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ti\"/>
    </mc:Choice>
  </mc:AlternateContent>
  <xr:revisionPtr revIDLastSave="0" documentId="13_ncr:1_{98AA7AA6-86AE-432D-907F-CD08EC3F098E}" xr6:coauthVersionLast="47" xr6:coauthVersionMax="47" xr10:uidLastSave="{00000000-0000-0000-0000-000000000000}"/>
  <bookViews>
    <workbookView xWindow="-28920" yWindow="-6555" windowWidth="29040" windowHeight="16440" tabRatio="915" firstSheet="4" activeTab="8" xr2:uid="{BD379E8D-30D2-47CC-B0BB-8322856A3A5F}"/>
  </bookViews>
  <sheets>
    <sheet name="HDSD" sheetId="2" state="hidden" r:id="rId1"/>
    <sheet name="BC.VIC" sheetId="17" state="hidden" r:id="rId2"/>
    <sheet name="BC theo DA" sheetId="26" state="hidden" r:id="rId3"/>
    <sheet name="BC KQKD (Mkt)" sheetId="24" state="hidden" r:id="rId4"/>
    <sheet name="Charts" sheetId="30" r:id="rId5"/>
    <sheet name="BC KQKD" sheetId="10" r:id="rId6"/>
    <sheet name="revenue" sheetId="31" r:id="rId7"/>
    <sheet name="cogs" sheetId="32" r:id="rId8"/>
    <sheet name="fee" sheetId="33" r:id="rId9"/>
    <sheet name="BC KQKD (2)" sheetId="28" state="hidden" r:id="rId10"/>
    <sheet name="Tổng" sheetId="7" state="hidden" r:id="rId11"/>
    <sheet name="Reti" sheetId="20" state="hidden" r:id="rId12"/>
    <sheet name="RBS" sheetId="16" state="hidden" r:id="rId13"/>
    <sheet name="Dthu-GV" sheetId="27" state="hidden" r:id="rId14"/>
    <sheet name="Tỷ lệ %GV" sheetId="23" state="hidden" r:id="rId15"/>
    <sheet name="511.515.711.521" sheetId="14" state="hidden" r:id="rId16"/>
    <sheet name="635.811" sheetId="9" state="hidden" r:id="rId17"/>
    <sheet name="GV(154.632.62x)" sheetId="8" state="hidden" r:id="rId18"/>
    <sheet name="641.642" sheetId="6" state="hidden" r:id="rId19"/>
    <sheet name="Pvot GMV(Sale)" sheetId="3" state="hidden" r:id="rId20"/>
    <sheet name="Pvot GMV (cost)" sheetId="11" state="hidden" r:id="rId21"/>
    <sheet name="Sheet1" sheetId="21" state="hidden" r:id="rId22"/>
    <sheet name="TMS GMV all" sheetId="1" state="hidden" r:id="rId23"/>
    <sheet name="Dthu admin" sheetId="22" state="hidden" r:id="rId24"/>
    <sheet name="Hỏi Duyên" sheetId="5" state="hidden" r:id="rId25"/>
  </sheets>
  <definedNames>
    <definedName name="_xlnm._FilterDatabase" localSheetId="15" hidden="1">'511.515.711.521'!$A$4:$V$981</definedName>
    <definedName name="_xlnm._FilterDatabase" localSheetId="16" hidden="1">'635.811'!$A$3:$R$216</definedName>
    <definedName name="_xlnm._FilterDatabase" localSheetId="18" hidden="1">'641.642'!$A$5:$W$3224</definedName>
    <definedName name="_xlnm._FilterDatabase" localSheetId="17" hidden="1">'GV(154.632.62x)'!$A$3:$X$1447</definedName>
    <definedName name="_xlnm._FilterDatabase" localSheetId="12" hidden="1">RBS!$A$13:$B$42</definedName>
    <definedName name="_xlnm._FilterDatabase" localSheetId="11" hidden="1">Reti!$A$13:$B$42</definedName>
    <definedName name="_xlnm._FilterDatabase" localSheetId="21" hidden="1">Sheet1!$A$2:$J$96</definedName>
    <definedName name="_xlnm._FilterDatabase" localSheetId="22" hidden="1">'TMS GMV all'!$A$1:$AJ$1315</definedName>
    <definedName name="_xlnm._FilterDatabase" localSheetId="10" hidden="1">Tổng!$A$13:$B$42</definedName>
  </definedNames>
  <calcPr calcId="191029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10" l="1"/>
  <c r="G9" i="10"/>
  <c r="R72" i="10"/>
  <c r="U10" i="10"/>
  <c r="B9" i="10"/>
  <c r="B34" i="10"/>
  <c r="T114" i="10"/>
  <c r="T113" i="10"/>
  <c r="T111" i="10"/>
  <c r="T110" i="10"/>
  <c r="T109" i="10"/>
  <c r="T107" i="10"/>
  <c r="T106" i="10"/>
  <c r="T101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4" i="10"/>
  <c r="T83" i="10"/>
  <c r="T82" i="10"/>
  <c r="T81" i="10"/>
  <c r="T80" i="10"/>
  <c r="T79" i="10"/>
  <c r="T78" i="10"/>
  <c r="T77" i="10"/>
  <c r="T76" i="10"/>
  <c r="T75" i="10"/>
  <c r="T70" i="10"/>
  <c r="T69" i="10"/>
  <c r="T68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Q116" i="10"/>
  <c r="T116" i="10" s="1"/>
  <c r="R113" i="10"/>
  <c r="Q113" i="10"/>
  <c r="R110" i="10"/>
  <c r="R116" i="10" s="1"/>
  <c r="Q110" i="10"/>
  <c r="R74" i="10"/>
  <c r="T74" i="10" s="1"/>
  <c r="Q74" i="10"/>
  <c r="R86" i="10"/>
  <c r="R101" i="10" s="1"/>
  <c r="R103" i="10" s="1"/>
  <c r="Q86" i="10"/>
  <c r="Q101" i="10"/>
  <c r="R105" i="10"/>
  <c r="T105" i="10" s="1"/>
  <c r="Q105" i="10"/>
  <c r="R34" i="10"/>
  <c r="Q34" i="10"/>
  <c r="T34" i="10" s="1"/>
  <c r="Q72" i="10"/>
  <c r="Q103" i="10" l="1"/>
  <c r="T72" i="10"/>
  <c r="T86" i="10"/>
  <c r="R118" i="10"/>
  <c r="W13" i="10"/>
  <c r="W11" i="10"/>
  <c r="W15" i="10"/>
  <c r="W16" i="10"/>
  <c r="W18" i="10"/>
  <c r="W19" i="10"/>
  <c r="W20" i="10"/>
  <c r="W23" i="10"/>
  <c r="W24" i="10"/>
  <c r="W25" i="10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35" i="27"/>
  <c r="Q118" i="10" l="1"/>
  <c r="T118" i="10" s="1"/>
  <c r="T103" i="10"/>
  <c r="N6" i="27" l="1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" i="27"/>
  <c r="A66" i="10"/>
  <c r="A65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119" i="28"/>
  <c r="A118" i="28"/>
  <c r="A117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7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Q37" i="28"/>
  <c r="K69" i="28" s="1"/>
  <c r="N37" i="28"/>
  <c r="N36" i="28"/>
  <c r="Q35" i="28"/>
  <c r="E67" i="28" s="1"/>
  <c r="N35" i="28"/>
  <c r="Q34" i="28"/>
  <c r="K66" i="28" s="1"/>
  <c r="N34" i="28"/>
  <c r="Q33" i="28"/>
  <c r="E65" i="28" s="1"/>
  <c r="N33" i="28"/>
  <c r="N32" i="28"/>
  <c r="Q31" i="28"/>
  <c r="K63" i="28" s="1"/>
  <c r="N31" i="28"/>
  <c r="N30" i="28"/>
  <c r="N29" i="28"/>
  <c r="Q28" i="28"/>
  <c r="K60" i="28" s="1"/>
  <c r="N28" i="28"/>
  <c r="Q27" i="28"/>
  <c r="D59" i="28" s="1"/>
  <c r="N27" i="28"/>
  <c r="N26" i="28"/>
  <c r="Q25" i="28"/>
  <c r="K57" i="28" s="1"/>
  <c r="N25" i="28"/>
  <c r="N24" i="28"/>
  <c r="N23" i="28"/>
  <c r="K21" i="28"/>
  <c r="J21" i="28"/>
  <c r="I21" i="28"/>
  <c r="H21" i="28"/>
  <c r="G21" i="28"/>
  <c r="F21" i="28"/>
  <c r="E21" i="28"/>
  <c r="D21" i="28"/>
  <c r="C21" i="28"/>
  <c r="B21" i="28"/>
  <c r="C8" i="28"/>
  <c r="D8" i="28" s="1"/>
  <c r="E8" i="28" s="1"/>
  <c r="F8" i="28" s="1"/>
  <c r="G8" i="28" s="1"/>
  <c r="H8" i="28" s="1"/>
  <c r="I8" i="28" s="1"/>
  <c r="J8" i="28" s="1"/>
  <c r="K8" i="28" s="1"/>
  <c r="M16" i="10" l="1"/>
  <c r="L25" i="10"/>
  <c r="L26" i="10"/>
  <c r="K11" i="10"/>
  <c r="M19" i="10"/>
  <c r="M26" i="10"/>
  <c r="L23" i="10"/>
  <c r="F23" i="10"/>
  <c r="D11" i="10"/>
  <c r="D22" i="10"/>
  <c r="F26" i="10"/>
  <c r="H11" i="10"/>
  <c r="H24" i="10"/>
  <c r="M20" i="10"/>
  <c r="F11" i="10"/>
  <c r="G15" i="10"/>
  <c r="L11" i="10"/>
  <c r="M27" i="10"/>
  <c r="D24" i="10"/>
  <c r="E20" i="10"/>
  <c r="I12" i="10"/>
  <c r="J16" i="10"/>
  <c r="J28" i="10"/>
  <c r="K20" i="10"/>
  <c r="M28" i="10"/>
  <c r="E21" i="10"/>
  <c r="F25" i="10"/>
  <c r="I25" i="10"/>
  <c r="L13" i="10"/>
  <c r="M29" i="10"/>
  <c r="E22" i="10"/>
  <c r="F14" i="10"/>
  <c r="G18" i="10"/>
  <c r="K10" i="10"/>
  <c r="M18" i="10"/>
  <c r="D21" i="10"/>
  <c r="E23" i="10"/>
  <c r="F15" i="10"/>
  <c r="G19" i="10"/>
  <c r="H23" i="10"/>
  <c r="I15" i="10"/>
  <c r="J19" i="10"/>
  <c r="L15" i="10"/>
  <c r="D20" i="10"/>
  <c r="E24" i="10"/>
  <c r="F28" i="10"/>
  <c r="H12" i="10"/>
  <c r="I16" i="10"/>
  <c r="J20" i="10"/>
  <c r="K12" i="10"/>
  <c r="K24" i="10"/>
  <c r="L16" i="10"/>
  <c r="L28" i="10"/>
  <c r="G22" i="10"/>
  <c r="H14" i="10"/>
  <c r="H26" i="10"/>
  <c r="I18" i="10"/>
  <c r="M22" i="10"/>
  <c r="D29" i="10"/>
  <c r="D17" i="10"/>
  <c r="E15" i="10"/>
  <c r="E27" i="10"/>
  <c r="F19" i="10"/>
  <c r="G11" i="10"/>
  <c r="G23" i="10"/>
  <c r="H15" i="10"/>
  <c r="H27" i="10"/>
  <c r="I19" i="10"/>
  <c r="J11" i="10"/>
  <c r="J23" i="10"/>
  <c r="K15" i="10"/>
  <c r="K27" i="10"/>
  <c r="L19" i="10"/>
  <c r="M11" i="10"/>
  <c r="M23" i="10"/>
  <c r="E19" i="10"/>
  <c r="H19" i="10"/>
  <c r="K19" i="10"/>
  <c r="D12" i="10"/>
  <c r="H20" i="10"/>
  <c r="L24" i="10"/>
  <c r="D23" i="10"/>
  <c r="G17" i="10"/>
  <c r="J29" i="10"/>
  <c r="M17" i="10"/>
  <c r="H10" i="10"/>
  <c r="I14" i="10"/>
  <c r="L14" i="10"/>
  <c r="E25" i="10"/>
  <c r="H25" i="10"/>
  <c r="J21" i="10"/>
  <c r="K25" i="10"/>
  <c r="L29" i="10"/>
  <c r="M21" i="10"/>
  <c r="E14" i="10"/>
  <c r="F18" i="10"/>
  <c r="M10" i="10"/>
  <c r="D28" i="10"/>
  <c r="D16" i="10"/>
  <c r="E16" i="10"/>
  <c r="E28" i="10"/>
  <c r="F20" i="10"/>
  <c r="G12" i="10"/>
  <c r="G24" i="10"/>
  <c r="H16" i="10"/>
  <c r="H28" i="10"/>
  <c r="I20" i="10"/>
  <c r="J12" i="10"/>
  <c r="J24" i="10"/>
  <c r="K16" i="10"/>
  <c r="K28" i="10"/>
  <c r="L20" i="10"/>
  <c r="M12" i="10"/>
  <c r="M24" i="10"/>
  <c r="D13" i="10"/>
  <c r="G27" i="10"/>
  <c r="J15" i="10"/>
  <c r="M15" i="10"/>
  <c r="F24" i="10"/>
  <c r="I13" i="10"/>
  <c r="K21" i="10"/>
  <c r="K22" i="10"/>
  <c r="F27" i="10"/>
  <c r="I27" i="10"/>
  <c r="L27" i="10"/>
  <c r="F29" i="10"/>
  <c r="D10" i="10"/>
  <c r="J10" i="10"/>
  <c r="K14" i="10"/>
  <c r="L18" i="10"/>
  <c r="D27" i="10"/>
  <c r="D15" i="10"/>
  <c r="E17" i="10"/>
  <c r="E29" i="10"/>
  <c r="F21" i="10"/>
  <c r="G13" i="10"/>
  <c r="G25" i="10"/>
  <c r="H17" i="10"/>
  <c r="H29" i="10"/>
  <c r="I21" i="10"/>
  <c r="J13" i="10"/>
  <c r="J25" i="10"/>
  <c r="K17" i="10"/>
  <c r="K29" i="10"/>
  <c r="L21" i="10"/>
  <c r="M13" i="10"/>
  <c r="M25" i="10"/>
  <c r="D25" i="10"/>
  <c r="I11" i="10"/>
  <c r="I23" i="10"/>
  <c r="J27" i="10"/>
  <c r="F12" i="10"/>
  <c r="G16" i="10"/>
  <c r="G28" i="10"/>
  <c r="I24" i="10"/>
  <c r="L12" i="10"/>
  <c r="F13" i="10"/>
  <c r="G29" i="10"/>
  <c r="H21" i="10"/>
  <c r="J17" i="10"/>
  <c r="E10" i="10"/>
  <c r="H22" i="10"/>
  <c r="I26" i="10"/>
  <c r="J18" i="10"/>
  <c r="E11" i="10"/>
  <c r="K23" i="10"/>
  <c r="E12" i="10"/>
  <c r="F16" i="10"/>
  <c r="G20" i="10"/>
  <c r="I28" i="10"/>
  <c r="D19" i="10"/>
  <c r="E13" i="10"/>
  <c r="F17" i="10"/>
  <c r="G21" i="10"/>
  <c r="H13" i="10"/>
  <c r="I17" i="10"/>
  <c r="I29" i="10"/>
  <c r="K13" i="10"/>
  <c r="L17" i="10"/>
  <c r="D18" i="10"/>
  <c r="E26" i="10"/>
  <c r="G10" i="10"/>
  <c r="J22" i="10"/>
  <c r="K26" i="10"/>
  <c r="D26" i="10"/>
  <c r="D14" i="10"/>
  <c r="E18" i="10"/>
  <c r="F10" i="10"/>
  <c r="F22" i="10"/>
  <c r="G14" i="10"/>
  <c r="G26" i="10"/>
  <c r="H18" i="10"/>
  <c r="I10" i="10"/>
  <c r="I22" i="10"/>
  <c r="J14" i="10"/>
  <c r="J26" i="10"/>
  <c r="K18" i="10"/>
  <c r="L10" i="10"/>
  <c r="L22" i="10"/>
  <c r="M14" i="10"/>
  <c r="K56" i="10"/>
  <c r="H56" i="10"/>
  <c r="E56" i="10"/>
  <c r="I56" i="10"/>
  <c r="G56" i="10"/>
  <c r="L56" i="10"/>
  <c r="F56" i="10"/>
  <c r="M56" i="10"/>
  <c r="J56" i="10"/>
  <c r="D56" i="10"/>
  <c r="F54" i="10"/>
  <c r="D54" i="10"/>
  <c r="M54" i="10"/>
  <c r="J54" i="10"/>
  <c r="G54" i="10"/>
  <c r="K54" i="10"/>
  <c r="H54" i="10"/>
  <c r="E54" i="10"/>
  <c r="L54" i="10"/>
  <c r="I54" i="10"/>
  <c r="L55" i="10"/>
  <c r="F55" i="10"/>
  <c r="G55" i="10"/>
  <c r="K55" i="10"/>
  <c r="H55" i="10"/>
  <c r="E55" i="10"/>
  <c r="M55" i="10"/>
  <c r="J55" i="10"/>
  <c r="I55" i="10"/>
  <c r="D55" i="10"/>
  <c r="H53" i="10"/>
  <c r="E53" i="10"/>
  <c r="M53" i="10"/>
  <c r="J53" i="10"/>
  <c r="G53" i="10"/>
  <c r="K53" i="10"/>
  <c r="D53" i="10"/>
  <c r="L53" i="10"/>
  <c r="I53" i="10"/>
  <c r="F53" i="10"/>
  <c r="M64" i="10"/>
  <c r="J64" i="10"/>
  <c r="G64" i="10"/>
  <c r="E64" i="10"/>
  <c r="K64" i="10"/>
  <c r="H64" i="10"/>
  <c r="D64" i="10"/>
  <c r="L64" i="10"/>
  <c r="I64" i="10"/>
  <c r="F64" i="10"/>
  <c r="M52" i="10"/>
  <c r="J52" i="10"/>
  <c r="G52" i="10"/>
  <c r="K52" i="10"/>
  <c r="D52" i="10"/>
  <c r="H52" i="10"/>
  <c r="E52" i="10"/>
  <c r="L52" i="10"/>
  <c r="I52" i="10"/>
  <c r="F52" i="10"/>
  <c r="L63" i="10"/>
  <c r="I63" i="10"/>
  <c r="M63" i="10"/>
  <c r="J63" i="10"/>
  <c r="G63" i="10"/>
  <c r="H63" i="10"/>
  <c r="D63" i="10"/>
  <c r="K63" i="10"/>
  <c r="E63" i="10"/>
  <c r="F63" i="10"/>
  <c r="H51" i="10"/>
  <c r="M51" i="10"/>
  <c r="J51" i="10"/>
  <c r="G51" i="10"/>
  <c r="D51" i="10"/>
  <c r="K51" i="10"/>
  <c r="E51" i="10"/>
  <c r="L51" i="10"/>
  <c r="I51" i="10"/>
  <c r="F51" i="10"/>
  <c r="M59" i="10"/>
  <c r="H59" i="10"/>
  <c r="E59" i="10"/>
  <c r="L59" i="10"/>
  <c r="I59" i="10"/>
  <c r="F59" i="10"/>
  <c r="K59" i="10"/>
  <c r="J59" i="10"/>
  <c r="G59" i="10"/>
  <c r="D59" i="10"/>
  <c r="J47" i="10"/>
  <c r="K47" i="10"/>
  <c r="L47" i="10"/>
  <c r="I47" i="10"/>
  <c r="F47" i="10"/>
  <c r="M47" i="10"/>
  <c r="G47" i="10"/>
  <c r="H47" i="10"/>
  <c r="E47" i="10"/>
  <c r="D47" i="10"/>
  <c r="M61" i="10"/>
  <c r="J61" i="10"/>
  <c r="K61" i="10"/>
  <c r="E61" i="10"/>
  <c r="L61" i="10"/>
  <c r="D61" i="10"/>
  <c r="G61" i="10"/>
  <c r="H61" i="10"/>
  <c r="I61" i="10"/>
  <c r="F61" i="10"/>
  <c r="G49" i="10"/>
  <c r="D49" i="10"/>
  <c r="M49" i="10"/>
  <c r="J49" i="10"/>
  <c r="I49" i="10"/>
  <c r="K49" i="10"/>
  <c r="H49" i="10"/>
  <c r="E49" i="10"/>
  <c r="L49" i="10"/>
  <c r="F49" i="10"/>
  <c r="L48" i="10"/>
  <c r="I48" i="10"/>
  <c r="F48" i="10"/>
  <c r="D48" i="10"/>
  <c r="M48" i="10"/>
  <c r="G48" i="10"/>
  <c r="E48" i="10"/>
  <c r="J48" i="10"/>
  <c r="K48" i="10"/>
  <c r="H48" i="10"/>
  <c r="J58" i="10"/>
  <c r="K58" i="10"/>
  <c r="G58" i="10"/>
  <c r="H58" i="10"/>
  <c r="E58" i="10"/>
  <c r="L58" i="10"/>
  <c r="I58" i="10"/>
  <c r="F58" i="10"/>
  <c r="M58" i="10"/>
  <c r="D58" i="10"/>
  <c r="K65" i="10"/>
  <c r="E65" i="10"/>
  <c r="D65" i="10"/>
  <c r="L65" i="10"/>
  <c r="I65" i="10"/>
  <c r="J65" i="10"/>
  <c r="H65" i="10"/>
  <c r="F65" i="10"/>
  <c r="G65" i="10"/>
  <c r="M65" i="10"/>
  <c r="H62" i="10"/>
  <c r="L62" i="10"/>
  <c r="F62" i="10"/>
  <c r="K62" i="10"/>
  <c r="E62" i="10"/>
  <c r="I62" i="10"/>
  <c r="M62" i="10"/>
  <c r="J62" i="10"/>
  <c r="G62" i="10"/>
  <c r="D62" i="10"/>
  <c r="I50" i="10"/>
  <c r="L50" i="10"/>
  <c r="M50" i="10"/>
  <c r="J50" i="10"/>
  <c r="G50" i="10"/>
  <c r="D50" i="10"/>
  <c r="K50" i="10"/>
  <c r="H50" i="10"/>
  <c r="E50" i="10"/>
  <c r="F50" i="10"/>
  <c r="L60" i="10"/>
  <c r="I60" i="10"/>
  <c r="F60" i="10"/>
  <c r="D60" i="10"/>
  <c r="J60" i="10"/>
  <c r="G60" i="10"/>
  <c r="M60" i="10"/>
  <c r="K60" i="10"/>
  <c r="H60" i="10"/>
  <c r="E60" i="10"/>
  <c r="I57" i="10"/>
  <c r="G57" i="10"/>
  <c r="D57" i="10"/>
  <c r="K57" i="10"/>
  <c r="H57" i="10"/>
  <c r="L57" i="10"/>
  <c r="F57" i="10"/>
  <c r="M57" i="10"/>
  <c r="J57" i="10"/>
  <c r="E57" i="10"/>
  <c r="D69" i="28"/>
  <c r="H69" i="28"/>
  <c r="F65" i="28"/>
  <c r="K65" i="28"/>
  <c r="E69" i="28"/>
  <c r="G65" i="28"/>
  <c r="J65" i="28"/>
  <c r="H57" i="28"/>
  <c r="H65" i="28"/>
  <c r="F69" i="28"/>
  <c r="I65" i="28"/>
  <c r="G69" i="28"/>
  <c r="C59" i="28"/>
  <c r="F67" i="28"/>
  <c r="G67" i="28"/>
  <c r="B57" i="28"/>
  <c r="B63" i="28"/>
  <c r="H67" i="28"/>
  <c r="I67" i="28"/>
  <c r="J67" i="28"/>
  <c r="C57" i="28"/>
  <c r="H63" i="28"/>
  <c r="D57" i="28"/>
  <c r="I63" i="28"/>
  <c r="E57" i="28"/>
  <c r="F57" i="28"/>
  <c r="B69" i="28"/>
  <c r="G57" i="28"/>
  <c r="C69" i="28"/>
  <c r="E66" i="28"/>
  <c r="C60" i="28"/>
  <c r="D60" i="28"/>
  <c r="E60" i="28"/>
  <c r="J63" i="28"/>
  <c r="H66" i="28"/>
  <c r="B59" i="28"/>
  <c r="I66" i="28"/>
  <c r="J60" i="28"/>
  <c r="I60" i="28"/>
  <c r="H60" i="28"/>
  <c r="G60" i="28"/>
  <c r="F60" i="28"/>
  <c r="B60" i="28"/>
  <c r="G63" i="28"/>
  <c r="F63" i="28"/>
  <c r="E63" i="28"/>
  <c r="D63" i="28"/>
  <c r="C63" i="28"/>
  <c r="J66" i="28"/>
  <c r="D66" i="28"/>
  <c r="C66" i="28"/>
  <c r="B66" i="28"/>
  <c r="G66" i="28"/>
  <c r="K59" i="28"/>
  <c r="J59" i="28"/>
  <c r="I59" i="28"/>
  <c r="H59" i="28"/>
  <c r="G59" i="28"/>
  <c r="E59" i="28"/>
  <c r="F66" i="28"/>
  <c r="C67" i="28"/>
  <c r="B67" i="28"/>
  <c r="K67" i="28"/>
  <c r="N21" i="28"/>
  <c r="F59" i="28"/>
  <c r="D67" i="28"/>
  <c r="I57" i="28"/>
  <c r="I69" i="28"/>
  <c r="J57" i="28"/>
  <c r="B65" i="28"/>
  <c r="J69" i="28"/>
  <c r="C65" i="28"/>
  <c r="D65" i="28"/>
  <c r="N18" i="10" l="1"/>
  <c r="N10" i="10"/>
  <c r="N24" i="10"/>
  <c r="N23" i="10"/>
  <c r="N20" i="10"/>
  <c r="N16" i="10"/>
  <c r="N12" i="10"/>
  <c r="N17" i="10"/>
  <c r="N15" i="10"/>
  <c r="N22" i="10"/>
  <c r="N21" i="10"/>
  <c r="N29" i="10"/>
  <c r="N28" i="10"/>
  <c r="N27" i="10"/>
  <c r="N11" i="10"/>
  <c r="N14" i="10"/>
  <c r="N25" i="10"/>
  <c r="N19" i="10"/>
  <c r="N13" i="10"/>
  <c r="N26" i="10"/>
  <c r="N62" i="10"/>
  <c r="N64" i="10"/>
  <c r="N63" i="10"/>
  <c r="N65" i="10"/>
  <c r="U29" i="10" s="1"/>
  <c r="N63" i="28"/>
  <c r="N69" i="28"/>
  <c r="N65" i="28"/>
  <c r="N67" i="28"/>
  <c r="N60" i="28"/>
  <c r="N66" i="28"/>
  <c r="N59" i="28"/>
  <c r="N57" i="28"/>
  <c r="U26" i="10" l="1"/>
  <c r="U27" i="10"/>
  <c r="U28" i="10"/>
  <c r="T3224" i="6" l="1"/>
  <c r="S3224" i="6"/>
  <c r="T3223" i="6"/>
  <c r="S3223" i="6"/>
  <c r="T3222" i="6"/>
  <c r="S3222" i="6"/>
  <c r="T2012" i="8"/>
  <c r="S2012" i="8"/>
  <c r="S1452" i="8"/>
  <c r="T1452" i="8"/>
  <c r="S1453" i="8"/>
  <c r="T1453" i="8"/>
  <c r="S1454" i="8"/>
  <c r="T1454" i="8"/>
  <c r="S1455" i="8"/>
  <c r="T1455" i="8"/>
  <c r="S1456" i="8"/>
  <c r="T1456" i="8"/>
  <c r="S1457" i="8"/>
  <c r="T1457" i="8"/>
  <c r="S1458" i="8"/>
  <c r="T1458" i="8"/>
  <c r="S1459" i="8"/>
  <c r="T1459" i="8"/>
  <c r="S1460" i="8"/>
  <c r="T1460" i="8"/>
  <c r="S1461" i="8"/>
  <c r="T1461" i="8"/>
  <c r="S1462" i="8"/>
  <c r="T1462" i="8"/>
  <c r="S1463" i="8"/>
  <c r="T1463" i="8"/>
  <c r="S1464" i="8"/>
  <c r="T1464" i="8"/>
  <c r="S1465" i="8"/>
  <c r="T1465" i="8"/>
  <c r="S1466" i="8"/>
  <c r="T1466" i="8"/>
  <c r="S1467" i="8"/>
  <c r="T1467" i="8"/>
  <c r="S1468" i="8"/>
  <c r="T1468" i="8"/>
  <c r="S1469" i="8"/>
  <c r="T1469" i="8"/>
  <c r="S1470" i="8"/>
  <c r="T1470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S1500" i="8"/>
  <c r="T1500" i="8"/>
  <c r="S1501" i="8"/>
  <c r="T1501" i="8"/>
  <c r="S1502" i="8"/>
  <c r="T1502" i="8"/>
  <c r="S1503" i="8"/>
  <c r="T1503" i="8"/>
  <c r="S1504" i="8"/>
  <c r="T1504" i="8"/>
  <c r="S1505" i="8"/>
  <c r="T1505" i="8"/>
  <c r="S1506" i="8"/>
  <c r="T1506" i="8"/>
  <c r="S1507" i="8"/>
  <c r="T1507" i="8"/>
  <c r="S1508" i="8"/>
  <c r="T1508" i="8"/>
  <c r="S1509" i="8"/>
  <c r="T1509" i="8"/>
  <c r="S1510" i="8"/>
  <c r="T1510" i="8"/>
  <c r="S1511" i="8"/>
  <c r="T1511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1522" i="8"/>
  <c r="T1522" i="8"/>
  <c r="S1523" i="8"/>
  <c r="T1523" i="8"/>
  <c r="S1524" i="8"/>
  <c r="T1524" i="8"/>
  <c r="S1525" i="8"/>
  <c r="T1525" i="8"/>
  <c r="S1526" i="8"/>
  <c r="T1526" i="8"/>
  <c r="S1527" i="8"/>
  <c r="T1527" i="8"/>
  <c r="S1528" i="8"/>
  <c r="T1528" i="8"/>
  <c r="S1529" i="8"/>
  <c r="T1529" i="8"/>
  <c r="S1530" i="8"/>
  <c r="T1530" i="8"/>
  <c r="S1531" i="8"/>
  <c r="T1531" i="8"/>
  <c r="S1532" i="8"/>
  <c r="T1532" i="8"/>
  <c r="S1533" i="8"/>
  <c r="T1533" i="8"/>
  <c r="S1534" i="8"/>
  <c r="T1534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S1555" i="8"/>
  <c r="T1555" i="8"/>
  <c r="S1556" i="8"/>
  <c r="T1556" i="8"/>
  <c r="S1557" i="8"/>
  <c r="T1557" i="8"/>
  <c r="S1558" i="8"/>
  <c r="T1558" i="8"/>
  <c r="S1559" i="8"/>
  <c r="T1559" i="8"/>
  <c r="S1560" i="8"/>
  <c r="T1560" i="8"/>
  <c r="S1561" i="8"/>
  <c r="T1561" i="8"/>
  <c r="S1562" i="8"/>
  <c r="T1562" i="8"/>
  <c r="S1563" i="8"/>
  <c r="T1563" i="8"/>
  <c r="S1564" i="8"/>
  <c r="T1564" i="8"/>
  <c r="S1565" i="8"/>
  <c r="T1565" i="8"/>
  <c r="S1566" i="8"/>
  <c r="T1566" i="8"/>
  <c r="S1567" i="8"/>
  <c r="T1567" i="8"/>
  <c r="S1568" i="8"/>
  <c r="T1568" i="8"/>
  <c r="S1569" i="8"/>
  <c r="T1569" i="8"/>
  <c r="S1570" i="8"/>
  <c r="T1570" i="8"/>
  <c r="S1571" i="8"/>
  <c r="T1571" i="8"/>
  <c r="S1572" i="8"/>
  <c r="T1572" i="8"/>
  <c r="S1573" i="8"/>
  <c r="T1573" i="8"/>
  <c r="S1574" i="8"/>
  <c r="T1574" i="8"/>
  <c r="S1575" i="8"/>
  <c r="T1575" i="8"/>
  <c r="S1576" i="8"/>
  <c r="T1576" i="8"/>
  <c r="S1577" i="8"/>
  <c r="T1577" i="8"/>
  <c r="S1578" i="8"/>
  <c r="T1578" i="8"/>
  <c r="S1579" i="8"/>
  <c r="T1579" i="8"/>
  <c r="S1580" i="8"/>
  <c r="T1580" i="8"/>
  <c r="S1581" i="8"/>
  <c r="T1581" i="8"/>
  <c r="S1582" i="8"/>
  <c r="T1582" i="8"/>
  <c r="S1583" i="8"/>
  <c r="T1583" i="8"/>
  <c r="S1584" i="8"/>
  <c r="T1584" i="8"/>
  <c r="S1585" i="8"/>
  <c r="T1585" i="8"/>
  <c r="S1586" i="8"/>
  <c r="T1586" i="8"/>
  <c r="S1587" i="8"/>
  <c r="T1587" i="8"/>
  <c r="S1588" i="8"/>
  <c r="T1588" i="8"/>
  <c r="S1589" i="8"/>
  <c r="T1589" i="8"/>
  <c r="S1590" i="8"/>
  <c r="T1590" i="8"/>
  <c r="S1591" i="8"/>
  <c r="T1591" i="8"/>
  <c r="S1592" i="8"/>
  <c r="T1592" i="8"/>
  <c r="S1593" i="8"/>
  <c r="T1593" i="8"/>
  <c r="S1594" i="8"/>
  <c r="T1594" i="8"/>
  <c r="S1595" i="8"/>
  <c r="T1595" i="8"/>
  <c r="S1596" i="8"/>
  <c r="T1596" i="8"/>
  <c r="S1597" i="8"/>
  <c r="T1597" i="8"/>
  <c r="S1598" i="8"/>
  <c r="T1598" i="8"/>
  <c r="S1599" i="8"/>
  <c r="T1599" i="8"/>
  <c r="S1600" i="8"/>
  <c r="T1600" i="8"/>
  <c r="S1601" i="8"/>
  <c r="T1601" i="8"/>
  <c r="S1602" i="8"/>
  <c r="T1602" i="8"/>
  <c r="S1603" i="8"/>
  <c r="T1603" i="8"/>
  <c r="S1604" i="8"/>
  <c r="T1604" i="8"/>
  <c r="S1605" i="8"/>
  <c r="T1605" i="8"/>
  <c r="S1606" i="8"/>
  <c r="T1606" i="8"/>
  <c r="S1607" i="8"/>
  <c r="T1607" i="8"/>
  <c r="S1608" i="8"/>
  <c r="T1608" i="8"/>
  <c r="S1609" i="8"/>
  <c r="T1609" i="8"/>
  <c r="S1610" i="8"/>
  <c r="T1610" i="8"/>
  <c r="S1611" i="8"/>
  <c r="T1611" i="8"/>
  <c r="S1612" i="8"/>
  <c r="T1612" i="8"/>
  <c r="S1613" i="8"/>
  <c r="T1613" i="8"/>
  <c r="S1614" i="8"/>
  <c r="T1614" i="8"/>
  <c r="S1615" i="8"/>
  <c r="T1615" i="8"/>
  <c r="S1616" i="8"/>
  <c r="T1616" i="8"/>
  <c r="S1617" i="8"/>
  <c r="T1617" i="8"/>
  <c r="S1618" i="8"/>
  <c r="T1618" i="8"/>
  <c r="S1619" i="8"/>
  <c r="T1619" i="8"/>
  <c r="S1620" i="8"/>
  <c r="T1620" i="8"/>
  <c r="S1621" i="8"/>
  <c r="T1621" i="8"/>
  <c r="S1622" i="8"/>
  <c r="T1622" i="8"/>
  <c r="S1623" i="8"/>
  <c r="T1623" i="8"/>
  <c r="S1624" i="8"/>
  <c r="T1624" i="8"/>
  <c r="S1625" i="8"/>
  <c r="T1625" i="8"/>
  <c r="S1626" i="8"/>
  <c r="T1626" i="8"/>
  <c r="S1627" i="8"/>
  <c r="T1627" i="8"/>
  <c r="S1628" i="8"/>
  <c r="T1628" i="8"/>
  <c r="S1629" i="8"/>
  <c r="T1629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1451" i="8"/>
  <c r="T1451" i="8"/>
  <c r="T1466" i="14"/>
  <c r="T1467" i="14"/>
  <c r="T1468" i="14"/>
  <c r="T1469" i="14"/>
  <c r="T1470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245" i="14"/>
  <c r="T3193" i="6"/>
  <c r="T3194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192" i="6"/>
  <c r="S2876" i="6"/>
  <c r="T2876" i="6"/>
  <c r="S2877" i="6"/>
  <c r="T2877" i="6"/>
  <c r="S2878" i="6"/>
  <c r="T2878" i="6"/>
  <c r="S2879" i="6"/>
  <c r="T2879" i="6"/>
  <c r="S2880" i="6"/>
  <c r="T2880" i="6"/>
  <c r="S2881" i="6"/>
  <c r="T2881" i="6"/>
  <c r="S2882" i="6"/>
  <c r="T2882" i="6"/>
  <c r="S2883" i="6"/>
  <c r="T2883" i="6"/>
  <c r="S2884" i="6"/>
  <c r="T2884" i="6"/>
  <c r="S2885" i="6"/>
  <c r="T2885" i="6"/>
  <c r="S2886" i="6"/>
  <c r="T2886" i="6"/>
  <c r="S2887" i="6"/>
  <c r="T2887" i="6"/>
  <c r="S2888" i="6"/>
  <c r="T2888" i="6"/>
  <c r="S2889" i="6"/>
  <c r="T2889" i="6"/>
  <c r="S2890" i="6"/>
  <c r="T2890" i="6"/>
  <c r="S2891" i="6"/>
  <c r="T2891" i="6"/>
  <c r="S2892" i="6"/>
  <c r="T2892" i="6"/>
  <c r="S2893" i="6"/>
  <c r="T2893" i="6"/>
  <c r="S2894" i="6"/>
  <c r="T2894" i="6"/>
  <c r="S2895" i="6"/>
  <c r="T2895" i="6"/>
  <c r="S2896" i="6"/>
  <c r="T2896" i="6"/>
  <c r="S2897" i="6"/>
  <c r="T2897" i="6"/>
  <c r="S2898" i="6"/>
  <c r="T2898" i="6"/>
  <c r="S2899" i="6"/>
  <c r="T2899" i="6"/>
  <c r="S2900" i="6"/>
  <c r="T2900" i="6"/>
  <c r="S2901" i="6"/>
  <c r="T2901" i="6"/>
  <c r="S2902" i="6"/>
  <c r="T2902" i="6"/>
  <c r="S2903" i="6"/>
  <c r="T2903" i="6"/>
  <c r="S2904" i="6"/>
  <c r="T2904" i="6"/>
  <c r="S2905" i="6"/>
  <c r="T2905" i="6"/>
  <c r="S2906" i="6"/>
  <c r="T2906" i="6"/>
  <c r="S2907" i="6"/>
  <c r="T2907" i="6"/>
  <c r="S2908" i="6"/>
  <c r="T2908" i="6"/>
  <c r="S2909" i="6"/>
  <c r="T2909" i="6"/>
  <c r="S2910" i="6"/>
  <c r="T2910" i="6"/>
  <c r="S2911" i="6"/>
  <c r="T2911" i="6"/>
  <c r="S2912" i="6"/>
  <c r="T2912" i="6"/>
  <c r="S2913" i="6"/>
  <c r="T2913" i="6"/>
  <c r="S2914" i="6"/>
  <c r="T2914" i="6"/>
  <c r="S2915" i="6"/>
  <c r="T2915" i="6"/>
  <c r="S2916" i="6"/>
  <c r="T2916" i="6"/>
  <c r="S2917" i="6"/>
  <c r="T2917" i="6"/>
  <c r="S2918" i="6"/>
  <c r="T2918" i="6"/>
  <c r="S2919" i="6"/>
  <c r="T2919" i="6"/>
  <c r="S2920" i="6"/>
  <c r="T2920" i="6"/>
  <c r="S2921" i="6"/>
  <c r="T2921" i="6"/>
  <c r="S2922" i="6"/>
  <c r="T2922" i="6"/>
  <c r="S2923" i="6"/>
  <c r="T2923" i="6"/>
  <c r="S2924" i="6"/>
  <c r="T2924" i="6"/>
  <c r="S2925" i="6"/>
  <c r="T2925" i="6"/>
  <c r="S2926" i="6"/>
  <c r="T2926" i="6"/>
  <c r="S2927" i="6"/>
  <c r="T2927" i="6"/>
  <c r="S2928" i="6"/>
  <c r="T2928" i="6"/>
  <c r="S2929" i="6"/>
  <c r="T2929" i="6"/>
  <c r="S2930" i="6"/>
  <c r="T2930" i="6"/>
  <c r="S2931" i="6"/>
  <c r="T2931" i="6"/>
  <c r="S2932" i="6"/>
  <c r="T2932" i="6"/>
  <c r="S2933" i="6"/>
  <c r="T2933" i="6"/>
  <c r="S2934" i="6"/>
  <c r="T2934" i="6"/>
  <c r="S2935" i="6"/>
  <c r="T2935" i="6"/>
  <c r="S2936" i="6"/>
  <c r="T2936" i="6"/>
  <c r="S2937" i="6"/>
  <c r="T2937" i="6"/>
  <c r="S2938" i="6"/>
  <c r="T2938" i="6"/>
  <c r="S2939" i="6"/>
  <c r="T2939" i="6"/>
  <c r="S2940" i="6"/>
  <c r="T2940" i="6"/>
  <c r="S2941" i="6"/>
  <c r="T2941" i="6"/>
  <c r="S2942" i="6"/>
  <c r="T2942" i="6"/>
  <c r="S2943" i="6"/>
  <c r="T2943" i="6"/>
  <c r="S2944" i="6"/>
  <c r="T2944" i="6"/>
  <c r="S2945" i="6"/>
  <c r="T2945" i="6"/>
  <c r="S2946" i="6"/>
  <c r="T2946" i="6"/>
  <c r="S2947" i="6"/>
  <c r="T2947" i="6"/>
  <c r="S2948" i="6"/>
  <c r="T2948" i="6"/>
  <c r="S2949" i="6"/>
  <c r="T2949" i="6"/>
  <c r="S2950" i="6"/>
  <c r="T2950" i="6"/>
  <c r="S2951" i="6"/>
  <c r="T2951" i="6"/>
  <c r="S2952" i="6"/>
  <c r="T2952" i="6"/>
  <c r="S2953" i="6"/>
  <c r="T2953" i="6"/>
  <c r="S2954" i="6"/>
  <c r="T2954" i="6"/>
  <c r="S2955" i="6"/>
  <c r="T2955" i="6"/>
  <c r="S2956" i="6"/>
  <c r="T2956" i="6"/>
  <c r="S2957" i="6"/>
  <c r="T2957" i="6"/>
  <c r="S2958" i="6"/>
  <c r="T2958" i="6"/>
  <c r="S2959" i="6"/>
  <c r="T2959" i="6"/>
  <c r="S2960" i="6"/>
  <c r="T2960" i="6"/>
  <c r="S2961" i="6"/>
  <c r="T2961" i="6"/>
  <c r="S2962" i="6"/>
  <c r="T2962" i="6"/>
  <c r="S2963" i="6"/>
  <c r="T2963" i="6"/>
  <c r="S2964" i="6"/>
  <c r="T2964" i="6"/>
  <c r="S2965" i="6"/>
  <c r="T2965" i="6"/>
  <c r="S2966" i="6"/>
  <c r="T2966" i="6"/>
  <c r="S2967" i="6"/>
  <c r="T2967" i="6"/>
  <c r="S2968" i="6"/>
  <c r="T2968" i="6"/>
  <c r="S2969" i="6"/>
  <c r="T2969" i="6"/>
  <c r="S2970" i="6"/>
  <c r="T2970" i="6"/>
  <c r="S2971" i="6"/>
  <c r="T2971" i="6"/>
  <c r="S2972" i="6"/>
  <c r="T2972" i="6"/>
  <c r="S2973" i="6"/>
  <c r="T2973" i="6"/>
  <c r="S2974" i="6"/>
  <c r="T2974" i="6"/>
  <c r="S2975" i="6"/>
  <c r="T2975" i="6"/>
  <c r="S2976" i="6"/>
  <c r="T2976" i="6"/>
  <c r="S2977" i="6"/>
  <c r="T2977" i="6"/>
  <c r="S2978" i="6"/>
  <c r="T2978" i="6"/>
  <c r="S2979" i="6"/>
  <c r="T2979" i="6"/>
  <c r="S2980" i="6"/>
  <c r="T2980" i="6"/>
  <c r="S2981" i="6"/>
  <c r="T2981" i="6"/>
  <c r="S2982" i="6"/>
  <c r="T2982" i="6"/>
  <c r="S2983" i="6"/>
  <c r="T2983" i="6"/>
  <c r="S2984" i="6"/>
  <c r="T2984" i="6"/>
  <c r="S2985" i="6"/>
  <c r="T2985" i="6"/>
  <c r="S2986" i="6"/>
  <c r="T2986" i="6"/>
  <c r="S2987" i="6"/>
  <c r="T2987" i="6"/>
  <c r="S2988" i="6"/>
  <c r="T2988" i="6"/>
  <c r="S2989" i="6"/>
  <c r="T2989" i="6"/>
  <c r="S2990" i="6"/>
  <c r="T2990" i="6"/>
  <c r="S2991" i="6"/>
  <c r="T2991" i="6"/>
  <c r="S2992" i="6"/>
  <c r="T2992" i="6"/>
  <c r="S2993" i="6"/>
  <c r="T2993" i="6"/>
  <c r="S2994" i="6"/>
  <c r="T2994" i="6"/>
  <c r="S2995" i="6"/>
  <c r="T2995" i="6"/>
  <c r="S2996" i="6"/>
  <c r="T2996" i="6"/>
  <c r="S2997" i="6"/>
  <c r="T2997" i="6"/>
  <c r="S2998" i="6"/>
  <c r="T2998" i="6"/>
  <c r="S2999" i="6"/>
  <c r="T2999" i="6"/>
  <c r="S3000" i="6"/>
  <c r="T3000" i="6"/>
  <c r="S3001" i="6"/>
  <c r="T3001" i="6"/>
  <c r="S3002" i="6"/>
  <c r="T3002" i="6"/>
  <c r="S3003" i="6"/>
  <c r="T3003" i="6"/>
  <c r="S3004" i="6"/>
  <c r="T3004" i="6"/>
  <c r="S3005" i="6"/>
  <c r="T3005" i="6"/>
  <c r="S3006" i="6"/>
  <c r="T3006" i="6"/>
  <c r="S3007" i="6"/>
  <c r="T3007" i="6"/>
  <c r="S3008" i="6"/>
  <c r="T3008" i="6"/>
  <c r="S3009" i="6"/>
  <c r="T3009" i="6"/>
  <c r="S3010" i="6"/>
  <c r="T3010" i="6"/>
  <c r="S3011" i="6"/>
  <c r="T3011" i="6"/>
  <c r="S3012" i="6"/>
  <c r="T3012" i="6"/>
  <c r="S3013" i="6"/>
  <c r="T3013" i="6"/>
  <c r="S3014" i="6"/>
  <c r="T3014" i="6"/>
  <c r="S3015" i="6"/>
  <c r="T3015" i="6"/>
  <c r="S3016" i="6"/>
  <c r="T3016" i="6"/>
  <c r="S3017" i="6"/>
  <c r="T3017" i="6"/>
  <c r="S3018" i="6"/>
  <c r="T3018" i="6"/>
  <c r="S3019" i="6"/>
  <c r="T3019" i="6"/>
  <c r="S3020" i="6"/>
  <c r="T3020" i="6"/>
  <c r="S3021" i="6"/>
  <c r="T3021" i="6"/>
  <c r="S3022" i="6"/>
  <c r="T3022" i="6"/>
  <c r="S3023" i="6"/>
  <c r="T3023" i="6"/>
  <c r="S3024" i="6"/>
  <c r="T3024" i="6"/>
  <c r="S3025" i="6"/>
  <c r="T3025" i="6"/>
  <c r="S3026" i="6"/>
  <c r="T3026" i="6"/>
  <c r="S3027" i="6"/>
  <c r="T3027" i="6"/>
  <c r="S3028" i="6"/>
  <c r="T3028" i="6"/>
  <c r="S3029" i="6"/>
  <c r="T3029" i="6"/>
  <c r="S3030" i="6"/>
  <c r="T3030" i="6"/>
  <c r="S3031" i="6"/>
  <c r="T3031" i="6"/>
  <c r="S3032" i="6"/>
  <c r="T3032" i="6"/>
  <c r="S3033" i="6"/>
  <c r="T3033" i="6"/>
  <c r="S3034" i="6"/>
  <c r="T3034" i="6"/>
  <c r="S3035" i="6"/>
  <c r="T3035" i="6"/>
  <c r="S3036" i="6"/>
  <c r="T3036" i="6"/>
  <c r="S3037" i="6"/>
  <c r="T3037" i="6"/>
  <c r="S3038" i="6"/>
  <c r="T3038" i="6"/>
  <c r="S3039" i="6"/>
  <c r="T3039" i="6"/>
  <c r="S3040" i="6"/>
  <c r="T3040" i="6"/>
  <c r="S3041" i="6"/>
  <c r="T3041" i="6"/>
  <c r="S3042" i="6"/>
  <c r="T3042" i="6"/>
  <c r="S3043" i="6"/>
  <c r="T3043" i="6"/>
  <c r="S3044" i="6"/>
  <c r="T3044" i="6"/>
  <c r="S3045" i="6"/>
  <c r="T3045" i="6"/>
  <c r="S3046" i="6"/>
  <c r="T3046" i="6"/>
  <c r="S3047" i="6"/>
  <c r="T3047" i="6"/>
  <c r="S3048" i="6"/>
  <c r="T3048" i="6"/>
  <c r="S3049" i="6"/>
  <c r="T3049" i="6"/>
  <c r="S3050" i="6"/>
  <c r="T3050" i="6"/>
  <c r="S3051" i="6"/>
  <c r="T3051" i="6"/>
  <c r="S3052" i="6"/>
  <c r="T3052" i="6"/>
  <c r="S3053" i="6"/>
  <c r="T3053" i="6"/>
  <c r="S3054" i="6"/>
  <c r="T3054" i="6"/>
  <c r="S3055" i="6"/>
  <c r="T3055" i="6"/>
  <c r="S3056" i="6"/>
  <c r="T3056" i="6"/>
  <c r="S3057" i="6"/>
  <c r="T3057" i="6"/>
  <c r="S3058" i="6"/>
  <c r="T3058" i="6"/>
  <c r="S3059" i="6"/>
  <c r="T3059" i="6"/>
  <c r="S3060" i="6"/>
  <c r="T3060" i="6"/>
  <c r="S3061" i="6"/>
  <c r="T3061" i="6"/>
  <c r="S3062" i="6"/>
  <c r="T3062" i="6"/>
  <c r="S3063" i="6"/>
  <c r="T3063" i="6"/>
  <c r="S3064" i="6"/>
  <c r="T3064" i="6"/>
  <c r="S3065" i="6"/>
  <c r="T3065" i="6"/>
  <c r="S3066" i="6"/>
  <c r="T3066" i="6"/>
  <c r="S3067" i="6"/>
  <c r="T3067" i="6"/>
  <c r="S3068" i="6"/>
  <c r="T3068" i="6"/>
  <c r="S3069" i="6"/>
  <c r="T3069" i="6"/>
  <c r="S3070" i="6"/>
  <c r="T3070" i="6"/>
  <c r="S3071" i="6"/>
  <c r="T3071" i="6"/>
  <c r="S3072" i="6"/>
  <c r="T3072" i="6"/>
  <c r="S3073" i="6"/>
  <c r="T3073" i="6"/>
  <c r="S3074" i="6"/>
  <c r="T3074" i="6"/>
  <c r="S3075" i="6"/>
  <c r="T3075" i="6"/>
  <c r="S3076" i="6"/>
  <c r="T3076" i="6"/>
  <c r="S3077" i="6"/>
  <c r="T3077" i="6"/>
  <c r="S3078" i="6"/>
  <c r="T3078" i="6"/>
  <c r="S3079" i="6"/>
  <c r="T3079" i="6"/>
  <c r="S3080" i="6"/>
  <c r="T3080" i="6"/>
  <c r="S3081" i="6"/>
  <c r="T3081" i="6"/>
  <c r="S3082" i="6"/>
  <c r="T3082" i="6"/>
  <c r="S3083" i="6"/>
  <c r="T3083" i="6"/>
  <c r="S3084" i="6"/>
  <c r="T3084" i="6"/>
  <c r="S3085" i="6"/>
  <c r="T3085" i="6"/>
  <c r="S3086" i="6"/>
  <c r="T3086" i="6"/>
  <c r="S3087" i="6"/>
  <c r="T3087" i="6"/>
  <c r="S3088" i="6"/>
  <c r="T3088" i="6"/>
  <c r="S3089" i="6"/>
  <c r="T3089" i="6"/>
  <c r="S3090" i="6"/>
  <c r="T3090" i="6"/>
  <c r="S3091" i="6"/>
  <c r="T3091" i="6"/>
  <c r="S3092" i="6"/>
  <c r="T3092" i="6"/>
  <c r="S3093" i="6"/>
  <c r="T3093" i="6"/>
  <c r="S3094" i="6"/>
  <c r="T3094" i="6"/>
  <c r="S3095" i="6"/>
  <c r="T3095" i="6"/>
  <c r="S3096" i="6"/>
  <c r="T3096" i="6"/>
  <c r="S3097" i="6"/>
  <c r="T3097" i="6"/>
  <c r="S3098" i="6"/>
  <c r="T3098" i="6"/>
  <c r="S3099" i="6"/>
  <c r="T3099" i="6"/>
  <c r="S3100" i="6"/>
  <c r="T3100" i="6"/>
  <c r="S3101" i="6"/>
  <c r="T3101" i="6"/>
  <c r="S3102" i="6"/>
  <c r="T3102" i="6"/>
  <c r="S3103" i="6"/>
  <c r="T3103" i="6"/>
  <c r="S3104" i="6"/>
  <c r="T3104" i="6"/>
  <c r="S3105" i="6"/>
  <c r="T3105" i="6"/>
  <c r="S3106" i="6"/>
  <c r="T3106" i="6"/>
  <c r="S3107" i="6"/>
  <c r="T3107" i="6"/>
  <c r="S3108" i="6"/>
  <c r="T3108" i="6"/>
  <c r="S3109" i="6"/>
  <c r="T3109" i="6"/>
  <c r="S3110" i="6"/>
  <c r="T3110" i="6"/>
  <c r="S3111" i="6"/>
  <c r="T3111" i="6"/>
  <c r="S3112" i="6"/>
  <c r="T3112" i="6"/>
  <c r="S3113" i="6"/>
  <c r="T3113" i="6"/>
  <c r="S3114" i="6"/>
  <c r="T3114" i="6"/>
  <c r="S3115" i="6"/>
  <c r="T3115" i="6"/>
  <c r="S3116" i="6"/>
  <c r="T3116" i="6"/>
  <c r="S3117" i="6"/>
  <c r="T3117" i="6"/>
  <c r="S3118" i="6"/>
  <c r="T3118" i="6"/>
  <c r="S3119" i="6"/>
  <c r="T3119" i="6"/>
  <c r="S3120" i="6"/>
  <c r="T3120" i="6"/>
  <c r="S3121" i="6"/>
  <c r="T3121" i="6"/>
  <c r="S3122" i="6"/>
  <c r="T3122" i="6"/>
  <c r="S3123" i="6"/>
  <c r="T3123" i="6"/>
  <c r="S3124" i="6"/>
  <c r="T3124" i="6"/>
  <c r="S3125" i="6"/>
  <c r="T3125" i="6"/>
  <c r="S3126" i="6"/>
  <c r="T3126" i="6"/>
  <c r="S3127" i="6"/>
  <c r="T3127" i="6"/>
  <c r="S3128" i="6"/>
  <c r="T3128" i="6"/>
  <c r="S3129" i="6"/>
  <c r="T3129" i="6"/>
  <c r="S3130" i="6"/>
  <c r="T3130" i="6"/>
  <c r="S3131" i="6"/>
  <c r="T3131" i="6"/>
  <c r="S3132" i="6"/>
  <c r="T3132" i="6"/>
  <c r="S3133" i="6"/>
  <c r="T3133" i="6"/>
  <c r="S3134" i="6"/>
  <c r="T3134" i="6"/>
  <c r="S3135" i="6"/>
  <c r="T3135" i="6"/>
  <c r="S3136" i="6"/>
  <c r="T3136" i="6"/>
  <c r="S3137" i="6"/>
  <c r="T3137" i="6"/>
  <c r="S3138" i="6"/>
  <c r="T3138" i="6"/>
  <c r="S3139" i="6"/>
  <c r="T3139" i="6"/>
  <c r="S3140" i="6"/>
  <c r="T3140" i="6"/>
  <c r="S3141" i="6"/>
  <c r="T3141" i="6"/>
  <c r="S3142" i="6"/>
  <c r="T3142" i="6"/>
  <c r="S3143" i="6"/>
  <c r="T3143" i="6"/>
  <c r="S3144" i="6"/>
  <c r="T3144" i="6"/>
  <c r="S3145" i="6"/>
  <c r="T3145" i="6"/>
  <c r="S3146" i="6"/>
  <c r="T3146" i="6"/>
  <c r="S3147" i="6"/>
  <c r="T3147" i="6"/>
  <c r="S3148" i="6"/>
  <c r="T3148" i="6"/>
  <c r="S3149" i="6"/>
  <c r="T3149" i="6"/>
  <c r="S3150" i="6"/>
  <c r="T3150" i="6"/>
  <c r="S3151" i="6"/>
  <c r="T3151" i="6"/>
  <c r="S3152" i="6"/>
  <c r="T3152" i="6"/>
  <c r="S3153" i="6"/>
  <c r="T3153" i="6"/>
  <c r="S3154" i="6"/>
  <c r="T3154" i="6"/>
  <c r="S3155" i="6"/>
  <c r="T3155" i="6"/>
  <c r="S3156" i="6"/>
  <c r="T3156" i="6"/>
  <c r="S3157" i="6"/>
  <c r="T3157" i="6"/>
  <c r="S3158" i="6"/>
  <c r="T3158" i="6"/>
  <c r="S3159" i="6"/>
  <c r="T3159" i="6"/>
  <c r="S3160" i="6"/>
  <c r="T3160" i="6"/>
  <c r="S3161" i="6"/>
  <c r="T3161" i="6"/>
  <c r="S3162" i="6"/>
  <c r="T3162" i="6"/>
  <c r="S3163" i="6"/>
  <c r="T3163" i="6"/>
  <c r="S3164" i="6"/>
  <c r="T3164" i="6"/>
  <c r="S3165" i="6"/>
  <c r="T3165" i="6"/>
  <c r="S3166" i="6"/>
  <c r="T3166" i="6"/>
  <c r="S3167" i="6"/>
  <c r="T3167" i="6"/>
  <c r="S3168" i="6"/>
  <c r="T3168" i="6"/>
  <c r="S3169" i="6"/>
  <c r="T3169" i="6"/>
  <c r="S3170" i="6"/>
  <c r="T3170" i="6"/>
  <c r="S3171" i="6"/>
  <c r="T3171" i="6"/>
  <c r="S3172" i="6"/>
  <c r="T3172" i="6"/>
  <c r="S3173" i="6"/>
  <c r="T3173" i="6"/>
  <c r="S3174" i="6"/>
  <c r="T3174" i="6"/>
  <c r="S3175" i="6"/>
  <c r="T3175" i="6"/>
  <c r="S3176" i="6"/>
  <c r="T3176" i="6"/>
  <c r="S3177" i="6"/>
  <c r="T3177" i="6"/>
  <c r="S3178" i="6"/>
  <c r="T3178" i="6"/>
  <c r="S3179" i="6"/>
  <c r="T3179" i="6"/>
  <c r="S3180" i="6"/>
  <c r="T3180" i="6"/>
  <c r="S3181" i="6"/>
  <c r="T3181" i="6"/>
  <c r="S3182" i="6"/>
  <c r="T3182" i="6"/>
  <c r="S3183" i="6"/>
  <c r="T3183" i="6"/>
  <c r="S3184" i="6"/>
  <c r="T3184" i="6"/>
  <c r="S3185" i="6"/>
  <c r="T3185" i="6"/>
  <c r="S3186" i="6"/>
  <c r="T3186" i="6"/>
  <c r="S3187" i="6"/>
  <c r="T3187" i="6"/>
  <c r="S3188" i="6"/>
  <c r="T3188" i="6"/>
  <c r="S2875" i="6"/>
  <c r="T2875" i="6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984" i="14"/>
  <c r="C29" i="17" l="1"/>
  <c r="AG9" i="1"/>
  <c r="AG17" i="1"/>
  <c r="AG39" i="1"/>
  <c r="AG41" i="1"/>
  <c r="AG49" i="1"/>
  <c r="AG71" i="1"/>
  <c r="AG73" i="1"/>
  <c r="AG81" i="1"/>
  <c r="AG103" i="1"/>
  <c r="AG105" i="1"/>
  <c r="AG113" i="1"/>
  <c r="AG135" i="1"/>
  <c r="AG137" i="1"/>
  <c r="AG145" i="1"/>
  <c r="AG167" i="1"/>
  <c r="AG169" i="1"/>
  <c r="AG177" i="1"/>
  <c r="AG199" i="1"/>
  <c r="AG201" i="1"/>
  <c r="AG209" i="1"/>
  <c r="AG231" i="1"/>
  <c r="AG233" i="1"/>
  <c r="AG241" i="1"/>
  <c r="AG263" i="1"/>
  <c r="AG265" i="1"/>
  <c r="AG273" i="1"/>
  <c r="AG295" i="1"/>
  <c r="AG297" i="1"/>
  <c r="AG305" i="1"/>
  <c r="AG326" i="1"/>
  <c r="AG328" i="1"/>
  <c r="AG329" i="1"/>
  <c r="AG335" i="1"/>
  <c r="AG337" i="1"/>
  <c r="AG344" i="1"/>
  <c r="AG345" i="1"/>
  <c r="AG353" i="1"/>
  <c r="AG361" i="1"/>
  <c r="AG363" i="1"/>
  <c r="AG371" i="1"/>
  <c r="AG372" i="1"/>
  <c r="AG374" i="1"/>
  <c r="AG390" i="1"/>
  <c r="AG392" i="1"/>
  <c r="AG393" i="1"/>
  <c r="AG398" i="1"/>
  <c r="AG399" i="1"/>
  <c r="AG401" i="1"/>
  <c r="AG407" i="1"/>
  <c r="AG408" i="1"/>
  <c r="AG409" i="1"/>
  <c r="AG416" i="1"/>
  <c r="AG417" i="1"/>
  <c r="AG425" i="1"/>
  <c r="AG427" i="1"/>
  <c r="AG435" i="1"/>
  <c r="AG436" i="1"/>
  <c r="AG438" i="1"/>
  <c r="AG454" i="1"/>
  <c r="AG456" i="1"/>
  <c r="AG457" i="1"/>
  <c r="AG462" i="1"/>
  <c r="AG463" i="1"/>
  <c r="AG465" i="1"/>
  <c r="AG471" i="1"/>
  <c r="AG472" i="1"/>
  <c r="AG473" i="1"/>
  <c r="AG480" i="1"/>
  <c r="AG481" i="1"/>
  <c r="AG489" i="1"/>
  <c r="AG491" i="1"/>
  <c r="AG499" i="1"/>
  <c r="AG500" i="1"/>
  <c r="AG502" i="1"/>
  <c r="AG518" i="1"/>
  <c r="AG520" i="1"/>
  <c r="AG521" i="1"/>
  <c r="AG526" i="1"/>
  <c r="AG527" i="1"/>
  <c r="AG529" i="1"/>
  <c r="AG535" i="1"/>
  <c r="AG536" i="1"/>
  <c r="AG537" i="1"/>
  <c r="AG544" i="1"/>
  <c r="AG545" i="1"/>
  <c r="AG553" i="1"/>
  <c r="AG555" i="1"/>
  <c r="AG563" i="1"/>
  <c r="AG564" i="1"/>
  <c r="AG566" i="1"/>
  <c r="AG582" i="1"/>
  <c r="AG584" i="1"/>
  <c r="AG585" i="1"/>
  <c r="AG590" i="1"/>
  <c r="AG591" i="1"/>
  <c r="AG593" i="1"/>
  <c r="AG599" i="1"/>
  <c r="AG600" i="1"/>
  <c r="AG601" i="1"/>
  <c r="AG608" i="1"/>
  <c r="AG609" i="1"/>
  <c r="AG617" i="1"/>
  <c r="AG619" i="1"/>
  <c r="AG627" i="1"/>
  <c r="AG628" i="1"/>
  <c r="AG630" i="1"/>
  <c r="AG646" i="1"/>
  <c r="AG648" i="1"/>
  <c r="AG649" i="1"/>
  <c r="AG654" i="1"/>
  <c r="AG655" i="1"/>
  <c r="AG657" i="1"/>
  <c r="AG663" i="1"/>
  <c r="AG664" i="1"/>
  <c r="AG665" i="1"/>
  <c r="AG672" i="1"/>
  <c r="AG673" i="1"/>
  <c r="AG681" i="1"/>
  <c r="AG683" i="1"/>
  <c r="AG688" i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F40" i="1"/>
  <c r="AG40" i="1" s="1"/>
  <c r="AF41" i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F72" i="1"/>
  <c r="AG72" i="1" s="1"/>
  <c r="AF73" i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F104" i="1"/>
  <c r="AG104" i="1" s="1"/>
  <c r="AF105" i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F136" i="1"/>
  <c r="AG136" i="1" s="1"/>
  <c r="AF137" i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F168" i="1"/>
  <c r="AG168" i="1" s="1"/>
  <c r="AF169" i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F200" i="1"/>
  <c r="AG200" i="1" s="1"/>
  <c r="AF201" i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F232" i="1"/>
  <c r="AG232" i="1" s="1"/>
  <c r="AF233" i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F264" i="1"/>
  <c r="AG264" i="1" s="1"/>
  <c r="AF265" i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F296" i="1"/>
  <c r="AG296" i="1" s="1"/>
  <c r="AF297" i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F327" i="1"/>
  <c r="AG327" i="1" s="1"/>
  <c r="AF328" i="1"/>
  <c r="AF329" i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F336" i="1"/>
  <c r="AG336" i="1" s="1"/>
  <c r="AF337" i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F345" i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F362" i="1"/>
  <c r="AG362" i="1" s="1"/>
  <c r="AF363" i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F372" i="1"/>
  <c r="AF373" i="1"/>
  <c r="AG373" i="1" s="1"/>
  <c r="AF374" i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F391" i="1"/>
  <c r="AG391" i="1" s="1"/>
  <c r="AF392" i="1"/>
  <c r="AF393" i="1"/>
  <c r="AF394" i="1"/>
  <c r="AG394" i="1" s="1"/>
  <c r="AF395" i="1"/>
  <c r="AG395" i="1" s="1"/>
  <c r="AF396" i="1"/>
  <c r="AG396" i="1" s="1"/>
  <c r="AF397" i="1"/>
  <c r="AG397" i="1" s="1"/>
  <c r="AF398" i="1"/>
  <c r="AF399" i="1"/>
  <c r="AF400" i="1"/>
  <c r="AG400" i="1" s="1"/>
  <c r="AF401" i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F408" i="1"/>
  <c r="AF409" i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F417" i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F426" i="1"/>
  <c r="AG426" i="1" s="1"/>
  <c r="AF427" i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F436" i="1"/>
  <c r="AF437" i="1"/>
  <c r="AG437" i="1" s="1"/>
  <c r="AF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F455" i="1"/>
  <c r="AG455" i="1" s="1"/>
  <c r="AF456" i="1"/>
  <c r="AF457" i="1"/>
  <c r="AF458" i="1"/>
  <c r="AG458" i="1" s="1"/>
  <c r="AF459" i="1"/>
  <c r="AG459" i="1" s="1"/>
  <c r="AF460" i="1"/>
  <c r="AG460" i="1" s="1"/>
  <c r="AF461" i="1"/>
  <c r="AG461" i="1" s="1"/>
  <c r="AF462" i="1"/>
  <c r="AF463" i="1"/>
  <c r="AF464" i="1"/>
  <c r="AG464" i="1" s="1"/>
  <c r="AF465" i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F472" i="1"/>
  <c r="AF473" i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F481" i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F490" i="1"/>
  <c r="AG490" i="1" s="1"/>
  <c r="AF491" i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F500" i="1"/>
  <c r="AF501" i="1"/>
  <c r="AG501" i="1" s="1"/>
  <c r="AF502" i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F519" i="1"/>
  <c r="AG519" i="1" s="1"/>
  <c r="AF520" i="1"/>
  <c r="AF521" i="1"/>
  <c r="AF522" i="1"/>
  <c r="AG522" i="1" s="1"/>
  <c r="AF523" i="1"/>
  <c r="AG523" i="1" s="1"/>
  <c r="AF524" i="1"/>
  <c r="AG524" i="1" s="1"/>
  <c r="AF525" i="1"/>
  <c r="AG525" i="1" s="1"/>
  <c r="AF526" i="1"/>
  <c r="AF527" i="1"/>
  <c r="AF528" i="1"/>
  <c r="AG528" i="1" s="1"/>
  <c r="AF529" i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F536" i="1"/>
  <c r="AF537" i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F545" i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F554" i="1"/>
  <c r="AG554" i="1" s="1"/>
  <c r="AF555" i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F564" i="1"/>
  <c r="AF565" i="1"/>
  <c r="AG565" i="1" s="1"/>
  <c r="AF566" i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F583" i="1"/>
  <c r="AG583" i="1" s="1"/>
  <c r="AF584" i="1"/>
  <c r="AF585" i="1"/>
  <c r="AF586" i="1"/>
  <c r="AG586" i="1" s="1"/>
  <c r="AF587" i="1"/>
  <c r="AG587" i="1" s="1"/>
  <c r="AF588" i="1"/>
  <c r="AG588" i="1" s="1"/>
  <c r="AF589" i="1"/>
  <c r="AG589" i="1" s="1"/>
  <c r="AF590" i="1"/>
  <c r="AF591" i="1"/>
  <c r="AF592" i="1"/>
  <c r="AG592" i="1" s="1"/>
  <c r="AF593" i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F600" i="1"/>
  <c r="AF601" i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F609" i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F618" i="1"/>
  <c r="AG618" i="1" s="1"/>
  <c r="AF619" i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F628" i="1"/>
  <c r="AF629" i="1"/>
  <c r="AG629" i="1" s="1"/>
  <c r="AF630" i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F647" i="1"/>
  <c r="AG647" i="1" s="1"/>
  <c r="AF648" i="1"/>
  <c r="AF649" i="1"/>
  <c r="AF650" i="1"/>
  <c r="AG650" i="1" s="1"/>
  <c r="AF651" i="1"/>
  <c r="AG651" i="1" s="1"/>
  <c r="AF652" i="1"/>
  <c r="AG652" i="1" s="1"/>
  <c r="AF653" i="1"/>
  <c r="AG653" i="1" s="1"/>
  <c r="AF654" i="1"/>
  <c r="AF655" i="1"/>
  <c r="AF656" i="1"/>
  <c r="AG656" i="1" s="1"/>
  <c r="AF657" i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F664" i="1"/>
  <c r="AF665" i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F673" i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F682" i="1"/>
  <c r="AG682" i="1" s="1"/>
  <c r="AF683" i="1"/>
  <c r="AF684" i="1"/>
  <c r="AG684" i="1" s="1"/>
  <c r="AF685" i="1"/>
  <c r="AG685" i="1" s="1"/>
  <c r="AF686" i="1"/>
  <c r="AG686" i="1" s="1"/>
  <c r="AF687" i="1"/>
  <c r="AG687" i="1" s="1"/>
  <c r="AF2" i="1"/>
  <c r="O25" i="24" l="1"/>
  <c r="B57" i="24" s="1"/>
  <c r="O27" i="24"/>
  <c r="E59" i="24" s="1"/>
  <c r="O28" i="24"/>
  <c r="J60" i="24" s="1"/>
  <c r="O31" i="24"/>
  <c r="G63" i="24" s="1"/>
  <c r="O33" i="24"/>
  <c r="E65" i="24" s="1"/>
  <c r="O34" i="24"/>
  <c r="E66" i="24" s="1"/>
  <c r="O35" i="24"/>
  <c r="C67" i="24" s="1"/>
  <c r="O37" i="24"/>
  <c r="K69" i="24" s="1"/>
  <c r="A10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39" i="26"/>
  <c r="C8" i="26"/>
  <c r="D8" i="26" s="1"/>
  <c r="E8" i="26" s="1"/>
  <c r="F8" i="26" s="1"/>
  <c r="G8" i="26" s="1"/>
  <c r="H8" i="26" s="1"/>
  <c r="I8" i="26" s="1"/>
  <c r="J8" i="26" s="1"/>
  <c r="K8" i="26" s="1"/>
  <c r="L8" i="26" s="1"/>
  <c r="L97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80" i="24"/>
  <c r="A137" i="24"/>
  <c r="A136" i="24"/>
  <c r="A135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5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K21" i="24"/>
  <c r="J21" i="24"/>
  <c r="I21" i="24"/>
  <c r="H21" i="24"/>
  <c r="G21" i="24"/>
  <c r="F21" i="24"/>
  <c r="E21" i="24"/>
  <c r="D21" i="24"/>
  <c r="C21" i="24"/>
  <c r="B21" i="24"/>
  <c r="C8" i="24"/>
  <c r="D8" i="24" s="1"/>
  <c r="E8" i="24" s="1"/>
  <c r="F8" i="24" s="1"/>
  <c r="G8" i="24" s="1"/>
  <c r="H8" i="24" s="1"/>
  <c r="I8" i="24" s="1"/>
  <c r="J8" i="24" s="1"/>
  <c r="K8" i="24" s="1"/>
  <c r="M8" i="26" l="1"/>
  <c r="A24" i="26"/>
  <c r="M24" i="26" s="1"/>
  <c r="M12" i="26" s="1"/>
  <c r="L10" i="26"/>
  <c r="L9" i="26" s="1"/>
  <c r="M10" i="26"/>
  <c r="M9" i="26" s="1"/>
  <c r="M26" i="26" s="1"/>
  <c r="B10" i="26"/>
  <c r="B9" i="26" s="1"/>
  <c r="A30" i="26"/>
  <c r="L30" i="26" s="1"/>
  <c r="C10" i="26"/>
  <c r="C9" i="26" s="1"/>
  <c r="D10" i="26"/>
  <c r="D9" i="26" s="1"/>
  <c r="F10" i="26"/>
  <c r="G10" i="26"/>
  <c r="H10" i="26"/>
  <c r="I10" i="26"/>
  <c r="J10" i="26"/>
  <c r="E10" i="26"/>
  <c r="K10" i="26"/>
  <c r="Q10" i="26"/>
  <c r="G69" i="24"/>
  <c r="K65" i="24"/>
  <c r="D60" i="24"/>
  <c r="K60" i="24"/>
  <c r="B69" i="24"/>
  <c r="L21" i="24"/>
  <c r="G57" i="24"/>
  <c r="F65" i="24"/>
  <c r="D67" i="24"/>
  <c r="I67" i="24"/>
  <c r="H63" i="24"/>
  <c r="K57" i="24"/>
  <c r="J57" i="24"/>
  <c r="H57" i="24"/>
  <c r="I57" i="24"/>
  <c r="F57" i="24"/>
  <c r="E57" i="24"/>
  <c r="D57" i="24"/>
  <c r="C57" i="24"/>
  <c r="D66" i="24"/>
  <c r="C66" i="24"/>
  <c r="B66" i="24"/>
  <c r="K66" i="24"/>
  <c r="I66" i="24"/>
  <c r="H66" i="24"/>
  <c r="G66" i="24"/>
  <c r="F66" i="24"/>
  <c r="J66" i="24"/>
  <c r="K59" i="24"/>
  <c r="J59" i="24"/>
  <c r="I59" i="24"/>
  <c r="H59" i="24"/>
  <c r="F59" i="24"/>
  <c r="G59" i="24"/>
  <c r="D59" i="24"/>
  <c r="C59" i="24"/>
  <c r="B59" i="24"/>
  <c r="B24" i="26" s="1"/>
  <c r="I63" i="24"/>
  <c r="G65" i="24"/>
  <c r="E67" i="24"/>
  <c r="C69" i="24"/>
  <c r="J63" i="24"/>
  <c r="H65" i="24"/>
  <c r="F67" i="24"/>
  <c r="D69" i="24"/>
  <c r="B60" i="24"/>
  <c r="K63" i="24"/>
  <c r="I65" i="24"/>
  <c r="G67" i="24"/>
  <c r="E69" i="24"/>
  <c r="C60" i="24"/>
  <c r="J65" i="24"/>
  <c r="H67" i="24"/>
  <c r="F69" i="24"/>
  <c r="E60" i="24"/>
  <c r="H69" i="24"/>
  <c r="F60" i="24"/>
  <c r="C63" i="24"/>
  <c r="K67" i="24"/>
  <c r="I69" i="24"/>
  <c r="B63" i="24"/>
  <c r="J67" i="24"/>
  <c r="G60" i="24"/>
  <c r="D63" i="24"/>
  <c r="B65" i="24"/>
  <c r="J69" i="24"/>
  <c r="H60" i="24"/>
  <c r="E63" i="24"/>
  <c r="C65" i="24"/>
  <c r="I60" i="24"/>
  <c r="F63" i="24"/>
  <c r="D65" i="24"/>
  <c r="B67" i="24"/>
  <c r="A46" i="10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845" i="6"/>
  <c r="S2851" i="6"/>
  <c r="T2851" i="6"/>
  <c r="S2852" i="6"/>
  <c r="T2852" i="6"/>
  <c r="S2853" i="6"/>
  <c r="T2853" i="6"/>
  <c r="S2854" i="6"/>
  <c r="T2854" i="6"/>
  <c r="S2855" i="6"/>
  <c r="T2855" i="6"/>
  <c r="S2856" i="6"/>
  <c r="T2856" i="6"/>
  <c r="S2857" i="6"/>
  <c r="T2857" i="6"/>
  <c r="S2858" i="6"/>
  <c r="T2858" i="6"/>
  <c r="S2859" i="6"/>
  <c r="T2859" i="6"/>
  <c r="S2860" i="6"/>
  <c r="T2860" i="6"/>
  <c r="S2861" i="6"/>
  <c r="T2861" i="6"/>
  <c r="S2862" i="6"/>
  <c r="T2862" i="6"/>
  <c r="S2863" i="6"/>
  <c r="T2863" i="6"/>
  <c r="S2864" i="6"/>
  <c r="T2864" i="6"/>
  <c r="S2865" i="6"/>
  <c r="T2865" i="6"/>
  <c r="S2866" i="6"/>
  <c r="T2866" i="6"/>
  <c r="S2867" i="6"/>
  <c r="T2867" i="6"/>
  <c r="S2868" i="6"/>
  <c r="T2868" i="6"/>
  <c r="S2869" i="6"/>
  <c r="T2869" i="6"/>
  <c r="T2850" i="6"/>
  <c r="S2850" i="6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S1396" i="8"/>
  <c r="T1396" i="8"/>
  <c r="S1397" i="8"/>
  <c r="T1397" i="8"/>
  <c r="S1398" i="8"/>
  <c r="T1398" i="8"/>
  <c r="S1399" i="8"/>
  <c r="T1399" i="8"/>
  <c r="S1400" i="8"/>
  <c r="T1400" i="8"/>
  <c r="S1401" i="8"/>
  <c r="T1401" i="8"/>
  <c r="S1402" i="8"/>
  <c r="T1402" i="8"/>
  <c r="S1403" i="8"/>
  <c r="T1403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1411" i="8"/>
  <c r="T1411" i="8"/>
  <c r="S1412" i="8"/>
  <c r="T1412" i="8"/>
  <c r="S1413" i="8"/>
  <c r="T1413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1427" i="8"/>
  <c r="T1427" i="8"/>
  <c r="S1428" i="8"/>
  <c r="T1428" i="8"/>
  <c r="S1429" i="8"/>
  <c r="T1429" i="8"/>
  <c r="S1430" i="8"/>
  <c r="T1430" i="8"/>
  <c r="S1431" i="8"/>
  <c r="T1431" i="8"/>
  <c r="S1432" i="8"/>
  <c r="T1432" i="8"/>
  <c r="S1433" i="8"/>
  <c r="T1433" i="8"/>
  <c r="S1434" i="8"/>
  <c r="T1434" i="8"/>
  <c r="S1435" i="8"/>
  <c r="T1435" i="8"/>
  <c r="S1436" i="8"/>
  <c r="T1436" i="8"/>
  <c r="S1437" i="8"/>
  <c r="T1437" i="8"/>
  <c r="S1438" i="8"/>
  <c r="T1438" i="8"/>
  <c r="S1439" i="8"/>
  <c r="T1439" i="8"/>
  <c r="S1440" i="8"/>
  <c r="T1440" i="8"/>
  <c r="S1441" i="8"/>
  <c r="T1441" i="8"/>
  <c r="S1442" i="8"/>
  <c r="T1442" i="8"/>
  <c r="S1443" i="8"/>
  <c r="T1443" i="8"/>
  <c r="S1444" i="8"/>
  <c r="T1444" i="8"/>
  <c r="S1445" i="8"/>
  <c r="T1445" i="8"/>
  <c r="S1446" i="8"/>
  <c r="T1446" i="8"/>
  <c r="S1447" i="8"/>
  <c r="T1447" i="8"/>
  <c r="T1351" i="8"/>
  <c r="S1351" i="8"/>
  <c r="Q274" i="9"/>
  <c r="Q273" i="9"/>
  <c r="Q272" i="9"/>
  <c r="Q271" i="9"/>
  <c r="Q270" i="9"/>
  <c r="Q269" i="9"/>
  <c r="Q268" i="9"/>
  <c r="Q267" i="9"/>
  <c r="Q266" i="9"/>
  <c r="Q265" i="9"/>
  <c r="Q264" i="9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895" i="14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067" i="8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783" i="14"/>
  <c r="T782" i="14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20" i="9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21" i="6"/>
  <c r="S2827" i="6"/>
  <c r="S2828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526" i="6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346" i="8"/>
  <c r="T1347" i="8"/>
  <c r="M30" i="26" l="1"/>
  <c r="M46" i="10"/>
  <c r="H46" i="10"/>
  <c r="E46" i="10"/>
  <c r="J46" i="10"/>
  <c r="D46" i="10"/>
  <c r="K46" i="10"/>
  <c r="L46" i="10"/>
  <c r="I46" i="10"/>
  <c r="F46" i="10"/>
  <c r="G46" i="10"/>
  <c r="B59" i="10"/>
  <c r="C59" i="10"/>
  <c r="C55" i="10"/>
  <c r="B55" i="10"/>
  <c r="C52" i="10"/>
  <c r="B52" i="10"/>
  <c r="C61" i="10"/>
  <c r="B61" i="10"/>
  <c r="B51" i="10"/>
  <c r="C51" i="10"/>
  <c r="C49" i="10"/>
  <c r="B49" i="10"/>
  <c r="J24" i="26"/>
  <c r="K24" i="26"/>
  <c r="J30" i="26"/>
  <c r="G30" i="26"/>
  <c r="B30" i="26"/>
  <c r="K30" i="26"/>
  <c r="I30" i="26"/>
  <c r="H30" i="26"/>
  <c r="F30" i="26"/>
  <c r="E30" i="26"/>
  <c r="D30" i="26"/>
  <c r="C30" i="26"/>
  <c r="G9" i="26"/>
  <c r="E9" i="26"/>
  <c r="N10" i="26"/>
  <c r="H9" i="26"/>
  <c r="F9" i="26"/>
  <c r="B12" i="26"/>
  <c r="L69" i="24"/>
  <c r="L59" i="24"/>
  <c r="L24" i="26" s="1"/>
  <c r="L12" i="26" s="1"/>
  <c r="L26" i="26" s="1"/>
  <c r="L57" i="24"/>
  <c r="L66" i="24"/>
  <c r="L63" i="24"/>
  <c r="L60" i="24"/>
  <c r="L67" i="24"/>
  <c r="L65" i="24"/>
  <c r="C47" i="16"/>
  <c r="K69" i="21"/>
  <c r="K68" i="21"/>
  <c r="K64" i="21"/>
  <c r="K61" i="21"/>
  <c r="K60" i="21"/>
  <c r="K56" i="21"/>
  <c r="K53" i="21"/>
  <c r="K52" i="21"/>
  <c r="K34" i="21"/>
  <c r="K31" i="21"/>
  <c r="K30" i="21"/>
  <c r="K26" i="21"/>
  <c r="J61" i="21"/>
  <c r="J60" i="21"/>
  <c r="J59" i="21"/>
  <c r="J56" i="21"/>
  <c r="J52" i="21"/>
  <c r="J30" i="21"/>
  <c r="I70" i="21"/>
  <c r="J70" i="21" s="1"/>
  <c r="I69" i="21"/>
  <c r="J69" i="21" s="1"/>
  <c r="I68" i="21"/>
  <c r="J68" i="21" s="1"/>
  <c r="I67" i="21"/>
  <c r="J67" i="21" s="1"/>
  <c r="I66" i="21"/>
  <c r="J66" i="21" s="1"/>
  <c r="I65" i="21"/>
  <c r="J65" i="21" s="1"/>
  <c r="I64" i="21"/>
  <c r="J64" i="21" s="1"/>
  <c r="I63" i="21"/>
  <c r="J63" i="21" s="1"/>
  <c r="I62" i="21"/>
  <c r="J62" i="21" s="1"/>
  <c r="I61" i="21"/>
  <c r="I60" i="21"/>
  <c r="I59" i="21"/>
  <c r="K59" i="21" s="1"/>
  <c r="I58" i="21"/>
  <c r="J58" i="21" s="1"/>
  <c r="I57" i="21"/>
  <c r="J57" i="21" s="1"/>
  <c r="I56" i="21"/>
  <c r="I55" i="21"/>
  <c r="J55" i="21" s="1"/>
  <c r="I54" i="21"/>
  <c r="J54" i="21" s="1"/>
  <c r="I53" i="21"/>
  <c r="J53" i="21" s="1"/>
  <c r="I52" i="21"/>
  <c r="I37" i="21"/>
  <c r="K37" i="21" s="1"/>
  <c r="I36" i="21"/>
  <c r="J36" i="21" s="1"/>
  <c r="I35" i="21"/>
  <c r="J35" i="21" s="1"/>
  <c r="I34" i="21"/>
  <c r="J34" i="21" s="1"/>
  <c r="I33" i="21"/>
  <c r="J33" i="21" s="1"/>
  <c r="I32" i="21"/>
  <c r="J32" i="21" s="1"/>
  <c r="I31" i="21"/>
  <c r="J31" i="21" s="1"/>
  <c r="I30" i="21"/>
  <c r="I29" i="21"/>
  <c r="J29" i="21" s="1"/>
  <c r="I28" i="21"/>
  <c r="J28" i="21" s="1"/>
  <c r="I27" i="21"/>
  <c r="J27" i="21" s="1"/>
  <c r="I26" i="21"/>
  <c r="J26" i="21" s="1"/>
  <c r="I25" i="21"/>
  <c r="J25" i="21" s="1"/>
  <c r="I24" i="21"/>
  <c r="J24" i="21" s="1"/>
  <c r="E31" i="17"/>
  <c r="B10" i="7"/>
  <c r="B9" i="7"/>
  <c r="B8" i="7"/>
  <c r="B7" i="7"/>
  <c r="N10" i="16"/>
  <c r="C10" i="16"/>
  <c r="O54" i="20"/>
  <c r="O49" i="20"/>
  <c r="O32" i="20"/>
  <c r="O21" i="20"/>
  <c r="O20" i="20"/>
  <c r="N19" i="20"/>
  <c r="C19" i="20"/>
  <c r="O14" i="20"/>
  <c r="O13" i="20"/>
  <c r="D5" i="20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48" i="14"/>
  <c r="T747" i="14"/>
  <c r="T746" i="14"/>
  <c r="T745" i="14"/>
  <c r="T744" i="14"/>
  <c r="T743" i="14"/>
  <c r="T742" i="14"/>
  <c r="T741" i="14"/>
  <c r="T740" i="14"/>
  <c r="T739" i="14"/>
  <c r="T738" i="14"/>
  <c r="A115" i="10"/>
  <c r="P732" i="14"/>
  <c r="Q732" i="14"/>
  <c r="P733" i="14"/>
  <c r="Q733" i="14"/>
  <c r="P734" i="14"/>
  <c r="Q734" i="14"/>
  <c r="P735" i="14"/>
  <c r="Q735" i="14"/>
  <c r="Q731" i="14"/>
  <c r="P731" i="14"/>
  <c r="T732" i="14"/>
  <c r="T733" i="14"/>
  <c r="T734" i="14"/>
  <c r="T735" i="14"/>
  <c r="T731" i="14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H1" i="8"/>
  <c r="G1" i="8"/>
  <c r="H1" i="6"/>
  <c r="G1" i="6"/>
  <c r="O54" i="16"/>
  <c r="O49" i="16"/>
  <c r="O32" i="16"/>
  <c r="O21" i="16"/>
  <c r="O20" i="16"/>
  <c r="N19" i="16"/>
  <c r="C19" i="16"/>
  <c r="O14" i="16"/>
  <c r="O13" i="16"/>
  <c r="N9" i="16"/>
  <c r="C9" i="16"/>
  <c r="N8" i="16"/>
  <c r="C8" i="16"/>
  <c r="D5" i="16"/>
  <c r="E5" i="16" s="1"/>
  <c r="E19" i="16" s="1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726" i="14"/>
  <c r="T725" i="14"/>
  <c r="Q725" i="14"/>
  <c r="P725" i="14"/>
  <c r="T724" i="14"/>
  <c r="Q724" i="14"/>
  <c r="P724" i="14"/>
  <c r="T723" i="14"/>
  <c r="Q723" i="14"/>
  <c r="P723" i="14"/>
  <c r="T722" i="14"/>
  <c r="Q722" i="14"/>
  <c r="P722" i="14"/>
  <c r="T721" i="14"/>
  <c r="Q721" i="14"/>
  <c r="P721" i="14"/>
  <c r="T720" i="14"/>
  <c r="Q720" i="14"/>
  <c r="P720" i="14"/>
  <c r="T719" i="14"/>
  <c r="Q719" i="14"/>
  <c r="P719" i="14"/>
  <c r="T718" i="14"/>
  <c r="Q718" i="14"/>
  <c r="P718" i="14"/>
  <c r="T717" i="14"/>
  <c r="Q717" i="14"/>
  <c r="P717" i="14"/>
  <c r="T716" i="14"/>
  <c r="Q716" i="14"/>
  <c r="P716" i="14"/>
  <c r="T715" i="14"/>
  <c r="Q715" i="14"/>
  <c r="P715" i="14"/>
  <c r="T714" i="14"/>
  <c r="Q714" i="14"/>
  <c r="P714" i="14"/>
  <c r="T713" i="14"/>
  <c r="Q713" i="14"/>
  <c r="P713" i="14"/>
  <c r="T712" i="14"/>
  <c r="Q712" i="14"/>
  <c r="P712" i="14"/>
  <c r="T711" i="14"/>
  <c r="Q711" i="14"/>
  <c r="P711" i="14"/>
  <c r="T710" i="14"/>
  <c r="Q710" i="14"/>
  <c r="P710" i="14"/>
  <c r="T709" i="14"/>
  <c r="Q709" i="14"/>
  <c r="P709" i="14"/>
  <c r="T708" i="14"/>
  <c r="Q708" i="14"/>
  <c r="P708" i="14"/>
  <c r="T707" i="14"/>
  <c r="Q707" i="14"/>
  <c r="P707" i="14"/>
  <c r="T706" i="14"/>
  <c r="Q706" i="14"/>
  <c r="P706" i="14"/>
  <c r="T705" i="14"/>
  <c r="Q705" i="14"/>
  <c r="P705" i="14"/>
  <c r="T704" i="14"/>
  <c r="Q704" i="14"/>
  <c r="P704" i="14"/>
  <c r="T703" i="14"/>
  <c r="Q703" i="14"/>
  <c r="P703" i="14"/>
  <c r="T702" i="14"/>
  <c r="Q702" i="14"/>
  <c r="P702" i="14"/>
  <c r="T701" i="14"/>
  <c r="Q701" i="14"/>
  <c r="P701" i="14"/>
  <c r="T700" i="14"/>
  <c r="Q700" i="14"/>
  <c r="P700" i="14"/>
  <c r="T699" i="14"/>
  <c r="Q699" i="14"/>
  <c r="P699" i="14"/>
  <c r="T698" i="14"/>
  <c r="Q698" i="14"/>
  <c r="P698" i="14"/>
  <c r="T697" i="14"/>
  <c r="Q697" i="14"/>
  <c r="P697" i="14"/>
  <c r="T696" i="14"/>
  <c r="Q696" i="14"/>
  <c r="P696" i="14"/>
  <c r="T695" i="14"/>
  <c r="Q695" i="14"/>
  <c r="P695" i="14"/>
  <c r="T694" i="14"/>
  <c r="Q694" i="14"/>
  <c r="P694" i="14"/>
  <c r="T693" i="14"/>
  <c r="Q693" i="14"/>
  <c r="P693" i="14"/>
  <c r="T692" i="14"/>
  <c r="Q692" i="14"/>
  <c r="P692" i="14"/>
  <c r="T691" i="14"/>
  <c r="Q691" i="14"/>
  <c r="P691" i="14"/>
  <c r="T690" i="14"/>
  <c r="Q690" i="14"/>
  <c r="P690" i="14"/>
  <c r="T689" i="14"/>
  <c r="Q689" i="14"/>
  <c r="P689" i="14"/>
  <c r="T688" i="14"/>
  <c r="Q688" i="14"/>
  <c r="P688" i="14"/>
  <c r="T687" i="14"/>
  <c r="Q687" i="14"/>
  <c r="P687" i="14"/>
  <c r="T686" i="14"/>
  <c r="Q686" i="14"/>
  <c r="P686" i="14"/>
  <c r="T685" i="14"/>
  <c r="Q685" i="14"/>
  <c r="P685" i="14"/>
  <c r="T684" i="14"/>
  <c r="Q684" i="14"/>
  <c r="P684" i="14"/>
  <c r="T683" i="14"/>
  <c r="Q683" i="14"/>
  <c r="P683" i="14"/>
  <c r="T682" i="14"/>
  <c r="Q682" i="14"/>
  <c r="P682" i="14"/>
  <c r="T681" i="14"/>
  <c r="Q681" i="14"/>
  <c r="P681" i="14"/>
  <c r="T680" i="14"/>
  <c r="Q680" i="14"/>
  <c r="P680" i="14"/>
  <c r="T679" i="14"/>
  <c r="Q679" i="14"/>
  <c r="P679" i="14"/>
  <c r="T678" i="14"/>
  <c r="Q678" i="14"/>
  <c r="P678" i="14"/>
  <c r="T677" i="14"/>
  <c r="Q677" i="14"/>
  <c r="P677" i="14"/>
  <c r="T676" i="14"/>
  <c r="Q676" i="14"/>
  <c r="P676" i="14"/>
  <c r="T675" i="14"/>
  <c r="Q675" i="14"/>
  <c r="P675" i="14"/>
  <c r="T674" i="14"/>
  <c r="Q674" i="14"/>
  <c r="P674" i="14"/>
  <c r="T673" i="14"/>
  <c r="Q673" i="14"/>
  <c r="P673" i="14"/>
  <c r="T672" i="14"/>
  <c r="Q672" i="14"/>
  <c r="P672" i="14"/>
  <c r="T671" i="14"/>
  <c r="Q671" i="14"/>
  <c r="P671" i="14"/>
  <c r="T670" i="14"/>
  <c r="Q670" i="14"/>
  <c r="P670" i="14"/>
  <c r="T669" i="14"/>
  <c r="Q669" i="14"/>
  <c r="P669" i="14"/>
  <c r="T668" i="14"/>
  <c r="Q668" i="14"/>
  <c r="P668" i="14"/>
  <c r="T667" i="14"/>
  <c r="Q667" i="14"/>
  <c r="P667" i="14"/>
  <c r="T666" i="14"/>
  <c r="Q666" i="14"/>
  <c r="P666" i="14"/>
  <c r="T665" i="14"/>
  <c r="Q665" i="14"/>
  <c r="P665" i="14"/>
  <c r="T664" i="14"/>
  <c r="Q664" i="14"/>
  <c r="P664" i="14"/>
  <c r="T663" i="14"/>
  <c r="Q663" i="14"/>
  <c r="P663" i="14"/>
  <c r="T662" i="14"/>
  <c r="Q662" i="14"/>
  <c r="P662" i="14"/>
  <c r="T661" i="14"/>
  <c r="Q661" i="14"/>
  <c r="P661" i="14"/>
  <c r="T660" i="14"/>
  <c r="Q660" i="14"/>
  <c r="P660" i="14"/>
  <c r="T659" i="14"/>
  <c r="Q659" i="14"/>
  <c r="P659" i="14"/>
  <c r="T658" i="14"/>
  <c r="Q658" i="14"/>
  <c r="P658" i="14"/>
  <c r="T657" i="14"/>
  <c r="Q657" i="14"/>
  <c r="P657" i="14"/>
  <c r="T656" i="14"/>
  <c r="Q656" i="14"/>
  <c r="P656" i="14"/>
  <c r="T655" i="14"/>
  <c r="Q655" i="14"/>
  <c r="P655" i="14"/>
  <c r="T654" i="14"/>
  <c r="Q654" i="14"/>
  <c r="P654" i="14"/>
  <c r="T653" i="14"/>
  <c r="Q653" i="14"/>
  <c r="P653" i="14"/>
  <c r="T652" i="14"/>
  <c r="Q652" i="14"/>
  <c r="P652" i="14"/>
  <c r="T651" i="14"/>
  <c r="Q651" i="14"/>
  <c r="P651" i="14"/>
  <c r="T650" i="14"/>
  <c r="Q650" i="14"/>
  <c r="P650" i="14"/>
  <c r="T649" i="14"/>
  <c r="Q649" i="14"/>
  <c r="P649" i="14"/>
  <c r="T648" i="14"/>
  <c r="Q648" i="14"/>
  <c r="P648" i="14"/>
  <c r="T647" i="14"/>
  <c r="Q647" i="14"/>
  <c r="P647" i="14"/>
  <c r="T646" i="14"/>
  <c r="Q646" i="14"/>
  <c r="P646" i="14"/>
  <c r="T645" i="14"/>
  <c r="Q645" i="14"/>
  <c r="P645" i="14"/>
  <c r="T644" i="14"/>
  <c r="Q644" i="14"/>
  <c r="P644" i="14"/>
  <c r="T643" i="14"/>
  <c r="Q643" i="14"/>
  <c r="P643" i="14"/>
  <c r="T642" i="14"/>
  <c r="Q642" i="14"/>
  <c r="P642" i="14"/>
  <c r="T641" i="14"/>
  <c r="Q641" i="14"/>
  <c r="P641" i="14"/>
  <c r="T640" i="14"/>
  <c r="Q640" i="14"/>
  <c r="P640" i="14"/>
  <c r="T639" i="14"/>
  <c r="Q639" i="14"/>
  <c r="P639" i="14"/>
  <c r="T638" i="14"/>
  <c r="Q638" i="14"/>
  <c r="P638" i="14"/>
  <c r="T637" i="14"/>
  <c r="Q637" i="14"/>
  <c r="P637" i="14"/>
  <c r="T636" i="14"/>
  <c r="Q636" i="14"/>
  <c r="P636" i="14"/>
  <c r="T635" i="14"/>
  <c r="Q635" i="14"/>
  <c r="P635" i="14"/>
  <c r="T634" i="14"/>
  <c r="Q634" i="14"/>
  <c r="P634" i="14"/>
  <c r="T633" i="14"/>
  <c r="Q633" i="14"/>
  <c r="P633" i="14"/>
  <c r="T632" i="14"/>
  <c r="P632" i="14"/>
  <c r="T631" i="14"/>
  <c r="P631" i="14"/>
  <c r="T630" i="14"/>
  <c r="Q630" i="14"/>
  <c r="P630" i="14"/>
  <c r="T629" i="14"/>
  <c r="Q629" i="14"/>
  <c r="P629" i="14"/>
  <c r="T628" i="14"/>
  <c r="Q628" i="14"/>
  <c r="P628" i="14"/>
  <c r="T627" i="14"/>
  <c r="Q627" i="14"/>
  <c r="P627" i="14"/>
  <c r="T626" i="14"/>
  <c r="Q626" i="14"/>
  <c r="P626" i="14"/>
  <c r="T625" i="14"/>
  <c r="Q625" i="14"/>
  <c r="P625" i="14"/>
  <c r="T624" i="14"/>
  <c r="Q624" i="14"/>
  <c r="P624" i="14"/>
  <c r="T623" i="14"/>
  <c r="Q623" i="14"/>
  <c r="P623" i="14"/>
  <c r="T622" i="14"/>
  <c r="Q622" i="14"/>
  <c r="P622" i="14"/>
  <c r="T621" i="14"/>
  <c r="Q621" i="14"/>
  <c r="P621" i="14"/>
  <c r="T620" i="14"/>
  <c r="Q620" i="14"/>
  <c r="P620" i="14"/>
  <c r="T619" i="14"/>
  <c r="Q619" i="14"/>
  <c r="P619" i="14"/>
  <c r="T618" i="14"/>
  <c r="Q618" i="14"/>
  <c r="P618" i="14"/>
  <c r="T617" i="14"/>
  <c r="Q617" i="14"/>
  <c r="P617" i="14"/>
  <c r="T616" i="14"/>
  <c r="Q616" i="14"/>
  <c r="P616" i="14"/>
  <c r="T615" i="14"/>
  <c r="Q615" i="14"/>
  <c r="P615" i="14"/>
  <c r="T614" i="14"/>
  <c r="Q614" i="14"/>
  <c r="P614" i="14"/>
  <c r="T613" i="14"/>
  <c r="Q613" i="14"/>
  <c r="P613" i="14"/>
  <c r="T612" i="14"/>
  <c r="Q612" i="14"/>
  <c r="P612" i="14"/>
  <c r="T611" i="14"/>
  <c r="Q611" i="14"/>
  <c r="P611" i="14"/>
  <c r="T610" i="14"/>
  <c r="Q610" i="14"/>
  <c r="P610" i="14"/>
  <c r="T609" i="14"/>
  <c r="Q609" i="14"/>
  <c r="P609" i="14"/>
  <c r="T608" i="14"/>
  <c r="Q608" i="14"/>
  <c r="P608" i="14"/>
  <c r="T607" i="14"/>
  <c r="Q607" i="14"/>
  <c r="P607" i="14"/>
  <c r="T606" i="14"/>
  <c r="Q606" i="14"/>
  <c r="P606" i="14"/>
  <c r="T605" i="14"/>
  <c r="Q605" i="14"/>
  <c r="P605" i="14"/>
  <c r="T604" i="14"/>
  <c r="Q604" i="14"/>
  <c r="P604" i="14"/>
  <c r="T603" i="14"/>
  <c r="Q603" i="14"/>
  <c r="P603" i="14"/>
  <c r="T602" i="14"/>
  <c r="Q602" i="14"/>
  <c r="P602" i="14"/>
  <c r="T601" i="14"/>
  <c r="Q601" i="14"/>
  <c r="P601" i="14"/>
  <c r="T600" i="14"/>
  <c r="Q600" i="14"/>
  <c r="P600" i="14"/>
  <c r="T599" i="14"/>
  <c r="Q599" i="14"/>
  <c r="P599" i="14"/>
  <c r="T598" i="14"/>
  <c r="Q598" i="14"/>
  <c r="P598" i="14"/>
  <c r="T597" i="14"/>
  <c r="Q597" i="14"/>
  <c r="P597" i="14"/>
  <c r="T596" i="14"/>
  <c r="Q596" i="14"/>
  <c r="P596" i="14"/>
  <c r="T595" i="14"/>
  <c r="Q595" i="14"/>
  <c r="P595" i="14"/>
  <c r="T594" i="14"/>
  <c r="Q594" i="14"/>
  <c r="P594" i="14"/>
  <c r="T593" i="14"/>
  <c r="Q593" i="14"/>
  <c r="P593" i="14"/>
  <c r="T592" i="14"/>
  <c r="Q592" i="14"/>
  <c r="P592" i="14"/>
  <c r="T591" i="14"/>
  <c r="Q591" i="14"/>
  <c r="P591" i="14"/>
  <c r="T590" i="14"/>
  <c r="Q590" i="14"/>
  <c r="P590" i="14"/>
  <c r="T589" i="14"/>
  <c r="Q589" i="14"/>
  <c r="P589" i="14"/>
  <c r="T588" i="14"/>
  <c r="Q588" i="14"/>
  <c r="P588" i="14"/>
  <c r="T587" i="14"/>
  <c r="Q587" i="14"/>
  <c r="P587" i="14"/>
  <c r="T586" i="14"/>
  <c r="Q586" i="14"/>
  <c r="P586" i="14"/>
  <c r="T585" i="14"/>
  <c r="Q585" i="14"/>
  <c r="P585" i="14"/>
  <c r="T584" i="14"/>
  <c r="Q584" i="14"/>
  <c r="P584" i="14"/>
  <c r="T583" i="14"/>
  <c r="Q583" i="14"/>
  <c r="P583" i="14"/>
  <c r="T582" i="14"/>
  <c r="Q582" i="14"/>
  <c r="P582" i="14"/>
  <c r="T581" i="14"/>
  <c r="Q581" i="14"/>
  <c r="P581" i="14"/>
  <c r="T580" i="14"/>
  <c r="Q580" i="14"/>
  <c r="P580" i="14"/>
  <c r="T579" i="14"/>
  <c r="Q579" i="14"/>
  <c r="P579" i="14"/>
  <c r="T578" i="14"/>
  <c r="Q578" i="14"/>
  <c r="P578" i="14"/>
  <c r="T577" i="14"/>
  <c r="Q577" i="14"/>
  <c r="P577" i="14"/>
  <c r="T576" i="14"/>
  <c r="Q576" i="14"/>
  <c r="P576" i="14"/>
  <c r="T575" i="14"/>
  <c r="Q575" i="14"/>
  <c r="P575" i="14"/>
  <c r="T574" i="14"/>
  <c r="Q574" i="14"/>
  <c r="P574" i="14"/>
  <c r="T573" i="14"/>
  <c r="Q573" i="14"/>
  <c r="P573" i="14"/>
  <c r="T572" i="14"/>
  <c r="Q572" i="14"/>
  <c r="P572" i="14"/>
  <c r="T571" i="14"/>
  <c r="Q571" i="14"/>
  <c r="P571" i="14"/>
  <c r="T570" i="14"/>
  <c r="Q570" i="14"/>
  <c r="P570" i="14"/>
  <c r="T569" i="14"/>
  <c r="Q569" i="14"/>
  <c r="P569" i="14"/>
  <c r="T568" i="14"/>
  <c r="Q568" i="14"/>
  <c r="P568" i="14"/>
  <c r="T567" i="14"/>
  <c r="Q567" i="14"/>
  <c r="P567" i="14"/>
  <c r="T566" i="14"/>
  <c r="Q566" i="14"/>
  <c r="P566" i="14"/>
  <c r="T565" i="14"/>
  <c r="Q565" i="14"/>
  <c r="P565" i="14"/>
  <c r="T564" i="14"/>
  <c r="Q564" i="14"/>
  <c r="P564" i="14"/>
  <c r="T563" i="14"/>
  <c r="Q563" i="14"/>
  <c r="P563" i="14"/>
  <c r="T562" i="14"/>
  <c r="Q562" i="14"/>
  <c r="P562" i="14"/>
  <c r="T561" i="14"/>
  <c r="Q561" i="14"/>
  <c r="P561" i="14"/>
  <c r="T560" i="14"/>
  <c r="Q560" i="14"/>
  <c r="P560" i="14"/>
  <c r="T559" i="14"/>
  <c r="Q559" i="14"/>
  <c r="P559" i="14"/>
  <c r="T558" i="14"/>
  <c r="Q558" i="14"/>
  <c r="P558" i="14"/>
  <c r="T557" i="14"/>
  <c r="Q557" i="14"/>
  <c r="P557" i="14"/>
  <c r="T556" i="14"/>
  <c r="Q556" i="14"/>
  <c r="P556" i="14"/>
  <c r="T555" i="14"/>
  <c r="Q555" i="14"/>
  <c r="P555" i="14"/>
  <c r="T554" i="14"/>
  <c r="Q554" i="14"/>
  <c r="P554" i="14"/>
  <c r="T553" i="14"/>
  <c r="Q553" i="14"/>
  <c r="P553" i="14"/>
  <c r="T552" i="14"/>
  <c r="Q552" i="14"/>
  <c r="P552" i="14"/>
  <c r="T551" i="14"/>
  <c r="Q551" i="14"/>
  <c r="P551" i="14"/>
  <c r="T550" i="14"/>
  <c r="Q550" i="14"/>
  <c r="P550" i="14"/>
  <c r="T549" i="14"/>
  <c r="Q549" i="14"/>
  <c r="P549" i="14"/>
  <c r="T548" i="14"/>
  <c r="Q548" i="14"/>
  <c r="P548" i="14"/>
  <c r="T547" i="14"/>
  <c r="Q547" i="14"/>
  <c r="P547" i="14"/>
  <c r="T546" i="14"/>
  <c r="Q546" i="14"/>
  <c r="P546" i="14"/>
  <c r="T545" i="14"/>
  <c r="Q545" i="14"/>
  <c r="P545" i="14"/>
  <c r="T544" i="14"/>
  <c r="Q544" i="14"/>
  <c r="P544" i="14"/>
  <c r="T543" i="14"/>
  <c r="Q543" i="14"/>
  <c r="P543" i="14"/>
  <c r="T542" i="14"/>
  <c r="Q542" i="14"/>
  <c r="P542" i="14"/>
  <c r="T541" i="14"/>
  <c r="Q541" i="14"/>
  <c r="P541" i="14"/>
  <c r="T540" i="14"/>
  <c r="Q540" i="14"/>
  <c r="P540" i="14"/>
  <c r="T539" i="14"/>
  <c r="Q539" i="14"/>
  <c r="P539" i="14"/>
  <c r="T538" i="14"/>
  <c r="Q538" i="14"/>
  <c r="P538" i="14"/>
  <c r="T537" i="14"/>
  <c r="Q537" i="14"/>
  <c r="P537" i="14"/>
  <c r="T536" i="14"/>
  <c r="Q536" i="14"/>
  <c r="P536" i="14"/>
  <c r="T535" i="14"/>
  <c r="Q535" i="14"/>
  <c r="P535" i="14"/>
  <c r="T534" i="14"/>
  <c r="Q534" i="14"/>
  <c r="P534" i="14"/>
  <c r="T533" i="14"/>
  <c r="Q533" i="14"/>
  <c r="P533" i="14"/>
  <c r="T532" i="14"/>
  <c r="Q532" i="14"/>
  <c r="P532" i="14"/>
  <c r="T531" i="14"/>
  <c r="Q531" i="14"/>
  <c r="P531" i="14"/>
  <c r="T530" i="14"/>
  <c r="Q530" i="14"/>
  <c r="P530" i="14"/>
  <c r="T529" i="14"/>
  <c r="Q529" i="14"/>
  <c r="P529" i="14"/>
  <c r="T528" i="14"/>
  <c r="Q528" i="14"/>
  <c r="P528" i="14"/>
  <c r="T527" i="14"/>
  <c r="Q527" i="14"/>
  <c r="P527" i="14"/>
  <c r="T526" i="14"/>
  <c r="Q526" i="14"/>
  <c r="P526" i="14"/>
  <c r="T525" i="14"/>
  <c r="Q525" i="14"/>
  <c r="P525" i="14"/>
  <c r="T524" i="14"/>
  <c r="Q524" i="14"/>
  <c r="P524" i="14"/>
  <c r="T523" i="14"/>
  <c r="Q523" i="14"/>
  <c r="P523" i="14"/>
  <c r="T522" i="14"/>
  <c r="Q522" i="14"/>
  <c r="P522" i="14"/>
  <c r="T521" i="14"/>
  <c r="Q521" i="14"/>
  <c r="P521" i="14"/>
  <c r="T520" i="14"/>
  <c r="Q520" i="14"/>
  <c r="P520" i="14"/>
  <c r="T519" i="14"/>
  <c r="Q519" i="14"/>
  <c r="P519" i="14"/>
  <c r="T518" i="14"/>
  <c r="Q518" i="14"/>
  <c r="P518" i="14"/>
  <c r="T517" i="14"/>
  <c r="Q517" i="14"/>
  <c r="P517" i="14"/>
  <c r="T516" i="14"/>
  <c r="Q516" i="14"/>
  <c r="P516" i="14"/>
  <c r="T515" i="14"/>
  <c r="Q515" i="14"/>
  <c r="P515" i="14"/>
  <c r="T514" i="14"/>
  <c r="Q514" i="14"/>
  <c r="P514" i="14"/>
  <c r="T513" i="14"/>
  <c r="Q513" i="14"/>
  <c r="P513" i="14"/>
  <c r="T512" i="14"/>
  <c r="Q512" i="14"/>
  <c r="P512" i="14"/>
  <c r="T511" i="14"/>
  <c r="Q511" i="14"/>
  <c r="P511" i="14"/>
  <c r="T510" i="14"/>
  <c r="Q510" i="14"/>
  <c r="P510" i="14"/>
  <c r="T509" i="14"/>
  <c r="Q509" i="14"/>
  <c r="P509" i="14"/>
  <c r="T508" i="14"/>
  <c r="Q508" i="14"/>
  <c r="P508" i="14"/>
  <c r="T507" i="14"/>
  <c r="Q507" i="14"/>
  <c r="P507" i="14"/>
  <c r="T506" i="14"/>
  <c r="Q506" i="14"/>
  <c r="P506" i="14"/>
  <c r="T505" i="14"/>
  <c r="Q505" i="14"/>
  <c r="P505" i="14"/>
  <c r="T504" i="14"/>
  <c r="Q504" i="14"/>
  <c r="P504" i="14"/>
  <c r="T503" i="14"/>
  <c r="Q503" i="14"/>
  <c r="P503" i="14"/>
  <c r="T502" i="14"/>
  <c r="Q502" i="14"/>
  <c r="P502" i="14"/>
  <c r="T501" i="14"/>
  <c r="Q501" i="14"/>
  <c r="P501" i="14"/>
  <c r="T500" i="14"/>
  <c r="Q500" i="14"/>
  <c r="P500" i="14"/>
  <c r="T499" i="14"/>
  <c r="Q499" i="14"/>
  <c r="P499" i="14"/>
  <c r="T498" i="14"/>
  <c r="Q498" i="14"/>
  <c r="P498" i="14"/>
  <c r="T497" i="14"/>
  <c r="Q497" i="14"/>
  <c r="P497" i="14"/>
  <c r="T496" i="14"/>
  <c r="Q496" i="14"/>
  <c r="P496" i="14"/>
  <c r="T495" i="14"/>
  <c r="Q495" i="14"/>
  <c r="P495" i="14"/>
  <c r="T494" i="14"/>
  <c r="Q494" i="14"/>
  <c r="P494" i="14"/>
  <c r="T493" i="14"/>
  <c r="Q493" i="14"/>
  <c r="P493" i="14"/>
  <c r="T492" i="14"/>
  <c r="Q492" i="14"/>
  <c r="P492" i="14"/>
  <c r="T491" i="14"/>
  <c r="Q491" i="14"/>
  <c r="P491" i="14"/>
  <c r="T490" i="14"/>
  <c r="Q490" i="14"/>
  <c r="P490" i="14"/>
  <c r="T489" i="14"/>
  <c r="Q489" i="14"/>
  <c r="P489" i="14"/>
  <c r="T488" i="14"/>
  <c r="Q488" i="14"/>
  <c r="P488" i="14"/>
  <c r="T487" i="14"/>
  <c r="Q487" i="14"/>
  <c r="P487" i="14"/>
  <c r="T486" i="14"/>
  <c r="Q486" i="14"/>
  <c r="P486" i="14"/>
  <c r="T485" i="14"/>
  <c r="Q485" i="14"/>
  <c r="P485" i="14"/>
  <c r="T484" i="14"/>
  <c r="Q484" i="14"/>
  <c r="P484" i="14"/>
  <c r="T483" i="14"/>
  <c r="Q483" i="14"/>
  <c r="P483" i="14"/>
  <c r="T482" i="14"/>
  <c r="Q482" i="14"/>
  <c r="P482" i="14"/>
  <c r="T481" i="14"/>
  <c r="Q481" i="14"/>
  <c r="P481" i="14"/>
  <c r="T480" i="14"/>
  <c r="Q480" i="14"/>
  <c r="P480" i="14"/>
  <c r="T479" i="14"/>
  <c r="Q479" i="14"/>
  <c r="P479" i="14"/>
  <c r="T478" i="14"/>
  <c r="Q478" i="14"/>
  <c r="P478" i="14"/>
  <c r="T477" i="14"/>
  <c r="Q477" i="14"/>
  <c r="P477" i="14"/>
  <c r="T476" i="14"/>
  <c r="Q476" i="14"/>
  <c r="P476" i="14"/>
  <c r="T475" i="14"/>
  <c r="Q475" i="14"/>
  <c r="P475" i="14"/>
  <c r="T474" i="14"/>
  <c r="Q474" i="14"/>
  <c r="P474" i="14"/>
  <c r="T473" i="14"/>
  <c r="Q473" i="14"/>
  <c r="P473" i="14"/>
  <c r="T472" i="14"/>
  <c r="Q472" i="14"/>
  <c r="P472" i="14"/>
  <c r="T471" i="14"/>
  <c r="Q471" i="14"/>
  <c r="P471" i="14"/>
  <c r="T470" i="14"/>
  <c r="Q470" i="14"/>
  <c r="P470" i="14"/>
  <c r="T469" i="14"/>
  <c r="Q469" i="14"/>
  <c r="P469" i="14"/>
  <c r="T468" i="14"/>
  <c r="Q468" i="14"/>
  <c r="P468" i="14"/>
  <c r="T467" i="14"/>
  <c r="Q467" i="14"/>
  <c r="P467" i="14"/>
  <c r="T466" i="14"/>
  <c r="Q466" i="14"/>
  <c r="P466" i="14"/>
  <c r="T465" i="14"/>
  <c r="Q465" i="14"/>
  <c r="P465" i="14"/>
  <c r="T464" i="14"/>
  <c r="Q464" i="14"/>
  <c r="P464" i="14"/>
  <c r="T463" i="14"/>
  <c r="Q463" i="14"/>
  <c r="P463" i="14"/>
  <c r="T462" i="14"/>
  <c r="Q462" i="14"/>
  <c r="P462" i="14"/>
  <c r="T461" i="14"/>
  <c r="Q461" i="14"/>
  <c r="P461" i="14"/>
  <c r="T460" i="14"/>
  <c r="Q460" i="14"/>
  <c r="P460" i="14"/>
  <c r="T459" i="14"/>
  <c r="Q459" i="14"/>
  <c r="P459" i="14"/>
  <c r="T458" i="14"/>
  <c r="Q458" i="14"/>
  <c r="P458" i="14"/>
  <c r="T457" i="14"/>
  <c r="Q457" i="14"/>
  <c r="P457" i="14"/>
  <c r="T456" i="14"/>
  <c r="Q456" i="14"/>
  <c r="P456" i="14"/>
  <c r="T455" i="14"/>
  <c r="Q455" i="14"/>
  <c r="P455" i="14"/>
  <c r="T454" i="14"/>
  <c r="Q454" i="14"/>
  <c r="P454" i="14"/>
  <c r="T453" i="14"/>
  <c r="Q453" i="14"/>
  <c r="P453" i="14"/>
  <c r="T452" i="14"/>
  <c r="Q452" i="14"/>
  <c r="P452" i="14"/>
  <c r="T451" i="14"/>
  <c r="Q451" i="14"/>
  <c r="P451" i="14"/>
  <c r="T450" i="14"/>
  <c r="Q450" i="14"/>
  <c r="P450" i="14"/>
  <c r="T449" i="14"/>
  <c r="Q449" i="14"/>
  <c r="P449" i="14"/>
  <c r="T448" i="14"/>
  <c r="Q448" i="14"/>
  <c r="P448" i="14"/>
  <c r="T447" i="14"/>
  <c r="Q447" i="14"/>
  <c r="P447" i="14"/>
  <c r="T446" i="14"/>
  <c r="Q446" i="14"/>
  <c r="P446" i="14"/>
  <c r="T445" i="14"/>
  <c r="Q445" i="14"/>
  <c r="P445" i="14"/>
  <c r="T444" i="14"/>
  <c r="Q444" i="14"/>
  <c r="P444" i="14"/>
  <c r="T443" i="14"/>
  <c r="Q443" i="14"/>
  <c r="P443" i="14"/>
  <c r="T442" i="14"/>
  <c r="Q442" i="14"/>
  <c r="P442" i="14"/>
  <c r="T441" i="14"/>
  <c r="Q441" i="14"/>
  <c r="P441" i="14"/>
  <c r="T440" i="14"/>
  <c r="Q440" i="14"/>
  <c r="P440" i="14"/>
  <c r="T439" i="14"/>
  <c r="Q439" i="14"/>
  <c r="P439" i="14"/>
  <c r="T438" i="14"/>
  <c r="Q438" i="14"/>
  <c r="P438" i="14"/>
  <c r="T437" i="14"/>
  <c r="Q437" i="14"/>
  <c r="P437" i="14"/>
  <c r="T436" i="14"/>
  <c r="Q436" i="14"/>
  <c r="P436" i="14"/>
  <c r="T435" i="14"/>
  <c r="Q435" i="14"/>
  <c r="P435" i="14"/>
  <c r="T434" i="14"/>
  <c r="Q434" i="14"/>
  <c r="P434" i="14"/>
  <c r="T433" i="14"/>
  <c r="Q433" i="14"/>
  <c r="P433" i="14"/>
  <c r="T432" i="14"/>
  <c r="Q432" i="14"/>
  <c r="P432" i="14"/>
  <c r="T431" i="14"/>
  <c r="Q431" i="14"/>
  <c r="P431" i="14"/>
  <c r="T430" i="14"/>
  <c r="Q430" i="14"/>
  <c r="P430" i="14"/>
  <c r="T429" i="14"/>
  <c r="Q429" i="14"/>
  <c r="P429" i="14"/>
  <c r="T428" i="14"/>
  <c r="Q428" i="14"/>
  <c r="P428" i="14"/>
  <c r="T427" i="14"/>
  <c r="Q427" i="14"/>
  <c r="P427" i="14"/>
  <c r="T426" i="14"/>
  <c r="Q426" i="14"/>
  <c r="P426" i="14"/>
  <c r="T425" i="14"/>
  <c r="Q425" i="14"/>
  <c r="P425" i="14"/>
  <c r="T424" i="14"/>
  <c r="Q424" i="14"/>
  <c r="P424" i="14"/>
  <c r="T423" i="14"/>
  <c r="Q423" i="14"/>
  <c r="P423" i="14"/>
  <c r="T422" i="14"/>
  <c r="Q422" i="14"/>
  <c r="P422" i="14"/>
  <c r="T421" i="14"/>
  <c r="Q421" i="14"/>
  <c r="P421" i="14"/>
  <c r="T420" i="14"/>
  <c r="Q420" i="14"/>
  <c r="P420" i="14"/>
  <c r="T419" i="14"/>
  <c r="Q419" i="14"/>
  <c r="P419" i="14"/>
  <c r="T418" i="14"/>
  <c r="Q418" i="14"/>
  <c r="P418" i="14"/>
  <c r="T417" i="14"/>
  <c r="Q417" i="14"/>
  <c r="P417" i="14"/>
  <c r="T416" i="14"/>
  <c r="Q416" i="14"/>
  <c r="P416" i="14"/>
  <c r="T415" i="14"/>
  <c r="Q415" i="14"/>
  <c r="P415" i="14"/>
  <c r="T414" i="14"/>
  <c r="Q414" i="14"/>
  <c r="P414" i="14"/>
  <c r="T413" i="14"/>
  <c r="Q413" i="14"/>
  <c r="P413" i="14"/>
  <c r="T412" i="14"/>
  <c r="Q412" i="14"/>
  <c r="P412" i="14"/>
  <c r="T411" i="14"/>
  <c r="Q411" i="14"/>
  <c r="P411" i="14"/>
  <c r="T410" i="14"/>
  <c r="Q410" i="14"/>
  <c r="P410" i="14"/>
  <c r="T409" i="14"/>
  <c r="Q409" i="14"/>
  <c r="P409" i="14"/>
  <c r="T408" i="14"/>
  <c r="Q408" i="14"/>
  <c r="P408" i="14"/>
  <c r="T407" i="14"/>
  <c r="Q407" i="14"/>
  <c r="P407" i="14"/>
  <c r="T406" i="14"/>
  <c r="Q406" i="14"/>
  <c r="P406" i="14"/>
  <c r="T405" i="14"/>
  <c r="Q405" i="14"/>
  <c r="P405" i="14"/>
  <c r="T404" i="14"/>
  <c r="Q404" i="14"/>
  <c r="P404" i="14"/>
  <c r="T403" i="14"/>
  <c r="Q403" i="14"/>
  <c r="P403" i="14"/>
  <c r="T402" i="14"/>
  <c r="Q402" i="14"/>
  <c r="P402" i="14"/>
  <c r="T401" i="14"/>
  <c r="Q401" i="14"/>
  <c r="P401" i="14"/>
  <c r="T400" i="14"/>
  <c r="Q400" i="14"/>
  <c r="P400" i="14"/>
  <c r="T399" i="14"/>
  <c r="Q399" i="14"/>
  <c r="P399" i="14"/>
  <c r="T398" i="14"/>
  <c r="Q398" i="14"/>
  <c r="P398" i="14"/>
  <c r="T397" i="14"/>
  <c r="Q397" i="14"/>
  <c r="P397" i="14"/>
  <c r="T396" i="14"/>
  <c r="Q396" i="14"/>
  <c r="P396" i="14"/>
  <c r="T395" i="14"/>
  <c r="Q395" i="14"/>
  <c r="P395" i="14"/>
  <c r="T394" i="14"/>
  <c r="Q394" i="14"/>
  <c r="P394" i="14"/>
  <c r="T393" i="14"/>
  <c r="Q393" i="14"/>
  <c r="P393" i="14"/>
  <c r="T392" i="14"/>
  <c r="Q392" i="14"/>
  <c r="P392" i="14"/>
  <c r="T391" i="14"/>
  <c r="Q391" i="14"/>
  <c r="P391" i="14"/>
  <c r="T390" i="14"/>
  <c r="Q390" i="14"/>
  <c r="P390" i="14"/>
  <c r="T389" i="14"/>
  <c r="P389" i="14"/>
  <c r="T388" i="14"/>
  <c r="Q388" i="14"/>
  <c r="P388" i="14"/>
  <c r="T387" i="14"/>
  <c r="Q387" i="14"/>
  <c r="P387" i="14"/>
  <c r="T386" i="14"/>
  <c r="Q386" i="14"/>
  <c r="P386" i="14"/>
  <c r="T385" i="14"/>
  <c r="Q385" i="14"/>
  <c r="P385" i="14"/>
  <c r="T384" i="14"/>
  <c r="Q384" i="14"/>
  <c r="P384" i="14"/>
  <c r="T383" i="14"/>
  <c r="Q383" i="14"/>
  <c r="P383" i="14"/>
  <c r="T382" i="14"/>
  <c r="Q382" i="14"/>
  <c r="P382" i="14"/>
  <c r="T381" i="14"/>
  <c r="Q381" i="14"/>
  <c r="P381" i="14"/>
  <c r="T380" i="14"/>
  <c r="Q380" i="14"/>
  <c r="P380" i="14"/>
  <c r="T379" i="14"/>
  <c r="Q379" i="14"/>
  <c r="P379" i="14"/>
  <c r="T378" i="14"/>
  <c r="P378" i="14"/>
  <c r="T377" i="14"/>
  <c r="P377" i="14"/>
  <c r="T376" i="14"/>
  <c r="Q376" i="14"/>
  <c r="P376" i="14"/>
  <c r="T375" i="14"/>
  <c r="Q375" i="14"/>
  <c r="P375" i="14"/>
  <c r="T374" i="14"/>
  <c r="Q374" i="14"/>
  <c r="P374" i="14"/>
  <c r="T373" i="14"/>
  <c r="Q373" i="14"/>
  <c r="P373" i="14"/>
  <c r="T372" i="14"/>
  <c r="Q372" i="14"/>
  <c r="P372" i="14"/>
  <c r="T371" i="14"/>
  <c r="Q371" i="14"/>
  <c r="P371" i="14"/>
  <c r="T370" i="14"/>
  <c r="Q370" i="14"/>
  <c r="P370" i="14"/>
  <c r="T369" i="14"/>
  <c r="Q369" i="14"/>
  <c r="P369" i="14"/>
  <c r="T368" i="14"/>
  <c r="P368" i="14"/>
  <c r="T367" i="14"/>
  <c r="P367" i="14"/>
  <c r="T366" i="14"/>
  <c r="P366" i="14"/>
  <c r="T365" i="14"/>
  <c r="P365" i="14"/>
  <c r="T364" i="14"/>
  <c r="P364" i="14"/>
  <c r="T363" i="14"/>
  <c r="P363" i="14"/>
  <c r="T362" i="14"/>
  <c r="Q362" i="14"/>
  <c r="P362" i="14"/>
  <c r="T361" i="14"/>
  <c r="Q361" i="14"/>
  <c r="P361" i="14"/>
  <c r="T360" i="14"/>
  <c r="Q360" i="14"/>
  <c r="P360" i="14"/>
  <c r="T359" i="14"/>
  <c r="Q359" i="14"/>
  <c r="P359" i="14"/>
  <c r="T358" i="14"/>
  <c r="Q358" i="14"/>
  <c r="P358" i="14"/>
  <c r="T357" i="14"/>
  <c r="Q357" i="14"/>
  <c r="P357" i="14"/>
  <c r="T356" i="14"/>
  <c r="Q356" i="14"/>
  <c r="P356" i="14"/>
  <c r="T355" i="14"/>
  <c r="Q355" i="14"/>
  <c r="P355" i="14"/>
  <c r="T354" i="14"/>
  <c r="Q354" i="14"/>
  <c r="P354" i="14"/>
  <c r="T353" i="14"/>
  <c r="Q353" i="14"/>
  <c r="P353" i="14"/>
  <c r="T352" i="14"/>
  <c r="P352" i="14"/>
  <c r="T351" i="14"/>
  <c r="P351" i="14"/>
  <c r="T350" i="14"/>
  <c r="P350" i="14"/>
  <c r="T349" i="14"/>
  <c r="P349" i="14"/>
  <c r="T348" i="14"/>
  <c r="P348" i="14"/>
  <c r="T347" i="14"/>
  <c r="P347" i="14"/>
  <c r="T346" i="14"/>
  <c r="Q346" i="14"/>
  <c r="P346" i="14"/>
  <c r="T345" i="14"/>
  <c r="Q345" i="14"/>
  <c r="P345" i="14"/>
  <c r="R713" i="8"/>
  <c r="R691" i="8"/>
  <c r="R685" i="8"/>
  <c r="R684" i="8"/>
  <c r="R682" i="8"/>
  <c r="R681" i="8"/>
  <c r="R678" i="8"/>
  <c r="R677" i="8"/>
  <c r="R674" i="8"/>
  <c r="R670" i="8"/>
  <c r="R669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897" i="8"/>
  <c r="Q896" i="8"/>
  <c r="Q895" i="8"/>
  <c r="Q894" i="8"/>
  <c r="Q893" i="8"/>
  <c r="Q892" i="8"/>
  <c r="Q890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46" i="8"/>
  <c r="Q845" i="8"/>
  <c r="Q832" i="8"/>
  <c r="Q831" i="8"/>
  <c r="Q830" i="8"/>
  <c r="Q829" i="8"/>
  <c r="Q828" i="8"/>
  <c r="Q827" i="8"/>
  <c r="Q826" i="8"/>
  <c r="Q825" i="8"/>
  <c r="Q82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13" i="8"/>
  <c r="Q691" i="8"/>
  <c r="Q685" i="8"/>
  <c r="Q684" i="8"/>
  <c r="Q682" i="8"/>
  <c r="Q681" i="8"/>
  <c r="Q678" i="8"/>
  <c r="Q677" i="8"/>
  <c r="Q674" i="8"/>
  <c r="Q670" i="8"/>
  <c r="Q669" i="8"/>
  <c r="Q656" i="8"/>
  <c r="Q657" i="8"/>
  <c r="Q658" i="8"/>
  <c r="Q659" i="8"/>
  <c r="Q660" i="8"/>
  <c r="Q661" i="8"/>
  <c r="Q662" i="8"/>
  <c r="Q663" i="8"/>
  <c r="Q66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897" i="8"/>
  <c r="R896" i="8"/>
  <c r="R895" i="8"/>
  <c r="R894" i="8"/>
  <c r="R893" i="8"/>
  <c r="R892" i="8"/>
  <c r="R890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46" i="8"/>
  <c r="R845" i="8"/>
  <c r="R832" i="8"/>
  <c r="R831" i="8"/>
  <c r="R830" i="8"/>
  <c r="R829" i="8"/>
  <c r="R828" i="8"/>
  <c r="R827" i="8"/>
  <c r="R826" i="8"/>
  <c r="R825" i="8"/>
  <c r="R82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1005" i="8"/>
  <c r="R1004" i="8"/>
  <c r="R891" i="8"/>
  <c r="R889" i="8"/>
  <c r="R888" i="8"/>
  <c r="R887" i="8"/>
  <c r="R855" i="8"/>
  <c r="R854" i="8"/>
  <c r="R853" i="8"/>
  <c r="R852" i="8"/>
  <c r="R851" i="8"/>
  <c r="R850" i="8"/>
  <c r="R849" i="8"/>
  <c r="R848" i="8"/>
  <c r="R847" i="8"/>
  <c r="R844" i="8"/>
  <c r="R843" i="8"/>
  <c r="R842" i="8"/>
  <c r="R841" i="8"/>
  <c r="R840" i="8"/>
  <c r="R839" i="8"/>
  <c r="R838" i="8"/>
  <c r="R837" i="8"/>
  <c r="R836" i="8"/>
  <c r="R835" i="8"/>
  <c r="R83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2" i="8"/>
  <c r="R711" i="8"/>
  <c r="R710" i="8"/>
  <c r="R709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0" i="8"/>
  <c r="R688" i="8"/>
  <c r="R687" i="8"/>
  <c r="R686" i="8"/>
  <c r="R683" i="8"/>
  <c r="R679" i="8"/>
  <c r="R676" i="8"/>
  <c r="R675" i="8"/>
  <c r="R673" i="8"/>
  <c r="R672" i="8"/>
  <c r="R671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669" i="8"/>
  <c r="A84" i="10"/>
  <c r="A114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7" i="10"/>
  <c r="T2205" i="6"/>
  <c r="U2205" i="6"/>
  <c r="T2206" i="6"/>
  <c r="U2206" i="6"/>
  <c r="T2207" i="6"/>
  <c r="U2207" i="6"/>
  <c r="T2208" i="6"/>
  <c r="U2208" i="6"/>
  <c r="T2209" i="6"/>
  <c r="U2209" i="6"/>
  <c r="T2210" i="6"/>
  <c r="U2210" i="6"/>
  <c r="T2211" i="6"/>
  <c r="U2211" i="6"/>
  <c r="T2212" i="6"/>
  <c r="U2212" i="6"/>
  <c r="T2213" i="6"/>
  <c r="U2213" i="6"/>
  <c r="T2214" i="6"/>
  <c r="U2214" i="6"/>
  <c r="T2215" i="6"/>
  <c r="U2215" i="6"/>
  <c r="T2216" i="6"/>
  <c r="U2216" i="6"/>
  <c r="T2217" i="6"/>
  <c r="U2217" i="6"/>
  <c r="T2218" i="6"/>
  <c r="U2218" i="6"/>
  <c r="T2219" i="6"/>
  <c r="U2219" i="6"/>
  <c r="T2220" i="6"/>
  <c r="U2220" i="6"/>
  <c r="T2221" i="6"/>
  <c r="U2221" i="6"/>
  <c r="T2222" i="6"/>
  <c r="U2222" i="6"/>
  <c r="T2223" i="6"/>
  <c r="U2223" i="6"/>
  <c r="T2224" i="6"/>
  <c r="U2224" i="6"/>
  <c r="T2225" i="6"/>
  <c r="U2225" i="6"/>
  <c r="T2226" i="6"/>
  <c r="U2226" i="6"/>
  <c r="T2227" i="6"/>
  <c r="U2227" i="6"/>
  <c r="T2228" i="6"/>
  <c r="U2228" i="6"/>
  <c r="T2229" i="6"/>
  <c r="U2229" i="6"/>
  <c r="T2230" i="6"/>
  <c r="U2230" i="6"/>
  <c r="T2231" i="6"/>
  <c r="U2231" i="6"/>
  <c r="T2232" i="6"/>
  <c r="U2232" i="6"/>
  <c r="T2233" i="6"/>
  <c r="U2233" i="6"/>
  <c r="T2234" i="6"/>
  <c r="U2234" i="6"/>
  <c r="T2235" i="6"/>
  <c r="U2235" i="6"/>
  <c r="T2236" i="6"/>
  <c r="U2236" i="6"/>
  <c r="T2237" i="6"/>
  <c r="U2237" i="6"/>
  <c r="T2238" i="6"/>
  <c r="U2238" i="6"/>
  <c r="T2239" i="6"/>
  <c r="U2239" i="6"/>
  <c r="T2240" i="6"/>
  <c r="U2240" i="6"/>
  <c r="T2241" i="6"/>
  <c r="U2241" i="6"/>
  <c r="T2242" i="6"/>
  <c r="U2242" i="6"/>
  <c r="T2243" i="6"/>
  <c r="U2243" i="6"/>
  <c r="T2244" i="6"/>
  <c r="U2244" i="6"/>
  <c r="T2245" i="6"/>
  <c r="U2245" i="6"/>
  <c r="T2246" i="6"/>
  <c r="U2246" i="6"/>
  <c r="T2247" i="6"/>
  <c r="U2247" i="6"/>
  <c r="T2248" i="6"/>
  <c r="U2248" i="6"/>
  <c r="T2249" i="6"/>
  <c r="U2249" i="6"/>
  <c r="T2250" i="6"/>
  <c r="U2250" i="6"/>
  <c r="T2251" i="6"/>
  <c r="U2251" i="6"/>
  <c r="T2252" i="6"/>
  <c r="U2252" i="6"/>
  <c r="T2253" i="6"/>
  <c r="U2253" i="6"/>
  <c r="T2254" i="6"/>
  <c r="U2254" i="6"/>
  <c r="T2255" i="6"/>
  <c r="U2255" i="6"/>
  <c r="T2256" i="6"/>
  <c r="U2256" i="6"/>
  <c r="T2257" i="6"/>
  <c r="U2257" i="6"/>
  <c r="T2258" i="6"/>
  <c r="U2258" i="6"/>
  <c r="T2259" i="6"/>
  <c r="U2259" i="6"/>
  <c r="T2260" i="6"/>
  <c r="U2260" i="6"/>
  <c r="T2261" i="6"/>
  <c r="U2261" i="6"/>
  <c r="T2262" i="6"/>
  <c r="U2262" i="6"/>
  <c r="T2263" i="6"/>
  <c r="U2263" i="6"/>
  <c r="T2264" i="6"/>
  <c r="U2264" i="6"/>
  <c r="T2265" i="6"/>
  <c r="U2265" i="6"/>
  <c r="T2266" i="6"/>
  <c r="U2266" i="6"/>
  <c r="T2267" i="6"/>
  <c r="U2267" i="6"/>
  <c r="T2268" i="6"/>
  <c r="U2268" i="6"/>
  <c r="T2269" i="6"/>
  <c r="U2269" i="6"/>
  <c r="T2270" i="6"/>
  <c r="U2270" i="6"/>
  <c r="T2271" i="6"/>
  <c r="U2271" i="6"/>
  <c r="T2272" i="6"/>
  <c r="U2272" i="6"/>
  <c r="T2273" i="6"/>
  <c r="U2273" i="6"/>
  <c r="T2274" i="6"/>
  <c r="U2274" i="6"/>
  <c r="T2275" i="6"/>
  <c r="U2275" i="6"/>
  <c r="T2276" i="6"/>
  <c r="U2276" i="6"/>
  <c r="T2277" i="6"/>
  <c r="U2277" i="6"/>
  <c r="T2278" i="6"/>
  <c r="U2278" i="6"/>
  <c r="T2279" i="6"/>
  <c r="U2279" i="6"/>
  <c r="T2280" i="6"/>
  <c r="U2280" i="6"/>
  <c r="T2281" i="6"/>
  <c r="U2281" i="6"/>
  <c r="T2282" i="6"/>
  <c r="U2282" i="6"/>
  <c r="T2283" i="6"/>
  <c r="U2283" i="6"/>
  <c r="T2284" i="6"/>
  <c r="U2284" i="6"/>
  <c r="T2285" i="6"/>
  <c r="U2285" i="6"/>
  <c r="T2286" i="6"/>
  <c r="U2286" i="6"/>
  <c r="T2287" i="6"/>
  <c r="U2287" i="6"/>
  <c r="T2288" i="6"/>
  <c r="U2288" i="6"/>
  <c r="T2289" i="6"/>
  <c r="U2289" i="6"/>
  <c r="T2290" i="6"/>
  <c r="U2290" i="6"/>
  <c r="T2291" i="6"/>
  <c r="U2291" i="6"/>
  <c r="T2292" i="6"/>
  <c r="U2292" i="6"/>
  <c r="T2293" i="6"/>
  <c r="U2293" i="6"/>
  <c r="T2294" i="6"/>
  <c r="U2294" i="6"/>
  <c r="T2295" i="6"/>
  <c r="U2295" i="6"/>
  <c r="T2296" i="6"/>
  <c r="U2296" i="6"/>
  <c r="T2297" i="6"/>
  <c r="U2297" i="6"/>
  <c r="T2298" i="6"/>
  <c r="U2298" i="6"/>
  <c r="T2299" i="6"/>
  <c r="U2299" i="6"/>
  <c r="T2300" i="6"/>
  <c r="U2300" i="6"/>
  <c r="T2301" i="6"/>
  <c r="U2301" i="6"/>
  <c r="T2302" i="6"/>
  <c r="U2302" i="6"/>
  <c r="T2303" i="6"/>
  <c r="U2303" i="6"/>
  <c r="T2304" i="6"/>
  <c r="U2304" i="6"/>
  <c r="T2305" i="6"/>
  <c r="U2305" i="6"/>
  <c r="T2306" i="6"/>
  <c r="U2306" i="6"/>
  <c r="T2307" i="6"/>
  <c r="U2307" i="6"/>
  <c r="T2308" i="6"/>
  <c r="U2308" i="6"/>
  <c r="T2309" i="6"/>
  <c r="U2309" i="6"/>
  <c r="T2310" i="6"/>
  <c r="U2310" i="6"/>
  <c r="T2311" i="6"/>
  <c r="U2311" i="6"/>
  <c r="T2312" i="6"/>
  <c r="U2312" i="6"/>
  <c r="T2313" i="6"/>
  <c r="U2313" i="6"/>
  <c r="T2314" i="6"/>
  <c r="U2314" i="6"/>
  <c r="T2315" i="6"/>
  <c r="U2315" i="6"/>
  <c r="T2316" i="6"/>
  <c r="U2316" i="6"/>
  <c r="T2317" i="6"/>
  <c r="U2317" i="6"/>
  <c r="T2318" i="6"/>
  <c r="U2318" i="6"/>
  <c r="T2319" i="6"/>
  <c r="U2319" i="6"/>
  <c r="T2320" i="6"/>
  <c r="U2320" i="6"/>
  <c r="T2321" i="6"/>
  <c r="U2321" i="6"/>
  <c r="T2322" i="6"/>
  <c r="U2322" i="6"/>
  <c r="T2323" i="6"/>
  <c r="U2323" i="6"/>
  <c r="T2324" i="6"/>
  <c r="U2324" i="6"/>
  <c r="T2325" i="6"/>
  <c r="U2325" i="6"/>
  <c r="T2326" i="6"/>
  <c r="U2326" i="6"/>
  <c r="T2327" i="6"/>
  <c r="U2327" i="6"/>
  <c r="T2328" i="6"/>
  <c r="U2328" i="6"/>
  <c r="T2329" i="6"/>
  <c r="U2329" i="6"/>
  <c r="T2330" i="6"/>
  <c r="U2330" i="6"/>
  <c r="T2331" i="6"/>
  <c r="U2331" i="6"/>
  <c r="T2332" i="6"/>
  <c r="U2332" i="6"/>
  <c r="T2333" i="6"/>
  <c r="U2333" i="6"/>
  <c r="T2334" i="6"/>
  <c r="U2334" i="6"/>
  <c r="T2335" i="6"/>
  <c r="U2335" i="6"/>
  <c r="T2336" i="6"/>
  <c r="U2336" i="6"/>
  <c r="T2337" i="6"/>
  <c r="U2337" i="6"/>
  <c r="T2338" i="6"/>
  <c r="U2338" i="6"/>
  <c r="T2339" i="6"/>
  <c r="U2339" i="6"/>
  <c r="T2340" i="6"/>
  <c r="U2340" i="6"/>
  <c r="T2341" i="6"/>
  <c r="U2341" i="6"/>
  <c r="T2342" i="6"/>
  <c r="U2342" i="6"/>
  <c r="T2343" i="6"/>
  <c r="U2343" i="6"/>
  <c r="T2344" i="6"/>
  <c r="U2344" i="6"/>
  <c r="T2345" i="6"/>
  <c r="U2345" i="6"/>
  <c r="T2346" i="6"/>
  <c r="U2346" i="6"/>
  <c r="T2347" i="6"/>
  <c r="U2347" i="6"/>
  <c r="T2348" i="6"/>
  <c r="U2348" i="6"/>
  <c r="T2349" i="6"/>
  <c r="U2349" i="6"/>
  <c r="T2350" i="6"/>
  <c r="U2350" i="6"/>
  <c r="T2351" i="6"/>
  <c r="U2351" i="6"/>
  <c r="T2352" i="6"/>
  <c r="U2352" i="6"/>
  <c r="T2353" i="6"/>
  <c r="U2353" i="6"/>
  <c r="T2354" i="6"/>
  <c r="U2354" i="6"/>
  <c r="T2355" i="6"/>
  <c r="U2355" i="6"/>
  <c r="T2356" i="6"/>
  <c r="U2356" i="6"/>
  <c r="T2357" i="6"/>
  <c r="U2357" i="6"/>
  <c r="T2358" i="6"/>
  <c r="U2358" i="6"/>
  <c r="T2359" i="6"/>
  <c r="U2359" i="6"/>
  <c r="T2360" i="6"/>
  <c r="U2360" i="6"/>
  <c r="T2361" i="6"/>
  <c r="U2361" i="6"/>
  <c r="T2362" i="6"/>
  <c r="U2362" i="6"/>
  <c r="T2363" i="6"/>
  <c r="U2363" i="6"/>
  <c r="T2364" i="6"/>
  <c r="U2364" i="6"/>
  <c r="T2365" i="6"/>
  <c r="U2365" i="6"/>
  <c r="T2366" i="6"/>
  <c r="U2366" i="6"/>
  <c r="T2367" i="6"/>
  <c r="U2367" i="6"/>
  <c r="T2368" i="6"/>
  <c r="U2368" i="6"/>
  <c r="T2369" i="6"/>
  <c r="U2369" i="6"/>
  <c r="T2370" i="6"/>
  <c r="U2370" i="6"/>
  <c r="T2371" i="6"/>
  <c r="U2371" i="6"/>
  <c r="T2372" i="6"/>
  <c r="U2372" i="6"/>
  <c r="T2373" i="6"/>
  <c r="U2373" i="6"/>
  <c r="T2374" i="6"/>
  <c r="U2374" i="6"/>
  <c r="T2375" i="6"/>
  <c r="U2375" i="6"/>
  <c r="T2376" i="6"/>
  <c r="U2376" i="6"/>
  <c r="T2377" i="6"/>
  <c r="U2377" i="6"/>
  <c r="T2378" i="6"/>
  <c r="U2378" i="6"/>
  <c r="T2379" i="6"/>
  <c r="U2379" i="6"/>
  <c r="T2380" i="6"/>
  <c r="U2380" i="6"/>
  <c r="T2381" i="6"/>
  <c r="U2381" i="6"/>
  <c r="T2382" i="6"/>
  <c r="U2382" i="6"/>
  <c r="T2383" i="6"/>
  <c r="U2383" i="6"/>
  <c r="T2384" i="6"/>
  <c r="U2384" i="6"/>
  <c r="T2385" i="6"/>
  <c r="U2385" i="6"/>
  <c r="T2386" i="6"/>
  <c r="U2386" i="6"/>
  <c r="T2387" i="6"/>
  <c r="U2387" i="6"/>
  <c r="T2388" i="6"/>
  <c r="U2388" i="6"/>
  <c r="T2389" i="6"/>
  <c r="U2389" i="6"/>
  <c r="T2390" i="6"/>
  <c r="U2390" i="6"/>
  <c r="T2391" i="6"/>
  <c r="U2391" i="6"/>
  <c r="T2392" i="6"/>
  <c r="U2392" i="6"/>
  <c r="T2393" i="6"/>
  <c r="U2393" i="6"/>
  <c r="T2394" i="6"/>
  <c r="U2394" i="6"/>
  <c r="T2395" i="6"/>
  <c r="U2395" i="6"/>
  <c r="T2396" i="6"/>
  <c r="U2396" i="6"/>
  <c r="T2397" i="6"/>
  <c r="U2397" i="6"/>
  <c r="T2398" i="6"/>
  <c r="U2398" i="6"/>
  <c r="T2399" i="6"/>
  <c r="U2399" i="6"/>
  <c r="T2400" i="6"/>
  <c r="U2400" i="6"/>
  <c r="T2401" i="6"/>
  <c r="U2401" i="6"/>
  <c r="T2402" i="6"/>
  <c r="U2402" i="6"/>
  <c r="T2403" i="6"/>
  <c r="U2403" i="6"/>
  <c r="T2404" i="6"/>
  <c r="U2404" i="6"/>
  <c r="T2405" i="6"/>
  <c r="U2405" i="6"/>
  <c r="T2406" i="6"/>
  <c r="U2406" i="6"/>
  <c r="T2407" i="6"/>
  <c r="U2407" i="6"/>
  <c r="T2408" i="6"/>
  <c r="U2408" i="6"/>
  <c r="T2409" i="6"/>
  <c r="U2409" i="6"/>
  <c r="T2410" i="6"/>
  <c r="U2410" i="6"/>
  <c r="T2411" i="6"/>
  <c r="U2411" i="6"/>
  <c r="T2412" i="6"/>
  <c r="U2412" i="6"/>
  <c r="T2413" i="6"/>
  <c r="U2413" i="6"/>
  <c r="T2414" i="6"/>
  <c r="U2414" i="6"/>
  <c r="T2415" i="6"/>
  <c r="U2415" i="6"/>
  <c r="T2416" i="6"/>
  <c r="U2416" i="6"/>
  <c r="T2417" i="6"/>
  <c r="U2417" i="6"/>
  <c r="T2418" i="6"/>
  <c r="U2418" i="6"/>
  <c r="T2419" i="6"/>
  <c r="U2419" i="6"/>
  <c r="T2420" i="6"/>
  <c r="U2420" i="6"/>
  <c r="T2421" i="6"/>
  <c r="U2421" i="6"/>
  <c r="T2422" i="6"/>
  <c r="U2422" i="6"/>
  <c r="T2423" i="6"/>
  <c r="U2423" i="6"/>
  <c r="T2424" i="6"/>
  <c r="U2424" i="6"/>
  <c r="T2425" i="6"/>
  <c r="U2425" i="6"/>
  <c r="T2426" i="6"/>
  <c r="U2426" i="6"/>
  <c r="T2427" i="6"/>
  <c r="U2427" i="6"/>
  <c r="T2428" i="6"/>
  <c r="U2428" i="6"/>
  <c r="T2429" i="6"/>
  <c r="U2429" i="6"/>
  <c r="T2430" i="6"/>
  <c r="U2430" i="6"/>
  <c r="T2431" i="6"/>
  <c r="U2431" i="6"/>
  <c r="T2432" i="6"/>
  <c r="U2432" i="6"/>
  <c r="T2433" i="6"/>
  <c r="U2433" i="6"/>
  <c r="T2434" i="6"/>
  <c r="U2434" i="6"/>
  <c r="T2435" i="6"/>
  <c r="U2435" i="6"/>
  <c r="T2436" i="6"/>
  <c r="U2436" i="6"/>
  <c r="T2437" i="6"/>
  <c r="U2437" i="6"/>
  <c r="T2438" i="6"/>
  <c r="U2438" i="6"/>
  <c r="T2439" i="6"/>
  <c r="U2439" i="6"/>
  <c r="T2440" i="6"/>
  <c r="U2440" i="6"/>
  <c r="T2441" i="6"/>
  <c r="U2441" i="6"/>
  <c r="T2442" i="6"/>
  <c r="U2442" i="6"/>
  <c r="T2443" i="6"/>
  <c r="U2443" i="6"/>
  <c r="T2444" i="6"/>
  <c r="U2444" i="6"/>
  <c r="T2445" i="6"/>
  <c r="U2445" i="6"/>
  <c r="T2446" i="6"/>
  <c r="U2446" i="6"/>
  <c r="T2447" i="6"/>
  <c r="U2447" i="6"/>
  <c r="T2448" i="6"/>
  <c r="U2448" i="6"/>
  <c r="T2449" i="6"/>
  <c r="U2449" i="6"/>
  <c r="T2450" i="6"/>
  <c r="U2450" i="6"/>
  <c r="T2451" i="6"/>
  <c r="U2451" i="6"/>
  <c r="T2452" i="6"/>
  <c r="U2452" i="6"/>
  <c r="T2453" i="6"/>
  <c r="U2453" i="6"/>
  <c r="T2454" i="6"/>
  <c r="U2454" i="6"/>
  <c r="T2455" i="6"/>
  <c r="U2455" i="6"/>
  <c r="T2456" i="6"/>
  <c r="U2456" i="6"/>
  <c r="T2457" i="6"/>
  <c r="U2457" i="6"/>
  <c r="T2458" i="6"/>
  <c r="U2458" i="6"/>
  <c r="T2459" i="6"/>
  <c r="U2459" i="6"/>
  <c r="T2460" i="6"/>
  <c r="U2460" i="6"/>
  <c r="T2461" i="6"/>
  <c r="U2461" i="6"/>
  <c r="T2462" i="6"/>
  <c r="U2462" i="6"/>
  <c r="T2463" i="6"/>
  <c r="U2463" i="6"/>
  <c r="T2464" i="6"/>
  <c r="U2464" i="6"/>
  <c r="T2465" i="6"/>
  <c r="U2465" i="6"/>
  <c r="T2466" i="6"/>
  <c r="U2466" i="6"/>
  <c r="T2467" i="6"/>
  <c r="U2467" i="6"/>
  <c r="T2468" i="6"/>
  <c r="U2468" i="6"/>
  <c r="T2469" i="6"/>
  <c r="U2469" i="6"/>
  <c r="T2470" i="6"/>
  <c r="U2470" i="6"/>
  <c r="T2471" i="6"/>
  <c r="U2471" i="6"/>
  <c r="T2472" i="6"/>
  <c r="U2472" i="6"/>
  <c r="T2473" i="6"/>
  <c r="U2473" i="6"/>
  <c r="T2474" i="6"/>
  <c r="U2474" i="6"/>
  <c r="T2475" i="6"/>
  <c r="U2475" i="6"/>
  <c r="T2476" i="6"/>
  <c r="U2476" i="6"/>
  <c r="T2477" i="6"/>
  <c r="U2477" i="6"/>
  <c r="T2478" i="6"/>
  <c r="U2478" i="6"/>
  <c r="T2479" i="6"/>
  <c r="U2479" i="6"/>
  <c r="T2480" i="6"/>
  <c r="U2480" i="6"/>
  <c r="T2481" i="6"/>
  <c r="U2481" i="6"/>
  <c r="T2482" i="6"/>
  <c r="U2482" i="6"/>
  <c r="T2483" i="6"/>
  <c r="U2483" i="6"/>
  <c r="T2484" i="6"/>
  <c r="U2484" i="6"/>
  <c r="T2485" i="6"/>
  <c r="U2485" i="6"/>
  <c r="T2486" i="6"/>
  <c r="U2486" i="6"/>
  <c r="T2487" i="6"/>
  <c r="U2487" i="6"/>
  <c r="T2488" i="6"/>
  <c r="U2488" i="6"/>
  <c r="T2489" i="6"/>
  <c r="U2489" i="6"/>
  <c r="T2490" i="6"/>
  <c r="U2490" i="6"/>
  <c r="T2491" i="6"/>
  <c r="U2491" i="6"/>
  <c r="T2492" i="6"/>
  <c r="U2492" i="6"/>
  <c r="T2493" i="6"/>
  <c r="U2493" i="6"/>
  <c r="T2494" i="6"/>
  <c r="U2494" i="6"/>
  <c r="T2495" i="6"/>
  <c r="U2495" i="6"/>
  <c r="T2496" i="6"/>
  <c r="U2496" i="6"/>
  <c r="T2497" i="6"/>
  <c r="U2497" i="6"/>
  <c r="T2498" i="6"/>
  <c r="U2498" i="6"/>
  <c r="T2499" i="6"/>
  <c r="U2499" i="6"/>
  <c r="T2500" i="6"/>
  <c r="U2500" i="6"/>
  <c r="T2501" i="6"/>
  <c r="U2501" i="6"/>
  <c r="T2502" i="6"/>
  <c r="U2502" i="6"/>
  <c r="T2503" i="6"/>
  <c r="U2503" i="6"/>
  <c r="T2504" i="6"/>
  <c r="U2504" i="6"/>
  <c r="T2505" i="6"/>
  <c r="U2505" i="6"/>
  <c r="T2506" i="6"/>
  <c r="U2506" i="6"/>
  <c r="T2507" i="6"/>
  <c r="U2507" i="6"/>
  <c r="T2508" i="6"/>
  <c r="U2508" i="6"/>
  <c r="T2509" i="6"/>
  <c r="U2509" i="6"/>
  <c r="T2510" i="6"/>
  <c r="U2510" i="6"/>
  <c r="T2511" i="6"/>
  <c r="U2511" i="6"/>
  <c r="T2512" i="6"/>
  <c r="U2512" i="6"/>
  <c r="T2513" i="6"/>
  <c r="U2513" i="6"/>
  <c r="T2514" i="6"/>
  <c r="U2514" i="6"/>
  <c r="T2515" i="6"/>
  <c r="U2515" i="6"/>
  <c r="T2516" i="6"/>
  <c r="U2516" i="6"/>
  <c r="T2517" i="6"/>
  <c r="U2517" i="6"/>
  <c r="T2518" i="6"/>
  <c r="U2518" i="6"/>
  <c r="T2519" i="6"/>
  <c r="U2519" i="6"/>
  <c r="T2520" i="6"/>
  <c r="U2520" i="6"/>
  <c r="T2521" i="6"/>
  <c r="U2521" i="6"/>
  <c r="T2522" i="6"/>
  <c r="U2522" i="6"/>
  <c r="T2523" i="6"/>
  <c r="U2523" i="6"/>
  <c r="U2204" i="6"/>
  <c r="T2204" i="6"/>
  <c r="T1937" i="6"/>
  <c r="U1937" i="6"/>
  <c r="T1938" i="6"/>
  <c r="U1938" i="6"/>
  <c r="T1939" i="6"/>
  <c r="U1939" i="6"/>
  <c r="T1940" i="6"/>
  <c r="U1940" i="6"/>
  <c r="T1941" i="6"/>
  <c r="U1941" i="6"/>
  <c r="T1942" i="6"/>
  <c r="U1942" i="6"/>
  <c r="T1943" i="6"/>
  <c r="U1943" i="6"/>
  <c r="T1944" i="6"/>
  <c r="U1944" i="6"/>
  <c r="T1945" i="6"/>
  <c r="U1945" i="6"/>
  <c r="T1946" i="6"/>
  <c r="U1946" i="6"/>
  <c r="T1947" i="6"/>
  <c r="U1947" i="6"/>
  <c r="T1948" i="6"/>
  <c r="U1948" i="6"/>
  <c r="T1949" i="6"/>
  <c r="U1949" i="6"/>
  <c r="T1950" i="6"/>
  <c r="U1950" i="6"/>
  <c r="T1951" i="6"/>
  <c r="U1951" i="6"/>
  <c r="T1952" i="6"/>
  <c r="U1952" i="6"/>
  <c r="T1953" i="6"/>
  <c r="U1953" i="6"/>
  <c r="T1954" i="6"/>
  <c r="U1954" i="6"/>
  <c r="T1955" i="6"/>
  <c r="U1955" i="6"/>
  <c r="T1956" i="6"/>
  <c r="U1956" i="6"/>
  <c r="T1957" i="6"/>
  <c r="U1957" i="6"/>
  <c r="T1958" i="6"/>
  <c r="U1958" i="6"/>
  <c r="T1959" i="6"/>
  <c r="U1959" i="6"/>
  <c r="T1960" i="6"/>
  <c r="U1960" i="6"/>
  <c r="T1961" i="6"/>
  <c r="U1961" i="6"/>
  <c r="T1962" i="6"/>
  <c r="U1962" i="6"/>
  <c r="T1963" i="6"/>
  <c r="U1963" i="6"/>
  <c r="T1964" i="6"/>
  <c r="U1964" i="6"/>
  <c r="T1965" i="6"/>
  <c r="U1965" i="6"/>
  <c r="T1966" i="6"/>
  <c r="U1966" i="6"/>
  <c r="T1967" i="6"/>
  <c r="U1967" i="6"/>
  <c r="T1968" i="6"/>
  <c r="U1968" i="6"/>
  <c r="T1969" i="6"/>
  <c r="U1969" i="6"/>
  <c r="T1970" i="6"/>
  <c r="U1970" i="6"/>
  <c r="T1971" i="6"/>
  <c r="U1971" i="6"/>
  <c r="T1972" i="6"/>
  <c r="U1972" i="6"/>
  <c r="T1973" i="6"/>
  <c r="U1973" i="6"/>
  <c r="T1974" i="6"/>
  <c r="U1974" i="6"/>
  <c r="T1975" i="6"/>
  <c r="U1975" i="6"/>
  <c r="T1976" i="6"/>
  <c r="U1976" i="6"/>
  <c r="T1977" i="6"/>
  <c r="U1977" i="6"/>
  <c r="T1978" i="6"/>
  <c r="U1978" i="6"/>
  <c r="T1979" i="6"/>
  <c r="U1979" i="6"/>
  <c r="T1980" i="6"/>
  <c r="U1980" i="6"/>
  <c r="T1981" i="6"/>
  <c r="U1981" i="6"/>
  <c r="T1982" i="6"/>
  <c r="U1982" i="6"/>
  <c r="T1983" i="6"/>
  <c r="U1983" i="6"/>
  <c r="T1984" i="6"/>
  <c r="U1984" i="6"/>
  <c r="T1985" i="6"/>
  <c r="U1985" i="6"/>
  <c r="T1986" i="6"/>
  <c r="U1986" i="6"/>
  <c r="T1987" i="6"/>
  <c r="U1987" i="6"/>
  <c r="T1988" i="6"/>
  <c r="U1988" i="6"/>
  <c r="T1989" i="6"/>
  <c r="U1989" i="6"/>
  <c r="T1990" i="6"/>
  <c r="U1990" i="6"/>
  <c r="T1991" i="6"/>
  <c r="U1991" i="6"/>
  <c r="T1992" i="6"/>
  <c r="U1992" i="6"/>
  <c r="T1993" i="6"/>
  <c r="U1993" i="6"/>
  <c r="T1994" i="6"/>
  <c r="U1994" i="6"/>
  <c r="T1995" i="6"/>
  <c r="U1995" i="6"/>
  <c r="T1996" i="6"/>
  <c r="U1996" i="6"/>
  <c r="T1997" i="6"/>
  <c r="U1997" i="6"/>
  <c r="T1998" i="6"/>
  <c r="U1998" i="6"/>
  <c r="T1999" i="6"/>
  <c r="U1999" i="6"/>
  <c r="T2003" i="6"/>
  <c r="U2003" i="6"/>
  <c r="T2004" i="6"/>
  <c r="U2004" i="6"/>
  <c r="T2005" i="6"/>
  <c r="U2005" i="6"/>
  <c r="T2006" i="6"/>
  <c r="U2006" i="6"/>
  <c r="T2007" i="6"/>
  <c r="U2007" i="6"/>
  <c r="T2008" i="6"/>
  <c r="U2008" i="6"/>
  <c r="T2009" i="6"/>
  <c r="U2009" i="6"/>
  <c r="T2010" i="6"/>
  <c r="U2010" i="6"/>
  <c r="T2011" i="6"/>
  <c r="U2011" i="6"/>
  <c r="T2012" i="6"/>
  <c r="U2012" i="6"/>
  <c r="T2013" i="6"/>
  <c r="U2013" i="6"/>
  <c r="T2014" i="6"/>
  <c r="U2014" i="6"/>
  <c r="T2015" i="6"/>
  <c r="U2015" i="6"/>
  <c r="T2016" i="6"/>
  <c r="U2016" i="6"/>
  <c r="T2017" i="6"/>
  <c r="U2017" i="6"/>
  <c r="T2018" i="6"/>
  <c r="U2018" i="6"/>
  <c r="T2019" i="6"/>
  <c r="U2019" i="6"/>
  <c r="T2020" i="6"/>
  <c r="U2020" i="6"/>
  <c r="T2021" i="6"/>
  <c r="U2021" i="6"/>
  <c r="T2022" i="6"/>
  <c r="U2022" i="6"/>
  <c r="T2023" i="6"/>
  <c r="U2023" i="6"/>
  <c r="T2024" i="6"/>
  <c r="U2024" i="6"/>
  <c r="T2025" i="6"/>
  <c r="U2025" i="6"/>
  <c r="T2026" i="6"/>
  <c r="U2026" i="6"/>
  <c r="T2027" i="6"/>
  <c r="U2027" i="6"/>
  <c r="T2028" i="6"/>
  <c r="U2028" i="6"/>
  <c r="T2029" i="6"/>
  <c r="U2029" i="6"/>
  <c r="T2030" i="6"/>
  <c r="U2030" i="6"/>
  <c r="T2031" i="6"/>
  <c r="U2031" i="6"/>
  <c r="T2032" i="6"/>
  <c r="U2032" i="6"/>
  <c r="T2033" i="6"/>
  <c r="U2033" i="6"/>
  <c r="T2034" i="6"/>
  <c r="U2034" i="6"/>
  <c r="T2035" i="6"/>
  <c r="U2035" i="6"/>
  <c r="T2036" i="6"/>
  <c r="U2036" i="6"/>
  <c r="T2037" i="6"/>
  <c r="U2037" i="6"/>
  <c r="T2038" i="6"/>
  <c r="U2038" i="6"/>
  <c r="T2039" i="6"/>
  <c r="U2039" i="6"/>
  <c r="T2040" i="6"/>
  <c r="U2040" i="6"/>
  <c r="T2041" i="6"/>
  <c r="U2041" i="6"/>
  <c r="T2042" i="6"/>
  <c r="U2042" i="6"/>
  <c r="T2043" i="6"/>
  <c r="U2043" i="6"/>
  <c r="T2044" i="6"/>
  <c r="U2044" i="6"/>
  <c r="T2045" i="6"/>
  <c r="U2045" i="6"/>
  <c r="T2046" i="6"/>
  <c r="U2046" i="6"/>
  <c r="T2047" i="6"/>
  <c r="U2047" i="6"/>
  <c r="T2048" i="6"/>
  <c r="U2048" i="6"/>
  <c r="T2049" i="6"/>
  <c r="U2049" i="6"/>
  <c r="T2050" i="6"/>
  <c r="U2050" i="6"/>
  <c r="T2051" i="6"/>
  <c r="U2051" i="6"/>
  <c r="T2052" i="6"/>
  <c r="U2052" i="6"/>
  <c r="T2053" i="6"/>
  <c r="U2053" i="6"/>
  <c r="T2054" i="6"/>
  <c r="U2054" i="6"/>
  <c r="T2055" i="6"/>
  <c r="U2055" i="6"/>
  <c r="T2056" i="6"/>
  <c r="U2056" i="6"/>
  <c r="T2057" i="6"/>
  <c r="U2057" i="6"/>
  <c r="T2058" i="6"/>
  <c r="U2058" i="6"/>
  <c r="T2059" i="6"/>
  <c r="U2059" i="6"/>
  <c r="T2060" i="6"/>
  <c r="U2060" i="6"/>
  <c r="T2061" i="6"/>
  <c r="U2061" i="6"/>
  <c r="T2062" i="6"/>
  <c r="U2062" i="6"/>
  <c r="T2063" i="6"/>
  <c r="U2063" i="6"/>
  <c r="T2064" i="6"/>
  <c r="U2064" i="6"/>
  <c r="T2065" i="6"/>
  <c r="U2065" i="6"/>
  <c r="T2066" i="6"/>
  <c r="U2066" i="6"/>
  <c r="T2067" i="6"/>
  <c r="U2067" i="6"/>
  <c r="T2068" i="6"/>
  <c r="U2068" i="6"/>
  <c r="T2069" i="6"/>
  <c r="U2069" i="6"/>
  <c r="T2070" i="6"/>
  <c r="U2070" i="6"/>
  <c r="T2071" i="6"/>
  <c r="U2071" i="6"/>
  <c r="T2072" i="6"/>
  <c r="U2072" i="6"/>
  <c r="T2073" i="6"/>
  <c r="U2073" i="6"/>
  <c r="T2074" i="6"/>
  <c r="U2074" i="6"/>
  <c r="T2075" i="6"/>
  <c r="U2075" i="6"/>
  <c r="T2076" i="6"/>
  <c r="U2076" i="6"/>
  <c r="T2077" i="6"/>
  <c r="U2077" i="6"/>
  <c r="T2078" i="6"/>
  <c r="U2078" i="6"/>
  <c r="T2079" i="6"/>
  <c r="U2079" i="6"/>
  <c r="T2080" i="6"/>
  <c r="U2080" i="6"/>
  <c r="T2081" i="6"/>
  <c r="U2081" i="6"/>
  <c r="T2082" i="6"/>
  <c r="U2082" i="6"/>
  <c r="T2083" i="6"/>
  <c r="U2083" i="6"/>
  <c r="T2084" i="6"/>
  <c r="U2084" i="6"/>
  <c r="T2085" i="6"/>
  <c r="U2085" i="6"/>
  <c r="T2086" i="6"/>
  <c r="U2086" i="6"/>
  <c r="T2087" i="6"/>
  <c r="U2087" i="6"/>
  <c r="T2088" i="6"/>
  <c r="U2088" i="6"/>
  <c r="T2089" i="6"/>
  <c r="U2089" i="6"/>
  <c r="T2090" i="6"/>
  <c r="U2090" i="6"/>
  <c r="T2091" i="6"/>
  <c r="U2091" i="6"/>
  <c r="T2092" i="6"/>
  <c r="U2092" i="6"/>
  <c r="T2093" i="6"/>
  <c r="U2093" i="6"/>
  <c r="T2094" i="6"/>
  <c r="U2094" i="6"/>
  <c r="T2095" i="6"/>
  <c r="U2095" i="6"/>
  <c r="T2096" i="6"/>
  <c r="U2096" i="6"/>
  <c r="T2097" i="6"/>
  <c r="U2097" i="6"/>
  <c r="T2098" i="6"/>
  <c r="U2098" i="6"/>
  <c r="T2099" i="6"/>
  <c r="U2099" i="6"/>
  <c r="T2100" i="6"/>
  <c r="U2100" i="6"/>
  <c r="T2101" i="6"/>
  <c r="U2101" i="6"/>
  <c r="T2102" i="6"/>
  <c r="U2102" i="6"/>
  <c r="T2103" i="6"/>
  <c r="U2103" i="6"/>
  <c r="T2104" i="6"/>
  <c r="U2104" i="6"/>
  <c r="T2105" i="6"/>
  <c r="U2105" i="6"/>
  <c r="T2106" i="6"/>
  <c r="U2106" i="6"/>
  <c r="T2107" i="6"/>
  <c r="U2107" i="6"/>
  <c r="T2108" i="6"/>
  <c r="U2108" i="6"/>
  <c r="T2109" i="6"/>
  <c r="U2109" i="6"/>
  <c r="T2110" i="6"/>
  <c r="U2110" i="6"/>
  <c r="T2111" i="6"/>
  <c r="U2111" i="6"/>
  <c r="T2112" i="6"/>
  <c r="U2112" i="6"/>
  <c r="T2113" i="6"/>
  <c r="U2113" i="6"/>
  <c r="T2114" i="6"/>
  <c r="U2114" i="6"/>
  <c r="T2115" i="6"/>
  <c r="U2115" i="6"/>
  <c r="T2116" i="6"/>
  <c r="U2116" i="6"/>
  <c r="T2117" i="6"/>
  <c r="U2117" i="6"/>
  <c r="T2118" i="6"/>
  <c r="U2118" i="6"/>
  <c r="T2119" i="6"/>
  <c r="U2119" i="6"/>
  <c r="T2120" i="6"/>
  <c r="U2120" i="6"/>
  <c r="T2121" i="6"/>
  <c r="U2121" i="6"/>
  <c r="T2122" i="6"/>
  <c r="U2122" i="6"/>
  <c r="T2123" i="6"/>
  <c r="U2123" i="6"/>
  <c r="T2124" i="6"/>
  <c r="U2124" i="6"/>
  <c r="T2125" i="6"/>
  <c r="U2125" i="6"/>
  <c r="T2126" i="6"/>
  <c r="U2126" i="6"/>
  <c r="T2127" i="6"/>
  <c r="U2127" i="6"/>
  <c r="T2128" i="6"/>
  <c r="U2128" i="6"/>
  <c r="T2129" i="6"/>
  <c r="U2129" i="6"/>
  <c r="T2130" i="6"/>
  <c r="U2130" i="6"/>
  <c r="T2131" i="6"/>
  <c r="U2131" i="6"/>
  <c r="T2132" i="6"/>
  <c r="U2132" i="6"/>
  <c r="T2133" i="6"/>
  <c r="U2133" i="6"/>
  <c r="T2134" i="6"/>
  <c r="U2134" i="6"/>
  <c r="T2135" i="6"/>
  <c r="U2135" i="6"/>
  <c r="T2136" i="6"/>
  <c r="U2136" i="6"/>
  <c r="T2137" i="6"/>
  <c r="U2137" i="6"/>
  <c r="T2138" i="6"/>
  <c r="U2138" i="6"/>
  <c r="T2139" i="6"/>
  <c r="U2139" i="6"/>
  <c r="T2140" i="6"/>
  <c r="U2140" i="6"/>
  <c r="T2141" i="6"/>
  <c r="U2141" i="6"/>
  <c r="T2142" i="6"/>
  <c r="U2142" i="6"/>
  <c r="T2143" i="6"/>
  <c r="U2143" i="6"/>
  <c r="T2144" i="6"/>
  <c r="U2144" i="6"/>
  <c r="T2145" i="6"/>
  <c r="U2145" i="6"/>
  <c r="T2146" i="6"/>
  <c r="U2146" i="6"/>
  <c r="T2147" i="6"/>
  <c r="U2147" i="6"/>
  <c r="T2148" i="6"/>
  <c r="U2148" i="6"/>
  <c r="T2149" i="6"/>
  <c r="U2149" i="6"/>
  <c r="T2150" i="6"/>
  <c r="U2150" i="6"/>
  <c r="T2151" i="6"/>
  <c r="U2151" i="6"/>
  <c r="T2152" i="6"/>
  <c r="U2152" i="6"/>
  <c r="T2153" i="6"/>
  <c r="U2153" i="6"/>
  <c r="T2154" i="6"/>
  <c r="U2154" i="6"/>
  <c r="T2155" i="6"/>
  <c r="U2155" i="6"/>
  <c r="T2156" i="6"/>
  <c r="U2156" i="6"/>
  <c r="T2157" i="6"/>
  <c r="U2157" i="6"/>
  <c r="T2158" i="6"/>
  <c r="U2158" i="6"/>
  <c r="T2159" i="6"/>
  <c r="U2159" i="6"/>
  <c r="T2160" i="6"/>
  <c r="U2160" i="6"/>
  <c r="T2161" i="6"/>
  <c r="U2161" i="6"/>
  <c r="T2162" i="6"/>
  <c r="U2162" i="6"/>
  <c r="T2163" i="6"/>
  <c r="U2163" i="6"/>
  <c r="T2164" i="6"/>
  <c r="U2164" i="6"/>
  <c r="T2165" i="6"/>
  <c r="U2165" i="6"/>
  <c r="T2166" i="6"/>
  <c r="U2166" i="6"/>
  <c r="T2167" i="6"/>
  <c r="U2167" i="6"/>
  <c r="T2168" i="6"/>
  <c r="U2168" i="6"/>
  <c r="T2169" i="6"/>
  <c r="U2169" i="6"/>
  <c r="T2170" i="6"/>
  <c r="U2170" i="6"/>
  <c r="T2171" i="6"/>
  <c r="U2171" i="6"/>
  <c r="T2172" i="6"/>
  <c r="U2172" i="6"/>
  <c r="T2173" i="6"/>
  <c r="U2173" i="6"/>
  <c r="T2174" i="6"/>
  <c r="U2174" i="6"/>
  <c r="T2175" i="6"/>
  <c r="U2175" i="6"/>
  <c r="T2176" i="6"/>
  <c r="U2176" i="6"/>
  <c r="T2177" i="6"/>
  <c r="U2177" i="6"/>
  <c r="T2178" i="6"/>
  <c r="U2178" i="6"/>
  <c r="T2179" i="6"/>
  <c r="U2179" i="6"/>
  <c r="T2180" i="6"/>
  <c r="U2180" i="6"/>
  <c r="T2181" i="6"/>
  <c r="U2181" i="6"/>
  <c r="T2182" i="6"/>
  <c r="U2182" i="6"/>
  <c r="T2183" i="6"/>
  <c r="U2183" i="6"/>
  <c r="T2184" i="6"/>
  <c r="U2184" i="6"/>
  <c r="T2185" i="6"/>
  <c r="U2185" i="6"/>
  <c r="T2186" i="6"/>
  <c r="U2186" i="6"/>
  <c r="T2187" i="6"/>
  <c r="U2187" i="6"/>
  <c r="T2188" i="6"/>
  <c r="U2188" i="6"/>
  <c r="T2189" i="6"/>
  <c r="U2189" i="6"/>
  <c r="T2190" i="6"/>
  <c r="U2190" i="6"/>
  <c r="T2191" i="6"/>
  <c r="U2191" i="6"/>
  <c r="T2192" i="6"/>
  <c r="U2192" i="6"/>
  <c r="T2193" i="6"/>
  <c r="U2193" i="6"/>
  <c r="T2194" i="6"/>
  <c r="U2194" i="6"/>
  <c r="T2195" i="6"/>
  <c r="U2195" i="6"/>
  <c r="T2196" i="6"/>
  <c r="U2196" i="6"/>
  <c r="T2197" i="6"/>
  <c r="U2197" i="6"/>
  <c r="T2198" i="6"/>
  <c r="U2198" i="6"/>
  <c r="T2199" i="6"/>
  <c r="U2199" i="6"/>
  <c r="T1936" i="6"/>
  <c r="U1936" i="6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495" i="8"/>
  <c r="Q500" i="8"/>
  <c r="Q501" i="8"/>
  <c r="Q502" i="8"/>
  <c r="Q503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8" i="8"/>
  <c r="Q640" i="8"/>
  <c r="Q641" i="8"/>
  <c r="Q645" i="8"/>
  <c r="Q647" i="8"/>
  <c r="Q648" i="8"/>
  <c r="Q649" i="8"/>
  <c r="Q650" i="8"/>
  <c r="Q655" i="8"/>
  <c r="Q665" i="8"/>
  <c r="Q666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K24" i="21" l="1"/>
  <c r="K32" i="21"/>
  <c r="K54" i="21"/>
  <c r="K62" i="21"/>
  <c r="K70" i="21"/>
  <c r="K25" i="21"/>
  <c r="K33" i="21"/>
  <c r="K55" i="21"/>
  <c r="K63" i="21"/>
  <c r="K27" i="21"/>
  <c r="K35" i="21"/>
  <c r="K57" i="21"/>
  <c r="K65" i="21"/>
  <c r="K28" i="21"/>
  <c r="K36" i="21"/>
  <c r="K58" i="21"/>
  <c r="K66" i="21"/>
  <c r="J37" i="21"/>
  <c r="J1" i="21" s="1"/>
  <c r="K29" i="21"/>
  <c r="K67" i="21"/>
  <c r="N49" i="10"/>
  <c r="U13" i="10" s="1"/>
  <c r="I1" i="21"/>
  <c r="N52" i="10"/>
  <c r="U16" i="10" s="1"/>
  <c r="N61" i="10"/>
  <c r="U25" i="10" s="1"/>
  <c r="N55" i="10"/>
  <c r="U19" i="10" s="1"/>
  <c r="N51" i="10"/>
  <c r="U15" i="10" s="1"/>
  <c r="N59" i="10"/>
  <c r="U23" i="10" s="1"/>
  <c r="C10" i="20"/>
  <c r="C10" i="7" s="1"/>
  <c r="B73" i="28" s="1"/>
  <c r="E16" i="17"/>
  <c r="D16" i="17"/>
  <c r="F16" i="17"/>
  <c r="N30" i="26"/>
  <c r="I9" i="26"/>
  <c r="B26" i="26"/>
  <c r="N47" i="16"/>
  <c r="N19" i="7"/>
  <c r="D47" i="16"/>
  <c r="C19" i="7"/>
  <c r="C7" i="20"/>
  <c r="N10" i="20"/>
  <c r="N10" i="7" s="1"/>
  <c r="M70" i="10" s="1"/>
  <c r="N9" i="20"/>
  <c r="N9" i="7" s="1"/>
  <c r="N8" i="20"/>
  <c r="N8" i="7" s="1"/>
  <c r="N7" i="20"/>
  <c r="C8" i="20"/>
  <c r="C8" i="7" s="1"/>
  <c r="B40" i="28" s="1"/>
  <c r="C9" i="20"/>
  <c r="C9" i="7" s="1"/>
  <c r="B114" i="28" s="1"/>
  <c r="E5" i="20"/>
  <c r="D7" i="20"/>
  <c r="D19" i="20"/>
  <c r="D10" i="20"/>
  <c r="D9" i="20"/>
  <c r="E47" i="16"/>
  <c r="D10" i="16"/>
  <c r="E10" i="16"/>
  <c r="D8" i="20"/>
  <c r="N7" i="16"/>
  <c r="C7" i="16"/>
  <c r="I1" i="8"/>
  <c r="I1" i="6"/>
  <c r="P1" i="7" s="1"/>
  <c r="D7" i="16"/>
  <c r="D9" i="16"/>
  <c r="E9" i="16"/>
  <c r="F5" i="16"/>
  <c r="D19" i="16"/>
  <c r="E7" i="16"/>
  <c r="D8" i="16"/>
  <c r="E8" i="16"/>
  <c r="B113" i="28" l="1"/>
  <c r="K1" i="21"/>
  <c r="B32" i="10"/>
  <c r="B40" i="24"/>
  <c r="B70" i="10"/>
  <c r="B73" i="24"/>
  <c r="B111" i="10"/>
  <c r="B132" i="24"/>
  <c r="I16" i="17"/>
  <c r="E25" i="17" s="1"/>
  <c r="D25" i="17" s="1"/>
  <c r="C25" i="17" s="1"/>
  <c r="J9" i="26"/>
  <c r="D19" i="7"/>
  <c r="D7" i="7"/>
  <c r="C39" i="28" s="1"/>
  <c r="D8" i="7"/>
  <c r="C40" i="28" s="1"/>
  <c r="N7" i="7"/>
  <c r="M31" i="10" s="1"/>
  <c r="D9" i="7"/>
  <c r="C114" i="28" s="1"/>
  <c r="C113" i="28" s="1"/>
  <c r="D10" i="7"/>
  <c r="C73" i="28" s="1"/>
  <c r="C7" i="7"/>
  <c r="B39" i="28" s="1"/>
  <c r="E8" i="20"/>
  <c r="E8" i="7" s="1"/>
  <c r="D40" i="28" s="1"/>
  <c r="E7" i="20"/>
  <c r="E7" i="7" s="1"/>
  <c r="D39" i="28" s="1"/>
  <c r="E19" i="20"/>
  <c r="E19" i="7" s="1"/>
  <c r="F47" i="16"/>
  <c r="F10" i="16"/>
  <c r="E9" i="20"/>
  <c r="E9" i="7" s="1"/>
  <c r="D114" i="28" s="1"/>
  <c r="D113" i="28" s="1"/>
  <c r="E10" i="20"/>
  <c r="E10" i="7" s="1"/>
  <c r="D73" i="28" s="1"/>
  <c r="F5" i="20"/>
  <c r="F7" i="16"/>
  <c r="F9" i="16"/>
  <c r="F19" i="16"/>
  <c r="F8" i="16"/>
  <c r="G5" i="16"/>
  <c r="C9" i="28" l="1"/>
  <c r="D9" i="28"/>
  <c r="B9" i="28"/>
  <c r="B110" i="10"/>
  <c r="C31" i="10"/>
  <c r="C39" i="24"/>
  <c r="D111" i="10"/>
  <c r="D110" i="10" s="1"/>
  <c r="D132" i="24"/>
  <c r="D131" i="24" s="1"/>
  <c r="C32" i="10"/>
  <c r="C40" i="24"/>
  <c r="D70" i="10"/>
  <c r="D73" i="24"/>
  <c r="D31" i="10"/>
  <c r="D39" i="24"/>
  <c r="B131" i="24"/>
  <c r="D32" i="10"/>
  <c r="D40" i="24"/>
  <c r="B31" i="10"/>
  <c r="B39" i="24"/>
  <c r="B9" i="24" s="1"/>
  <c r="C111" i="10"/>
  <c r="C110" i="10" s="1"/>
  <c r="C132" i="24"/>
  <c r="C131" i="24" s="1"/>
  <c r="C70" i="10"/>
  <c r="C73" i="24"/>
  <c r="J12" i="26"/>
  <c r="J26" i="26" s="1"/>
  <c r="K9" i="26"/>
  <c r="K12" i="26"/>
  <c r="F10" i="20"/>
  <c r="F10" i="7" s="1"/>
  <c r="E73" i="28" s="1"/>
  <c r="G5" i="20"/>
  <c r="F9" i="20"/>
  <c r="F9" i="7" s="1"/>
  <c r="E114" i="28" s="1"/>
  <c r="E113" i="28" s="1"/>
  <c r="F19" i="20"/>
  <c r="F19" i="7" s="1"/>
  <c r="F7" i="20"/>
  <c r="F7" i="7" s="1"/>
  <c r="E39" i="28" s="1"/>
  <c r="E9" i="28" s="1"/>
  <c r="F8" i="20"/>
  <c r="F8" i="7" s="1"/>
  <c r="E40" i="28" s="1"/>
  <c r="G47" i="16"/>
  <c r="G10" i="16"/>
  <c r="H5" i="16"/>
  <c r="G19" i="16"/>
  <c r="G9" i="16"/>
  <c r="G7" i="16"/>
  <c r="G8" i="16"/>
  <c r="D9" i="24" l="1"/>
  <c r="D9" i="10"/>
  <c r="C9" i="10"/>
  <c r="E32" i="10"/>
  <c r="E40" i="24"/>
  <c r="E31" i="10"/>
  <c r="E39" i="24"/>
  <c r="E111" i="10"/>
  <c r="E110" i="10" s="1"/>
  <c r="E132" i="24"/>
  <c r="K26" i="26"/>
  <c r="C9" i="24"/>
  <c r="E70" i="10"/>
  <c r="E73" i="24"/>
  <c r="N9" i="26"/>
  <c r="G10" i="20"/>
  <c r="G10" i="7" s="1"/>
  <c r="F73" i="28" s="1"/>
  <c r="G7" i="20"/>
  <c r="G7" i="7" s="1"/>
  <c r="F39" i="28" s="1"/>
  <c r="G8" i="20"/>
  <c r="G8" i="7" s="1"/>
  <c r="G19" i="20"/>
  <c r="G19" i="7" s="1"/>
  <c r="G9" i="20"/>
  <c r="G9" i="7" s="1"/>
  <c r="F114" i="28" s="1"/>
  <c r="F113" i="28" s="1"/>
  <c r="H5" i="20"/>
  <c r="H47" i="16"/>
  <c r="H10" i="16"/>
  <c r="H8" i="16"/>
  <c r="I5" i="16"/>
  <c r="H9" i="16"/>
  <c r="H19" i="16"/>
  <c r="H7" i="16"/>
  <c r="F40" i="24" l="1"/>
  <c r="F40" i="28"/>
  <c r="F9" i="28"/>
  <c r="E9" i="10"/>
  <c r="E9" i="24"/>
  <c r="F111" i="10"/>
  <c r="F132" i="24"/>
  <c r="F131" i="24" s="1"/>
  <c r="E131" i="24"/>
  <c r="F31" i="10"/>
  <c r="F39" i="24"/>
  <c r="F70" i="10"/>
  <c r="F73" i="24"/>
  <c r="O9" i="26"/>
  <c r="I47" i="16"/>
  <c r="I10" i="16"/>
  <c r="H10" i="20"/>
  <c r="H10" i="7" s="1"/>
  <c r="G73" i="28" s="1"/>
  <c r="H7" i="20"/>
  <c r="H7" i="7" s="1"/>
  <c r="G39" i="28" s="1"/>
  <c r="G9" i="28" s="1"/>
  <c r="H8" i="20"/>
  <c r="H8" i="7" s="1"/>
  <c r="G40" i="28" s="1"/>
  <c r="I5" i="20"/>
  <c r="H9" i="20"/>
  <c r="H9" i="7" s="1"/>
  <c r="G114" i="28" s="1"/>
  <c r="G113" i="28" s="1"/>
  <c r="H19" i="20"/>
  <c r="H19" i="7" s="1"/>
  <c r="I7" i="16"/>
  <c r="I8" i="16"/>
  <c r="I9" i="16"/>
  <c r="J5" i="16"/>
  <c r="I19" i="16"/>
  <c r="F110" i="10" l="1"/>
  <c r="G32" i="10"/>
  <c r="G40" i="24"/>
  <c r="G111" i="10"/>
  <c r="G110" i="10" s="1"/>
  <c r="G132" i="24"/>
  <c r="F9" i="24"/>
  <c r="G31" i="10"/>
  <c r="G39" i="24"/>
  <c r="G70" i="10"/>
  <c r="G73" i="24"/>
  <c r="J10" i="16"/>
  <c r="J47" i="16"/>
  <c r="I10" i="20"/>
  <c r="I10" i="7" s="1"/>
  <c r="H73" i="28" s="1"/>
  <c r="J5" i="20"/>
  <c r="I8" i="20"/>
  <c r="I8" i="7" s="1"/>
  <c r="H40" i="28" s="1"/>
  <c r="I7" i="20"/>
  <c r="I7" i="7" s="1"/>
  <c r="H39" i="28" s="1"/>
  <c r="H9" i="28" s="1"/>
  <c r="I19" i="20"/>
  <c r="I19" i="7" s="1"/>
  <c r="I9" i="20"/>
  <c r="I9" i="7" s="1"/>
  <c r="H114" i="28" s="1"/>
  <c r="H113" i="28" s="1"/>
  <c r="F32" i="10"/>
  <c r="F9" i="10" s="1"/>
  <c r="J19" i="16"/>
  <c r="J7" i="16"/>
  <c r="J9" i="16"/>
  <c r="K5" i="16"/>
  <c r="J8" i="16"/>
  <c r="H111" i="10" l="1"/>
  <c r="H110" i="10" s="1"/>
  <c r="H132" i="24"/>
  <c r="H131" i="24" s="1"/>
  <c r="H32" i="10"/>
  <c r="H40" i="24"/>
  <c r="H31" i="10"/>
  <c r="H39" i="24"/>
  <c r="G131" i="24"/>
  <c r="H70" i="10"/>
  <c r="H73" i="24"/>
  <c r="G9" i="24"/>
  <c r="J10" i="20"/>
  <c r="J10" i="7" s="1"/>
  <c r="I73" i="28" s="1"/>
  <c r="J7" i="20"/>
  <c r="J7" i="7" s="1"/>
  <c r="I39" i="28" s="1"/>
  <c r="J9" i="20"/>
  <c r="J9" i="7" s="1"/>
  <c r="I114" i="28" s="1"/>
  <c r="I113" i="28" s="1"/>
  <c r="K5" i="20"/>
  <c r="J19" i="20"/>
  <c r="J19" i="7" s="1"/>
  <c r="J8" i="20"/>
  <c r="J8" i="7" s="1"/>
  <c r="K10" i="16"/>
  <c r="K47" i="16"/>
  <c r="K9" i="16"/>
  <c r="K8" i="16"/>
  <c r="L5" i="16"/>
  <c r="K7" i="16"/>
  <c r="K19" i="16"/>
  <c r="I40" i="24" l="1"/>
  <c r="I40" i="28"/>
  <c r="I9" i="28" s="1"/>
  <c r="H9" i="24"/>
  <c r="H9" i="10"/>
  <c r="I111" i="10"/>
  <c r="I110" i="10" s="1"/>
  <c r="I132" i="24"/>
  <c r="I31" i="10"/>
  <c r="I39" i="24"/>
  <c r="I9" i="24" s="1"/>
  <c r="I70" i="10"/>
  <c r="I73" i="24"/>
  <c r="K10" i="20"/>
  <c r="K10" i="7" s="1"/>
  <c r="J73" i="28" s="1"/>
  <c r="L5" i="20"/>
  <c r="K8" i="20"/>
  <c r="K8" i="7" s="1"/>
  <c r="J40" i="28" s="1"/>
  <c r="K19" i="20"/>
  <c r="K19" i="7" s="1"/>
  <c r="K7" i="20"/>
  <c r="K7" i="7" s="1"/>
  <c r="J39" i="28" s="1"/>
  <c r="K9" i="20"/>
  <c r="K9" i="7" s="1"/>
  <c r="L10" i="16"/>
  <c r="L47" i="16"/>
  <c r="I32" i="10"/>
  <c r="L19" i="16"/>
  <c r="L9" i="16"/>
  <c r="M5" i="16"/>
  <c r="L7" i="16"/>
  <c r="L8" i="16"/>
  <c r="J9" i="28" l="1"/>
  <c r="N40" i="28"/>
  <c r="J132" i="24"/>
  <c r="J131" i="24" s="1"/>
  <c r="J114" i="28"/>
  <c r="J113" i="28" s="1"/>
  <c r="I9" i="10"/>
  <c r="J70" i="10"/>
  <c r="J73" i="24"/>
  <c r="J32" i="10"/>
  <c r="N32" i="10" s="1"/>
  <c r="J40" i="24"/>
  <c r="L40" i="24" s="1"/>
  <c r="I131" i="24"/>
  <c r="J31" i="10"/>
  <c r="J39" i="24"/>
  <c r="J111" i="10"/>
  <c r="L10" i="20"/>
  <c r="L10" i="7" s="1"/>
  <c r="K73" i="28" s="1"/>
  <c r="N73" i="28" s="1"/>
  <c r="M5" i="20"/>
  <c r="L8" i="20"/>
  <c r="L8" i="7" s="1"/>
  <c r="L7" i="20"/>
  <c r="L7" i="7" s="1"/>
  <c r="L9" i="20"/>
  <c r="L9" i="7" s="1"/>
  <c r="K114" i="28" s="1"/>
  <c r="L19" i="20"/>
  <c r="L19" i="7" s="1"/>
  <c r="M10" i="16"/>
  <c r="O10" i="16" s="1"/>
  <c r="M47" i="16"/>
  <c r="O47" i="16" s="1"/>
  <c r="M9" i="16"/>
  <c r="O9" i="16" s="1"/>
  <c r="M8" i="16"/>
  <c r="O8" i="16" s="1"/>
  <c r="M19" i="16"/>
  <c r="O19" i="16" s="1"/>
  <c r="M7" i="16"/>
  <c r="O7" i="16" s="1"/>
  <c r="K113" i="28" l="1"/>
  <c r="N113" i="28" s="1"/>
  <c r="N114" i="28"/>
  <c r="K39" i="24"/>
  <c r="K9" i="24" s="1"/>
  <c r="K39" i="28"/>
  <c r="J9" i="10"/>
  <c r="J9" i="24"/>
  <c r="K73" i="24"/>
  <c r="L73" i="24" s="1"/>
  <c r="K70" i="10"/>
  <c r="K111" i="10"/>
  <c r="K132" i="24"/>
  <c r="L39" i="24"/>
  <c r="K31" i="10"/>
  <c r="J110" i="10"/>
  <c r="M10" i="20"/>
  <c r="M7" i="20"/>
  <c r="M19" i="20"/>
  <c r="M9" i="20"/>
  <c r="M8" i="20"/>
  <c r="K9" i="28" l="1"/>
  <c r="N9" i="28" s="1"/>
  <c r="N39" i="28"/>
  <c r="O39" i="28" s="1"/>
  <c r="K9" i="10"/>
  <c r="K110" i="10"/>
  <c r="L9" i="24"/>
  <c r="M39" i="24" s="1"/>
  <c r="K131" i="24"/>
  <c r="L131" i="24" s="1"/>
  <c r="L132" i="24"/>
  <c r="O9" i="20"/>
  <c r="M9" i="7"/>
  <c r="O8" i="20"/>
  <c r="M8" i="7"/>
  <c r="O8" i="7" s="1"/>
  <c r="O7" i="20"/>
  <c r="M7" i="7"/>
  <c r="O19" i="20"/>
  <c r="M19" i="7"/>
  <c r="O10" i="20"/>
  <c r="M10" i="7"/>
  <c r="O9" i="7" l="1"/>
  <c r="L111" i="10"/>
  <c r="O7" i="7"/>
  <c r="L31" i="10"/>
  <c r="O10" i="7"/>
  <c r="L70" i="10"/>
  <c r="N70" i="10" s="1"/>
  <c r="O37" i="28"/>
  <c r="O31" i="28"/>
  <c r="O29" i="28"/>
  <c r="O23" i="28"/>
  <c r="O27" i="28"/>
  <c r="O24" i="28"/>
  <c r="O32" i="28"/>
  <c r="O26" i="28"/>
  <c r="O28" i="28"/>
  <c r="O9" i="28"/>
  <c r="O34" i="28"/>
  <c r="O36" i="28"/>
  <c r="O30" i="28"/>
  <c r="O33" i="28"/>
  <c r="O35" i="28"/>
  <c r="O25" i="28"/>
  <c r="O40" i="28"/>
  <c r="P73" i="28"/>
  <c r="N87" i="24"/>
  <c r="M26" i="24"/>
  <c r="N81" i="24"/>
  <c r="M32" i="24"/>
  <c r="N85" i="24"/>
  <c r="N79" i="24"/>
  <c r="N86" i="24"/>
  <c r="M24" i="24"/>
  <c r="N80" i="24"/>
  <c r="M40" i="24"/>
  <c r="M34" i="24"/>
  <c r="N96" i="24"/>
  <c r="N90" i="24"/>
  <c r="N97" i="24"/>
  <c r="M37" i="24"/>
  <c r="N91" i="24"/>
  <c r="N82" i="24"/>
  <c r="M31" i="24"/>
  <c r="N73" i="24"/>
  <c r="N95" i="24"/>
  <c r="N92" i="24"/>
  <c r="N94" i="24"/>
  <c r="N84" i="24"/>
  <c r="M30" i="24"/>
  <c r="M28" i="24"/>
  <c r="M35" i="24"/>
  <c r="N88" i="24"/>
  <c r="M25" i="24"/>
  <c r="N83" i="24"/>
  <c r="M36" i="24"/>
  <c r="M33" i="24"/>
  <c r="M29" i="24"/>
  <c r="N89" i="24"/>
  <c r="N93" i="24"/>
  <c r="M23" i="24"/>
  <c r="M9" i="24"/>
  <c r="M27" i="24"/>
  <c r="D24" i="11"/>
  <c r="E24" i="11"/>
  <c r="F24" i="11"/>
  <c r="G24" i="11"/>
  <c r="H24" i="11" s="1"/>
  <c r="C24" i="11"/>
  <c r="A26" i="11"/>
  <c r="A44" i="28" s="1"/>
  <c r="A27" i="11"/>
  <c r="A45" i="28" s="1"/>
  <c r="A28" i="11"/>
  <c r="A29" i="11"/>
  <c r="A47" i="28" s="1"/>
  <c r="A30" i="11"/>
  <c r="A48" i="28" s="1"/>
  <c r="A31" i="11"/>
  <c r="A49" i="28" s="1"/>
  <c r="A32" i="11"/>
  <c r="A50" i="28" s="1"/>
  <c r="A33" i="11"/>
  <c r="A51" i="28" s="1"/>
  <c r="A34" i="11"/>
  <c r="A52" i="28" s="1"/>
  <c r="A35" i="11"/>
  <c r="A36" i="11"/>
  <c r="A37" i="11"/>
  <c r="A25" i="11"/>
  <c r="H26" i="3"/>
  <c r="I26" i="3" s="1"/>
  <c r="J26" i="3" s="1"/>
  <c r="K26" i="3" s="1"/>
  <c r="L26" i="3" s="1"/>
  <c r="M26" i="3" s="1"/>
  <c r="C31" i="11"/>
  <c r="B26" i="11"/>
  <c r="D33" i="11"/>
  <c r="D28" i="11"/>
  <c r="B27" i="11"/>
  <c r="B31" i="11"/>
  <c r="D26" i="11"/>
  <c r="C26" i="11"/>
  <c r="D27" i="11"/>
  <c r="C29" i="11"/>
  <c r="B32" i="11"/>
  <c r="G28" i="11"/>
  <c r="D32" i="11"/>
  <c r="E32" i="11"/>
  <c r="F26" i="11"/>
  <c r="F44" i="28" l="1"/>
  <c r="E50" i="28"/>
  <c r="D50" i="28"/>
  <c r="G46" i="28"/>
  <c r="B50" i="28"/>
  <c r="C47" i="28"/>
  <c r="D45" i="28"/>
  <c r="C44" i="28"/>
  <c r="D44" i="28"/>
  <c r="B49" i="28"/>
  <c r="B45" i="28"/>
  <c r="D46" i="28"/>
  <c r="D51" i="28"/>
  <c r="B44" i="28"/>
  <c r="C49" i="28"/>
  <c r="I24" i="11"/>
  <c r="A35" i="10"/>
  <c r="A43" i="28"/>
  <c r="L9" i="10"/>
  <c r="N9" i="10" s="1"/>
  <c r="N31" i="10"/>
  <c r="L110" i="10"/>
  <c r="M111" i="10"/>
  <c r="M110" i="10" s="1"/>
  <c r="N111" i="10"/>
  <c r="A38" i="10"/>
  <c r="A46" i="28"/>
  <c r="C17" i="26"/>
  <c r="C47" i="24"/>
  <c r="C39" i="10"/>
  <c r="D51" i="24"/>
  <c r="D21" i="26"/>
  <c r="D43" i="10"/>
  <c r="E20" i="26"/>
  <c r="E50" i="24"/>
  <c r="E42" i="10"/>
  <c r="B15" i="26"/>
  <c r="B45" i="24"/>
  <c r="B37" i="10"/>
  <c r="B50" i="24"/>
  <c r="B20" i="26"/>
  <c r="B42" i="10"/>
  <c r="G46" i="24"/>
  <c r="G16" i="26"/>
  <c r="G38" i="10"/>
  <c r="B44" i="24"/>
  <c r="B14" i="26"/>
  <c r="B36" i="10"/>
  <c r="F14" i="26"/>
  <c r="F44" i="24"/>
  <c r="F36" i="10"/>
  <c r="D45" i="24"/>
  <c r="D15" i="26"/>
  <c r="D37" i="10"/>
  <c r="C44" i="24"/>
  <c r="C14" i="26"/>
  <c r="C36" i="10"/>
  <c r="D20" i="26"/>
  <c r="D50" i="24"/>
  <c r="D42" i="10"/>
  <c r="D46" i="24"/>
  <c r="D16" i="26"/>
  <c r="D38" i="10"/>
  <c r="D14" i="26"/>
  <c r="D44" i="24"/>
  <c r="D36" i="10"/>
  <c r="B19" i="26"/>
  <c r="B49" i="24"/>
  <c r="B41" i="10"/>
  <c r="C19" i="26"/>
  <c r="C49" i="24"/>
  <c r="C41" i="10"/>
  <c r="A51" i="24"/>
  <c r="A21" i="26"/>
  <c r="A43" i="10"/>
  <c r="A22" i="26"/>
  <c r="A52" i="24"/>
  <c r="A44" i="10"/>
  <c r="A18" i="26"/>
  <c r="A48" i="24"/>
  <c r="A40" i="10"/>
  <c r="A45" i="24"/>
  <c r="A15" i="26"/>
  <c r="A50" i="24"/>
  <c r="A20" i="26"/>
  <c r="A17" i="26"/>
  <c r="A47" i="24"/>
  <c r="A44" i="24"/>
  <c r="A14" i="26"/>
  <c r="A37" i="10"/>
  <c r="A49" i="24"/>
  <c r="A19" i="26"/>
  <c r="A42" i="10"/>
  <c r="A41" i="10"/>
  <c r="A16" i="26"/>
  <c r="A46" i="24"/>
  <c r="A39" i="10"/>
  <c r="A43" i="24"/>
  <c r="A13" i="26"/>
  <c r="A36" i="10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A31" i="3"/>
  <c r="A14" i="28" s="1"/>
  <c r="A32" i="3"/>
  <c r="A15" i="28" s="1"/>
  <c r="A33" i="3"/>
  <c r="A16" i="28" s="1"/>
  <c r="A34" i="3"/>
  <c r="A17" i="28" s="1"/>
  <c r="A35" i="3"/>
  <c r="A18" i="28" s="1"/>
  <c r="A36" i="3"/>
  <c r="A19" i="28" s="1"/>
  <c r="A37" i="3"/>
  <c r="A38" i="3"/>
  <c r="A39" i="3"/>
  <c r="A40" i="3"/>
  <c r="A41" i="3"/>
  <c r="A30" i="3"/>
  <c r="A13" i="28" s="1"/>
  <c r="A29" i="3"/>
  <c r="A12" i="28" s="1"/>
  <c r="A28" i="3"/>
  <c r="A11" i="28" s="1"/>
  <c r="A27" i="3"/>
  <c r="A10" i="28" s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H31" i="11"/>
  <c r="I29" i="11"/>
  <c r="F25" i="11"/>
  <c r="D29" i="11"/>
  <c r="I25" i="11"/>
  <c r="I30" i="11"/>
  <c r="H29" i="11"/>
  <c r="C34" i="11"/>
  <c r="G34" i="11"/>
  <c r="I33" i="11"/>
  <c r="C33" i="11"/>
  <c r="F33" i="11"/>
  <c r="E33" i="11"/>
  <c r="E27" i="11"/>
  <c r="F30" i="11"/>
  <c r="B28" i="11"/>
  <c r="E26" i="11"/>
  <c r="G30" i="11"/>
  <c r="F34" i="11"/>
  <c r="H25" i="11"/>
  <c r="E25" i="11"/>
  <c r="E29" i="11"/>
  <c r="D31" i="11"/>
  <c r="H34" i="11"/>
  <c r="D25" i="11"/>
  <c r="B30" i="11"/>
  <c r="H32" i="11"/>
  <c r="H33" i="11"/>
  <c r="D30" i="11"/>
  <c r="E30" i="11"/>
  <c r="C27" i="11"/>
  <c r="G27" i="11"/>
  <c r="H30" i="11"/>
  <c r="D34" i="11"/>
  <c r="B35" i="11"/>
  <c r="F32" i="11"/>
  <c r="C28" i="11"/>
  <c r="H35" i="11"/>
  <c r="H26" i="11"/>
  <c r="F31" i="11"/>
  <c r="E31" i="11"/>
  <c r="G33" i="11"/>
  <c r="I34" i="11"/>
  <c r="B34" i="11"/>
  <c r="C32" i="11"/>
  <c r="G32" i="11"/>
  <c r="H28" i="11"/>
  <c r="F29" i="11"/>
  <c r="F27" i="11"/>
  <c r="D35" i="11"/>
  <c r="E34" i="11"/>
  <c r="B33" i="11"/>
  <c r="I35" i="11"/>
  <c r="C30" i="11"/>
  <c r="B29" i="11"/>
  <c r="B25" i="11"/>
  <c r="C35" i="11"/>
  <c r="G35" i="11"/>
  <c r="C25" i="11"/>
  <c r="G26" i="11"/>
  <c r="F35" i="11"/>
  <c r="G31" i="11"/>
  <c r="F28" i="11"/>
  <c r="E28" i="11"/>
  <c r="E35" i="11"/>
  <c r="G29" i="11"/>
  <c r="H27" i="11"/>
  <c r="G25" i="11"/>
  <c r="O11" i="10" l="1"/>
  <c r="O10" i="10"/>
  <c r="G43" i="28"/>
  <c r="G13" i="26"/>
  <c r="G43" i="24"/>
  <c r="G35" i="10"/>
  <c r="H45" i="28"/>
  <c r="H15" i="26"/>
  <c r="H45" i="24"/>
  <c r="H37" i="10"/>
  <c r="G47" i="28"/>
  <c r="G47" i="24"/>
  <c r="G17" i="26"/>
  <c r="G39" i="10"/>
  <c r="E46" i="28"/>
  <c r="E16" i="26"/>
  <c r="E38" i="10"/>
  <c r="E46" i="24"/>
  <c r="F46" i="28"/>
  <c r="F46" i="24"/>
  <c r="F16" i="26"/>
  <c r="F38" i="10"/>
  <c r="G49" i="28"/>
  <c r="G44" i="28"/>
  <c r="G36" i="10"/>
  <c r="G14" i="26"/>
  <c r="G44" i="24"/>
  <c r="C43" i="28"/>
  <c r="C43" i="24"/>
  <c r="C35" i="10"/>
  <c r="C13" i="26"/>
  <c r="B43" i="28"/>
  <c r="B43" i="24"/>
  <c r="B13" i="26"/>
  <c r="B35" i="10"/>
  <c r="B47" i="28"/>
  <c r="B39" i="10"/>
  <c r="B47" i="24"/>
  <c r="B17" i="26"/>
  <c r="C48" i="28"/>
  <c r="C40" i="10"/>
  <c r="C18" i="26"/>
  <c r="C48" i="24"/>
  <c r="B51" i="28"/>
  <c r="E52" i="28"/>
  <c r="F45" i="28"/>
  <c r="F37" i="10"/>
  <c r="F15" i="26"/>
  <c r="F45" i="24"/>
  <c r="F47" i="28"/>
  <c r="F39" i="10"/>
  <c r="F17" i="26"/>
  <c r="F47" i="24"/>
  <c r="H46" i="28"/>
  <c r="H46" i="24"/>
  <c r="H38" i="10"/>
  <c r="H16" i="26"/>
  <c r="G50" i="28"/>
  <c r="G20" i="26"/>
  <c r="G50" i="24"/>
  <c r="G42" i="10"/>
  <c r="C50" i="28"/>
  <c r="B52" i="28"/>
  <c r="I52" i="28"/>
  <c r="G51" i="28"/>
  <c r="G21" i="26"/>
  <c r="G51" i="24"/>
  <c r="G43" i="10"/>
  <c r="E49" i="28"/>
  <c r="E19" i="26"/>
  <c r="E49" i="24"/>
  <c r="E41" i="10"/>
  <c r="F49" i="28"/>
  <c r="F19" i="26"/>
  <c r="F49" i="24"/>
  <c r="F41" i="10"/>
  <c r="H44" i="28"/>
  <c r="H14" i="26"/>
  <c r="H44" i="24"/>
  <c r="H36" i="10"/>
  <c r="C46" i="28"/>
  <c r="F50" i="28"/>
  <c r="D52" i="28"/>
  <c r="H48" i="28"/>
  <c r="H48" i="24"/>
  <c r="H18" i="26"/>
  <c r="H40" i="10"/>
  <c r="G45" i="28"/>
  <c r="G15" i="26"/>
  <c r="G45" i="24"/>
  <c r="G37" i="10"/>
  <c r="C45" i="28"/>
  <c r="C45" i="24"/>
  <c r="C15" i="26"/>
  <c r="C37" i="10"/>
  <c r="E48" i="28"/>
  <c r="E18" i="26"/>
  <c r="E40" i="10"/>
  <c r="E48" i="24"/>
  <c r="D48" i="28"/>
  <c r="H51" i="28"/>
  <c r="H50" i="28"/>
  <c r="B48" i="28"/>
  <c r="D43" i="28"/>
  <c r="D43" i="24"/>
  <c r="D35" i="10"/>
  <c r="D13" i="26"/>
  <c r="H52" i="28"/>
  <c r="H22" i="26"/>
  <c r="H52" i="24"/>
  <c r="H44" i="10"/>
  <c r="D49" i="28"/>
  <c r="E47" i="28"/>
  <c r="E43" i="28"/>
  <c r="E13" i="26"/>
  <c r="E43" i="24"/>
  <c r="E35" i="10"/>
  <c r="H43" i="28"/>
  <c r="H43" i="24"/>
  <c r="H13" i="26"/>
  <c r="H35" i="10"/>
  <c r="F52" i="28"/>
  <c r="G48" i="28"/>
  <c r="E44" i="28"/>
  <c r="B46" i="28"/>
  <c r="B46" i="24"/>
  <c r="B16" i="26"/>
  <c r="B38" i="10"/>
  <c r="F48" i="28"/>
  <c r="F18" i="26"/>
  <c r="F40" i="10"/>
  <c r="F48" i="24"/>
  <c r="E45" i="28"/>
  <c r="E37" i="10"/>
  <c r="E45" i="24"/>
  <c r="E15" i="26"/>
  <c r="E51" i="28"/>
  <c r="F51" i="28"/>
  <c r="C51" i="28"/>
  <c r="I51" i="28"/>
  <c r="G52" i="28"/>
  <c r="C52" i="28"/>
  <c r="H47" i="28"/>
  <c r="I48" i="28"/>
  <c r="I48" i="24"/>
  <c r="I18" i="26"/>
  <c r="I40" i="10"/>
  <c r="I43" i="28"/>
  <c r="I35" i="10"/>
  <c r="I43" i="24"/>
  <c r="I13" i="26"/>
  <c r="D47" i="28"/>
  <c r="D47" i="24"/>
  <c r="D17" i="26"/>
  <c r="D39" i="10"/>
  <c r="F43" i="28"/>
  <c r="F13" i="26"/>
  <c r="F43" i="24"/>
  <c r="F35" i="10"/>
  <c r="I47" i="28"/>
  <c r="I47" i="24"/>
  <c r="I17" i="26"/>
  <c r="I39" i="10"/>
  <c r="H49" i="28"/>
  <c r="H49" i="24"/>
  <c r="H19" i="26"/>
  <c r="H41" i="10"/>
  <c r="O27" i="10"/>
  <c r="O26" i="10"/>
  <c r="O29" i="10"/>
  <c r="O28" i="10"/>
  <c r="N110" i="10"/>
  <c r="J24" i="11"/>
  <c r="D18" i="26"/>
  <c r="D48" i="24"/>
  <c r="D40" i="10"/>
  <c r="G19" i="26"/>
  <c r="G49" i="24"/>
  <c r="G41" i="10"/>
  <c r="C51" i="24"/>
  <c r="C21" i="26"/>
  <c r="C43" i="10"/>
  <c r="G52" i="24"/>
  <c r="G22" i="26"/>
  <c r="G44" i="10"/>
  <c r="H21" i="26"/>
  <c r="H51" i="24"/>
  <c r="H43" i="10"/>
  <c r="C50" i="24"/>
  <c r="C20" i="26"/>
  <c r="C42" i="10"/>
  <c r="F52" i="24"/>
  <c r="F22" i="26"/>
  <c r="F44" i="10"/>
  <c r="E51" i="24"/>
  <c r="E21" i="26"/>
  <c r="E43" i="10"/>
  <c r="F20" i="26"/>
  <c r="F50" i="24"/>
  <c r="F42" i="10"/>
  <c r="C52" i="24"/>
  <c r="C22" i="26"/>
  <c r="C44" i="10"/>
  <c r="D19" i="26"/>
  <c r="D49" i="24"/>
  <c r="D41" i="10"/>
  <c r="G48" i="24"/>
  <c r="G18" i="26"/>
  <c r="G40" i="10"/>
  <c r="B21" i="26"/>
  <c r="B51" i="24"/>
  <c r="B43" i="10"/>
  <c r="C46" i="24"/>
  <c r="C16" i="26"/>
  <c r="C38" i="10"/>
  <c r="I21" i="26"/>
  <c r="I51" i="24"/>
  <c r="I43" i="10"/>
  <c r="H47" i="24"/>
  <c r="H17" i="26"/>
  <c r="H39" i="10"/>
  <c r="H20" i="26"/>
  <c r="H50" i="24"/>
  <c r="H42" i="10"/>
  <c r="B52" i="24"/>
  <c r="B22" i="26"/>
  <c r="B44" i="10"/>
  <c r="E14" i="26"/>
  <c r="E44" i="24"/>
  <c r="E36" i="10"/>
  <c r="E52" i="24"/>
  <c r="E22" i="26"/>
  <c r="E44" i="10"/>
  <c r="F21" i="26"/>
  <c r="F51" i="24"/>
  <c r="F43" i="10"/>
  <c r="I22" i="26"/>
  <c r="I52" i="24"/>
  <c r="I44" i="10"/>
  <c r="D22" i="26"/>
  <c r="D52" i="24"/>
  <c r="D44" i="10"/>
  <c r="B18" i="26"/>
  <c r="B48" i="24"/>
  <c r="B40" i="10"/>
  <c r="E47" i="24"/>
  <c r="E17" i="26"/>
  <c r="E39" i="10"/>
  <c r="A18" i="24"/>
  <c r="A17" i="24"/>
  <c r="A10" i="24"/>
  <c r="A16" i="24"/>
  <c r="A11" i="24"/>
  <c r="A15" i="24"/>
  <c r="A14" i="24"/>
  <c r="A19" i="24"/>
  <c r="A12" i="24"/>
  <c r="A13" i="24"/>
  <c r="C8" i="10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4" i="9"/>
  <c r="D5" i="7"/>
  <c r="O54" i="7"/>
  <c r="O49" i="7"/>
  <c r="O32" i="7"/>
  <c r="O21" i="7"/>
  <c r="O20" i="7"/>
  <c r="O14" i="7"/>
  <c r="O13" i="7"/>
  <c r="T492" i="8"/>
  <c r="R492" i="8"/>
  <c r="Q492" i="8"/>
  <c r="T491" i="8"/>
  <c r="R491" i="8"/>
  <c r="Q491" i="8"/>
  <c r="T490" i="8"/>
  <c r="R490" i="8"/>
  <c r="Q490" i="8"/>
  <c r="T489" i="8"/>
  <c r="R489" i="8"/>
  <c r="Q489" i="8"/>
  <c r="T488" i="8"/>
  <c r="R488" i="8"/>
  <c r="Q488" i="8"/>
  <c r="T487" i="8"/>
  <c r="R487" i="8"/>
  <c r="Q487" i="8"/>
  <c r="T486" i="8"/>
  <c r="R486" i="8"/>
  <c r="Q486" i="8"/>
  <c r="T485" i="8"/>
  <c r="R485" i="8"/>
  <c r="Q485" i="8"/>
  <c r="T484" i="8"/>
  <c r="R484" i="8"/>
  <c r="Q484" i="8"/>
  <c r="T483" i="8"/>
  <c r="R483" i="8"/>
  <c r="Q483" i="8"/>
  <c r="T482" i="8"/>
  <c r="R482" i="8"/>
  <c r="Q482" i="8"/>
  <c r="T481" i="8"/>
  <c r="R481" i="8"/>
  <c r="Q481" i="8"/>
  <c r="T480" i="8"/>
  <c r="R480" i="8"/>
  <c r="Q480" i="8"/>
  <c r="T479" i="8"/>
  <c r="R479" i="8"/>
  <c r="Q479" i="8"/>
  <c r="T478" i="8"/>
  <c r="R478" i="8"/>
  <c r="Q478" i="8"/>
  <c r="T477" i="8"/>
  <c r="R477" i="8"/>
  <c r="Q477" i="8"/>
  <c r="T476" i="8"/>
  <c r="R476" i="8"/>
  <c r="Q476" i="8"/>
  <c r="T475" i="8"/>
  <c r="R475" i="8"/>
  <c r="Q475" i="8"/>
  <c r="T474" i="8"/>
  <c r="R474" i="8"/>
  <c r="Q474" i="8"/>
  <c r="T473" i="8"/>
  <c r="R473" i="8"/>
  <c r="Q473" i="8"/>
  <c r="T472" i="8"/>
  <c r="R472" i="8"/>
  <c r="Q472" i="8"/>
  <c r="T471" i="8"/>
  <c r="R471" i="8"/>
  <c r="Q471" i="8"/>
  <c r="T470" i="8"/>
  <c r="R470" i="8"/>
  <c r="Q470" i="8"/>
  <c r="T469" i="8"/>
  <c r="R469" i="8"/>
  <c r="Q469" i="8"/>
  <c r="T468" i="8"/>
  <c r="R468" i="8"/>
  <c r="Q468" i="8"/>
  <c r="T467" i="8"/>
  <c r="R467" i="8"/>
  <c r="Q467" i="8"/>
  <c r="T466" i="8"/>
  <c r="R466" i="8"/>
  <c r="Q466" i="8"/>
  <c r="T465" i="8"/>
  <c r="R465" i="8"/>
  <c r="Q465" i="8"/>
  <c r="T464" i="8"/>
  <c r="R464" i="8"/>
  <c r="Q464" i="8"/>
  <c r="T463" i="8"/>
  <c r="R463" i="8"/>
  <c r="Q463" i="8"/>
  <c r="T462" i="8"/>
  <c r="R462" i="8"/>
  <c r="Q462" i="8"/>
  <c r="T461" i="8"/>
  <c r="R461" i="8"/>
  <c r="Q461" i="8"/>
  <c r="T460" i="8"/>
  <c r="R460" i="8"/>
  <c r="Q460" i="8"/>
  <c r="T459" i="8"/>
  <c r="R459" i="8"/>
  <c r="Q459" i="8"/>
  <c r="T458" i="8"/>
  <c r="R458" i="8"/>
  <c r="Q458" i="8"/>
  <c r="T457" i="8"/>
  <c r="R457" i="8"/>
  <c r="Q457" i="8"/>
  <c r="T456" i="8"/>
  <c r="R456" i="8"/>
  <c r="Q456" i="8"/>
  <c r="T455" i="8"/>
  <c r="R455" i="8"/>
  <c r="Q455" i="8"/>
  <c r="T454" i="8"/>
  <c r="R454" i="8"/>
  <c r="Q454" i="8"/>
  <c r="T453" i="8"/>
  <c r="R453" i="8"/>
  <c r="Q453" i="8"/>
  <c r="T452" i="8"/>
  <c r="R452" i="8"/>
  <c r="Q452" i="8"/>
  <c r="T451" i="8"/>
  <c r="R451" i="8"/>
  <c r="Q451" i="8"/>
  <c r="T450" i="8"/>
  <c r="R450" i="8"/>
  <c r="Q450" i="8"/>
  <c r="T449" i="8"/>
  <c r="R449" i="8"/>
  <c r="Q449" i="8"/>
  <c r="T448" i="8"/>
  <c r="R448" i="8"/>
  <c r="Q448" i="8"/>
  <c r="T447" i="8"/>
  <c r="R447" i="8"/>
  <c r="Q447" i="8"/>
  <c r="T446" i="8"/>
  <c r="R446" i="8"/>
  <c r="Q446" i="8"/>
  <c r="T445" i="8"/>
  <c r="R445" i="8"/>
  <c r="Q445" i="8"/>
  <c r="T444" i="8"/>
  <c r="R444" i="8"/>
  <c r="Q444" i="8"/>
  <c r="T443" i="8"/>
  <c r="R443" i="8"/>
  <c r="Q443" i="8"/>
  <c r="T442" i="8"/>
  <c r="R442" i="8"/>
  <c r="Q442" i="8"/>
  <c r="T441" i="8"/>
  <c r="R441" i="8"/>
  <c r="Q441" i="8"/>
  <c r="T440" i="8"/>
  <c r="R440" i="8"/>
  <c r="Q440" i="8"/>
  <c r="T439" i="8"/>
  <c r="R439" i="8"/>
  <c r="Q439" i="8"/>
  <c r="T438" i="8"/>
  <c r="R438" i="8"/>
  <c r="Q438" i="8"/>
  <c r="T437" i="8"/>
  <c r="R437" i="8"/>
  <c r="Q437" i="8"/>
  <c r="T436" i="8"/>
  <c r="R436" i="8"/>
  <c r="Q436" i="8"/>
  <c r="T435" i="8"/>
  <c r="R435" i="8"/>
  <c r="Q435" i="8"/>
  <c r="T434" i="8"/>
  <c r="R434" i="8"/>
  <c r="Q434" i="8"/>
  <c r="T433" i="8"/>
  <c r="R433" i="8"/>
  <c r="Q433" i="8"/>
  <c r="T432" i="8"/>
  <c r="R432" i="8"/>
  <c r="Q432" i="8"/>
  <c r="T431" i="8"/>
  <c r="R431" i="8"/>
  <c r="Q431" i="8"/>
  <c r="T430" i="8"/>
  <c r="R430" i="8"/>
  <c r="Q430" i="8"/>
  <c r="T429" i="8"/>
  <c r="R429" i="8"/>
  <c r="Q429" i="8"/>
  <c r="T428" i="8"/>
  <c r="R428" i="8"/>
  <c r="Q428" i="8"/>
  <c r="T427" i="8"/>
  <c r="R427" i="8"/>
  <c r="Q427" i="8"/>
  <c r="T426" i="8"/>
  <c r="R426" i="8"/>
  <c r="Q426" i="8"/>
  <c r="T425" i="8"/>
  <c r="R425" i="8"/>
  <c r="Q425" i="8"/>
  <c r="T424" i="8"/>
  <c r="R424" i="8"/>
  <c r="Q424" i="8"/>
  <c r="T423" i="8"/>
  <c r="R423" i="8"/>
  <c r="Q423" i="8"/>
  <c r="T422" i="8"/>
  <c r="R422" i="8"/>
  <c r="Q422" i="8"/>
  <c r="T421" i="8"/>
  <c r="R421" i="8"/>
  <c r="Q421" i="8"/>
  <c r="T420" i="8"/>
  <c r="R420" i="8"/>
  <c r="Q420" i="8"/>
  <c r="T419" i="8"/>
  <c r="R419" i="8"/>
  <c r="Q419" i="8"/>
  <c r="T418" i="8"/>
  <c r="R418" i="8"/>
  <c r="Q418" i="8"/>
  <c r="T417" i="8"/>
  <c r="R417" i="8"/>
  <c r="Q417" i="8"/>
  <c r="T416" i="8"/>
  <c r="R416" i="8"/>
  <c r="Q416" i="8"/>
  <c r="T415" i="8"/>
  <c r="R415" i="8"/>
  <c r="Q415" i="8"/>
  <c r="T414" i="8"/>
  <c r="R414" i="8"/>
  <c r="Q414" i="8"/>
  <c r="T413" i="8"/>
  <c r="R413" i="8"/>
  <c r="Q413" i="8"/>
  <c r="T412" i="8"/>
  <c r="R412" i="8"/>
  <c r="Q412" i="8"/>
  <c r="T411" i="8"/>
  <c r="R411" i="8"/>
  <c r="Q411" i="8"/>
  <c r="T410" i="8"/>
  <c r="R410" i="8"/>
  <c r="Q410" i="8"/>
  <c r="T409" i="8"/>
  <c r="R409" i="8"/>
  <c r="Q409" i="8"/>
  <c r="T408" i="8"/>
  <c r="R408" i="8"/>
  <c r="Q408" i="8"/>
  <c r="T407" i="8"/>
  <c r="R407" i="8"/>
  <c r="Q407" i="8"/>
  <c r="T406" i="8"/>
  <c r="R406" i="8"/>
  <c r="Q406" i="8"/>
  <c r="T405" i="8"/>
  <c r="R405" i="8"/>
  <c r="Q405" i="8"/>
  <c r="T404" i="8"/>
  <c r="R404" i="8"/>
  <c r="Q404" i="8"/>
  <c r="T403" i="8"/>
  <c r="R403" i="8"/>
  <c r="Q403" i="8"/>
  <c r="T402" i="8"/>
  <c r="R402" i="8"/>
  <c r="T401" i="8"/>
  <c r="R401" i="8"/>
  <c r="Q401" i="8"/>
  <c r="T400" i="8"/>
  <c r="R400" i="8"/>
  <c r="Q400" i="8"/>
  <c r="T399" i="8"/>
  <c r="R399" i="8"/>
  <c r="Q399" i="8"/>
  <c r="T398" i="8"/>
  <c r="R398" i="8"/>
  <c r="Q398" i="8"/>
  <c r="T397" i="8"/>
  <c r="R397" i="8"/>
  <c r="Q397" i="8"/>
  <c r="T396" i="8"/>
  <c r="R396" i="8"/>
  <c r="Q396" i="8"/>
  <c r="T395" i="8"/>
  <c r="R395" i="8"/>
  <c r="Q395" i="8"/>
  <c r="T394" i="8"/>
  <c r="R394" i="8"/>
  <c r="Q394" i="8"/>
  <c r="T393" i="8"/>
  <c r="R393" i="8"/>
  <c r="Q393" i="8"/>
  <c r="T392" i="8"/>
  <c r="R392" i="8"/>
  <c r="Q392" i="8"/>
  <c r="T391" i="8"/>
  <c r="R391" i="8"/>
  <c r="Q391" i="8"/>
  <c r="T390" i="8"/>
  <c r="R390" i="8"/>
  <c r="T389" i="8"/>
  <c r="R389" i="8"/>
  <c r="Q389" i="8"/>
  <c r="T388" i="8"/>
  <c r="R388" i="8"/>
  <c r="Q388" i="8"/>
  <c r="T387" i="8"/>
  <c r="R387" i="8"/>
  <c r="Q387" i="8"/>
  <c r="T386" i="8"/>
  <c r="R386" i="8"/>
  <c r="Q386" i="8"/>
  <c r="T385" i="8"/>
  <c r="R385" i="8"/>
  <c r="Q385" i="8"/>
  <c r="T384" i="8"/>
  <c r="R384" i="8"/>
  <c r="Q384" i="8"/>
  <c r="T383" i="8"/>
  <c r="R383" i="8"/>
  <c r="Q383" i="8"/>
  <c r="T382" i="8"/>
  <c r="R382" i="8"/>
  <c r="Q382" i="8"/>
  <c r="T381" i="8"/>
  <c r="R381" i="8"/>
  <c r="Q381" i="8"/>
  <c r="T380" i="8"/>
  <c r="R380" i="8"/>
  <c r="Q380" i="8"/>
  <c r="T379" i="8"/>
  <c r="R379" i="8"/>
  <c r="Q379" i="8"/>
  <c r="T378" i="8"/>
  <c r="R378" i="8"/>
  <c r="Q378" i="8"/>
  <c r="T377" i="8"/>
  <c r="R377" i="8"/>
  <c r="T376" i="8"/>
  <c r="R376" i="8"/>
  <c r="Q376" i="8"/>
  <c r="T375" i="8"/>
  <c r="R375" i="8"/>
  <c r="Q375" i="8"/>
  <c r="T374" i="8"/>
  <c r="R374" i="8"/>
  <c r="Q374" i="8"/>
  <c r="T373" i="8"/>
  <c r="R373" i="8"/>
  <c r="T372" i="8"/>
  <c r="R372" i="8"/>
  <c r="T371" i="8"/>
  <c r="R371" i="8"/>
  <c r="T370" i="8"/>
  <c r="R370" i="8"/>
  <c r="Q370" i="8"/>
  <c r="T369" i="8"/>
  <c r="R369" i="8"/>
  <c r="T368" i="8"/>
  <c r="R368" i="8"/>
  <c r="Q368" i="8"/>
  <c r="T367" i="8"/>
  <c r="R367" i="8"/>
  <c r="Q367" i="8"/>
  <c r="T366" i="8"/>
  <c r="R366" i="8"/>
  <c r="Q366" i="8"/>
  <c r="T365" i="8"/>
  <c r="R365" i="8"/>
  <c r="Q365" i="8"/>
  <c r="T364" i="8"/>
  <c r="R364" i="8"/>
  <c r="Q364" i="8"/>
  <c r="T363" i="8"/>
  <c r="R363" i="8"/>
  <c r="Q363" i="8"/>
  <c r="T362" i="8"/>
  <c r="R362" i="8"/>
  <c r="Q362" i="8"/>
  <c r="T361" i="8"/>
  <c r="R361" i="8"/>
  <c r="Q361" i="8"/>
  <c r="T360" i="8"/>
  <c r="R360" i="8"/>
  <c r="Q360" i="8"/>
  <c r="T359" i="8"/>
  <c r="R359" i="8"/>
  <c r="Q359" i="8"/>
  <c r="T358" i="8"/>
  <c r="N23" i="20" s="1"/>
  <c r="R358" i="8"/>
  <c r="Q358" i="8"/>
  <c r="T357" i="8"/>
  <c r="R357" i="8"/>
  <c r="Q357" i="8"/>
  <c r="T356" i="8"/>
  <c r="R356" i="8"/>
  <c r="Q356" i="8"/>
  <c r="T355" i="8"/>
  <c r="R355" i="8"/>
  <c r="Q355" i="8"/>
  <c r="T354" i="8"/>
  <c r="R354" i="8"/>
  <c r="Q354" i="8"/>
  <c r="T353" i="8"/>
  <c r="R353" i="8"/>
  <c r="Q353" i="8"/>
  <c r="T352" i="8"/>
  <c r="R352" i="8"/>
  <c r="Q352" i="8"/>
  <c r="T351" i="8"/>
  <c r="R351" i="8"/>
  <c r="Q351" i="8"/>
  <c r="T350" i="8"/>
  <c r="R350" i="8"/>
  <c r="Q350" i="8"/>
  <c r="T349" i="8"/>
  <c r="R349" i="8"/>
  <c r="Q349" i="8"/>
  <c r="T348" i="8"/>
  <c r="R348" i="8"/>
  <c r="Q348" i="8"/>
  <c r="T347" i="8"/>
  <c r="R347" i="8"/>
  <c r="Q347" i="8"/>
  <c r="T346" i="8"/>
  <c r="R346" i="8"/>
  <c r="Q346" i="8"/>
  <c r="T345" i="8"/>
  <c r="R345" i="8"/>
  <c r="Q345" i="8"/>
  <c r="T344" i="8"/>
  <c r="R344" i="8"/>
  <c r="Q344" i="8"/>
  <c r="T343" i="8"/>
  <c r="R343" i="8"/>
  <c r="Q343" i="8"/>
  <c r="T342" i="8"/>
  <c r="R342" i="8"/>
  <c r="Q342" i="8"/>
  <c r="T341" i="8"/>
  <c r="R341" i="8"/>
  <c r="Q341" i="8"/>
  <c r="T340" i="8"/>
  <c r="R340" i="8"/>
  <c r="Q340" i="8"/>
  <c r="T339" i="8"/>
  <c r="R339" i="8"/>
  <c r="Q339" i="8"/>
  <c r="T338" i="8"/>
  <c r="R338" i="8"/>
  <c r="Q338" i="8"/>
  <c r="T337" i="8"/>
  <c r="R337" i="8"/>
  <c r="Q337" i="8"/>
  <c r="T336" i="8"/>
  <c r="R336" i="8"/>
  <c r="Q336" i="8"/>
  <c r="T335" i="8"/>
  <c r="R335" i="8"/>
  <c r="Q335" i="8"/>
  <c r="T334" i="8"/>
  <c r="R334" i="8"/>
  <c r="Q334" i="8"/>
  <c r="T333" i="8"/>
  <c r="R333" i="8"/>
  <c r="Q333" i="8"/>
  <c r="T332" i="8"/>
  <c r="R332" i="8"/>
  <c r="Q332" i="8"/>
  <c r="T331" i="8"/>
  <c r="R331" i="8"/>
  <c r="Q331" i="8"/>
  <c r="T330" i="8"/>
  <c r="R330" i="8"/>
  <c r="Q330" i="8"/>
  <c r="T329" i="8"/>
  <c r="R329" i="8"/>
  <c r="Q329" i="8"/>
  <c r="T328" i="8"/>
  <c r="R328" i="8"/>
  <c r="Q328" i="8"/>
  <c r="T327" i="8"/>
  <c r="R327" i="8"/>
  <c r="Q327" i="8"/>
  <c r="T326" i="8"/>
  <c r="R326" i="8"/>
  <c r="Q326" i="8"/>
  <c r="T325" i="8"/>
  <c r="R325" i="8"/>
  <c r="Q325" i="8"/>
  <c r="T324" i="8"/>
  <c r="R324" i="8"/>
  <c r="Q324" i="8"/>
  <c r="T323" i="8"/>
  <c r="R323" i="8"/>
  <c r="Q323" i="8"/>
  <c r="T322" i="8"/>
  <c r="R322" i="8"/>
  <c r="Q322" i="8"/>
  <c r="T321" i="8"/>
  <c r="R321" i="8"/>
  <c r="Q321" i="8"/>
  <c r="T320" i="8"/>
  <c r="R320" i="8"/>
  <c r="Q320" i="8"/>
  <c r="T319" i="8"/>
  <c r="R319" i="8"/>
  <c r="Q319" i="8"/>
  <c r="T318" i="8"/>
  <c r="R318" i="8"/>
  <c r="Q318" i="8"/>
  <c r="T317" i="8"/>
  <c r="R317" i="8"/>
  <c r="Q317" i="8"/>
  <c r="T316" i="8"/>
  <c r="R316" i="8"/>
  <c r="Q316" i="8"/>
  <c r="T315" i="8"/>
  <c r="R315" i="8"/>
  <c r="Q315" i="8"/>
  <c r="T314" i="8"/>
  <c r="R314" i="8"/>
  <c r="Q314" i="8"/>
  <c r="T313" i="8"/>
  <c r="R313" i="8"/>
  <c r="Q313" i="8"/>
  <c r="T312" i="8"/>
  <c r="R312" i="8"/>
  <c r="Q312" i="8"/>
  <c r="T311" i="8"/>
  <c r="R311" i="8"/>
  <c r="Q311" i="8"/>
  <c r="T310" i="8"/>
  <c r="R310" i="8"/>
  <c r="Q310" i="8"/>
  <c r="T309" i="8"/>
  <c r="R309" i="8"/>
  <c r="Q309" i="8"/>
  <c r="T308" i="8"/>
  <c r="R308" i="8"/>
  <c r="Q308" i="8"/>
  <c r="T307" i="8"/>
  <c r="R307" i="8"/>
  <c r="Q307" i="8"/>
  <c r="T306" i="8"/>
  <c r="R306" i="8"/>
  <c r="Q306" i="8"/>
  <c r="T305" i="8"/>
  <c r="R305" i="8"/>
  <c r="Q305" i="8"/>
  <c r="T304" i="8"/>
  <c r="R304" i="8"/>
  <c r="Q304" i="8"/>
  <c r="T303" i="8"/>
  <c r="R303" i="8"/>
  <c r="Q303" i="8"/>
  <c r="T302" i="8"/>
  <c r="R302" i="8"/>
  <c r="Q302" i="8"/>
  <c r="T301" i="8"/>
  <c r="R301" i="8"/>
  <c r="Q301" i="8"/>
  <c r="T300" i="8"/>
  <c r="R300" i="8"/>
  <c r="Q300" i="8"/>
  <c r="T299" i="8"/>
  <c r="R299" i="8"/>
  <c r="Q299" i="8"/>
  <c r="T298" i="8"/>
  <c r="R298" i="8"/>
  <c r="Q298" i="8"/>
  <c r="T297" i="8"/>
  <c r="R297" i="8"/>
  <c r="Q297" i="8"/>
  <c r="T296" i="8"/>
  <c r="R296" i="8"/>
  <c r="Q296" i="8"/>
  <c r="T295" i="8"/>
  <c r="R295" i="8"/>
  <c r="Q295" i="8"/>
  <c r="T294" i="8"/>
  <c r="R294" i="8"/>
  <c r="Q294" i="8"/>
  <c r="T293" i="8"/>
  <c r="R293" i="8"/>
  <c r="Q293" i="8"/>
  <c r="T292" i="8"/>
  <c r="R292" i="8"/>
  <c r="Q292" i="8"/>
  <c r="T291" i="8"/>
  <c r="R291" i="8"/>
  <c r="Q291" i="8"/>
  <c r="T290" i="8"/>
  <c r="R290" i="8"/>
  <c r="Q290" i="8"/>
  <c r="T289" i="8"/>
  <c r="R289" i="8"/>
  <c r="Q289" i="8"/>
  <c r="T288" i="8"/>
  <c r="R288" i="8"/>
  <c r="Q288" i="8"/>
  <c r="T287" i="8"/>
  <c r="R287" i="8"/>
  <c r="Q287" i="8"/>
  <c r="T286" i="8"/>
  <c r="R286" i="8"/>
  <c r="Q286" i="8"/>
  <c r="T285" i="8"/>
  <c r="R285" i="8"/>
  <c r="Q285" i="8"/>
  <c r="T284" i="8"/>
  <c r="R284" i="8"/>
  <c r="Q284" i="8"/>
  <c r="T283" i="8"/>
  <c r="R283" i="8"/>
  <c r="Q283" i="8"/>
  <c r="T282" i="8"/>
  <c r="R282" i="8"/>
  <c r="Q282" i="8"/>
  <c r="T281" i="8"/>
  <c r="R281" i="8"/>
  <c r="Q281" i="8"/>
  <c r="T280" i="8"/>
  <c r="R280" i="8"/>
  <c r="Q280" i="8"/>
  <c r="T279" i="8"/>
  <c r="R279" i="8"/>
  <c r="Q279" i="8"/>
  <c r="T278" i="8"/>
  <c r="R278" i="8"/>
  <c r="Q278" i="8"/>
  <c r="T277" i="8"/>
  <c r="R277" i="8"/>
  <c r="Q277" i="8"/>
  <c r="T276" i="8"/>
  <c r="R276" i="8"/>
  <c r="Q276" i="8"/>
  <c r="T275" i="8"/>
  <c r="R275" i="8"/>
  <c r="Q275" i="8"/>
  <c r="T274" i="8"/>
  <c r="R274" i="8"/>
  <c r="Q274" i="8"/>
  <c r="T273" i="8"/>
  <c r="R273" i="8"/>
  <c r="Q273" i="8"/>
  <c r="T272" i="8"/>
  <c r="R272" i="8"/>
  <c r="Q272" i="8"/>
  <c r="T271" i="8"/>
  <c r="R271" i="8"/>
  <c r="Q271" i="8"/>
  <c r="T270" i="8"/>
  <c r="R270" i="8"/>
  <c r="Q270" i="8"/>
  <c r="T269" i="8"/>
  <c r="R269" i="8"/>
  <c r="Q269" i="8"/>
  <c r="T268" i="8"/>
  <c r="R268" i="8"/>
  <c r="Q268" i="8"/>
  <c r="T267" i="8"/>
  <c r="R267" i="8"/>
  <c r="Q267" i="8"/>
  <c r="T266" i="8"/>
  <c r="R266" i="8"/>
  <c r="Q266" i="8"/>
  <c r="T265" i="8"/>
  <c r="R265" i="8"/>
  <c r="Q265" i="8"/>
  <c r="T264" i="8"/>
  <c r="R264" i="8"/>
  <c r="Q264" i="8"/>
  <c r="T263" i="8"/>
  <c r="R263" i="8"/>
  <c r="Q263" i="8"/>
  <c r="T262" i="8"/>
  <c r="R262" i="8"/>
  <c r="Q262" i="8"/>
  <c r="T261" i="8"/>
  <c r="R261" i="8"/>
  <c r="Q261" i="8"/>
  <c r="T260" i="8"/>
  <c r="R260" i="8"/>
  <c r="Q260" i="8"/>
  <c r="T259" i="8"/>
  <c r="R259" i="8"/>
  <c r="Q259" i="8"/>
  <c r="T258" i="8"/>
  <c r="R258" i="8"/>
  <c r="Q258" i="8"/>
  <c r="T257" i="8"/>
  <c r="R257" i="8"/>
  <c r="Q257" i="8"/>
  <c r="T256" i="8"/>
  <c r="R256" i="8"/>
  <c r="Q256" i="8"/>
  <c r="T255" i="8"/>
  <c r="R255" i="8"/>
  <c r="Q255" i="8"/>
  <c r="T254" i="8"/>
  <c r="R254" i="8"/>
  <c r="Q254" i="8"/>
  <c r="T253" i="8"/>
  <c r="R253" i="8"/>
  <c r="Q253" i="8"/>
  <c r="T252" i="8"/>
  <c r="R252" i="8"/>
  <c r="Q252" i="8"/>
  <c r="T251" i="8"/>
  <c r="R251" i="8"/>
  <c r="Q251" i="8"/>
  <c r="T250" i="8"/>
  <c r="R250" i="8"/>
  <c r="Q250" i="8"/>
  <c r="T249" i="8"/>
  <c r="R249" i="8"/>
  <c r="Q249" i="8"/>
  <c r="T248" i="8"/>
  <c r="R248" i="8"/>
  <c r="Q248" i="8"/>
  <c r="T247" i="8"/>
  <c r="R247" i="8"/>
  <c r="Q247" i="8"/>
  <c r="T246" i="8"/>
  <c r="R246" i="8"/>
  <c r="Q246" i="8"/>
  <c r="T245" i="8"/>
  <c r="R245" i="8"/>
  <c r="Q245" i="8"/>
  <c r="T244" i="8"/>
  <c r="R244" i="8"/>
  <c r="Q244" i="8"/>
  <c r="T243" i="8"/>
  <c r="R243" i="8"/>
  <c r="Q243" i="8"/>
  <c r="T242" i="8"/>
  <c r="R242" i="8"/>
  <c r="Q242" i="8"/>
  <c r="T241" i="8"/>
  <c r="R241" i="8"/>
  <c r="Q241" i="8"/>
  <c r="T240" i="8"/>
  <c r="R240" i="8"/>
  <c r="Q240" i="8"/>
  <c r="T239" i="8"/>
  <c r="R239" i="8"/>
  <c r="Q239" i="8"/>
  <c r="T238" i="8"/>
  <c r="R238" i="8"/>
  <c r="Q238" i="8"/>
  <c r="T237" i="8"/>
  <c r="R237" i="8"/>
  <c r="Q237" i="8"/>
  <c r="T236" i="8"/>
  <c r="R236" i="8"/>
  <c r="Q236" i="8"/>
  <c r="T235" i="8"/>
  <c r="R235" i="8"/>
  <c r="Q235" i="8"/>
  <c r="T234" i="8"/>
  <c r="R234" i="8"/>
  <c r="Q234" i="8"/>
  <c r="T233" i="8"/>
  <c r="R233" i="8"/>
  <c r="Q233" i="8"/>
  <c r="T232" i="8"/>
  <c r="R232" i="8"/>
  <c r="Q232" i="8"/>
  <c r="T231" i="8"/>
  <c r="R231" i="8"/>
  <c r="Q231" i="8"/>
  <c r="T230" i="8"/>
  <c r="R230" i="8"/>
  <c r="Q230" i="8"/>
  <c r="T229" i="8"/>
  <c r="R229" i="8"/>
  <c r="Q229" i="8"/>
  <c r="T228" i="8"/>
  <c r="R228" i="8"/>
  <c r="Q228" i="8"/>
  <c r="T227" i="8"/>
  <c r="R227" i="8"/>
  <c r="Q227" i="8"/>
  <c r="T226" i="8"/>
  <c r="R226" i="8"/>
  <c r="Q226" i="8"/>
  <c r="T225" i="8"/>
  <c r="R225" i="8"/>
  <c r="Q225" i="8"/>
  <c r="T224" i="8"/>
  <c r="R224" i="8"/>
  <c r="Q224" i="8"/>
  <c r="T223" i="8"/>
  <c r="R223" i="8"/>
  <c r="Q223" i="8"/>
  <c r="T222" i="8"/>
  <c r="R222" i="8"/>
  <c r="Q222" i="8"/>
  <c r="T221" i="8"/>
  <c r="R221" i="8"/>
  <c r="Q221" i="8"/>
  <c r="T220" i="8"/>
  <c r="R220" i="8"/>
  <c r="Q220" i="8"/>
  <c r="T219" i="8"/>
  <c r="R219" i="8"/>
  <c r="Q219" i="8"/>
  <c r="T218" i="8"/>
  <c r="R218" i="8"/>
  <c r="Q218" i="8"/>
  <c r="T217" i="8"/>
  <c r="R217" i="8"/>
  <c r="Q217" i="8"/>
  <c r="T216" i="8"/>
  <c r="R216" i="8"/>
  <c r="Q216" i="8"/>
  <c r="T215" i="8"/>
  <c r="R215" i="8"/>
  <c r="Q215" i="8"/>
  <c r="T214" i="8"/>
  <c r="R214" i="8"/>
  <c r="Q214" i="8"/>
  <c r="T213" i="8"/>
  <c r="R213" i="8"/>
  <c r="Q213" i="8"/>
  <c r="T212" i="8"/>
  <c r="R212" i="8"/>
  <c r="Q212" i="8"/>
  <c r="T211" i="8"/>
  <c r="R211" i="8"/>
  <c r="Q211" i="8"/>
  <c r="T210" i="8"/>
  <c r="R210" i="8"/>
  <c r="Q210" i="8"/>
  <c r="T209" i="8"/>
  <c r="R209" i="8"/>
  <c r="Q209" i="8"/>
  <c r="T208" i="8"/>
  <c r="R208" i="8"/>
  <c r="Q208" i="8"/>
  <c r="T207" i="8"/>
  <c r="R207" i="8"/>
  <c r="Q207" i="8"/>
  <c r="T206" i="8"/>
  <c r="R206" i="8"/>
  <c r="Q206" i="8"/>
  <c r="T205" i="8"/>
  <c r="R205" i="8"/>
  <c r="Q205" i="8"/>
  <c r="T204" i="8"/>
  <c r="R204" i="8"/>
  <c r="Q204" i="8"/>
  <c r="T203" i="8"/>
  <c r="R203" i="8"/>
  <c r="Q203" i="8"/>
  <c r="T202" i="8"/>
  <c r="R202" i="8"/>
  <c r="Q202" i="8"/>
  <c r="T201" i="8"/>
  <c r="R201" i="8"/>
  <c r="Q201" i="8"/>
  <c r="T200" i="8"/>
  <c r="R200" i="8"/>
  <c r="Q200" i="8"/>
  <c r="T199" i="8"/>
  <c r="R199" i="8"/>
  <c r="Q199" i="8"/>
  <c r="T198" i="8"/>
  <c r="R198" i="8"/>
  <c r="Q198" i="8"/>
  <c r="T197" i="8"/>
  <c r="R197" i="8"/>
  <c r="Q197" i="8"/>
  <c r="T196" i="8"/>
  <c r="R196" i="8"/>
  <c r="Q196" i="8"/>
  <c r="T195" i="8"/>
  <c r="R195" i="8"/>
  <c r="Q195" i="8"/>
  <c r="T194" i="8"/>
  <c r="R194" i="8"/>
  <c r="Q194" i="8"/>
  <c r="T193" i="8"/>
  <c r="R193" i="8"/>
  <c r="Q193" i="8"/>
  <c r="T192" i="8"/>
  <c r="R192" i="8"/>
  <c r="Q192" i="8"/>
  <c r="T191" i="8"/>
  <c r="R191" i="8"/>
  <c r="Q191" i="8"/>
  <c r="T190" i="8"/>
  <c r="R190" i="8"/>
  <c r="Q190" i="8"/>
  <c r="T189" i="8"/>
  <c r="R189" i="8"/>
  <c r="Q189" i="8"/>
  <c r="T188" i="8"/>
  <c r="R188" i="8"/>
  <c r="Q188" i="8"/>
  <c r="T187" i="8"/>
  <c r="R187" i="8"/>
  <c r="Q187" i="8"/>
  <c r="T186" i="8"/>
  <c r="R186" i="8"/>
  <c r="Q186" i="8"/>
  <c r="T185" i="8"/>
  <c r="R185" i="8"/>
  <c r="Q185" i="8"/>
  <c r="T184" i="8"/>
  <c r="R184" i="8"/>
  <c r="Q184" i="8"/>
  <c r="T183" i="8"/>
  <c r="R183" i="8"/>
  <c r="Q183" i="8"/>
  <c r="T182" i="8"/>
  <c r="R182" i="8"/>
  <c r="Q182" i="8"/>
  <c r="T181" i="8"/>
  <c r="R181" i="8"/>
  <c r="Q181" i="8"/>
  <c r="T180" i="8"/>
  <c r="R180" i="8"/>
  <c r="Q180" i="8"/>
  <c r="T179" i="8"/>
  <c r="R179" i="8"/>
  <c r="Q179" i="8"/>
  <c r="T178" i="8"/>
  <c r="R178" i="8"/>
  <c r="Q178" i="8"/>
  <c r="T177" i="8"/>
  <c r="R177" i="8"/>
  <c r="Q177" i="8"/>
  <c r="T176" i="8"/>
  <c r="R176" i="8"/>
  <c r="Q176" i="8"/>
  <c r="T175" i="8"/>
  <c r="R175" i="8"/>
  <c r="Q175" i="8"/>
  <c r="T174" i="8"/>
  <c r="R174" i="8"/>
  <c r="Q174" i="8"/>
  <c r="T173" i="8"/>
  <c r="R173" i="8"/>
  <c r="Q173" i="8"/>
  <c r="T172" i="8"/>
  <c r="R172" i="8"/>
  <c r="Q172" i="8"/>
  <c r="T171" i="8"/>
  <c r="R171" i="8"/>
  <c r="Q171" i="8"/>
  <c r="T170" i="8"/>
  <c r="R170" i="8"/>
  <c r="Q170" i="8"/>
  <c r="T169" i="8"/>
  <c r="R169" i="8"/>
  <c r="Q169" i="8"/>
  <c r="T168" i="8"/>
  <c r="R168" i="8"/>
  <c r="Q168" i="8"/>
  <c r="T167" i="8"/>
  <c r="R167" i="8"/>
  <c r="Q167" i="8"/>
  <c r="T166" i="8"/>
  <c r="R166" i="8"/>
  <c r="Q166" i="8"/>
  <c r="T165" i="8"/>
  <c r="R165" i="8"/>
  <c r="Q165" i="8"/>
  <c r="T164" i="8"/>
  <c r="R164" i="8"/>
  <c r="Q164" i="8"/>
  <c r="T163" i="8"/>
  <c r="R163" i="8"/>
  <c r="Q163" i="8"/>
  <c r="T162" i="8"/>
  <c r="R162" i="8"/>
  <c r="Q162" i="8"/>
  <c r="T161" i="8"/>
  <c r="R161" i="8"/>
  <c r="Q161" i="8"/>
  <c r="T160" i="8"/>
  <c r="R160" i="8"/>
  <c r="Q160" i="8"/>
  <c r="T159" i="8"/>
  <c r="R159" i="8"/>
  <c r="Q159" i="8"/>
  <c r="T158" i="8"/>
  <c r="R158" i="8"/>
  <c r="Q158" i="8"/>
  <c r="T157" i="8"/>
  <c r="R157" i="8"/>
  <c r="Q157" i="8"/>
  <c r="T156" i="8"/>
  <c r="R156" i="8"/>
  <c r="Q156" i="8"/>
  <c r="T155" i="8"/>
  <c r="R155" i="8"/>
  <c r="Q155" i="8"/>
  <c r="T154" i="8"/>
  <c r="R154" i="8"/>
  <c r="Q154" i="8"/>
  <c r="T153" i="8"/>
  <c r="R153" i="8"/>
  <c r="Q153" i="8"/>
  <c r="T152" i="8"/>
  <c r="R152" i="8"/>
  <c r="Q152" i="8"/>
  <c r="T151" i="8"/>
  <c r="R151" i="8"/>
  <c r="Q151" i="8"/>
  <c r="T150" i="8"/>
  <c r="R150" i="8"/>
  <c r="Q150" i="8"/>
  <c r="T149" i="8"/>
  <c r="R149" i="8"/>
  <c r="Q149" i="8"/>
  <c r="T148" i="8"/>
  <c r="R148" i="8"/>
  <c r="Q148" i="8"/>
  <c r="T147" i="8"/>
  <c r="R147" i="8"/>
  <c r="Q147" i="8"/>
  <c r="T146" i="8"/>
  <c r="R146" i="8"/>
  <c r="Q146" i="8"/>
  <c r="T145" i="8"/>
  <c r="R145" i="8"/>
  <c r="Q145" i="8"/>
  <c r="T144" i="8"/>
  <c r="R144" i="8"/>
  <c r="Q144" i="8"/>
  <c r="T143" i="8"/>
  <c r="R143" i="8"/>
  <c r="Q143" i="8"/>
  <c r="T142" i="8"/>
  <c r="R142" i="8"/>
  <c r="Q142" i="8"/>
  <c r="T141" i="8"/>
  <c r="R141" i="8"/>
  <c r="Q141" i="8"/>
  <c r="T140" i="8"/>
  <c r="R140" i="8"/>
  <c r="Q140" i="8"/>
  <c r="T139" i="8"/>
  <c r="R139" i="8"/>
  <c r="Q139" i="8"/>
  <c r="T138" i="8"/>
  <c r="R138" i="8"/>
  <c r="Q138" i="8"/>
  <c r="T137" i="8"/>
  <c r="R137" i="8"/>
  <c r="Q137" i="8"/>
  <c r="T136" i="8"/>
  <c r="R136" i="8"/>
  <c r="Q136" i="8"/>
  <c r="T135" i="8"/>
  <c r="R135" i="8"/>
  <c r="Q135" i="8"/>
  <c r="T134" i="8"/>
  <c r="R134" i="8"/>
  <c r="Q134" i="8"/>
  <c r="T133" i="8"/>
  <c r="R133" i="8"/>
  <c r="Q133" i="8"/>
  <c r="T132" i="8"/>
  <c r="R132" i="8"/>
  <c r="Q132" i="8"/>
  <c r="T131" i="8"/>
  <c r="R131" i="8"/>
  <c r="Q131" i="8"/>
  <c r="T130" i="8"/>
  <c r="R130" i="8"/>
  <c r="Q130" i="8"/>
  <c r="T129" i="8"/>
  <c r="R129" i="8"/>
  <c r="Q129" i="8"/>
  <c r="T128" i="8"/>
  <c r="R128" i="8"/>
  <c r="Q128" i="8"/>
  <c r="T127" i="8"/>
  <c r="R127" i="8"/>
  <c r="Q127" i="8"/>
  <c r="T126" i="8"/>
  <c r="R126" i="8"/>
  <c r="Q126" i="8"/>
  <c r="T125" i="8"/>
  <c r="R125" i="8"/>
  <c r="Q125" i="8"/>
  <c r="T124" i="8"/>
  <c r="R124" i="8"/>
  <c r="Q124" i="8"/>
  <c r="T123" i="8"/>
  <c r="R123" i="8"/>
  <c r="Q123" i="8"/>
  <c r="T122" i="8"/>
  <c r="R122" i="8"/>
  <c r="Q122" i="8"/>
  <c r="T121" i="8"/>
  <c r="R121" i="8"/>
  <c r="Q121" i="8"/>
  <c r="T120" i="8"/>
  <c r="R120" i="8"/>
  <c r="Q120" i="8"/>
  <c r="T119" i="8"/>
  <c r="R119" i="8"/>
  <c r="Q119" i="8"/>
  <c r="T118" i="8"/>
  <c r="R118" i="8"/>
  <c r="Q118" i="8"/>
  <c r="T117" i="8"/>
  <c r="R117" i="8"/>
  <c r="Q117" i="8"/>
  <c r="T116" i="8"/>
  <c r="R116" i="8"/>
  <c r="Q116" i="8"/>
  <c r="T115" i="8"/>
  <c r="R115" i="8"/>
  <c r="Q115" i="8"/>
  <c r="T114" i="8"/>
  <c r="R114" i="8"/>
  <c r="Q114" i="8"/>
  <c r="T113" i="8"/>
  <c r="R113" i="8"/>
  <c r="Q113" i="8"/>
  <c r="T112" i="8"/>
  <c r="R112" i="8"/>
  <c r="Q112" i="8"/>
  <c r="T111" i="8"/>
  <c r="R111" i="8"/>
  <c r="Q111" i="8"/>
  <c r="T110" i="8"/>
  <c r="R110" i="8"/>
  <c r="Q110" i="8"/>
  <c r="T109" i="8"/>
  <c r="R109" i="8"/>
  <c r="Q109" i="8"/>
  <c r="T108" i="8"/>
  <c r="R108" i="8"/>
  <c r="Q108" i="8"/>
  <c r="T107" i="8"/>
  <c r="R107" i="8"/>
  <c r="Q107" i="8"/>
  <c r="T106" i="8"/>
  <c r="R106" i="8"/>
  <c r="Q106" i="8"/>
  <c r="T105" i="8"/>
  <c r="R105" i="8"/>
  <c r="Q105" i="8"/>
  <c r="T104" i="8"/>
  <c r="R104" i="8"/>
  <c r="Q104" i="8"/>
  <c r="T103" i="8"/>
  <c r="R103" i="8"/>
  <c r="Q103" i="8"/>
  <c r="T102" i="8"/>
  <c r="R102" i="8"/>
  <c r="Q102" i="8"/>
  <c r="T101" i="8"/>
  <c r="R101" i="8"/>
  <c r="Q101" i="8"/>
  <c r="T100" i="8"/>
  <c r="R100" i="8"/>
  <c r="Q100" i="8"/>
  <c r="T99" i="8"/>
  <c r="R99" i="8"/>
  <c r="Q99" i="8"/>
  <c r="T98" i="8"/>
  <c r="R98" i="8"/>
  <c r="Q98" i="8"/>
  <c r="T97" i="8"/>
  <c r="R97" i="8"/>
  <c r="Q97" i="8"/>
  <c r="T96" i="8"/>
  <c r="R96" i="8"/>
  <c r="Q96" i="8"/>
  <c r="T95" i="8"/>
  <c r="R95" i="8"/>
  <c r="Q95" i="8"/>
  <c r="T94" i="8"/>
  <c r="R94" i="8"/>
  <c r="Q94" i="8"/>
  <c r="T93" i="8"/>
  <c r="R93" i="8"/>
  <c r="Q93" i="8"/>
  <c r="T92" i="8"/>
  <c r="R92" i="8"/>
  <c r="Q92" i="8"/>
  <c r="T91" i="8"/>
  <c r="R91" i="8"/>
  <c r="Q91" i="8"/>
  <c r="T90" i="8"/>
  <c r="R90" i="8"/>
  <c r="Q90" i="8"/>
  <c r="T89" i="8"/>
  <c r="R89" i="8"/>
  <c r="Q89" i="8"/>
  <c r="T88" i="8"/>
  <c r="R88" i="8"/>
  <c r="Q88" i="8"/>
  <c r="T87" i="8"/>
  <c r="R87" i="8"/>
  <c r="Q87" i="8"/>
  <c r="T86" i="8"/>
  <c r="R86" i="8"/>
  <c r="Q86" i="8"/>
  <c r="T85" i="8"/>
  <c r="R85" i="8"/>
  <c r="Q85" i="8"/>
  <c r="T84" i="8"/>
  <c r="R84" i="8"/>
  <c r="Q84" i="8"/>
  <c r="T83" i="8"/>
  <c r="R83" i="8"/>
  <c r="Q83" i="8"/>
  <c r="T82" i="8"/>
  <c r="R82" i="8"/>
  <c r="Q82" i="8"/>
  <c r="T81" i="8"/>
  <c r="R81" i="8"/>
  <c r="Q81" i="8"/>
  <c r="T80" i="8"/>
  <c r="R80" i="8"/>
  <c r="Q80" i="8"/>
  <c r="T79" i="8"/>
  <c r="R79" i="8"/>
  <c r="Q79" i="8"/>
  <c r="T78" i="8"/>
  <c r="R78" i="8"/>
  <c r="Q78" i="8"/>
  <c r="T77" i="8"/>
  <c r="R77" i="8"/>
  <c r="Q77" i="8"/>
  <c r="T76" i="8"/>
  <c r="R76" i="8"/>
  <c r="Q76" i="8"/>
  <c r="T75" i="8"/>
  <c r="R75" i="8"/>
  <c r="Q75" i="8"/>
  <c r="T74" i="8"/>
  <c r="R74" i="8"/>
  <c r="Q74" i="8"/>
  <c r="T73" i="8"/>
  <c r="R73" i="8"/>
  <c r="Q73" i="8"/>
  <c r="T72" i="8"/>
  <c r="R72" i="8"/>
  <c r="Q72" i="8"/>
  <c r="T71" i="8"/>
  <c r="R71" i="8"/>
  <c r="Q71" i="8"/>
  <c r="T70" i="8"/>
  <c r="R70" i="8"/>
  <c r="Q70" i="8"/>
  <c r="T69" i="8"/>
  <c r="R69" i="8"/>
  <c r="Q69" i="8"/>
  <c r="T68" i="8"/>
  <c r="R68" i="8"/>
  <c r="Q68" i="8"/>
  <c r="T67" i="8"/>
  <c r="R67" i="8"/>
  <c r="Q67" i="8"/>
  <c r="T66" i="8"/>
  <c r="R66" i="8"/>
  <c r="Q66" i="8"/>
  <c r="T65" i="8"/>
  <c r="R65" i="8"/>
  <c r="Q65" i="8"/>
  <c r="T64" i="8"/>
  <c r="R64" i="8"/>
  <c r="Q64" i="8"/>
  <c r="T63" i="8"/>
  <c r="R63" i="8"/>
  <c r="Q63" i="8"/>
  <c r="T62" i="8"/>
  <c r="R62" i="8"/>
  <c r="Q62" i="8"/>
  <c r="T61" i="8"/>
  <c r="R61" i="8"/>
  <c r="Q61" i="8"/>
  <c r="T60" i="8"/>
  <c r="R60" i="8"/>
  <c r="Q60" i="8"/>
  <c r="T59" i="8"/>
  <c r="R59" i="8"/>
  <c r="Q59" i="8"/>
  <c r="T58" i="8"/>
  <c r="R58" i="8"/>
  <c r="Q58" i="8"/>
  <c r="T57" i="8"/>
  <c r="R57" i="8"/>
  <c r="Q57" i="8"/>
  <c r="T56" i="8"/>
  <c r="R56" i="8"/>
  <c r="Q56" i="8"/>
  <c r="T55" i="8"/>
  <c r="R55" i="8"/>
  <c r="Q55" i="8"/>
  <c r="T54" i="8"/>
  <c r="R54" i="8"/>
  <c r="Q54" i="8"/>
  <c r="T53" i="8"/>
  <c r="R53" i="8"/>
  <c r="Q53" i="8"/>
  <c r="T52" i="8"/>
  <c r="R52" i="8"/>
  <c r="Q52" i="8"/>
  <c r="T51" i="8"/>
  <c r="R51" i="8"/>
  <c r="Q51" i="8"/>
  <c r="T50" i="8"/>
  <c r="R50" i="8"/>
  <c r="Q50" i="8"/>
  <c r="T49" i="8"/>
  <c r="R49" i="8"/>
  <c r="Q49" i="8"/>
  <c r="T48" i="8"/>
  <c r="R48" i="8"/>
  <c r="Q48" i="8"/>
  <c r="T47" i="8"/>
  <c r="R47" i="8"/>
  <c r="Q47" i="8"/>
  <c r="T46" i="8"/>
  <c r="R46" i="8"/>
  <c r="Q46" i="8"/>
  <c r="T45" i="8"/>
  <c r="R45" i="8"/>
  <c r="Q45" i="8"/>
  <c r="T44" i="8"/>
  <c r="R44" i="8"/>
  <c r="Q44" i="8"/>
  <c r="T43" i="8"/>
  <c r="R43" i="8"/>
  <c r="Q43" i="8"/>
  <c r="T42" i="8"/>
  <c r="R42" i="8"/>
  <c r="Q42" i="8"/>
  <c r="T41" i="8"/>
  <c r="R41" i="8"/>
  <c r="Q41" i="8"/>
  <c r="T40" i="8"/>
  <c r="R40" i="8"/>
  <c r="Q40" i="8"/>
  <c r="T39" i="8"/>
  <c r="R39" i="8"/>
  <c r="Q39" i="8"/>
  <c r="T38" i="8"/>
  <c r="R38" i="8"/>
  <c r="Q38" i="8"/>
  <c r="T37" i="8"/>
  <c r="R37" i="8"/>
  <c r="Q37" i="8"/>
  <c r="T36" i="8"/>
  <c r="R36" i="8"/>
  <c r="Q36" i="8"/>
  <c r="T35" i="8"/>
  <c r="R35" i="8"/>
  <c r="Q35" i="8"/>
  <c r="T34" i="8"/>
  <c r="R34" i="8"/>
  <c r="Q34" i="8"/>
  <c r="T33" i="8"/>
  <c r="R33" i="8"/>
  <c r="Q33" i="8"/>
  <c r="T32" i="8"/>
  <c r="R32" i="8"/>
  <c r="Q32" i="8"/>
  <c r="T31" i="8"/>
  <c r="R31" i="8"/>
  <c r="Q31" i="8"/>
  <c r="T30" i="8"/>
  <c r="R30" i="8"/>
  <c r="Q30" i="8"/>
  <c r="T29" i="8"/>
  <c r="R29" i="8"/>
  <c r="Q29" i="8"/>
  <c r="T28" i="8"/>
  <c r="R28" i="8"/>
  <c r="Q28" i="8"/>
  <c r="T27" i="8"/>
  <c r="R27" i="8"/>
  <c r="Q27" i="8"/>
  <c r="T26" i="8"/>
  <c r="R26" i="8"/>
  <c r="Q26" i="8"/>
  <c r="T25" i="8"/>
  <c r="R25" i="8"/>
  <c r="Q25" i="8"/>
  <c r="T24" i="8"/>
  <c r="R24" i="8"/>
  <c r="Q24" i="8"/>
  <c r="T23" i="8"/>
  <c r="R23" i="8"/>
  <c r="Q23" i="8"/>
  <c r="T22" i="8"/>
  <c r="R22" i="8"/>
  <c r="Q22" i="8"/>
  <c r="T21" i="8"/>
  <c r="R21" i="8"/>
  <c r="Q21" i="8"/>
  <c r="T20" i="8"/>
  <c r="R20" i="8"/>
  <c r="Q20" i="8"/>
  <c r="T19" i="8"/>
  <c r="R19" i="8"/>
  <c r="Q19" i="8"/>
  <c r="T18" i="8"/>
  <c r="R18" i="8"/>
  <c r="Q18" i="8"/>
  <c r="T17" i="8"/>
  <c r="R17" i="8"/>
  <c r="Q17" i="8"/>
  <c r="T16" i="8"/>
  <c r="R16" i="8"/>
  <c r="Q16" i="8"/>
  <c r="T15" i="8"/>
  <c r="R15" i="8"/>
  <c r="Q15" i="8"/>
  <c r="T14" i="8"/>
  <c r="R14" i="8"/>
  <c r="Q14" i="8"/>
  <c r="T13" i="8"/>
  <c r="R13" i="8"/>
  <c r="Q13" i="8"/>
  <c r="T12" i="8"/>
  <c r="R12" i="8"/>
  <c r="Q12" i="8"/>
  <c r="T11" i="8"/>
  <c r="R11" i="8"/>
  <c r="Q11" i="8"/>
  <c r="T10" i="8"/>
  <c r="R10" i="8"/>
  <c r="Q10" i="8"/>
  <c r="T9" i="8"/>
  <c r="R9" i="8"/>
  <c r="Q9" i="8"/>
  <c r="T8" i="8"/>
  <c r="R8" i="8"/>
  <c r="Q8" i="8"/>
  <c r="T7" i="8"/>
  <c r="R7" i="8"/>
  <c r="Q7" i="8"/>
  <c r="T6" i="8"/>
  <c r="R6" i="8"/>
  <c r="Q6" i="8"/>
  <c r="T5" i="8"/>
  <c r="R5" i="8"/>
  <c r="Q5" i="8"/>
  <c r="T4" i="8"/>
  <c r="R4" i="8"/>
  <c r="Q4" i="8"/>
  <c r="T1818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2" i="6"/>
  <c r="R382" i="6"/>
  <c r="Q382" i="6"/>
  <c r="T381" i="6"/>
  <c r="R381" i="6"/>
  <c r="Q381" i="6"/>
  <c r="T380" i="6"/>
  <c r="R380" i="6"/>
  <c r="Q380" i="6"/>
  <c r="T379" i="6"/>
  <c r="R379" i="6"/>
  <c r="Q379" i="6"/>
  <c r="T378" i="6"/>
  <c r="R378" i="6"/>
  <c r="Q378" i="6"/>
  <c r="T377" i="6"/>
  <c r="R377" i="6"/>
  <c r="Q377" i="6"/>
  <c r="T376" i="6"/>
  <c r="R376" i="6"/>
  <c r="Q376" i="6"/>
  <c r="T375" i="6"/>
  <c r="R375" i="6"/>
  <c r="Q375" i="6"/>
  <c r="T374" i="6"/>
  <c r="R374" i="6"/>
  <c r="Q374" i="6"/>
  <c r="T373" i="6"/>
  <c r="R373" i="6"/>
  <c r="Q373" i="6"/>
  <c r="T372" i="6"/>
  <c r="R372" i="6"/>
  <c r="Q372" i="6"/>
  <c r="T371" i="6"/>
  <c r="R371" i="6"/>
  <c r="Q371" i="6"/>
  <c r="T370" i="6"/>
  <c r="R370" i="6"/>
  <c r="Q370" i="6"/>
  <c r="T369" i="6"/>
  <c r="R369" i="6"/>
  <c r="Q369" i="6"/>
  <c r="T368" i="6"/>
  <c r="R368" i="6"/>
  <c r="Q368" i="6"/>
  <c r="T367" i="6"/>
  <c r="R367" i="6"/>
  <c r="Q367" i="6"/>
  <c r="T366" i="6"/>
  <c r="R366" i="6"/>
  <c r="Q366" i="6"/>
  <c r="T365" i="6"/>
  <c r="R365" i="6"/>
  <c r="Q365" i="6"/>
  <c r="T364" i="6"/>
  <c r="R364" i="6"/>
  <c r="Q364" i="6"/>
  <c r="T363" i="6"/>
  <c r="R363" i="6"/>
  <c r="Q363" i="6"/>
  <c r="T362" i="6"/>
  <c r="R362" i="6"/>
  <c r="Q362" i="6"/>
  <c r="T361" i="6"/>
  <c r="R361" i="6"/>
  <c r="Q361" i="6"/>
  <c r="T360" i="6"/>
  <c r="R360" i="6"/>
  <c r="Q360" i="6"/>
  <c r="T359" i="6"/>
  <c r="R359" i="6"/>
  <c r="Q359" i="6"/>
  <c r="T358" i="6"/>
  <c r="R358" i="6"/>
  <c r="Q358" i="6"/>
  <c r="T357" i="6"/>
  <c r="R357" i="6"/>
  <c r="Q357" i="6"/>
  <c r="T356" i="6"/>
  <c r="R356" i="6"/>
  <c r="Q356" i="6"/>
  <c r="T355" i="6"/>
  <c r="R355" i="6"/>
  <c r="Q355" i="6"/>
  <c r="T354" i="6"/>
  <c r="R354" i="6"/>
  <c r="Q354" i="6"/>
  <c r="T353" i="6"/>
  <c r="R353" i="6"/>
  <c r="Q353" i="6"/>
  <c r="T352" i="6"/>
  <c r="R352" i="6"/>
  <c r="Q352" i="6"/>
  <c r="T351" i="6"/>
  <c r="R351" i="6"/>
  <c r="Q351" i="6"/>
  <c r="T350" i="6"/>
  <c r="R350" i="6"/>
  <c r="Q350" i="6"/>
  <c r="T349" i="6"/>
  <c r="R349" i="6"/>
  <c r="Q349" i="6"/>
  <c r="T348" i="6"/>
  <c r="R348" i="6"/>
  <c r="Q348" i="6"/>
  <c r="T347" i="6"/>
  <c r="R347" i="6"/>
  <c r="Q347" i="6"/>
  <c r="T346" i="6"/>
  <c r="R346" i="6"/>
  <c r="Q346" i="6"/>
  <c r="T345" i="6"/>
  <c r="R345" i="6"/>
  <c r="Q345" i="6"/>
  <c r="T344" i="6"/>
  <c r="R344" i="6"/>
  <c r="Q344" i="6"/>
  <c r="T343" i="6"/>
  <c r="R343" i="6"/>
  <c r="Q343" i="6"/>
  <c r="T342" i="6"/>
  <c r="R342" i="6"/>
  <c r="Q342" i="6"/>
  <c r="T341" i="6"/>
  <c r="R341" i="6"/>
  <c r="Q341" i="6"/>
  <c r="T340" i="6"/>
  <c r="R340" i="6"/>
  <c r="Q340" i="6"/>
  <c r="T339" i="6"/>
  <c r="R339" i="6"/>
  <c r="Q339" i="6"/>
  <c r="T338" i="6"/>
  <c r="R338" i="6"/>
  <c r="Q338" i="6"/>
  <c r="T337" i="6"/>
  <c r="R337" i="6"/>
  <c r="Q337" i="6"/>
  <c r="T336" i="6"/>
  <c r="R336" i="6"/>
  <c r="Q336" i="6"/>
  <c r="T335" i="6"/>
  <c r="R335" i="6"/>
  <c r="Q335" i="6"/>
  <c r="T334" i="6"/>
  <c r="R334" i="6"/>
  <c r="Q334" i="6"/>
  <c r="T333" i="6"/>
  <c r="R333" i="6"/>
  <c r="Q333" i="6"/>
  <c r="T332" i="6"/>
  <c r="R332" i="6"/>
  <c r="Q332" i="6"/>
  <c r="T331" i="6"/>
  <c r="R331" i="6"/>
  <c r="Q331" i="6"/>
  <c r="T330" i="6"/>
  <c r="R330" i="6"/>
  <c r="Q330" i="6"/>
  <c r="T329" i="6"/>
  <c r="R329" i="6"/>
  <c r="Q329" i="6"/>
  <c r="T328" i="6"/>
  <c r="R328" i="6"/>
  <c r="Q328" i="6"/>
  <c r="T327" i="6"/>
  <c r="R327" i="6"/>
  <c r="Q327" i="6"/>
  <c r="T326" i="6"/>
  <c r="R326" i="6"/>
  <c r="Q326" i="6"/>
  <c r="T325" i="6"/>
  <c r="R325" i="6"/>
  <c r="Q325" i="6"/>
  <c r="T324" i="6"/>
  <c r="R324" i="6"/>
  <c r="Q324" i="6"/>
  <c r="T323" i="6"/>
  <c r="R323" i="6"/>
  <c r="Q323" i="6"/>
  <c r="T322" i="6"/>
  <c r="R322" i="6"/>
  <c r="Q322" i="6"/>
  <c r="T321" i="6"/>
  <c r="R321" i="6"/>
  <c r="Q321" i="6"/>
  <c r="T320" i="6"/>
  <c r="R320" i="6"/>
  <c r="Q320" i="6"/>
  <c r="T319" i="6"/>
  <c r="R319" i="6"/>
  <c r="Q319" i="6"/>
  <c r="T318" i="6"/>
  <c r="R318" i="6"/>
  <c r="Q318" i="6"/>
  <c r="T317" i="6"/>
  <c r="R317" i="6"/>
  <c r="Q317" i="6"/>
  <c r="T316" i="6"/>
  <c r="R316" i="6"/>
  <c r="Q316" i="6"/>
  <c r="T315" i="6"/>
  <c r="R315" i="6"/>
  <c r="Q315" i="6"/>
  <c r="T314" i="6"/>
  <c r="R314" i="6"/>
  <c r="Q314" i="6"/>
  <c r="T313" i="6"/>
  <c r="R313" i="6"/>
  <c r="Q313" i="6"/>
  <c r="T312" i="6"/>
  <c r="R312" i="6"/>
  <c r="Q312" i="6"/>
  <c r="T311" i="6"/>
  <c r="R311" i="6"/>
  <c r="Q311" i="6"/>
  <c r="T310" i="6"/>
  <c r="R310" i="6"/>
  <c r="Q310" i="6"/>
  <c r="T309" i="6"/>
  <c r="R309" i="6"/>
  <c r="Q309" i="6"/>
  <c r="T308" i="6"/>
  <c r="R308" i="6"/>
  <c r="Q308" i="6"/>
  <c r="T307" i="6"/>
  <c r="R307" i="6"/>
  <c r="Q307" i="6"/>
  <c r="T306" i="6"/>
  <c r="R306" i="6"/>
  <c r="Q306" i="6"/>
  <c r="T305" i="6"/>
  <c r="R305" i="6"/>
  <c r="Q305" i="6"/>
  <c r="T304" i="6"/>
  <c r="R304" i="6"/>
  <c r="Q304" i="6"/>
  <c r="T303" i="6"/>
  <c r="R303" i="6"/>
  <c r="Q303" i="6"/>
  <c r="T302" i="6"/>
  <c r="R302" i="6"/>
  <c r="Q302" i="6"/>
  <c r="T301" i="6"/>
  <c r="R301" i="6"/>
  <c r="Q301" i="6"/>
  <c r="T300" i="6"/>
  <c r="R300" i="6"/>
  <c r="Q300" i="6"/>
  <c r="T299" i="6"/>
  <c r="R299" i="6"/>
  <c r="Q299" i="6"/>
  <c r="T298" i="6"/>
  <c r="R298" i="6"/>
  <c r="Q298" i="6"/>
  <c r="T297" i="6"/>
  <c r="R297" i="6"/>
  <c r="Q297" i="6"/>
  <c r="T296" i="6"/>
  <c r="R296" i="6"/>
  <c r="Q296" i="6"/>
  <c r="T295" i="6"/>
  <c r="R295" i="6"/>
  <c r="Q295" i="6"/>
  <c r="T294" i="6"/>
  <c r="R294" i="6"/>
  <c r="Q294" i="6"/>
  <c r="T293" i="6"/>
  <c r="R293" i="6"/>
  <c r="Q293" i="6"/>
  <c r="T292" i="6"/>
  <c r="R292" i="6"/>
  <c r="Q292" i="6"/>
  <c r="T291" i="6"/>
  <c r="R291" i="6"/>
  <c r="Q291" i="6"/>
  <c r="T290" i="6"/>
  <c r="R290" i="6"/>
  <c r="Q290" i="6"/>
  <c r="T289" i="6"/>
  <c r="R289" i="6"/>
  <c r="Q289" i="6"/>
  <c r="T288" i="6"/>
  <c r="R288" i="6"/>
  <c r="Q288" i="6"/>
  <c r="T287" i="6"/>
  <c r="R287" i="6"/>
  <c r="Q287" i="6"/>
  <c r="T286" i="6"/>
  <c r="R286" i="6"/>
  <c r="Q286" i="6"/>
  <c r="T285" i="6"/>
  <c r="R285" i="6"/>
  <c r="Q285" i="6"/>
  <c r="T284" i="6"/>
  <c r="R284" i="6"/>
  <c r="Q284" i="6"/>
  <c r="T283" i="6"/>
  <c r="R283" i="6"/>
  <c r="Q283" i="6"/>
  <c r="T282" i="6"/>
  <c r="R282" i="6"/>
  <c r="Q282" i="6"/>
  <c r="T281" i="6"/>
  <c r="R281" i="6"/>
  <c r="Q281" i="6"/>
  <c r="T280" i="6"/>
  <c r="R280" i="6"/>
  <c r="Q280" i="6"/>
  <c r="T279" i="6"/>
  <c r="R279" i="6"/>
  <c r="Q279" i="6"/>
  <c r="T278" i="6"/>
  <c r="R278" i="6"/>
  <c r="Q278" i="6"/>
  <c r="T277" i="6"/>
  <c r="R277" i="6"/>
  <c r="Q277" i="6"/>
  <c r="T276" i="6"/>
  <c r="R276" i="6"/>
  <c r="Q276" i="6"/>
  <c r="T275" i="6"/>
  <c r="R275" i="6"/>
  <c r="Q275" i="6"/>
  <c r="T274" i="6"/>
  <c r="R274" i="6"/>
  <c r="Q274" i="6"/>
  <c r="T273" i="6"/>
  <c r="R273" i="6"/>
  <c r="Q273" i="6"/>
  <c r="T272" i="6"/>
  <c r="R272" i="6"/>
  <c r="Q272" i="6"/>
  <c r="T271" i="6"/>
  <c r="R271" i="6"/>
  <c r="Q271" i="6"/>
  <c r="T270" i="6"/>
  <c r="R270" i="6"/>
  <c r="Q270" i="6"/>
  <c r="T269" i="6"/>
  <c r="R269" i="6"/>
  <c r="Q269" i="6"/>
  <c r="T268" i="6"/>
  <c r="R268" i="6"/>
  <c r="Q268" i="6"/>
  <c r="T267" i="6"/>
  <c r="R267" i="6"/>
  <c r="Q267" i="6"/>
  <c r="T266" i="6"/>
  <c r="R266" i="6"/>
  <c r="Q266" i="6"/>
  <c r="T265" i="6"/>
  <c r="R265" i="6"/>
  <c r="Q265" i="6"/>
  <c r="T264" i="6"/>
  <c r="R264" i="6"/>
  <c r="Q264" i="6"/>
  <c r="T263" i="6"/>
  <c r="R263" i="6"/>
  <c r="Q263" i="6"/>
  <c r="T262" i="6"/>
  <c r="R262" i="6"/>
  <c r="Q262" i="6"/>
  <c r="T261" i="6"/>
  <c r="R261" i="6"/>
  <c r="Q261" i="6"/>
  <c r="T260" i="6"/>
  <c r="R260" i="6"/>
  <c r="Q260" i="6"/>
  <c r="T259" i="6"/>
  <c r="R259" i="6"/>
  <c r="Q259" i="6"/>
  <c r="T258" i="6"/>
  <c r="R258" i="6"/>
  <c r="Q258" i="6"/>
  <c r="T257" i="6"/>
  <c r="R257" i="6"/>
  <c r="Q257" i="6"/>
  <c r="T256" i="6"/>
  <c r="R256" i="6"/>
  <c r="Q256" i="6"/>
  <c r="T255" i="6"/>
  <c r="R255" i="6"/>
  <c r="Q255" i="6"/>
  <c r="T254" i="6"/>
  <c r="R254" i="6"/>
  <c r="Q254" i="6"/>
  <c r="T253" i="6"/>
  <c r="R253" i="6"/>
  <c r="Q253" i="6"/>
  <c r="T252" i="6"/>
  <c r="R252" i="6"/>
  <c r="Q252" i="6"/>
  <c r="T251" i="6"/>
  <c r="R251" i="6"/>
  <c r="Q251" i="6"/>
  <c r="T250" i="6"/>
  <c r="R250" i="6"/>
  <c r="Q250" i="6"/>
  <c r="T249" i="6"/>
  <c r="R249" i="6"/>
  <c r="Q249" i="6"/>
  <c r="T248" i="6"/>
  <c r="R248" i="6"/>
  <c r="Q248" i="6"/>
  <c r="T247" i="6"/>
  <c r="R247" i="6"/>
  <c r="Q247" i="6"/>
  <c r="T246" i="6"/>
  <c r="R246" i="6"/>
  <c r="Q246" i="6"/>
  <c r="T245" i="6"/>
  <c r="R245" i="6"/>
  <c r="Q245" i="6"/>
  <c r="T244" i="6"/>
  <c r="R244" i="6"/>
  <c r="Q244" i="6"/>
  <c r="T243" i="6"/>
  <c r="R243" i="6"/>
  <c r="Q243" i="6"/>
  <c r="T242" i="6"/>
  <c r="R242" i="6"/>
  <c r="Q242" i="6"/>
  <c r="T241" i="6"/>
  <c r="R241" i="6"/>
  <c r="Q241" i="6"/>
  <c r="T240" i="6"/>
  <c r="R240" i="6"/>
  <c r="Q240" i="6"/>
  <c r="T239" i="6"/>
  <c r="R239" i="6"/>
  <c r="Q239" i="6"/>
  <c r="T238" i="6"/>
  <c r="R238" i="6"/>
  <c r="Q238" i="6"/>
  <c r="T237" i="6"/>
  <c r="R237" i="6"/>
  <c r="Q237" i="6"/>
  <c r="T236" i="6"/>
  <c r="R236" i="6"/>
  <c r="Q236" i="6"/>
  <c r="T235" i="6"/>
  <c r="R235" i="6"/>
  <c r="Q235" i="6"/>
  <c r="T234" i="6"/>
  <c r="R234" i="6"/>
  <c r="Q234" i="6"/>
  <c r="T233" i="6"/>
  <c r="R233" i="6"/>
  <c r="Q233" i="6"/>
  <c r="T232" i="6"/>
  <c r="R232" i="6"/>
  <c r="Q232" i="6"/>
  <c r="T231" i="6"/>
  <c r="R231" i="6"/>
  <c r="Q231" i="6"/>
  <c r="T230" i="6"/>
  <c r="R230" i="6"/>
  <c r="Q230" i="6"/>
  <c r="T229" i="6"/>
  <c r="R229" i="6"/>
  <c r="Q229" i="6"/>
  <c r="T228" i="6"/>
  <c r="R228" i="6"/>
  <c r="Q228" i="6"/>
  <c r="T227" i="6"/>
  <c r="R227" i="6"/>
  <c r="Q227" i="6"/>
  <c r="T226" i="6"/>
  <c r="R226" i="6"/>
  <c r="Q226" i="6"/>
  <c r="T225" i="6"/>
  <c r="R225" i="6"/>
  <c r="Q225" i="6"/>
  <c r="T224" i="6"/>
  <c r="R224" i="6"/>
  <c r="Q224" i="6"/>
  <c r="T223" i="6"/>
  <c r="R223" i="6"/>
  <c r="Q223" i="6"/>
  <c r="T222" i="6"/>
  <c r="R222" i="6"/>
  <c r="Q222" i="6"/>
  <c r="T221" i="6"/>
  <c r="R221" i="6"/>
  <c r="Q221" i="6"/>
  <c r="T220" i="6"/>
  <c r="R220" i="6"/>
  <c r="Q220" i="6"/>
  <c r="T219" i="6"/>
  <c r="R219" i="6"/>
  <c r="Q219" i="6"/>
  <c r="T218" i="6"/>
  <c r="R218" i="6"/>
  <c r="Q218" i="6"/>
  <c r="T217" i="6"/>
  <c r="R217" i="6"/>
  <c r="Q217" i="6"/>
  <c r="T216" i="6"/>
  <c r="R216" i="6"/>
  <c r="Q216" i="6"/>
  <c r="T215" i="6"/>
  <c r="R215" i="6"/>
  <c r="Q215" i="6"/>
  <c r="T214" i="6"/>
  <c r="R214" i="6"/>
  <c r="Q214" i="6"/>
  <c r="T213" i="6"/>
  <c r="R213" i="6"/>
  <c r="Q213" i="6"/>
  <c r="T212" i="6"/>
  <c r="R212" i="6"/>
  <c r="Q212" i="6"/>
  <c r="T211" i="6"/>
  <c r="R211" i="6"/>
  <c r="Q211" i="6"/>
  <c r="T210" i="6"/>
  <c r="R210" i="6"/>
  <c r="Q210" i="6"/>
  <c r="T209" i="6"/>
  <c r="R209" i="6"/>
  <c r="Q209" i="6"/>
  <c r="T208" i="6"/>
  <c r="R208" i="6"/>
  <c r="Q208" i="6"/>
  <c r="T207" i="6"/>
  <c r="R207" i="6"/>
  <c r="Q207" i="6"/>
  <c r="T206" i="6"/>
  <c r="R206" i="6"/>
  <c r="Q206" i="6"/>
  <c r="T205" i="6"/>
  <c r="R205" i="6"/>
  <c r="Q205" i="6"/>
  <c r="T204" i="6"/>
  <c r="R204" i="6"/>
  <c r="Q204" i="6"/>
  <c r="T203" i="6"/>
  <c r="R203" i="6"/>
  <c r="Q203" i="6"/>
  <c r="T202" i="6"/>
  <c r="R202" i="6"/>
  <c r="Q202" i="6"/>
  <c r="T201" i="6"/>
  <c r="R201" i="6"/>
  <c r="Q201" i="6"/>
  <c r="T200" i="6"/>
  <c r="R200" i="6"/>
  <c r="Q200" i="6"/>
  <c r="T199" i="6"/>
  <c r="R199" i="6"/>
  <c r="Q199" i="6"/>
  <c r="T198" i="6"/>
  <c r="R198" i="6"/>
  <c r="Q198" i="6"/>
  <c r="T197" i="6"/>
  <c r="R197" i="6"/>
  <c r="Q197" i="6"/>
  <c r="T196" i="6"/>
  <c r="R196" i="6"/>
  <c r="Q196" i="6"/>
  <c r="T195" i="6"/>
  <c r="R195" i="6"/>
  <c r="Q195" i="6"/>
  <c r="T194" i="6"/>
  <c r="R194" i="6"/>
  <c r="Q194" i="6"/>
  <c r="T193" i="6"/>
  <c r="R193" i="6"/>
  <c r="Q193" i="6"/>
  <c r="T192" i="6"/>
  <c r="R192" i="6"/>
  <c r="Q192" i="6"/>
  <c r="T191" i="6"/>
  <c r="R191" i="6"/>
  <c r="Q191" i="6"/>
  <c r="T190" i="6"/>
  <c r="R190" i="6"/>
  <c r="Q190" i="6"/>
  <c r="T189" i="6"/>
  <c r="R189" i="6"/>
  <c r="Q189" i="6"/>
  <c r="T188" i="6"/>
  <c r="R188" i="6"/>
  <c r="Q188" i="6"/>
  <c r="T187" i="6"/>
  <c r="R187" i="6"/>
  <c r="Q187" i="6"/>
  <c r="T186" i="6"/>
  <c r="R186" i="6"/>
  <c r="Q186" i="6"/>
  <c r="T185" i="6"/>
  <c r="R185" i="6"/>
  <c r="Q185" i="6"/>
  <c r="T184" i="6"/>
  <c r="R184" i="6"/>
  <c r="Q184" i="6"/>
  <c r="T183" i="6"/>
  <c r="R183" i="6"/>
  <c r="Q183" i="6"/>
  <c r="T182" i="6"/>
  <c r="R182" i="6"/>
  <c r="Q182" i="6"/>
  <c r="T181" i="6"/>
  <c r="R181" i="6"/>
  <c r="Q181" i="6"/>
  <c r="T180" i="6"/>
  <c r="R180" i="6"/>
  <c r="Q180" i="6"/>
  <c r="T179" i="6"/>
  <c r="R179" i="6"/>
  <c r="Q179" i="6"/>
  <c r="T178" i="6"/>
  <c r="R178" i="6"/>
  <c r="Q178" i="6"/>
  <c r="T177" i="6"/>
  <c r="R177" i="6"/>
  <c r="Q177" i="6"/>
  <c r="T176" i="6"/>
  <c r="R176" i="6"/>
  <c r="Q176" i="6"/>
  <c r="T175" i="6"/>
  <c r="R175" i="6"/>
  <c r="Q175" i="6"/>
  <c r="T174" i="6"/>
  <c r="R174" i="6"/>
  <c r="Q174" i="6"/>
  <c r="T173" i="6"/>
  <c r="R173" i="6"/>
  <c r="Q173" i="6"/>
  <c r="T172" i="6"/>
  <c r="R172" i="6"/>
  <c r="Q172" i="6"/>
  <c r="T171" i="6"/>
  <c r="R171" i="6"/>
  <c r="Q171" i="6"/>
  <c r="T170" i="6"/>
  <c r="R170" i="6"/>
  <c r="Q170" i="6"/>
  <c r="T169" i="6"/>
  <c r="R169" i="6"/>
  <c r="Q169" i="6"/>
  <c r="T168" i="6"/>
  <c r="R168" i="6"/>
  <c r="Q168" i="6"/>
  <c r="T167" i="6"/>
  <c r="R167" i="6"/>
  <c r="Q167" i="6"/>
  <c r="T166" i="6"/>
  <c r="R166" i="6"/>
  <c r="Q166" i="6"/>
  <c r="T165" i="6"/>
  <c r="R165" i="6"/>
  <c r="Q165" i="6"/>
  <c r="T164" i="6"/>
  <c r="R164" i="6"/>
  <c r="Q164" i="6"/>
  <c r="T163" i="6"/>
  <c r="R163" i="6"/>
  <c r="Q163" i="6"/>
  <c r="T162" i="6"/>
  <c r="R162" i="6"/>
  <c r="Q162" i="6"/>
  <c r="T161" i="6"/>
  <c r="R161" i="6"/>
  <c r="Q161" i="6"/>
  <c r="T160" i="6"/>
  <c r="R160" i="6"/>
  <c r="Q160" i="6"/>
  <c r="T159" i="6"/>
  <c r="R159" i="6"/>
  <c r="Q159" i="6"/>
  <c r="T158" i="6"/>
  <c r="R158" i="6"/>
  <c r="Q158" i="6"/>
  <c r="T157" i="6"/>
  <c r="R157" i="6"/>
  <c r="Q157" i="6"/>
  <c r="T156" i="6"/>
  <c r="R156" i="6"/>
  <c r="Q156" i="6"/>
  <c r="T155" i="6"/>
  <c r="R155" i="6"/>
  <c r="Q155" i="6"/>
  <c r="T154" i="6"/>
  <c r="R154" i="6"/>
  <c r="Q154" i="6"/>
  <c r="T153" i="6"/>
  <c r="R153" i="6"/>
  <c r="Q153" i="6"/>
  <c r="T152" i="6"/>
  <c r="R152" i="6"/>
  <c r="Q152" i="6"/>
  <c r="T151" i="6"/>
  <c r="R151" i="6"/>
  <c r="Q151" i="6"/>
  <c r="T150" i="6"/>
  <c r="R150" i="6"/>
  <c r="Q150" i="6"/>
  <c r="T149" i="6"/>
  <c r="R149" i="6"/>
  <c r="Q149" i="6"/>
  <c r="T148" i="6"/>
  <c r="R148" i="6"/>
  <c r="Q148" i="6"/>
  <c r="T147" i="6"/>
  <c r="R147" i="6"/>
  <c r="Q147" i="6"/>
  <c r="T146" i="6"/>
  <c r="R146" i="6"/>
  <c r="Q146" i="6"/>
  <c r="T145" i="6"/>
  <c r="R145" i="6"/>
  <c r="Q145" i="6"/>
  <c r="T144" i="6"/>
  <c r="R144" i="6"/>
  <c r="Q144" i="6"/>
  <c r="T143" i="6"/>
  <c r="R143" i="6"/>
  <c r="Q143" i="6"/>
  <c r="T142" i="6"/>
  <c r="R142" i="6"/>
  <c r="Q142" i="6"/>
  <c r="T141" i="6"/>
  <c r="R141" i="6"/>
  <c r="Q141" i="6"/>
  <c r="T140" i="6"/>
  <c r="R140" i="6"/>
  <c r="Q140" i="6"/>
  <c r="T139" i="6"/>
  <c r="R139" i="6"/>
  <c r="Q139" i="6"/>
  <c r="T138" i="6"/>
  <c r="R138" i="6"/>
  <c r="Q138" i="6"/>
  <c r="T137" i="6"/>
  <c r="R137" i="6"/>
  <c r="Q137" i="6"/>
  <c r="T136" i="6"/>
  <c r="R136" i="6"/>
  <c r="Q136" i="6"/>
  <c r="T135" i="6"/>
  <c r="R135" i="6"/>
  <c r="Q135" i="6"/>
  <c r="T134" i="6"/>
  <c r="R134" i="6"/>
  <c r="Q134" i="6"/>
  <c r="T133" i="6"/>
  <c r="R133" i="6"/>
  <c r="Q133" i="6"/>
  <c r="T132" i="6"/>
  <c r="R132" i="6"/>
  <c r="Q132" i="6"/>
  <c r="T131" i="6"/>
  <c r="R131" i="6"/>
  <c r="Q131" i="6"/>
  <c r="T130" i="6"/>
  <c r="R130" i="6"/>
  <c r="Q130" i="6"/>
  <c r="T129" i="6"/>
  <c r="R129" i="6"/>
  <c r="Q129" i="6"/>
  <c r="T128" i="6"/>
  <c r="R128" i="6"/>
  <c r="Q128" i="6"/>
  <c r="T127" i="6"/>
  <c r="R127" i="6"/>
  <c r="Q127" i="6"/>
  <c r="T126" i="6"/>
  <c r="R126" i="6"/>
  <c r="Q126" i="6"/>
  <c r="T125" i="6"/>
  <c r="R125" i="6"/>
  <c r="Q125" i="6"/>
  <c r="T124" i="6"/>
  <c r="R124" i="6"/>
  <c r="Q124" i="6"/>
  <c r="T123" i="6"/>
  <c r="R123" i="6"/>
  <c r="Q123" i="6"/>
  <c r="T122" i="6"/>
  <c r="R122" i="6"/>
  <c r="Q122" i="6"/>
  <c r="T121" i="6"/>
  <c r="R121" i="6"/>
  <c r="Q121" i="6"/>
  <c r="T120" i="6"/>
  <c r="R120" i="6"/>
  <c r="Q120" i="6"/>
  <c r="T119" i="6"/>
  <c r="R119" i="6"/>
  <c r="Q119" i="6"/>
  <c r="T118" i="6"/>
  <c r="R118" i="6"/>
  <c r="Q118" i="6"/>
  <c r="T117" i="6"/>
  <c r="R117" i="6"/>
  <c r="Q117" i="6"/>
  <c r="T116" i="6"/>
  <c r="R116" i="6"/>
  <c r="Q116" i="6"/>
  <c r="T115" i="6"/>
  <c r="R115" i="6"/>
  <c r="Q115" i="6"/>
  <c r="T114" i="6"/>
  <c r="R114" i="6"/>
  <c r="Q114" i="6"/>
  <c r="T113" i="6"/>
  <c r="R113" i="6"/>
  <c r="Q113" i="6"/>
  <c r="T112" i="6"/>
  <c r="R112" i="6"/>
  <c r="Q112" i="6"/>
  <c r="T111" i="6"/>
  <c r="R111" i="6"/>
  <c r="Q111" i="6"/>
  <c r="T110" i="6"/>
  <c r="R110" i="6"/>
  <c r="Q110" i="6"/>
  <c r="T109" i="6"/>
  <c r="R109" i="6"/>
  <c r="Q109" i="6"/>
  <c r="T108" i="6"/>
  <c r="R108" i="6"/>
  <c r="Q108" i="6"/>
  <c r="T107" i="6"/>
  <c r="R107" i="6"/>
  <c r="Q107" i="6"/>
  <c r="T106" i="6"/>
  <c r="R106" i="6"/>
  <c r="Q106" i="6"/>
  <c r="T105" i="6"/>
  <c r="R105" i="6"/>
  <c r="Q105" i="6"/>
  <c r="T104" i="6"/>
  <c r="R104" i="6"/>
  <c r="Q104" i="6"/>
  <c r="T103" i="6"/>
  <c r="R103" i="6"/>
  <c r="Q103" i="6"/>
  <c r="T102" i="6"/>
  <c r="R102" i="6"/>
  <c r="Q102" i="6"/>
  <c r="T101" i="6"/>
  <c r="R101" i="6"/>
  <c r="Q101" i="6"/>
  <c r="T100" i="6"/>
  <c r="R100" i="6"/>
  <c r="Q100" i="6"/>
  <c r="T99" i="6"/>
  <c r="R99" i="6"/>
  <c r="Q99" i="6"/>
  <c r="T98" i="6"/>
  <c r="R98" i="6"/>
  <c r="Q98" i="6"/>
  <c r="T97" i="6"/>
  <c r="R97" i="6"/>
  <c r="Q97" i="6"/>
  <c r="T96" i="6"/>
  <c r="R96" i="6"/>
  <c r="Q96" i="6"/>
  <c r="T95" i="6"/>
  <c r="R95" i="6"/>
  <c r="Q95" i="6"/>
  <c r="T94" i="6"/>
  <c r="R94" i="6"/>
  <c r="Q94" i="6"/>
  <c r="T93" i="6"/>
  <c r="R93" i="6"/>
  <c r="Q93" i="6"/>
  <c r="T92" i="6"/>
  <c r="R92" i="6"/>
  <c r="Q92" i="6"/>
  <c r="T91" i="6"/>
  <c r="R91" i="6"/>
  <c r="Q91" i="6"/>
  <c r="T90" i="6"/>
  <c r="R90" i="6"/>
  <c r="Q90" i="6"/>
  <c r="T89" i="6"/>
  <c r="R89" i="6"/>
  <c r="Q89" i="6"/>
  <c r="T88" i="6"/>
  <c r="R88" i="6"/>
  <c r="Q88" i="6"/>
  <c r="T87" i="6"/>
  <c r="R87" i="6"/>
  <c r="Q87" i="6"/>
  <c r="T86" i="6"/>
  <c r="R86" i="6"/>
  <c r="Q86" i="6"/>
  <c r="T85" i="6"/>
  <c r="R85" i="6"/>
  <c r="Q85" i="6"/>
  <c r="T84" i="6"/>
  <c r="R84" i="6"/>
  <c r="Q84" i="6"/>
  <c r="T83" i="6"/>
  <c r="R83" i="6"/>
  <c r="Q83" i="6"/>
  <c r="T82" i="6"/>
  <c r="R82" i="6"/>
  <c r="Q82" i="6"/>
  <c r="T81" i="6"/>
  <c r="R81" i="6"/>
  <c r="Q81" i="6"/>
  <c r="T80" i="6"/>
  <c r="R80" i="6"/>
  <c r="Q80" i="6"/>
  <c r="T79" i="6"/>
  <c r="R79" i="6"/>
  <c r="Q79" i="6"/>
  <c r="T78" i="6"/>
  <c r="R78" i="6"/>
  <c r="Q78" i="6"/>
  <c r="T77" i="6"/>
  <c r="R77" i="6"/>
  <c r="Q77" i="6"/>
  <c r="T76" i="6"/>
  <c r="R76" i="6"/>
  <c r="Q76" i="6"/>
  <c r="T75" i="6"/>
  <c r="R75" i="6"/>
  <c r="Q75" i="6"/>
  <c r="T74" i="6"/>
  <c r="R74" i="6"/>
  <c r="Q74" i="6"/>
  <c r="T73" i="6"/>
  <c r="R73" i="6"/>
  <c r="Q73" i="6"/>
  <c r="T72" i="6"/>
  <c r="R72" i="6"/>
  <c r="Q72" i="6"/>
  <c r="T71" i="6"/>
  <c r="R71" i="6"/>
  <c r="Q71" i="6"/>
  <c r="T70" i="6"/>
  <c r="R70" i="6"/>
  <c r="Q70" i="6"/>
  <c r="T69" i="6"/>
  <c r="R69" i="6"/>
  <c r="Q69" i="6"/>
  <c r="T68" i="6"/>
  <c r="R68" i="6"/>
  <c r="Q68" i="6"/>
  <c r="T67" i="6"/>
  <c r="R67" i="6"/>
  <c r="Q67" i="6"/>
  <c r="T66" i="6"/>
  <c r="R66" i="6"/>
  <c r="Q66" i="6"/>
  <c r="T65" i="6"/>
  <c r="R65" i="6"/>
  <c r="Q65" i="6"/>
  <c r="T64" i="6"/>
  <c r="R64" i="6"/>
  <c r="Q64" i="6"/>
  <c r="T63" i="6"/>
  <c r="R63" i="6"/>
  <c r="Q63" i="6"/>
  <c r="T62" i="6"/>
  <c r="R62" i="6"/>
  <c r="Q62" i="6"/>
  <c r="T61" i="6"/>
  <c r="R61" i="6"/>
  <c r="Q61" i="6"/>
  <c r="T60" i="6"/>
  <c r="R60" i="6"/>
  <c r="Q60" i="6"/>
  <c r="T59" i="6"/>
  <c r="R59" i="6"/>
  <c r="Q59" i="6"/>
  <c r="T58" i="6"/>
  <c r="R58" i="6"/>
  <c r="Q58" i="6"/>
  <c r="T57" i="6"/>
  <c r="R57" i="6"/>
  <c r="Q57" i="6"/>
  <c r="T56" i="6"/>
  <c r="R56" i="6"/>
  <c r="Q56" i="6"/>
  <c r="T55" i="6"/>
  <c r="R55" i="6"/>
  <c r="Q55" i="6"/>
  <c r="T54" i="6"/>
  <c r="R54" i="6"/>
  <c r="Q54" i="6"/>
  <c r="T53" i="6"/>
  <c r="R53" i="6"/>
  <c r="Q53" i="6"/>
  <c r="T52" i="6"/>
  <c r="R52" i="6"/>
  <c r="Q52" i="6"/>
  <c r="T51" i="6"/>
  <c r="R51" i="6"/>
  <c r="Q51" i="6"/>
  <c r="T50" i="6"/>
  <c r="R50" i="6"/>
  <c r="Q50" i="6"/>
  <c r="T49" i="6"/>
  <c r="R49" i="6"/>
  <c r="Q49" i="6"/>
  <c r="T48" i="6"/>
  <c r="R48" i="6"/>
  <c r="Q48" i="6"/>
  <c r="T47" i="6"/>
  <c r="R47" i="6"/>
  <c r="Q47" i="6"/>
  <c r="T46" i="6"/>
  <c r="R46" i="6"/>
  <c r="Q46" i="6"/>
  <c r="T45" i="6"/>
  <c r="R45" i="6"/>
  <c r="Q45" i="6"/>
  <c r="T44" i="6"/>
  <c r="R44" i="6"/>
  <c r="Q44" i="6"/>
  <c r="T43" i="6"/>
  <c r="R43" i="6"/>
  <c r="Q43" i="6"/>
  <c r="T42" i="6"/>
  <c r="R42" i="6"/>
  <c r="Q42" i="6"/>
  <c r="T41" i="6"/>
  <c r="R41" i="6"/>
  <c r="Q41" i="6"/>
  <c r="T40" i="6"/>
  <c r="R40" i="6"/>
  <c r="Q40" i="6"/>
  <c r="T39" i="6"/>
  <c r="R39" i="6"/>
  <c r="Q39" i="6"/>
  <c r="T38" i="6"/>
  <c r="R38" i="6"/>
  <c r="Q38" i="6"/>
  <c r="T37" i="6"/>
  <c r="R37" i="6"/>
  <c r="Q37" i="6"/>
  <c r="T36" i="6"/>
  <c r="R36" i="6"/>
  <c r="Q36" i="6"/>
  <c r="T35" i="6"/>
  <c r="R35" i="6"/>
  <c r="Q35" i="6"/>
  <c r="T34" i="6"/>
  <c r="R34" i="6"/>
  <c r="Q34" i="6"/>
  <c r="T33" i="6"/>
  <c r="R33" i="6"/>
  <c r="Q33" i="6"/>
  <c r="T32" i="6"/>
  <c r="R32" i="6"/>
  <c r="Q32" i="6"/>
  <c r="T31" i="6"/>
  <c r="R31" i="6"/>
  <c r="Q31" i="6"/>
  <c r="T30" i="6"/>
  <c r="R30" i="6"/>
  <c r="Q30" i="6"/>
  <c r="T29" i="6"/>
  <c r="R29" i="6"/>
  <c r="Q29" i="6"/>
  <c r="T28" i="6"/>
  <c r="R28" i="6"/>
  <c r="Q28" i="6"/>
  <c r="T27" i="6"/>
  <c r="R27" i="6"/>
  <c r="Q27" i="6"/>
  <c r="T26" i="6"/>
  <c r="R26" i="6"/>
  <c r="Q26" i="6"/>
  <c r="T25" i="6"/>
  <c r="R25" i="6"/>
  <c r="Q25" i="6"/>
  <c r="T24" i="6"/>
  <c r="R24" i="6"/>
  <c r="Q24" i="6"/>
  <c r="T23" i="6"/>
  <c r="R23" i="6"/>
  <c r="Q23" i="6"/>
  <c r="T22" i="6"/>
  <c r="R22" i="6"/>
  <c r="Q22" i="6"/>
  <c r="T21" i="6"/>
  <c r="R21" i="6"/>
  <c r="Q21" i="6"/>
  <c r="T20" i="6"/>
  <c r="R20" i="6"/>
  <c r="Q20" i="6"/>
  <c r="T19" i="6"/>
  <c r="R19" i="6"/>
  <c r="Q19" i="6"/>
  <c r="T18" i="6"/>
  <c r="R18" i="6"/>
  <c r="Q18" i="6"/>
  <c r="T17" i="6"/>
  <c r="R17" i="6"/>
  <c r="Q17" i="6"/>
  <c r="T16" i="6"/>
  <c r="R16" i="6"/>
  <c r="Q16" i="6"/>
  <c r="T15" i="6"/>
  <c r="R15" i="6"/>
  <c r="Q15" i="6"/>
  <c r="T14" i="6"/>
  <c r="R14" i="6"/>
  <c r="Q14" i="6"/>
  <c r="T13" i="6"/>
  <c r="R13" i="6"/>
  <c r="Q13" i="6"/>
  <c r="T12" i="6"/>
  <c r="R12" i="6"/>
  <c r="Q12" i="6"/>
  <c r="T11" i="6"/>
  <c r="R11" i="6"/>
  <c r="Q11" i="6"/>
  <c r="T10" i="6"/>
  <c r="R10" i="6"/>
  <c r="Q10" i="6"/>
  <c r="T9" i="6"/>
  <c r="R9" i="6"/>
  <c r="Q9" i="6"/>
  <c r="T8" i="6"/>
  <c r="R8" i="6"/>
  <c r="Q8" i="6"/>
  <c r="T7" i="6"/>
  <c r="R7" i="6"/>
  <c r="Q7" i="6"/>
  <c r="T6" i="6"/>
  <c r="R6" i="6"/>
  <c r="Q6" i="6"/>
  <c r="I26" i="11"/>
  <c r="K28" i="3"/>
  <c r="F28" i="3"/>
  <c r="L27" i="3"/>
  <c r="F31" i="3"/>
  <c r="J32" i="3"/>
  <c r="E27" i="3"/>
  <c r="H34" i="3"/>
  <c r="H35" i="3"/>
  <c r="H29" i="3"/>
  <c r="M29" i="3"/>
  <c r="L31" i="3"/>
  <c r="I27" i="3"/>
  <c r="K31" i="3"/>
  <c r="E30" i="3"/>
  <c r="H28" i="3"/>
  <c r="H27" i="3"/>
  <c r="M31" i="3"/>
  <c r="G28" i="3"/>
  <c r="E34" i="3"/>
  <c r="I30" i="3"/>
  <c r="I28" i="11"/>
  <c r="E32" i="3"/>
  <c r="M32" i="3"/>
  <c r="D33" i="3"/>
  <c r="L36" i="3"/>
  <c r="E31" i="3"/>
  <c r="J33" i="3"/>
  <c r="M27" i="3"/>
  <c r="L34" i="3"/>
  <c r="J30" i="3"/>
  <c r="H30" i="3"/>
  <c r="H36" i="3"/>
  <c r="K33" i="3"/>
  <c r="K36" i="3"/>
  <c r="L28" i="3"/>
  <c r="D36" i="3"/>
  <c r="G33" i="3"/>
  <c r="J27" i="3"/>
  <c r="F29" i="3"/>
  <c r="F35" i="3"/>
  <c r="D27" i="3"/>
  <c r="G35" i="3"/>
  <c r="D31" i="3"/>
  <c r="I32" i="3"/>
  <c r="J28" i="3"/>
  <c r="K27" i="3"/>
  <c r="F36" i="3"/>
  <c r="H31" i="3"/>
  <c r="G29" i="3"/>
  <c r="I27" i="11"/>
  <c r="I35" i="3"/>
  <c r="H33" i="3"/>
  <c r="L35" i="3"/>
  <c r="I36" i="3"/>
  <c r="D34" i="3"/>
  <c r="I31" i="11"/>
  <c r="D29" i="3"/>
  <c r="J36" i="3"/>
  <c r="D32" i="3"/>
  <c r="M35" i="3"/>
  <c r="I29" i="3"/>
  <c r="L32" i="3"/>
  <c r="I28" i="3"/>
  <c r="I33" i="3"/>
  <c r="L33" i="3"/>
  <c r="M36" i="3"/>
  <c r="K30" i="3"/>
  <c r="H32" i="3"/>
  <c r="F30" i="3"/>
  <c r="L30" i="3"/>
  <c r="F32" i="3"/>
  <c r="E29" i="3"/>
  <c r="E33" i="3"/>
  <c r="J31" i="3"/>
  <c r="M34" i="3"/>
  <c r="E36" i="3"/>
  <c r="E35" i="3"/>
  <c r="D30" i="3"/>
  <c r="L29" i="3"/>
  <c r="G31" i="3"/>
  <c r="J34" i="3"/>
  <c r="M30" i="3"/>
  <c r="I31" i="3"/>
  <c r="K32" i="3"/>
  <c r="E28" i="3"/>
  <c r="M28" i="3"/>
  <c r="J29" i="3"/>
  <c r="G34" i="3"/>
  <c r="G36" i="3"/>
  <c r="D35" i="3"/>
  <c r="M33" i="3"/>
  <c r="D28" i="3"/>
  <c r="K29" i="3"/>
  <c r="J35" i="3"/>
  <c r="K34" i="3"/>
  <c r="F27" i="3"/>
  <c r="G27" i="3"/>
  <c r="K35" i="3"/>
  <c r="F33" i="3"/>
  <c r="G30" i="3"/>
  <c r="G32" i="3"/>
  <c r="I34" i="3"/>
  <c r="F34" i="3"/>
  <c r="I32" i="11"/>
  <c r="I50" i="28" l="1"/>
  <c r="I20" i="26"/>
  <c r="I50" i="24"/>
  <c r="I42" i="10"/>
  <c r="D17" i="28"/>
  <c r="G17" i="28"/>
  <c r="E15" i="28"/>
  <c r="E13" i="28"/>
  <c r="D16" i="28"/>
  <c r="I18" i="28"/>
  <c r="E10" i="28"/>
  <c r="D10" i="28"/>
  <c r="I17" i="28"/>
  <c r="H18" i="28"/>
  <c r="I12" i="28"/>
  <c r="B11" i="28"/>
  <c r="K16" i="28"/>
  <c r="B18" i="28"/>
  <c r="E19" i="28"/>
  <c r="E17" i="28"/>
  <c r="H12" i="28"/>
  <c r="K11" i="28"/>
  <c r="C11" i="28"/>
  <c r="I15" i="28"/>
  <c r="G14" i="28"/>
  <c r="K13" i="28"/>
  <c r="H17" i="28"/>
  <c r="E14" i="28"/>
  <c r="J12" i="28"/>
  <c r="B13" i="28"/>
  <c r="C18" i="28"/>
  <c r="C19" i="28"/>
  <c r="K17" i="28"/>
  <c r="H14" i="28"/>
  <c r="C16" i="28"/>
  <c r="C12" i="28"/>
  <c r="D15" i="28"/>
  <c r="J13" i="28"/>
  <c r="D13" i="28"/>
  <c r="F15" i="28"/>
  <c r="I13" i="28"/>
  <c r="K19" i="28"/>
  <c r="J16" i="28"/>
  <c r="G16" i="28"/>
  <c r="G11" i="28"/>
  <c r="J15" i="28"/>
  <c r="G12" i="28"/>
  <c r="B15" i="28"/>
  <c r="N15" i="28" s="1"/>
  <c r="O15" i="28" s="1"/>
  <c r="H19" i="28"/>
  <c r="B12" i="28"/>
  <c r="I49" i="28"/>
  <c r="I19" i="26"/>
  <c r="I49" i="24"/>
  <c r="I41" i="10"/>
  <c r="B17" i="28"/>
  <c r="N17" i="28" s="1"/>
  <c r="O17" i="28" s="1"/>
  <c r="G19" i="28"/>
  <c r="J18" i="28"/>
  <c r="F16" i="28"/>
  <c r="G18" i="28"/>
  <c r="I45" i="28"/>
  <c r="I15" i="26"/>
  <c r="I45" i="24"/>
  <c r="I37" i="10"/>
  <c r="E12" i="28"/>
  <c r="F14" i="28"/>
  <c r="D19" i="28"/>
  <c r="I10" i="28"/>
  <c r="H11" i="28"/>
  <c r="G15" i="28"/>
  <c r="B14" i="28"/>
  <c r="E18" i="28"/>
  <c r="B10" i="28"/>
  <c r="D18" i="28"/>
  <c r="D12" i="28"/>
  <c r="H10" i="28"/>
  <c r="E16" i="28"/>
  <c r="B19" i="28"/>
  <c r="J11" i="28"/>
  <c r="I19" i="28"/>
  <c r="I16" i="28"/>
  <c r="F19" i="28"/>
  <c r="F13" i="28"/>
  <c r="H13" i="28"/>
  <c r="J17" i="28"/>
  <c r="K10" i="28"/>
  <c r="H16" i="28"/>
  <c r="C14" i="28"/>
  <c r="J19" i="28"/>
  <c r="B16" i="28"/>
  <c r="K15" i="28"/>
  <c r="C15" i="28"/>
  <c r="I46" i="28"/>
  <c r="I16" i="26"/>
  <c r="I46" i="24"/>
  <c r="I38" i="10"/>
  <c r="G13" i="28"/>
  <c r="C17" i="28"/>
  <c r="E11" i="28"/>
  <c r="K14" i="28"/>
  <c r="F10" i="28"/>
  <c r="F11" i="28"/>
  <c r="C13" i="28"/>
  <c r="I14" i="28"/>
  <c r="G10" i="28"/>
  <c r="J14" i="28"/>
  <c r="K12" i="28"/>
  <c r="F12" i="28"/>
  <c r="F18" i="28"/>
  <c r="F17" i="28"/>
  <c r="C10" i="28"/>
  <c r="H15" i="28"/>
  <c r="D14" i="28"/>
  <c r="J10" i="28"/>
  <c r="D11" i="28"/>
  <c r="I11" i="28"/>
  <c r="I44" i="28"/>
  <c r="I36" i="10"/>
  <c r="I14" i="26"/>
  <c r="I44" i="24"/>
  <c r="K24" i="11"/>
  <c r="N40" i="20"/>
  <c r="N51" i="20"/>
  <c r="M51" i="20"/>
  <c r="N28" i="20"/>
  <c r="N31" i="20"/>
  <c r="N29" i="20"/>
  <c r="M28" i="20"/>
  <c r="M29" i="20"/>
  <c r="M31" i="20"/>
  <c r="N52" i="20"/>
  <c r="M52" i="20"/>
  <c r="N55" i="20"/>
  <c r="L55" i="20"/>
  <c r="M55" i="20"/>
  <c r="M24" i="20"/>
  <c r="N24" i="20"/>
  <c r="M27" i="20"/>
  <c r="N27" i="20"/>
  <c r="M30" i="20"/>
  <c r="N30" i="20"/>
  <c r="M26" i="20"/>
  <c r="N26" i="20"/>
  <c r="M25" i="20"/>
  <c r="N25" i="20"/>
  <c r="B17" i="24"/>
  <c r="E13" i="24"/>
  <c r="C12" i="24"/>
  <c r="E19" i="24"/>
  <c r="F15" i="24"/>
  <c r="E11" i="24"/>
  <c r="I16" i="24"/>
  <c r="G10" i="24"/>
  <c r="H18" i="24"/>
  <c r="E12" i="24"/>
  <c r="H11" i="24"/>
  <c r="E17" i="24"/>
  <c r="I13" i="24"/>
  <c r="D12" i="24"/>
  <c r="F19" i="24"/>
  <c r="J14" i="24"/>
  <c r="D17" i="24"/>
  <c r="I18" i="24"/>
  <c r="G13" i="24"/>
  <c r="H12" i="24"/>
  <c r="K19" i="24"/>
  <c r="K14" i="24"/>
  <c r="F13" i="24"/>
  <c r="K12" i="24"/>
  <c r="C19" i="24"/>
  <c r="F14" i="24"/>
  <c r="D15" i="24"/>
  <c r="K11" i="24"/>
  <c r="J16" i="24"/>
  <c r="H10" i="24"/>
  <c r="H13" i="24"/>
  <c r="F12" i="24"/>
  <c r="G19" i="24"/>
  <c r="H14" i="24"/>
  <c r="G15" i="24"/>
  <c r="C11" i="24"/>
  <c r="G16" i="24"/>
  <c r="F10" i="24"/>
  <c r="J17" i="24"/>
  <c r="F18" i="24"/>
  <c r="I12" i="24"/>
  <c r="D19" i="24"/>
  <c r="B14" i="24"/>
  <c r="I15" i="24"/>
  <c r="G11" i="24"/>
  <c r="E16" i="24"/>
  <c r="K10" i="24"/>
  <c r="F17" i="24"/>
  <c r="J18" i="24"/>
  <c r="E10" i="24"/>
  <c r="J13" i="24"/>
  <c r="G14" i="24"/>
  <c r="J15" i="24"/>
  <c r="F11" i="24"/>
  <c r="H16" i="24"/>
  <c r="C10" i="24"/>
  <c r="G17" i="24"/>
  <c r="B18" i="24"/>
  <c r="E18" i="24"/>
  <c r="K13" i="24"/>
  <c r="G12" i="24"/>
  <c r="B19" i="24"/>
  <c r="C14" i="24"/>
  <c r="H15" i="24"/>
  <c r="B11" i="24"/>
  <c r="D16" i="24"/>
  <c r="B10" i="24"/>
  <c r="H17" i="24"/>
  <c r="C13" i="24"/>
  <c r="J19" i="24"/>
  <c r="D14" i="24"/>
  <c r="E15" i="24"/>
  <c r="C16" i="24"/>
  <c r="D18" i="24"/>
  <c r="E14" i="24"/>
  <c r="B15" i="24"/>
  <c r="J11" i="24"/>
  <c r="B16" i="24"/>
  <c r="J10" i="24"/>
  <c r="K17" i="24"/>
  <c r="G18" i="24"/>
  <c r="D13" i="24"/>
  <c r="J12" i="24"/>
  <c r="H19" i="24"/>
  <c r="I14" i="24"/>
  <c r="K15" i="24"/>
  <c r="D11" i="24"/>
  <c r="F16" i="24"/>
  <c r="I10" i="24"/>
  <c r="C17" i="24"/>
  <c r="B13" i="24"/>
  <c r="B12" i="24"/>
  <c r="I19" i="24"/>
  <c r="C15" i="24"/>
  <c r="I11" i="24"/>
  <c r="K16" i="24"/>
  <c r="D10" i="24"/>
  <c r="I17" i="24"/>
  <c r="C18" i="24"/>
  <c r="N17" i="20"/>
  <c r="C17" i="20"/>
  <c r="D17" i="20"/>
  <c r="E17" i="20"/>
  <c r="F17" i="20"/>
  <c r="G17" i="20"/>
  <c r="H17" i="20"/>
  <c r="I17" i="20"/>
  <c r="J17" i="20"/>
  <c r="K17" i="20"/>
  <c r="L17" i="20"/>
  <c r="M17" i="20"/>
  <c r="N16" i="20"/>
  <c r="C16" i="20"/>
  <c r="D16" i="20"/>
  <c r="E16" i="20"/>
  <c r="F16" i="20"/>
  <c r="G16" i="20"/>
  <c r="H16" i="20"/>
  <c r="I16" i="20"/>
  <c r="J16" i="20"/>
  <c r="K16" i="20"/>
  <c r="L16" i="20"/>
  <c r="M16" i="20"/>
  <c r="C18" i="20"/>
  <c r="N18" i="20"/>
  <c r="D18" i="20"/>
  <c r="E18" i="20"/>
  <c r="F18" i="20"/>
  <c r="G18" i="20"/>
  <c r="H18" i="20"/>
  <c r="I18" i="20"/>
  <c r="J18" i="20"/>
  <c r="K18" i="20"/>
  <c r="L18" i="20"/>
  <c r="M18" i="20"/>
  <c r="N15" i="20"/>
  <c r="C15" i="20"/>
  <c r="D15" i="20"/>
  <c r="E15" i="20"/>
  <c r="F15" i="20"/>
  <c r="G15" i="20"/>
  <c r="H15" i="20"/>
  <c r="I15" i="20"/>
  <c r="J15" i="20"/>
  <c r="K15" i="20"/>
  <c r="L15" i="20"/>
  <c r="M15" i="20"/>
  <c r="F30" i="16"/>
  <c r="F29" i="16"/>
  <c r="F28" i="16"/>
  <c r="F27" i="16"/>
  <c r="F26" i="16"/>
  <c r="F25" i="16"/>
  <c r="F24" i="16"/>
  <c r="F23" i="16"/>
  <c r="F22" i="16"/>
  <c r="F30" i="20"/>
  <c r="F29" i="20"/>
  <c r="F28" i="20"/>
  <c r="F27" i="20"/>
  <c r="F26" i="20"/>
  <c r="F25" i="20"/>
  <c r="F24" i="20"/>
  <c r="F23" i="20"/>
  <c r="F22" i="20"/>
  <c r="F31" i="16"/>
  <c r="E31" i="20"/>
  <c r="F45" i="16"/>
  <c r="F44" i="16"/>
  <c r="F43" i="16"/>
  <c r="F42" i="16"/>
  <c r="F41" i="16"/>
  <c r="F40" i="16"/>
  <c r="F39" i="16"/>
  <c r="F38" i="16"/>
  <c r="F37" i="16"/>
  <c r="F36" i="16"/>
  <c r="F35" i="16"/>
  <c r="F34" i="16"/>
  <c r="F45" i="20"/>
  <c r="F44" i="20"/>
  <c r="F43" i="20"/>
  <c r="F43" i="7" s="1"/>
  <c r="F42" i="20"/>
  <c r="F42" i="7" s="1"/>
  <c r="F41" i="20"/>
  <c r="F41" i="7" s="1"/>
  <c r="F40" i="20"/>
  <c r="F40" i="7" s="1"/>
  <c r="F39" i="20"/>
  <c r="F38" i="20"/>
  <c r="F37" i="20"/>
  <c r="F36" i="20"/>
  <c r="F35" i="20"/>
  <c r="F35" i="7" s="1"/>
  <c r="F34" i="20"/>
  <c r="F34" i="7" s="1"/>
  <c r="F46" i="16"/>
  <c r="E30" i="16"/>
  <c r="E29" i="16"/>
  <c r="E28" i="16"/>
  <c r="E27" i="16"/>
  <c r="E26" i="16"/>
  <c r="E25" i="16"/>
  <c r="E24" i="16"/>
  <c r="E23" i="16"/>
  <c r="E22" i="16"/>
  <c r="E30" i="20"/>
  <c r="E29" i="20"/>
  <c r="E28" i="20"/>
  <c r="E27" i="20"/>
  <c r="E26" i="20"/>
  <c r="E25" i="20"/>
  <c r="E24" i="20"/>
  <c r="E23" i="20"/>
  <c r="E22" i="20"/>
  <c r="E31" i="16"/>
  <c r="D31" i="20"/>
  <c r="E45" i="16"/>
  <c r="E44" i="16"/>
  <c r="E43" i="16"/>
  <c r="E42" i="16"/>
  <c r="E41" i="16"/>
  <c r="E40" i="16"/>
  <c r="E39" i="16"/>
  <c r="E38" i="16"/>
  <c r="E37" i="16"/>
  <c r="E36" i="16"/>
  <c r="E35" i="16"/>
  <c r="E34" i="16"/>
  <c r="E45" i="20"/>
  <c r="E45" i="7" s="1"/>
  <c r="E44" i="20"/>
  <c r="E43" i="20"/>
  <c r="E42" i="20"/>
  <c r="E41" i="20"/>
  <c r="E40" i="20"/>
  <c r="E40" i="7" s="1"/>
  <c r="E39" i="20"/>
  <c r="E39" i="7" s="1"/>
  <c r="E38" i="20"/>
  <c r="E38" i="7" s="1"/>
  <c r="E37" i="20"/>
  <c r="E37" i="7" s="1"/>
  <c r="E36" i="20"/>
  <c r="E35" i="20"/>
  <c r="D30" i="16"/>
  <c r="D29" i="16"/>
  <c r="D28" i="16"/>
  <c r="D27" i="16"/>
  <c r="D26" i="16"/>
  <c r="D25" i="16"/>
  <c r="D24" i="16"/>
  <c r="D23" i="16"/>
  <c r="D22" i="16"/>
  <c r="D30" i="20"/>
  <c r="D29" i="20"/>
  <c r="D28" i="20"/>
  <c r="D27" i="20"/>
  <c r="D26" i="20"/>
  <c r="D25" i="20"/>
  <c r="D24" i="20"/>
  <c r="D23" i="20"/>
  <c r="D22" i="20"/>
  <c r="D31" i="16"/>
  <c r="C31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45" i="20"/>
  <c r="D45" i="7" s="1"/>
  <c r="D44" i="20"/>
  <c r="D43" i="20"/>
  <c r="D43" i="7" s="1"/>
  <c r="D42" i="20"/>
  <c r="D41" i="20"/>
  <c r="D41" i="7" s="1"/>
  <c r="D40" i="20"/>
  <c r="D40" i="7" s="1"/>
  <c r="D39" i="20"/>
  <c r="D38" i="20"/>
  <c r="D38" i="7" s="1"/>
  <c r="D37" i="20"/>
  <c r="D37" i="7" s="1"/>
  <c r="D36" i="20"/>
  <c r="D35" i="20"/>
  <c r="D35" i="7" s="1"/>
  <c r="D34" i="20"/>
  <c r="C30" i="16"/>
  <c r="C29" i="16"/>
  <c r="C28" i="16"/>
  <c r="C27" i="16"/>
  <c r="C26" i="16"/>
  <c r="C25" i="16"/>
  <c r="C24" i="16"/>
  <c r="C23" i="16"/>
  <c r="C22" i="16"/>
  <c r="C30" i="20"/>
  <c r="C29" i="20"/>
  <c r="C28" i="20"/>
  <c r="C27" i="20"/>
  <c r="C26" i="20"/>
  <c r="C25" i="20"/>
  <c r="C24" i="20"/>
  <c r="C23" i="20"/>
  <c r="C22" i="20"/>
  <c r="C31" i="20"/>
  <c r="C45" i="16"/>
  <c r="C44" i="16"/>
  <c r="C43" i="16"/>
  <c r="C42" i="16"/>
  <c r="C41" i="16"/>
  <c r="C40" i="16"/>
  <c r="C39" i="16"/>
  <c r="C38" i="16"/>
  <c r="C37" i="16"/>
  <c r="C36" i="16"/>
  <c r="C35" i="16"/>
  <c r="C34" i="16"/>
  <c r="C45" i="20"/>
  <c r="C44" i="20"/>
  <c r="C43" i="20"/>
  <c r="C42" i="20"/>
  <c r="C41" i="20"/>
  <c r="C40" i="20"/>
  <c r="C39" i="20"/>
  <c r="C38" i="20"/>
  <c r="C37" i="20"/>
  <c r="C36" i="20"/>
  <c r="C35" i="20"/>
  <c r="C34" i="20"/>
  <c r="N30" i="16"/>
  <c r="N29" i="16"/>
  <c r="N28" i="16"/>
  <c r="N27" i="16"/>
  <c r="N26" i="16"/>
  <c r="N25" i="16"/>
  <c r="N24" i="16"/>
  <c r="N23" i="16"/>
  <c r="N22" i="16"/>
  <c r="N22" i="20"/>
  <c r="N31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45" i="20"/>
  <c r="N44" i="20"/>
  <c r="N44" i="7" s="1"/>
  <c r="M97" i="10" s="1"/>
  <c r="M52" i="26" s="1"/>
  <c r="N43" i="20"/>
  <c r="N43" i="7" s="1"/>
  <c r="M96" i="10" s="1"/>
  <c r="M51" i="26" s="1"/>
  <c r="N42" i="20"/>
  <c r="N41" i="20"/>
  <c r="N39" i="20"/>
  <c r="N38" i="20"/>
  <c r="N37" i="20"/>
  <c r="N36" i="20"/>
  <c r="N35" i="20"/>
  <c r="N34" i="20"/>
  <c r="N46" i="16"/>
  <c r="M46" i="20"/>
  <c r="C52" i="16"/>
  <c r="C52" i="20"/>
  <c r="N51" i="16"/>
  <c r="N47" i="20"/>
  <c r="N47" i="7" s="1"/>
  <c r="M38" i="20"/>
  <c r="M36" i="20"/>
  <c r="M34" i="20"/>
  <c r="L46" i="20"/>
  <c r="D52" i="20"/>
  <c r="M30" i="16"/>
  <c r="M29" i="16"/>
  <c r="M28" i="16"/>
  <c r="M27" i="16"/>
  <c r="M26" i="16"/>
  <c r="M25" i="16"/>
  <c r="M24" i="16"/>
  <c r="M23" i="16"/>
  <c r="M22" i="16"/>
  <c r="M23" i="20"/>
  <c r="M22" i="20"/>
  <c r="M31" i="16"/>
  <c r="L31" i="20"/>
  <c r="M45" i="16"/>
  <c r="M44" i="16"/>
  <c r="M43" i="16"/>
  <c r="M42" i="16"/>
  <c r="M41" i="16"/>
  <c r="M40" i="16"/>
  <c r="M39" i="16"/>
  <c r="M38" i="16"/>
  <c r="M37" i="16"/>
  <c r="M36" i="16"/>
  <c r="M35" i="16"/>
  <c r="M34" i="16"/>
  <c r="M45" i="20"/>
  <c r="M45" i="7" s="1"/>
  <c r="L98" i="10" s="1"/>
  <c r="L53" i="26" s="1"/>
  <c r="M44" i="20"/>
  <c r="M43" i="20"/>
  <c r="M42" i="20"/>
  <c r="M42" i="7" s="1"/>
  <c r="L95" i="10" s="1"/>
  <c r="L50" i="26" s="1"/>
  <c r="M41" i="20"/>
  <c r="M40" i="20"/>
  <c r="M40" i="7" s="1"/>
  <c r="L93" i="10" s="1"/>
  <c r="L48" i="26" s="1"/>
  <c r="M39" i="20"/>
  <c r="M39" i="7" s="1"/>
  <c r="L92" i="10" s="1"/>
  <c r="L47" i="26" s="1"/>
  <c r="M37" i="20"/>
  <c r="M35" i="20"/>
  <c r="M46" i="16"/>
  <c r="D52" i="16"/>
  <c r="M51" i="16"/>
  <c r="L30" i="16"/>
  <c r="L29" i="16"/>
  <c r="L28" i="16"/>
  <c r="L27" i="16"/>
  <c r="L26" i="16"/>
  <c r="L25" i="16"/>
  <c r="L24" i="16"/>
  <c r="L23" i="16"/>
  <c r="L22" i="16"/>
  <c r="L30" i="20"/>
  <c r="L29" i="20"/>
  <c r="L28" i="20"/>
  <c r="L27" i="20"/>
  <c r="L26" i="20"/>
  <c r="L25" i="20"/>
  <c r="L24" i="20"/>
  <c r="L23" i="20"/>
  <c r="L22" i="20"/>
  <c r="L31" i="16"/>
  <c r="K31" i="20"/>
  <c r="L45" i="16"/>
  <c r="L44" i="16"/>
  <c r="L43" i="16"/>
  <c r="L42" i="16"/>
  <c r="L41" i="16"/>
  <c r="L40" i="16"/>
  <c r="L39" i="16"/>
  <c r="L38" i="16"/>
  <c r="L37" i="16"/>
  <c r="L36" i="16"/>
  <c r="L35" i="16"/>
  <c r="L34" i="16"/>
  <c r="L45" i="20"/>
  <c r="L44" i="20"/>
  <c r="L43" i="20"/>
  <c r="L43" i="7" s="1"/>
  <c r="K99" i="28" s="1"/>
  <c r="L42" i="20"/>
  <c r="L41" i="20"/>
  <c r="L41" i="7" s="1"/>
  <c r="K97" i="28" s="1"/>
  <c r="L40" i="20"/>
  <c r="L39" i="20"/>
  <c r="L38" i="20"/>
  <c r="L38" i="7" s="1"/>
  <c r="K94" i="28" s="1"/>
  <c r="L37" i="20"/>
  <c r="L36" i="20"/>
  <c r="L36" i="7" s="1"/>
  <c r="K93" i="28" s="1"/>
  <c r="L35" i="20"/>
  <c r="L35" i="7" s="1"/>
  <c r="K91" i="28" s="1"/>
  <c r="L34" i="20"/>
  <c r="L46" i="16"/>
  <c r="K30" i="16"/>
  <c r="K29" i="16"/>
  <c r="K28" i="16"/>
  <c r="K27" i="16"/>
  <c r="K26" i="16"/>
  <c r="K25" i="16"/>
  <c r="K24" i="16"/>
  <c r="K23" i="16"/>
  <c r="K22" i="16"/>
  <c r="K30" i="20"/>
  <c r="K29" i="20"/>
  <c r="K28" i="20"/>
  <c r="K27" i="20"/>
  <c r="K26" i="20"/>
  <c r="K25" i="20"/>
  <c r="K24" i="20"/>
  <c r="K23" i="20"/>
  <c r="K22" i="20"/>
  <c r="K31" i="16"/>
  <c r="J31" i="20"/>
  <c r="K45" i="16"/>
  <c r="K44" i="16"/>
  <c r="K43" i="16"/>
  <c r="K42" i="16"/>
  <c r="K41" i="16"/>
  <c r="K40" i="16"/>
  <c r="K39" i="16"/>
  <c r="K38" i="16"/>
  <c r="K37" i="16"/>
  <c r="K36" i="16"/>
  <c r="K35" i="16"/>
  <c r="K34" i="16"/>
  <c r="K45" i="20"/>
  <c r="K44" i="20"/>
  <c r="K43" i="20"/>
  <c r="K43" i="7" s="1"/>
  <c r="K42" i="20"/>
  <c r="K41" i="20"/>
  <c r="K40" i="20"/>
  <c r="K39" i="20"/>
  <c r="K38" i="20"/>
  <c r="K38" i="7" s="1"/>
  <c r="K37" i="20"/>
  <c r="K36" i="20"/>
  <c r="K35" i="20"/>
  <c r="K35" i="7" s="1"/>
  <c r="J30" i="16"/>
  <c r="J29" i="16"/>
  <c r="J28" i="16"/>
  <c r="J27" i="16"/>
  <c r="J26" i="16"/>
  <c r="J25" i="16"/>
  <c r="J24" i="16"/>
  <c r="J23" i="16"/>
  <c r="J22" i="16"/>
  <c r="J30" i="20"/>
  <c r="J29" i="20"/>
  <c r="J28" i="20"/>
  <c r="J27" i="20"/>
  <c r="J26" i="20"/>
  <c r="J25" i="20"/>
  <c r="J24" i="20"/>
  <c r="J23" i="20"/>
  <c r="J22" i="20"/>
  <c r="J31" i="16"/>
  <c r="I31" i="20"/>
  <c r="J45" i="16"/>
  <c r="J44" i="16"/>
  <c r="J43" i="16"/>
  <c r="J42" i="16"/>
  <c r="J41" i="16"/>
  <c r="J40" i="16"/>
  <c r="J39" i="16"/>
  <c r="J38" i="16"/>
  <c r="I30" i="16"/>
  <c r="I29" i="16"/>
  <c r="I28" i="16"/>
  <c r="I27" i="16"/>
  <c r="I26" i="16"/>
  <c r="I25" i="16"/>
  <c r="I24" i="16"/>
  <c r="I23" i="16"/>
  <c r="I22" i="16"/>
  <c r="I30" i="20"/>
  <c r="I29" i="20"/>
  <c r="I28" i="20"/>
  <c r="I27" i="20"/>
  <c r="I26" i="20"/>
  <c r="I25" i="20"/>
  <c r="I24" i="20"/>
  <c r="I23" i="20"/>
  <c r="I22" i="20"/>
  <c r="I31" i="16"/>
  <c r="H31" i="20"/>
  <c r="I45" i="16"/>
  <c r="I44" i="16"/>
  <c r="I43" i="16"/>
  <c r="I42" i="16"/>
  <c r="I41" i="16"/>
  <c r="I40" i="16"/>
  <c r="I39" i="16"/>
  <c r="I38" i="16"/>
  <c r="I37" i="16"/>
  <c r="H30" i="16"/>
  <c r="H29" i="16"/>
  <c r="H28" i="16"/>
  <c r="H27" i="16"/>
  <c r="H26" i="16"/>
  <c r="H25" i="16"/>
  <c r="H24" i="16"/>
  <c r="H23" i="16"/>
  <c r="H22" i="16"/>
  <c r="H30" i="20"/>
  <c r="H29" i="20"/>
  <c r="H28" i="20"/>
  <c r="H27" i="20"/>
  <c r="H26" i="20"/>
  <c r="H25" i="20"/>
  <c r="H24" i="20"/>
  <c r="H23" i="20"/>
  <c r="H22" i="20"/>
  <c r="H31" i="16"/>
  <c r="G31" i="20"/>
  <c r="H45" i="16"/>
  <c r="H44" i="16"/>
  <c r="H43" i="16"/>
  <c r="H42" i="16"/>
  <c r="H41" i="16"/>
  <c r="H40" i="16"/>
  <c r="H39" i="16"/>
  <c r="H38" i="16"/>
  <c r="G30" i="16"/>
  <c r="G29" i="16"/>
  <c r="G28" i="16"/>
  <c r="G27" i="16"/>
  <c r="G26" i="16"/>
  <c r="G25" i="16"/>
  <c r="G24" i="16"/>
  <c r="G23" i="16"/>
  <c r="G22" i="16"/>
  <c r="G30" i="20"/>
  <c r="G29" i="20"/>
  <c r="G28" i="20"/>
  <c r="G27" i="20"/>
  <c r="G26" i="20"/>
  <c r="G25" i="20"/>
  <c r="G24" i="20"/>
  <c r="G23" i="20"/>
  <c r="G22" i="20"/>
  <c r="G31" i="16"/>
  <c r="F31" i="20"/>
  <c r="F31" i="7" s="1"/>
  <c r="G45" i="16"/>
  <c r="G44" i="16"/>
  <c r="G43" i="16"/>
  <c r="G42" i="16"/>
  <c r="G41" i="16"/>
  <c r="G40" i="16"/>
  <c r="G39" i="16"/>
  <c r="G38" i="16"/>
  <c r="I35" i="16"/>
  <c r="I44" i="20"/>
  <c r="I41" i="20"/>
  <c r="I38" i="20"/>
  <c r="I35" i="20"/>
  <c r="H46" i="16"/>
  <c r="D46" i="20"/>
  <c r="N52" i="16"/>
  <c r="K51" i="16"/>
  <c r="I51" i="20"/>
  <c r="C56" i="20"/>
  <c r="D51" i="20"/>
  <c r="H35" i="16"/>
  <c r="H44" i="20"/>
  <c r="H41" i="20"/>
  <c r="H38" i="20"/>
  <c r="H35" i="20"/>
  <c r="G46" i="16"/>
  <c r="C46" i="16"/>
  <c r="E52" i="20"/>
  <c r="E53" i="20" s="1"/>
  <c r="J51" i="16"/>
  <c r="H51" i="20"/>
  <c r="C55" i="20"/>
  <c r="G35" i="16"/>
  <c r="G44" i="20"/>
  <c r="G41" i="20"/>
  <c r="G38" i="20"/>
  <c r="G35" i="20"/>
  <c r="E46" i="16"/>
  <c r="C46" i="20"/>
  <c r="F52" i="20"/>
  <c r="I51" i="16"/>
  <c r="G51" i="20"/>
  <c r="E51" i="20"/>
  <c r="J34" i="16"/>
  <c r="J43" i="20"/>
  <c r="J40" i="20"/>
  <c r="J37" i="20"/>
  <c r="K34" i="20"/>
  <c r="D46" i="16"/>
  <c r="E52" i="16"/>
  <c r="G52" i="20"/>
  <c r="G53" i="20" s="1"/>
  <c r="H51" i="16"/>
  <c r="F51" i="20"/>
  <c r="C47" i="20"/>
  <c r="C47" i="7" s="1"/>
  <c r="J37" i="16"/>
  <c r="I34" i="16"/>
  <c r="I43" i="20"/>
  <c r="I40" i="20"/>
  <c r="I37" i="20"/>
  <c r="J34" i="20"/>
  <c r="N46" i="20"/>
  <c r="F52" i="16"/>
  <c r="H52" i="20"/>
  <c r="H53" i="20" s="1"/>
  <c r="G51" i="16"/>
  <c r="L51" i="16"/>
  <c r="H37" i="16"/>
  <c r="H34" i="16"/>
  <c r="H43" i="20"/>
  <c r="H40" i="20"/>
  <c r="H37" i="20"/>
  <c r="I34" i="20"/>
  <c r="K46" i="20"/>
  <c r="G52" i="16"/>
  <c r="I52" i="20"/>
  <c r="F51" i="16"/>
  <c r="N56" i="20"/>
  <c r="G37" i="16"/>
  <c r="G34" i="16"/>
  <c r="G43" i="20"/>
  <c r="G40" i="20"/>
  <c r="G37" i="20"/>
  <c r="H34" i="20"/>
  <c r="J46" i="20"/>
  <c r="H52" i="16"/>
  <c r="J52" i="20"/>
  <c r="J53" i="20" s="1"/>
  <c r="E51" i="16"/>
  <c r="C51" i="16"/>
  <c r="J36" i="16"/>
  <c r="J45" i="20"/>
  <c r="J42" i="20"/>
  <c r="J39" i="20"/>
  <c r="J36" i="20"/>
  <c r="G34" i="20"/>
  <c r="I46" i="20"/>
  <c r="I52" i="16"/>
  <c r="K52" i="20"/>
  <c r="D51" i="16"/>
  <c r="C51" i="20"/>
  <c r="J51" i="20"/>
  <c r="I36" i="16"/>
  <c r="I45" i="20"/>
  <c r="I42" i="20"/>
  <c r="I39" i="20"/>
  <c r="I36" i="20"/>
  <c r="E34" i="20"/>
  <c r="E34" i="7" s="1"/>
  <c r="H46" i="20"/>
  <c r="J52" i="16"/>
  <c r="L52" i="20"/>
  <c r="L53" i="20" s="1"/>
  <c r="M52" i="16"/>
  <c r="H36" i="16"/>
  <c r="H45" i="20"/>
  <c r="H42" i="20"/>
  <c r="H39" i="20"/>
  <c r="H36" i="20"/>
  <c r="K46" i="16"/>
  <c r="G46" i="20"/>
  <c r="K52" i="16"/>
  <c r="L51" i="20"/>
  <c r="N57" i="20"/>
  <c r="C57" i="20"/>
  <c r="G36" i="16"/>
  <c r="G45" i="20"/>
  <c r="G42" i="20"/>
  <c r="G39" i="20"/>
  <c r="G36" i="20"/>
  <c r="J46" i="16"/>
  <c r="F46" i="20"/>
  <c r="F46" i="7" s="1"/>
  <c r="E102" i="28" s="1"/>
  <c r="L52" i="16"/>
  <c r="K51" i="20"/>
  <c r="J35" i="16"/>
  <c r="J44" i="20"/>
  <c r="J41" i="20"/>
  <c r="J38" i="20"/>
  <c r="J35" i="20"/>
  <c r="I46" i="16"/>
  <c r="E46" i="20"/>
  <c r="D57" i="20"/>
  <c r="D56" i="20"/>
  <c r="D55" i="20"/>
  <c r="D47" i="20"/>
  <c r="D47" i="7" s="1"/>
  <c r="E57" i="20"/>
  <c r="E55" i="20"/>
  <c r="E56" i="20"/>
  <c r="E47" i="20"/>
  <c r="E47" i="7" s="1"/>
  <c r="F57" i="20"/>
  <c r="F47" i="20"/>
  <c r="F47" i="7" s="1"/>
  <c r="F56" i="20"/>
  <c r="F55" i="20"/>
  <c r="G47" i="20"/>
  <c r="G47" i="7" s="1"/>
  <c r="G56" i="20"/>
  <c r="G55" i="20"/>
  <c r="G57" i="20"/>
  <c r="H47" i="20"/>
  <c r="H47" i="7" s="1"/>
  <c r="H57" i="20"/>
  <c r="H55" i="20"/>
  <c r="H56" i="20"/>
  <c r="I47" i="20"/>
  <c r="I47" i="7" s="1"/>
  <c r="I57" i="20"/>
  <c r="I55" i="20"/>
  <c r="I56" i="20"/>
  <c r="J57" i="20"/>
  <c r="J55" i="20"/>
  <c r="J47" i="20"/>
  <c r="J47" i="7" s="1"/>
  <c r="J56" i="20"/>
  <c r="K47" i="20"/>
  <c r="K47" i="7" s="1"/>
  <c r="K57" i="20"/>
  <c r="K56" i="20"/>
  <c r="K55" i="20"/>
  <c r="L47" i="20"/>
  <c r="L47" i="7" s="1"/>
  <c r="L57" i="20"/>
  <c r="L56" i="20"/>
  <c r="M47" i="20"/>
  <c r="M57" i="20"/>
  <c r="M56" i="20"/>
  <c r="D57" i="16"/>
  <c r="E57" i="16"/>
  <c r="C57" i="16"/>
  <c r="N57" i="16"/>
  <c r="F57" i="16"/>
  <c r="G57" i="16"/>
  <c r="H57" i="16"/>
  <c r="I57" i="16"/>
  <c r="J57" i="16"/>
  <c r="K57" i="16"/>
  <c r="L57" i="16"/>
  <c r="M57" i="16"/>
  <c r="C17" i="16"/>
  <c r="C17" i="7" s="1"/>
  <c r="N17" i="16"/>
  <c r="N17" i="7" s="1"/>
  <c r="M68" i="10" s="1"/>
  <c r="D17" i="16"/>
  <c r="D17" i="7" s="1"/>
  <c r="E17" i="16"/>
  <c r="E17" i="7" s="1"/>
  <c r="F17" i="16"/>
  <c r="F17" i="7" s="1"/>
  <c r="G17" i="16"/>
  <c r="G17" i="7" s="1"/>
  <c r="H17" i="16"/>
  <c r="H17" i="7" s="1"/>
  <c r="I17" i="16"/>
  <c r="I17" i="7" s="1"/>
  <c r="J17" i="16"/>
  <c r="J17" i="7" s="1"/>
  <c r="K17" i="16"/>
  <c r="K17" i="7" s="1"/>
  <c r="L17" i="16"/>
  <c r="L17" i="7" s="1"/>
  <c r="K71" i="28" s="1"/>
  <c r="M17" i="16"/>
  <c r="M17" i="7" s="1"/>
  <c r="L68" i="10" s="1"/>
  <c r="N16" i="16"/>
  <c r="N16" i="7" s="1"/>
  <c r="C16" i="16"/>
  <c r="C16" i="7" s="1"/>
  <c r="E16" i="16"/>
  <c r="E16" i="7" s="1"/>
  <c r="D16" i="16"/>
  <c r="D16" i="7" s="1"/>
  <c r="F16" i="16"/>
  <c r="F16" i="7" s="1"/>
  <c r="G16" i="16"/>
  <c r="G16" i="7" s="1"/>
  <c r="H16" i="16"/>
  <c r="H16" i="7" s="1"/>
  <c r="I16" i="16"/>
  <c r="I16" i="7" s="1"/>
  <c r="J16" i="16"/>
  <c r="J16" i="7" s="1"/>
  <c r="K16" i="16"/>
  <c r="K16" i="7" s="1"/>
  <c r="L16" i="16"/>
  <c r="L16" i="7" s="1"/>
  <c r="M16" i="16"/>
  <c r="M16" i="7" s="1"/>
  <c r="C18" i="16"/>
  <c r="C18" i="7" s="1"/>
  <c r="N18" i="16"/>
  <c r="N18" i="7" s="1"/>
  <c r="M69" i="10" s="1"/>
  <c r="E18" i="16"/>
  <c r="E18" i="7" s="1"/>
  <c r="D18" i="16"/>
  <c r="D18" i="7" s="1"/>
  <c r="F18" i="16"/>
  <c r="F18" i="7" s="1"/>
  <c r="G18" i="16"/>
  <c r="G18" i="7" s="1"/>
  <c r="H18" i="16"/>
  <c r="H18" i="7" s="1"/>
  <c r="I18" i="16"/>
  <c r="I18" i="7" s="1"/>
  <c r="J18" i="16"/>
  <c r="J18" i="7" s="1"/>
  <c r="K18" i="16"/>
  <c r="K18" i="7" s="1"/>
  <c r="L18" i="16"/>
  <c r="L18" i="7" s="1"/>
  <c r="K72" i="28" s="1"/>
  <c r="M18" i="16"/>
  <c r="M18" i="7" s="1"/>
  <c r="L69" i="10" s="1"/>
  <c r="N15" i="16"/>
  <c r="C15" i="16"/>
  <c r="C15" i="7" s="1"/>
  <c r="E15" i="16"/>
  <c r="E15" i="7" s="1"/>
  <c r="D15" i="16"/>
  <c r="D15" i="7" s="1"/>
  <c r="F15" i="16"/>
  <c r="F15" i="7" s="1"/>
  <c r="G15" i="16"/>
  <c r="G15" i="7" s="1"/>
  <c r="H15" i="16"/>
  <c r="H15" i="7" s="1"/>
  <c r="I15" i="16"/>
  <c r="I15" i="7" s="1"/>
  <c r="J15" i="16"/>
  <c r="J15" i="7" s="1"/>
  <c r="K15" i="16"/>
  <c r="K15" i="7" s="1"/>
  <c r="L15" i="16"/>
  <c r="L15" i="7" s="1"/>
  <c r="M15" i="16"/>
  <c r="M15" i="7" s="1"/>
  <c r="N55" i="16"/>
  <c r="C55" i="16"/>
  <c r="E55" i="16"/>
  <c r="D55" i="16"/>
  <c r="F55" i="16"/>
  <c r="G55" i="16"/>
  <c r="H55" i="16"/>
  <c r="I55" i="16"/>
  <c r="J55" i="16"/>
  <c r="K55" i="16"/>
  <c r="L55" i="16"/>
  <c r="M55" i="16"/>
  <c r="N56" i="16"/>
  <c r="C56" i="16"/>
  <c r="D56" i="16"/>
  <c r="E56" i="16"/>
  <c r="F56" i="16"/>
  <c r="G56" i="16"/>
  <c r="H56" i="16"/>
  <c r="I56" i="16"/>
  <c r="J56" i="16"/>
  <c r="K56" i="16"/>
  <c r="L56" i="16"/>
  <c r="M56" i="16"/>
  <c r="D8" i="10"/>
  <c r="E5" i="7"/>
  <c r="J32" i="11"/>
  <c r="J25" i="11"/>
  <c r="J29" i="11"/>
  <c r="J28" i="11"/>
  <c r="J30" i="11"/>
  <c r="J33" i="11"/>
  <c r="J27" i="11"/>
  <c r="J26" i="11"/>
  <c r="J35" i="11"/>
  <c r="J31" i="11"/>
  <c r="J34" i="11"/>
  <c r="J52" i="28" l="1"/>
  <c r="N52" i="28" s="1"/>
  <c r="P52" i="28" s="1"/>
  <c r="J44" i="10"/>
  <c r="N44" i="10" s="1"/>
  <c r="C17" i="23" s="1"/>
  <c r="J22" i="26"/>
  <c r="N22" i="26" s="1"/>
  <c r="P22" i="26" s="1"/>
  <c r="J52" i="24"/>
  <c r="L52" i="24" s="1"/>
  <c r="N52" i="24" s="1"/>
  <c r="J49" i="28"/>
  <c r="N49" i="28" s="1"/>
  <c r="P49" i="28" s="1"/>
  <c r="J19" i="26"/>
  <c r="N19" i="26" s="1"/>
  <c r="P19" i="26" s="1"/>
  <c r="J49" i="24"/>
  <c r="L49" i="24" s="1"/>
  <c r="N49" i="24" s="1"/>
  <c r="J41" i="10"/>
  <c r="N41" i="10" s="1"/>
  <c r="C14" i="23" s="1"/>
  <c r="J44" i="28"/>
  <c r="J44" i="24"/>
  <c r="J14" i="26"/>
  <c r="J36" i="10"/>
  <c r="N36" i="10" s="1"/>
  <c r="C9" i="23" s="1"/>
  <c r="J45" i="28"/>
  <c r="J37" i="10"/>
  <c r="N37" i="10" s="1"/>
  <c r="C10" i="23" s="1"/>
  <c r="J15" i="26"/>
  <c r="N15" i="26" s="1"/>
  <c r="P15" i="26" s="1"/>
  <c r="J45" i="24"/>
  <c r="L45" i="24" s="1"/>
  <c r="N45" i="24" s="1"/>
  <c r="J51" i="28"/>
  <c r="N51" i="28" s="1"/>
  <c r="P51" i="28" s="1"/>
  <c r="J51" i="24"/>
  <c r="L51" i="24" s="1"/>
  <c r="N51" i="24" s="1"/>
  <c r="J21" i="26"/>
  <c r="N21" i="26" s="1"/>
  <c r="P21" i="26" s="1"/>
  <c r="J43" i="10"/>
  <c r="N43" i="10" s="1"/>
  <c r="C16" i="23" s="1"/>
  <c r="J48" i="28"/>
  <c r="N48" i="28" s="1"/>
  <c r="P48" i="28" s="1"/>
  <c r="J18" i="26"/>
  <c r="N18" i="26" s="1"/>
  <c r="P18" i="26" s="1"/>
  <c r="J40" i="10"/>
  <c r="N40" i="10" s="1"/>
  <c r="C13" i="23" s="1"/>
  <c r="J48" i="24"/>
  <c r="L48" i="24" s="1"/>
  <c r="N48" i="24" s="1"/>
  <c r="J46" i="28"/>
  <c r="J16" i="26"/>
  <c r="J46" i="24"/>
  <c r="J38" i="10"/>
  <c r="N38" i="10" s="1"/>
  <c r="C11" i="23" s="1"/>
  <c r="J47" i="28"/>
  <c r="N47" i="28" s="1"/>
  <c r="P47" i="28" s="1"/>
  <c r="J17" i="26"/>
  <c r="N17" i="26" s="1"/>
  <c r="P17" i="26" s="1"/>
  <c r="J47" i="24"/>
  <c r="L47" i="24" s="1"/>
  <c r="N47" i="24" s="1"/>
  <c r="J39" i="10"/>
  <c r="N39" i="10" s="1"/>
  <c r="C12" i="23" s="1"/>
  <c r="J43" i="28"/>
  <c r="N43" i="28" s="1"/>
  <c r="P43" i="28" s="1"/>
  <c r="J43" i="24"/>
  <c r="L43" i="24" s="1"/>
  <c r="N43" i="24" s="1"/>
  <c r="J13" i="26"/>
  <c r="N13" i="26" s="1"/>
  <c r="P13" i="26" s="1"/>
  <c r="J35" i="10"/>
  <c r="N35" i="10" s="1"/>
  <c r="C8" i="23" s="1"/>
  <c r="J50" i="28"/>
  <c r="N50" i="28" s="1"/>
  <c r="P50" i="28" s="1"/>
  <c r="J50" i="24"/>
  <c r="L50" i="24" s="1"/>
  <c r="N50" i="24" s="1"/>
  <c r="J20" i="26"/>
  <c r="N20" i="26" s="1"/>
  <c r="P20" i="26" s="1"/>
  <c r="J42" i="10"/>
  <c r="N42" i="10" s="1"/>
  <c r="C15" i="23" s="1"/>
  <c r="L44" i="24"/>
  <c r="N44" i="24" s="1"/>
  <c r="N14" i="26"/>
  <c r="P14" i="26" s="1"/>
  <c r="L46" i="24"/>
  <c r="N46" i="24" s="1"/>
  <c r="N16" i="26"/>
  <c r="P16" i="26" s="1"/>
  <c r="N46" i="28"/>
  <c r="P46" i="28" s="1"/>
  <c r="C71" i="24"/>
  <c r="C71" i="28"/>
  <c r="B72" i="24"/>
  <c r="B72" i="28"/>
  <c r="I71" i="24"/>
  <c r="I71" i="28"/>
  <c r="D53" i="20"/>
  <c r="D34" i="7"/>
  <c r="D42" i="7"/>
  <c r="C95" i="10" s="1"/>
  <c r="C50" i="26" s="1"/>
  <c r="I72" i="24"/>
  <c r="I72" i="28"/>
  <c r="B71" i="24"/>
  <c r="B71" i="28"/>
  <c r="H72" i="24"/>
  <c r="H72" i="28"/>
  <c r="H71" i="24"/>
  <c r="H71" i="28"/>
  <c r="I53" i="20"/>
  <c r="N12" i="28"/>
  <c r="O12" i="28" s="1"/>
  <c r="G72" i="24"/>
  <c r="G72" i="28"/>
  <c r="K42" i="7"/>
  <c r="J116" i="24" s="1"/>
  <c r="L37" i="7"/>
  <c r="K92" i="28" s="1"/>
  <c r="M41" i="7"/>
  <c r="L94" i="10" s="1"/>
  <c r="L49" i="26" s="1"/>
  <c r="N42" i="7"/>
  <c r="M95" i="10" s="1"/>
  <c r="M50" i="26" s="1"/>
  <c r="D44" i="7"/>
  <c r="F36" i="7"/>
  <c r="E111" i="24" s="1"/>
  <c r="F44" i="7"/>
  <c r="N11" i="28"/>
  <c r="O11" i="28" s="1"/>
  <c r="N14" i="28"/>
  <c r="O14" i="28" s="1"/>
  <c r="G71" i="24"/>
  <c r="G71" i="28"/>
  <c r="F72" i="24"/>
  <c r="F72" i="28"/>
  <c r="F71" i="24"/>
  <c r="F71" i="28"/>
  <c r="K53" i="20"/>
  <c r="F53" i="20"/>
  <c r="E42" i="7"/>
  <c r="D116" i="24" s="1"/>
  <c r="F37" i="7"/>
  <c r="F45" i="7"/>
  <c r="N10" i="28"/>
  <c r="O10" i="28" s="1"/>
  <c r="N19" i="28"/>
  <c r="O19" i="28" s="1"/>
  <c r="E72" i="24"/>
  <c r="E72" i="28"/>
  <c r="E71" i="24"/>
  <c r="E71" i="28"/>
  <c r="K36" i="7"/>
  <c r="J111" i="24" s="1"/>
  <c r="K44" i="7"/>
  <c r="J118" i="24" s="1"/>
  <c r="L39" i="7"/>
  <c r="K95" i="28" s="1"/>
  <c r="M43" i="7"/>
  <c r="L96" i="10" s="1"/>
  <c r="L51" i="26" s="1"/>
  <c r="E35" i="7"/>
  <c r="D88" i="10" s="1"/>
  <c r="D43" i="26" s="1"/>
  <c r="E43" i="7"/>
  <c r="F38" i="7"/>
  <c r="E94" i="28" s="1"/>
  <c r="M53" i="20"/>
  <c r="N44" i="28"/>
  <c r="P44" i="28" s="1"/>
  <c r="N45" i="28"/>
  <c r="P45" i="28" s="1"/>
  <c r="D72" i="24"/>
  <c r="D72" i="28"/>
  <c r="C72" i="24"/>
  <c r="C72" i="28"/>
  <c r="L34" i="10"/>
  <c r="L72" i="10" s="1"/>
  <c r="D71" i="24"/>
  <c r="D71" i="28"/>
  <c r="K37" i="7"/>
  <c r="J110" i="24" s="1"/>
  <c r="K45" i="7"/>
  <c r="J119" i="24" s="1"/>
  <c r="L40" i="7"/>
  <c r="K96" i="28" s="1"/>
  <c r="M44" i="7"/>
  <c r="L97" i="10" s="1"/>
  <c r="L52" i="26" s="1"/>
  <c r="N36" i="7"/>
  <c r="M90" i="10" s="1"/>
  <c r="M45" i="26" s="1"/>
  <c r="N45" i="7"/>
  <c r="M98" i="10" s="1"/>
  <c r="M53" i="26" s="1"/>
  <c r="D39" i="7"/>
  <c r="E36" i="7"/>
  <c r="E44" i="7"/>
  <c r="D100" i="28" s="1"/>
  <c r="F39" i="7"/>
  <c r="E95" i="28" s="1"/>
  <c r="N53" i="20"/>
  <c r="N13" i="28"/>
  <c r="O13" i="28" s="1"/>
  <c r="N16" i="28"/>
  <c r="O16" i="28" s="1"/>
  <c r="N18" i="28"/>
  <c r="O18" i="28" s="1"/>
  <c r="J72" i="24"/>
  <c r="J72" i="28"/>
  <c r="J71" i="24"/>
  <c r="J71" i="28"/>
  <c r="M34" i="10"/>
  <c r="M72" i="10" s="1"/>
  <c r="L34" i="7"/>
  <c r="K90" i="28" s="1"/>
  <c r="C53" i="20"/>
  <c r="J109" i="24"/>
  <c r="J91" i="28"/>
  <c r="C108" i="24"/>
  <c r="C90" i="28"/>
  <c r="D113" i="24"/>
  <c r="D95" i="28"/>
  <c r="E116" i="24"/>
  <c r="E98" i="28"/>
  <c r="C109" i="24"/>
  <c r="C91" i="28"/>
  <c r="D114" i="24"/>
  <c r="D96" i="28"/>
  <c r="E117" i="24"/>
  <c r="E99" i="28"/>
  <c r="E118" i="24"/>
  <c r="E100" i="28"/>
  <c r="E105" i="24"/>
  <c r="E87" i="28"/>
  <c r="J112" i="24"/>
  <c r="J94" i="28"/>
  <c r="C110" i="24"/>
  <c r="C92" i="28"/>
  <c r="E119" i="24"/>
  <c r="E101" i="28"/>
  <c r="C112" i="24"/>
  <c r="C94" i="28"/>
  <c r="D117" i="24"/>
  <c r="D99" i="28"/>
  <c r="E108" i="24"/>
  <c r="E90" i="28"/>
  <c r="C113" i="24"/>
  <c r="C95" i="28"/>
  <c r="D118" i="24"/>
  <c r="E109" i="24"/>
  <c r="E91" i="28"/>
  <c r="D108" i="24"/>
  <c r="D90" i="28"/>
  <c r="C114" i="24"/>
  <c r="C96" i="28"/>
  <c r="D119" i="24"/>
  <c r="D101" i="28"/>
  <c r="J98" i="28"/>
  <c r="C115" i="24"/>
  <c r="C97" i="28"/>
  <c r="E110" i="24"/>
  <c r="E92" i="28"/>
  <c r="J117" i="24"/>
  <c r="J99" i="28"/>
  <c r="C116" i="24"/>
  <c r="C98" i="28"/>
  <c r="D91" i="28"/>
  <c r="E112" i="24"/>
  <c r="C117" i="24"/>
  <c r="C99" i="28"/>
  <c r="D111" i="24"/>
  <c r="D93" i="28"/>
  <c r="E113" i="24"/>
  <c r="C118" i="24"/>
  <c r="C100" i="28"/>
  <c r="D110" i="24"/>
  <c r="D92" i="28"/>
  <c r="E114" i="24"/>
  <c r="E96" i="28"/>
  <c r="C119" i="24"/>
  <c r="C101" i="28"/>
  <c r="D112" i="24"/>
  <c r="D94" i="28"/>
  <c r="E115" i="24"/>
  <c r="E97" i="28"/>
  <c r="N15" i="7"/>
  <c r="N38" i="7"/>
  <c r="M91" i="10" s="1"/>
  <c r="M46" i="26" s="1"/>
  <c r="N40" i="7"/>
  <c r="M93" i="10" s="1"/>
  <c r="M48" i="26" s="1"/>
  <c r="N37" i="7"/>
  <c r="M89" i="10" s="1"/>
  <c r="M44" i="26" s="1"/>
  <c r="N34" i="7"/>
  <c r="M87" i="10" s="1"/>
  <c r="M42" i="26" s="1"/>
  <c r="M41" i="26" s="1"/>
  <c r="N35" i="7"/>
  <c r="M88" i="10" s="1"/>
  <c r="M43" i="26" s="1"/>
  <c r="N46" i="7"/>
  <c r="M99" i="10" s="1"/>
  <c r="M54" i="26" s="1"/>
  <c r="K72" i="24"/>
  <c r="L72" i="24" s="1"/>
  <c r="N72" i="24" s="1"/>
  <c r="K69" i="10"/>
  <c r="K71" i="24"/>
  <c r="K68" i="10"/>
  <c r="E99" i="10"/>
  <c r="E54" i="26" s="1"/>
  <c r="E120" i="24"/>
  <c r="K88" i="10"/>
  <c r="K43" i="26" s="1"/>
  <c r="K109" i="24"/>
  <c r="K90" i="10"/>
  <c r="K45" i="26" s="1"/>
  <c r="K111" i="24"/>
  <c r="K91" i="10"/>
  <c r="K46" i="26" s="1"/>
  <c r="K112" i="24"/>
  <c r="K92" i="10"/>
  <c r="K47" i="26" s="1"/>
  <c r="K113" i="24"/>
  <c r="K94" i="10"/>
  <c r="K49" i="26" s="1"/>
  <c r="K115" i="24"/>
  <c r="K96" i="10"/>
  <c r="K51" i="26" s="1"/>
  <c r="K117" i="24"/>
  <c r="L18" i="24"/>
  <c r="M18" i="24" s="1"/>
  <c r="B14" i="23"/>
  <c r="D14" i="23" s="1"/>
  <c r="Q32" i="28" s="1"/>
  <c r="L16" i="24"/>
  <c r="M16" i="24" s="1"/>
  <c r="B9" i="23"/>
  <c r="L11" i="24"/>
  <c r="M11" i="24" s="1"/>
  <c r="B13" i="23"/>
  <c r="B16" i="23"/>
  <c r="D16" i="23" s="1"/>
  <c r="B10" i="23"/>
  <c r="B17" i="23"/>
  <c r="D17" i="23" s="1"/>
  <c r="Q36" i="28" s="1"/>
  <c r="L15" i="24"/>
  <c r="M15" i="24" s="1"/>
  <c r="L12" i="24"/>
  <c r="M12" i="24" s="1"/>
  <c r="L19" i="24"/>
  <c r="M19" i="24" s="1"/>
  <c r="B11" i="23"/>
  <c r="B8" i="23"/>
  <c r="D8" i="23" s="1"/>
  <c r="B12" i="23"/>
  <c r="D12" i="23" s="1"/>
  <c r="B15" i="23"/>
  <c r="L13" i="24"/>
  <c r="M13" i="24" s="1"/>
  <c r="L10" i="24"/>
  <c r="M10" i="24" s="1"/>
  <c r="L14" i="24"/>
  <c r="M14" i="24" s="1"/>
  <c r="L17" i="24"/>
  <c r="M17" i="24" s="1"/>
  <c r="H44" i="7"/>
  <c r="L42" i="7"/>
  <c r="K98" i="28" s="1"/>
  <c r="N51" i="7"/>
  <c r="M106" i="10" s="1"/>
  <c r="K41" i="7"/>
  <c r="L45" i="7"/>
  <c r="K101" i="28" s="1"/>
  <c r="L44" i="7"/>
  <c r="K100" i="28" s="1"/>
  <c r="D36" i="7"/>
  <c r="C93" i="28" s="1"/>
  <c r="E41" i="7"/>
  <c r="D97" i="28" s="1"/>
  <c r="J43" i="7"/>
  <c r="J45" i="7"/>
  <c r="J39" i="7"/>
  <c r="G42" i="7"/>
  <c r="H42" i="7"/>
  <c r="I45" i="7"/>
  <c r="O15" i="20"/>
  <c r="O16" i="20"/>
  <c r="O17" i="20"/>
  <c r="O18" i="20"/>
  <c r="K40" i="7"/>
  <c r="N41" i="7"/>
  <c r="M94" i="10" s="1"/>
  <c r="M49" i="26" s="1"/>
  <c r="E46" i="7"/>
  <c r="D102" i="28" s="1"/>
  <c r="N39" i="7"/>
  <c r="M92" i="10" s="1"/>
  <c r="M47" i="26" s="1"/>
  <c r="I37" i="7"/>
  <c r="G43" i="7"/>
  <c r="D26" i="7"/>
  <c r="C80" i="28" s="1"/>
  <c r="G40" i="7"/>
  <c r="N52" i="7"/>
  <c r="M107" i="10" s="1"/>
  <c r="M52" i="7"/>
  <c r="L107" i="10" s="1"/>
  <c r="I34" i="7"/>
  <c r="I41" i="7"/>
  <c r="H46" i="7"/>
  <c r="G102" i="28" s="1"/>
  <c r="H34" i="7"/>
  <c r="J40" i="7"/>
  <c r="G44" i="7"/>
  <c r="F30" i="7"/>
  <c r="E86" i="28" s="1"/>
  <c r="H57" i="7"/>
  <c r="G119" i="28" s="1"/>
  <c r="E55" i="7"/>
  <c r="D117" i="28" s="1"/>
  <c r="K34" i="7"/>
  <c r="H28" i="7"/>
  <c r="I23" i="7"/>
  <c r="H79" i="28" s="1"/>
  <c r="K24" i="7"/>
  <c r="L27" i="7"/>
  <c r="K83" i="28" s="1"/>
  <c r="N23" i="7"/>
  <c r="M76" i="10" s="1"/>
  <c r="E24" i="7"/>
  <c r="F27" i="7"/>
  <c r="G27" i="7"/>
  <c r="H23" i="7"/>
  <c r="G79" i="28" s="1"/>
  <c r="I30" i="7"/>
  <c r="J26" i="7"/>
  <c r="L22" i="7"/>
  <c r="K78" i="28" s="1"/>
  <c r="M26" i="7"/>
  <c r="L77" i="10" s="1"/>
  <c r="L32" i="26" s="1"/>
  <c r="N30" i="7"/>
  <c r="M83" i="10" s="1"/>
  <c r="M38" i="26" s="1"/>
  <c r="G45" i="7"/>
  <c r="D27" i="7"/>
  <c r="C83" i="28" s="1"/>
  <c r="J38" i="7"/>
  <c r="H45" i="7"/>
  <c r="J41" i="7"/>
  <c r="J37" i="7"/>
  <c r="H37" i="7"/>
  <c r="I44" i="7"/>
  <c r="G28" i="7"/>
  <c r="H24" i="7"/>
  <c r="J27" i="7"/>
  <c r="L23" i="7"/>
  <c r="M27" i="7"/>
  <c r="L80" i="10" s="1"/>
  <c r="L35" i="26" s="1"/>
  <c r="F51" i="7"/>
  <c r="K57" i="7"/>
  <c r="J119" i="28" s="1"/>
  <c r="G46" i="7"/>
  <c r="F102" i="28" s="1"/>
  <c r="H40" i="7"/>
  <c r="I43" i="7"/>
  <c r="I39" i="7"/>
  <c r="I40" i="7"/>
  <c r="H36" i="7"/>
  <c r="K29" i="7"/>
  <c r="M37" i="7"/>
  <c r="L89" i="10" s="1"/>
  <c r="L44" i="26" s="1"/>
  <c r="D24" i="7"/>
  <c r="C81" i="28" s="1"/>
  <c r="E29" i="7"/>
  <c r="D85" i="28" s="1"/>
  <c r="K39" i="7"/>
  <c r="G36" i="7"/>
  <c r="G39" i="7"/>
  <c r="H39" i="7"/>
  <c r="I42" i="7"/>
  <c r="J42" i="7"/>
  <c r="G26" i="7"/>
  <c r="H22" i="7"/>
  <c r="I29" i="7"/>
  <c r="J25" i="7"/>
  <c r="K30" i="7"/>
  <c r="M25" i="7"/>
  <c r="L79" i="10" s="1"/>
  <c r="L34" i="26" s="1"/>
  <c r="N29" i="7"/>
  <c r="M82" i="10" s="1"/>
  <c r="M37" i="26" s="1"/>
  <c r="D25" i="7"/>
  <c r="C82" i="28" s="1"/>
  <c r="E30" i="7"/>
  <c r="D86" i="28" s="1"/>
  <c r="F22" i="7"/>
  <c r="G35" i="7"/>
  <c r="H35" i="7"/>
  <c r="I35" i="7"/>
  <c r="J57" i="7"/>
  <c r="I119" i="28" s="1"/>
  <c r="H43" i="7"/>
  <c r="G24" i="7"/>
  <c r="I27" i="7"/>
  <c r="J23" i="7"/>
  <c r="I79" i="28" s="1"/>
  <c r="K28" i="7"/>
  <c r="M35" i="7"/>
  <c r="L88" i="10" s="1"/>
  <c r="L43" i="26" s="1"/>
  <c r="M23" i="7"/>
  <c r="L76" i="10" s="1"/>
  <c r="N27" i="7"/>
  <c r="M80" i="10" s="1"/>
  <c r="M35" i="26" s="1"/>
  <c r="D23" i="7"/>
  <c r="E28" i="7"/>
  <c r="D84" i="28" s="1"/>
  <c r="M24" i="7"/>
  <c r="L78" i="10" s="1"/>
  <c r="L33" i="26" s="1"/>
  <c r="N28" i="7"/>
  <c r="M81" i="10" s="1"/>
  <c r="M36" i="26" s="1"/>
  <c r="F23" i="7"/>
  <c r="L57" i="7"/>
  <c r="J51" i="7"/>
  <c r="G29" i="7"/>
  <c r="H25" i="7"/>
  <c r="J28" i="7"/>
  <c r="L24" i="7"/>
  <c r="K81" i="28" s="1"/>
  <c r="M28" i="7"/>
  <c r="L81" i="10" s="1"/>
  <c r="L36" i="26" s="1"/>
  <c r="D28" i="7"/>
  <c r="C84" i="28" s="1"/>
  <c r="F24" i="7"/>
  <c r="I57" i="7"/>
  <c r="H119" i="28" s="1"/>
  <c r="J44" i="7"/>
  <c r="D29" i="7"/>
  <c r="C85" i="28" s="1"/>
  <c r="E22" i="7"/>
  <c r="D78" i="28" s="1"/>
  <c r="F25" i="7"/>
  <c r="E82" i="28" s="1"/>
  <c r="J52" i="7"/>
  <c r="H27" i="7"/>
  <c r="I22" i="7"/>
  <c r="J30" i="7"/>
  <c r="K23" i="7"/>
  <c r="J79" i="28" s="1"/>
  <c r="L26" i="7"/>
  <c r="K80" i="28" s="1"/>
  <c r="M30" i="7"/>
  <c r="L83" i="10" s="1"/>
  <c r="L38" i="26" s="1"/>
  <c r="M34" i="7"/>
  <c r="L87" i="10" s="1"/>
  <c r="L42" i="26" s="1"/>
  <c r="L41" i="26" s="1"/>
  <c r="N22" i="7"/>
  <c r="M75" i="10" s="1"/>
  <c r="M31" i="26" s="1"/>
  <c r="M28" i="26" s="1"/>
  <c r="D30" i="7"/>
  <c r="C86" i="28" s="1"/>
  <c r="E23" i="7"/>
  <c r="F26" i="7"/>
  <c r="E80" i="28" s="1"/>
  <c r="K51" i="7"/>
  <c r="L51" i="7"/>
  <c r="K109" i="28" s="1"/>
  <c r="J34" i="7"/>
  <c r="G38" i="7"/>
  <c r="H38" i="7"/>
  <c r="I38" i="7"/>
  <c r="M36" i="7"/>
  <c r="L90" i="10" s="1"/>
  <c r="L45" i="26" s="1"/>
  <c r="M56" i="7"/>
  <c r="J56" i="7"/>
  <c r="G57" i="7"/>
  <c r="F119" i="28" s="1"/>
  <c r="J46" i="7"/>
  <c r="I102" i="28" s="1"/>
  <c r="G41" i="7"/>
  <c r="H41" i="7"/>
  <c r="H29" i="7"/>
  <c r="I24" i="7"/>
  <c r="I31" i="7"/>
  <c r="K25" i="7"/>
  <c r="L28" i="7"/>
  <c r="K84" i="28" s="1"/>
  <c r="L31" i="7"/>
  <c r="K87" i="28" s="1"/>
  <c r="M38" i="7"/>
  <c r="L91" i="10" s="1"/>
  <c r="L46" i="26" s="1"/>
  <c r="N24" i="7"/>
  <c r="M78" i="10" s="1"/>
  <c r="M33" i="26" s="1"/>
  <c r="C42" i="7"/>
  <c r="B98" i="28" s="1"/>
  <c r="O42" i="20"/>
  <c r="O42" i="16"/>
  <c r="C28" i="7"/>
  <c r="B84" i="28" s="1"/>
  <c r="O28" i="20"/>
  <c r="O31" i="16"/>
  <c r="E25" i="7"/>
  <c r="D82" i="28" s="1"/>
  <c r="F28" i="7"/>
  <c r="G55" i="7"/>
  <c r="D55" i="7"/>
  <c r="C117" i="28" s="1"/>
  <c r="I46" i="7"/>
  <c r="H102" i="28" s="1"/>
  <c r="G22" i="7"/>
  <c r="H30" i="7"/>
  <c r="I25" i="7"/>
  <c r="K26" i="7"/>
  <c r="L29" i="7"/>
  <c r="K85" i="28" s="1"/>
  <c r="N25" i="7"/>
  <c r="M79" i="10" s="1"/>
  <c r="M34" i="26" s="1"/>
  <c r="C43" i="7"/>
  <c r="B99" i="28" s="1"/>
  <c r="O43" i="20"/>
  <c r="C29" i="7"/>
  <c r="B85" i="28" s="1"/>
  <c r="O29" i="20"/>
  <c r="E26" i="7"/>
  <c r="D80" i="28" s="1"/>
  <c r="F29" i="7"/>
  <c r="E85" i="28" s="1"/>
  <c r="M57" i="7"/>
  <c r="L115" i="10" s="1"/>
  <c r="L113" i="10" s="1"/>
  <c r="O47" i="20"/>
  <c r="M47" i="7"/>
  <c r="O47" i="7" s="1"/>
  <c r="J55" i="7"/>
  <c r="G56" i="7"/>
  <c r="D56" i="7"/>
  <c r="C118" i="28" s="1"/>
  <c r="G34" i="7"/>
  <c r="G37" i="7"/>
  <c r="G23" i="7"/>
  <c r="F79" i="28" s="1"/>
  <c r="I26" i="7"/>
  <c r="J22" i="7"/>
  <c r="K27" i="7"/>
  <c r="L30" i="7"/>
  <c r="K86" i="28" s="1"/>
  <c r="M22" i="7"/>
  <c r="L75" i="10" s="1"/>
  <c r="L31" i="26" s="1"/>
  <c r="L28" i="26" s="1"/>
  <c r="M51" i="7"/>
  <c r="L106" i="10" s="1"/>
  <c r="N26" i="7"/>
  <c r="M77" i="10" s="1"/>
  <c r="M32" i="26" s="1"/>
  <c r="C44" i="7"/>
  <c r="B100" i="28" s="1"/>
  <c r="O44" i="20"/>
  <c r="C30" i="7"/>
  <c r="B86" i="28" s="1"/>
  <c r="O30" i="20"/>
  <c r="D22" i="7"/>
  <c r="C78" i="28" s="1"/>
  <c r="E27" i="7"/>
  <c r="D83" i="28" s="1"/>
  <c r="M55" i="7"/>
  <c r="D57" i="7"/>
  <c r="C119" i="28" s="1"/>
  <c r="I36" i="7"/>
  <c r="J36" i="7"/>
  <c r="C55" i="7"/>
  <c r="B117" i="28" s="1"/>
  <c r="O55" i="20"/>
  <c r="D51" i="7"/>
  <c r="C109" i="28" s="1"/>
  <c r="G31" i="7"/>
  <c r="C45" i="7"/>
  <c r="B101" i="28" s="1"/>
  <c r="O45" i="20"/>
  <c r="L55" i="7"/>
  <c r="I56" i="7"/>
  <c r="F55" i="7"/>
  <c r="E51" i="7"/>
  <c r="D109" i="28" s="1"/>
  <c r="N55" i="7"/>
  <c r="C56" i="7"/>
  <c r="B118" i="28" s="1"/>
  <c r="O56" i="20"/>
  <c r="G25" i="7"/>
  <c r="I28" i="7"/>
  <c r="J24" i="7"/>
  <c r="K31" i="7"/>
  <c r="C52" i="7"/>
  <c r="B110" i="28" s="1"/>
  <c r="O52" i="20"/>
  <c r="C34" i="7"/>
  <c r="B90" i="28" s="1"/>
  <c r="O34" i="20"/>
  <c r="C31" i="7"/>
  <c r="B87" i="28" s="1"/>
  <c r="O31" i="20"/>
  <c r="E31" i="7"/>
  <c r="D87" i="28" s="1"/>
  <c r="L56" i="7"/>
  <c r="I55" i="7"/>
  <c r="F56" i="7"/>
  <c r="G51" i="7"/>
  <c r="H51" i="7"/>
  <c r="I51" i="7"/>
  <c r="C35" i="7"/>
  <c r="B91" i="28" s="1"/>
  <c r="O35" i="20"/>
  <c r="N31" i="7"/>
  <c r="M84" i="10" s="1"/>
  <c r="M39" i="26" s="1"/>
  <c r="J35" i="7"/>
  <c r="M46" i="7"/>
  <c r="L99" i="10" s="1"/>
  <c r="L54" i="26" s="1"/>
  <c r="C36" i="7"/>
  <c r="B93" i="28" s="1"/>
  <c r="O36" i="20"/>
  <c r="C22" i="7"/>
  <c r="B78" i="28" s="1"/>
  <c r="O22" i="20"/>
  <c r="F57" i="7"/>
  <c r="E119" i="28" s="1"/>
  <c r="N56" i="7"/>
  <c r="F52" i="7"/>
  <c r="E52" i="7"/>
  <c r="D110" i="28" s="1"/>
  <c r="J31" i="7"/>
  <c r="C37" i="7"/>
  <c r="B92" i="28" s="1"/>
  <c r="O37" i="20"/>
  <c r="C23" i="7"/>
  <c r="O23" i="20"/>
  <c r="D31" i="7"/>
  <c r="C87" i="28" s="1"/>
  <c r="K55" i="7"/>
  <c r="J117" i="28" s="1"/>
  <c r="H56" i="7"/>
  <c r="H52" i="7"/>
  <c r="G52" i="7"/>
  <c r="C46" i="7"/>
  <c r="O46" i="20"/>
  <c r="O46" i="16"/>
  <c r="D46" i="7"/>
  <c r="C102" i="28" s="1"/>
  <c r="H31" i="7"/>
  <c r="D52" i="7"/>
  <c r="C110" i="28" s="1"/>
  <c r="M31" i="7"/>
  <c r="L84" i="10" s="1"/>
  <c r="L39" i="26" s="1"/>
  <c r="C38" i="7"/>
  <c r="B94" i="28" s="1"/>
  <c r="O38" i="20"/>
  <c r="C24" i="7"/>
  <c r="B81" i="28" s="1"/>
  <c r="O24" i="20"/>
  <c r="K56" i="7"/>
  <c r="J118" i="28" s="1"/>
  <c r="H55" i="7"/>
  <c r="E56" i="7"/>
  <c r="D118" i="28" s="1"/>
  <c r="C57" i="7"/>
  <c r="B119" i="28" s="1"/>
  <c r="O57" i="20"/>
  <c r="C51" i="7"/>
  <c r="B109" i="28" s="1"/>
  <c r="B108" i="28" s="1"/>
  <c r="O51" i="20"/>
  <c r="I52" i="7"/>
  <c r="G30" i="7"/>
  <c r="H26" i="7"/>
  <c r="J29" i="7"/>
  <c r="K22" i="7"/>
  <c r="L25" i="7"/>
  <c r="K82" i="28" s="1"/>
  <c r="M29" i="7"/>
  <c r="L82" i="10" s="1"/>
  <c r="L37" i="26" s="1"/>
  <c r="L46" i="7"/>
  <c r="K102" i="28" s="1"/>
  <c r="C39" i="7"/>
  <c r="B95" i="28" s="1"/>
  <c r="O39" i="20"/>
  <c r="C25" i="7"/>
  <c r="B82" i="28" s="1"/>
  <c r="O25" i="20"/>
  <c r="O28" i="16"/>
  <c r="N57" i="7"/>
  <c r="M115" i="10" s="1"/>
  <c r="M113" i="10" s="1"/>
  <c r="C40" i="7"/>
  <c r="B96" i="28" s="1"/>
  <c r="O40" i="20"/>
  <c r="C26" i="7"/>
  <c r="B80" i="28" s="1"/>
  <c r="O26" i="20"/>
  <c r="O29" i="16"/>
  <c r="E57" i="7"/>
  <c r="D119" i="28" s="1"/>
  <c r="L52" i="7"/>
  <c r="K110" i="28" s="1"/>
  <c r="K52" i="7"/>
  <c r="K46" i="7"/>
  <c r="J102" i="28" s="1"/>
  <c r="C41" i="7"/>
  <c r="B97" i="28" s="1"/>
  <c r="O41" i="20"/>
  <c r="C27" i="7"/>
  <c r="B83" i="28" s="1"/>
  <c r="O27" i="20"/>
  <c r="O57" i="16"/>
  <c r="C68" i="10"/>
  <c r="O15" i="16"/>
  <c r="O18" i="16"/>
  <c r="O17" i="16"/>
  <c r="D69" i="10"/>
  <c r="O16" i="16"/>
  <c r="D68" i="10"/>
  <c r="C69" i="10"/>
  <c r="B69" i="10"/>
  <c r="B68" i="10"/>
  <c r="E92" i="10"/>
  <c r="E47" i="26" s="1"/>
  <c r="E88" i="10"/>
  <c r="E43" i="26" s="1"/>
  <c r="O45" i="16"/>
  <c r="E91" i="10"/>
  <c r="E46" i="26" s="1"/>
  <c r="E96" i="10"/>
  <c r="E51" i="26" s="1"/>
  <c r="O26" i="16"/>
  <c r="O39" i="16"/>
  <c r="O27" i="16"/>
  <c r="O36" i="16"/>
  <c r="O35" i="16"/>
  <c r="O25" i="16"/>
  <c r="C96" i="10"/>
  <c r="C51" i="26" s="1"/>
  <c r="D92" i="10"/>
  <c r="D47" i="26" s="1"/>
  <c r="D97" i="10"/>
  <c r="D52" i="26" s="1"/>
  <c r="C87" i="10"/>
  <c r="C42" i="26" s="1"/>
  <c r="C92" i="10"/>
  <c r="C47" i="26" s="1"/>
  <c r="C88" i="10"/>
  <c r="C43" i="26" s="1"/>
  <c r="C98" i="10"/>
  <c r="C53" i="26" s="1"/>
  <c r="C89" i="10"/>
  <c r="C44" i="26" s="1"/>
  <c r="O51" i="16"/>
  <c r="O24" i="16"/>
  <c r="O44" i="16"/>
  <c r="O34" i="16"/>
  <c r="O56" i="16"/>
  <c r="O40" i="16"/>
  <c r="O22" i="16"/>
  <c r="O38" i="16"/>
  <c r="O43" i="16"/>
  <c r="O37" i="16"/>
  <c r="O23" i="16"/>
  <c r="O55" i="16"/>
  <c r="O30" i="16"/>
  <c r="O52" i="16"/>
  <c r="O41" i="16"/>
  <c r="D90" i="10"/>
  <c r="D45" i="26" s="1"/>
  <c r="D98" i="10"/>
  <c r="D53" i="26" s="1"/>
  <c r="D93" i="10"/>
  <c r="D48" i="26" s="1"/>
  <c r="D87" i="10"/>
  <c r="D42" i="26" s="1"/>
  <c r="D91" i="10"/>
  <c r="D46" i="26" s="1"/>
  <c r="D96" i="10"/>
  <c r="D51" i="26" s="1"/>
  <c r="D89" i="10"/>
  <c r="D44" i="26" s="1"/>
  <c r="C94" i="10"/>
  <c r="C49" i="26" s="1"/>
  <c r="C97" i="10"/>
  <c r="C52" i="26" s="1"/>
  <c r="C93" i="10"/>
  <c r="C48" i="26" s="1"/>
  <c r="C91" i="10"/>
  <c r="C46" i="26" s="1"/>
  <c r="F5" i="7"/>
  <c r="E8" i="10"/>
  <c r="E95" i="10"/>
  <c r="E50" i="26" s="1"/>
  <c r="K32" i="11"/>
  <c r="K27" i="11"/>
  <c r="K31" i="11"/>
  <c r="K30" i="11"/>
  <c r="K35" i="11"/>
  <c r="K33" i="11"/>
  <c r="K26" i="11"/>
  <c r="K28" i="11"/>
  <c r="K25" i="11"/>
  <c r="K29" i="11"/>
  <c r="K34" i="11"/>
  <c r="D15" i="23" l="1"/>
  <c r="D10" i="23"/>
  <c r="W21" i="10" s="1"/>
  <c r="K108" i="24"/>
  <c r="D109" i="24"/>
  <c r="N71" i="28"/>
  <c r="P71" i="28" s="1"/>
  <c r="K87" i="10"/>
  <c r="K42" i="26" s="1"/>
  <c r="D98" i="28"/>
  <c r="D89" i="28" s="1"/>
  <c r="N72" i="28"/>
  <c r="P72" i="28" s="1"/>
  <c r="K89" i="28"/>
  <c r="D11" i="23"/>
  <c r="W17" i="10" s="1"/>
  <c r="J101" i="28"/>
  <c r="J100" i="28"/>
  <c r="E93" i="28"/>
  <c r="J92" i="28"/>
  <c r="J93" i="28"/>
  <c r="D13" i="23"/>
  <c r="W22" i="10" s="1"/>
  <c r="I114" i="10"/>
  <c r="D9" i="23"/>
  <c r="W14" i="10" s="1"/>
  <c r="K114" i="24"/>
  <c r="K110" i="24"/>
  <c r="K93" i="10"/>
  <c r="K48" i="26" s="1"/>
  <c r="K89" i="10"/>
  <c r="K44" i="26" s="1"/>
  <c r="L71" i="24"/>
  <c r="N71" i="24" s="1"/>
  <c r="O53" i="20"/>
  <c r="L56" i="26"/>
  <c r="L58" i="26" s="1"/>
  <c r="M56" i="26"/>
  <c r="M58" i="26" s="1"/>
  <c r="M105" i="10"/>
  <c r="C116" i="28"/>
  <c r="C120" i="28" s="1"/>
  <c r="E107" i="24"/>
  <c r="L116" i="10"/>
  <c r="D108" i="28"/>
  <c r="E78" i="24"/>
  <c r="E78" i="28"/>
  <c r="H127" i="24"/>
  <c r="H109" i="28"/>
  <c r="H99" i="24"/>
  <c r="H81" i="28"/>
  <c r="J78" i="24"/>
  <c r="J78" i="28"/>
  <c r="G128" i="24"/>
  <c r="G126" i="24" s="1"/>
  <c r="G110" i="28"/>
  <c r="F127" i="24"/>
  <c r="F109" i="28"/>
  <c r="I99" i="24"/>
  <c r="I81" i="28"/>
  <c r="F105" i="24"/>
  <c r="F87" i="28"/>
  <c r="G103" i="24"/>
  <c r="G85" i="28"/>
  <c r="K108" i="28"/>
  <c r="G101" i="24"/>
  <c r="G83" i="28"/>
  <c r="G100" i="24"/>
  <c r="G82" i="28"/>
  <c r="J102" i="24"/>
  <c r="J84" i="28"/>
  <c r="J113" i="24"/>
  <c r="J95" i="28"/>
  <c r="E127" i="24"/>
  <c r="E109" i="28"/>
  <c r="H115" i="24"/>
  <c r="H97" i="28"/>
  <c r="E89" i="28"/>
  <c r="I78" i="24"/>
  <c r="I78" i="28"/>
  <c r="F128" i="24"/>
  <c r="F110" i="28"/>
  <c r="F108" i="28" s="1"/>
  <c r="J105" i="24"/>
  <c r="J87" i="28"/>
  <c r="H78" i="24"/>
  <c r="H78" i="28"/>
  <c r="J114" i="24"/>
  <c r="J96" i="28"/>
  <c r="I103" i="24"/>
  <c r="I85" i="28"/>
  <c r="G136" i="24"/>
  <c r="G118" i="28"/>
  <c r="E136" i="24"/>
  <c r="E118" i="28"/>
  <c r="H102" i="24"/>
  <c r="H84" i="28"/>
  <c r="C108" i="28"/>
  <c r="F136" i="24"/>
  <c r="F118" i="28"/>
  <c r="G115" i="24"/>
  <c r="G97" i="28"/>
  <c r="J127" i="24"/>
  <c r="J109" i="28"/>
  <c r="I128" i="24"/>
  <c r="I110" i="28"/>
  <c r="F103" i="24"/>
  <c r="F85" i="28"/>
  <c r="F119" i="24"/>
  <c r="F101" i="28"/>
  <c r="J99" i="24"/>
  <c r="J81" i="28"/>
  <c r="H108" i="24"/>
  <c r="H90" i="28"/>
  <c r="E135" i="24"/>
  <c r="E117" i="28"/>
  <c r="I105" i="24"/>
  <c r="I87" i="28"/>
  <c r="K117" i="28"/>
  <c r="G112" i="24"/>
  <c r="G94" i="28"/>
  <c r="G127" i="24"/>
  <c r="G109" i="28"/>
  <c r="G98" i="24"/>
  <c r="G80" i="28"/>
  <c r="J116" i="28"/>
  <c r="J120" i="28" s="1"/>
  <c r="H135" i="24"/>
  <c r="H117" i="28"/>
  <c r="F100" i="24"/>
  <c r="F82" i="28"/>
  <c r="I135" i="24"/>
  <c r="I117" i="28"/>
  <c r="J98" i="24"/>
  <c r="J80" i="28"/>
  <c r="F115" i="24"/>
  <c r="F97" i="28"/>
  <c r="I127" i="24"/>
  <c r="I109" i="28"/>
  <c r="H101" i="24"/>
  <c r="H83" i="28"/>
  <c r="J104" i="24"/>
  <c r="J86" i="28"/>
  <c r="K76" i="10"/>
  <c r="K79" i="28"/>
  <c r="K77" i="28" s="1"/>
  <c r="K104" i="28" s="1"/>
  <c r="L105" i="10"/>
  <c r="J115" i="24"/>
  <c r="J97" i="28"/>
  <c r="F104" i="24"/>
  <c r="F86" i="28"/>
  <c r="B116" i="28"/>
  <c r="H100" i="24"/>
  <c r="H82" i="28"/>
  <c r="D76" i="10"/>
  <c r="D79" i="28"/>
  <c r="K115" i="10"/>
  <c r="K113" i="10" s="1"/>
  <c r="K119" i="28"/>
  <c r="N119" i="28" s="1"/>
  <c r="F99" i="24"/>
  <c r="F81" i="28"/>
  <c r="I100" i="24"/>
  <c r="I82" i="28"/>
  <c r="I101" i="24"/>
  <c r="I83" i="28"/>
  <c r="G102" i="24"/>
  <c r="G84" i="28"/>
  <c r="G135" i="24"/>
  <c r="G117" i="28"/>
  <c r="G116" i="28" s="1"/>
  <c r="G120" i="28" s="1"/>
  <c r="F108" i="24"/>
  <c r="F90" i="28"/>
  <c r="K118" i="28"/>
  <c r="H128" i="24"/>
  <c r="H110" i="28"/>
  <c r="I111" i="24"/>
  <c r="I93" i="28"/>
  <c r="L74" i="10"/>
  <c r="G104" i="24"/>
  <c r="G86" i="28"/>
  <c r="E76" i="10"/>
  <c r="E79" i="28"/>
  <c r="G117" i="24"/>
  <c r="G99" i="28"/>
  <c r="H103" i="24"/>
  <c r="H85" i="28"/>
  <c r="J103" i="24"/>
  <c r="J85" i="28"/>
  <c r="G99" i="24"/>
  <c r="G81" i="28"/>
  <c r="J108" i="24"/>
  <c r="J90" i="28"/>
  <c r="F114" i="24"/>
  <c r="F96" i="28"/>
  <c r="H119" i="24"/>
  <c r="H101" i="28"/>
  <c r="M86" i="10"/>
  <c r="J100" i="24"/>
  <c r="J82" i="28"/>
  <c r="B120" i="24"/>
  <c r="B102" i="28"/>
  <c r="B89" i="28" s="1"/>
  <c r="E128" i="24"/>
  <c r="E126" i="24" s="1"/>
  <c r="E110" i="28"/>
  <c r="E108" i="28" s="1"/>
  <c r="I102" i="24"/>
  <c r="I84" i="28"/>
  <c r="I112" i="24"/>
  <c r="I94" i="28"/>
  <c r="B76" i="10"/>
  <c r="B79" i="28"/>
  <c r="B77" i="28" s="1"/>
  <c r="M116" i="10"/>
  <c r="H111" i="24"/>
  <c r="H93" i="28"/>
  <c r="F78" i="24"/>
  <c r="F78" i="28"/>
  <c r="I136" i="24"/>
  <c r="I118" i="28"/>
  <c r="M74" i="10"/>
  <c r="I118" i="24"/>
  <c r="I100" i="28"/>
  <c r="G78" i="24"/>
  <c r="G78" i="28"/>
  <c r="G111" i="24"/>
  <c r="G93" i="28"/>
  <c r="F102" i="24"/>
  <c r="F84" i="28"/>
  <c r="I98" i="24"/>
  <c r="I80" i="28"/>
  <c r="D116" i="28"/>
  <c r="D120" i="28" s="1"/>
  <c r="G116" i="24"/>
  <c r="G98" i="28"/>
  <c r="G118" i="24"/>
  <c r="G100" i="28"/>
  <c r="G105" i="24"/>
  <c r="G87" i="28"/>
  <c r="I109" i="24"/>
  <c r="I91" i="28"/>
  <c r="J101" i="24"/>
  <c r="J83" i="28"/>
  <c r="L86" i="10"/>
  <c r="H109" i="24"/>
  <c r="H91" i="28"/>
  <c r="F98" i="24"/>
  <c r="F80" i="28"/>
  <c r="H114" i="24"/>
  <c r="H96" i="28"/>
  <c r="H118" i="24"/>
  <c r="H100" i="28"/>
  <c r="H104" i="24"/>
  <c r="H86" i="28"/>
  <c r="F117" i="24"/>
  <c r="F99" i="28"/>
  <c r="F116" i="24"/>
  <c r="F98" i="28"/>
  <c r="E99" i="24"/>
  <c r="E81" i="28"/>
  <c r="G109" i="24"/>
  <c r="G91" i="28"/>
  <c r="I116" i="24"/>
  <c r="I98" i="28"/>
  <c r="H113" i="24"/>
  <c r="H95" i="28"/>
  <c r="G110" i="24"/>
  <c r="G92" i="28"/>
  <c r="H110" i="24"/>
  <c r="H92" i="28"/>
  <c r="I113" i="24"/>
  <c r="I95" i="28"/>
  <c r="H98" i="24"/>
  <c r="H80" i="28"/>
  <c r="F135" i="24"/>
  <c r="F117" i="28"/>
  <c r="F116" i="28" s="1"/>
  <c r="F120" i="28" s="1"/>
  <c r="H112" i="24"/>
  <c r="H94" i="28"/>
  <c r="C76" i="10"/>
  <c r="C79" i="28"/>
  <c r="C77" i="28" s="1"/>
  <c r="F109" i="24"/>
  <c r="F91" i="28"/>
  <c r="H116" i="24"/>
  <c r="H98" i="28"/>
  <c r="H117" i="24"/>
  <c r="H99" i="28"/>
  <c r="I110" i="24"/>
  <c r="I92" i="28"/>
  <c r="F101" i="24"/>
  <c r="F83" i="28"/>
  <c r="F118" i="24"/>
  <c r="F100" i="28"/>
  <c r="I119" i="24"/>
  <c r="I101" i="28"/>
  <c r="C89" i="28"/>
  <c r="G113" i="24"/>
  <c r="G95" i="28"/>
  <c r="G114" i="24"/>
  <c r="G96" i="28"/>
  <c r="I115" i="24"/>
  <c r="I97" i="28"/>
  <c r="E101" i="24"/>
  <c r="E83" i="28"/>
  <c r="N83" i="28" s="1"/>
  <c r="I114" i="24"/>
  <c r="I96" i="28"/>
  <c r="I117" i="24"/>
  <c r="I99" i="28"/>
  <c r="J128" i="24"/>
  <c r="J110" i="28"/>
  <c r="H136" i="24"/>
  <c r="H118" i="28"/>
  <c r="E102" i="24"/>
  <c r="E84" i="28"/>
  <c r="F110" i="24"/>
  <c r="F92" i="28"/>
  <c r="H105" i="24"/>
  <c r="H87" i="28"/>
  <c r="F112" i="24"/>
  <c r="F94" i="28"/>
  <c r="I104" i="24"/>
  <c r="I86" i="28"/>
  <c r="F113" i="24"/>
  <c r="F95" i="28"/>
  <c r="G119" i="24"/>
  <c r="G101" i="28"/>
  <c r="D99" i="24"/>
  <c r="D81" i="28"/>
  <c r="D77" i="28" s="1"/>
  <c r="G108" i="24"/>
  <c r="G90" i="28"/>
  <c r="I108" i="24"/>
  <c r="I90" i="28"/>
  <c r="F111" i="24"/>
  <c r="F93" i="28"/>
  <c r="Q23" i="28"/>
  <c r="J55" i="28" s="1"/>
  <c r="W12" i="10"/>
  <c r="Q22" i="28"/>
  <c r="J54" i="28" s="1"/>
  <c r="W10" i="10"/>
  <c r="Q29" i="28"/>
  <c r="I61" i="28" s="1"/>
  <c r="Q26" i="28"/>
  <c r="H54" i="28"/>
  <c r="F54" i="28"/>
  <c r="E54" i="28"/>
  <c r="B54" i="28"/>
  <c r="I64" i="28"/>
  <c r="H64" i="28"/>
  <c r="K64" i="28"/>
  <c r="J64" i="28"/>
  <c r="C64" i="28"/>
  <c r="B64" i="28"/>
  <c r="G64" i="28"/>
  <c r="D64" i="28"/>
  <c r="F64" i="28"/>
  <c r="E64" i="28"/>
  <c r="C68" i="28"/>
  <c r="I68" i="28"/>
  <c r="H68" i="28"/>
  <c r="D68" i="28"/>
  <c r="E68" i="28"/>
  <c r="F68" i="28"/>
  <c r="G68" i="28"/>
  <c r="B68" i="28"/>
  <c r="K68" i="28"/>
  <c r="J68" i="28"/>
  <c r="Q24" i="28"/>
  <c r="K78" i="10"/>
  <c r="K33" i="26" s="1"/>
  <c r="K99" i="24"/>
  <c r="D94" i="10"/>
  <c r="D49" i="26" s="1"/>
  <c r="D115" i="24"/>
  <c r="K99" i="10"/>
  <c r="K54" i="26" s="1"/>
  <c r="K120" i="24"/>
  <c r="D79" i="10"/>
  <c r="D34" i="26" s="1"/>
  <c r="D100" i="24"/>
  <c r="C75" i="10"/>
  <c r="C31" i="26" s="1"/>
  <c r="C78" i="24"/>
  <c r="D83" i="10"/>
  <c r="D38" i="26" s="1"/>
  <c r="D104" i="24"/>
  <c r="B83" i="10"/>
  <c r="B104" i="24"/>
  <c r="D136" i="24"/>
  <c r="K135" i="24"/>
  <c r="J136" i="24"/>
  <c r="B96" i="10"/>
  <c r="B117" i="24"/>
  <c r="J115" i="10"/>
  <c r="J137" i="24"/>
  <c r="D107" i="10"/>
  <c r="D128" i="24"/>
  <c r="B107" i="10"/>
  <c r="B128" i="24"/>
  <c r="C79" i="10"/>
  <c r="C34" i="26" s="1"/>
  <c r="C100" i="24"/>
  <c r="C90" i="10"/>
  <c r="C45" i="26" s="1"/>
  <c r="C111" i="24"/>
  <c r="E115" i="10"/>
  <c r="E137" i="24"/>
  <c r="K106" i="10"/>
  <c r="K127" i="24"/>
  <c r="K80" i="10"/>
  <c r="K35" i="26" s="1"/>
  <c r="K101" i="24"/>
  <c r="D99" i="10"/>
  <c r="D54" i="26" s="1"/>
  <c r="D120" i="24"/>
  <c r="F99" i="10"/>
  <c r="F54" i="26" s="1"/>
  <c r="F120" i="24"/>
  <c r="K79" i="10"/>
  <c r="K34" i="26" s="1"/>
  <c r="K100" i="24"/>
  <c r="B98" i="10"/>
  <c r="B119" i="24"/>
  <c r="F126" i="24"/>
  <c r="C136" i="24"/>
  <c r="C80" i="10"/>
  <c r="C35" i="26" s="1"/>
  <c r="C101" i="24"/>
  <c r="K97" i="10"/>
  <c r="K52" i="26" s="1"/>
  <c r="K118" i="24"/>
  <c r="B78" i="10"/>
  <c r="B99" i="24"/>
  <c r="C106" i="10"/>
  <c r="C127" i="24"/>
  <c r="K82" i="10"/>
  <c r="K37" i="26" s="1"/>
  <c r="K103" i="24"/>
  <c r="B81" i="10"/>
  <c r="B102" i="24"/>
  <c r="D82" i="10"/>
  <c r="D37" i="26" s="1"/>
  <c r="D103" i="24"/>
  <c r="K98" i="10"/>
  <c r="K53" i="26" s="1"/>
  <c r="K119" i="24"/>
  <c r="B75" i="10"/>
  <c r="B78" i="24"/>
  <c r="E77" i="10"/>
  <c r="E32" i="26" s="1"/>
  <c r="E98" i="24"/>
  <c r="I126" i="24"/>
  <c r="B80" i="10"/>
  <c r="B101" i="24"/>
  <c r="B91" i="10"/>
  <c r="B112" i="24"/>
  <c r="C84" i="10"/>
  <c r="C39" i="26" s="1"/>
  <c r="C105" i="24"/>
  <c r="B114" i="10"/>
  <c r="B113" i="10" s="1"/>
  <c r="B135" i="24"/>
  <c r="B90" i="10"/>
  <c r="B111" i="24"/>
  <c r="D84" i="10"/>
  <c r="D39" i="26" s="1"/>
  <c r="D105" i="24"/>
  <c r="B136" i="24"/>
  <c r="F115" i="10"/>
  <c r="F137" i="24"/>
  <c r="F134" i="24" s="1"/>
  <c r="F138" i="24" s="1"/>
  <c r="C83" i="10"/>
  <c r="C38" i="26" s="1"/>
  <c r="C104" i="24"/>
  <c r="C82" i="10"/>
  <c r="C37" i="26" s="1"/>
  <c r="C103" i="24"/>
  <c r="K95" i="10"/>
  <c r="K50" i="26" s="1"/>
  <c r="K116" i="24"/>
  <c r="B94" i="10"/>
  <c r="B115" i="24"/>
  <c r="K83" i="10"/>
  <c r="K38" i="26" s="1"/>
  <c r="K104" i="24"/>
  <c r="I115" i="10"/>
  <c r="I113" i="10" s="1"/>
  <c r="I137" i="24"/>
  <c r="D114" i="10"/>
  <c r="D135" i="24"/>
  <c r="C77" i="10"/>
  <c r="C32" i="26" s="1"/>
  <c r="C98" i="24"/>
  <c r="J99" i="10"/>
  <c r="J54" i="26" s="1"/>
  <c r="J120" i="24"/>
  <c r="B79" i="10"/>
  <c r="B100" i="24"/>
  <c r="B106" i="10"/>
  <c r="B127" i="24"/>
  <c r="B84" i="10"/>
  <c r="B105" i="24"/>
  <c r="D106" i="10"/>
  <c r="D127" i="24"/>
  <c r="C115" i="10"/>
  <c r="C137" i="24"/>
  <c r="E82" i="10"/>
  <c r="E37" i="26" s="1"/>
  <c r="E103" i="24"/>
  <c r="H99" i="10"/>
  <c r="H54" i="26" s="1"/>
  <c r="H120" i="24"/>
  <c r="H115" i="10"/>
  <c r="H137" i="24"/>
  <c r="G115" i="10"/>
  <c r="G137" i="24"/>
  <c r="G99" i="10"/>
  <c r="G54" i="26" s="1"/>
  <c r="G120" i="24"/>
  <c r="B77" i="10"/>
  <c r="B98" i="24"/>
  <c r="B97" i="10"/>
  <c r="B118" i="24"/>
  <c r="B93" i="10"/>
  <c r="B114" i="24"/>
  <c r="J114" i="10"/>
  <c r="J135" i="24"/>
  <c r="E79" i="10"/>
  <c r="E34" i="26" s="1"/>
  <c r="E100" i="24"/>
  <c r="C78" i="10"/>
  <c r="C33" i="26" s="1"/>
  <c r="C99" i="24"/>
  <c r="K136" i="24"/>
  <c r="I99" i="10"/>
  <c r="I54" i="26" s="1"/>
  <c r="I120" i="24"/>
  <c r="D75" i="10"/>
  <c r="D31" i="26" s="1"/>
  <c r="D78" i="24"/>
  <c r="K137" i="24"/>
  <c r="B95" i="10"/>
  <c r="B116" i="24"/>
  <c r="K75" i="10"/>
  <c r="K31" i="26" s="1"/>
  <c r="K78" i="24"/>
  <c r="C107" i="10"/>
  <c r="C128" i="24"/>
  <c r="C99" i="10"/>
  <c r="C54" i="26" s="1"/>
  <c r="C120" i="24"/>
  <c r="B89" i="10"/>
  <c r="B110" i="24"/>
  <c r="D77" i="10"/>
  <c r="D32" i="26" s="1"/>
  <c r="D98" i="24"/>
  <c r="C114" i="10"/>
  <c r="C135" i="24"/>
  <c r="K84" i="10"/>
  <c r="K39" i="26" s="1"/>
  <c r="K105" i="24"/>
  <c r="D81" i="10"/>
  <c r="D36" i="26" s="1"/>
  <c r="D102" i="24"/>
  <c r="E83" i="10"/>
  <c r="E38" i="26" s="1"/>
  <c r="E104" i="24"/>
  <c r="D115" i="10"/>
  <c r="D137" i="24"/>
  <c r="B88" i="10"/>
  <c r="B109" i="24"/>
  <c r="B82" i="10"/>
  <c r="B103" i="24"/>
  <c r="K107" i="10"/>
  <c r="K128" i="24"/>
  <c r="B92" i="10"/>
  <c r="B113" i="24"/>
  <c r="B115" i="10"/>
  <c r="B137" i="24"/>
  <c r="B87" i="10"/>
  <c r="B108" i="24"/>
  <c r="D80" i="10"/>
  <c r="D35" i="26" s="1"/>
  <c r="D101" i="24"/>
  <c r="K81" i="10"/>
  <c r="K36" i="26" s="1"/>
  <c r="K102" i="24"/>
  <c r="K77" i="10"/>
  <c r="K32" i="26" s="1"/>
  <c r="K98" i="24"/>
  <c r="C81" i="10"/>
  <c r="C36" i="26" s="1"/>
  <c r="C102" i="24"/>
  <c r="O26" i="24"/>
  <c r="O36" i="24"/>
  <c r="O23" i="24"/>
  <c r="O24" i="24"/>
  <c r="O29" i="24"/>
  <c r="O22" i="24"/>
  <c r="O32" i="24"/>
  <c r="B99" i="10"/>
  <c r="O46" i="7"/>
  <c r="O57" i="7"/>
  <c r="E98" i="10"/>
  <c r="E53" i="26" s="1"/>
  <c r="E78" i="10"/>
  <c r="E33" i="26" s="1"/>
  <c r="E93" i="10"/>
  <c r="E48" i="26" s="1"/>
  <c r="E89" i="10"/>
  <c r="E44" i="26" s="1"/>
  <c r="E69" i="10"/>
  <c r="E81" i="10"/>
  <c r="E36" i="26" s="1"/>
  <c r="E106" i="10"/>
  <c r="E80" i="10"/>
  <c r="E35" i="26" s="1"/>
  <c r="G5" i="7"/>
  <c r="E84" i="10"/>
  <c r="E39" i="26" s="1"/>
  <c r="E87" i="10"/>
  <c r="E42" i="26" s="1"/>
  <c r="E68" i="10"/>
  <c r="E75" i="10"/>
  <c r="E31" i="26" s="1"/>
  <c r="E97" i="10"/>
  <c r="E52" i="26" s="1"/>
  <c r="E94" i="10"/>
  <c r="E49" i="26" s="1"/>
  <c r="D95" i="10"/>
  <c r="D78" i="10"/>
  <c r="E90" i="10"/>
  <c r="E45" i="26" s="1"/>
  <c r="F8" i="10"/>
  <c r="J89" i="28" l="1"/>
  <c r="Q30" i="28"/>
  <c r="H62" i="28" s="1"/>
  <c r="E116" i="28"/>
  <c r="E120" i="28" s="1"/>
  <c r="N85" i="28"/>
  <c r="H77" i="24"/>
  <c r="E134" i="24"/>
  <c r="E138" i="24" s="1"/>
  <c r="O30" i="24"/>
  <c r="C62" i="24" s="1"/>
  <c r="C24" i="26" s="1"/>
  <c r="G108" i="28"/>
  <c r="J126" i="24"/>
  <c r="H126" i="24"/>
  <c r="D104" i="28"/>
  <c r="N101" i="28"/>
  <c r="P101" i="28" s="1"/>
  <c r="H134" i="24"/>
  <c r="H138" i="24" s="1"/>
  <c r="C104" i="28"/>
  <c r="N99" i="28"/>
  <c r="P99" i="28" s="1"/>
  <c r="N78" i="28"/>
  <c r="P78" i="28" s="1"/>
  <c r="G54" i="28"/>
  <c r="D113" i="10"/>
  <c r="C113" i="10"/>
  <c r="C116" i="10" s="1"/>
  <c r="J113" i="10"/>
  <c r="J116" i="10" s="1"/>
  <c r="H61" i="28"/>
  <c r="H55" i="28"/>
  <c r="I55" i="28"/>
  <c r="E55" i="28"/>
  <c r="F55" i="28"/>
  <c r="D55" i="28"/>
  <c r="K54" i="28"/>
  <c r="G55" i="28"/>
  <c r="K55" i="28"/>
  <c r="I54" i="28"/>
  <c r="B55" i="28"/>
  <c r="C55" i="28"/>
  <c r="J62" i="28"/>
  <c r="C54" i="28"/>
  <c r="N86" i="28"/>
  <c r="I134" i="24"/>
  <c r="I138" i="24" s="1"/>
  <c r="N80" i="28"/>
  <c r="P80" i="28" s="1"/>
  <c r="N97" i="28"/>
  <c r="P97" i="28" s="1"/>
  <c r="N94" i="28"/>
  <c r="P94" i="28" s="1"/>
  <c r="N102" i="28"/>
  <c r="P102" i="28" s="1"/>
  <c r="N110" i="28"/>
  <c r="N91" i="28"/>
  <c r="P91" i="28" s="1"/>
  <c r="N98" i="28"/>
  <c r="P98" i="28" s="1"/>
  <c r="N87" i="28"/>
  <c r="P87" i="28" s="1"/>
  <c r="M101" i="10"/>
  <c r="M103" i="10" s="1"/>
  <c r="M118" i="10" s="1"/>
  <c r="N96" i="28"/>
  <c r="P96" i="28" s="1"/>
  <c r="F89" i="28"/>
  <c r="N95" i="28"/>
  <c r="P95" i="28" s="1"/>
  <c r="N100" i="28"/>
  <c r="P100" i="28" s="1"/>
  <c r="I116" i="28"/>
  <c r="I120" i="28" s="1"/>
  <c r="G134" i="24"/>
  <c r="G138" i="24" s="1"/>
  <c r="N84" i="28"/>
  <c r="P84" i="28" s="1"/>
  <c r="F77" i="24"/>
  <c r="F122" i="24" s="1"/>
  <c r="N118" i="28"/>
  <c r="N93" i="28"/>
  <c r="P93" i="28" s="1"/>
  <c r="N82" i="28"/>
  <c r="P83" i="28"/>
  <c r="P86" i="28"/>
  <c r="N99" i="10"/>
  <c r="B43" i="26"/>
  <c r="B34" i="26"/>
  <c r="L110" i="24"/>
  <c r="N110" i="24" s="1"/>
  <c r="J107" i="24"/>
  <c r="B49" i="26"/>
  <c r="B120" i="28"/>
  <c r="N81" i="28"/>
  <c r="J77" i="28"/>
  <c r="J104" i="28" s="1"/>
  <c r="B104" i="28"/>
  <c r="B53" i="26"/>
  <c r="L117" i="24"/>
  <c r="N117" i="24" s="1"/>
  <c r="N117" i="28"/>
  <c r="N109" i="28"/>
  <c r="B48" i="26"/>
  <c r="B45" i="26"/>
  <c r="B51" i="26"/>
  <c r="I89" i="28"/>
  <c r="F77" i="28"/>
  <c r="F104" i="28" s="1"/>
  <c r="I107" i="24"/>
  <c r="B33" i="26"/>
  <c r="H116" i="28"/>
  <c r="H120" i="28" s="1"/>
  <c r="K116" i="28"/>
  <c r="K120" i="28" s="1"/>
  <c r="H77" i="28"/>
  <c r="P85" i="28"/>
  <c r="B42" i="26"/>
  <c r="B44" i="26"/>
  <c r="B52" i="26"/>
  <c r="N115" i="10"/>
  <c r="B32" i="26"/>
  <c r="B31" i="26"/>
  <c r="L113" i="24"/>
  <c r="N113" i="24" s="1"/>
  <c r="G107" i="24"/>
  <c r="F107" i="24"/>
  <c r="K116" i="10"/>
  <c r="H108" i="28"/>
  <c r="L112" i="24"/>
  <c r="N112" i="24" s="1"/>
  <c r="G77" i="28"/>
  <c r="N79" i="28"/>
  <c r="L101" i="10"/>
  <c r="L103" i="10" s="1"/>
  <c r="L118" i="10" s="1"/>
  <c r="B46" i="26"/>
  <c r="G89" i="28"/>
  <c r="J108" i="28"/>
  <c r="B47" i="26"/>
  <c r="P82" i="28"/>
  <c r="I108" i="28"/>
  <c r="B39" i="26"/>
  <c r="B37" i="26"/>
  <c r="B50" i="26"/>
  <c r="B36" i="26"/>
  <c r="B38" i="26"/>
  <c r="N92" i="28"/>
  <c r="P92" i="28" s="1"/>
  <c r="I77" i="28"/>
  <c r="N90" i="28"/>
  <c r="P90" i="28" s="1"/>
  <c r="E77" i="28"/>
  <c r="E104" i="28" s="1"/>
  <c r="L109" i="24"/>
  <c r="N109" i="24" s="1"/>
  <c r="L114" i="24"/>
  <c r="N114" i="24" s="1"/>
  <c r="H107" i="24"/>
  <c r="H122" i="24" s="1"/>
  <c r="B35" i="26"/>
  <c r="H89" i="28"/>
  <c r="G61" i="28"/>
  <c r="C61" i="28"/>
  <c r="D61" i="28"/>
  <c r="J61" i="28"/>
  <c r="D54" i="28"/>
  <c r="E61" i="28"/>
  <c r="F61" i="28"/>
  <c r="B62" i="28"/>
  <c r="K61" i="28"/>
  <c r="K62" i="28"/>
  <c r="B61" i="28"/>
  <c r="E62" i="28"/>
  <c r="G62" i="28"/>
  <c r="D62" i="28"/>
  <c r="C62" i="28"/>
  <c r="F62" i="28"/>
  <c r="B58" i="10"/>
  <c r="C58" i="10"/>
  <c r="B57" i="10"/>
  <c r="C57" i="10"/>
  <c r="C56" i="28"/>
  <c r="I56" i="28"/>
  <c r="H56" i="28"/>
  <c r="B56" i="28"/>
  <c r="K56" i="28"/>
  <c r="G56" i="28"/>
  <c r="J56" i="28"/>
  <c r="D56" i="28"/>
  <c r="F56" i="28"/>
  <c r="E56" i="28"/>
  <c r="N68" i="28"/>
  <c r="N64" i="28"/>
  <c r="G58" i="28"/>
  <c r="F58" i="28"/>
  <c r="E58" i="28"/>
  <c r="D58" i="28"/>
  <c r="C58" i="28"/>
  <c r="K58" i="28"/>
  <c r="B58" i="28"/>
  <c r="J58" i="28"/>
  <c r="I58" i="28"/>
  <c r="H58" i="28"/>
  <c r="C105" i="10"/>
  <c r="L136" i="24"/>
  <c r="C41" i="26"/>
  <c r="K107" i="24"/>
  <c r="L101" i="24"/>
  <c r="N101" i="24" s="1"/>
  <c r="L100" i="24"/>
  <c r="N100" i="24" s="1"/>
  <c r="D105" i="10"/>
  <c r="D107" i="24"/>
  <c r="K126" i="24"/>
  <c r="L118" i="24"/>
  <c r="N118" i="24" s="1"/>
  <c r="K105" i="10"/>
  <c r="C107" i="24"/>
  <c r="C134" i="24"/>
  <c r="C138" i="24" s="1"/>
  <c r="K28" i="26"/>
  <c r="L120" i="24"/>
  <c r="N120" i="24" s="1"/>
  <c r="K86" i="10"/>
  <c r="L105" i="24"/>
  <c r="N105" i="24" s="1"/>
  <c r="K41" i="26"/>
  <c r="C126" i="24"/>
  <c r="C28" i="26"/>
  <c r="L103" i="24"/>
  <c r="N103" i="24" s="1"/>
  <c r="J134" i="24"/>
  <c r="J138" i="24" s="1"/>
  <c r="D116" i="10"/>
  <c r="L98" i="24"/>
  <c r="N98" i="24" s="1"/>
  <c r="B105" i="10"/>
  <c r="B107" i="24"/>
  <c r="L108" i="24"/>
  <c r="N108" i="24" s="1"/>
  <c r="K74" i="10"/>
  <c r="B126" i="24"/>
  <c r="L127" i="24"/>
  <c r="B74" i="10"/>
  <c r="L137" i="24"/>
  <c r="B77" i="24"/>
  <c r="L115" i="24"/>
  <c r="N115" i="24" s="1"/>
  <c r="C86" i="10"/>
  <c r="L102" i="24"/>
  <c r="K134" i="24"/>
  <c r="K138" i="24" s="1"/>
  <c r="C74" i="10"/>
  <c r="L128" i="24"/>
  <c r="L111" i="24"/>
  <c r="N111" i="24" s="1"/>
  <c r="D126" i="24"/>
  <c r="D134" i="24"/>
  <c r="D138" i="24" s="1"/>
  <c r="L135" i="24"/>
  <c r="B134" i="24"/>
  <c r="L119" i="24"/>
  <c r="N119" i="24" s="1"/>
  <c r="L104" i="24"/>
  <c r="L116" i="24"/>
  <c r="N116" i="24" s="1"/>
  <c r="L78" i="24"/>
  <c r="L99" i="24"/>
  <c r="B61" i="24"/>
  <c r="I61" i="24"/>
  <c r="E61" i="24"/>
  <c r="G61" i="24"/>
  <c r="C61" i="24"/>
  <c r="K61" i="24"/>
  <c r="F61" i="24"/>
  <c r="D61" i="24"/>
  <c r="D77" i="24" s="1"/>
  <c r="H61" i="24"/>
  <c r="J61" i="24"/>
  <c r="B48" i="10"/>
  <c r="C48" i="10"/>
  <c r="B54" i="10"/>
  <c r="C54" i="10"/>
  <c r="B62" i="24"/>
  <c r="E62" i="24"/>
  <c r="E24" i="26" s="1"/>
  <c r="E12" i="26" s="1"/>
  <c r="E26" i="26" s="1"/>
  <c r="D62" i="24"/>
  <c r="D24" i="26" s="1"/>
  <c r="D12" i="26" s="1"/>
  <c r="D26" i="26" s="1"/>
  <c r="H56" i="24"/>
  <c r="C56" i="24"/>
  <c r="E56" i="24"/>
  <c r="B56" i="24"/>
  <c r="F56" i="24"/>
  <c r="K56" i="24"/>
  <c r="J56" i="24"/>
  <c r="I56" i="24"/>
  <c r="G56" i="24"/>
  <c r="D56" i="24"/>
  <c r="E64" i="24"/>
  <c r="J64" i="24"/>
  <c r="B64" i="24"/>
  <c r="I64" i="24"/>
  <c r="K64" i="24"/>
  <c r="H64" i="24"/>
  <c r="C64" i="24"/>
  <c r="G64" i="24"/>
  <c r="F64" i="24"/>
  <c r="D64" i="24"/>
  <c r="C60" i="10"/>
  <c r="B60" i="10"/>
  <c r="C53" i="10"/>
  <c r="B53" i="10"/>
  <c r="K68" i="24"/>
  <c r="G68" i="24"/>
  <c r="H68" i="24"/>
  <c r="D68" i="24"/>
  <c r="J68" i="24"/>
  <c r="B68" i="24"/>
  <c r="I68" i="24"/>
  <c r="C68" i="24"/>
  <c r="E68" i="24"/>
  <c r="F68" i="24"/>
  <c r="G55" i="24"/>
  <c r="D55" i="24"/>
  <c r="K55" i="24"/>
  <c r="H55" i="24"/>
  <c r="I55" i="24"/>
  <c r="F55" i="24"/>
  <c r="C55" i="24"/>
  <c r="E55" i="24"/>
  <c r="B55" i="24"/>
  <c r="J55" i="24"/>
  <c r="J54" i="24"/>
  <c r="H54" i="24"/>
  <c r="E54" i="24"/>
  <c r="F54" i="24"/>
  <c r="D54" i="24"/>
  <c r="I54" i="24"/>
  <c r="K54" i="24"/>
  <c r="C54" i="24"/>
  <c r="G54" i="24"/>
  <c r="B54" i="24"/>
  <c r="B58" i="24"/>
  <c r="E58" i="24"/>
  <c r="E77" i="24" s="1"/>
  <c r="E122" i="24" s="1"/>
  <c r="C58" i="24"/>
  <c r="C77" i="24" s="1"/>
  <c r="K58" i="24"/>
  <c r="H58" i="24"/>
  <c r="J58" i="24"/>
  <c r="F58" i="24"/>
  <c r="G58" i="24"/>
  <c r="G77" i="24" s="1"/>
  <c r="I58" i="24"/>
  <c r="I77" i="24" s="1"/>
  <c r="D58" i="24"/>
  <c r="B47" i="10"/>
  <c r="C47" i="10"/>
  <c r="C56" i="10"/>
  <c r="B56" i="10"/>
  <c r="C46" i="10"/>
  <c r="B46" i="10"/>
  <c r="C50" i="10"/>
  <c r="B50" i="10"/>
  <c r="D86" i="10"/>
  <c r="D50" i="26"/>
  <c r="E41" i="26"/>
  <c r="B54" i="26"/>
  <c r="D74" i="10"/>
  <c r="D33" i="26"/>
  <c r="E28" i="26"/>
  <c r="B86" i="10"/>
  <c r="E74" i="10"/>
  <c r="E86" i="10"/>
  <c r="E114" i="10"/>
  <c r="E107" i="10"/>
  <c r="E105" i="10" s="1"/>
  <c r="H5" i="7"/>
  <c r="F84" i="10"/>
  <c r="F39" i="26" s="1"/>
  <c r="F75" i="10"/>
  <c r="F31" i="26" s="1"/>
  <c r="F107" i="10"/>
  <c r="F68" i="10"/>
  <c r="F114" i="10"/>
  <c r="F113" i="10" s="1"/>
  <c r="F87" i="10"/>
  <c r="F42" i="26" s="1"/>
  <c r="F89" i="10"/>
  <c r="F44" i="26" s="1"/>
  <c r="F106" i="10"/>
  <c r="F78" i="10"/>
  <c r="F33" i="26" s="1"/>
  <c r="F93" i="10"/>
  <c r="F48" i="26" s="1"/>
  <c r="F80" i="10"/>
  <c r="F35" i="26" s="1"/>
  <c r="F97" i="10"/>
  <c r="F52" i="26" s="1"/>
  <c r="F69" i="10"/>
  <c r="F81" i="10"/>
  <c r="F36" i="26" s="1"/>
  <c r="G8" i="10"/>
  <c r="N89" i="28" l="1"/>
  <c r="P89" i="28" s="1"/>
  <c r="I62" i="24"/>
  <c r="I24" i="26" s="1"/>
  <c r="I12" i="26" s="1"/>
  <c r="I26" i="26" s="1"/>
  <c r="F62" i="24"/>
  <c r="F24" i="26" s="1"/>
  <c r="F12" i="26" s="1"/>
  <c r="F26" i="26" s="1"/>
  <c r="G62" i="24"/>
  <c r="G24" i="26" s="1"/>
  <c r="G12" i="26" s="1"/>
  <c r="G26" i="26" s="1"/>
  <c r="J62" i="24"/>
  <c r="J77" i="24" s="1"/>
  <c r="L77" i="24" s="1"/>
  <c r="M102" i="24" s="1"/>
  <c r="K62" i="24"/>
  <c r="K77" i="24" s="1"/>
  <c r="H62" i="24"/>
  <c r="H24" i="26" s="1"/>
  <c r="H12" i="26" s="1"/>
  <c r="H26" i="26" s="1"/>
  <c r="I62" i="28"/>
  <c r="N62" i="28" s="1"/>
  <c r="N50" i="10"/>
  <c r="U14" i="10" s="1"/>
  <c r="N53" i="10"/>
  <c r="U17" i="10" s="1"/>
  <c r="E113" i="10"/>
  <c r="E116" i="10" s="1"/>
  <c r="N54" i="28"/>
  <c r="N55" i="28"/>
  <c r="N46" i="10"/>
  <c r="N60" i="10"/>
  <c r="U24" i="10" s="1"/>
  <c r="N61" i="28"/>
  <c r="N57" i="10"/>
  <c r="U21" i="10" s="1"/>
  <c r="I122" i="24"/>
  <c r="G122" i="24"/>
  <c r="B28" i="26"/>
  <c r="N108" i="28"/>
  <c r="P108" i="28" s="1"/>
  <c r="B116" i="10"/>
  <c r="N120" i="28"/>
  <c r="P120" i="28" s="1"/>
  <c r="P81" i="28"/>
  <c r="I104" i="28"/>
  <c r="H104" i="28"/>
  <c r="N116" i="28"/>
  <c r="P116" i="28" s="1"/>
  <c r="N77" i="28"/>
  <c r="O79" i="28" s="1"/>
  <c r="J122" i="24"/>
  <c r="P79" i="28"/>
  <c r="G104" i="28"/>
  <c r="N56" i="10"/>
  <c r="U20" i="10" s="1"/>
  <c r="N54" i="10"/>
  <c r="U18" i="10" s="1"/>
  <c r="N47" i="10"/>
  <c r="U11" i="10" s="1"/>
  <c r="N58" i="10"/>
  <c r="U22" i="10" s="1"/>
  <c r="N48" i="10"/>
  <c r="U12" i="10" s="1"/>
  <c r="C42" i="28"/>
  <c r="C75" i="28" s="1"/>
  <c r="C106" i="28" s="1"/>
  <c r="C122" i="28" s="1"/>
  <c r="N58" i="28"/>
  <c r="J42" i="28"/>
  <c r="J75" i="28" s="1"/>
  <c r="J106" i="28" s="1"/>
  <c r="J122" i="28" s="1"/>
  <c r="E42" i="28"/>
  <c r="E75" i="28" s="1"/>
  <c r="E106" i="28" s="1"/>
  <c r="E122" i="28" s="1"/>
  <c r="F42" i="28"/>
  <c r="F75" i="28" s="1"/>
  <c r="F106" i="28" s="1"/>
  <c r="F122" i="28" s="1"/>
  <c r="D42" i="28"/>
  <c r="D75" i="28" s="1"/>
  <c r="D106" i="28" s="1"/>
  <c r="D122" i="28" s="1"/>
  <c r="G42" i="28"/>
  <c r="G75" i="28" s="1"/>
  <c r="K42" i="28"/>
  <c r="K75" i="28" s="1"/>
  <c r="K106" i="28" s="1"/>
  <c r="K122" i="28" s="1"/>
  <c r="H42" i="28"/>
  <c r="H75" i="28" s="1"/>
  <c r="C42" i="24"/>
  <c r="C75" i="24" s="1"/>
  <c r="N56" i="28"/>
  <c r="B42" i="28"/>
  <c r="K34" i="10"/>
  <c r="K72" i="10" s="1"/>
  <c r="K101" i="10"/>
  <c r="B101" i="10"/>
  <c r="K122" i="24"/>
  <c r="C56" i="26"/>
  <c r="D122" i="24"/>
  <c r="C101" i="10"/>
  <c r="L107" i="24"/>
  <c r="N107" i="24" s="1"/>
  <c r="K56" i="26"/>
  <c r="K58" i="26" s="1"/>
  <c r="C122" i="24"/>
  <c r="L126" i="24"/>
  <c r="N126" i="24" s="1"/>
  <c r="N102" i="24"/>
  <c r="N99" i="24"/>
  <c r="B122" i="24"/>
  <c r="N78" i="24"/>
  <c r="N104" i="24"/>
  <c r="L134" i="24"/>
  <c r="N134" i="24" s="1"/>
  <c r="B138" i="24"/>
  <c r="L138" i="24" s="1"/>
  <c r="N138" i="24" s="1"/>
  <c r="K42" i="24"/>
  <c r="K75" i="24" s="1"/>
  <c r="E34" i="10"/>
  <c r="C34" i="10"/>
  <c r="I42" i="24"/>
  <c r="I75" i="24" s="1"/>
  <c r="I124" i="24" s="1"/>
  <c r="I140" i="24" s="1"/>
  <c r="L56" i="24"/>
  <c r="E42" i="24"/>
  <c r="E75" i="24" s="1"/>
  <c r="E124" i="24" s="1"/>
  <c r="E140" i="24" s="1"/>
  <c r="D34" i="10"/>
  <c r="J42" i="24"/>
  <c r="J75" i="24" s="1"/>
  <c r="J124" i="24" s="1"/>
  <c r="J140" i="24" s="1"/>
  <c r="L64" i="24"/>
  <c r="C12" i="26"/>
  <c r="D42" i="24"/>
  <c r="D75" i="24" s="1"/>
  <c r="F42" i="24"/>
  <c r="F75" i="24" s="1"/>
  <c r="F124" i="24" s="1"/>
  <c r="F140" i="24" s="1"/>
  <c r="L54" i="24"/>
  <c r="B42" i="24"/>
  <c r="L68" i="24"/>
  <c r="L58" i="24"/>
  <c r="L55" i="24"/>
  <c r="L61" i="24"/>
  <c r="B41" i="26"/>
  <c r="N54" i="26"/>
  <c r="P54" i="26" s="1"/>
  <c r="D41" i="26"/>
  <c r="E56" i="26"/>
  <c r="E58" i="26" s="1"/>
  <c r="D28" i="26"/>
  <c r="F34" i="10"/>
  <c r="F116" i="10"/>
  <c r="F88" i="10"/>
  <c r="F95" i="10"/>
  <c r="F98" i="10"/>
  <c r="F83" i="10"/>
  <c r="F92" i="10"/>
  <c r="F105" i="10"/>
  <c r="F91" i="10"/>
  <c r="F76" i="10"/>
  <c r="F94" i="10"/>
  <c r="F96" i="10"/>
  <c r="I5" i="7"/>
  <c r="G84" i="10"/>
  <c r="G39" i="26" s="1"/>
  <c r="G88" i="10"/>
  <c r="G43" i="26" s="1"/>
  <c r="G69" i="10"/>
  <c r="G107" i="10"/>
  <c r="G68" i="10"/>
  <c r="G81" i="10"/>
  <c r="G94" i="10"/>
  <c r="G49" i="26" s="1"/>
  <c r="G77" i="10"/>
  <c r="G32" i="26" s="1"/>
  <c r="G90" i="10"/>
  <c r="G45" i="26" s="1"/>
  <c r="G98" i="10"/>
  <c r="G53" i="26" s="1"/>
  <c r="G83" i="10"/>
  <c r="G38" i="26" s="1"/>
  <c r="G96" i="10"/>
  <c r="G51" i="26" s="1"/>
  <c r="G82" i="10"/>
  <c r="G37" i="26" s="1"/>
  <c r="G95" i="10"/>
  <c r="G50" i="26" s="1"/>
  <c r="G114" i="10"/>
  <c r="G113" i="10" s="1"/>
  <c r="G76" i="10"/>
  <c r="G89" i="10"/>
  <c r="G44" i="26" s="1"/>
  <c r="G80" i="10"/>
  <c r="G35" i="26" s="1"/>
  <c r="G93" i="10"/>
  <c r="G48" i="26" s="1"/>
  <c r="G79" i="10"/>
  <c r="G34" i="26" s="1"/>
  <c r="G92" i="10"/>
  <c r="G47" i="26" s="1"/>
  <c r="G78" i="10"/>
  <c r="G91" i="10"/>
  <c r="G46" i="26" s="1"/>
  <c r="F77" i="10"/>
  <c r="F90" i="10"/>
  <c r="F79" i="10"/>
  <c r="F82" i="10"/>
  <c r="D101" i="10"/>
  <c r="E101" i="10"/>
  <c r="H8" i="10"/>
  <c r="I42" i="28" l="1"/>
  <c r="I75" i="28" s="1"/>
  <c r="I106" i="28" s="1"/>
  <c r="I122" i="28" s="1"/>
  <c r="H42" i="24"/>
  <c r="H75" i="24" s="1"/>
  <c r="H124" i="24" s="1"/>
  <c r="H140" i="24" s="1"/>
  <c r="L62" i="24"/>
  <c r="G42" i="24"/>
  <c r="G75" i="24" s="1"/>
  <c r="G124" i="24" s="1"/>
  <c r="G140" i="24" s="1"/>
  <c r="N24" i="26"/>
  <c r="H106" i="28"/>
  <c r="H122" i="28" s="1"/>
  <c r="O81" i="28"/>
  <c r="F38" i="26"/>
  <c r="F51" i="26"/>
  <c r="F53" i="26"/>
  <c r="F34" i="26"/>
  <c r="F50" i="26"/>
  <c r="F32" i="26"/>
  <c r="F37" i="26"/>
  <c r="F45" i="26"/>
  <c r="F43" i="26"/>
  <c r="F46" i="26"/>
  <c r="P77" i="28"/>
  <c r="N104" i="28"/>
  <c r="P104" i="28" s="1"/>
  <c r="O77" i="28"/>
  <c r="O80" i="28"/>
  <c r="O82" i="28"/>
  <c r="O84" i="28"/>
  <c r="O83" i="28"/>
  <c r="O86" i="28"/>
  <c r="O85" i="28"/>
  <c r="O78" i="28"/>
  <c r="O87" i="28"/>
  <c r="F49" i="26"/>
  <c r="G106" i="28"/>
  <c r="G122" i="28" s="1"/>
  <c r="G33" i="26"/>
  <c r="G36" i="26"/>
  <c r="F47" i="26"/>
  <c r="C124" i="24"/>
  <c r="C140" i="24" s="1"/>
  <c r="B75" i="28"/>
  <c r="B106" i="28" s="1"/>
  <c r="B122" i="28" s="1"/>
  <c r="N42" i="28"/>
  <c r="O56" i="28" s="1"/>
  <c r="K103" i="10"/>
  <c r="K118" i="10" s="1"/>
  <c r="K124" i="24"/>
  <c r="K140" i="24" s="1"/>
  <c r="D124" i="24"/>
  <c r="D140" i="24" s="1"/>
  <c r="M104" i="24"/>
  <c r="M78" i="24"/>
  <c r="M99" i="24"/>
  <c r="M93" i="24"/>
  <c r="M88" i="24"/>
  <c r="M87" i="24"/>
  <c r="M82" i="24"/>
  <c r="M81" i="24"/>
  <c r="M92" i="24"/>
  <c r="M97" i="24"/>
  <c r="M86" i="24"/>
  <c r="N77" i="24"/>
  <c r="M95" i="24"/>
  <c r="L122" i="24"/>
  <c r="N122" i="24" s="1"/>
  <c r="M89" i="24"/>
  <c r="M77" i="24"/>
  <c r="M83" i="24"/>
  <c r="M85" i="24"/>
  <c r="M80" i="24"/>
  <c r="M96" i="24"/>
  <c r="M91" i="24"/>
  <c r="M90" i="24"/>
  <c r="M84" i="24"/>
  <c r="M79" i="24"/>
  <c r="M94" i="24"/>
  <c r="M100" i="24"/>
  <c r="M98" i="24"/>
  <c r="M103" i="24"/>
  <c r="M101" i="24"/>
  <c r="M105" i="24"/>
  <c r="B75" i="24"/>
  <c r="B124" i="24" s="1"/>
  <c r="B140" i="24" s="1"/>
  <c r="L42" i="24"/>
  <c r="C26" i="26"/>
  <c r="C58" i="26" s="1"/>
  <c r="N12" i="26"/>
  <c r="B56" i="26"/>
  <c r="B58" i="26" s="1"/>
  <c r="D56" i="26"/>
  <c r="D58" i="26" s="1"/>
  <c r="G34" i="10"/>
  <c r="G116" i="10"/>
  <c r="F74" i="10"/>
  <c r="F86" i="10"/>
  <c r="G75" i="10"/>
  <c r="J5" i="7"/>
  <c r="H84" i="10"/>
  <c r="H39" i="26" s="1"/>
  <c r="H79" i="10"/>
  <c r="H34" i="26" s="1"/>
  <c r="H92" i="10"/>
  <c r="H47" i="26" s="1"/>
  <c r="H87" i="10"/>
  <c r="H42" i="26" s="1"/>
  <c r="H78" i="10"/>
  <c r="H33" i="26" s="1"/>
  <c r="H91" i="10"/>
  <c r="H46" i="26" s="1"/>
  <c r="H76" i="10"/>
  <c r="H94" i="10"/>
  <c r="H49" i="26" s="1"/>
  <c r="H75" i="10"/>
  <c r="H31" i="26" s="1"/>
  <c r="H88" i="10"/>
  <c r="H43" i="26" s="1"/>
  <c r="H114" i="10"/>
  <c r="H113" i="10" s="1"/>
  <c r="H107" i="10"/>
  <c r="H80" i="10"/>
  <c r="H93" i="10"/>
  <c r="H48" i="26" s="1"/>
  <c r="H98" i="10"/>
  <c r="H53" i="26" s="1"/>
  <c r="H106" i="10"/>
  <c r="H97" i="10"/>
  <c r="H52" i="26" s="1"/>
  <c r="H83" i="10"/>
  <c r="H38" i="26" s="1"/>
  <c r="H96" i="10"/>
  <c r="H51" i="26" s="1"/>
  <c r="H82" i="10"/>
  <c r="H37" i="26" s="1"/>
  <c r="H95" i="10"/>
  <c r="H50" i="26" s="1"/>
  <c r="G97" i="10"/>
  <c r="G106" i="10"/>
  <c r="G87" i="10"/>
  <c r="I8" i="10"/>
  <c r="J8" i="10" s="1"/>
  <c r="N122" i="28" l="1"/>
  <c r="P122" i="28" s="1"/>
  <c r="F41" i="26"/>
  <c r="F28" i="26"/>
  <c r="H35" i="26"/>
  <c r="G52" i="26"/>
  <c r="G42" i="26"/>
  <c r="O66" i="28"/>
  <c r="O57" i="28"/>
  <c r="O59" i="28"/>
  <c r="N75" i="28"/>
  <c r="O60" i="28"/>
  <c r="O65" i="28"/>
  <c r="O46" i="28"/>
  <c r="P42" i="28"/>
  <c r="O63" i="28"/>
  <c r="O42" i="28"/>
  <c r="O50" i="28"/>
  <c r="O69" i="28"/>
  <c r="O49" i="28"/>
  <c r="O45" i="28"/>
  <c r="O51" i="28"/>
  <c r="O71" i="28"/>
  <c r="O43" i="28"/>
  <c r="O72" i="28"/>
  <c r="O73" i="28"/>
  <c r="O48" i="28"/>
  <c r="O52" i="28"/>
  <c r="O67" i="28"/>
  <c r="O47" i="28"/>
  <c r="O44" i="28"/>
  <c r="O54" i="28"/>
  <c r="O64" i="28"/>
  <c r="O61" i="28"/>
  <c r="O55" i="28"/>
  <c r="O68" i="28"/>
  <c r="O62" i="28"/>
  <c r="O58" i="28"/>
  <c r="L140" i="24"/>
  <c r="N140" i="24" s="1"/>
  <c r="F56" i="26"/>
  <c r="F58" i="26" s="1"/>
  <c r="O24" i="26"/>
  <c r="O13" i="26"/>
  <c r="O14" i="26"/>
  <c r="P12" i="26"/>
  <c r="O12" i="26"/>
  <c r="O18" i="26"/>
  <c r="N26" i="26"/>
  <c r="P26" i="26" s="1"/>
  <c r="O17" i="26"/>
  <c r="O21" i="26"/>
  <c r="O15" i="26"/>
  <c r="O20" i="26"/>
  <c r="O19" i="26"/>
  <c r="O16" i="26"/>
  <c r="O22" i="26"/>
  <c r="M58" i="24"/>
  <c r="M63" i="24"/>
  <c r="M42" i="24"/>
  <c r="N42" i="24"/>
  <c r="M72" i="24"/>
  <c r="M46" i="24"/>
  <c r="M44" i="24"/>
  <c r="M47" i="24"/>
  <c r="M51" i="24"/>
  <c r="M56" i="24"/>
  <c r="M49" i="24"/>
  <c r="M48" i="24"/>
  <c r="M43" i="24"/>
  <c r="M69" i="24"/>
  <c r="M55" i="24"/>
  <c r="M45" i="24"/>
  <c r="M66" i="24"/>
  <c r="M59" i="24"/>
  <c r="M50" i="24"/>
  <c r="M52" i="24"/>
  <c r="M62" i="24"/>
  <c r="M65" i="24"/>
  <c r="M60" i="24"/>
  <c r="L75" i="24"/>
  <c r="M57" i="24"/>
  <c r="M67" i="24"/>
  <c r="M73" i="24"/>
  <c r="M71" i="24"/>
  <c r="M54" i="24"/>
  <c r="M61" i="24"/>
  <c r="M64" i="24"/>
  <c r="M68" i="24"/>
  <c r="G74" i="10"/>
  <c r="G31" i="26"/>
  <c r="G86" i="10"/>
  <c r="H69" i="10"/>
  <c r="H90" i="10"/>
  <c r="H77" i="10"/>
  <c r="G105" i="10"/>
  <c r="K5" i="7"/>
  <c r="I84" i="10"/>
  <c r="I106" i="10"/>
  <c r="I97" i="10"/>
  <c r="I52" i="26" s="1"/>
  <c r="I83" i="10"/>
  <c r="I38" i="26" s="1"/>
  <c r="I96" i="10"/>
  <c r="I51" i="26" s="1"/>
  <c r="I81" i="10"/>
  <c r="I36" i="26" s="1"/>
  <c r="I69" i="10"/>
  <c r="I107" i="10"/>
  <c r="I82" i="10"/>
  <c r="I37" i="26" s="1"/>
  <c r="I95" i="10"/>
  <c r="I50" i="26" s="1"/>
  <c r="I93" i="10"/>
  <c r="N114" i="10"/>
  <c r="I78" i="10"/>
  <c r="I33" i="26" s="1"/>
  <c r="I90" i="10"/>
  <c r="I45" i="26" s="1"/>
  <c r="I77" i="10"/>
  <c r="I32" i="26" s="1"/>
  <c r="I76" i="10"/>
  <c r="I89" i="10"/>
  <c r="I44" i="26" s="1"/>
  <c r="I88" i="10"/>
  <c r="I43" i="26" s="1"/>
  <c r="I75" i="10"/>
  <c r="I31" i="26" s="1"/>
  <c r="I68" i="10"/>
  <c r="H105" i="10"/>
  <c r="F101" i="10"/>
  <c r="H68" i="10"/>
  <c r="H81" i="10"/>
  <c r="H89" i="10"/>
  <c r="G41" i="26" l="1"/>
  <c r="H45" i="26"/>
  <c r="H44" i="26"/>
  <c r="H36" i="26"/>
  <c r="I39" i="26"/>
  <c r="I48" i="26"/>
  <c r="H32" i="26"/>
  <c r="H28" i="26" s="1"/>
  <c r="P75" i="28"/>
  <c r="N106" i="28"/>
  <c r="P106" i="28" s="1"/>
  <c r="L124" i="24"/>
  <c r="N124" i="24" s="1"/>
  <c r="N75" i="24"/>
  <c r="G28" i="26"/>
  <c r="H34" i="10"/>
  <c r="I34" i="10"/>
  <c r="H86" i="10"/>
  <c r="H74" i="10"/>
  <c r="I116" i="10"/>
  <c r="I105" i="10"/>
  <c r="I80" i="10"/>
  <c r="J78" i="10"/>
  <c r="N78" i="10" s="1"/>
  <c r="J91" i="10"/>
  <c r="J46" i="26" s="1"/>
  <c r="J77" i="10"/>
  <c r="N77" i="10" s="1"/>
  <c r="J90" i="10"/>
  <c r="N90" i="10" s="1"/>
  <c r="J88" i="10"/>
  <c r="N88" i="10" s="1"/>
  <c r="J80" i="10"/>
  <c r="J35" i="26" s="1"/>
  <c r="J93" i="10"/>
  <c r="N93" i="10" s="1"/>
  <c r="J76" i="10"/>
  <c r="N76" i="10" s="1"/>
  <c r="J89" i="10"/>
  <c r="N89" i="10" s="1"/>
  <c r="J69" i="10"/>
  <c r="N69" i="10" s="1"/>
  <c r="J98" i="10"/>
  <c r="J53" i="26" s="1"/>
  <c r="J79" i="10"/>
  <c r="J34" i="26" s="1"/>
  <c r="J92" i="10"/>
  <c r="J47" i="26" s="1"/>
  <c r="J106" i="10"/>
  <c r="N106" i="10" s="1"/>
  <c r="J83" i="10"/>
  <c r="N83" i="10" s="1"/>
  <c r="J82" i="10"/>
  <c r="N82" i="10" s="1"/>
  <c r="J94" i="10"/>
  <c r="J49" i="26" s="1"/>
  <c r="J87" i="10"/>
  <c r="J42" i="26" s="1"/>
  <c r="O16" i="7"/>
  <c r="J68" i="10"/>
  <c r="N68" i="10" s="1"/>
  <c r="O15" i="7"/>
  <c r="J75" i="10"/>
  <c r="G101" i="10"/>
  <c r="I91" i="10"/>
  <c r="I94" i="10"/>
  <c r="I98" i="10"/>
  <c r="I87" i="10"/>
  <c r="I92" i="10"/>
  <c r="I79" i="10"/>
  <c r="K8" i="10"/>
  <c r="H41" i="26" l="1"/>
  <c r="J31" i="26"/>
  <c r="N31" i="26" s="1"/>
  <c r="P31" i="26" s="1"/>
  <c r="N75" i="10"/>
  <c r="I34" i="26"/>
  <c r="N34" i="26" s="1"/>
  <c r="N79" i="10"/>
  <c r="I47" i="26"/>
  <c r="N47" i="26" s="1"/>
  <c r="P47" i="26" s="1"/>
  <c r="N92" i="10"/>
  <c r="I42" i="26"/>
  <c r="N42" i="26" s="1"/>
  <c r="P42" i="26" s="1"/>
  <c r="N87" i="10"/>
  <c r="H116" i="10"/>
  <c r="N116" i="10" s="1"/>
  <c r="N113" i="10"/>
  <c r="I53" i="26"/>
  <c r="N53" i="26" s="1"/>
  <c r="P53" i="26" s="1"/>
  <c r="N98" i="10"/>
  <c r="I49" i="26"/>
  <c r="N94" i="10"/>
  <c r="I46" i="26"/>
  <c r="N46" i="26" s="1"/>
  <c r="P46" i="26" s="1"/>
  <c r="N91" i="10"/>
  <c r="I35" i="26"/>
  <c r="N35" i="26" s="1"/>
  <c r="N80" i="10"/>
  <c r="H56" i="26"/>
  <c r="H58" i="26" s="1"/>
  <c r="N49" i="26"/>
  <c r="P49" i="26" s="1"/>
  <c r="J44" i="26"/>
  <c r="N44" i="26" s="1"/>
  <c r="P44" i="26" s="1"/>
  <c r="J43" i="26"/>
  <c r="N43" i="26" s="1"/>
  <c r="P43" i="26" s="1"/>
  <c r="J37" i="26"/>
  <c r="N37" i="26" s="1"/>
  <c r="J45" i="26"/>
  <c r="N45" i="26" s="1"/>
  <c r="P45" i="26" s="1"/>
  <c r="J48" i="26"/>
  <c r="N48" i="26" s="1"/>
  <c r="P48" i="26" s="1"/>
  <c r="J38" i="26"/>
  <c r="N38" i="26" s="1"/>
  <c r="J32" i="26"/>
  <c r="N32" i="26" s="1"/>
  <c r="J33" i="26"/>
  <c r="N33" i="26" s="1"/>
  <c r="G56" i="26"/>
  <c r="G58" i="26" s="1"/>
  <c r="J34" i="10"/>
  <c r="N34" i="10" s="1"/>
  <c r="H101" i="10"/>
  <c r="I74" i="10"/>
  <c r="O26" i="7"/>
  <c r="O38" i="7"/>
  <c r="O18" i="7"/>
  <c r="O40" i="7"/>
  <c r="O36" i="7"/>
  <c r="I86" i="10"/>
  <c r="O31" i="7"/>
  <c r="J84" i="10"/>
  <c r="N84" i="10" s="1"/>
  <c r="O24" i="7"/>
  <c r="O41" i="7"/>
  <c r="O51" i="7"/>
  <c r="O56" i="7"/>
  <c r="O45" i="7"/>
  <c r="O25" i="7"/>
  <c r="J97" i="10"/>
  <c r="N97" i="10" s="1"/>
  <c r="O44" i="7"/>
  <c r="O19" i="7"/>
  <c r="J107" i="10"/>
  <c r="N107" i="10" s="1"/>
  <c r="O52" i="7"/>
  <c r="O55" i="7"/>
  <c r="J81" i="10"/>
  <c r="N81" i="10" s="1"/>
  <c r="O28" i="7"/>
  <c r="O37" i="7"/>
  <c r="O29" i="7"/>
  <c r="J95" i="10"/>
  <c r="N95" i="10" s="1"/>
  <c r="O42" i="7"/>
  <c r="O23" i="7"/>
  <c r="O34" i="7"/>
  <c r="O17" i="7"/>
  <c r="O39" i="7"/>
  <c r="O22" i="7"/>
  <c r="O35" i="7"/>
  <c r="O30" i="7"/>
  <c r="J96" i="10"/>
  <c r="N96" i="10" s="1"/>
  <c r="O43" i="7"/>
  <c r="O27" i="7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O47" i="10" l="1"/>
  <c r="O59" i="10"/>
  <c r="O65" i="10"/>
  <c r="O58" i="10"/>
  <c r="O49" i="10"/>
  <c r="O61" i="10"/>
  <c r="O51" i="10"/>
  <c r="O57" i="10"/>
  <c r="O53" i="10"/>
  <c r="O55" i="10"/>
  <c r="O56" i="10"/>
  <c r="O54" i="10"/>
  <c r="O60" i="10"/>
  <c r="O52" i="10"/>
  <c r="O64" i="10"/>
  <c r="O50" i="10"/>
  <c r="O63" i="10"/>
  <c r="O48" i="10"/>
  <c r="O62" i="10"/>
  <c r="I28" i="26"/>
  <c r="I41" i="26"/>
  <c r="P37" i="26"/>
  <c r="P32" i="26"/>
  <c r="P38" i="26"/>
  <c r="P35" i="26"/>
  <c r="J50" i="26"/>
  <c r="N50" i="26" s="1"/>
  <c r="P50" i="26" s="1"/>
  <c r="P34" i="26"/>
  <c r="J51" i="26"/>
  <c r="N51" i="26" s="1"/>
  <c r="P51" i="26" s="1"/>
  <c r="J52" i="26"/>
  <c r="N52" i="26" s="1"/>
  <c r="P52" i="26" s="1"/>
  <c r="P33" i="26"/>
  <c r="J39" i="26"/>
  <c r="N39" i="26" s="1"/>
  <c r="J36" i="26"/>
  <c r="N36" i="26" s="1"/>
  <c r="AI377" i="1"/>
  <c r="AI245" i="1"/>
  <c r="AI678" i="1"/>
  <c r="AI546" i="1"/>
  <c r="AI472" i="1"/>
  <c r="AI304" i="1"/>
  <c r="AI653" i="1"/>
  <c r="AI533" i="1"/>
  <c r="AI471" i="1"/>
  <c r="AI459" i="1"/>
  <c r="AI447" i="1"/>
  <c r="AI435" i="1"/>
  <c r="AI423" i="1"/>
  <c r="AI411" i="1"/>
  <c r="AI399" i="1"/>
  <c r="AI387" i="1"/>
  <c r="AI375" i="1"/>
  <c r="AI363" i="1"/>
  <c r="AI351" i="1"/>
  <c r="AI339" i="1"/>
  <c r="AI327" i="1"/>
  <c r="AI315" i="1"/>
  <c r="AI303" i="1"/>
  <c r="AI291" i="1"/>
  <c r="AI279" i="1"/>
  <c r="AI267" i="1"/>
  <c r="AI255" i="1"/>
  <c r="AI243" i="1"/>
  <c r="AI231" i="1"/>
  <c r="AI219" i="1"/>
  <c r="AI207" i="1"/>
  <c r="AI195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508" i="1"/>
  <c r="AI496" i="1"/>
  <c r="AI484" i="1"/>
  <c r="AI413" i="1"/>
  <c r="AI281" i="1"/>
  <c r="AI582" i="1"/>
  <c r="AI448" i="1"/>
  <c r="AI268" i="1"/>
  <c r="AI641" i="1"/>
  <c r="AI557" i="1"/>
  <c r="AI497" i="1"/>
  <c r="AI470" i="1"/>
  <c r="AI458" i="1"/>
  <c r="AI446" i="1"/>
  <c r="AI434" i="1"/>
  <c r="AI422" i="1"/>
  <c r="AI410" i="1"/>
  <c r="AI398" i="1"/>
  <c r="AI386" i="1"/>
  <c r="AI374" i="1"/>
  <c r="AI362" i="1"/>
  <c r="AI350" i="1"/>
  <c r="AI338" i="1"/>
  <c r="AI326" i="1"/>
  <c r="AI314" i="1"/>
  <c r="AI302" i="1"/>
  <c r="AI290" i="1"/>
  <c r="AI278" i="1"/>
  <c r="AI266" i="1"/>
  <c r="AI254" i="1"/>
  <c r="AI242" i="1"/>
  <c r="AI230" i="1"/>
  <c r="AI218" i="1"/>
  <c r="AI206" i="1"/>
  <c r="AI687" i="1"/>
  <c r="AI675" i="1"/>
  <c r="AI663" i="1"/>
  <c r="AI651" i="1"/>
  <c r="AI639" i="1"/>
  <c r="AI627" i="1"/>
  <c r="AI615" i="1"/>
  <c r="AI603" i="1"/>
  <c r="AI591" i="1"/>
  <c r="AI579" i="1"/>
  <c r="AI567" i="1"/>
  <c r="AI555" i="1"/>
  <c r="AI543" i="1"/>
  <c r="AI531" i="1"/>
  <c r="AI519" i="1"/>
  <c r="AI507" i="1"/>
  <c r="AI495" i="1"/>
  <c r="AI483" i="1"/>
  <c r="AI449" i="1"/>
  <c r="AI389" i="1"/>
  <c r="AI365" i="1"/>
  <c r="AI353" i="1"/>
  <c r="AI317" i="1"/>
  <c r="AI257" i="1"/>
  <c r="AI233" i="1"/>
  <c r="AI209" i="1"/>
  <c r="AI666" i="1"/>
  <c r="AI618" i="1"/>
  <c r="AI570" i="1"/>
  <c r="AI498" i="1"/>
  <c r="AI460" i="1"/>
  <c r="AI412" i="1"/>
  <c r="AI376" i="1"/>
  <c r="AI352" i="1"/>
  <c r="AI328" i="1"/>
  <c r="AI292" i="1"/>
  <c r="AI220" i="1"/>
  <c r="AI208" i="1"/>
  <c r="AI677" i="1"/>
  <c r="AI629" i="1"/>
  <c r="AI545" i="1"/>
  <c r="AI469" i="1"/>
  <c r="AI445" i="1"/>
  <c r="AI421" i="1"/>
  <c r="AI361" i="1"/>
  <c r="AI325" i="1"/>
  <c r="AI277" i="1"/>
  <c r="AI241" i="1"/>
  <c r="AI205" i="1"/>
  <c r="AI686" i="1"/>
  <c r="AI650" i="1"/>
  <c r="AI638" i="1"/>
  <c r="AI614" i="1"/>
  <c r="AI602" i="1"/>
  <c r="AI578" i="1"/>
  <c r="AI542" i="1"/>
  <c r="AI482" i="1"/>
  <c r="AI432" i="1"/>
  <c r="AI360" i="1"/>
  <c r="AI312" i="1"/>
  <c r="AI276" i="1"/>
  <c r="AI240" i="1"/>
  <c r="AI204" i="1"/>
  <c r="AI661" i="1"/>
  <c r="AI637" i="1"/>
  <c r="AI613" i="1"/>
  <c r="AI589" i="1"/>
  <c r="AI565" i="1"/>
  <c r="AI553" i="1"/>
  <c r="AI541" i="1"/>
  <c r="AI529" i="1"/>
  <c r="AI481" i="1"/>
  <c r="AI467" i="1"/>
  <c r="AI455" i="1"/>
  <c r="AI443" i="1"/>
  <c r="AI431" i="1"/>
  <c r="AI419" i="1"/>
  <c r="AI407" i="1"/>
  <c r="AI395" i="1"/>
  <c r="AI383" i="1"/>
  <c r="AI371" i="1"/>
  <c r="AI359" i="1"/>
  <c r="AI347" i="1"/>
  <c r="AI335" i="1"/>
  <c r="AI323" i="1"/>
  <c r="AI311" i="1"/>
  <c r="AI299" i="1"/>
  <c r="AI287" i="1"/>
  <c r="AI275" i="1"/>
  <c r="AI263" i="1"/>
  <c r="AI251" i="1"/>
  <c r="AI239" i="1"/>
  <c r="AI227" i="1"/>
  <c r="AI215" i="1"/>
  <c r="AI203" i="1"/>
  <c r="AI684" i="1"/>
  <c r="AI672" i="1"/>
  <c r="AI660" i="1"/>
  <c r="AI648" i="1"/>
  <c r="AI636" i="1"/>
  <c r="AI624" i="1"/>
  <c r="AI612" i="1"/>
  <c r="AI600" i="1"/>
  <c r="AI588" i="1"/>
  <c r="AI576" i="1"/>
  <c r="AI564" i="1"/>
  <c r="AI552" i="1"/>
  <c r="AI540" i="1"/>
  <c r="AI528" i="1"/>
  <c r="AI516" i="1"/>
  <c r="AI504" i="1"/>
  <c r="AI492" i="1"/>
  <c r="AI480" i="1"/>
  <c r="AI425" i="1"/>
  <c r="AI329" i="1"/>
  <c r="AI221" i="1"/>
  <c r="AI642" i="1"/>
  <c r="AI510" i="1"/>
  <c r="AI400" i="1"/>
  <c r="AI340" i="1"/>
  <c r="AI280" i="1"/>
  <c r="AI196" i="1"/>
  <c r="AI569" i="1"/>
  <c r="AI337" i="1"/>
  <c r="AI253" i="1"/>
  <c r="AI674" i="1"/>
  <c r="AI506" i="1"/>
  <c r="AI420" i="1"/>
  <c r="AI348" i="1"/>
  <c r="AI264" i="1"/>
  <c r="AI685" i="1"/>
  <c r="AI625" i="1"/>
  <c r="AI517" i="1"/>
  <c r="AI466" i="1"/>
  <c r="AI454" i="1"/>
  <c r="AI442" i="1"/>
  <c r="AI430" i="1"/>
  <c r="AI418" i="1"/>
  <c r="AI406" i="1"/>
  <c r="AI394" i="1"/>
  <c r="AI382" i="1"/>
  <c r="AI370" i="1"/>
  <c r="AI358" i="1"/>
  <c r="AI346" i="1"/>
  <c r="AI334" i="1"/>
  <c r="AI322" i="1"/>
  <c r="AI310" i="1"/>
  <c r="AI298" i="1"/>
  <c r="AI286" i="1"/>
  <c r="AI274" i="1"/>
  <c r="AI262" i="1"/>
  <c r="AI250" i="1"/>
  <c r="AI238" i="1"/>
  <c r="AI226" i="1"/>
  <c r="AI214" i="1"/>
  <c r="AI202" i="1"/>
  <c r="AI683" i="1"/>
  <c r="AI671" i="1"/>
  <c r="AI659" i="1"/>
  <c r="AI647" i="1"/>
  <c r="AI635" i="1"/>
  <c r="AI623" i="1"/>
  <c r="AI611" i="1"/>
  <c r="AI599" i="1"/>
  <c r="AI587" i="1"/>
  <c r="AI575" i="1"/>
  <c r="AI563" i="1"/>
  <c r="AI551" i="1"/>
  <c r="AI539" i="1"/>
  <c r="AI527" i="1"/>
  <c r="AI515" i="1"/>
  <c r="AI503" i="1"/>
  <c r="AI491" i="1"/>
  <c r="AI479" i="1"/>
  <c r="AI473" i="1"/>
  <c r="AI341" i="1"/>
  <c r="AI630" i="1"/>
  <c r="AI522" i="1"/>
  <c r="AI436" i="1"/>
  <c r="AI316" i="1"/>
  <c r="AI617" i="1"/>
  <c r="AI521" i="1"/>
  <c r="AI457" i="1"/>
  <c r="AI409" i="1"/>
  <c r="AI349" i="1"/>
  <c r="AI301" i="1"/>
  <c r="AI217" i="1"/>
  <c r="AI590" i="1"/>
  <c r="AI530" i="1"/>
  <c r="AI372" i="1"/>
  <c r="AI288" i="1"/>
  <c r="AI228" i="1"/>
  <c r="AI673" i="1"/>
  <c r="AI601" i="1"/>
  <c r="AI493" i="1"/>
  <c r="AI453" i="1"/>
  <c r="AI441" i="1"/>
  <c r="AI429" i="1"/>
  <c r="AI417" i="1"/>
  <c r="AI405" i="1"/>
  <c r="AI393" i="1"/>
  <c r="AI381" i="1"/>
  <c r="AI369" i="1"/>
  <c r="AI357" i="1"/>
  <c r="AI345" i="1"/>
  <c r="AI333" i="1"/>
  <c r="AI321" i="1"/>
  <c r="AI309" i="1"/>
  <c r="AI297" i="1"/>
  <c r="AI285" i="1"/>
  <c r="AI273" i="1"/>
  <c r="AI261" i="1"/>
  <c r="AI249" i="1"/>
  <c r="AI237" i="1"/>
  <c r="AI225" i="1"/>
  <c r="AI213" i="1"/>
  <c r="AI201" i="1"/>
  <c r="AI682" i="1"/>
  <c r="AI670" i="1"/>
  <c r="AI658" i="1"/>
  <c r="AI646" i="1"/>
  <c r="AI634" i="1"/>
  <c r="AI622" i="1"/>
  <c r="AI610" i="1"/>
  <c r="AI598" i="1"/>
  <c r="AI586" i="1"/>
  <c r="AI574" i="1"/>
  <c r="AI562" i="1"/>
  <c r="AI550" i="1"/>
  <c r="AI538" i="1"/>
  <c r="AI526" i="1"/>
  <c r="AI514" i="1"/>
  <c r="AI502" i="1"/>
  <c r="AI490" i="1"/>
  <c r="AI478" i="1"/>
  <c r="AI401" i="1"/>
  <c r="AI293" i="1"/>
  <c r="AI197" i="1"/>
  <c r="AI654" i="1"/>
  <c r="AI606" i="1"/>
  <c r="AI534" i="1"/>
  <c r="AI388" i="1"/>
  <c r="AI256" i="1"/>
  <c r="AI605" i="1"/>
  <c r="AI433" i="1"/>
  <c r="AI373" i="1"/>
  <c r="AI313" i="1"/>
  <c r="AI229" i="1"/>
  <c r="AI626" i="1"/>
  <c r="AI518" i="1"/>
  <c r="AI468" i="1"/>
  <c r="AI396" i="1"/>
  <c r="AI324" i="1"/>
  <c r="AI252" i="1"/>
  <c r="AI649" i="1"/>
  <c r="AI577" i="1"/>
  <c r="AI505" i="1"/>
  <c r="AI477" i="1"/>
  <c r="AI465" i="1"/>
  <c r="AI476" i="1"/>
  <c r="AI464" i="1"/>
  <c r="AI452" i="1"/>
  <c r="AI440" i="1"/>
  <c r="AI428" i="1"/>
  <c r="AI416" i="1"/>
  <c r="AI404" i="1"/>
  <c r="AI392" i="1"/>
  <c r="AI380" i="1"/>
  <c r="AI368" i="1"/>
  <c r="AI356" i="1"/>
  <c r="AI344" i="1"/>
  <c r="AI332" i="1"/>
  <c r="AI320" i="1"/>
  <c r="AI308" i="1"/>
  <c r="AI296" i="1"/>
  <c r="AI284" i="1"/>
  <c r="AI272" i="1"/>
  <c r="AI260" i="1"/>
  <c r="AI248" i="1"/>
  <c r="AI236" i="1"/>
  <c r="AI224" i="1"/>
  <c r="AI212" i="1"/>
  <c r="AI200" i="1"/>
  <c r="AI681" i="1"/>
  <c r="AI669" i="1"/>
  <c r="AI657" i="1"/>
  <c r="AI645" i="1"/>
  <c r="AI633" i="1"/>
  <c r="AI621" i="1"/>
  <c r="AI609" i="1"/>
  <c r="AI597" i="1"/>
  <c r="AI585" i="1"/>
  <c r="AI573" i="1"/>
  <c r="AI561" i="1"/>
  <c r="AI549" i="1"/>
  <c r="AI537" i="1"/>
  <c r="AI525" i="1"/>
  <c r="AI513" i="1"/>
  <c r="AI501" i="1"/>
  <c r="AI489" i="1"/>
  <c r="AI437" i="1"/>
  <c r="AI305" i="1"/>
  <c r="AI558" i="1"/>
  <c r="AI364" i="1"/>
  <c r="AI232" i="1"/>
  <c r="AI593" i="1"/>
  <c r="AI509" i="1"/>
  <c r="AI397" i="1"/>
  <c r="AI289" i="1"/>
  <c r="AI662" i="1"/>
  <c r="AI554" i="1"/>
  <c r="AI456" i="1"/>
  <c r="AI408" i="1"/>
  <c r="AI336" i="1"/>
  <c r="AI475" i="1"/>
  <c r="AI463" i="1"/>
  <c r="AI451" i="1"/>
  <c r="AI439" i="1"/>
  <c r="AI427" i="1"/>
  <c r="AI415" i="1"/>
  <c r="AI403" i="1"/>
  <c r="AI391" i="1"/>
  <c r="AI379" i="1"/>
  <c r="AI367" i="1"/>
  <c r="AI355" i="1"/>
  <c r="AI343" i="1"/>
  <c r="AI331" i="1"/>
  <c r="AI319" i="1"/>
  <c r="AI307" i="1"/>
  <c r="AI295" i="1"/>
  <c r="AI283" i="1"/>
  <c r="AI271" i="1"/>
  <c r="AI259" i="1"/>
  <c r="AI247" i="1"/>
  <c r="AI235" i="1"/>
  <c r="AI223" i="1"/>
  <c r="AI211" i="1"/>
  <c r="AI199" i="1"/>
  <c r="AI680" i="1"/>
  <c r="AI668" i="1"/>
  <c r="AI656" i="1"/>
  <c r="AI644" i="1"/>
  <c r="AI632" i="1"/>
  <c r="AI620" i="1"/>
  <c r="AI608" i="1"/>
  <c r="AI596" i="1"/>
  <c r="AI584" i="1"/>
  <c r="AI572" i="1"/>
  <c r="AI560" i="1"/>
  <c r="AI548" i="1"/>
  <c r="AI536" i="1"/>
  <c r="AI524" i="1"/>
  <c r="AI512" i="1"/>
  <c r="AI500" i="1"/>
  <c r="AI488" i="1"/>
  <c r="AI461" i="1"/>
  <c r="AI269" i="1"/>
  <c r="AI594" i="1"/>
  <c r="AI486" i="1"/>
  <c r="AI424" i="1"/>
  <c r="AI244" i="1"/>
  <c r="AI665" i="1"/>
  <c r="AI581" i="1"/>
  <c r="AI485" i="1"/>
  <c r="AI385" i="1"/>
  <c r="AI265" i="1"/>
  <c r="AI566" i="1"/>
  <c r="AI494" i="1"/>
  <c r="AI444" i="1"/>
  <c r="AI384" i="1"/>
  <c r="AI300" i="1"/>
  <c r="AI216" i="1"/>
  <c r="AI474" i="1"/>
  <c r="AI462" i="1"/>
  <c r="AI450" i="1"/>
  <c r="AI438" i="1"/>
  <c r="AI426" i="1"/>
  <c r="AI414" i="1"/>
  <c r="AI402" i="1"/>
  <c r="AI390" i="1"/>
  <c r="AI378" i="1"/>
  <c r="AI366" i="1"/>
  <c r="AI354" i="1"/>
  <c r="AI342" i="1"/>
  <c r="AI330" i="1"/>
  <c r="AI318" i="1"/>
  <c r="AI306" i="1"/>
  <c r="AI294" i="1"/>
  <c r="AI282" i="1"/>
  <c r="AI270" i="1"/>
  <c r="AI258" i="1"/>
  <c r="AI246" i="1"/>
  <c r="AI234" i="1"/>
  <c r="AI222" i="1"/>
  <c r="AI210" i="1"/>
  <c r="AI198" i="1"/>
  <c r="AI679" i="1"/>
  <c r="AI667" i="1"/>
  <c r="AI655" i="1"/>
  <c r="AI643" i="1"/>
  <c r="AI631" i="1"/>
  <c r="AI619" i="1"/>
  <c r="AI607" i="1"/>
  <c r="AI595" i="1"/>
  <c r="AI583" i="1"/>
  <c r="AI571" i="1"/>
  <c r="AI559" i="1"/>
  <c r="AI547" i="1"/>
  <c r="AI535" i="1"/>
  <c r="AI523" i="1"/>
  <c r="AI511" i="1"/>
  <c r="AI499" i="1"/>
  <c r="AI487" i="1"/>
  <c r="AI92" i="1"/>
  <c r="AI30" i="1"/>
  <c r="AI77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I16" i="1"/>
  <c r="AI4" i="1"/>
  <c r="AI44" i="1"/>
  <c r="AI186" i="1"/>
  <c r="AI102" i="1"/>
  <c r="AI54" i="1"/>
  <c r="AI173" i="1"/>
  <c r="AI89" i="1"/>
  <c r="AI41" i="1"/>
  <c r="AI39" i="1"/>
  <c r="AI152" i="1"/>
  <c r="AI80" i="1"/>
  <c r="AI138" i="1"/>
  <c r="AI90" i="1"/>
  <c r="AI42" i="1"/>
  <c r="AI185" i="1"/>
  <c r="AI113" i="1"/>
  <c r="AI53" i="1"/>
  <c r="AI5" i="1"/>
  <c r="AI183" i="1"/>
  <c r="AI147" i="1"/>
  <c r="AI123" i="1"/>
  <c r="AI87" i="1"/>
  <c r="AI51" i="1"/>
  <c r="AI27" i="1"/>
  <c r="AI3" i="1"/>
  <c r="AI194" i="1"/>
  <c r="AI182" i="1"/>
  <c r="AI170" i="1"/>
  <c r="AI158" i="1"/>
  <c r="AI146" i="1"/>
  <c r="AI134" i="1"/>
  <c r="AI122" i="1"/>
  <c r="AI110" i="1"/>
  <c r="AI98" i="1"/>
  <c r="AI86" i="1"/>
  <c r="AI74" i="1"/>
  <c r="AI62" i="1"/>
  <c r="AI50" i="1"/>
  <c r="AI38" i="1"/>
  <c r="AI26" i="1"/>
  <c r="AI14" i="1"/>
  <c r="AI128" i="1"/>
  <c r="AI126" i="1"/>
  <c r="AI101" i="1"/>
  <c r="AI135" i="1"/>
  <c r="AI15" i="1"/>
  <c r="AI193" i="1"/>
  <c r="AI181" i="1"/>
  <c r="AI169" i="1"/>
  <c r="AI157" i="1"/>
  <c r="AI145" i="1"/>
  <c r="AI133" i="1"/>
  <c r="AI121" i="1"/>
  <c r="AI109" i="1"/>
  <c r="AI97" i="1"/>
  <c r="AI85" i="1"/>
  <c r="AI73" i="1"/>
  <c r="AI61" i="1"/>
  <c r="AI49" i="1"/>
  <c r="AI37" i="1"/>
  <c r="AI25" i="1"/>
  <c r="AI13" i="1"/>
  <c r="AI116" i="1"/>
  <c r="AI162" i="1"/>
  <c r="AI137" i="1"/>
  <c r="AI159" i="1"/>
  <c r="AI63" i="1"/>
  <c r="AI168" i="1"/>
  <c r="AI132" i="1"/>
  <c r="AI120" i="1"/>
  <c r="AI108" i="1"/>
  <c r="AI96" i="1"/>
  <c r="AI84" i="1"/>
  <c r="AI72" i="1"/>
  <c r="AI60" i="1"/>
  <c r="AI48" i="1"/>
  <c r="AI36" i="1"/>
  <c r="AI24" i="1"/>
  <c r="AI12" i="1"/>
  <c r="AI140" i="1"/>
  <c r="AI150" i="1"/>
  <c r="AI149" i="1"/>
  <c r="AI75" i="1"/>
  <c r="AI180" i="1"/>
  <c r="AI191" i="1"/>
  <c r="AI167" i="1"/>
  <c r="AI155" i="1"/>
  <c r="AI143" i="1"/>
  <c r="AI131" i="1"/>
  <c r="AI119" i="1"/>
  <c r="AI107" i="1"/>
  <c r="AI95" i="1"/>
  <c r="AI83" i="1"/>
  <c r="AI71" i="1"/>
  <c r="AI59" i="1"/>
  <c r="AI47" i="1"/>
  <c r="AI35" i="1"/>
  <c r="AI23" i="1"/>
  <c r="AI11" i="1"/>
  <c r="AI176" i="1"/>
  <c r="AI174" i="1"/>
  <c r="AI18" i="1"/>
  <c r="AI29" i="1"/>
  <c r="AI111" i="1"/>
  <c r="AI144" i="1"/>
  <c r="AI190" i="1"/>
  <c r="AI166" i="1"/>
  <c r="AI142" i="1"/>
  <c r="AI130" i="1"/>
  <c r="AI118" i="1"/>
  <c r="AI106" i="1"/>
  <c r="AI94" i="1"/>
  <c r="AI82" i="1"/>
  <c r="AI70" i="1"/>
  <c r="AI58" i="1"/>
  <c r="AI46" i="1"/>
  <c r="AI34" i="1"/>
  <c r="AI22" i="1"/>
  <c r="AI10" i="1"/>
  <c r="AI164" i="1"/>
  <c r="AI68" i="1"/>
  <c r="AI78" i="1"/>
  <c r="AI161" i="1"/>
  <c r="AI125" i="1"/>
  <c r="AI65" i="1"/>
  <c r="AI17" i="1"/>
  <c r="AI171" i="1"/>
  <c r="AI99" i="1"/>
  <c r="AI192" i="1"/>
  <c r="AI156" i="1"/>
  <c r="AI179" i="1"/>
  <c r="AI2" i="1"/>
  <c r="AG2" i="1"/>
  <c r="AI178" i="1"/>
  <c r="AI154" i="1"/>
  <c r="AI189" i="1"/>
  <c r="AI177" i="1"/>
  <c r="AI165" i="1"/>
  <c r="AI153" i="1"/>
  <c r="AI141" i="1"/>
  <c r="AI129" i="1"/>
  <c r="AI117" i="1"/>
  <c r="AI105" i="1"/>
  <c r="AI93" i="1"/>
  <c r="AI81" i="1"/>
  <c r="AI69" i="1"/>
  <c r="AI57" i="1"/>
  <c r="AI45" i="1"/>
  <c r="AI33" i="1"/>
  <c r="AI21" i="1"/>
  <c r="AI9" i="1"/>
  <c r="AI104" i="1"/>
  <c r="AI32" i="1"/>
  <c r="AI20" i="1"/>
  <c r="AI8" i="1"/>
  <c r="AI187" i="1"/>
  <c r="AI175" i="1"/>
  <c r="AI163" i="1"/>
  <c r="AI151" i="1"/>
  <c r="AI139" i="1"/>
  <c r="AI127" i="1"/>
  <c r="AI115" i="1"/>
  <c r="AI103" i="1"/>
  <c r="AI91" i="1"/>
  <c r="AI79" i="1"/>
  <c r="AI67" i="1"/>
  <c r="AI55" i="1"/>
  <c r="AI43" i="1"/>
  <c r="AI31" i="1"/>
  <c r="AI19" i="1"/>
  <c r="AI7" i="1"/>
  <c r="AI188" i="1"/>
  <c r="AI56" i="1"/>
  <c r="AI114" i="1"/>
  <c r="AI66" i="1"/>
  <c r="AI6" i="1"/>
  <c r="O1" i="7"/>
  <c r="P2" i="7" s="1"/>
  <c r="J86" i="10"/>
  <c r="N86" i="10" s="1"/>
  <c r="J74" i="10"/>
  <c r="N74" i="10" s="1"/>
  <c r="J105" i="10"/>
  <c r="N105" i="10" s="1"/>
  <c r="I101" i="10"/>
  <c r="O91" i="10" l="1"/>
  <c r="O92" i="10"/>
  <c r="O94" i="10"/>
  <c r="O95" i="10"/>
  <c r="O96" i="10"/>
  <c r="O97" i="10"/>
  <c r="O98" i="10"/>
  <c r="O86" i="10"/>
  <c r="O99" i="10"/>
  <c r="O88" i="10"/>
  <c r="O87" i="10"/>
  <c r="O89" i="10"/>
  <c r="O90" i="10"/>
  <c r="O93" i="10"/>
  <c r="I56" i="26"/>
  <c r="I58" i="26" s="1"/>
  <c r="N101" i="10"/>
  <c r="J28" i="26"/>
  <c r="N28" i="26" s="1"/>
  <c r="O36" i="26" s="1"/>
  <c r="P39" i="26"/>
  <c r="J41" i="26"/>
  <c r="N41" i="26" s="1"/>
  <c r="P41" i="26" s="1"/>
  <c r="P36" i="26"/>
  <c r="O46" i="10"/>
  <c r="O34" i="10"/>
  <c r="O70" i="10"/>
  <c r="O36" i="10"/>
  <c r="O41" i="10"/>
  <c r="O44" i="10"/>
  <c r="O37" i="10"/>
  <c r="O43" i="10"/>
  <c r="O42" i="10"/>
  <c r="O38" i="10"/>
  <c r="O35" i="10"/>
  <c r="O39" i="10"/>
  <c r="O40" i="10"/>
  <c r="O69" i="10"/>
  <c r="O68" i="10"/>
  <c r="J101" i="10"/>
  <c r="O74" i="10"/>
  <c r="J56" i="26" l="1"/>
  <c r="J58" i="26" s="1"/>
  <c r="O30" i="26"/>
  <c r="P28" i="26"/>
  <c r="O28" i="26"/>
  <c r="N56" i="26"/>
  <c r="O31" i="26"/>
  <c r="O37" i="26"/>
  <c r="O34" i="26"/>
  <c r="O32" i="26"/>
  <c r="O38" i="26"/>
  <c r="O33" i="26"/>
  <c r="O35" i="26"/>
  <c r="O39" i="26"/>
  <c r="O77" i="10"/>
  <c r="O76" i="10"/>
  <c r="O82" i="10"/>
  <c r="O83" i="10"/>
  <c r="O78" i="10"/>
  <c r="O75" i="10"/>
  <c r="O79" i="10"/>
  <c r="O84" i="10"/>
  <c r="O81" i="10"/>
  <c r="O80" i="10"/>
  <c r="P56" i="26" l="1"/>
  <c r="N58" i="26"/>
  <c r="P58" i="26" s="1"/>
  <c r="B72" i="10"/>
  <c r="B103" i="10" s="1"/>
  <c r="B118" i="10" s="1"/>
  <c r="D72" i="10" l="1"/>
  <c r="D103" i="10" s="1"/>
  <c r="D118" i="10" s="1"/>
  <c r="I72" i="10"/>
  <c r="I103" i="10" s="1"/>
  <c r="I118" i="10" s="1"/>
  <c r="G72" i="10"/>
  <c r="G103" i="10" s="1"/>
  <c r="G118" i="10" s="1"/>
  <c r="F17" i="17"/>
  <c r="E17" i="17"/>
  <c r="J72" i="10"/>
  <c r="J103" i="10" s="1"/>
  <c r="J118" i="10" s="1"/>
  <c r="D17" i="17"/>
  <c r="F72" i="10"/>
  <c r="H72" i="10"/>
  <c r="H103" i="10" s="1"/>
  <c r="H118" i="10" s="1"/>
  <c r="C72" i="10"/>
  <c r="C103" i="10" s="1"/>
  <c r="C118" i="10" s="1"/>
  <c r="E72" i="10"/>
  <c r="E103" i="10" s="1"/>
  <c r="E118" i="10" s="1"/>
  <c r="O20" i="10" l="1"/>
  <c r="O19" i="10"/>
  <c r="O18" i="10"/>
  <c r="O17" i="10"/>
  <c r="O14" i="10"/>
  <c r="O16" i="10"/>
  <c r="O23" i="10"/>
  <c r="O15" i="10"/>
  <c r="O25" i="10"/>
  <c r="O24" i="10"/>
  <c r="O12" i="10"/>
  <c r="O13" i="10"/>
  <c r="O22" i="10"/>
  <c r="O21" i="10"/>
  <c r="E18" i="17"/>
  <c r="P116" i="10"/>
  <c r="P113" i="10"/>
  <c r="F103" i="10"/>
  <c r="F118" i="10" s="1"/>
  <c r="E20" i="17" s="1"/>
  <c r="F18" i="17"/>
  <c r="N72" i="10"/>
  <c r="N103" i="10" s="1"/>
  <c r="O9" i="10"/>
  <c r="P70" i="10"/>
  <c r="O32" i="10"/>
  <c r="O31" i="10"/>
  <c r="P44" i="10"/>
  <c r="P40" i="10"/>
  <c r="P39" i="10"/>
  <c r="P37" i="10"/>
  <c r="P42" i="10"/>
  <c r="P38" i="10"/>
  <c r="P41" i="10"/>
  <c r="P35" i="10"/>
  <c r="P36" i="10"/>
  <c r="P43" i="10"/>
  <c r="P99" i="10"/>
  <c r="P69" i="10"/>
  <c r="P77" i="10"/>
  <c r="P89" i="10"/>
  <c r="P88" i="10"/>
  <c r="P90" i="10"/>
  <c r="P93" i="10"/>
  <c r="P76" i="10"/>
  <c r="P83" i="10"/>
  <c r="P82" i="10"/>
  <c r="P78" i="10"/>
  <c r="P92" i="10"/>
  <c r="P80" i="10"/>
  <c r="P68" i="10"/>
  <c r="P84" i="10"/>
  <c r="P81" i="10"/>
  <c r="P97" i="10"/>
  <c r="P98" i="10"/>
  <c r="P95" i="10"/>
  <c r="P96" i="10"/>
  <c r="P91" i="10"/>
  <c r="P94" i="10"/>
  <c r="P75" i="10"/>
  <c r="P79" i="10"/>
  <c r="P87" i="10"/>
  <c r="P105" i="10"/>
  <c r="P34" i="10"/>
  <c r="P86" i="10"/>
  <c r="P74" i="10"/>
  <c r="P101" i="10"/>
  <c r="D18" i="17"/>
  <c r="I17" i="17"/>
  <c r="D20" i="17"/>
  <c r="D19" i="17"/>
  <c r="F19" i="17"/>
  <c r="N118" i="10" l="1"/>
  <c r="J17" i="17"/>
  <c r="D26" i="17"/>
  <c r="C26" i="17" s="1"/>
  <c r="I18" i="17"/>
  <c r="E19" i="17"/>
  <c r="I19" i="17" s="1"/>
  <c r="P103" i="10"/>
  <c r="P72" i="10"/>
  <c r="P118" i="10"/>
  <c r="F20" i="17"/>
  <c r="I20" i="17" s="1"/>
  <c r="J18" i="17" l="1"/>
  <c r="D27" i="17"/>
  <c r="J19" i="17"/>
  <c r="J20" i="17"/>
  <c r="D28" i="17" l="1"/>
  <c r="C28" i="17" s="1"/>
  <c r="C2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6" authorId="0" shapeId="0" xr:uid="{84EC069F-365E-4E06-A1F1-4CAC10999EA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tạm tính theo tỷ lệ doanh thu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51A1B8AC-1506-4FE2-AED0-64C3DC4B6C5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A95" authorId="0" shapeId="0" xr:uid="{D908D68C-33DF-43E5-A14E-711C8789CD7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Vin Thanh Hoas</t>
        </r>
      </text>
    </comment>
    <comment ref="I114" authorId="0" shapeId="0" xr:uid="{2A4365AF-3DAF-49C4-B68F-BC8F7A4DDA1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116" authorId="0" shapeId="0" xr:uid="{BDB75ADC-EECC-46A6-BE54-E32664A7FE4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35" authorId="0" shapeId="0" xr:uid="{E6DA9401-82F2-4DA1-8CB9-43E3C4B579E6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35" authorId="0" shapeId="0" xr:uid="{97253BB7-97D8-48E7-A437-687629F42A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35" authorId="0" shapeId="0" xr:uid="{BD09699F-3CE0-42B3-9A6C-CFA94263AFC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0" authorId="0" shapeId="0" xr:uid="{15556DB9-BFF4-4585-950B-D7C51DA7F42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6" authorId="0" shapeId="0" xr:uid="{8C7ED4D4-38B7-4A1C-BE6C-8240BF68AD3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L76" authorId="0" shapeId="0" xr:uid="{2D9EE05A-60F7-4E0F-87D3-21FF065B46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M76" authorId="0" shapeId="0" xr:uid="{C91258FF-4A33-442F-835A-1B1F638765D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R87" authorId="0" shapeId="0" xr:uid="{225A73AE-45EA-40D4-AE31-C97C3A46BAF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Nghỉ lễ?
</t>
        </r>
      </text>
    </comment>
    <comment ref="I93" authorId="0" shapeId="0" xr:uid="{17B88FB1-89A4-4275-BB70-987AD0D1384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M93" authorId="0" shapeId="0" xr:uid="{910ABB78-5557-437A-8D18-CC91D1BA1C6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arty</t>
        </r>
      </text>
    </comment>
    <comment ref="Q93" authorId="0" shapeId="0" xr:uid="{CC4A337D-136B-48C9-B171-CB093E7886D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YEP</t>
        </r>
      </text>
    </comment>
    <comment ref="J95" authorId="0" shapeId="0" xr:uid="{75C08F88-ED05-44F0-AAE3-EC51897EA0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4" authorId="0" shapeId="0" xr:uid="{21F269C0-79C4-41E9-A3FC-5DE5B15B85B4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4" authorId="0" shapeId="0" xr:uid="{82430235-7AC8-4EDC-96A7-2673DB70F88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4" authorId="0" shapeId="0" xr:uid="{68A7CFA1-5840-4918-B503-5CC21EB9653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K114" authorId="0" shapeId="0" xr:uid="{D726541A-D8F0-456F-B677-6A7558EC8A0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L114" authorId="0" shapeId="0" xr:uid="{7FA6975D-F3CB-4BD8-BC16-40FF7EF05F5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M114" authorId="0" shapeId="0" xr:uid="{958DEBC9-AEDB-451D-9AB6-25D06EF0791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lãi chi trả nhiều kỳ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A579DF4C-133A-4D24-8FB1-ACB04BDEBAC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9" authorId="0" shapeId="0" xr:uid="{6E8EDB5A-33BD-42D8-8E51-6B5FC86771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I96" authorId="0" shapeId="0" xr:uid="{599B0435-CE01-4896-9987-A28ED712D27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98" authorId="0" shapeId="0" xr:uid="{F37CEA5A-E42F-424B-9850-5401DA3B97F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7" authorId="0" shapeId="0" xr:uid="{3FC8056C-D290-4ABC-9B15-15E8915E1992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7" authorId="0" shapeId="0" xr:uid="{B87F6101-882B-444F-891F-FF5DDC833B1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7" authorId="0" shapeId="0" xr:uid="{06B819CE-F841-45F2-8305-7FCE83782E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23" authorId="0" shapeId="0" xr:uid="{2EABDB6B-375F-43B6-B7D7-F6E1FACA3F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+65TR MỚI HOÀN ỨNG CHƯA HẠCH TOÁN</t>
        </r>
      </text>
    </comment>
    <comment ref="N40" authorId="0" shapeId="0" xr:uid="{2F512017-E9C4-4332-B4F1-0F3431653F2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party
</t>
        </r>
      </text>
    </comment>
    <comment ref="L55" authorId="0" shapeId="0" xr:uid="{E27B7001-4C0D-48D6-A531-07FAC04CEA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Dự kiến bổ sung</t>
        </r>
      </text>
    </comment>
  </commentList>
</comments>
</file>

<file path=xl/sharedStrings.xml><?xml version="1.0" encoding="utf-8"?>
<sst xmlns="http://schemas.openxmlformats.org/spreadsheetml/2006/main" count="75555" uniqueCount="11565">
  <si>
    <t>ID giao dịch</t>
  </si>
  <si>
    <t>ID KH tiềm năng</t>
  </si>
  <si>
    <t>Mã SP</t>
  </si>
  <si>
    <t>Dự án</t>
  </si>
  <si>
    <t>Tên giao dịch</t>
  </si>
  <si>
    <t>Ngày ký VBTT</t>
  </si>
  <si>
    <t>Ngày ký HĐMB</t>
  </si>
  <si>
    <t>Tổng GTGD (VAT) (GMV)</t>
  </si>
  <si>
    <t>Người chăm sóc (Sale)</t>
  </si>
  <si>
    <t>% hoa hồng NCS được nhận</t>
  </si>
  <si>
    <t>Giá tính phí HH (chưa VAT)</t>
  </si>
  <si>
    <t>HH tạm tính cho sale</t>
  </si>
  <si>
    <t>Kênh bán (Loại tài khoản)</t>
  </si>
  <si>
    <t>Trạng thái</t>
  </si>
  <si>
    <t>Lý do Huỷ</t>
  </si>
  <si>
    <t>NCS chính</t>
  </si>
  <si>
    <t>Tổng % HH cho Sale</t>
  </si>
  <si>
    <t>Trạng thái account</t>
  </si>
  <si>
    <t>Nguồn</t>
  </si>
  <si>
    <t>Tỷ lệ hưởng com của RT (%)</t>
  </si>
  <si>
    <t>Nguồn hàng</t>
  </si>
  <si>
    <t>Chính sách vay</t>
  </si>
  <si>
    <t>Tỷ lệ hưởng com cơ sở của RT (%)</t>
  </si>
  <si>
    <t>Tỷ lệ tham gia GD với vai trò là Sale</t>
  </si>
  <si>
    <t>GMV Sale đóng góp</t>
  </si>
  <si>
    <t>Doanh thu sale đóng góp</t>
  </si>
  <si>
    <t>Năm phát sinh</t>
  </si>
  <si>
    <t>P12805</t>
  </si>
  <si>
    <t>Sun Cosmo Residence Đà Nẵng</t>
  </si>
  <si>
    <t>Nguyễn Hoài - Sun Cosmo Residence Đà Nẵng</t>
  </si>
  <si>
    <t>Nguyễn Đình Bảo</t>
  </si>
  <si>
    <t>Sale nội bộ</t>
  </si>
  <si>
    <t>Ký hợp đồng</t>
  </si>
  <si>
    <t>Đang hoạt động</t>
  </si>
  <si>
    <t>CT - Giới thiệu</t>
  </si>
  <si>
    <t>CLC</t>
  </si>
  <si>
    <t>Không vay</t>
  </si>
  <si>
    <t>Nguyễn Khánh Hà</t>
  </si>
  <si>
    <t>P2-21.09</t>
  </si>
  <si>
    <t>FPT Plaza 2</t>
  </si>
  <si>
    <t>NGUYEN THI NGOC CHI - FPT Plaza 2</t>
  </si>
  <si>
    <t>Nguyễn Tuyên</t>
  </si>
  <si>
    <t>NV - Giới thiệu</t>
  </si>
  <si>
    <t>CEN MT</t>
  </si>
  <si>
    <t>Nguyễn Thị Ly Ly</t>
  </si>
  <si>
    <t>H40505</t>
  </si>
  <si>
    <t>The Hill - Sunset Town</t>
  </si>
  <si>
    <t>Nguyễn Văn Đăng - The Hill - Sunset Town</t>
  </si>
  <si>
    <t>Nguyễn Đăng</t>
  </si>
  <si>
    <t>CT - BOD</t>
  </si>
  <si>
    <t>S21405</t>
  </si>
  <si>
    <t>The Sea - Sunset Town</t>
  </si>
  <si>
    <t>Vũ Thị Phương - The Sea - Sunset Town</t>
  </si>
  <si>
    <t>Phạm Hồng Vân</t>
  </si>
  <si>
    <t>Chủ đầu tư</t>
  </si>
  <si>
    <t>LUMI HANOI</t>
  </si>
  <si>
    <t>Nguyễn Thị Thanh - LUMI HANOI</t>
  </si>
  <si>
    <t>Nguyễn Văn Bắc</t>
  </si>
  <si>
    <t>SML</t>
  </si>
  <si>
    <t>Trần Thanh Hải</t>
  </si>
  <si>
    <t>Trần Thanh Hải - LUMI HANOI</t>
  </si>
  <si>
    <t>Nguyễn Dụng Linh</t>
  </si>
  <si>
    <t>Nguyễn Thị Tuyết Nhung - LUMI HANOI</t>
  </si>
  <si>
    <t>Đinh Thanh Hải</t>
  </si>
  <si>
    <t>Nguyễn Văn Công - LUMI HANOI</t>
  </si>
  <si>
    <t>Nguyễn Văn Công</t>
  </si>
  <si>
    <t>Nguyễn Hoàng Thanh Tâm - LUMI HANOI</t>
  </si>
  <si>
    <t>Vay</t>
  </si>
  <si>
    <t>Đỗ Thái Bình - LUMI HANOI</t>
  </si>
  <si>
    <t>Trịnh Hải Hà</t>
  </si>
  <si>
    <t>Phạm Nhung Anh - LUMI HANOI</t>
  </si>
  <si>
    <t>Nguyễn Văn Tiện - LUMI HANOI</t>
  </si>
  <si>
    <t>Phạm Minh Triệu</t>
  </si>
  <si>
    <t>Đã nghỉ</t>
  </si>
  <si>
    <t>NV - Telesale</t>
  </si>
  <si>
    <t>Nguyễn Kim Chi - LUMI HANOI</t>
  </si>
  <si>
    <t>Đặng Thị Thanh Hà - LUMI HANOI</t>
  </si>
  <si>
    <t>Nguyễn Thị Duyên</t>
  </si>
  <si>
    <t>Lê Thị Khánh Linh - LUMI HANOI</t>
  </si>
  <si>
    <t>Nguyễn Hồng Anh - LUMI HANOI</t>
  </si>
  <si>
    <t>Bùi Phương Dung - LUMI HANOI</t>
  </si>
  <si>
    <t>Đào Xuân Hưng - LUMI HANOI</t>
  </si>
  <si>
    <t>Lại Thùy Trang - LUMI HANOI</t>
  </si>
  <si>
    <t>Dư Thị Hương - LUMI HANOI</t>
  </si>
  <si>
    <t>Tăng Thế Hưng</t>
  </si>
  <si>
    <t>Đinh Thị Ngân - LUMI HANOI</t>
  </si>
  <si>
    <t>Phạm Vân Anh - LUMI HANOI</t>
  </si>
  <si>
    <t>Nguyễn Thị Thu Thủy - LUMI HANOI</t>
  </si>
  <si>
    <t>Phan Xuân Hà - LUMI HANOI</t>
  </si>
  <si>
    <t>Diamond Home</t>
  </si>
  <si>
    <t>Trần Thị Cúc - LUMI HANOI</t>
  </si>
  <si>
    <t>F2 Amg</t>
  </si>
  <si>
    <t>F2</t>
  </si>
  <si>
    <t>CT - F2</t>
  </si>
  <si>
    <t>T11701</t>
  </si>
  <si>
    <t>SUN PONTE RESIDENCE</t>
  </si>
  <si>
    <t>Vũ Thanh Tùng - SUN PONTE RESIDENCE</t>
  </si>
  <si>
    <t>T11702</t>
  </si>
  <si>
    <t>Phùng Vũ Việt Anh - SUN PONTE RESIDENCE</t>
  </si>
  <si>
    <t>Trịnh Thị Mai Hương</t>
  </si>
  <si>
    <t>T11705</t>
  </si>
  <si>
    <t>Nguyễn Đăng Lợi - SUN PONTE RESIDENCE</t>
  </si>
  <si>
    <t>T11706</t>
  </si>
  <si>
    <t>Hoàng Thanh Vân - SUN PONTE RESIDENCE</t>
  </si>
  <si>
    <t>Nguyễn Giang Huy</t>
  </si>
  <si>
    <t>T11707</t>
  </si>
  <si>
    <t>Trần Nguyên Yến Phương - SUN PONTE RESIDENCE</t>
  </si>
  <si>
    <t>T11709</t>
  </si>
  <si>
    <t>Hồ Thị Hoàng Ánh - SUN PONTE RESIDENCE</t>
  </si>
  <si>
    <t>F2 Thái Minh</t>
  </si>
  <si>
    <t>T11711</t>
  </si>
  <si>
    <t>Hồ Đức - SUN PONTE RESIDENCE</t>
  </si>
  <si>
    <t>T11712</t>
  </si>
  <si>
    <t>T212B01</t>
  </si>
  <si>
    <t>Tôn Nữ Thảo Trâm - SUN PONTE RESIDENCE</t>
  </si>
  <si>
    <t>T212B02</t>
  </si>
  <si>
    <t>Phạm Thị Thanh Nguyệt - SUN PONTE RESIDENCE</t>
  </si>
  <si>
    <t>T212B03</t>
  </si>
  <si>
    <t>Trần Thị Kim Hương - SUN PONTE RESIDENCE</t>
  </si>
  <si>
    <t>T212B07</t>
  </si>
  <si>
    <t>Nguyễn Thị Bích - SUN PONTE RESIDENCE</t>
  </si>
  <si>
    <t>Nguyễn Hồng Đức</t>
  </si>
  <si>
    <t>CT - Quảng cáo Google Search</t>
  </si>
  <si>
    <t>T212B08</t>
  </si>
  <si>
    <t>Lê Thị Hòa - SUN PONTE RESIDENCE</t>
  </si>
  <si>
    <t>T212B09</t>
  </si>
  <si>
    <t>T22307</t>
  </si>
  <si>
    <t>Nguyễn Thị Thúy Thường - SUN PONTE RESIDENCE</t>
  </si>
  <si>
    <t>T11802</t>
  </si>
  <si>
    <t>T22309</t>
  </si>
  <si>
    <t>Nguyễn Thị Hồng Phương - SUN PONTE RESIDENCE</t>
  </si>
  <si>
    <t>T21702</t>
  </si>
  <si>
    <t>Hồ Vĩnh Khánh - SUN PONTE RESIDENCE</t>
  </si>
  <si>
    <t>MVL</t>
  </si>
  <si>
    <t>T21703A</t>
  </si>
  <si>
    <t>Bùi Văn Tân - SUN PONTE RESIDENCE</t>
  </si>
  <si>
    <t>T21207</t>
  </si>
  <si>
    <t>Bùi Thị Hà - SUN PONTE RESIDENCE</t>
  </si>
  <si>
    <t>T12009</t>
  </si>
  <si>
    <t>Châu Thị Linh Xuân - SUN PONTE RESIDENCE</t>
  </si>
  <si>
    <t>SKR</t>
  </si>
  <si>
    <t>T22308</t>
  </si>
  <si>
    <t>Lưu Tiến Đạt - SUN PONTE RESIDENCE</t>
  </si>
  <si>
    <t>F2 Mmg</t>
  </si>
  <si>
    <t>T20807</t>
  </si>
  <si>
    <t>Nguyễn Văn Bổn - SUN PONTE RESIDENCE</t>
  </si>
  <si>
    <t>ĐXBB</t>
  </si>
  <si>
    <t>T22311</t>
  </si>
  <si>
    <t>Lê Thị Thu Trang - SUN PONTE RESIDENCE</t>
  </si>
  <si>
    <t>T22310</t>
  </si>
  <si>
    <t>Trần Nguyễn Thu Thảo - SUN PONTE RESIDENCE</t>
  </si>
  <si>
    <t>F2 Vhomes</t>
  </si>
  <si>
    <t>T112A03A</t>
  </si>
  <si>
    <t>Nguyễn Hoài Bảo - SUN PONTE RESIDENCE</t>
  </si>
  <si>
    <t>F2 Dkra-Virgo</t>
  </si>
  <si>
    <t>T22305</t>
  </si>
  <si>
    <t>Huỳnh Nguyễn Huy Hoàng - SUN PONTE RESIDENCE</t>
  </si>
  <si>
    <t>F2 Đất Xanh Bắc Bộ</t>
  </si>
  <si>
    <t>T10602</t>
  </si>
  <si>
    <t>Nguyễn Thị Tố Nga - SUN PONTE RESIDENCE</t>
  </si>
  <si>
    <t>Lê Hiếu Nghĩa</t>
  </si>
  <si>
    <t>T203A03</t>
  </si>
  <si>
    <t>CAO THỊ KIM ANH - SUN PONTE RESIDENCE</t>
  </si>
  <si>
    <t>T103A01</t>
  </si>
  <si>
    <t>Hồ Uyên Vy - SUN PONTE RESIDENCE</t>
  </si>
  <si>
    <t>T22412</t>
  </si>
  <si>
    <t>Trần Văn Dũng - SUN PONTE RESIDENCE</t>
  </si>
  <si>
    <t>T212B11</t>
  </si>
  <si>
    <t>Cáp Thu Hà - SUN PONTE RESIDENCE</t>
  </si>
  <si>
    <t>T103A08</t>
  </si>
  <si>
    <t>Nguyễn Thị Hồng Hoa - SUN PONTE RESIDENCE</t>
  </si>
  <si>
    <t>Hoàng Thế Huy</t>
  </si>
  <si>
    <t>T203A09</t>
  </si>
  <si>
    <t>Nguyễn Thị Kiều Anh - SUN PONTE RESIDENCE</t>
  </si>
  <si>
    <t>T10509</t>
  </si>
  <si>
    <t>Nguyễn Tuấn Khoa - SUN PONTE RESIDENCE</t>
  </si>
  <si>
    <t>F2 Sky Realty</t>
  </si>
  <si>
    <t>T212B05</t>
  </si>
  <si>
    <t>Nguyễn Thị Ngọc Hân - SUN PONTE RESIDENCE</t>
  </si>
  <si>
    <t>Nguyễn Xuân Hùng</t>
  </si>
  <si>
    <t>T212B03A</t>
  </si>
  <si>
    <t>Nguyễn Trí Tấn - SUN PONTE RESIDENCE</t>
  </si>
  <si>
    <t>T22408</t>
  </si>
  <si>
    <t>Nguyễn Nhật Linh - SUN PONTE RESIDENCE</t>
  </si>
  <si>
    <t>F2 Srt</t>
  </si>
  <si>
    <t>T11708</t>
  </si>
  <si>
    <t>Nguyễn Thị Liên Hoàn - SUN PONTE RESIDENCE</t>
  </si>
  <si>
    <t>T11703A</t>
  </si>
  <si>
    <t>Võ Thị Hồng - SUN PONTE RESIDENCE</t>
  </si>
  <si>
    <t>T11905</t>
  </si>
  <si>
    <t>Tăng Thái Sơn - SUN PONTE RESIDENCE</t>
  </si>
  <si>
    <t>MMG</t>
  </si>
  <si>
    <t>T10605</t>
  </si>
  <si>
    <t>Đào Thái Quỳnh Châu - SUN PONTE RESIDENCE</t>
  </si>
  <si>
    <t>T20603A</t>
  </si>
  <si>
    <t>Lê Đức Minh - SUN PONTE RESIDENCE</t>
  </si>
  <si>
    <t>Nguyễn Thành Luân</t>
  </si>
  <si>
    <t>T22112A</t>
  </si>
  <si>
    <t>Lê Phương Linh - SUN PONTE RESIDENCE</t>
  </si>
  <si>
    <t>T10803</t>
  </si>
  <si>
    <t>Nguyễn Văn Đức - SUN PONTE RESIDENCE</t>
  </si>
  <si>
    <t>Hoàng Văn Tùng - LUMI HANOI</t>
  </si>
  <si>
    <t>B2.7.04</t>
  </si>
  <si>
    <t>Hoà Thị Minh Thu - Sun Cosmo Residence Đà Nẵng</t>
  </si>
  <si>
    <t>B2.7.05</t>
  </si>
  <si>
    <t>Hoà Quang Thường - Sun Cosmo Residence Đà Nẵng</t>
  </si>
  <si>
    <t>P21006</t>
  </si>
  <si>
    <t>Phạm Thị Minh Yến - Sun Cosmo Residence Đà Nẵng</t>
  </si>
  <si>
    <t>P112B03</t>
  </si>
  <si>
    <t>THE PATHWAY</t>
  </si>
  <si>
    <t>Nguyễn Thăng Long - THE PATHWAY</t>
  </si>
  <si>
    <t>P112B03A</t>
  </si>
  <si>
    <t>Tống Văn Long - THE PATHWAY</t>
  </si>
  <si>
    <t>CĐT</t>
  </si>
  <si>
    <t>P112B10</t>
  </si>
  <si>
    <t>Nguyễn Thị Mỹ Dung - THE PATHWAY</t>
  </si>
  <si>
    <t>P112B11</t>
  </si>
  <si>
    <t>Nguyễn Thị Ngọc - THE PATHWAY</t>
  </si>
  <si>
    <t>Nguyễn Minh Xuyến</t>
  </si>
  <si>
    <t>Nguyễn Thị Thảo</t>
  </si>
  <si>
    <t>P112B12</t>
  </si>
  <si>
    <t>Nguyễn Thị Lưu - THE PATHWAY</t>
  </si>
  <si>
    <t>Đào Thị Diệu Thúy</t>
  </si>
  <si>
    <t>P112B12A</t>
  </si>
  <si>
    <t>Lê Ngọc Quỳnh Anh - THE PATHWAY</t>
  </si>
  <si>
    <t>Cao Văn Đạt</t>
  </si>
  <si>
    <t>P11603</t>
  </si>
  <si>
    <t>Lê Thị Hải Vân - THE PATHWAY</t>
  </si>
  <si>
    <t>P11605</t>
  </si>
  <si>
    <t>Phạm Thị Nhung - THE PATHWAY</t>
  </si>
  <si>
    <t>P11606</t>
  </si>
  <si>
    <t>Nguyễn Văn Thành - THE PATHWAY</t>
  </si>
  <si>
    <t>Đỗ Thị Thủy</t>
  </si>
  <si>
    <t>P11610</t>
  </si>
  <si>
    <t>Đỗ Quang Trung - THE PATHWAY</t>
  </si>
  <si>
    <t>P11611</t>
  </si>
  <si>
    <t>Lê Thị Quỳnh - THE PATHWAY</t>
  </si>
  <si>
    <t>P11612</t>
  </si>
  <si>
    <t>Lâm Mạnh Tùng - THE PATHWAY</t>
  </si>
  <si>
    <t>P11612A</t>
  </si>
  <si>
    <t>Lê Minh Thiên - THE PATHWAY</t>
  </si>
  <si>
    <t>GĐ TH - Nguyễn Thị Thảo</t>
  </si>
  <si>
    <t>P11701</t>
  </si>
  <si>
    <t>Hoàng Văn Ngọc - THE PATHWAY</t>
  </si>
  <si>
    <t>P11708</t>
  </si>
  <si>
    <t>Phạm Thị Thanh Vân - THE PATHWAY</t>
  </si>
  <si>
    <t>CT - Seeding</t>
  </si>
  <si>
    <t>P11709</t>
  </si>
  <si>
    <t>Nguyễn Mạnh Hùng - THE PATHWAY</t>
  </si>
  <si>
    <t>P11715</t>
  </si>
  <si>
    <t>Lê Trung Lực - THE PATHWAY</t>
  </si>
  <si>
    <t>P10611</t>
  </si>
  <si>
    <t>Vũ Thị Nguyên - THE PATHWAY</t>
  </si>
  <si>
    <t>P103A11</t>
  </si>
  <si>
    <t>Trần Văn Việt - THE PATHWAY</t>
  </si>
  <si>
    <t>P10512B</t>
  </si>
  <si>
    <t>Vũ Quỳnh Anh - THE PATHWAY</t>
  </si>
  <si>
    <t>Hoàng Thị Thu</t>
  </si>
  <si>
    <t>P10707</t>
  </si>
  <si>
    <t>Vũ Văn Bảy - THE PATHWAY</t>
  </si>
  <si>
    <t>P10712B</t>
  </si>
  <si>
    <t>P10602</t>
  </si>
  <si>
    <t>Nguyễn Thị Nga - THE PATHWAY</t>
  </si>
  <si>
    <t>QT3B-27</t>
  </si>
  <si>
    <t>Vinhomes Royal Island</t>
  </si>
  <si>
    <t>Trần Công Hiệp - Vinhomes Royal Island</t>
  </si>
  <si>
    <t>Heaven</t>
  </si>
  <si>
    <t>S10911</t>
  </si>
  <si>
    <t>The Symphony - Sun Symphony Residence</t>
  </si>
  <si>
    <t>Kim Phương Chi - The Symphony - Sun Symphony Residence</t>
  </si>
  <si>
    <t>RETI</t>
  </si>
  <si>
    <t>S12211</t>
  </si>
  <si>
    <t>LÊ NGỌC ĐẠT - The Symphony - Sun Symphony Residence</t>
  </si>
  <si>
    <t>F2 Landcorp Property</t>
  </si>
  <si>
    <t>NV - Quảng cáo Facebook</t>
  </si>
  <si>
    <t>S10923</t>
  </si>
  <si>
    <t>NGUYỄN THỊ THU PHƯƠNG - The Symphony - Sun Symphony Residence</t>
  </si>
  <si>
    <t>MML</t>
  </si>
  <si>
    <t>S10922</t>
  </si>
  <si>
    <t>S12205</t>
  </si>
  <si>
    <t>LÊ THỊ MINH PHƯƠNG - The Symphony - Sun Symphony Residence</t>
  </si>
  <si>
    <t>F2 Smr</t>
  </si>
  <si>
    <t>S12210</t>
  </si>
  <si>
    <t>VŨ DUY VIỆT - The Symphony - Sun Symphony Residence</t>
  </si>
  <si>
    <t>Võ Minh Tuấn</t>
  </si>
  <si>
    <t>CTV</t>
  </si>
  <si>
    <t>S103A18</t>
  </si>
  <si>
    <t>THÁI KẾ LƯƠNG - The Symphony - Sun Symphony Residence</t>
  </si>
  <si>
    <t>CT - Email Marketing</t>
  </si>
  <si>
    <t>PGL</t>
  </si>
  <si>
    <t>S12212</t>
  </si>
  <si>
    <t>Nguyễn Thanh Vụ - The Symphony - Sun Symphony Residence</t>
  </si>
  <si>
    <t>Nguyễn Công Lũy</t>
  </si>
  <si>
    <t>NV - Quảng cáo công ty hỗ trợ 50%</t>
  </si>
  <si>
    <t>Đầu Trọng Nhân</t>
  </si>
  <si>
    <t>S11909</t>
  </si>
  <si>
    <t>LÊ QUANG THÔNG - The Symphony - Sun Symphony Residence</t>
  </si>
  <si>
    <t>S10903</t>
  </si>
  <si>
    <t>PHẠM THỊ THU HOÀI - The Symphony - Sun Symphony Residence</t>
  </si>
  <si>
    <t>Ngô Thanh Ngà</t>
  </si>
  <si>
    <t>S10910</t>
  </si>
  <si>
    <t>LẠI NAM ĐỊNH - The Symphony - Sun Symphony Residence</t>
  </si>
  <si>
    <t>S12112A</t>
  </si>
  <si>
    <t>Đỗ Hoàng Dũng - The Symphony - Sun Symphony Residence</t>
  </si>
  <si>
    <t>P13303A</t>
  </si>
  <si>
    <t>Nguyễn Anh Ngọc - Sun Cosmo Residence Đà Nẵng</t>
  </si>
  <si>
    <t>Nguyễn Anh Ngọc</t>
  </si>
  <si>
    <t>P13205</t>
  </si>
  <si>
    <t>P11712B</t>
  </si>
  <si>
    <t>Trần Thị Oanh - THE PATHWAY</t>
  </si>
  <si>
    <t>S10719</t>
  </si>
  <si>
    <t>Phan Thị Thu Sương - The Symphony - Sun Symphony Residence</t>
  </si>
  <si>
    <t>S2A0505</t>
  </si>
  <si>
    <t>Trần Ngọc Hưng - The Symphony - Sun Symphony Residence</t>
  </si>
  <si>
    <t>F2 Tatiland</t>
  </si>
  <si>
    <t>S2A1706</t>
  </si>
  <si>
    <t>LÊ VĂN THANH - The Symphony - Sun Symphony Residence</t>
  </si>
  <si>
    <t>S2A2102</t>
  </si>
  <si>
    <t>PHẠM VĂN THÀ - The Symphony - Sun Symphony Residence</t>
  </si>
  <si>
    <t>S2A2101</t>
  </si>
  <si>
    <t>Phạm Hương Giang - The Symphony - Sun Symphony Residence</t>
  </si>
  <si>
    <t>S2A2103</t>
  </si>
  <si>
    <t>VŨ KHÁNH NGỌC - The Symphony - Sun Symphony Residence</t>
  </si>
  <si>
    <t>S10821</t>
  </si>
  <si>
    <t>Nguyễn Văn Đăng - The Symphony - Sun Symphony Residence</t>
  </si>
  <si>
    <t>S10905</t>
  </si>
  <si>
    <t>Trương Vũ Tuấn - The Symphony - Sun Symphony Residence</t>
  </si>
  <si>
    <t>F2 Richta</t>
  </si>
  <si>
    <t>S2A1703A</t>
  </si>
  <si>
    <t>Trần Thu Hằng - The Symphony - Sun Symphony Residence</t>
  </si>
  <si>
    <t>F2 Nsl</t>
  </si>
  <si>
    <t>S2A2110</t>
  </si>
  <si>
    <t>Đỗ Phương Linh - The Symphony - Sun Symphony Residence</t>
  </si>
  <si>
    <t>F2 Mvl</t>
  </si>
  <si>
    <t>S12212B</t>
  </si>
  <si>
    <t>S2A2106</t>
  </si>
  <si>
    <t>Lê Thu Hiền - The Symphony - Sun Symphony Residence</t>
  </si>
  <si>
    <t>S10908</t>
  </si>
  <si>
    <t>S2B0503</t>
  </si>
  <si>
    <t>Bùi Thị Huệ - The Symphony - Sun Symphony Residence</t>
  </si>
  <si>
    <t>S2A2105</t>
  </si>
  <si>
    <t>Hoàng Yến - The Symphony - Sun Symphony Residence</t>
  </si>
  <si>
    <t>S10909</t>
  </si>
  <si>
    <t>NGUYỄN THỊ ÁNH HỒNG - The Symphony - Sun Symphony Residence</t>
  </si>
  <si>
    <t>S2B0803A</t>
  </si>
  <si>
    <t>Nguyễn Hữu Giang - The Symphony - Sun Symphony Residence</t>
  </si>
  <si>
    <t>S12203</t>
  </si>
  <si>
    <t>Vũ Khánh Ngọc - The Symphony - Sun Symphony Residence</t>
  </si>
  <si>
    <t>S2B0809</t>
  </si>
  <si>
    <t>Lê Thị Liễu - The Symphony - Sun Symphony Residence</t>
  </si>
  <si>
    <t>S10903A</t>
  </si>
  <si>
    <t>NGUYỄN THỊ PHƯƠNG - The Symphony - Sun Symphony Residence</t>
  </si>
  <si>
    <t>S2A1702</t>
  </si>
  <si>
    <t>Trần Xuân Đắc - The Symphony - Sun Symphony Residence</t>
  </si>
  <si>
    <t>S2A2103A</t>
  </si>
  <si>
    <t>HOÀNG THỊ KIỀU TRANG - The Symphony - Sun Symphony Residence</t>
  </si>
  <si>
    <t>S12203A</t>
  </si>
  <si>
    <t>NGUYỄN THỊ TỐ NGUYỆT - The Symphony - Sun Symphony Residence</t>
  </si>
  <si>
    <t>S2B1201</t>
  </si>
  <si>
    <t>S2A0503A</t>
  </si>
  <si>
    <t>Mã Huệ Linh - The Symphony - Sun Symphony Residence</t>
  </si>
  <si>
    <t>Công Ty Cổ Phần Hưng Phát Apartment</t>
  </si>
  <si>
    <t>chủ đầu</t>
  </si>
  <si>
    <t>S2A1703</t>
  </si>
  <si>
    <t>Trần Trung Kiên - The Symphony - Sun Symphony Residence</t>
  </si>
  <si>
    <t>chủ đầu tư</t>
  </si>
  <si>
    <t>B2-127-58</t>
  </si>
  <si>
    <t>S3A1705</t>
  </si>
  <si>
    <t>Hoàng Thị Thanh Huế - The Symphony - Sun Symphony Residence</t>
  </si>
  <si>
    <t>Reti</t>
  </si>
  <si>
    <t>GS50805</t>
  </si>
  <si>
    <t>THE MIAMI - GS5</t>
  </si>
  <si>
    <t>Cao Thị Vóc - THE MIAMI - GS5</t>
  </si>
  <si>
    <t>S3A0515</t>
  </si>
  <si>
    <t>Lương Thị Hoàng Yến - The Symphony - Sun Symphony Residence</t>
  </si>
  <si>
    <t>Huỳnh Lê Cẩm Chi</t>
  </si>
  <si>
    <t>Nguyễn Thị Thúy Vân</t>
  </si>
  <si>
    <t>GS50510</t>
  </si>
  <si>
    <t>Võ Thị Vân - THE MIAMI - GS5</t>
  </si>
  <si>
    <t>F2 Mhl</t>
  </si>
  <si>
    <t>S3A1801</t>
  </si>
  <si>
    <t>Nguyễn Thị Mai Lĩnh - The Symphony - Sun Symphony Residence</t>
  </si>
  <si>
    <t>Nguyễn Viết Phú Nguyên</t>
  </si>
  <si>
    <t>S3A1811</t>
  </si>
  <si>
    <t>Mai Văn Dưỡng - The Symphony - Sun Symphony Residence</t>
  </si>
  <si>
    <t>GS50807</t>
  </si>
  <si>
    <t>Phạm Thị Ngọc - THE MIAMI - GS5</t>
  </si>
  <si>
    <t>S3A0501</t>
  </si>
  <si>
    <t>Nguyễn Thị Thu Hương - The Symphony - Sun Symphony Residence</t>
  </si>
  <si>
    <t>NV - Zalo</t>
  </si>
  <si>
    <t>GS50808</t>
  </si>
  <si>
    <t>Nguyễn Văn Đăng - THE MIAMI - GS5</t>
  </si>
  <si>
    <t>GS50809</t>
  </si>
  <si>
    <t>Đinh Thị Quỳnh Chi - THE MIAMI - GS5</t>
  </si>
  <si>
    <t>Nguyễn Thị Lê Hằng</t>
  </si>
  <si>
    <t>Chu Quang Tuyến</t>
  </si>
  <si>
    <t>S3A2501</t>
  </si>
  <si>
    <t>Nguyễn Long - The Symphony - Sun Symphony Residence</t>
  </si>
  <si>
    <t>GS50812</t>
  </si>
  <si>
    <t>Đỗ Anh Cường - THE MIAMI - GS5</t>
  </si>
  <si>
    <t>F2 Trường Phát</t>
  </si>
  <si>
    <t>GS50911</t>
  </si>
  <si>
    <t>Hoàng Văn Tùng - THE MIAMI - GS5</t>
  </si>
  <si>
    <t>GS51706</t>
  </si>
  <si>
    <t>Tô Văn Dũng - THE MIAMI - GS5</t>
  </si>
  <si>
    <t>GS51902</t>
  </si>
  <si>
    <t>Hoàng Quang Huy - THE MIAMI - GS5</t>
  </si>
  <si>
    <t>GS51911</t>
  </si>
  <si>
    <t>Nguyễn Thị Hạnh - THE MIAMI - GS5</t>
  </si>
  <si>
    <t>GS51914</t>
  </si>
  <si>
    <t>Triệu Thị Xuân Quỳnh - THE MIAMI - GS5</t>
  </si>
  <si>
    <t>GS51915</t>
  </si>
  <si>
    <t>Lê Mạnh Tín - THE MIAMI - GS5</t>
  </si>
  <si>
    <t>S3A1812A</t>
  </si>
  <si>
    <t>GS51916</t>
  </si>
  <si>
    <t>Mai Minh Tưởng - THE MIAMI - GS5</t>
  </si>
  <si>
    <t>S3B1209</t>
  </si>
  <si>
    <t>Nguyễn Minh Kỳ Và Nguyễn Thị Kim Nhung - The Symphony - Sun Symphony Residence</t>
  </si>
  <si>
    <t>S3A0505</t>
  </si>
  <si>
    <t>Lê Thị Cầm Thơ - The Symphony - Sun Symphony Residence</t>
  </si>
  <si>
    <t>S3B1210</t>
  </si>
  <si>
    <t>Nguyễn Thị Phương Anh - The Symphony - Sun Symphony Residence</t>
  </si>
  <si>
    <t>S3A1806</t>
  </si>
  <si>
    <t>Lê Thị Thảo Uyên - The Symphony - Sun Symphony Residence</t>
  </si>
  <si>
    <t>S3A2502</t>
  </si>
  <si>
    <t>Bùi Chính Thu - The Symphony - Sun Symphony Residence</t>
  </si>
  <si>
    <t>Lê Thị Tâm</t>
  </si>
  <si>
    <t>GS52913</t>
  </si>
  <si>
    <t>Trần Văn Hoàn - THE MIAMI - GS5</t>
  </si>
  <si>
    <t>S3A1805</t>
  </si>
  <si>
    <t>NGUYỄN THỊ DIỆU - The Symphony - Sun Symphony Residence</t>
  </si>
  <si>
    <t>S3A2601</t>
  </si>
  <si>
    <t>Trần Thị Ban Mai - The Symphony - Sun Symphony Residence</t>
  </si>
  <si>
    <t>GS52916</t>
  </si>
  <si>
    <t>Nguyễn Xuân Tùng - THE MIAMI - GS5</t>
  </si>
  <si>
    <t>GS53201</t>
  </si>
  <si>
    <t>Phạm Thị Hảo - THE MIAMI - GS5</t>
  </si>
  <si>
    <t>S3A2011</t>
  </si>
  <si>
    <t>Đậu Quốc Hoàn - The Symphony - Sun Symphony Residence</t>
  </si>
  <si>
    <t>S3A0906</t>
  </si>
  <si>
    <t>Trần Vương Trung - The Symphony - Sun Symphony Residence</t>
  </si>
  <si>
    <t>Nhật Khang</t>
  </si>
  <si>
    <t>S3A1812</t>
  </si>
  <si>
    <t>P1.07.07</t>
  </si>
  <si>
    <t>Nguyễn Thị Anh Thư - LUMI HANOI</t>
  </si>
  <si>
    <t>P2.21.03</t>
  </si>
  <si>
    <t>Lê Thu Phượng - LUMI HANOI</t>
  </si>
  <si>
    <t>P1.28.07</t>
  </si>
  <si>
    <t>Đặng Thị Ngân - LUMI HANOI</t>
  </si>
  <si>
    <t>P1.10.01</t>
  </si>
  <si>
    <t>Nguyễn Thị Nhung - LUMI HANOI</t>
  </si>
  <si>
    <t>P1.07.01</t>
  </si>
  <si>
    <t>Nguyễn Thị Nga - LUMI HANOI</t>
  </si>
  <si>
    <t>S2A-21-01</t>
  </si>
  <si>
    <t>S10622</t>
  </si>
  <si>
    <t>NGÔ THU HẰNG - The Symphony - Sun Symphony Residence</t>
  </si>
  <si>
    <t>S3A0512A</t>
  </si>
  <si>
    <t>Nguyễn Thị Phương Dung - The Symphony - Sun Symphony Residence</t>
  </si>
  <si>
    <t>CT - Quảng cáo Facebook</t>
  </si>
  <si>
    <t>S3A1807</t>
  </si>
  <si>
    <t>Đinh Tiến Kiên - The Symphony - Sun Symphony Residence</t>
  </si>
  <si>
    <t>S2A0307</t>
  </si>
  <si>
    <t>Ngô Xuân Lưu - The Symphony - Sun Symphony Residence</t>
  </si>
  <si>
    <t>GS51904</t>
  </si>
  <si>
    <t>S10809</t>
  </si>
  <si>
    <t>Lương Thị Hồng Thạnh - The Symphony - Sun Symphony Residence</t>
  </si>
  <si>
    <t>T103A03A</t>
  </si>
  <si>
    <t>Trần Thị Kim Xinh - SUN PONTE RESIDENCE</t>
  </si>
  <si>
    <t>S103A03</t>
  </si>
  <si>
    <t>Nguyễn Thị Ngọc Chi - The Symphony - Sun Symphony Residence</t>
  </si>
  <si>
    <t>S3A0512</t>
  </si>
  <si>
    <t>Nguyễn Chiến - The Symphony - Sun Symphony Residence</t>
  </si>
  <si>
    <t>S3A03A15</t>
  </si>
  <si>
    <t>TRỊNH ĐỨC HOÀN - The Symphony - Sun Symphony Residence</t>
  </si>
  <si>
    <t>S3A0511</t>
  </si>
  <si>
    <t>1. Lấy dữ liệu TMS - GMV all</t>
  </si>
  <si>
    <t>Hành động</t>
  </si>
  <si>
    <t>Thời gian</t>
  </si>
  <si>
    <t>Mùng 5 hàng tháng</t>
  </si>
  <si>
    <t xml:space="preserve"> - Ctrl + F, thay thế dấu "," bằng blank để chuyển dữ liệu về số</t>
  </si>
  <si>
    <t>Tháng PS doanh thu</t>
  </si>
  <si>
    <t>Doanh thu RT</t>
  </si>
  <si>
    <t>x</t>
  </si>
  <si>
    <t>Column Labels</t>
  </si>
  <si>
    <t>Grand Total</t>
  </si>
  <si>
    <t>Row Labels</t>
  </si>
  <si>
    <t>Sum of Doanh thu RT</t>
  </si>
  <si>
    <t xml:space="preserve"> - Chỉ cop đến cột AE nghĩa là hết dữ liệu trên TMS, ko copy all sheet</t>
  </si>
  <si>
    <t>LƯU Ý: file GMV có những ô % hoa hồng kỳ lạ, xem để sửa</t>
  </si>
  <si>
    <t>The Miami GS5 - Ký VBTT từ tháng 8.9/2024 nhưng TMS ko có % hoa hồng để tính?</t>
  </si>
  <si>
    <t>SỔ CHI TIẾT CÁC TÀI KHOẢN</t>
  </si>
  <si>
    <t>Loại tiền: &lt;&lt;Tổng hợp&gt;&gt;; Tài khoản: 641; Từ ngày 01/01/2024 đến ngày 31/8/2024</t>
  </si>
  <si>
    <t>Ngày hạch toán</t>
  </si>
  <si>
    <t>Ngày chứng từ</t>
  </si>
  <si>
    <t>Số chứng từ</t>
  </si>
  <si>
    <t>Diễn giải</t>
  </si>
  <si>
    <t>Tài khoản</t>
  </si>
  <si>
    <t>TK đối ứng</t>
  </si>
  <si>
    <t>Phát sinh Nợ</t>
  </si>
  <si>
    <t>Phát sinh Có</t>
  </si>
  <si>
    <t>Dư Nợ</t>
  </si>
  <si>
    <t>Dư Có</t>
  </si>
  <si>
    <t>Mã đối tượng</t>
  </si>
  <si>
    <t>Tên đối tượng</t>
  </si>
  <si>
    <t>Mã khoản mục CP</t>
  </si>
  <si>
    <t>Mã công trình</t>
  </si>
  <si>
    <t>Tên công trình</t>
  </si>
  <si>
    <t>Mã đơn vị</t>
  </si>
  <si>
    <t>Căn</t>
  </si>
  <si>
    <t>Khoản mục phí</t>
  </si>
  <si>
    <t>Tháng</t>
  </si>
  <si>
    <t>PC00070</t>
  </si>
  <si>
    <t>Chi Thưởng Tổng kết quý IV năm 2023</t>
  </si>
  <si>
    <t>641</t>
  </si>
  <si>
    <t>1111</t>
  </si>
  <si>
    <t>NV00039</t>
  </si>
  <si>
    <t>Công ty CP giải pháp công nghệ BĐS và đầu tư Reti</t>
  </si>
  <si>
    <t>LUONGNV</t>
  </si>
  <si>
    <t>_Chung</t>
  </si>
  <si>
    <t>UNC04614</t>
  </si>
  <si>
    <t>TT tại Google Cloud</t>
  </si>
  <si>
    <t>11212</t>
  </si>
  <si>
    <t>NCC00004</t>
  </si>
  <si>
    <t>Google</t>
  </si>
  <si>
    <t>VP_PTHT</t>
  </si>
  <si>
    <t>UNC04616</t>
  </si>
  <si>
    <t>Tại Amazon web services aws.amazon.co</t>
  </si>
  <si>
    <t>NCC00009</t>
  </si>
  <si>
    <t>Amazon</t>
  </si>
  <si>
    <t>RTHN</t>
  </si>
  <si>
    <t>UNC04547</t>
  </si>
  <si>
    <t>TT hỗ trợ CP quảng cáo dự án BRG T11.23</t>
  </si>
  <si>
    <t>11219</t>
  </si>
  <si>
    <t>NVHAI</t>
  </si>
  <si>
    <t>Nguyễn Viết Hải</t>
  </si>
  <si>
    <t>QC_FB</t>
  </si>
  <si>
    <t>_BRG</t>
  </si>
  <si>
    <t>PKD - RBS</t>
  </si>
  <si>
    <t>3335</t>
  </si>
  <si>
    <t>UNC04548</t>
  </si>
  <si>
    <t>TT hỗ trợ CP quảng cáo dự án Sun Cosmo T9+10+11.23</t>
  </si>
  <si>
    <t>NV_HTNM</t>
  </si>
  <si>
    <t>Huỳnh Thị Như Mai</t>
  </si>
  <si>
    <t>_Sun Cosmo</t>
  </si>
  <si>
    <t>UNC04549</t>
  </si>
  <si>
    <t>NV_LTH</t>
  </si>
  <si>
    <t>Lê Thị Hiên</t>
  </si>
  <si>
    <t>MDV00960</t>
  </si>
  <si>
    <t>CP in ấn T12.2023</t>
  </si>
  <si>
    <t>331</t>
  </si>
  <si>
    <t>0105362078</t>
  </si>
  <si>
    <t>CÔNG TY CỔ PHẦN QUẢNG CÁO VÀ THƯƠNG MẠI THÁI BÌNH DƯƠNG</t>
  </si>
  <si>
    <t>MKT_Chi phí in ấn</t>
  </si>
  <si>
    <t>UNC04552</t>
  </si>
  <si>
    <t>TT CP hỗ trợ tiền điện nhà ở nhân viên Đà Nẵng từ 01/12-31/12/23</t>
  </si>
  <si>
    <t>NV_DTQ</t>
  </si>
  <si>
    <t>Đỗ Thúy Quỳnh</t>
  </si>
  <si>
    <t>PL_KD</t>
  </si>
  <si>
    <t>RTDN</t>
  </si>
  <si>
    <t>UNC04557</t>
  </si>
  <si>
    <t>RT TT CP hỗ trợ bán hàng căn P11502 Panoma</t>
  </si>
  <si>
    <t>NV_PMT</t>
  </si>
  <si>
    <t>HH_MKT</t>
  </si>
  <si>
    <t>P11502_Panoma</t>
  </si>
  <si>
    <t>UNC04617</t>
  </si>
  <si>
    <t>Tại MSFT</t>
  </si>
  <si>
    <t>MS</t>
  </si>
  <si>
    <t>MICROSOFT STORE</t>
  </si>
  <si>
    <t>UNC04618</t>
  </si>
  <si>
    <t>MDV00955</t>
  </si>
  <si>
    <t>CP QLTK FB T9/2023</t>
  </si>
  <si>
    <t>0315837296</t>
  </si>
  <si>
    <t>CÔNG TY CỔ PHẦN GIGAN</t>
  </si>
  <si>
    <t>RBS</t>
  </si>
  <si>
    <t>MDV00956</t>
  </si>
  <si>
    <t>CP QLTK FB T11/2023</t>
  </si>
  <si>
    <t>MDV00957</t>
  </si>
  <si>
    <t>CP QLTK FB T12/2023</t>
  </si>
  <si>
    <t>MDV00958</t>
  </si>
  <si>
    <t>Cước SMS CSKH tháng 12/2023_PTHT</t>
  </si>
  <si>
    <t>0105416171-001</t>
  </si>
  <si>
    <t>CHI NHÁNH CÔNG TY TNHH CUNG CẤP GIẢI PHÁP DỊCH VỤ GIÁ TRỊ GIA TĂNG</t>
  </si>
  <si>
    <t>CSKH &amp; Telesale</t>
  </si>
  <si>
    <t>UNC04592</t>
  </si>
  <si>
    <t>TT Thưởng giao dịch thành công căn P2-21.09 FPT Plaza2</t>
  </si>
  <si>
    <t>NV_RT0746_NT</t>
  </si>
  <si>
    <t>RT0746_Nguyễn Tuyên</t>
  </si>
  <si>
    <t>HH_GDTC</t>
  </si>
  <si>
    <t>MDV00962</t>
  </si>
  <si>
    <t>Cung cấp dịch vụ quảng cáo Sun Cosmo</t>
  </si>
  <si>
    <t>0110354160</t>
  </si>
  <si>
    <t>CÔNG TY CỔ PHẦN DỊCH VỤ MÔI GIỚI BẤT ĐỘNG SẢN RBS</t>
  </si>
  <si>
    <t>CPQC</t>
  </si>
  <si>
    <t>MDV00963</t>
  </si>
  <si>
    <t>Cung cấp dịch vụ quảng cáo BRG Lê Văn Lương</t>
  </si>
  <si>
    <t>MDV00964</t>
  </si>
  <si>
    <t>Cung cấp dịch vụ quảng cáo The Hill</t>
  </si>
  <si>
    <t>_The Hill</t>
  </si>
  <si>
    <t>MDV00965</t>
  </si>
  <si>
    <t>Cung cấp dịch vụ quảng cáo Chung cư Bình An</t>
  </si>
  <si>
    <t>_Bình An</t>
  </si>
  <si>
    <t>NVK69</t>
  </si>
  <si>
    <t>Hạch toán lương T1.2024- KD_HN</t>
  </si>
  <si>
    <t>3341</t>
  </si>
  <si>
    <t>Lương_NVKD</t>
  </si>
  <si>
    <t>Hạch toán lương T1.2024-KD_ĐN</t>
  </si>
  <si>
    <t>Hạch toán lương T1.2024-KD_HCM</t>
  </si>
  <si>
    <t>RTSG</t>
  </si>
  <si>
    <t>NVK76</t>
  </si>
  <si>
    <t>Hạch toán BHXH trích CPDN T1.2024- KD_HN</t>
  </si>
  <si>
    <t>3383</t>
  </si>
  <si>
    <t>Hạch toán BHYT trích CPDN T1.2024- KD_HN</t>
  </si>
  <si>
    <t>3384</t>
  </si>
  <si>
    <t>Hạch toán BHTN trích CPDN T1.2024- KD_HN</t>
  </si>
  <si>
    <t>3386</t>
  </si>
  <si>
    <t>Hạch toán BHXH trích CPDN T1.2024-KD_ĐN</t>
  </si>
  <si>
    <t>Hạch toán BHYT trích CPDN T1.2024-KD_ĐN</t>
  </si>
  <si>
    <t>Hạch toán BHTN trích CPDN T1.2024-KD_ĐN</t>
  </si>
  <si>
    <t>NVK78</t>
  </si>
  <si>
    <t>Công ty trích KPCĐ tháng 1.2024_KD Hà Nội</t>
  </si>
  <si>
    <t>3382</t>
  </si>
  <si>
    <t>BHXH</t>
  </si>
  <si>
    <t>Công ty trích KPCĐ tháng 1.2024_KD Đà Nẵng</t>
  </si>
  <si>
    <t>PBCC00294</t>
  </si>
  <si>
    <t>Phân bổ chi phí CCDC tháng 1 năm 2024</t>
  </si>
  <si>
    <t>242</t>
  </si>
  <si>
    <t>VP_MSCC</t>
  </si>
  <si>
    <t>RTBN</t>
  </si>
  <si>
    <t>HN_PTHT</t>
  </si>
  <si>
    <t>PBPTT00165</t>
  </si>
  <si>
    <t>Phân bổ chi phí trả trước tháng 1 năm 2024</t>
  </si>
  <si>
    <t>UNC04697</t>
  </si>
  <si>
    <t>UNC04698</t>
  </si>
  <si>
    <t>QTTU00581</t>
  </si>
  <si>
    <t>Quà Tết CBNV HN+PQ</t>
  </si>
  <si>
    <t>141</t>
  </si>
  <si>
    <t>0105041966</t>
  </si>
  <si>
    <t>CÔNG TY TNHH THỰC PHẨM PLAZA</t>
  </si>
  <si>
    <t>VP_TTNB</t>
  </si>
  <si>
    <t>Quà Tết TTS HN</t>
  </si>
  <si>
    <t>Quà Tết CBNV HCM</t>
  </si>
  <si>
    <t>0311187079</t>
  </si>
  <si>
    <t>CÔNG TY TNHH PHÂN PHỐI SÀNH ĐIỆU</t>
  </si>
  <si>
    <t>Quà Tết CBNV ĐN</t>
  </si>
  <si>
    <t>0402215894</t>
  </si>
  <si>
    <t>CÔNG TY TNHH TMDV GIA KHANG TRẦN</t>
  </si>
  <si>
    <t>Quà Tết BOD và Đối tác</t>
  </si>
  <si>
    <t>5500482512</t>
  </si>
  <si>
    <t>CÔNG TY CỔ PHẦN ĐẦU TƯ VÀ THƯƠNG MẠI MỘC SA</t>
  </si>
  <si>
    <t>0109354416</t>
  </si>
  <si>
    <t>LÊ THỊ CHÂN PHƯƠNG</t>
  </si>
  <si>
    <t>UNC04699</t>
  </si>
  <si>
    <t>UNC04640</t>
  </si>
  <si>
    <t>TT CP hỗ trợ tiền điện nhà ở nhân viên Đà Nẵng T1.24</t>
  </si>
  <si>
    <t>UNC04700</t>
  </si>
  <si>
    <t>NVK79</t>
  </si>
  <si>
    <t>Hạch toán lương T2.2024- KD_HN</t>
  </si>
  <si>
    <t>Hạch toán lương T2.2024-KD_ĐN</t>
  </si>
  <si>
    <t>Hạch toán lương T2.2024-KD_HCM</t>
  </si>
  <si>
    <t>NVK89</t>
  </si>
  <si>
    <t>Hạch toán BHXH trích CPDN T2.2024- KD_HN</t>
  </si>
  <si>
    <t>Hạch toán BHYT trích CPDN T2.2024- KD_HN</t>
  </si>
  <si>
    <t>Hạch toán BHTN trích CPDN T2.2024- KD_HN</t>
  </si>
  <si>
    <t>Hạch toán BHXH trích CPDN T2.2024-KD_ĐN</t>
  </si>
  <si>
    <t>Hạch toán BHYT trích CPDN T2.2024-KD_ĐN</t>
  </si>
  <si>
    <t>Hạch toán BHTN trích CPDN T2.2024-KD_ĐN</t>
  </si>
  <si>
    <t>NVK90</t>
  </si>
  <si>
    <t>Công ty trích KPCĐ tháng 2.2024_KD Hà Nội</t>
  </si>
  <si>
    <t>Công ty trích KPCĐ tháng 2.2024_KD Đà Nẵng</t>
  </si>
  <si>
    <t>PBCC00295</t>
  </si>
  <si>
    <t>Phân bổ chi phí CCDC tháng 2 năm 2024</t>
  </si>
  <si>
    <t>PBPTT00166</t>
  </si>
  <si>
    <t>Phân bổ chi phí trả trước tháng 2 năm 2024</t>
  </si>
  <si>
    <t>MDV00978</t>
  </si>
  <si>
    <t>CP in ấn T1/2024</t>
  </si>
  <si>
    <t>MDV00977</t>
  </si>
  <si>
    <t>MDV00979</t>
  </si>
  <si>
    <t>Cung cấp dịch vụ Quảng cáo - Sun Cosmo (tháng 2+3)</t>
  </si>
  <si>
    <t>UNC04808</t>
  </si>
  <si>
    <t>UNC04810</t>
  </si>
  <si>
    <t>NTTK3369</t>
  </si>
  <si>
    <t>Thu tiền do lỗi chuyển khoản</t>
  </si>
  <si>
    <t>0100230800</t>
  </si>
  <si>
    <t>NGÂN HÀNG THƯƠNG MẠI CỔ PHẦN KỸ THƯƠNG VIỆT NAM</t>
  </si>
  <si>
    <t>NTTK3370</t>
  </si>
  <si>
    <t>UNC04814</t>
  </si>
  <si>
    <t>Chuyển tiền nội bộ_CP PTHT T3.24</t>
  </si>
  <si>
    <t>UNC04815</t>
  </si>
  <si>
    <t>Chuyển tiền nội bộ_CP PTHT T2.24</t>
  </si>
  <si>
    <t>UNC04739</t>
  </si>
  <si>
    <t>TT Thưởng nóng 01 booking dự án Sun Ponte cho Nguyễn Tuyên</t>
  </si>
  <si>
    <t>3342</t>
  </si>
  <si>
    <t>TN</t>
  </si>
  <si>
    <t>TBK_SunPonte</t>
  </si>
  <si>
    <t>Thưởng Booking_SunPonte</t>
  </si>
  <si>
    <t>HN_PKD</t>
  </si>
  <si>
    <t>UNC04816</t>
  </si>
  <si>
    <t>PC00080</t>
  </si>
  <si>
    <t>TT Thưởng 01 booking dự án Sun Ponte cho Tăng Thế Hưng</t>
  </si>
  <si>
    <t>NV_RT0816_TTH</t>
  </si>
  <si>
    <t>RT0816_Tăng Thế Hưng</t>
  </si>
  <si>
    <t>MDV00987</t>
  </si>
  <si>
    <t>UNC04784</t>
  </si>
  <si>
    <t>Chi tiền mua tool seo 30 ngày phục vụ MKT</t>
  </si>
  <si>
    <t>NV_RT0618_DAD</t>
  </si>
  <si>
    <t>Đoàn Anh Đức</t>
  </si>
  <si>
    <t>QC_K</t>
  </si>
  <si>
    <t>NVK01637</t>
  </si>
  <si>
    <t>Công ty trích KPCĐ tháng 3.2024_KD Hà Nội</t>
  </si>
  <si>
    <t>Công ty trích KPCĐ tháng 3.2024_KD Đà Nẵng</t>
  </si>
  <si>
    <t>NVK101</t>
  </si>
  <si>
    <t>Hạch toán lương T3.2024- KD_HN</t>
  </si>
  <si>
    <t>Hạch toán lương T3.2024-KD_ĐN</t>
  </si>
  <si>
    <t>Hạch toán lương T3.2024-KD_HCM</t>
  </si>
  <si>
    <t>NVKLUONGT425</t>
  </si>
  <si>
    <t>Hạch toán BHXH trích CPDN T3.2024- KD_HN</t>
  </si>
  <si>
    <t>Hạch toán BHYT trích CPDN T3.2024- KD_HN</t>
  </si>
  <si>
    <t>Hạch toán BHTN trích CPDN T3.2024- KD_HN</t>
  </si>
  <si>
    <t>Hạch toán BHXH trích CPDN T3.2024-KD_ĐN</t>
  </si>
  <si>
    <t>Hạch toán BHYT trích CPDN T3.2024-KD_ĐN</t>
  </si>
  <si>
    <t>Hạch toán BHTN trích CPDN T3.2024-KD_ĐN</t>
  </si>
  <si>
    <t>PBCC00296</t>
  </si>
  <si>
    <t>Phân bổ chi phí CCDC tháng 3 năm 2024</t>
  </si>
  <si>
    <t>PBPTT00167</t>
  </si>
  <si>
    <t>Phân bổ chi phí trả trước tháng 3 năm 2024</t>
  </si>
  <si>
    <t>MDV01011</t>
  </si>
  <si>
    <t>CP in ấn T3/2024 - Tờ gấp dự án Sun Ponte - hóa đơn 415-2/4/24</t>
  </si>
  <si>
    <t>SUN PONTE</t>
  </si>
  <si>
    <t>Dự án Sun Ponte</t>
  </si>
  <si>
    <t>UNC04855</t>
  </si>
  <si>
    <t>UNC04819</t>
  </si>
  <si>
    <t>TT CP thưởng nóng 01 booking dự án Sun Ponte cho Trịnh Thị Mai Hương</t>
  </si>
  <si>
    <t>NV_RT0749_TTMH</t>
  </si>
  <si>
    <t>RT0749_Trịnh Thị Mai Hương</t>
  </si>
  <si>
    <t>DN_PKD</t>
  </si>
  <si>
    <t>TT CP thưởng nóng 01 booking dự án Sun Ponte cho Nguyễn Giang Huy</t>
  </si>
  <si>
    <t>NV_RT0820_NGH</t>
  </si>
  <si>
    <t>RT0820_Nguyễn Giang Huy</t>
  </si>
  <si>
    <t>TT CP thưởng nóng 01 booking dự án Sun Ponte cho Nguyễn Thị Ly Ly</t>
  </si>
  <si>
    <t>NV_RT0742_NTLL</t>
  </si>
  <si>
    <t>RT0742_Nguyễn Thị Ly Ly</t>
  </si>
  <si>
    <t>UNC04856</t>
  </si>
  <si>
    <t>UNC04828</t>
  </si>
  <si>
    <t>TT CP TN 01 booking dự án Sun Ponte - Nguyễn Thị Ly Ly</t>
  </si>
  <si>
    <t>UNC04832</t>
  </si>
  <si>
    <t>TT CP hỗ trợ tiền điện nhà ở nhân viên Đà Nẵng T2.24</t>
  </si>
  <si>
    <t>NVK01688</t>
  </si>
  <si>
    <t>Hạch toán cước dịch vụ gửi tin nhắn CSKH tháng 3/2024 - HĐ 1088 - 09/04/2024</t>
  </si>
  <si>
    <t>335</t>
  </si>
  <si>
    <t>UNC04833</t>
  </si>
  <si>
    <t>TT CP TN 01 booking dự án Sun Ponte</t>
  </si>
  <si>
    <t>NV_RT0753</t>
  </si>
  <si>
    <t>UNC04838</t>
  </si>
  <si>
    <t>TT CP TN 01 booking dự án Sun Ponte - Nguyễn Tuyên</t>
  </si>
  <si>
    <t>TT CP TN 01 booking dự án Sun Ponte - Nguyễn Hồng Đức</t>
  </si>
  <si>
    <t>PC00095</t>
  </si>
  <si>
    <t>TT Thưởng 01 booking dự án Sun Ponte cho Nguyễn Hồng Đức</t>
  </si>
  <si>
    <t>TT Thưởng 01 booking dự án Sun Ponte cho Nguyễn Thị Duyên</t>
  </si>
  <si>
    <t>NV_RT0007_NTD</t>
  </si>
  <si>
    <t>RT0007_Nguyễn Thị Duyên (P.TGĐ)</t>
  </si>
  <si>
    <t>TT Thưởng 01 booking dự án Sun Ponte cho Nguyễn Tuyên</t>
  </si>
  <si>
    <t>NTTK3565</t>
  </si>
  <si>
    <t>Ngân hàng back lại tiền do sai STK</t>
  </si>
  <si>
    <t>0100111948-063</t>
  </si>
  <si>
    <t>NGÂN HÀNG THƯƠNG MẠI CỔ PHẦN CÔNG THƯƠNG VIỆT NAM - CHI NHÁNH HAI BÀ TRƯNG</t>
  </si>
  <si>
    <t>NTTK3566</t>
  </si>
  <si>
    <t>UNC04971</t>
  </si>
  <si>
    <t>Chi thăm hỏi ốm đau CBCNV Nguyễn Thị Ly Ly</t>
  </si>
  <si>
    <t>UNC04972</t>
  </si>
  <si>
    <t>UNC04973</t>
  </si>
  <si>
    <t>UNC04857</t>
  </si>
  <si>
    <t>PC00116</t>
  </si>
  <si>
    <t>TT Thưởng 01 booking dự án Sun Ponte cho Phạm Hồng Vân</t>
  </si>
  <si>
    <t>NV_RT0657_PHV</t>
  </si>
  <si>
    <t>RT0657_Phạm Hồng Vân</t>
  </si>
  <si>
    <t>TT Thưởng 01 booking dự án Sun Ponte cho Nguyễn Giang Huy</t>
  </si>
  <si>
    <t>TT Thưởng 01 booking dự án Sun Ponte cho Lê Hiếu Nghĩa</t>
  </si>
  <si>
    <t>CTV_LHN</t>
  </si>
  <si>
    <t>CTV_Lê Hiếu Nghĩa</t>
  </si>
  <si>
    <t>NVK66</t>
  </si>
  <si>
    <t>Công ty trích KPCĐ tháng 4.2024_KD Hà Nội</t>
  </si>
  <si>
    <t>Công ty trích KPCĐ tháng 4.2024_KD Đà Nẵng</t>
  </si>
  <si>
    <t>NVKLUONGT424</t>
  </si>
  <si>
    <t>Hạch toán lương T4.2024- KD_HN</t>
  </si>
  <si>
    <t>Hạch toán lương T4.2024-KD_ĐN</t>
  </si>
  <si>
    <t>Hạch toán lương T4.2024-KD_HCM</t>
  </si>
  <si>
    <t>NVKLUONGT427</t>
  </si>
  <si>
    <t>Hạch toán BHXH trích CPDN T4.2024- KD_HN</t>
  </si>
  <si>
    <t>Hạch toán BHYT trích CPDN T4.2024- KD_HN</t>
  </si>
  <si>
    <t>Hạch toán BHTN trích CPDN T4.2024- KD_HN</t>
  </si>
  <si>
    <t>Hạch toán BHXH trích CPDN T4.2024-KD_ĐN</t>
  </si>
  <si>
    <t>Hạch toán BHYT trích CPDN T4.2024-KD_ĐN</t>
  </si>
  <si>
    <t>Hạch toán BHTN trích CPDN T4.2024-KD_ĐN</t>
  </si>
  <si>
    <t>PBCC00297</t>
  </si>
  <si>
    <t>Phân bổ chi phí CCDC tháng 4 năm 2024</t>
  </si>
  <si>
    <t>MDV01022</t>
  </si>
  <si>
    <t>UNC05023</t>
  </si>
  <si>
    <t>UNC05022</t>
  </si>
  <si>
    <t>MDV01021</t>
  </si>
  <si>
    <t>Tờ thư mời</t>
  </si>
  <si>
    <t>Tờ rơi A5</t>
  </si>
  <si>
    <t>MH01612</t>
  </si>
  <si>
    <t>Chi phí in ấn RoadShow HN dự kiện 06/05 của CĐT Sun Group dự án Sun Symphony- HĐ 44-07/05/2024</t>
  </si>
  <si>
    <t>0106992770</t>
  </si>
  <si>
    <t>CÔNG TY CỔ PHẦN THƯƠNG MẠI DỊCH VỤ AIS VIỆT NAM</t>
  </si>
  <si>
    <t>Sun_Symphony</t>
  </si>
  <si>
    <t>Dự án Sun_Symphony</t>
  </si>
  <si>
    <t>NVK01658</t>
  </si>
  <si>
    <t>Hạch toán chi phí cước dịch vụ gửi tin nhắn CSKH T4/2024 - HĐ 1495 - 13/05/2024</t>
  </si>
  <si>
    <t>CH</t>
  </si>
  <si>
    <t>MDV01012</t>
  </si>
  <si>
    <t>Phí dịch vụ theo HĐ số 14/2024/HĐHTQC-PONTE/SRT-RT và BBNTTL ngày 09/05/2024 - sự kiện mở bán ngày 27/04/2024 dự án Sun Ponte</t>
  </si>
  <si>
    <t>0109240899</t>
  </si>
  <si>
    <t>CÔNG TY TNHH THƯƠNG MẠI VÀ ĐẦU TƯ SRT VIỆT NAM</t>
  </si>
  <si>
    <t>QC_SK</t>
  </si>
  <si>
    <t>HN_MKT</t>
  </si>
  <si>
    <t>UNC05021</t>
  </si>
  <si>
    <t>NVK67</t>
  </si>
  <si>
    <t>Công ty trích KPCĐ tháng 5.2024_KD Hà Nội</t>
  </si>
  <si>
    <t>Công ty trích KPCĐ tháng 5.2024_KD Đà Nẵng</t>
  </si>
  <si>
    <t>NVKLUONGT441</t>
  </si>
  <si>
    <t>Hạch toán lương T5.2024- KD_HN</t>
  </si>
  <si>
    <t>Hạch toán lương T5.2024-KD_ĐN</t>
  </si>
  <si>
    <t>Hạch toán lương T5.2024-KD_Thanh Hóa</t>
  </si>
  <si>
    <t>VPTH</t>
  </si>
  <si>
    <t>NVKLUONGT443</t>
  </si>
  <si>
    <t>Hạch toán BHXH trích CPDN T5.2024- KD_HN</t>
  </si>
  <si>
    <t>Hạch toán BHYT trích CPDN T5.2024- KD_HN</t>
  </si>
  <si>
    <t>Hạch toán BHTN trích CPDN T5.2024- KD_HN</t>
  </si>
  <si>
    <t>Hạch toán BHXH trích CPDN T5.2024-KD_ĐN</t>
  </si>
  <si>
    <t>Hạch toán BHYT trích CPDN T5.2024-KD_ĐN</t>
  </si>
  <si>
    <t>Hạch toán BHTN trích CPDN T5.2024-KD_ĐN</t>
  </si>
  <si>
    <t>PBCC00298</t>
  </si>
  <si>
    <t>Phân bổ chi phí CCDC tháng 5 năm 2024</t>
  </si>
  <si>
    <t>UNC05220</t>
  </si>
  <si>
    <t>UNC05221</t>
  </si>
  <si>
    <t>UNC05257</t>
  </si>
  <si>
    <t>TT thưởng nóng 01 booking dự án Symphony - Ngô Thanh Ngà</t>
  </si>
  <si>
    <t>NV0097_RT0834</t>
  </si>
  <si>
    <t>TBK_Symphony</t>
  </si>
  <si>
    <t>Thưởng Booking_Symphony</t>
  </si>
  <si>
    <t>TT thưởng nóng 01 booking dự án Symphony - Đầu Trọng Nhân</t>
  </si>
  <si>
    <t>NV0098_RT0844</t>
  </si>
  <si>
    <t>MDV01037</t>
  </si>
  <si>
    <t>Cước dịch vụ gửi tin nhắn CSKH tháng 05/2024 - HĐ 1870 - 12/06/2024</t>
  </si>
  <si>
    <t>MDV01052</t>
  </si>
  <si>
    <t>Phí dịch vụ quản cáo trên website Batdongsan.com.vn - HĐ8055</t>
  </si>
  <si>
    <t>0104630479-005</t>
  </si>
  <si>
    <t>CHI NHÁNH BÌNH DƯƠNG - CÔNG TY CỔ PHẦN PROPERTYGURU VIỆT NAM</t>
  </si>
  <si>
    <t>P.MKT</t>
  </si>
  <si>
    <t>UNC05172</t>
  </si>
  <si>
    <t>TT thưởng nóng MKT cho 01 booking nguồn khách P.MKT theo QĐ số 0105/2024/QĐ/CSTN-MKT dự án The Pathway</t>
  </si>
  <si>
    <t>TBK_ThePathway</t>
  </si>
  <si>
    <t>Thưởng Booking_ThePathway</t>
  </si>
  <si>
    <t>NVK35</t>
  </si>
  <si>
    <t>Chi phí quảng cáo Facebook và Google thẻ tín dụng Nguyễn Văn Đăng từ 18/05-20/06/2024- khác</t>
  </si>
  <si>
    <t>3414</t>
  </si>
  <si>
    <t>UNC05222</t>
  </si>
  <si>
    <t>NVK46</t>
  </si>
  <si>
    <t>Hạch toán lương T6.2024- KD_HN</t>
  </si>
  <si>
    <t>Hạch toán lương T6.2024-KD_ĐN</t>
  </si>
  <si>
    <t>Hạch toán lương T6.2024-KD_Thanh Hóa</t>
  </si>
  <si>
    <t>NVK55</t>
  </si>
  <si>
    <t>Hạch toán BHXH trích CPDN T6.2024- KD_HN</t>
  </si>
  <si>
    <t>Hạch toán BHYT trích CPDN T6.2024- KD_HN</t>
  </si>
  <si>
    <t>Hạch toán BHTN trích CPDN T6.2024- KD_HN</t>
  </si>
  <si>
    <t>Hạch toán BHXH trích CPDN T6.2024-KD_ĐN</t>
  </si>
  <si>
    <t>Hạch toán BHYT trích CPDN T6.2024-KD_ĐN</t>
  </si>
  <si>
    <t>Hạch toán BHTN trích CPDN T6.2024-KD_ĐN</t>
  </si>
  <si>
    <t>NVK68</t>
  </si>
  <si>
    <t>Công ty trích KPCĐ tháng 6.2024_KD Hà Nội</t>
  </si>
  <si>
    <t>Công ty trích KPCĐ tháng 6.2024_KD Đà Nẵng</t>
  </si>
  <si>
    <t>PBCC00299</t>
  </si>
  <si>
    <t>Phân bổ chi phí CCDC tháng 6 năm 2024</t>
  </si>
  <si>
    <t>UNC05387</t>
  </si>
  <si>
    <t>UNC05388</t>
  </si>
  <si>
    <t>QTTU00603</t>
  </si>
  <si>
    <t>Thuê máy chiếu, màn chiếu - HĐ 554 ngày 02/07/2024</t>
  </si>
  <si>
    <t>0700627967</t>
  </si>
  <si>
    <t>CÔNG TY TNHH VIỄN THÔNG ĐỨC TRÍ</t>
  </si>
  <si>
    <t>MDV01070</t>
  </si>
  <si>
    <t>UNC05531</t>
  </si>
  <si>
    <t>PC00135</t>
  </si>
  <si>
    <t>TT Thưởng 04 booking dự án Lumi Hanoi theo QĐ số: 0107/2024/QĐ-RETI ngày 01/07/2024</t>
  </si>
  <si>
    <t>NV000140</t>
  </si>
  <si>
    <t>Nguyễn Thị Duyên (Admin)</t>
  </si>
  <si>
    <t>UNC05486</t>
  </si>
  <si>
    <t>TT thưởng nóng 01  booking dự án Sun Urban Hà Nam cho CTV Đặng Thị Thu</t>
  </si>
  <si>
    <t>NV_RT0874_DTT</t>
  </si>
  <si>
    <t>RT0874_Đặng Thị Thu</t>
  </si>
  <si>
    <t>Sun_Urban City-HNam</t>
  </si>
  <si>
    <t>VPHNam</t>
  </si>
  <si>
    <t>UNC05487</t>
  </si>
  <si>
    <t>TT thưởng nóng 01 booking dự án Sun Urban Hà Nam theo QĐ số: 2006/2024/QĐ-RETI ngày 20/06/2024 cho CTV Nguyễn Hoàng Hiệp</t>
  </si>
  <si>
    <t>CTV_NHHiep</t>
  </si>
  <si>
    <t>CTV Nguyễn Hoàng Hiệp</t>
  </si>
  <si>
    <t>UNC05488</t>
  </si>
  <si>
    <t>TT thưởng nóng 01 booking dự án Sun Urban Hà Nam theo QĐ số: 2006/2024/QĐ-RETI ngày 20/06/2024 cho CTV Đặng Thị Thu</t>
  </si>
  <si>
    <t>UNC05489</t>
  </si>
  <si>
    <t>TT thưởng nóng 01 booking dự án Sun Urban Hà Nam theo QĐ số: 2006/2024/QĐ-RETI ngày 20/06/2024 cho CTV Bùi Thị Định</t>
  </si>
  <si>
    <t>NV_RT0902_BTD</t>
  </si>
  <si>
    <t>RT0902_Bùi Thị Định</t>
  </si>
  <si>
    <t>UNC05490</t>
  </si>
  <si>
    <t>TT thưởng nóng 01 booking dự án Sun Urban Hà Nam theo QĐ số: 2006/2024/QĐ-RETI ngày 20/06/2024 cho CTV Bùi Thị Vân</t>
  </si>
  <si>
    <t>NV_RT0951_BTV</t>
  </si>
  <si>
    <t>RT0951_Bùi Thị Vân</t>
  </si>
  <si>
    <t>UNC05491</t>
  </si>
  <si>
    <t>TT thưởng nóng 01 booking dự án Sun Urban Hà Nam theo QĐ số: 2006/2024/QĐ-RETI ngày 20/06/2024 cho CTV Nguyễn Gia Thành</t>
  </si>
  <si>
    <t>NV_RT0898_NGT</t>
  </si>
  <si>
    <t>RT0898_Nguyễn Gia Thành</t>
  </si>
  <si>
    <t>UNC05492</t>
  </si>
  <si>
    <t>TT thưởng nóng 01 booking dự án Sun Urban Hà Nam theo QĐ số: 2006/2024/QĐ-RETI ngày 20/06/2024 cho CTV Lê Duyên Hưng</t>
  </si>
  <si>
    <t>CTV_LDHung</t>
  </si>
  <si>
    <t>CTV Lê Duyên Hưng</t>
  </si>
  <si>
    <t>UNC05493</t>
  </si>
  <si>
    <t>UNC05494</t>
  </si>
  <si>
    <t>UNC05495</t>
  </si>
  <si>
    <t>TT thưởng nóng 01 booking dự án Sun Urban Hà Nam theo QĐ số: 2006/2024/QĐ-RETI ngày 20/06/2024 cho CTV Đặng Minh Thiên</t>
  </si>
  <si>
    <t>CTV_DMThien</t>
  </si>
  <si>
    <t>CTV Đặng Minh Thiên</t>
  </si>
  <si>
    <t>UNC05496</t>
  </si>
  <si>
    <t>TT thưởng nóng 01 booking dự án Sun Urban Hà Nam theo QĐ số: 2006/2024/QĐ-RETI ngày 20/06/2024 cho CTV Trương Thị Thanh Huyền</t>
  </si>
  <si>
    <t>NV_RT0940_TTTH</t>
  </si>
  <si>
    <t>RT0940_Trương Thị Thanh Huyền</t>
  </si>
  <si>
    <t>UNC05497</t>
  </si>
  <si>
    <t>TT thưởng nóng 01 booking dự án Sun Symphony cho Nguyễn Thị Ly Ly</t>
  </si>
  <si>
    <t>UNC05498</t>
  </si>
  <si>
    <t>TT thưởng nóng 01 booking dự án Sun Symphony cho Nguyễn Tuyên</t>
  </si>
  <si>
    <t>UNC05499</t>
  </si>
  <si>
    <t>TT thưởng nóng 01 booking dự án Sun Symphony cho Nguyễn Hồng Đức</t>
  </si>
  <si>
    <t>UNC05500</t>
  </si>
  <si>
    <t>UNC05501</t>
  </si>
  <si>
    <t>TT thưởng nóng 01 booking dự án Sun Symphony cho Nguyễn Viết Phú Nguyên</t>
  </si>
  <si>
    <t>NV_RT0835_NVPN</t>
  </si>
  <si>
    <t>UNC05502</t>
  </si>
  <si>
    <t>TT thưởng nóng 01 booking dự án Sun Symphony cho Ngô Thanh Ngà</t>
  </si>
  <si>
    <t>UNC05504</t>
  </si>
  <si>
    <t>TT thưởng nóng 01 booking dự án Sun Symphony cho Ngô Thị Phi Hiền</t>
  </si>
  <si>
    <t>NV_RT0823_NTPH</t>
  </si>
  <si>
    <t>RT0823_Ngô Thị Phi Hiền</t>
  </si>
  <si>
    <t>UNC05505</t>
  </si>
  <si>
    <t>UNC05523</t>
  </si>
  <si>
    <t>TT thưởng nóng 03 booking dự án Sun Urban Hà Nam cho Nguyễn Đình Bảo</t>
  </si>
  <si>
    <t>NV_RT0255_NĐB</t>
  </si>
  <si>
    <t>RT0255_Nguyễn Đình Bảo</t>
  </si>
  <si>
    <t>PC00136</t>
  </si>
  <si>
    <t>TT Thưởng 01 booking dự án Lumi Hanoi theo QĐ số: 0107/2024/QĐ-RETI ngày 01/07/2024</t>
  </si>
  <si>
    <t>NV_RT0818_ĐTH</t>
  </si>
  <si>
    <t>TBK_LUMIHanoi</t>
  </si>
  <si>
    <t>Thưởng Booking_LUMIHanoi</t>
  </si>
  <si>
    <t>MDV01102</t>
  </si>
  <si>
    <t>Chi phí in thiệp mời sự kiện dự án Sun Urban City Hà Nam ngày 03/08/2024 - HĐ 304 - 31.7.24</t>
  </si>
  <si>
    <t>0107947234</t>
  </si>
  <si>
    <t>CÔNG TY CỔ PHẦN THIẾT KẾ IN ẤN THÀNH ĐÔ</t>
  </si>
  <si>
    <t>NVK121</t>
  </si>
  <si>
    <t>Hạch toán lương T7.2024- KD_HN</t>
  </si>
  <si>
    <t>Hạch toán lương T7.2024-KD_ĐN</t>
  </si>
  <si>
    <t>Hạch toán lương T7.2024-KD_Thanh Hóa</t>
  </si>
  <si>
    <t>Hạch toán lương T7.2024-KD_Hà Nam</t>
  </si>
  <si>
    <t>NVK122</t>
  </si>
  <si>
    <t>Hạch toán BHXH trích CPDN T7.2024- KD_HN</t>
  </si>
  <si>
    <t>Hạch toán BHYT trích CPDN T7.2024- KD_HN</t>
  </si>
  <si>
    <t>Hạch toán BHTN trích CPDN T7.2024- KD_HN</t>
  </si>
  <si>
    <t>Hạch toán BHXH trích CPDN T7.2024-KD_ĐN</t>
  </si>
  <si>
    <t>Hạch toán BHYT trích CPDN T7.2024-KD_ĐN</t>
  </si>
  <si>
    <t>Hạch toán BHTN trích CPDN T7.2024-KD_ĐN</t>
  </si>
  <si>
    <t>NVK124</t>
  </si>
  <si>
    <t>Công ty trích KPCĐ tháng 7.2024_KD Hà Nội</t>
  </si>
  <si>
    <t>Công ty trích KPCĐ tháng 7.2024_KD Đà Nẵng</t>
  </si>
  <si>
    <t>PBCC00300</t>
  </si>
  <si>
    <t>Phân bổ chi phí CCDC tháng 7 năm 2024</t>
  </si>
  <si>
    <t>UNC05542</t>
  </si>
  <si>
    <t>UNC05543</t>
  </si>
  <si>
    <t>TT thưởng nóng 01 booking dự án Sun Urban City Hà Nam cho CTV Bùi Thị Vân</t>
  </si>
  <si>
    <t>TBK_SunUrbanCity</t>
  </si>
  <si>
    <t>Thưởng booking_SunUrbanCity</t>
  </si>
  <si>
    <t>UNC05544</t>
  </si>
  <si>
    <t>TT thưởng nóng 02 booking dự án Sun Urban City Hà Nam cho CTV Vũ Đức Hải</t>
  </si>
  <si>
    <t>CTV_VĐH</t>
  </si>
  <si>
    <t>CTV Vũ Đức Hải</t>
  </si>
  <si>
    <t>MHVETC57</t>
  </si>
  <si>
    <t>Nồi áp suất điện 5L Goldsun GPC5502-M</t>
  </si>
  <si>
    <t>0102516308</t>
  </si>
  <si>
    <t>CÔNG TY CỔ PHẦN MEDIAMART VIỆT NAM</t>
  </si>
  <si>
    <t>QC_QT</t>
  </si>
  <si>
    <t>Loa di động Energizer - BTS105BK</t>
  </si>
  <si>
    <t>Máy xay đa năng 4 cối Bluestone BLB-5335W</t>
  </si>
  <si>
    <t>PC00137</t>
  </si>
  <si>
    <t>UNC05545</t>
  </si>
  <si>
    <t>P.PTHT</t>
  </si>
  <si>
    <t>UNC05547</t>
  </si>
  <si>
    <t>PC00139</t>
  </si>
  <si>
    <t>TT Thưởng 01 booking dự án Lumi Hanoi theo QĐ số: 0107/2024/QĐ-RETI ngày 01/07/2024 - Trần Thanh Hải</t>
  </si>
  <si>
    <t>NV_RT0795_TTH</t>
  </si>
  <si>
    <t>RT0795_Trần Thanh Hải</t>
  </si>
  <si>
    <t>TT Thưởng 01 booking dự án Lumi Hanoi theo QĐ số: 0107/2024/QĐ-RETI ngày 01/07/2024 - Trịnh Hải Hà</t>
  </si>
  <si>
    <t>NV_RT0796_THH</t>
  </si>
  <si>
    <t>RT0796_Trịnh Hải Hà</t>
  </si>
  <si>
    <t>TT Thưởng 01 booking dự án Lumi Hanoi theo QĐ số: 0107/2024/QĐ-RETI ngày 01/07/2024 - Nguyễn Văn Công</t>
  </si>
  <si>
    <t>NV_RT0815_NVC</t>
  </si>
  <si>
    <t>RT0815_Nguyễn Văn Công</t>
  </si>
  <si>
    <t>TT Thưởng 01 booking dự án Lumi Hanoi theo QĐ số: 0107/2024/QĐ-RETI ngày 01/07/2024 - Tăng Thế Hưng</t>
  </si>
  <si>
    <t>MHVETC64</t>
  </si>
  <si>
    <t>Mua hoa chúc mừng sự kiện dự án Noble Crystal Tây Hồ ngày 4/8/2024 - hđ 821 - 06/08/2024</t>
  </si>
  <si>
    <t>8636635754</t>
  </si>
  <si>
    <t>NGUYỄN VĂN BÌNH</t>
  </si>
  <si>
    <t>CPDA_Khac</t>
  </si>
  <si>
    <t>CPBH_Noble_Crystal</t>
  </si>
  <si>
    <t>PC00141</t>
  </si>
  <si>
    <t>TT Thưởng nóng 01 booking dự án Lumi Hanoi theo QĐ số: 0107/2024/QĐ-RETI ngày 01/07/2024</t>
  </si>
  <si>
    <t>PC00142</t>
  </si>
  <si>
    <t>TT Thưởng nóng 01 booking dự án The Miami GS5 theo QĐ số: 0608/2024/QĐ-RETI ngày 06/08/2024</t>
  </si>
  <si>
    <t>TBK_GS5_TheMiami</t>
  </si>
  <si>
    <t>Thuongbooking_GS5_TheMiami</t>
  </si>
  <si>
    <t>PC00143</t>
  </si>
  <si>
    <t>TT Thưởng nóng 01 booking dự án The Miami GS5 theo QĐ số: 0608/2024/QĐ-RETI ngày 06/08/2024 - Trịnh Hải Hà</t>
  </si>
  <si>
    <t>TT Thưởng nóng 01 booking dự án The Miami GS5 theo QĐ số: 0608/2024/QĐ-RETI ngày 06/08/2024 - Nguyễn Văn Công</t>
  </si>
  <si>
    <t>TT Thưởng nóng 01 booking dự án The Miami GS5 theo QĐ số: 0608/2024/QĐ-RETI ngày 06/08/2024 - Nguyễn Thị Duyên</t>
  </si>
  <si>
    <t>BOD</t>
  </si>
  <si>
    <t>TT Thưởng nóng 01 booking dự án The Miami GS5 theo QĐ số: 0608/2024/QĐ-RETI ngày 06/08/2024 - Vũ Thu Hiền</t>
  </si>
  <si>
    <t>NV_RT0923_VTH</t>
  </si>
  <si>
    <t>RT0923_Vũ Thu Hiền</t>
  </si>
  <si>
    <t>PC00144</t>
  </si>
  <si>
    <t>TT Thưởng nóng 01 booking dự án The Miami GS5 theo QĐ số: 0608/2024/QĐ-RETI ngày 06/08/2024- Trịnh Hải Hà</t>
  </si>
  <si>
    <t>TT Thưởng nóng 01 booking dự án The Miami GS5 theo QĐ số: 0608/2024/QĐ-RETI ngày 06/08/2024- Nguyễn Văn Đăng</t>
  </si>
  <si>
    <t>NV_RT0237_NVĐ</t>
  </si>
  <si>
    <t>RT0237_Nguyễn Văn Đăng</t>
  </si>
  <si>
    <t>UNC05611</t>
  </si>
  <si>
    <t>TT thưởng nóng 01 booking dự án Sun Symphony theo QĐ số: 0107/2024/QĐ-RETI - Huỳnh Lê Cẩm Chi</t>
  </si>
  <si>
    <t>NV_RT0980_HLCC</t>
  </si>
  <si>
    <t>RT0980_Huỳnh Lê Cẩm Chi</t>
  </si>
  <si>
    <t>UNC05612</t>
  </si>
  <si>
    <t>TT thưởng nóng 01 booking dự án Sun Symphony theo QĐ số: 0107/2024/QĐ-RETI - Ngô Thanh Ngà</t>
  </si>
  <si>
    <t>MDV01132</t>
  </si>
  <si>
    <t>Cước dịch vụ gửi tin nhắn CSKH tháng 07/2024 - HĐ 2678 - 13/08/2024</t>
  </si>
  <si>
    <t>PC00145</t>
  </si>
  <si>
    <t>PC00146</t>
  </si>
  <si>
    <t>TT Thưởng nóng 01 booking dự án The Miami GS5 theo QĐ số: 0608/2024/QĐ-RETI ngày 06/08/2024 - Chu Quang Tuyến</t>
  </si>
  <si>
    <t>NV_RT0871_CQT</t>
  </si>
  <si>
    <t>RT0871_Chu Quang Tuyến</t>
  </si>
  <si>
    <t>TT Thưởng nóng 01 booking dự án The Miami GS5 theo QĐ số: 0608/2024/QĐ-RETI ngày 06/08/2024 - Nguyễn Văn Đăng</t>
  </si>
  <si>
    <t>TT Thưởng nóng 01 booking dự án The Miami GS5 theo QĐ số: 0608/2024/QĐ-RETI ngày 06/08/2024 - Đinh Thanh Hải</t>
  </si>
  <si>
    <t>PC00147</t>
  </si>
  <si>
    <t>PC00148</t>
  </si>
  <si>
    <t>UNC05676</t>
  </si>
  <si>
    <t>TT thưởng nóng 01 booking dự án Sun Urban City Hà Nam theo QĐ số: 2006/2024/QĐ-RETI ngày 20/06/2024 - Bùi Thị Vân</t>
  </si>
  <si>
    <t>TT thưởng nóng 01 booking dự án Sun Urban City Hà Nam theo QĐ số: 2006/2024/QĐ-RETI ngày 20/06/2024 - Nguyễn Văn Đăng</t>
  </si>
  <si>
    <t>UNC05677</t>
  </si>
  <si>
    <t>TT thưởng nóng 01 booking dự án Sun Urban City Hà Nam theo QĐ số: 2006/2024/QĐ-RETI ngày 20/06/2024 - Nguyễn Thị Duyên</t>
  </si>
  <si>
    <t>TT thưởng nóng 01 booking dự án Sun Urban City Hà Nam theo QĐ số: 2006/2024/QĐ-RETI ngày 20/06/2024 - Trương Thị Thanh Huyền</t>
  </si>
  <si>
    <t>TT thưởng nóng 01 booking dự án Sun Urban City Hà Nam theo QĐ số: 2006/2024/QĐ-RETI ngày 20/06/2024 - Nguyễn Quang Tùng</t>
  </si>
  <si>
    <t>NV_RT0957_NQT</t>
  </si>
  <si>
    <t>RT0957_Nguyễn Quang Tùng</t>
  </si>
  <si>
    <t>UNC05678</t>
  </si>
  <si>
    <t>TT thưởng nóng 01 booking dự án Sun Urban City Hà Nam theo QĐ số: 2006/2024/QĐ-RETI ngày 20/06/2024 - Vũ Đức Hải</t>
  </si>
  <si>
    <t>UNC05769</t>
  </si>
  <si>
    <t>TT thưởng nóng 01 booking dự án Sun Urban Hà Nam theo QĐ số: 2006/2024/QĐ-RETI ngày 20/06/2024-Đặng Thị Thu</t>
  </si>
  <si>
    <t>TT thưởng nóng 01 booking dự án Sun Urban Hà Nam theo QĐ số: 2006/2024/QĐ-RETI ngày 20/06/2024-Nguyễn Văn Dương</t>
  </si>
  <si>
    <t>NV_RT0896_NVD</t>
  </si>
  <si>
    <t>RT0896_Nguyễn Văn Dương</t>
  </si>
  <si>
    <t>TT thưởng nóng 01 booking dự án Sun Urban Hà Nam theo QĐ số: 2006/2024/QĐ-RETI ngày 20/06/2024-Cao Văn Dự</t>
  </si>
  <si>
    <t>NV_RT0966_CVD</t>
  </si>
  <si>
    <t>RT0966_Cao Văn Dự</t>
  </si>
  <si>
    <t>TT thưởng nóng 01 booking dự án Sun Urban Hà Nam theo QĐ số: 2006/2024/QĐ-RETI ngày 20/06/2024-Nguyễn Thị Kim</t>
  </si>
  <si>
    <t>NV_RT0982_NTK</t>
  </si>
  <si>
    <t>RT0982_Nguyễn Thị Kim</t>
  </si>
  <si>
    <t>UNC05799</t>
  </si>
  <si>
    <t>PC00154</t>
  </si>
  <si>
    <t>TT Thưởng nóng 01 booking dự án The Miami GS5 theo QĐ số: 0608/2024/QĐ-RETI ngày 06/08/2024-Chu Quang Tuyến</t>
  </si>
  <si>
    <t>TT Thưởng nóng 01 booking dự án The Miami GS5 theo QĐ số: 0608/2024/QĐ-RETI ngày 06/08/2024-Nguyễn Thị Lê Hằng</t>
  </si>
  <si>
    <t>NV_RT0852_NTLH</t>
  </si>
  <si>
    <t>RT0852_Nguyễn Thị Lê Hằng</t>
  </si>
  <si>
    <t>TT Thưởng nóng 01 booking dự án The Miami GS5 theo QĐ số: 0608/2024/QĐ-RETI ngày 06/08/2024-Đinh Thanh Hải</t>
  </si>
  <si>
    <t>TT Thưởng nóng 01 booking dự án The Miami GS5 theo QĐ số: 0608/2024/QĐ-RETI ngày 06/08/2024-Nguyễn Đình Bảo</t>
  </si>
  <si>
    <t>PC00155</t>
  </si>
  <si>
    <t>TT Thưởng nóng 01 booking dự án The Miami GS5 theo QĐ số: 0608/2024/QĐ-RETI ngày 06/08/2024-Trần Thanh Hải</t>
  </si>
  <si>
    <t>TT Thưởng nóng 01 booking dự án The Miami GS5 theo QĐ số: 0608/2024/QĐ-RETI ngày 06/08/2024-Nguyễn Văn Đăng</t>
  </si>
  <si>
    <t>TT Thưởng nóng 01 booking dự án The Miami GS5 theo QĐ số: 0608/2024/QĐ-RETI ngày 06/08/2024-Trịnh Hải Hà</t>
  </si>
  <si>
    <t>TT Thưởng nóng 01 booking dự án The Miami GS5 theo QĐ số: 0608/2024/QĐ-RETI ngày 06/08/2024-Nguyễn Dụng Linh</t>
  </si>
  <si>
    <t>NV_RT0295_NDL</t>
  </si>
  <si>
    <t>RT0295_Nguyễn Dụng Linh</t>
  </si>
  <si>
    <t>TT Thưởng nóng 01 booking dự án The Miami GS5 theo QĐ số: 0608/2024/QĐ-RETI ngày 06/08/2024-Nguyễn Văn Công</t>
  </si>
  <si>
    <t>PC00156</t>
  </si>
  <si>
    <t>TT Thưởng nóng 01 booking dự án Lumi Hanoi theo QĐ số: 0107/2024/QĐ-RETI ngày 01/07/2024-Tăng Thế Hưng</t>
  </si>
  <si>
    <t>TT Thưởng nóng 01 booking dự án Lumi Hanoi theo QĐ số: 0107/2024/QĐ-RETI ngày 01/07/2024-Trịnh Nguyễn Khánh Linh</t>
  </si>
  <si>
    <t>NV_RT0730_TNKL</t>
  </si>
  <si>
    <t>RT0730_Trịnh Nguyễn Khánh Linh</t>
  </si>
  <si>
    <t>UNC05789</t>
  </si>
  <si>
    <t>TT thưởng nóng 01 booking dự án Sun Symphony theo QĐ số: 0107/2024/QĐ-RETI ngày 01/07/2024-Nguyễn Công Lũy</t>
  </si>
  <si>
    <t>NV0099_RT0848</t>
  </si>
  <si>
    <t>TT thưởng nóng 01 booking dự án Sun Symphony theo QĐ số: 0107/2024/QĐ-RETI ngày 01/07/2024-Vũ Đức Văn</t>
  </si>
  <si>
    <t>NV_RT0856_VĐV</t>
  </si>
  <si>
    <t>RT0856_Vũ Đức Văn</t>
  </si>
  <si>
    <t>TT thưởng nóng 01 booking dự án Sun Symphony theo QĐ số: 0107/2024/QĐ-RETI ngày 01/07/2024-Nguyễn Ngọc Hữu</t>
  </si>
  <si>
    <t>NV_RT0855_NNH</t>
  </si>
  <si>
    <t>RT0855_Nguyễn Ngọc Hữu</t>
  </si>
  <si>
    <t>TT thưởng nóng 01 booking dự án Sun Symphony theo QĐ số: 0107/2024/QĐ-RETI ngày 01/07/2024-Nguyễn Thị Ly Ly</t>
  </si>
  <si>
    <t>UNC05980</t>
  </si>
  <si>
    <t>TT thưởng nóng 01 booking dự án Sun Urban Hà Nam theo QĐ số: 2006/2024/QĐ-RETI ngày 20/06/2024 cho Nguyễn Thị Hằng</t>
  </si>
  <si>
    <t>NV_RT0976_NTH</t>
  </si>
  <si>
    <t>RT0976_Nguyễn Thị Hằng</t>
  </si>
  <si>
    <t>TT thưởng nóng 01 booking dự án Sun Urban Hà Nam theo QĐ số: 2006/2024/QĐ-RETI ngày 20/06/2024 cho Bùi Thị Vân</t>
  </si>
  <si>
    <t>TT thưởng nóng 01 booking dự án Sun Urban Hà Nam theo QĐ số: 2006/2024/QĐ-RETI ngày 20/06/2024 cho Vũ Đức Hải</t>
  </si>
  <si>
    <t>TT thưởng nóng 01 booking dự án Sun Urban Hà Nam theo QĐ số: 2006/2024/QĐ-RETI ngày 20/06/2024 cho Nguyễn Văn Đăng</t>
  </si>
  <si>
    <t>UNC05981</t>
  </si>
  <si>
    <t>TT thưởng nóng 01 booking dự án Sun Urban Hà Nam theo QĐ số: 2006/2024/QĐ-RETI ngày 20/06/2024 cho Nguyễn Thị Lệ Hằng</t>
  </si>
  <si>
    <t>UNC05982</t>
  </si>
  <si>
    <t>TT thưởng nóng 01 booking dự án Sun Urban Hà Nam theo QĐ số: 2006/2024/QĐ-RETI ngày 20/06/2024 cho Trần Văn Mẫn</t>
  </si>
  <si>
    <t>CTV_TVMan</t>
  </si>
  <si>
    <t>Trần Văn Mẫn</t>
  </si>
  <si>
    <t>TT thưởng nóng 01 booking dự án Sun Urban Hà Nam theo QĐ số: 2006/2024/QĐ-RETI ngày 20/06/2024 cho Cao Văn Dự</t>
  </si>
  <si>
    <t>TT thưởng nóng 01 booking dự án Sun Urban Hà Nam theo QĐ số: 2006/2024/QĐ-RETI ngày 20/06/2024 cho Nguyễn Đình Bảo</t>
  </si>
  <si>
    <t>TT thưởng nóng 01 booking dự án Sun Urban Hà Nam theo QĐ số: 2006/2024/QĐ-RETI ngày 20/06/2024 cho Nguyễn Thị Kim</t>
  </si>
  <si>
    <t>TT thưởng nóng 01 booking dự án Sun Urban Hà Nam theo QĐ số: 2006/2024/QĐ-RETI ngày 20/06/2024 cho Nguyễn Quang Tùng</t>
  </si>
  <si>
    <t>TT thưởng nóng 01 booking dự án Sun Urban Hà Nam theo QĐ số: 2006/2024/QĐ-RETI ngày 20/06/2024 cho Trần Thị Thu</t>
  </si>
  <si>
    <t>NV_RT0899_TTT</t>
  </si>
  <si>
    <t>RT0899_Trần Thị Thu</t>
  </si>
  <si>
    <t>TT thưởng nóng 01 booking dự án Sun Urban Hà Nam theo QĐ số: 2006/2024/QĐ-RETI ngày 20/06/2024 cho Lại Văn Đắc</t>
  </si>
  <si>
    <t>CTV_LVĐ</t>
  </si>
  <si>
    <t>CTV Lại Văn Đắc</t>
  </si>
  <si>
    <t>UNC05983</t>
  </si>
  <si>
    <t>TT thưởng nóng 01 booking dự án Sun Symphony theo QĐ số: 0107/2024/QĐ-RETI - Nguyễn Giang Huy</t>
  </si>
  <si>
    <t>PC00158</t>
  </si>
  <si>
    <t>NVK192</t>
  </si>
  <si>
    <t>Hạch toán lương T8.2024- KD_HN</t>
  </si>
  <si>
    <t>Hạch toán lương T8.2024-KD_ĐN</t>
  </si>
  <si>
    <t>Hạch toán lương T8.2024-KD_Thanh Hóa</t>
  </si>
  <si>
    <t>Hạch toán lương T8.2024-KD_Hà Nam</t>
  </si>
  <si>
    <t>NVK193</t>
  </si>
  <si>
    <t>Hạch toán BHXH trích CPDN T8.2024- KD_HN</t>
  </si>
  <si>
    <t>Hạch toán BHYT trích CPDN T8.2024- KD_HN</t>
  </si>
  <si>
    <t>Hạch toán BHTN trích CPDN T8.2024- KD_HN</t>
  </si>
  <si>
    <t>Hạch toán BHXH trích CPDN T8.2024-KD_ĐN</t>
  </si>
  <si>
    <t>Hạch toán BHYT trích CPDN T8.2024-KD_ĐN</t>
  </si>
  <si>
    <t>Hạch toán BHTN trích CPDN T8.2024-KD_ĐN</t>
  </si>
  <si>
    <t>NVK194</t>
  </si>
  <si>
    <t>Công ty trích KPCĐ tháng 8.2024_KD Hà Nội</t>
  </si>
  <si>
    <t>Công ty trích KPCĐ tháng 8.2024_KD Đà Nẵng</t>
  </si>
  <si>
    <t>NVK197</t>
  </si>
  <si>
    <t>Hạch toán chi phí thưởng 2/9/24 của Đặng Phương Nam</t>
  </si>
  <si>
    <t>PBCC00301</t>
  </si>
  <si>
    <t>Phân bổ chi phí CCDC tháng 8 năm 2024</t>
  </si>
  <si>
    <t>Loại tiền: &lt;&lt;Tổng hợp&gt;&gt;; Tài khoản: 642; Từ ngày 01/01/2024 đến ngày 31/8/2024</t>
  </si>
  <si>
    <t>NVK01655</t>
  </si>
  <si>
    <t>Thuế môn bài 2024 trụ sở chính</t>
  </si>
  <si>
    <t>642</t>
  </si>
  <si>
    <t>33382</t>
  </si>
  <si>
    <t>THUE</t>
  </si>
  <si>
    <t>Cục thuế Hà Nội</t>
  </si>
  <si>
    <t>TP_MB</t>
  </si>
  <si>
    <t>NVK01791</t>
  </si>
  <si>
    <t>Thuế môn bài 2024 Chi nhánh Thanh Hóa (bậc 3)</t>
  </si>
  <si>
    <t>THUETH</t>
  </si>
  <si>
    <t>Cục thuế thành phố Thanh Hóa</t>
  </si>
  <si>
    <t>UNC04615</t>
  </si>
  <si>
    <t>TT tại VULTR BY CONSTANT MATAWAN</t>
  </si>
  <si>
    <t>NCC00025</t>
  </si>
  <si>
    <t xml:space="preserve"> VULTR MATAWAN</t>
  </si>
  <si>
    <t>Phí ngân hàng</t>
  </si>
  <si>
    <t>NH_CK</t>
  </si>
  <si>
    <t>UNC04611</t>
  </si>
  <si>
    <t>Phí duy trì tài khoản T1.2024</t>
  </si>
  <si>
    <t>1127</t>
  </si>
  <si>
    <t>0100111948</t>
  </si>
  <si>
    <t>NGÂN HÀNG THƯƠNG MẠI CỔ PHẦN CÔNG THƯƠNG VIỆT NAM</t>
  </si>
  <si>
    <t>MDV00950</t>
  </si>
  <si>
    <t>Tiền điện tháng 12.2023 VP HCM</t>
  </si>
  <si>
    <t>0300951119-011</t>
  </si>
  <si>
    <t>CHI NHÁNH TỔNG CÔNG TY ĐIỆN LỰC THÀNH PHỐ HỒ CHÍ MINH TNHH - CÔNG TY ĐIỆN LỰC THỦ ĐỨC</t>
  </si>
  <si>
    <t>VP_DVDN</t>
  </si>
  <si>
    <t>NVK01539</t>
  </si>
  <si>
    <t>Hoàn ứng chi phí MKT tháng 7/2023 team Triệu dự án Sun Cosmo</t>
  </si>
  <si>
    <t>NCC_BCA</t>
  </si>
  <si>
    <t>Bùi Chiến Anh</t>
  </si>
  <si>
    <t>QTTU00577</t>
  </si>
  <si>
    <t>CP VP ĐN T12.23</t>
  </si>
  <si>
    <t>DN_ADMIN</t>
  </si>
  <si>
    <t>UNC04551</t>
  </si>
  <si>
    <t>Thanh toán tiền điện VP Đà Nẵng T12.2023</t>
  </si>
  <si>
    <t>0400549228</t>
  </si>
  <si>
    <t>CÔNG TY TNHH MỘT THÀNH VIÊN ĐIỆN LỰC ĐÀ NẴNG</t>
  </si>
  <si>
    <t>UNC04599</t>
  </si>
  <si>
    <t>Thu phí chi lương T12.2023</t>
  </si>
  <si>
    <t>1129</t>
  </si>
  <si>
    <t>1700169765</t>
  </si>
  <si>
    <t>NGÂN HÀNG THƯƠNG MẠI CỔ PHẦN QUỐC DÂN</t>
  </si>
  <si>
    <t>NH_QLTK</t>
  </si>
  <si>
    <t>UNC04612</t>
  </si>
  <si>
    <t>Phí SMS</t>
  </si>
  <si>
    <t>11217</t>
  </si>
  <si>
    <t>0200253985</t>
  </si>
  <si>
    <t>NGÂN HÀNG THƯƠNG MẠI CỔ PHẦN ĐÔNG NAM Á</t>
  </si>
  <si>
    <t>UNC04613</t>
  </si>
  <si>
    <t>UNC00023</t>
  </si>
  <si>
    <t>Thu phí BDSD 1/2024</t>
  </si>
  <si>
    <t>112RTZ001</t>
  </si>
  <si>
    <t>NH</t>
  </si>
  <si>
    <t>PC00071</t>
  </si>
  <si>
    <t>CP phúc lợi nhân viên_đám hiếu</t>
  </si>
  <si>
    <t>NV_LHT</t>
  </si>
  <si>
    <t>Lê Huyền Trang</t>
  </si>
  <si>
    <t>PL_K</t>
  </si>
  <si>
    <t>UNC04594</t>
  </si>
  <si>
    <t>Phí BDSD T1.2024</t>
  </si>
  <si>
    <t>1124</t>
  </si>
  <si>
    <t>UNC04595</t>
  </si>
  <si>
    <t>UNC04596</t>
  </si>
  <si>
    <t>UNC04561</t>
  </si>
  <si>
    <t>TT CP VP Phú Quốc T12/2023</t>
  </si>
  <si>
    <t>NV_DTTIN</t>
  </si>
  <si>
    <t>Đoàn Trung Tín</t>
  </si>
  <si>
    <t>RTPQ</t>
  </si>
  <si>
    <t>QTTU00578</t>
  </si>
  <si>
    <t>Tiền mua túi rác + pin</t>
  </si>
  <si>
    <t>0104918404-002</t>
  </si>
  <si>
    <t>CHI NHÁNH HÀ NỘI - CÔNG TY CỔ PHẦN DỊCH VỤ THƯƠNG MẠI TỔNG HỢP WINCOMMERCE</t>
  </si>
  <si>
    <t>VP_K</t>
  </si>
  <si>
    <t>Đồ lễ thắp hương 12.12</t>
  </si>
  <si>
    <t>Đồ lễ thắp hương 27.12</t>
  </si>
  <si>
    <t>Grap</t>
  </si>
  <si>
    <t>CP HC VP T12.23</t>
  </si>
  <si>
    <t>UNC04602</t>
  </si>
  <si>
    <t>Thu phí chi lương 5 CBNV</t>
  </si>
  <si>
    <t>UNC04597</t>
  </si>
  <si>
    <t>Phí ngân hàng NCB</t>
  </si>
  <si>
    <t>11214</t>
  </si>
  <si>
    <t>UNC04603</t>
  </si>
  <si>
    <t>Phí SMS tháng 1.2024</t>
  </si>
  <si>
    <t>UNC04604</t>
  </si>
  <si>
    <t>UNC04565</t>
  </si>
  <si>
    <t>UNC04566</t>
  </si>
  <si>
    <t>MDV00953</t>
  </si>
  <si>
    <t>CP VPP T1/2024</t>
  </si>
  <si>
    <t>0102728207</t>
  </si>
  <si>
    <t>CÔNG TY TNHH THƯƠNG MẠI VÀ DỊCH VỤ VĂN PHÒNG PHẨM HÀ NỘI</t>
  </si>
  <si>
    <t>VP_VPP</t>
  </si>
  <si>
    <t>MDV00954</t>
  </si>
  <si>
    <t>Phí dịch vụ VP HCM</t>
  </si>
  <si>
    <t>0313592114</t>
  </si>
  <si>
    <t>CÔNG TY TNHH DỊCH VỤ QUẢN LÝ BẤT ĐỘNG SẢN SALA</t>
  </si>
  <si>
    <t>HCNS - RBS</t>
  </si>
  <si>
    <t>QTTU00579</t>
  </si>
  <si>
    <t>Phí gửi xe Nội bài</t>
  </si>
  <si>
    <t>VP_OTO</t>
  </si>
  <si>
    <t>Đổ dầu DO 0.001S-V</t>
  </si>
  <si>
    <t>Đổ dầu DO 0.05S-II</t>
  </si>
  <si>
    <t>Đổ dầu Diesel 0.05%S</t>
  </si>
  <si>
    <t>Đổ dầu Diezel 0.05S-II</t>
  </si>
  <si>
    <t>CP rửa xe, đi grap</t>
  </si>
  <si>
    <t>UNC04572</t>
  </si>
  <si>
    <t>TT tiền nước VP HCM</t>
  </si>
  <si>
    <t>NUOCTHUDUC</t>
  </si>
  <si>
    <t>Công ty Cổ phần cấp nước Thủ Đức</t>
  </si>
  <si>
    <t>UNC04574</t>
  </si>
  <si>
    <t>TT tiền cước điện thoại T12.2023</t>
  </si>
  <si>
    <t>HUONG</t>
  </si>
  <si>
    <t>NGUYỄN THỊ HƯƠNG</t>
  </si>
  <si>
    <t>VP_DT</t>
  </si>
  <si>
    <t>UNC04575</t>
  </si>
  <si>
    <t>TT CP khấu trừ bảo hiểm sửa chữa xe 30H33829</t>
  </si>
  <si>
    <t>NV000130</t>
  </si>
  <si>
    <t>Nguyễn Quốc Phú</t>
  </si>
  <si>
    <t>UNC04576</t>
  </si>
  <si>
    <t>TT cước đưa đón sân bay NV đi công tác</t>
  </si>
  <si>
    <t>0108783490</t>
  </si>
  <si>
    <t>CÔNG TY CỔ PHẦN VẬN TẢI VÀ DU LỊCH HT</t>
  </si>
  <si>
    <t>CTP_BOD</t>
  </si>
  <si>
    <t>UNC04577</t>
  </si>
  <si>
    <t>TT CP tiếp khách</t>
  </si>
  <si>
    <t>CPTK_Khac</t>
  </si>
  <si>
    <t>UNC04579</t>
  </si>
  <si>
    <t>Thanh toán CP in ấn VP</t>
  </si>
  <si>
    <t>UNC04580</t>
  </si>
  <si>
    <t>Thanh toán CPTK</t>
  </si>
  <si>
    <t>QTTU00580</t>
  </si>
  <si>
    <t>Quyết toán tạm ứng CP in ấn cho sự kiện 3/12/2023 cho Đoàn Anh Đức</t>
  </si>
  <si>
    <t>0400392256</t>
  </si>
  <si>
    <t>CÔNG TY TNHH IN TRÙNG KHOA</t>
  </si>
  <si>
    <t>UNC04598</t>
  </si>
  <si>
    <t>UNC04605</t>
  </si>
  <si>
    <t>Phí QLTK  tháng 1.2024</t>
  </si>
  <si>
    <t>UNC04586</t>
  </si>
  <si>
    <t>TT tiền thuê VP HCM T1.2024</t>
  </si>
  <si>
    <t>LMP</t>
  </si>
  <si>
    <t>Lê Mỹ Phượng</t>
  </si>
  <si>
    <t>VP_TVP</t>
  </si>
  <si>
    <t>UNC04623</t>
  </si>
  <si>
    <t>11211</t>
  </si>
  <si>
    <t>KH00154</t>
  </si>
  <si>
    <t>Khấu hao TSCĐ tháng 1 năm 2024</t>
  </si>
  <si>
    <t>2141</t>
  </si>
  <si>
    <t>VP_MSTSCD</t>
  </si>
  <si>
    <t>P.KD</t>
  </si>
  <si>
    <t>2143</t>
  </si>
  <si>
    <t>NVK01759</t>
  </si>
  <si>
    <t>Hạch toán thuế nhà thầu T1/2024 (thuế TNDN)</t>
  </si>
  <si>
    <t>TP_Thuế khác</t>
  </si>
  <si>
    <t>CP chung không tách riêng được</t>
  </si>
  <si>
    <t>Hạch toán lương T1.2024- BOD</t>
  </si>
  <si>
    <t>Lương_BOD</t>
  </si>
  <si>
    <t>Hạch toán lương T1.2024 - DVKH</t>
  </si>
  <si>
    <t>Lương_CSKH</t>
  </si>
  <si>
    <t>Hạch toán lương T1.2024- HCNS_Hà Nội</t>
  </si>
  <si>
    <t>Lương_HCNS</t>
  </si>
  <si>
    <t>Hạch toán lương T1.2024- MKT</t>
  </si>
  <si>
    <t>Lương_MKT</t>
  </si>
  <si>
    <t>Hạch toán lương T1.2024- PTHT</t>
  </si>
  <si>
    <t>Lương_PTHT</t>
  </si>
  <si>
    <t>Hạch toán lương T1.2024- TCKT</t>
  </si>
  <si>
    <t>Lương_TCKT</t>
  </si>
  <si>
    <t>Hạch toán lương T1.2024- HCNS_HCM</t>
  </si>
  <si>
    <t>Hạch toán BHXH trích CPDN T1.2024-BOD</t>
  </si>
  <si>
    <t>Hạch toán BHYT trích CPDN T1.2024-BOD</t>
  </si>
  <si>
    <t>Hạch toán BHTN trích CPDN T1.2024-BOD</t>
  </si>
  <si>
    <t>Hạch toán BHXH trích CPDN T1.2024 - DVKH</t>
  </si>
  <si>
    <t>Hạch toán BHYT trích CPDN T1.2024 - DVKH</t>
  </si>
  <si>
    <t>Hạch toán BHTN trích CPDN T1.2024 - DVKH</t>
  </si>
  <si>
    <t>Hạch toán BHXH trích CPDN T1.2024- HCNS</t>
  </si>
  <si>
    <t>Hạch toán BHYT trích CPDN T1.2024- HCNS</t>
  </si>
  <si>
    <t>Hạch toán BHTN trích CPDN T1.2024- HCNS</t>
  </si>
  <si>
    <t>Hạch toán BHXH trích CPDN T1.2024- MKT</t>
  </si>
  <si>
    <t>Hạch toán BHYT trích CPDN T1.2024- MKT</t>
  </si>
  <si>
    <t>Hạch toán BHTN trích CPDN T1.2024- MKT</t>
  </si>
  <si>
    <t>Hạch toán BHXH trích CPDN T1.2024- PTHT</t>
  </si>
  <si>
    <t>Hạch toán BHYT trích CPDN T1.2024- PTHT</t>
  </si>
  <si>
    <t>Hạch toán BHTN trích CPDN T1.2024- PTHT</t>
  </si>
  <si>
    <t>Hạch toán BHXH trích CPDN T1.2024- TCKT</t>
  </si>
  <si>
    <t>Hạch toán BHYT trích CPDN T1.2024- TCKT</t>
  </si>
  <si>
    <t>Hạch toán BHTN trích CPDN T1.2024- TCKT</t>
  </si>
  <si>
    <t>Công ty trích KPCĐ tháng 1.2024_BOD</t>
  </si>
  <si>
    <t>Công ty trích KPCĐ tháng 1.2024_DVKH</t>
  </si>
  <si>
    <t>Công ty trích KPCĐ tháng 1.2024_HCNS</t>
  </si>
  <si>
    <t>Công ty trích KPCĐ tháng 1.2024_MKT</t>
  </si>
  <si>
    <t>Công ty trích KPCĐ tháng 1.2024_PTHT</t>
  </si>
  <si>
    <t>Công ty trích KPCĐ tháng 1.2024_TCKT</t>
  </si>
  <si>
    <t>HCM_HCNS</t>
  </si>
  <si>
    <t>HCM_TC</t>
  </si>
  <si>
    <t>HN_HCNS</t>
  </si>
  <si>
    <t>VP_SC</t>
  </si>
  <si>
    <t>THDV</t>
  </si>
  <si>
    <t>HCM_PTHT</t>
  </si>
  <si>
    <t>VP_ITN</t>
  </si>
  <si>
    <t>HN_KT</t>
  </si>
  <si>
    <t>VP_TM&amp;GGCL</t>
  </si>
  <si>
    <t>PQ_LX</t>
  </si>
  <si>
    <t>UNC04696</t>
  </si>
  <si>
    <t>UNC04663</t>
  </si>
  <si>
    <t>UNC04683</t>
  </si>
  <si>
    <t>Thu phí chi lương T1.2024 cho 10 CBNV</t>
  </si>
  <si>
    <t>MDV00968</t>
  </si>
  <si>
    <t>Cước dịch vụ viễn thông T12.2023</t>
  </si>
  <si>
    <t>0106869738-003</t>
  </si>
  <si>
    <t>TRUNG TÂM KINH DOANH VNPT - ĐÀ NẴNG - CHI NHÁNH TỔNG CÔNG TY DỊCH VỤ VIỄN THÔNG</t>
  </si>
  <si>
    <t>MDV00969</t>
  </si>
  <si>
    <t>CP nước uống VP Đà Nẵng</t>
  </si>
  <si>
    <t>0401782481</t>
  </si>
  <si>
    <t>CÔNG TY TNHH MTV THƯƠNG MẠI VÀ DỊCH VỤ GIA VÂN PHÁT</t>
  </si>
  <si>
    <t>MDV00970</t>
  </si>
  <si>
    <t>Chi phí văn phòng ĐN</t>
  </si>
  <si>
    <t>0104918404-009</t>
  </si>
  <si>
    <t>CHI NHÁNH ĐÀ NẴNG - CÔNG TY CỔ PHẦN DỊCH VỤ THƯƠNG MẠI TỔNG HỢP WINCOMMERCE</t>
  </si>
  <si>
    <t>MDV00967</t>
  </si>
  <si>
    <t>Cước chuyển phát nhanh T1.2024</t>
  </si>
  <si>
    <t>0311915440</t>
  </si>
  <si>
    <t>CÔNG TY CỔ PHẦN CHUYỂN PHÁT NHANH NEW POST</t>
  </si>
  <si>
    <t>VP_CPN</t>
  </si>
  <si>
    <t>MDV00966</t>
  </si>
  <si>
    <t>Tiền điện tháng 1.2024 VP HCM</t>
  </si>
  <si>
    <t>QTTU00582</t>
  </si>
  <si>
    <t>CP VP ĐN T1.24</t>
  </si>
  <si>
    <t>QTTU00583</t>
  </si>
  <si>
    <t>Đồ lễ thắp hương 11.01</t>
  </si>
  <si>
    <t>Đồ lễ thắp hương 24.01</t>
  </si>
  <si>
    <t>UNC04628</t>
  </si>
  <si>
    <t>Thanh toán CP VP HCM T1.24</t>
  </si>
  <si>
    <t>UNC04630</t>
  </si>
  <si>
    <t>Thanh toán CP mua hoa chúc mừng show "Kiss of The Sea" tại PQ</t>
  </si>
  <si>
    <t>UNC04631</t>
  </si>
  <si>
    <t>Thanh toán CP sửa máy tính VP HN từ T11/2023 đến T1/2024</t>
  </si>
  <si>
    <t>TDT_IT</t>
  </si>
  <si>
    <t>Trương Đức Thắng</t>
  </si>
  <si>
    <t>UNC04689</t>
  </si>
  <si>
    <t>Phí duy trì tài khoản T2.2024</t>
  </si>
  <si>
    <t>UNC04686</t>
  </si>
  <si>
    <t>Phí BDSD T2.2024</t>
  </si>
  <si>
    <t>UNC04687</t>
  </si>
  <si>
    <t>UNC04688</t>
  </si>
  <si>
    <t>UNC04691</t>
  </si>
  <si>
    <t>UNC04692</t>
  </si>
  <si>
    <t>UNC04664</t>
  </si>
  <si>
    <t>Phí SMS tháng 2.2024</t>
  </si>
  <si>
    <t>UNC04665</t>
  </si>
  <si>
    <t>UNC04684</t>
  </si>
  <si>
    <t>MDV00971</t>
  </si>
  <si>
    <t>Dịch vụ vệ sinh văn phòng T1.24</t>
  </si>
  <si>
    <t>0402088533</t>
  </si>
  <si>
    <t>CÔNG TY TNHH CÔNG NGHỆ MỚI SAO NAM</t>
  </si>
  <si>
    <t>MDV00972</t>
  </si>
  <si>
    <t>UNC04634</t>
  </si>
  <si>
    <t>UNC04635</t>
  </si>
  <si>
    <t>TT tiền nước VP HCM từ 4/1 đến 3/2/24</t>
  </si>
  <si>
    <t>UNC04636</t>
  </si>
  <si>
    <t>Chi phí gửi xe muộn T1.24</t>
  </si>
  <si>
    <t>UNC04637</t>
  </si>
  <si>
    <t>Thanh toán CP tiếp khách_Quỹ đầu tư</t>
  </si>
  <si>
    <t>UNC04638</t>
  </si>
  <si>
    <t>TT tiền cước điện thoại T1.2024</t>
  </si>
  <si>
    <t>UNC04641</t>
  </si>
  <si>
    <t>TT cước internet VP Đà Nẵng T1.24</t>
  </si>
  <si>
    <t>UNC04642</t>
  </si>
  <si>
    <t>TT tiền nước uống VP Đà Nẵng T1.24</t>
  </si>
  <si>
    <t>UNC04644</t>
  </si>
  <si>
    <t>UNC04690</t>
  </si>
  <si>
    <t>Phí BSMS T2.2024</t>
  </si>
  <si>
    <t>11215</t>
  </si>
  <si>
    <t>0100150619</t>
  </si>
  <si>
    <t>NGÂN HÀNG THƯƠNG MẠI CỔ PHẦN  ĐẦU TƯ VÀ PHÁT TRIỂN VIỆT NAM</t>
  </si>
  <si>
    <t>MDV00974</t>
  </si>
  <si>
    <t>Vé máy bay tháng 1.2024</t>
  </si>
  <si>
    <t>0108306025</t>
  </si>
  <si>
    <t>CÔNG TY TNHH HỢP TÁC QUỐC TẾ MINH CHÂU</t>
  </si>
  <si>
    <t>UNC04648</t>
  </si>
  <si>
    <t>Thông tắc bồn cầu VP ĐN</t>
  </si>
  <si>
    <t>RTĐN</t>
  </si>
  <si>
    <t>UNC04649</t>
  </si>
  <si>
    <t>Thanh toán tiền nước sinh hoạt VP ĐN</t>
  </si>
  <si>
    <t>UNC04651</t>
  </si>
  <si>
    <t>TT CP bảo dưỡng xe ô tô 30H33829</t>
  </si>
  <si>
    <t>0105348644</t>
  </si>
  <si>
    <t>CÔNG TY TNHH TOYOTA THANH XUÂN</t>
  </si>
  <si>
    <t>UNC04693</t>
  </si>
  <si>
    <t>11213</t>
  </si>
  <si>
    <t>UNC04695</t>
  </si>
  <si>
    <t>QTTU00584</t>
  </si>
  <si>
    <t>Gải thưởng trò chơi</t>
  </si>
  <si>
    <t>CPPL</t>
  </si>
  <si>
    <t>CP tiếp khách (CP quà 20.10 VP ĐN)</t>
  </si>
  <si>
    <t>0102721191-068</t>
  </si>
  <si>
    <t>CÔNG TY CỔ PHẦN TẬP ĐOÀN GOLDEN GATE � CHI NHÁNH MIỀN BẮC</t>
  </si>
  <si>
    <t>CP tiếp khách (CP quà 20.10 VP ĐN) - loại phần chi quá không được duyệt</t>
  </si>
  <si>
    <t>UNC04667</t>
  </si>
  <si>
    <t>TT tiền thuê VP HCM T2.2024</t>
  </si>
  <si>
    <t>UNC04668</t>
  </si>
  <si>
    <t>Phí QLTK  tháng 2.2024</t>
  </si>
  <si>
    <t>UNC04685</t>
  </si>
  <si>
    <t>QTTU00585</t>
  </si>
  <si>
    <t>Hoàn ứng chi phí gửi xe kỳ 22/11/2022 - 01/12/2022 tại văn phòng HOHN</t>
  </si>
  <si>
    <t>0106803663</t>
  </si>
  <si>
    <t>CÔNG TY TNHH  THƯƠNG MẠI DỊCH VỤ KHAI THÁC Ô TÔ NGỌC QUANG</t>
  </si>
  <si>
    <t>QTTU00586</t>
  </si>
  <si>
    <t>Đồ lễ thắp hương 06.02</t>
  </si>
  <si>
    <t>Đồ lễ thắp hương 19.02</t>
  </si>
  <si>
    <t>Đồ lễ thắp hương 23.02</t>
  </si>
  <si>
    <t>QTTU00587</t>
  </si>
  <si>
    <t>CP ăn uống</t>
  </si>
  <si>
    <t>0109217473</t>
  </si>
  <si>
    <t>CÔNG TY TNHH THƯƠNG MẠI VÀ DỊCH VỤ SLP VIỆT NAM</t>
  </si>
  <si>
    <t>0109448329</t>
  </si>
  <si>
    <t>CÔNG TY TNHH IN YOEN HÀN VIỆT</t>
  </si>
  <si>
    <t>0401816483</t>
  </si>
  <si>
    <t>NGÔ THỊ XUÂN ĐÀO</t>
  </si>
  <si>
    <t>KH00155</t>
  </si>
  <si>
    <t>Khấu hao TSCĐ tháng 2 năm 2024</t>
  </si>
  <si>
    <t>NVK01760</t>
  </si>
  <si>
    <t>Hạch toán thuế nhà thầu T2/2024 (thuế TNDN)</t>
  </si>
  <si>
    <t>Hạch toán lương T2.2024- BOD</t>
  </si>
  <si>
    <t>Hạch toán lương T2.2024 - DVKH</t>
  </si>
  <si>
    <t>Hạch toán lương T2.2024- HCNS_Hà Nội</t>
  </si>
  <si>
    <t>Hạch toán lương T2.2024- MKT</t>
  </si>
  <si>
    <t>Hạch toán lương T2.2024- PTHT</t>
  </si>
  <si>
    <t>Hạch toán lương T2.2024- TCKT</t>
  </si>
  <si>
    <t>Hạch toán BHXH trích CPDN T2.2024-BOD</t>
  </si>
  <si>
    <t>Hạch toán BHYT trích CPDN T2.2024-BOD</t>
  </si>
  <si>
    <t>Hạch toán BHTN trích CPDN T2.2024-BOD</t>
  </si>
  <si>
    <t>Hạch toán BHXH trích CPDN T2.2024 - DVKH</t>
  </si>
  <si>
    <t>Hạch toán BHYT trích CPDN T2.2024 - DVKH</t>
  </si>
  <si>
    <t>Hạch toán BHTN trích CPDN T2.2024 - DVKH</t>
  </si>
  <si>
    <t>Hạch toán BHXH trích CPDN T2.2024- HCNS</t>
  </si>
  <si>
    <t>Hạch toán BHYT trích CPDN T2.2024- HCNS</t>
  </si>
  <si>
    <t>Hạch toán BHTN trích CPDN T2.2024- HCNS</t>
  </si>
  <si>
    <t>Hạch toán BHXH trích CPDN T2.2024- MKT</t>
  </si>
  <si>
    <t>Hạch toán BHYT trích CPDN T2.2024- MKT</t>
  </si>
  <si>
    <t>Hạch toán BHTN trích CPDN T2.2024- MKT</t>
  </si>
  <si>
    <t>Hạch toán BHXH trích CPDN T2.2024- PTHT</t>
  </si>
  <si>
    <t>Hạch toán BHYT trích CPDN T2.2024- PTHT</t>
  </si>
  <si>
    <t>Hạch toán BHTN trích CPDN T2.2024- PTHT</t>
  </si>
  <si>
    <t>Hạch toán BHXH trích CPDN T2.2024- TCKT</t>
  </si>
  <si>
    <t>Hạch toán BHYT trích CPDN T2.2024- TCKT</t>
  </si>
  <si>
    <t>Hạch toán BHTN trích CPDN T2.2024- TCKT</t>
  </si>
  <si>
    <t>Công ty trích KPCĐ tháng 2.2024_BOD</t>
  </si>
  <si>
    <t>Công ty trích KPCĐ tháng 2.2024_DVKH</t>
  </si>
  <si>
    <t>Công ty trích KPCĐ tháng 2.2024_HCNS</t>
  </si>
  <si>
    <t>Công ty trích KPCĐ tháng 2.2024_MKT</t>
  </si>
  <si>
    <t>Công ty trích KPCĐ tháng 2.2024_PTHT</t>
  </si>
  <si>
    <t>Công ty trích KPCĐ tháng 2.2024_TCKT</t>
  </si>
  <si>
    <t>MH01589</t>
  </si>
  <si>
    <t>Phí duy trì tên miền</t>
  </si>
  <si>
    <t>0302431595</t>
  </si>
  <si>
    <t>CÔNG TY TNHH P.A VIỆT NAM</t>
  </si>
  <si>
    <t>Dịch vụ tài khoản quản trị tên miền năm tiếp theo</t>
  </si>
  <si>
    <t>NVK01758</t>
  </si>
  <si>
    <t>Hạch toán giá trị còn lại của 2 điều hòa treo tường casper sc24 fs32 thanh lý cho công ty ACG</t>
  </si>
  <si>
    <t>QTTU00588</t>
  </si>
  <si>
    <t>CP tiếp khách (CP khai xuân 2024)</t>
  </si>
  <si>
    <t>QTTU00589</t>
  </si>
  <si>
    <t>Thanh toán CP lễ đền Ứng Thiên (khai xuân)</t>
  </si>
  <si>
    <t>QTTU00590</t>
  </si>
  <si>
    <t>Quyết toán tạm ứng cho Nguyễn Quốc Phú phí VETC tháng 11/2023</t>
  </si>
  <si>
    <t>QTTU00591</t>
  </si>
  <si>
    <t>Đổ dầu DO 0.05S</t>
  </si>
  <si>
    <t>UNC04710</t>
  </si>
  <si>
    <t>Thanh toán tiền nộp phạt vi phạm tốc độ giao thông xe 51K24161</t>
  </si>
  <si>
    <t>UNC04807</t>
  </si>
  <si>
    <t>MDV00984</t>
  </si>
  <si>
    <t>Cước chuyển phát nhanh T2.2024</t>
  </si>
  <si>
    <t>MDV00980</t>
  </si>
  <si>
    <t>Tiền nước uống VP HN T2/2024</t>
  </si>
  <si>
    <t>0108194671</t>
  </si>
  <si>
    <t>CÔNG TY TNHH THƯƠNG MẠI VÀ SẢN XUẤT NƯỚC KHOÁNG VIỆT</t>
  </si>
  <si>
    <t>MDV00982</t>
  </si>
  <si>
    <t>Dịch vụ cho thuê máy photo VP Hà Nội từ 22/8/2023 đến 21/2/2024</t>
  </si>
  <si>
    <t>0107076756</t>
  </si>
  <si>
    <t>CÔNG TY TNHH MÁY VĂN PHÒNG ANH KHÔI</t>
  </si>
  <si>
    <t>MDV00985</t>
  </si>
  <si>
    <t>Dịch vụ vệ sinh văn phòng T2.24</t>
  </si>
  <si>
    <t>MDV00981</t>
  </si>
  <si>
    <t>Chi phí VPP T2+3/2024</t>
  </si>
  <si>
    <t>MDV00983</t>
  </si>
  <si>
    <t>Tiền điện tháng 2.2024 VP HCM</t>
  </si>
  <si>
    <t>UNC04716</t>
  </si>
  <si>
    <t>TT CP HC VP Đà Nẵng T2/2024</t>
  </si>
  <si>
    <t>UNC04722</t>
  </si>
  <si>
    <t>Thanh toán tiền điện VP Đà Nẵng T2/2024</t>
  </si>
  <si>
    <t>UNC04796</t>
  </si>
  <si>
    <t>Phí duy trì tài khoản T3.2024</t>
  </si>
  <si>
    <t>NTTK3405</t>
  </si>
  <si>
    <t>Google hoàn lại tiền</t>
  </si>
  <si>
    <t>UNC04748</t>
  </si>
  <si>
    <t>Phí đổ lương T2/2024</t>
  </si>
  <si>
    <t>UNC04797</t>
  </si>
  <si>
    <t>UNC04798</t>
  </si>
  <si>
    <t>NTTK3406</t>
  </si>
  <si>
    <t>UNC04729</t>
  </si>
  <si>
    <t>Phí BSMS T02.2024</t>
  </si>
  <si>
    <t>UNC04730</t>
  </si>
  <si>
    <t>Phí QLTK quý 1.2024</t>
  </si>
  <si>
    <t>UNC04726</t>
  </si>
  <si>
    <t>Chi phí gửi xe muộn T2.24</t>
  </si>
  <si>
    <t>HVS</t>
  </si>
  <si>
    <t>Hồ Vương Sơn</t>
  </si>
  <si>
    <t>UNC04727</t>
  </si>
  <si>
    <t>TT CP site tour Hà Nam 6.3.24</t>
  </si>
  <si>
    <t>NV00092</t>
  </si>
  <si>
    <t>Lê Thị Thanh Tâm</t>
  </si>
  <si>
    <t>UNC04731</t>
  </si>
  <si>
    <t>CP sửa cửa kính tầng G VP HCM</t>
  </si>
  <si>
    <t>UNC04732</t>
  </si>
  <si>
    <t>TT tiền nước VP HCM từ 3/2 đến 4/3/24</t>
  </si>
  <si>
    <t>UNC04773</t>
  </si>
  <si>
    <t>Phí BDSD T3.2024</t>
  </si>
  <si>
    <t>UNC04774</t>
  </si>
  <si>
    <t>UNC04775</t>
  </si>
  <si>
    <t>NTTK3407</t>
  </si>
  <si>
    <t>UNC04735</t>
  </si>
  <si>
    <t>Nộp tiền thuế thuê tài sản - VP HCM</t>
  </si>
  <si>
    <t>BTTP</t>
  </si>
  <si>
    <t>Bùi Thị Thu Phương</t>
  </si>
  <si>
    <t>UNC04736</t>
  </si>
  <si>
    <t>TT tiền cước điện thoại T2.2024</t>
  </si>
  <si>
    <t>UNC04759</t>
  </si>
  <si>
    <t>Thu phí giải ngân tiền thuê VP quý 1/2024</t>
  </si>
  <si>
    <t>MH01599</t>
  </si>
  <si>
    <t>PHÍ DUY TRÌ TÊN MIỀN</t>
  </si>
  <si>
    <t>DỊCH VỤ TÀI KHOẢN QUẢN TRỊ TÊN MIỀN NĂM TIẾP THEO</t>
  </si>
  <si>
    <t>NTTK3409</t>
  </si>
  <si>
    <t>QTTU00592</t>
  </si>
  <si>
    <t>Lẵng hoa VP HN</t>
  </si>
  <si>
    <t>HN_ADMIN</t>
  </si>
  <si>
    <t>Lẵng hoa VP ĐN</t>
  </si>
  <si>
    <t>Chi phí tổ chức 8/3</t>
  </si>
  <si>
    <t>UNC04740</t>
  </si>
  <si>
    <t>TT cước internet VP Đà Nẵng T2.24</t>
  </si>
  <si>
    <t>UNC04749</t>
  </si>
  <si>
    <t>UNC04760</t>
  </si>
  <si>
    <t>Phí SMS tháng 3.2024</t>
  </si>
  <si>
    <t>UNC04761</t>
  </si>
  <si>
    <t>QTTU00593</t>
  </si>
  <si>
    <t>UNC04743</t>
  </si>
  <si>
    <t>UNC04746</t>
  </si>
  <si>
    <t>MDV00990</t>
  </si>
  <si>
    <t>Chi phí dịch vụ ăn uống</t>
  </si>
  <si>
    <t>0107270640</t>
  </si>
  <si>
    <t>CÔNG TY TNHH DỊCH VỤ NHÀ HÀNG VUA CHẢ CÁ</t>
  </si>
  <si>
    <t>MDV00991</t>
  </si>
  <si>
    <t>0107742477</t>
  </si>
  <si>
    <t>CÔNG TY CP TẦM NHÌN QUỐC TẾ ALADDIN</t>
  </si>
  <si>
    <t>UNC04750</t>
  </si>
  <si>
    <t>Phí vi phạm số dư tối thiểu ngân hàng NCB</t>
  </si>
  <si>
    <t>UNC04751</t>
  </si>
  <si>
    <t>UNC04762</t>
  </si>
  <si>
    <t>Phí QLTK  tháng 3.2024</t>
  </si>
  <si>
    <t>UNC04753</t>
  </si>
  <si>
    <t>Phí phạt lãi quá hạn HDV 20KUNN197DN2023</t>
  </si>
  <si>
    <t>MH01601</t>
  </si>
  <si>
    <t xml:space="preserve">Nước khoáng bình </t>
  </si>
  <si>
    <t>0402067910</t>
  </si>
  <si>
    <t>CÔNG TY TNHH HẢI ĐĂNG PRO</t>
  </si>
  <si>
    <t>DN</t>
  </si>
  <si>
    <t>Đà Nẵng</t>
  </si>
  <si>
    <t>UNC04780</t>
  </si>
  <si>
    <t>Thanh toán CP lắp đặt và thay linh kiện điều hòa VP Đà Nẵng</t>
  </si>
  <si>
    <t>NV00093</t>
  </si>
  <si>
    <t>Trần Hồng Loan</t>
  </si>
  <si>
    <t>MDV00998</t>
  </si>
  <si>
    <t>Mua hoa tươi VP ĐN</t>
  </si>
  <si>
    <t>8039203341</t>
  </si>
  <si>
    <t>NGUYỄN THỊ THUẬN TÂM</t>
  </si>
  <si>
    <t>UNC04785</t>
  </si>
  <si>
    <t>TT CP mua đồ lễ cúng khai trương VP Đà Nẵng</t>
  </si>
  <si>
    <t>UNC04787</t>
  </si>
  <si>
    <t>TT CP làm lễ tại VP ĐN (mua bàn thờ + thuê thầy cúng)</t>
  </si>
  <si>
    <t>UNC04788</t>
  </si>
  <si>
    <t>TT CP sửa tháng máy VP HCM</t>
  </si>
  <si>
    <t>PC00093</t>
  </si>
  <si>
    <t>NTTK3397</t>
  </si>
  <si>
    <t>Hoàn tiền vé máy bay</t>
  </si>
  <si>
    <t>NTTK3398</t>
  </si>
  <si>
    <t>NTTK3399</t>
  </si>
  <si>
    <t>UNC04799</t>
  </si>
  <si>
    <t>UNC04804</t>
  </si>
  <si>
    <t>KH00156</t>
  </si>
  <si>
    <t>Khấu hao TSCĐ tháng 3 năm 2024</t>
  </si>
  <si>
    <t>Công ty trích KPCĐ tháng 3.2024_BOD</t>
  </si>
  <si>
    <t>Công ty trích KPCĐ tháng 3.2024_HCNS</t>
  </si>
  <si>
    <t>Công ty trích KPCĐ tháng 3.2024_MKT</t>
  </si>
  <si>
    <t>Công ty trích KPCĐ tháng 3.2024_PTHT</t>
  </si>
  <si>
    <t>Công ty trích KPCĐ tháng 3.2024_TCKT</t>
  </si>
  <si>
    <t>NVK01761</t>
  </si>
  <si>
    <t>Hạch toán thuế nhà thầu T3/2024 (thuế TNDN)</t>
  </si>
  <si>
    <t>Hạch toán lương T3.2024- BOD</t>
  </si>
  <si>
    <t>Hạch toán lương T3.2024 - DVKH</t>
  </si>
  <si>
    <t>Hạch toán lương T3.2024- HCNS</t>
  </si>
  <si>
    <t>Hạch toán lương T3.2024- MKT</t>
  </si>
  <si>
    <t>Hạch toán lương T3.2024- PTHT</t>
  </si>
  <si>
    <t>Hạch toán lương T3.2024- TCKT</t>
  </si>
  <si>
    <t>Hạch toán BHXH trích CPDN T3.2024-BOD</t>
  </si>
  <si>
    <t>Hạch toán BHYT trích CPDN T3.2024-BOD</t>
  </si>
  <si>
    <t>Hạch toán BHTN trích CPDN T3.2024-BOD</t>
  </si>
  <si>
    <t>Hạch toán BHXH trích CPDN T3.2024 - DVKH</t>
  </si>
  <si>
    <t>Hạch toán BHYT trích CPDN T3.2024 - DVKH</t>
  </si>
  <si>
    <t>Hạch toán BHTN trích CPDN T3.2024 - DVKH</t>
  </si>
  <si>
    <t>Hạch toán BHXH trích CPDN T3.2024- HCNS</t>
  </si>
  <si>
    <t>Hạch toán BHYT trích CPDN T3.2024- HCNS</t>
  </si>
  <si>
    <t>Hạch toán BHTN trích CPDN T3.2024- HCNS</t>
  </si>
  <si>
    <t>Hạch toán BHXH trích CPDN T3.2024- MKT</t>
  </si>
  <si>
    <t>Hạch toán BHYT trích CPDN T3.2024- MKT</t>
  </si>
  <si>
    <t>Hạch toán BHTN trích CPDN T3.2024- MKT</t>
  </si>
  <si>
    <t>Hạch toán BHXH trích CPDN T3.2024- PTHT</t>
  </si>
  <si>
    <t>Hạch toán BHYT trích CPDN T3.2024- PTHT</t>
  </si>
  <si>
    <t>Hạch toán BHTN trích CPDN T3.2024- PTHT</t>
  </si>
  <si>
    <t>Hạch toán BHXH trích CPDN T3.2024- TCKT</t>
  </si>
  <si>
    <t>Hạch toán BHYT trích CPDN T3.2024- TCKT</t>
  </si>
  <si>
    <t>Hạch toán BHTN trích CPDN T3.2024- TCKT</t>
  </si>
  <si>
    <t>PQ</t>
  </si>
  <si>
    <t>Văn phòng Phú Quốc</t>
  </si>
  <si>
    <t>MDV01017</t>
  </si>
  <si>
    <t>Cước điện thoại VNPT tháng 3/2024 - CN Đà Nẵng - HĐ 489605-01/04/2024</t>
  </si>
  <si>
    <t>NVK01691</t>
  </si>
  <si>
    <t>Hạch toán tiền điện VP HCM - HĐ 1176723 - 01/04/2024</t>
  </si>
  <si>
    <t>NVK01709</t>
  </si>
  <si>
    <t>Hạch toán chi phí cước viễn thông T3/24 VP Phú Quốc - HĐ 509550 - 01/04/2024</t>
  </si>
  <si>
    <t>QTTU00595</t>
  </si>
  <si>
    <t>Xăng dầu - HĐ 161-11/03/2024</t>
  </si>
  <si>
    <t>Xăng dầu - HĐ 186224-12/03/2024</t>
  </si>
  <si>
    <t>Xăng dầu - HĐ 35788-20/03/2024</t>
  </si>
  <si>
    <t>Xăng dầu - HĐ 852063-28/03/2024</t>
  </si>
  <si>
    <t>Bảo dưỡng xe tại 65.100km - HĐ 4696-01/04/2024</t>
  </si>
  <si>
    <t>Chi phí gửi xe ô tô</t>
  </si>
  <si>
    <t>Chi phí rửa xe, nước uống,...</t>
  </si>
  <si>
    <t>UNC04854</t>
  </si>
  <si>
    <t>MDV00996</t>
  </si>
  <si>
    <t>Cước chuyển phát nhanh T3.2024</t>
  </si>
  <si>
    <t>MDV00992</t>
  </si>
  <si>
    <t>Tiền nước uống VP HN T3/2024</t>
  </si>
  <si>
    <t>MDV01001</t>
  </si>
  <si>
    <t>Dịch vụ vệ sinh văn phòng T3.24</t>
  </si>
  <si>
    <t>QTTU00594</t>
  </si>
  <si>
    <t>CP HCVP (Giấy in + hoa quả thắp hương)</t>
  </si>
  <si>
    <t>TT CP thưởng nóng 01 booking dự án Sun Ponte cho Nguyễn Văn Đăng</t>
  </si>
  <si>
    <t>UNC04821</t>
  </si>
  <si>
    <t>TT CP chuyển hồ sơ cho PKT</t>
  </si>
  <si>
    <t>NV_LTPHUONG</t>
  </si>
  <si>
    <t>Lê Thị Phương</t>
  </si>
  <si>
    <t>NVK01704</t>
  </si>
  <si>
    <t>Hạch toán chi phí tiếp khách - HĐ 1855 - 04/04/2024</t>
  </si>
  <si>
    <t>MH01609</t>
  </si>
  <si>
    <t>Chi phí TK - HĐ 1397-05/04/2024</t>
  </si>
  <si>
    <t>2301210935-001</t>
  </si>
  <si>
    <t>CHI NHÁNH CÔNG TY CỔ PHẦN DỊCH VỤ TRÂU NGON QUÁN TẠI HÀ NỘI</t>
  </si>
  <si>
    <t>NVK01693</t>
  </si>
  <si>
    <t>Hạch toán chi phí tiếp khách - HĐ 3526 - 05/04/2024</t>
  </si>
  <si>
    <t>UNC04827</t>
  </si>
  <si>
    <t>Thanh toán tiền điện VP Đà Nẵng T3/2024</t>
  </si>
  <si>
    <t>TT CP TN 01 booking dự án Sun Ponte - Nguyễn Thị Duyên</t>
  </si>
  <si>
    <t>UNC04829</t>
  </si>
  <si>
    <t>Chi phí gửi xe muộn T3.24</t>
  </si>
  <si>
    <t>UNC04848</t>
  </si>
  <si>
    <t>Phí duy trì tài khoản T4.2024</t>
  </si>
  <si>
    <t>NVK01646</t>
  </si>
  <si>
    <t>Chi phí quảng cáo Facebook tháng 3+4/2024</t>
  </si>
  <si>
    <t>NCC00028</t>
  </si>
  <si>
    <t>Meta Platforms Ireland Limited</t>
  </si>
  <si>
    <t>PC00094</t>
  </si>
  <si>
    <t>CP phúc lợi cho nhân viên_thăm ốm nhân viên Nguyễn Đình Đức</t>
  </si>
  <si>
    <t>NV00091</t>
  </si>
  <si>
    <t>Đinh Thị Hằng</t>
  </si>
  <si>
    <t>UNC04849</t>
  </si>
  <si>
    <t>UNC04850</t>
  </si>
  <si>
    <t>NVK01689</t>
  </si>
  <si>
    <t>Hạch toán chi phí tiếp khách - HĐ 2681 - 11/04/2024</t>
  </si>
  <si>
    <t>NVK01692</t>
  </si>
  <si>
    <t>Hạch toán chi phí xăng dầu - HĐ 999430 - 11/04/2024</t>
  </si>
  <si>
    <t>0100107564-001</t>
  </si>
  <si>
    <t>CHI NHÁNH XĂNG DẦU HÀ NỘI - CÔNG TY XĂNG DẦU KHU VỰC I - CÔNG TY TRÁCH NHIỆM HỮU HẠN MỘT THÀNH VIÊN</t>
  </si>
  <si>
    <t>XD</t>
  </si>
  <si>
    <t>UNC04836</t>
  </si>
  <si>
    <t>TT tiền cước điện thoại T3.2024</t>
  </si>
  <si>
    <t>UNC04837</t>
  </si>
  <si>
    <t>Chi tiền gửi xe ô tô Công ty 30H-33829, Xe Ms Duyên 30E-98615, xe Mr Đăng 30G-19762 T4+5+6/2024</t>
  </si>
  <si>
    <t>VTLH</t>
  </si>
  <si>
    <t>Vũ Thị Lan Hương</t>
  </si>
  <si>
    <t>UNC04860</t>
  </si>
  <si>
    <t>Thu phí giải ngân chi lương T3/2024</t>
  </si>
  <si>
    <t>UNC04845</t>
  </si>
  <si>
    <t>Phí BDSD T4.2024</t>
  </si>
  <si>
    <t>UNC04846</t>
  </si>
  <si>
    <t>UNC04847</t>
  </si>
  <si>
    <t>MDV00993</t>
  </si>
  <si>
    <t>Vé máy bay tháng 3.2024</t>
  </si>
  <si>
    <t>UNC04817</t>
  </si>
  <si>
    <t>Phí BSMS T03.2024</t>
  </si>
  <si>
    <t>UNC04858</t>
  </si>
  <si>
    <t>UNC04859</t>
  </si>
  <si>
    <t>UNC04862</t>
  </si>
  <si>
    <t>Phí SMS tháng 4.2024 (SĐT kế toán)</t>
  </si>
  <si>
    <t>UNC04863</t>
  </si>
  <si>
    <t>Phí SMS tháng 4.2024 (SĐT TGĐ)</t>
  </si>
  <si>
    <t>NVK01694</t>
  </si>
  <si>
    <t>Hạch toán chi phí phòng nghỉ - HĐ 1052 - 21/04/2024</t>
  </si>
  <si>
    <t>UNC04883</t>
  </si>
  <si>
    <t>Phí BDSD T4.2024 SĐT 0948668969</t>
  </si>
  <si>
    <t>UNC04885</t>
  </si>
  <si>
    <t>MH01617</t>
  </si>
  <si>
    <t>Sim điện thoại dùng cho bộ phận kế toán - HĐ 1244861-22/04/2024</t>
  </si>
  <si>
    <t>0100109106</t>
  </si>
  <si>
    <t>TẬP ĐOÀN CÔNG NGHIỆP - VIỄN THÔNG QUÂN ĐỘI</t>
  </si>
  <si>
    <t>NVK01690</t>
  </si>
  <si>
    <t xml:space="preserve">Hạch toán chi phí đồ dùng văn phòng - HĐ 75149 - 13/04/2024 </t>
  </si>
  <si>
    <t xml:space="preserve">Hạch toán chi phí đồ dùng văn phòng - HĐ 80933 - 23/04/2024 </t>
  </si>
  <si>
    <t xml:space="preserve">Hạch toán chi phí đồ dùng văn phòng - HĐ 81267 - 23/04/2024 </t>
  </si>
  <si>
    <t>UNC04818</t>
  </si>
  <si>
    <t>Phí QLTK T4.2024</t>
  </si>
  <si>
    <t>UNC04882</t>
  </si>
  <si>
    <t>Thu phí giải ngân chi phí thuê VP từ 01.04.2024-30.06.2024 và PDV Q1.2024</t>
  </si>
  <si>
    <t>PC00119</t>
  </si>
  <si>
    <t>Thanh toán CP dọn vệ sinh VP Sầm Sơn Thanh Hóa</t>
  </si>
  <si>
    <t>NVK01695</t>
  </si>
  <si>
    <t xml:space="preserve">Hạch toán chi phí xăng dầu - HĐ 109017 - 25/04/2024 </t>
  </si>
  <si>
    <t>NVK01703</t>
  </si>
  <si>
    <t>Hạch toán chi phí VPP - HĐ 280 - 25/04/2024</t>
  </si>
  <si>
    <t>UNC04864</t>
  </si>
  <si>
    <t>Thu phí giải ngân chi HHMG ngày 25/04/2024</t>
  </si>
  <si>
    <t>UNC04865</t>
  </si>
  <si>
    <t>Phí QLTK  tháng 4.2024 ngân hàng NCB STK: 106666888666</t>
  </si>
  <si>
    <t>NVK01698</t>
  </si>
  <si>
    <t>Hạch toán chi phí tiếp khách - HĐ 136890 - 26/04/2024</t>
  </si>
  <si>
    <t>MDV01009</t>
  </si>
  <si>
    <t>Cước chuyển phát nhanh T4.2024 - hóa đơn 13750-27/04/2024</t>
  </si>
  <si>
    <t>UNC04851</t>
  </si>
  <si>
    <t>UNC04853</t>
  </si>
  <si>
    <t>MDV01007</t>
  </si>
  <si>
    <t>Cước chuyển phát nhanh T4.2024 - hóa đơn 14083-29/04/2024</t>
  </si>
  <si>
    <t>NVK01700</t>
  </si>
  <si>
    <t>Hạch toán chi phí tiếp khách - HĐ 2484 - 29/04/2024</t>
  </si>
  <si>
    <t>KH00157</t>
  </si>
  <si>
    <t>Khấu hao TSCĐ tháng 4 năm 2024</t>
  </si>
  <si>
    <t>MDV01015</t>
  </si>
  <si>
    <t>Tiền nước uống VP HN T4/2024 - HĐ 279-30/04/2024</t>
  </si>
  <si>
    <t>MH01607</t>
  </si>
  <si>
    <t>Chi phí tuyển dụng trên TOPCV (Top Eco Plus) - HĐ 3498-30/04/2024</t>
  </si>
  <si>
    <t>0107307178</t>
  </si>
  <si>
    <t>CÔNG TY CỔ PHẦN TOPCV VIỆT NAM</t>
  </si>
  <si>
    <t>TDDT_TD</t>
  </si>
  <si>
    <t>NVK01647</t>
  </si>
  <si>
    <t>Thưởng lễ 30/4-01/05/2024 cho toàn bộ CNV_HN_HCNS</t>
  </si>
  <si>
    <t>HN</t>
  </si>
  <si>
    <t>CP ở văn phòng Hà Nội</t>
  </si>
  <si>
    <t>Thưởng lễ 30/4-01/05/2024 cho toàn bộ CNV_HN_TCKT</t>
  </si>
  <si>
    <t>Thưởng lễ 30/4-01/05/2024 cho toàn bộ CNV_HN_DVKH</t>
  </si>
  <si>
    <t>Thưởng lễ 30/4-01/05/2024 cho toàn bộ CNV_HN_Marketing</t>
  </si>
  <si>
    <t>Thưởng lễ 30/4-01/05/2024 cho toàn bộ CNV_HN_Phát triển hệ thống</t>
  </si>
  <si>
    <t>NVK01699</t>
  </si>
  <si>
    <t>Hạch toán chi phí thu gom rác thải T4/2024 VP Phú Quốc - HĐ 871 - 30/04/2024</t>
  </si>
  <si>
    <t>Hạch toán chi phí tiền phí quản lý T4/2024 VP Phú Quốc - HĐ 872 - 30/04/2024</t>
  </si>
  <si>
    <t>Hạch toán chi phí tiền điện T4/2024 VP Phú Quốc - HĐ 875 - 30/04/2024</t>
  </si>
  <si>
    <t>Hạch toán chi phí tiền nước T4/2024 VP Phú Quốc - HĐ 876 - 30/04/2024</t>
  </si>
  <si>
    <t>NVK01701</t>
  </si>
  <si>
    <t>Hạch toán chi phí VETC tháng 4/2024 - HĐ 52661595 - 02/04/2024</t>
  </si>
  <si>
    <t>0107500414</t>
  </si>
  <si>
    <t>CÔNG TY TNHH THU PHÍ TỰ ĐỘNG VETC</t>
  </si>
  <si>
    <t>Hạch toán chi phí VETC tháng 4/2024 - HĐ 54188554 - 04/04/2024</t>
  </si>
  <si>
    <t>Hạch toán chi phí VETC tháng 4/2024 - HĐ 59125480 - 13/04/2024</t>
  </si>
  <si>
    <t>Hạch toán chi phí VETC tháng 4/2024 - HĐ 62755707 - 20/04/2024</t>
  </si>
  <si>
    <t>Hạch toán chi phí VETC tháng 4/2024 - HĐ 63333056 - 21/04/2024</t>
  </si>
  <si>
    <t>Hạch toán chi phí VETC tháng 4/2024 - HĐ 64602633 - 24/04/2024</t>
  </si>
  <si>
    <t>Hạch toán chi phí VETC tháng 4/2024 - HĐ 64950529 - 24/04/2024</t>
  </si>
  <si>
    <t>Hạch toán chi phí VETC tháng 4/2024 - HĐ 65932929 - 26/04/2024</t>
  </si>
  <si>
    <t>Hạch toán chi phí VETC tháng 4/2024 - HĐ 68082182 - 29/04/2024</t>
  </si>
  <si>
    <t>NVK01762</t>
  </si>
  <si>
    <t>Hạch toán thuế nhà thầu T4/2024 (thuế TNDN)</t>
  </si>
  <si>
    <t>Công ty trích KPCĐ tháng 4.2024_BOD</t>
  </si>
  <si>
    <t>Công ty trích KPCĐ tháng 4.2024_DVKH</t>
  </si>
  <si>
    <t>Công ty trích KPCĐ tháng 4.2024_HCNS</t>
  </si>
  <si>
    <t>Công ty trích KPCĐ tháng 4.2024_MKT</t>
  </si>
  <si>
    <t>Công ty trích KPCĐ tháng 4.2024_PTHT</t>
  </si>
  <si>
    <t>Công ty trích KPCĐ tháng 4.2024_TCKT</t>
  </si>
  <si>
    <t>Hạch toán lương T4.2024- BOD</t>
  </si>
  <si>
    <t>Hạch toán lương T4.2024 - DVKH</t>
  </si>
  <si>
    <t>Hạch toán lương T4.2024- HCNS</t>
  </si>
  <si>
    <t>Hạch toán lương T4.2024- MKT</t>
  </si>
  <si>
    <t>Hạch toán lương T4.2024- PTHT</t>
  </si>
  <si>
    <t>Hạch toán lương T4.2024- TCKT</t>
  </si>
  <si>
    <t>Hạch toán BHXH trích CPDN T4.2024-BOD</t>
  </si>
  <si>
    <t>Hạch toán BHYT trích CPDN T4.2024-BOD</t>
  </si>
  <si>
    <t>Hạch toán BHTN trích CPDN T4.2024-BOD</t>
  </si>
  <si>
    <t>Hạch toán BHXH trích CPDN T4.2024 - DVKH</t>
  </si>
  <si>
    <t>Hạch toán BHYT trích CPDN T4.2024 - DVKH</t>
  </si>
  <si>
    <t>Hạch toán BHTN trích CPDN T4.2024 - DVKH</t>
  </si>
  <si>
    <t>Hạch toán BHXH trích CPDN T4.2024- HCNS</t>
  </si>
  <si>
    <t>Hạch toán BHYT trích CPDN T4.2024- HCNS</t>
  </si>
  <si>
    <t>Hạch toán BHTN trích CPDN T4.2024- HCNS</t>
  </si>
  <si>
    <t>Hạch toán BHXH trích CPDN T4.2024- MKT</t>
  </si>
  <si>
    <t>Hạch toán BHYT trích CPDN T4.2024- MKT</t>
  </si>
  <si>
    <t>Hạch toán BHTN trích CPDN T4.2024- MKT</t>
  </si>
  <si>
    <t>Hạch toán BHXH trích CPDN T4.2024- PTHT</t>
  </si>
  <si>
    <t>Hạch toán BHYT trích CPDN T4.2024- PTHT</t>
  </si>
  <si>
    <t>Hạch toán BHTN trích CPDN T4.2024- PTHT</t>
  </si>
  <si>
    <t>Hạch toán BHXH trích CPDN T4.2024- TCKT</t>
  </si>
  <si>
    <t>Hạch toán BHYT trích CPDN T4.2024- TCKT</t>
  </si>
  <si>
    <t>Hạch toán BHTN trích CPDN T4.2024- TCKT</t>
  </si>
  <si>
    <t>PBPTT00168</t>
  </si>
  <si>
    <t>Phân bổ chi phí trả trước tháng 4 năm 2024</t>
  </si>
  <si>
    <t>QTTU00599</t>
  </si>
  <si>
    <t>Xăng dầu - HĐ 978091 - 09/04/2024</t>
  </si>
  <si>
    <t>Xăng dầu - HĐ 69153 - 16/04/2024</t>
  </si>
  <si>
    <t>0105029292</t>
  </si>
  <si>
    <t>CÔNG TY CỔ PHẦN XĂNG DẦU DẦU KHÍ HÀ NỘI</t>
  </si>
  <si>
    <t>Xăng dầu - HĐ 93511 - 22/04/2024</t>
  </si>
  <si>
    <t>Xăng dầu - HĐ 699 - 24/04/2024</t>
  </si>
  <si>
    <t>2801004465</t>
  </si>
  <si>
    <t>CÔNG TY TNHH  XÂY DỰNG VÀ THƯƠNG MẠI  HOÀN GIANG</t>
  </si>
  <si>
    <t>Xăng dầu - HĐ 113568 - 26/04/2024</t>
  </si>
  <si>
    <t>0100364642</t>
  </si>
  <si>
    <t>HỢP TÁC XÃ THƯƠNG MẠI LÁNG HẠ</t>
  </si>
  <si>
    <t>Chi phí khác</t>
  </si>
  <si>
    <t>UNC05104</t>
  </si>
  <si>
    <t>NVK01679</t>
  </si>
  <si>
    <t>Hạch toán chi phí Cước viễn thông T4/2024 VP Phú Quốc - HĐ 653472 - 01/05/2024</t>
  </si>
  <si>
    <t>UNC05024</t>
  </si>
  <si>
    <t>TT tại VULTR BY CONSTANT WEST PALM BEA</t>
  </si>
  <si>
    <t>MH01616</t>
  </si>
  <si>
    <t>Cước hotline công ty tháng 4/2024 - SĐT 18008085 - HĐ 82474969-02/05/2024</t>
  </si>
  <si>
    <t>Cước hotline tuyển dụng tháng 4/2024 - SĐT 0933504456 - HĐ 82455976-02/05/2024</t>
  </si>
  <si>
    <t>HCNS</t>
  </si>
  <si>
    <t>Cước hotline CSKH tháng 4/2024 - SĐT 0329161689 - HĐ 82479299-02/05/2024</t>
  </si>
  <si>
    <t>NVK01676</t>
  </si>
  <si>
    <t>Hạch toán cước hotline kế toán tháng 4/2024 - hĐ 82483174 - 02/05/2024</t>
  </si>
  <si>
    <t>NVK01677</t>
  </si>
  <si>
    <t>Hạch toán cước viễn thông T4/2024 CN Đà Nẵng - HĐ 615016 - 02/05/2024</t>
  </si>
  <si>
    <t>Tại Amazon web services aws.amazon.co phí CK</t>
  </si>
  <si>
    <t>MDV01016</t>
  </si>
  <si>
    <t>Tiền điện T4/2024 VP Thanh Hóa - HĐ 63-03/05/2024</t>
  </si>
  <si>
    <t>0109240909</t>
  </si>
  <si>
    <t>CÔNG TY CỔ PHẦN TẬP ĐOÀN BẤT ĐỘNG SẢN MẶT TRỜI</t>
  </si>
  <si>
    <t>NVK01754</t>
  </si>
  <si>
    <t>Hạch toán chi phí xăng dầu - HĐ 11914 - 03/05/2024 (hoàn ứng CP T4/24 Nguyễn Quốc Phú)</t>
  </si>
  <si>
    <t>0700764508</t>
  </si>
  <si>
    <t>CÔNG TY TNHH XĂNG DẦU THIÊN PHÚ HÀ NAM</t>
  </si>
  <si>
    <t>NVK01659</t>
  </si>
  <si>
    <t>Hạch toán chi phí tiếp khách - HĐ 3394 - 05/05/2024</t>
  </si>
  <si>
    <t>0100966492-006</t>
  </si>
  <si>
    <t>CHI NHÁNH CÔNG TY TNHH THỰC PHẨM FUGI</t>
  </si>
  <si>
    <t>MDV01019</t>
  </si>
  <si>
    <t>Dịch vụ vệ sinh văn phòng T4.24 VP Đà Nẵng - HĐ 208-07/05/2024</t>
  </si>
  <si>
    <t>MDV01020</t>
  </si>
  <si>
    <t>Vé máy bay tháng 4.2024 - HĐ 73-07/05/2024</t>
  </si>
  <si>
    <t>NVK01678</t>
  </si>
  <si>
    <t>Hạch toán chi phí trả trước reti230622 7 tháng, từ 01/03/2024-30/09/2024 - HĐ 276372 - 07/05/2024</t>
  </si>
  <si>
    <t>NVK01667</t>
  </si>
  <si>
    <t>Hạch toán chi phí tiếp khách - HĐ 10742 - 08/05/2024</t>
  </si>
  <si>
    <t>MH01611</t>
  </si>
  <si>
    <t>Mua bộ kit sim Viettel TS đầu số 086 và số thường cam kết làm số hotline - HĐ 329-09/05/2024</t>
  </si>
  <si>
    <t>0109015981</t>
  </si>
  <si>
    <t>CÔNG TY CỔ PHẦN DỊCH VỤ VIỄN THÔNG DTH</t>
  </si>
  <si>
    <t>NVK01663</t>
  </si>
  <si>
    <t>Hạch toán chi phí xăng dầu - HĐ 599394 - 09/05/2024</t>
  </si>
  <si>
    <t>0101782089</t>
  </si>
  <si>
    <t>CÔNG TY CỔ PHẦN ĐẦU TƯ VÀ KINH DOANH XUẤT NHẬP KHẨU VẠN THUẬN</t>
  </si>
  <si>
    <t>NVK01660</t>
  </si>
  <si>
    <t>Hạch toán chi phí văn phòng - HĐ 89885 - 08/05/2024</t>
  </si>
  <si>
    <t>Hạch toán chi phí văn phòng - HĐ 91771 - 10/05/2024</t>
  </si>
  <si>
    <t>NVK01674</t>
  </si>
  <si>
    <t>Hạch toán chi phí dịch vụ phòng nghỉ - HĐ 62 - 10/05/2024</t>
  </si>
  <si>
    <t>NVK01685</t>
  </si>
  <si>
    <t>Hạch toán chi phí xăng dầu - HĐ 1921 - 10/05/2024 (hoàn ứng CP T5/24 Nguyễn Quốc Phú)</t>
  </si>
  <si>
    <t>HN_LX</t>
  </si>
  <si>
    <t>QTTU00631</t>
  </si>
  <si>
    <t>Quyết toán tạm ứng cho Phạm Yến Ngọc-Chi phí gia hạn tài khoản Calio - hđ 8125 - 10/05/2024</t>
  </si>
  <si>
    <t>0108342552</t>
  </si>
  <si>
    <t>CÔNG TY CỔ PHẦN GIẢI PHÁP CÔNG NGHỆ GADGET</t>
  </si>
  <si>
    <t>UNC04934</t>
  </si>
  <si>
    <t>Thu phí giải ngân chi lương T4/2024</t>
  </si>
  <si>
    <t>UNC05089</t>
  </si>
  <si>
    <t>Phí SMS T5/2024</t>
  </si>
  <si>
    <t>UNC05090</t>
  </si>
  <si>
    <t>NVK01644</t>
  </si>
  <si>
    <t>Phòng nghỉ theo hóa đơn 152-11/05/2024</t>
  </si>
  <si>
    <t>The_Pathway</t>
  </si>
  <si>
    <t>Dự án The Pathway_Thanh Hóa</t>
  </si>
  <si>
    <t>Chi phí công tác phí (300.000đ/người/ngày)</t>
  </si>
  <si>
    <t>NVK01683</t>
  </si>
  <si>
    <t>Hạch toán chi phí tiếp khách tại CN Đà Nẵng - HĐ 2123 - 12/05/2024</t>
  </si>
  <si>
    <t>CPTK_QL</t>
  </si>
  <si>
    <t>UNC05043</t>
  </si>
  <si>
    <t>Bánh kem CMSN CBCNV tháng 4+5/2024 - HĐ 735506-03/05/2024</t>
  </si>
  <si>
    <t>0103833363</t>
  </si>
  <si>
    <t>CÔNG TY TNHH PHD</t>
  </si>
  <si>
    <t>CP_SKNB</t>
  </si>
  <si>
    <t>Bánh kẹo liên hoan - HĐ 86796-03/05/2024</t>
  </si>
  <si>
    <t>Bánh kem CMSN CBCNV CN Đà Nẵng</t>
  </si>
  <si>
    <t>Hoa tặng GĐKD Đà Nẵng</t>
  </si>
  <si>
    <t>Khung + in vinh danh VP Đà Nẵng</t>
  </si>
  <si>
    <t>Teabreak VP Đà Nẵng</t>
  </si>
  <si>
    <t>Hoa tặng VP Đà Nẵng</t>
  </si>
  <si>
    <t>Teabreak VP Hà Nội</t>
  </si>
  <si>
    <t>Khung + In vinh danh VP Hà Nội</t>
  </si>
  <si>
    <t>NVK01669</t>
  </si>
  <si>
    <t>Hạch toán chi phí xăng dầu - HĐ 122788 - 14/05/2024 (hoàn ứng CP T5/24 Nguyễn Quốc Phú)</t>
  </si>
  <si>
    <t>0100598136</t>
  </si>
  <si>
    <t>CÔNG TY TNHH MỘT THÀNH VIÊN 133</t>
  </si>
  <si>
    <t>UNC05096</t>
  </si>
  <si>
    <t>Phí BDSD T5.2024 SĐT 0948668969</t>
  </si>
  <si>
    <t>UNC05097</t>
  </si>
  <si>
    <t>Phí BDSD T5.2024 SĐT 0946856644</t>
  </si>
  <si>
    <t>UNC05098</t>
  </si>
  <si>
    <t>Phí BDSD T5.2024 SĐT 0943073636</t>
  </si>
  <si>
    <t>MDV01004</t>
  </si>
  <si>
    <t>Phí dịch vụ tư vấn pháp lý theo HĐ số 03/2024/HDDVPL ngày 26/02/2024 - hóa đơn 7-15/05/2024</t>
  </si>
  <si>
    <t>0316080393</t>
  </si>
  <si>
    <t>CÔNG TY LUẬT TNHH HATT</t>
  </si>
  <si>
    <t>VP_PL</t>
  </si>
  <si>
    <t>QTTU00597</t>
  </si>
  <si>
    <t>Khăn giấy + Hoa quả - HĐ 80933-23/04/2024</t>
  </si>
  <si>
    <t>Đồ dùng VP - HĐ 81267-23/04/2024</t>
  </si>
  <si>
    <t>Hoa thắp hương đầu tuần</t>
  </si>
  <si>
    <t>Hoa thắp hương M1 + vàng hương trầu cau</t>
  </si>
  <si>
    <t>Tiết canh + Xôi M1 + ship</t>
  </si>
  <si>
    <t>Gà lễ M1 + ship</t>
  </si>
  <si>
    <t>Bánh trôi bánh chay</t>
  </si>
  <si>
    <t>Nước sinh hoạt VP Đà Nẵng</t>
  </si>
  <si>
    <t>In thẻ nhân viên</t>
  </si>
  <si>
    <t>Hoa thắp hương rằm + vàng hương trầu cau</t>
  </si>
  <si>
    <t>Gà lễ rằm + ship</t>
  </si>
  <si>
    <t>Bánh ban thờ</t>
  </si>
  <si>
    <t>UNC05044</t>
  </si>
  <si>
    <t>TT chi phí mua đồ lễ M1 tại VP Thanh Hóa</t>
  </si>
  <si>
    <t>UNC05045</t>
  </si>
  <si>
    <t>Bộ cây lau sàn</t>
  </si>
  <si>
    <t>Giấy vệ sinh</t>
  </si>
  <si>
    <t>Nước lau sàn</t>
  </si>
  <si>
    <t>Dao gọt</t>
  </si>
  <si>
    <t>Khăn</t>
  </si>
  <si>
    <t>UNC05046</t>
  </si>
  <si>
    <t>Cây Hạnh phúc</t>
  </si>
  <si>
    <t>Cây trầu bà bột</t>
  </si>
  <si>
    <t>Chậu (2)</t>
  </si>
  <si>
    <t>Đất (2)</t>
  </si>
  <si>
    <t>Chầu Bà (7)</t>
  </si>
  <si>
    <t>Lan ý (5)</t>
  </si>
  <si>
    <t>UNC05047</t>
  </si>
  <si>
    <t>Chi phí gửi xe muộn T4.24 VP HN</t>
  </si>
  <si>
    <t>UNC05048</t>
  </si>
  <si>
    <t>Phí ship</t>
  </si>
  <si>
    <t>NVK01675</t>
  </si>
  <si>
    <t>Hạch toán chi phí xăng dầu - HĐ 183081 - 16/05/2024</t>
  </si>
  <si>
    <t>NVK01648</t>
  </si>
  <si>
    <t>Hạch toán tạm chi phí thuê nhà, điện nước, PDV phải trả công ty Lacpa (đang đòi hóa đơn) - Phí thuê nhà T3/24</t>
  </si>
  <si>
    <t>Hạch toán tạm chi phí thuê nhà, điện nước, PDV phải trả công ty Lacpa (đang đòi hóa đơn) - Phí thuê nhà T4/24</t>
  </si>
  <si>
    <t>Hạch toán tạm chi phí thuê nhà, điện nước, PDV phải trả công ty Lacpa (đang đòi hóa đơn) - Phí thuê nhà T5/24</t>
  </si>
  <si>
    <t>Hạch toán tạm chi phí thuê nhà, điện nước, PDV phải trả công ty Lacpa (đang đòi hóa đơn) - Tiền điện nước T3/24</t>
  </si>
  <si>
    <t>Hạch toán tạm chi phí thuê nhà, điện nước, PDV phải trả công ty Lacpa (đang đòi hóa đơn) - Tiền điện nước T4/24</t>
  </si>
  <si>
    <t>Hạch toán tạm chi phí thuê nhà, điện nước, PDV phải trả công ty Lacpa (đang đòi hóa đơn) - Phí quản lý T3+4/24</t>
  </si>
  <si>
    <t>UNC05102</t>
  </si>
  <si>
    <t>Phí BSMS T04.2024</t>
  </si>
  <si>
    <t>NVK01687</t>
  </si>
  <si>
    <t>Hạch toán chi phí xăng dầu - HĐ 20283 - 18/05/2024 (hoàn ứng CP T5/24 Nguyễn Quốc Phú)</t>
  </si>
  <si>
    <t>UNC05054</t>
  </si>
  <si>
    <t xml:space="preserve">Thanh toán tiền mua nem </t>
  </si>
  <si>
    <t>UNC05057</t>
  </si>
  <si>
    <t>TT chi phí lắp điều hòa VP Thanh Hóa</t>
  </si>
  <si>
    <t>NVK01670</t>
  </si>
  <si>
    <t>Hạch toán chi phí VPP VP Đà Nẵng - HĐ 1138 - 20/05/2024</t>
  </si>
  <si>
    <t>0401626122</t>
  </si>
  <si>
    <t>CÔNG TY TNHH MỘT THÀNH VIÊN THƯƠNG MẠI VÀ DỊCH VỤ MIXU</t>
  </si>
  <si>
    <t>Hạch toán chi phí VPP VP Đà Nẵng - HĐ 1139 - 20/05/2024</t>
  </si>
  <si>
    <t>UNC04936</t>
  </si>
  <si>
    <t>Phí SMS tháng 5.2024 (SĐT kế toán)</t>
  </si>
  <si>
    <t>UNC04937</t>
  </si>
  <si>
    <t>Phí SMS tháng 5.2024 (SĐT TGĐ)</t>
  </si>
  <si>
    <t>UNC05099</t>
  </si>
  <si>
    <t>Phí ngân hàng NCB T5/2024</t>
  </si>
  <si>
    <t>Tại MSFT phí CK</t>
  </si>
  <si>
    <t>UNC05074</t>
  </si>
  <si>
    <t>UNC05075</t>
  </si>
  <si>
    <t>Phí duy trì tài khoản T5.2024</t>
  </si>
  <si>
    <t>MDV01008</t>
  </si>
  <si>
    <t>Dịch vụ cho thuê máy photo VP Hà Nội từ 22/02/2024-21/05/2024 -hóa đơn 2519-22/05/2024</t>
  </si>
  <si>
    <t>MH01605</t>
  </si>
  <si>
    <t>Bảo dưỡng ô tô HN 30H33829 - hóa đơn 7239-22/05/2024</t>
  </si>
  <si>
    <t>NVK01665</t>
  </si>
  <si>
    <t>Hạch toán chi phí nước uống waterman loại 20 lít - HĐ 587 - 22/05/2024 (hoàn ứng CPHC T5/24 VPDN)</t>
  </si>
  <si>
    <t>0401624439</t>
  </si>
  <si>
    <t>CÔNG TY CỔ PHẦN PHAN TRƯỜNG TÍN</t>
  </si>
  <si>
    <t>NVK01673</t>
  </si>
  <si>
    <t>Hạch toán chi phí DV phòng nghỉ - HĐ 2 - 22/05/2024</t>
  </si>
  <si>
    <t>2700524299</t>
  </si>
  <si>
    <t>CÔNG TY TNHH XÂY DỰNG THƯƠNG MẠI VÀ DỊCH VỤ HOÀNG TÙNG</t>
  </si>
  <si>
    <t>UNC05087</t>
  </si>
  <si>
    <t>Phí chuyển tiền ngày 22/05/2024</t>
  </si>
  <si>
    <t>UNC05092</t>
  </si>
  <si>
    <t>Thu phí QLTK T5/2024</t>
  </si>
  <si>
    <t>UNC05103</t>
  </si>
  <si>
    <t>Phí QLTK T5.2024</t>
  </si>
  <si>
    <t>UNC05093</t>
  </si>
  <si>
    <t>Thu phí thường niên năm 2024</t>
  </si>
  <si>
    <t>UNC05100</t>
  </si>
  <si>
    <t>Thu phí thay đổi 2 SĐT nhận OTP</t>
  </si>
  <si>
    <t>NVK01666</t>
  </si>
  <si>
    <t>Hạch toán chi phí xăng dầu - HĐ 252461 - 24/05/2024 (hoàn ứng T5/24 Nguyễn Quốc Phú)</t>
  </si>
  <si>
    <t>UNC05062</t>
  </si>
  <si>
    <t>TT chi phí ăn uống ngày lễ 30/04/2024</t>
  </si>
  <si>
    <t>UNC04948</t>
  </si>
  <si>
    <t>Phí QLTK  tháng 5.2024 ngân hàng NCB STK: 106666888666</t>
  </si>
  <si>
    <t>UNC05088</t>
  </si>
  <si>
    <t>Phí chuyển tiền ngày 25/05/2024</t>
  </si>
  <si>
    <t>UNC05094</t>
  </si>
  <si>
    <t>Phí QLTK T5/2024</t>
  </si>
  <si>
    <t>UNC05101</t>
  </si>
  <si>
    <t>Phí duy trì tài khoản T5/2024</t>
  </si>
  <si>
    <t>UNC05091</t>
  </si>
  <si>
    <t>Phí QLTK tháng 5/2024</t>
  </si>
  <si>
    <t>MH01603</t>
  </si>
  <si>
    <t>Mua 100 áo đồng phục công ty - hóa đơn 73-27/05/2024</t>
  </si>
  <si>
    <t>0110382263</t>
  </si>
  <si>
    <t>CÔNG TY TNHH DỊCH VỤ VÀ THƯƠNG MẠI BÌNH TIÊN</t>
  </si>
  <si>
    <t>NVK01662</t>
  </si>
  <si>
    <t>Hạch toán chi phí CPN T5/2024 - HĐ 16190 - 28/05/2024</t>
  </si>
  <si>
    <t>UNC05072</t>
  </si>
  <si>
    <t>Phí BDSD T5.2024 SĐT 0344163388</t>
  </si>
  <si>
    <t>UNC05095</t>
  </si>
  <si>
    <t>NVK01682</t>
  </si>
  <si>
    <t>Hạch toán chi phí tiếp khách - HĐ 3266 - 30/05/2024</t>
  </si>
  <si>
    <t>NVK01684</t>
  </si>
  <si>
    <t>Hạch toán chi phí xăng dầu - HĐ 111068 - 30/05/2024 (hoàn ứng CP T5/24 Nguyễn Quốc Phú)</t>
  </si>
  <si>
    <t>KH00158</t>
  </si>
  <si>
    <t>Khấu hao TSCĐ tháng 5 năm 2024</t>
  </si>
  <si>
    <t>MH01620</t>
  </si>
  <si>
    <t>Sổ lò xo A5 200 trang 3774</t>
  </si>
  <si>
    <t>BL57 Bút ký mực gel nét 0.7mm</t>
  </si>
  <si>
    <t>Sơ mi lỗ 4.0</t>
  </si>
  <si>
    <t>Túi lưu hồ sơ</t>
  </si>
  <si>
    <t>Kẹp giấy 51mm</t>
  </si>
  <si>
    <t>Giấy A4 ONE ĐL 70</t>
  </si>
  <si>
    <t>Túi lưu hồ sơ trung A</t>
  </si>
  <si>
    <t>NVK01657</t>
  </si>
  <si>
    <t>Chi phí VETC T5/2024 hóa đơn 70354400 - 03/05/2024</t>
  </si>
  <si>
    <t>Chi phí VETC T5/2024 hóa đơn 70394686 - 03/05/2024</t>
  </si>
  <si>
    <t>Chi phí VETC T5/2024 hóa đơn 70399017 - 03/05/2024</t>
  </si>
  <si>
    <t>Chi phí VETC T5/2024 hóa đơn 70612852 - 03/05/2024</t>
  </si>
  <si>
    <t>Chi phí VETC T5/2024 hóa đơn 72261471 - 06/05/2024</t>
  </si>
  <si>
    <t>Chi phí VETC T5/2024 hóa đơn 73937635 - 10/05/2024</t>
  </si>
  <si>
    <t>Chi phí VETC T5/2024 hóa đơn 74242404 - 10/05/2024</t>
  </si>
  <si>
    <t>Chi phí VETC T5/2024 hóa đơn 77584765 - 17/05/2024</t>
  </si>
  <si>
    <t>Chi phí VETC T5/2024 hóa đơn 78836068 - 19/05/2024</t>
  </si>
  <si>
    <t>Chi phí VETC T5/2024 hóa đơn 79347709 - 20/05/2024</t>
  </si>
  <si>
    <t>Chi phí VETC T5/2024 hóa đơn 79545096 - 20/05/2024</t>
  </si>
  <si>
    <t>Chi phí VETC T5/2024 hóa đơn 2585805 - 25/05/2024</t>
  </si>
  <si>
    <t>Chi phí VETC T5/2024 hóa đơn 84650089 - 30/05/2024</t>
  </si>
  <si>
    <t>Chi phí VETC T5/2024 hóa đơn 84746722 - 30/05/2024</t>
  </si>
  <si>
    <t>NVK01661</t>
  </si>
  <si>
    <t>Hạch toán chi phí xăng dầu - HĐ 1503750 - 31/05/2024</t>
  </si>
  <si>
    <t>NVK01668</t>
  </si>
  <si>
    <t>Tiền phí thu gom rác thải T5/2024 VP Phú Quốc - HĐ 1067 - 31/05/2024</t>
  </si>
  <si>
    <t>Tiền phí quản lý T5/2024 VP Phú Quốc - HĐ 1068 - 31/05/2024</t>
  </si>
  <si>
    <t>Tiền điện T5/2024 VP Phú Quốc - HĐ 1069 - 31/05/2024</t>
  </si>
  <si>
    <t>NVK01672</t>
  </si>
  <si>
    <t>Hạch toán chi phí Nước uống VP HN tháng 5/24 - HĐ 356 - 31/05/2024</t>
  </si>
  <si>
    <t>NVK01681</t>
  </si>
  <si>
    <t>Hạch toán chi phí tiếp khách - HĐ 1164705 - 31/05/2024</t>
  </si>
  <si>
    <t>NVK01763</t>
  </si>
  <si>
    <t>Hạch toán thuế nhà thầu T5/2024 (thuế TNDN)</t>
  </si>
  <si>
    <t>Công ty trích KPCĐ tháng 5.2024_BOD</t>
  </si>
  <si>
    <t>Công ty trích KPCĐ tháng 5.2024_DVKH</t>
  </si>
  <si>
    <t>Công ty trích KPCĐ tháng 5.2024_HCNS</t>
  </si>
  <si>
    <t>Công ty trích KPCĐ tháng 5.2024_MKT</t>
  </si>
  <si>
    <t>Công ty trích KPCĐ tháng 5.2024_PTHT</t>
  </si>
  <si>
    <t>Công ty trích KPCĐ tháng 5.2024_TCKT</t>
  </si>
  <si>
    <t>Hạch toán lương T5.2024- BOD</t>
  </si>
  <si>
    <t>Hạch toán lương T5.2024 - DVKH</t>
  </si>
  <si>
    <t>Hạch toán lương T5.2024- HCNS</t>
  </si>
  <si>
    <t>Hạch toán lương T5.2024- MKT</t>
  </si>
  <si>
    <t>Hạch toán lương T5.2024- PTHT</t>
  </si>
  <si>
    <t>Hạch toán lương T5.2024- TCKT</t>
  </si>
  <si>
    <t>Hạch toán BHXH trích CPDN T5.2024-BOD</t>
  </si>
  <si>
    <t>Hạch toán BHYT trích CPDN T5.2024-BOD</t>
  </si>
  <si>
    <t>Hạch toán BHTN trích CPDN T5.2024-BOD</t>
  </si>
  <si>
    <t>Hạch toán BHXH trích CPDN T5.2024 - DVKH</t>
  </si>
  <si>
    <t>Hạch toán BHYT trích CPDN T5.2024 - DVKH</t>
  </si>
  <si>
    <t>Hạch toán BHTN trích CPDN T5.2024 - DVKH</t>
  </si>
  <si>
    <t>Hạch toán BHXH trích CPDN T5.2024- HCNS</t>
  </si>
  <si>
    <t>Hạch toán BHYT trích CPDN T5.2024- HCNS</t>
  </si>
  <si>
    <t>Hạch toán BHTN trích CPDN T5.2024- HCNS</t>
  </si>
  <si>
    <t>Hạch toán BHXH trích CPDN T5.2024- MKT</t>
  </si>
  <si>
    <t>Hạch toán BHYT trích CPDN T5.2024- MKT</t>
  </si>
  <si>
    <t>Hạch toán BHTN trích CPDN T5.2024- MKT</t>
  </si>
  <si>
    <t>Hạch toán BHXH trích CPDN T5.2024- PTHT</t>
  </si>
  <si>
    <t>Hạch toán BHYT trích CPDN T5.2024- PTHT</t>
  </si>
  <si>
    <t>Hạch toán BHTN trích CPDN T5.2024- PTHT</t>
  </si>
  <si>
    <t>Hạch toán BHXH trích CPDN T5.2024- TCKT</t>
  </si>
  <si>
    <t>Hạch toán BHYT trích CPDN T5.2024- TCKT</t>
  </si>
  <si>
    <t>Hạch toán BHTN trích CPDN T5.2024- TCKT</t>
  </si>
  <si>
    <t>P.KT</t>
  </si>
  <si>
    <t>PBPTT00169</t>
  </si>
  <si>
    <t>Phân bổ chi phí trả trước tháng 5 năm 2024</t>
  </si>
  <si>
    <t>TH</t>
  </si>
  <si>
    <t>CP ở văn phòng Thanh Hóa</t>
  </si>
  <si>
    <t>MDV01053</t>
  </si>
  <si>
    <t>0106869738-025</t>
  </si>
  <si>
    <t>TRUNG TÂM KINH DOANH VNPT - KIÊN GIANG - CHI NHÁNH TỔNG CÔNG TY DỊCH VỤ VIỄN THÔNG</t>
  </si>
  <si>
    <t>PC00128</t>
  </si>
  <si>
    <t>Chi tiền quà ngày 01/06/2024 cho các bé con CBCNV (danh sách kèm theo)</t>
  </si>
  <si>
    <t>QTTU00598</t>
  </si>
  <si>
    <t>Bánh kẹo tiếp khách VP - HĐ 47771 - 04/03/2024</t>
  </si>
  <si>
    <t>Hoa quả tiếp khách VP - HĐ 51501 - 09/03/2024</t>
  </si>
  <si>
    <t>Hoa quả tiếp khách VP - HĐ 61161 - 23/03/2024</t>
  </si>
  <si>
    <t>Bánh kẹo tiếp khách VP - HĐ 63378 - 27/03/2024</t>
  </si>
  <si>
    <t>Chi phí VP khác</t>
  </si>
  <si>
    <t>MH01619</t>
  </si>
  <si>
    <t>Cước hotline CSKH T5/24 - SĐT 0329161689 - HĐ 680889 - 02/06/24</t>
  </si>
  <si>
    <t>Cước hotline tuyển dụng T5/24 - SĐT 0399504456 - HĐ 683360 - 02/06/24</t>
  </si>
  <si>
    <t>Cước hotline Công ty T5/24 - SĐT 18008085 - HĐ 735003 - 02/06/24</t>
  </si>
  <si>
    <t>Cước hotline Kế toán T5/24 - SĐT 0344163388 - HĐ 715849 - 02/06/24</t>
  </si>
  <si>
    <t>MHVETC10</t>
  </si>
  <si>
    <t>Chi phí đổ xăng dầu xe ô tô 30H-33829 T6/2024 - HĐ 42966 - 02/06/2024</t>
  </si>
  <si>
    <t>0600759399-003</t>
  </si>
  <si>
    <t>CÔNG TY CỔ PHẦN XĂNG DẦU DẦU KHÍ NAM ĐỊNH - CHI NHÁNH NINH BÌNH</t>
  </si>
  <si>
    <t>MHVETC13</t>
  </si>
  <si>
    <t>Chi phí tiếp khách tại Hà Nội - HĐ 1192625 - 02/06/2024</t>
  </si>
  <si>
    <t>MDV01040</t>
  </si>
  <si>
    <t>Tiền điện T5/2024 VP Thanh Hóa - HĐ 85 - 03/06/2024</t>
  </si>
  <si>
    <t>MDV01041</t>
  </si>
  <si>
    <t>Tiền nước T5/2024 VP Thanh Hóa - HĐ 85 - 03/06/2024</t>
  </si>
  <si>
    <t>MHVETC7</t>
  </si>
  <si>
    <t>Chi phí đổ xăng dầu xe ô tô 30H-33829 T6/2024 - HĐ1527951 - 03/06/2024</t>
  </si>
  <si>
    <t>UNC05219</t>
  </si>
  <si>
    <t>NVK01645</t>
  </si>
  <si>
    <t xml:space="preserve">Chi phí công tác phí Thanh Hóa ngày 17/05-19/05/2024 mục đích: Mở bán dự án The Pathway-Sầm Sơn của Nguyễn Quốc Phú-Phòng nghỉ </t>
  </si>
  <si>
    <t>MHVETC14</t>
  </si>
  <si>
    <t>Chi phí tiếp khách tại Hà Nội - HĐ 5444 - 05/06/2024</t>
  </si>
  <si>
    <t>0110271789</t>
  </si>
  <si>
    <t>CÔNG TY CỔ PHẦN CHUỖI NHÀ HÀNG SVN</t>
  </si>
  <si>
    <t>MDV01033</t>
  </si>
  <si>
    <t>Vé máy bay tháng 5.2024 - hđ 94 - 06/06/2024</t>
  </si>
  <si>
    <t>Vé máy bay tháng 5.2024 - hđ 94 - 06/06/2024 phí khác</t>
  </si>
  <si>
    <t>Vé máy bay tháng 5.2024 - hđ 94 - 06/06/2024 phụ thu dịch vụ</t>
  </si>
  <si>
    <t>MHVETC11</t>
  </si>
  <si>
    <t>Chi phí đổ xăng dầu xe ô tô 30H-33829 T6/2024 - HĐ83375 - 06/06/2024</t>
  </si>
  <si>
    <t>0700672053</t>
  </si>
  <si>
    <t>CÔNG TY CP ĐẦU TƯ DỊCH VỤ THƯƠNG MẠI TÂN THỊNH</t>
  </si>
  <si>
    <t>NTTK3643</t>
  </si>
  <si>
    <t>Hoàn phí thu tiền món chi lương 48 nhân viên ngày 10/05/2024</t>
  </si>
  <si>
    <t>MHVETC19</t>
  </si>
  <si>
    <t>Chi phí đồ dùng văn phòng - VP Hà Nội - HĐ 111091 - 07/06/2024</t>
  </si>
  <si>
    <t>UNC04967</t>
  </si>
  <si>
    <t>Thanh toán tiền thuê tài khoản Ladipage 12 tháng tặng 1 tháng</t>
  </si>
  <si>
    <t>NV_NDD</t>
  </si>
  <si>
    <t>Nguyễn Đình Đức</t>
  </si>
  <si>
    <t>MHVETC1</t>
  </si>
  <si>
    <t>Chi phí tiếp khách tại Đà Nẵng - HĐ 1312 - 08/06/2024</t>
  </si>
  <si>
    <t>0401946073</t>
  </si>
  <si>
    <t>CÔNG TY TNHH MTV AN PHƯỚC KHANG</t>
  </si>
  <si>
    <t>MHVETC6</t>
  </si>
  <si>
    <t>Chi phí xăng dầu xe ô tô 30H-33829 T6/2024 - HĐ 9342 - 08/06/2024</t>
  </si>
  <si>
    <t>0400596122</t>
  </si>
  <si>
    <t>CÔNG TY TNHH MỘT THÀNH VIÊN HÒA KHÁNH I</t>
  </si>
  <si>
    <t>MHVETC4</t>
  </si>
  <si>
    <t>Chi phí tiếp khách tại Hà Nội - HĐ 4922 - 09/06/2024</t>
  </si>
  <si>
    <t>0110478832</t>
  </si>
  <si>
    <t>CÔNG TY TNHH THƯƠNG MẠI VÀ DỊCH VỤ GOLDEN SHARK</t>
  </si>
  <si>
    <t>MHVETC2</t>
  </si>
  <si>
    <t>Chi phí tiếp khách BOD  tại Đà Nẵng - HĐ 4526 - 10/06/2024</t>
  </si>
  <si>
    <t>MHVETC5</t>
  </si>
  <si>
    <t>Chi phí tiếp khách tại Đà Nẵng - HĐ 335 - 11/06/2024</t>
  </si>
  <si>
    <t>0402203521</t>
  </si>
  <si>
    <t>CÔNG TY CỔ PHẦN CARDI PIZZERIA</t>
  </si>
  <si>
    <t>NVK01757</t>
  </si>
  <si>
    <t>Bánh kem - HĐ 2234 - 07/06/2024</t>
  </si>
  <si>
    <t>Bánh kẹo VP - HĐ 111090 - 07/06/2024</t>
  </si>
  <si>
    <t>PC00131</t>
  </si>
  <si>
    <t xml:space="preserve">TT phí chuyển tiền </t>
  </si>
  <si>
    <t>UNC05137</t>
  </si>
  <si>
    <t>TT chi phí gửi xe muộn + gửi qua đêm T5/24</t>
  </si>
  <si>
    <t>UNC05138</t>
  </si>
  <si>
    <t>TT chi phí mua đồ lễ VP Thanh Hóa ngày ra hàng dự án The Pathway 18/5/24</t>
  </si>
  <si>
    <t>UNC05139</t>
  </si>
  <si>
    <t>TT chi phí mua đồ lễ rằm VP Thanh Hóa</t>
  </si>
  <si>
    <t>NV_RT0229_NTT</t>
  </si>
  <si>
    <t>RT0229 Nguyễn Thị Thảo</t>
  </si>
  <si>
    <t>UNC05360</t>
  </si>
  <si>
    <t>Phí chuyển tiền ngày 12.06.2024</t>
  </si>
  <si>
    <t>UNC05812</t>
  </si>
  <si>
    <t>Phí SMS T6/2024</t>
  </si>
  <si>
    <t>UNC05813</t>
  </si>
  <si>
    <t>MHVETC8</t>
  </si>
  <si>
    <t>Chi phí đổ xăng dầu xe ô tô 30H-33829 T6/2024 - HĐ1616439 - 13/06/2024</t>
  </si>
  <si>
    <t>UNC05262</t>
  </si>
  <si>
    <t>TT thuê lấy số 01 tháng tool quét FB</t>
  </si>
  <si>
    <t>UNC05295</t>
  </si>
  <si>
    <t>Phí chuyển tiền ngày 13.06.2024</t>
  </si>
  <si>
    <t>MDV01050</t>
  </si>
  <si>
    <t xml:space="preserve">Thuê phòng nghỉ - HĐ 5 </t>
  </si>
  <si>
    <t>UNC05208</t>
  </si>
  <si>
    <t>Phí BDSD T6.2024 SĐT 0948668969</t>
  </si>
  <si>
    <t>UNC05209</t>
  </si>
  <si>
    <t>Phí BDSD T6.2024 SĐT 0946856644</t>
  </si>
  <si>
    <t>UNC05210</t>
  </si>
  <si>
    <t>Phí BDSD T6.2024 SĐT 0943073636</t>
  </si>
  <si>
    <t>UNC05261</t>
  </si>
  <si>
    <t>TT chi phí sửa máy in văn phòng Thanh Hóa</t>
  </si>
  <si>
    <t>UNC05266</t>
  </si>
  <si>
    <t>Phí chuyển tiền ngày 14.06.2024</t>
  </si>
  <si>
    <t>MDV01031</t>
  </si>
  <si>
    <t>Dịch vụ vệ sinh văn phòng T5.24 VP Đà Nẵng - HĐ 290 - 15/06/2024</t>
  </si>
  <si>
    <t>MDV01049</t>
  </si>
  <si>
    <t>In 2 mặt màu - VP Đà Nẵng - HĐ 11545 - 18/06/2024</t>
  </si>
  <si>
    <t>UNC05265</t>
  </si>
  <si>
    <t>Phí chuyển tiền ngày 18.06.2024</t>
  </si>
  <si>
    <t>MHVETC20</t>
  </si>
  <si>
    <t>Chi phí đồ dùng văn phòng - VP Hà Nội - HĐ 118807 - 19/06/2024</t>
  </si>
  <si>
    <t>QTTU00602</t>
  </si>
  <si>
    <t>Chi phí văn phòng hđ 106577 - 01/06/2024</t>
  </si>
  <si>
    <t>Chi phí văn phòng hđ 106437 - 01/06/2024</t>
  </si>
  <si>
    <t>Chi phí văn phòng khác: photo, in ấn,...</t>
  </si>
  <si>
    <t>UNC05144</t>
  </si>
  <si>
    <t>TT chi phí tiền điện VP Đà Nẵng T5/2024</t>
  </si>
  <si>
    <t>NV_HTP</t>
  </si>
  <si>
    <t>Huyền Thị Phụng (P.Admin)</t>
  </si>
  <si>
    <t>UNC05146</t>
  </si>
  <si>
    <t>TT tiền nước VP Đà Nẵng T5.24</t>
  </si>
  <si>
    <t>MHVETC12</t>
  </si>
  <si>
    <t>Chi phí đổ xăng dầu xe ô tô 30H-33829 T6/2024 - HĐ98155 - 20/06/2024</t>
  </si>
  <si>
    <t>QTTU00600</t>
  </si>
  <si>
    <t>Chi phí văn phòng khác</t>
  </si>
  <si>
    <t>UNC05149</t>
  </si>
  <si>
    <t>TT chi phí sửa chữa máy tính T4, T5.24_VP Hà Nội</t>
  </si>
  <si>
    <t>UNC05151</t>
  </si>
  <si>
    <t>TT tiền mua khóa cửa cho công ty ngày 8/6/24</t>
  </si>
  <si>
    <t>UNC05154</t>
  </si>
  <si>
    <t>TT chi phí mua đồ lễ M1, M5.05_VP Thanh Hóa</t>
  </si>
  <si>
    <t>UNC05171</t>
  </si>
  <si>
    <t>TT tiền lãi phát sinh căn P11712B dự án The Pathway cho khách chuyển nhượng tới ngày 21/06/2024</t>
  </si>
  <si>
    <t>0107651195</t>
  </si>
  <si>
    <t>CÔNG TY CỔ PHẦN  BẤT ĐỘNG SẢN MẶT TRỜI 2</t>
  </si>
  <si>
    <t>CPDA_LaiCN</t>
  </si>
  <si>
    <t>P11712B_ThePathway</t>
  </si>
  <si>
    <t>UNC05179</t>
  </si>
  <si>
    <t>TT chi phí mua giấy in _ VP Thanh Hóa</t>
  </si>
  <si>
    <t>UNC05223</t>
  </si>
  <si>
    <t>Phí duy trì tài khoản T6/2024</t>
  </si>
  <si>
    <t>UNC05227</t>
  </si>
  <si>
    <t>Phí SMS tháng 6.2024 (SĐT kế toán)</t>
  </si>
  <si>
    <t>UNC05228</t>
  </si>
  <si>
    <t>Phí SMS tháng 6.2024 (SĐT TGĐ)</t>
  </si>
  <si>
    <t>UNC05294</t>
  </si>
  <si>
    <t>Phí chuyển tiền ngày 20.06.2024</t>
  </si>
  <si>
    <t>UNC05249</t>
  </si>
  <si>
    <t>UNC05250</t>
  </si>
  <si>
    <t>Phí duy trì tài khoản T6.2024</t>
  </si>
  <si>
    <t>UNC05354</t>
  </si>
  <si>
    <t>Phí QLTK T6.2024</t>
  </si>
  <si>
    <t>UNC05355</t>
  </si>
  <si>
    <t>Phí BSMS T5.2024</t>
  </si>
  <si>
    <t>UNC05248</t>
  </si>
  <si>
    <t>UNC05268</t>
  </si>
  <si>
    <t>Phí chuyển tiền ngày 22/06/2024</t>
  </si>
  <si>
    <t>MHVETC15</t>
  </si>
  <si>
    <t>Chi phí tiếp khách tại Đà Nẵng - HĐ2885 - 23/06/2024</t>
  </si>
  <si>
    <t>0401590395</t>
  </si>
  <si>
    <t>CÔNG TY TNHH MTV HOA TÀI LỘC</t>
  </si>
  <si>
    <t>MHVETC16</t>
  </si>
  <si>
    <t>0402068470-001</t>
  </si>
  <si>
    <t>THE CANH DONG - CHI NHÁNH CÔNG TY TNHH THƯƠNG MẠI TUSLINN</t>
  </si>
  <si>
    <t>MDV01043</t>
  </si>
  <si>
    <t>Cước vận chuyển Hà Nội - Nội Bài</t>
  </si>
  <si>
    <t>0110485290</t>
  </si>
  <si>
    <t>CÔNG TY CỔ PHẦN QUỐC TẾ BHV TRAVEL</t>
  </si>
  <si>
    <t>CTP_BO</t>
  </si>
  <si>
    <t>MHVETC3</t>
  </si>
  <si>
    <t>Chi phí tiếp khách tại Đà Nẵng - HĐ 5035 - 24/06/2024</t>
  </si>
  <si>
    <t>UNC05224</t>
  </si>
  <si>
    <t>UNC05225</t>
  </si>
  <si>
    <t>Phí ngân hàng NCB T6/2024</t>
  </si>
  <si>
    <t>UNC05229</t>
  </si>
  <si>
    <t>Phí quản lý tài khoản T6/24</t>
  </si>
  <si>
    <t>QTTU00601</t>
  </si>
  <si>
    <t>Sửa chữa thay main xe ô tô - HĐ 9856 - 04/06/2024</t>
  </si>
  <si>
    <t>0304729926</t>
  </si>
  <si>
    <t>CÔNG TY CỔ PHẦN ỨNG DỤNG BẢN ĐỒ VIỆT</t>
  </si>
  <si>
    <t>Kiểm định ô tô - HĐ 10467 - 04/06/2024</t>
  </si>
  <si>
    <t>0109203833</t>
  </si>
  <si>
    <t>CÔNG TY CỔ PHẦN T-TECH THÁI VIỆT</t>
  </si>
  <si>
    <t>Kiểm định ô tô (lệ phí cấp GCN đăng kiểm) - HĐ 10467 - 04/06/2024</t>
  </si>
  <si>
    <t>Chi phí khác: gửi xe, nước, phí sử dụng đường bộ từ 10/6/24-09/06/2025</t>
  </si>
  <si>
    <t>UNC05204</t>
  </si>
  <si>
    <t>TT chi phí mua hoa tặng nhà mẫu Sun Symphony khai trương VP tại Đà Nẵng hđ 2883</t>
  </si>
  <si>
    <t>3602351201</t>
  </si>
  <si>
    <t>ĐỖ THỊ THU NGA</t>
  </si>
  <si>
    <t>MDV01044</t>
  </si>
  <si>
    <t xml:space="preserve"> Cước vận chuyển Hà Nội - Nội Bài - HĐ80 - 27/06/2024</t>
  </si>
  <si>
    <t>0110714448</t>
  </si>
  <si>
    <t>CÔNG TY TNHH DỊCH VỤ TỔNG HỢP HOÀNG QUYỀN</t>
  </si>
  <si>
    <t>MDV01045</t>
  </si>
  <si>
    <t>Cước chuyển phát nhanh T6.2024 -  HĐ 20452 - 27/06/2024_VP Hà Nội</t>
  </si>
  <si>
    <t>MHVETC21</t>
  </si>
  <si>
    <t>Chi phí đồ dùng văn phòng - VP Hà Nội - HĐ 124721 - 27/06/2024</t>
  </si>
  <si>
    <t>MDV01051</t>
  </si>
  <si>
    <t>Thuê phòng - HĐ11371</t>
  </si>
  <si>
    <t>2803022903</t>
  </si>
  <si>
    <t>CÔNG TY CỔ PHẦN ĐẦU TƯ VÀ PHÁT TRIỂN KHÁCH SẠN THANH HÓA</t>
  </si>
  <si>
    <t>MHVETC18</t>
  </si>
  <si>
    <t>Chi phí đổ xăng dầu xe ô tô 30H-33829 T6/2024 công tác Thanh Hóa - HĐ6811 - 28/06/2024</t>
  </si>
  <si>
    <t>2700533688</t>
  </si>
  <si>
    <t>CÔNG TY CỔ PHẦN TẬP ĐOÀN XUÂN KHIÊM</t>
  </si>
  <si>
    <t>UNC05207</t>
  </si>
  <si>
    <t>Phí BDSD T6.2024 SĐT 0344163388</t>
  </si>
  <si>
    <t>UNC05246</t>
  </si>
  <si>
    <t xml:space="preserve">Phí BDSD T6.2024 SĐT </t>
  </si>
  <si>
    <t>MHVETC17</t>
  </si>
  <si>
    <t>Chi phí đổ xăng dầu xe ô tô 30H-33829 - HĐ5079 - 29/06/2024</t>
  </si>
  <si>
    <t>0700246295</t>
  </si>
  <si>
    <t>CÔNG TY CỔ PHẦN TẬP ĐOÀN 68</t>
  </si>
  <si>
    <t>UNC05211</t>
  </si>
  <si>
    <t>Phí QLTK T6/2024</t>
  </si>
  <si>
    <t>UNC05218</t>
  </si>
  <si>
    <t>Phí ngân hàng T6/2024</t>
  </si>
  <si>
    <t>MHVETC</t>
  </si>
  <si>
    <t>Chi phí VETC T6/2024</t>
  </si>
  <si>
    <t>KH00159</t>
  </si>
  <si>
    <t>Khấu hao TSCĐ tháng 6 năm 2024</t>
  </si>
  <si>
    <t>MDV01039</t>
  </si>
  <si>
    <t>Nước khoáng Lavie 19 lít CN Hà Nội</t>
  </si>
  <si>
    <t>MDV01046</t>
  </si>
  <si>
    <t>Tiền phí thu gom rác thải T06/2024 (AMA85) - VP Phú Quốc - HĐ1291</t>
  </si>
  <si>
    <t>1701900730</t>
  </si>
  <si>
    <t>CÔNG TY TNHH MẶT TRỜI PHÚ QUỐC</t>
  </si>
  <si>
    <t>MDV01047</t>
  </si>
  <si>
    <t>Tiền phí quản lý T06/2024(AMA85) - VP Phú Quốc - HĐ1292 - 30/06/2024</t>
  </si>
  <si>
    <t>MDV01048</t>
  </si>
  <si>
    <t>Tiền điện văn phòng tháng 06/2024 (AMA85)- VP Phú Quốc - HĐ 1293 - 30/06/2024</t>
  </si>
  <si>
    <t>MHVETC9</t>
  </si>
  <si>
    <t>Chi phí đổ xăng dầu xe ô tô 30H-33929 T6/2024 - HĐ1766974 - 30/6/2024</t>
  </si>
  <si>
    <t>Hạch toán lương T6.2024- BOD</t>
  </si>
  <si>
    <t>Hạch toán lương T6.2024 - DVKH_ĐN</t>
  </si>
  <si>
    <t>Hạch toán lương T6.2024- HCNS</t>
  </si>
  <si>
    <t>Hạch toán lương T6.2024- MKT</t>
  </si>
  <si>
    <t>Hạch toán lương T6.2024- PTHT</t>
  </si>
  <si>
    <t>Hạch toán lương T6.2024- TCKT</t>
  </si>
  <si>
    <t>Hạch toán lương T6.2024 - DVKH_HN</t>
  </si>
  <si>
    <t>Hạch toán BHXH trích CPDN T6.2024-BOD</t>
  </si>
  <si>
    <t>Hạch toán BHYT trích CPDN T6.2024-BOD</t>
  </si>
  <si>
    <t>Hạch toán BHTN trích CPDN T6.2024-BOD</t>
  </si>
  <si>
    <t>Hạch toán BHXH trích CPDN T6.2024 - DVKH</t>
  </si>
  <si>
    <t>Hạch toán BHYT trích CPDN T6.2024 - DVKH</t>
  </si>
  <si>
    <t>Hạch toán BHTN trích CPDN T6.2024 - DVKH</t>
  </si>
  <si>
    <t>Hạch toán BHXH trích CPDN T6.2024- HCNS</t>
  </si>
  <si>
    <t>Hạch toán BHYT trích CPDN T6.2024- HCNS</t>
  </si>
  <si>
    <t>Hạch toán BHTN trích CPDN T6.2024- HCNS</t>
  </si>
  <si>
    <t>Hạch toán BHXH trích CPDN T6.2024- MKT</t>
  </si>
  <si>
    <t>Hạch toán BHYT trích CPDN T6.2024- MKT</t>
  </si>
  <si>
    <t>Hạch toán BHTN trích CPDN T6.2024- MKT</t>
  </si>
  <si>
    <t>Hạch toán BHXH trích CPDN T6.2024- PTHT</t>
  </si>
  <si>
    <t>Hạch toán BHYT trích CPDN T6.2024- PTHT</t>
  </si>
  <si>
    <t>Hạch toán BHTN trích CPDN T6.2024- PTHT</t>
  </si>
  <si>
    <t>NVK61</t>
  </si>
  <si>
    <t>Hạch toán thuế nhà thầu T6/2024 (thuế TNDN)</t>
  </si>
  <si>
    <t>Công ty trích KPCĐ tháng 6.2024_BOD</t>
  </si>
  <si>
    <t>Công ty trích KPCĐ tháng 6.2024_DVKH</t>
  </si>
  <si>
    <t>Công ty trích KPCĐ tháng 6.2024_HCNS</t>
  </si>
  <si>
    <t>Công ty trích KPCĐ tháng 6.2024_MKT</t>
  </si>
  <si>
    <t>Công ty trích KPCĐ tháng 6.2024_PTHT</t>
  </si>
  <si>
    <t>PBPTT00170</t>
  </si>
  <si>
    <t>Phân bổ chi phí trả trước tháng 6 năm 2024</t>
  </si>
  <si>
    <t>MHVETC53</t>
  </si>
  <si>
    <t>Chi phí tiếp khách công tác Đà Nẵng BOD + lái xe từ 11-15/03/2024 - HĐ 552 - 12/03/2024</t>
  </si>
  <si>
    <t>MHVETC51</t>
  </si>
  <si>
    <t>Chi phí phòng nghỉ công tác Đà Nẵng BOD + lái xe từ 11-15/03/2024 - HĐ 21 - 14/03/2024</t>
  </si>
  <si>
    <t>0401838399</t>
  </si>
  <si>
    <t>CÔNG TY TNHH TM &amp; DV TỔNG HỢP FANTA SUITE</t>
  </si>
  <si>
    <t>MHVETC52</t>
  </si>
  <si>
    <t>Chi phí tiếp khách công tác Đà Nẵng BOD + lái xe từ 11-15/03/2024 - HĐ 1079 - 14/03/2024</t>
  </si>
  <si>
    <t>MHVETC54</t>
  </si>
  <si>
    <t>Chi phí tiếp khách công tác Đà Nẵng BOD + lái xe từ 11-15/03/2024 - HĐ 130 - 15/03/2024</t>
  </si>
  <si>
    <t>0402071000</t>
  </si>
  <si>
    <t>HOÀNG THỊ THÙY DƯƠNG</t>
  </si>
  <si>
    <t>MDV01076</t>
  </si>
  <si>
    <t>Phí dừng đỗ xe ô tô 30H-33829 tại sân bay ngày 11/06/2024 - HĐ 2317139 - 11/06/2025</t>
  </si>
  <si>
    <t>0311638525-002</t>
  </si>
  <si>
    <t>CẢNG HÀNG KHÔNG QUỐC TẾ NỘI BÀI - CHI NHÁNH TỔNG CÔNG TY CẢNG HÀNG KHÔNG VIỆT NAM - CTCP</t>
  </si>
  <si>
    <t>MDV01075</t>
  </si>
  <si>
    <t>Phí dừng đỗ xe ô tô 30H-33829 tại sân bay ngày 14/06/2024 - HĐ 2354451 - 14/06/2025</t>
  </si>
  <si>
    <t>MDV01030</t>
  </si>
  <si>
    <t>Chi phí giặt thảm văn phòng - HĐ 168 - 02/07/2024</t>
  </si>
  <si>
    <t>0109547552</t>
  </si>
  <si>
    <t>CÔNG TY TNHH DỊCH VỤ VỆ SINH CÔNG NGHIỆP HÀ NỘI XANH</t>
  </si>
  <si>
    <t>MDV01079</t>
  </si>
  <si>
    <t>Vé máy bay tháng 6.2024 - hđ 116 - 02/07/2024</t>
  </si>
  <si>
    <t>MHVETC26</t>
  </si>
  <si>
    <t>Cước hotline CSKH T6/24 - SĐT 0329161689 - HĐ 19153293 - 02/07/24</t>
  </si>
  <si>
    <t>Cước hotline tuyển dụng T6/24 - SĐT 0399504456 - HĐ 19121491 - 02/07/24</t>
  </si>
  <si>
    <t>Cước hotline Công ty T6/24 - SĐT 18008085 - HĐ 1909694 - 02/07/24</t>
  </si>
  <si>
    <t>Cước hotline Kế toán T6/24 - SĐT 0344163388 - HĐ 19102210 - 02/07/24</t>
  </si>
  <si>
    <t>UNC05300</t>
  </si>
  <si>
    <t>TT quà tặng CĐT Sun - Đà Nẵng</t>
  </si>
  <si>
    <t>UNC05301</t>
  </si>
  <si>
    <t>TT chi phí tiếp khách team HN vào Đà Nẵng</t>
  </si>
  <si>
    <t>UNC05302</t>
  </si>
  <si>
    <t>Phí đăng ký vé gửi xe mới tòa 319 BQP</t>
  </si>
  <si>
    <t>UNC05386</t>
  </si>
  <si>
    <t>MHVETC31</t>
  </si>
  <si>
    <t>UNC05338</t>
  </si>
  <si>
    <t>TT công tác phí đi Thanh Hóa ngày 30/06/2024</t>
  </si>
  <si>
    <t>MHVETC23</t>
  </si>
  <si>
    <t>Hộp mực in HP M FX9/Q2612A U</t>
  </si>
  <si>
    <t>Mực đổ máy in HP 1320</t>
  </si>
  <si>
    <t>Giấy nhớ 3x2 Penko</t>
  </si>
  <si>
    <t>Giấy nhớ 5 màu</t>
  </si>
  <si>
    <t>Bút bi</t>
  </si>
  <si>
    <t>UNC05331</t>
  </si>
  <si>
    <t>Bánh kem hđ 2606-04/07/2024</t>
  </si>
  <si>
    <t>0107852543</t>
  </si>
  <si>
    <t>CÔNG TY CỔ PHẦN HG FOOD VIỆT NAM</t>
  </si>
  <si>
    <t>Bằng khen + in vinh danh</t>
  </si>
  <si>
    <t>Hoa tặng vinh danh</t>
  </si>
  <si>
    <t>MH01624</t>
  </si>
  <si>
    <t>Mua 100  bộ bao dây đeo thẻ công ty - hđ 357 - 09/07/2024</t>
  </si>
  <si>
    <t>0101547663</t>
  </si>
  <si>
    <t>CÔNG TY TNHH ĐẦU TƯ VÀ PHÁT TRIỂN CÔNG NGHỆ ĐỨC ANH</t>
  </si>
  <si>
    <t>MDV01084</t>
  </si>
  <si>
    <t>Dầu phanh</t>
  </si>
  <si>
    <t>0108924335</t>
  </si>
  <si>
    <t>CÔNG TY TNHH SUBARU LONG BIÊN</t>
  </si>
  <si>
    <t>Nhớt máy</t>
  </si>
  <si>
    <t>Long đen rốn xả dầu động cơ</t>
  </si>
  <si>
    <t>Dung dịch vệ sinh</t>
  </si>
  <si>
    <t>Mỡ bôi trơn bản lề cửa</t>
  </si>
  <si>
    <t>Nước rửa kính</t>
  </si>
  <si>
    <t>MDV01085</t>
  </si>
  <si>
    <t>Lọc gió động cơ</t>
  </si>
  <si>
    <t>Lọc nhớt</t>
  </si>
  <si>
    <t>Nước giải nhiệt subaru</t>
  </si>
  <si>
    <t>Lọc gió điều hòa</t>
  </si>
  <si>
    <t>Bảo dướng định kỳ cấp trung bình lớn</t>
  </si>
  <si>
    <t>MDV01086</t>
  </si>
  <si>
    <t>Vé HK: NTR-DNA-NML/SE42-2024-07-11</t>
  </si>
  <si>
    <t>0301120371</t>
  </si>
  <si>
    <t>CÔNG TY CỔ PHẦN VẬN TẢI �ƯỜNG SẮT SÀI GÒN</t>
  </si>
  <si>
    <t>CTP_KD</t>
  </si>
  <si>
    <t>Vé HK: NTR-DNA-BnLT3/SE42-2024-07-11</t>
  </si>
  <si>
    <t>Phí bảo hiểm hành khách</t>
  </si>
  <si>
    <t>QTTU00604</t>
  </si>
  <si>
    <t>UNC05814</t>
  </si>
  <si>
    <t>Phí SMS T7/2024</t>
  </si>
  <si>
    <t>UNC05815</t>
  </si>
  <si>
    <t>MHVETC33</t>
  </si>
  <si>
    <t>CP tiếp khách tại Hà Nội - HĐ 1214 - 11.7.24</t>
  </si>
  <si>
    <t>CPTK_BH</t>
  </si>
  <si>
    <t>MHVETC34</t>
  </si>
  <si>
    <t>CP tiếp khách tại Hà Nội - HĐ 1215 - 11.7.24</t>
  </si>
  <si>
    <t>MHVETC43</t>
  </si>
  <si>
    <t xml:space="preserve">Bánh su kem </t>
  </si>
  <si>
    <t>0100113215</t>
  </si>
  <si>
    <t>CÔNG TY CỔ PHẦN DAEHA</t>
  </si>
  <si>
    <t>Phí phục vụ</t>
  </si>
  <si>
    <t>UNC05346</t>
  </si>
  <si>
    <t>Sạc pin máy ảnh W235</t>
  </si>
  <si>
    <t>PC00133</t>
  </si>
  <si>
    <t>Thanh toán phí lấy sao kê ngày 01/07/2024 STK 19135714446028 TCB</t>
  </si>
  <si>
    <t>UNC05364</t>
  </si>
  <si>
    <t>TT CP tiền vé xe cho nhân viên Hola</t>
  </si>
  <si>
    <t>KH_THP</t>
  </si>
  <si>
    <t>Trịnh Hà Phương</t>
  </si>
  <si>
    <t>UNC05368</t>
  </si>
  <si>
    <t>TT CP ăn uống nhân sự công ty tham gia sự kiện The pathway 18/05/2024 tại Thanh Hóa</t>
  </si>
  <si>
    <t>MDV01080</t>
  </si>
  <si>
    <t>Dịch vụ vệ sinh văn phòng T6.24 VP Đà Nẵng - HĐ 347 - 13/07/2024</t>
  </si>
  <si>
    <t>UNC05369</t>
  </si>
  <si>
    <t>TT CP mua đồ dùng _ VP Hà Nam</t>
  </si>
  <si>
    <t>KH_DTT</t>
  </si>
  <si>
    <t>Đặng Thị Thu</t>
  </si>
  <si>
    <t>UNC05370</t>
  </si>
  <si>
    <t>Tiền taxi đi sang Hà Nam setup sự kiện đào tạo sale 06/07</t>
  </si>
  <si>
    <t>Mua nước trên xe di chuyển vào Thanh Hóa 08/07</t>
  </si>
  <si>
    <t>UNC05371</t>
  </si>
  <si>
    <t>TT CP dọn dẹp _ VP Hà Nam</t>
  </si>
  <si>
    <t>UNC05372</t>
  </si>
  <si>
    <t>NV0096_PHN</t>
  </si>
  <si>
    <t>Phạm Hoài Ngọc</t>
  </si>
  <si>
    <t>UNC05389</t>
  </si>
  <si>
    <t>Thu phí in sao kê</t>
  </si>
  <si>
    <t>UNC05383</t>
  </si>
  <si>
    <t>Phí BDSD T7.2024 SĐT 0943073636</t>
  </si>
  <si>
    <t>UNC05384</t>
  </si>
  <si>
    <t>Phí BDSD T7.2024 SĐT 0946856644</t>
  </si>
  <si>
    <t>UNC05385</t>
  </si>
  <si>
    <t>Phí BDSD T7.2024 SĐT 0948668969</t>
  </si>
  <si>
    <t>MDV01077</t>
  </si>
  <si>
    <t>Chi phí ăn uống nhân viên hỗ trợ sự kiện 29/06/2024 tại Hà Nam</t>
  </si>
  <si>
    <t>0108857537</t>
  </si>
  <si>
    <t>CÔNG TY CỔ PHẦN DỊCH VỤ VÀ THƯƠNG MẠI THỨ CÒ</t>
  </si>
  <si>
    <t>MDV01087</t>
  </si>
  <si>
    <t>Thuê phòng nghỉ tại Thanh Hóa (công tác Hà Nội - Thanh Hóa từ 13-15/07/24 của Nguyễn Thị Duyên Admin và Nguyễn Thị Duyên BOD)- HĐ 54 - 15/07/2024</t>
  </si>
  <si>
    <t>2802960047</t>
  </si>
  <si>
    <t>CÔNG TY TNHH MINH PHƯƠNG STAR</t>
  </si>
  <si>
    <t>MDV01088</t>
  </si>
  <si>
    <t>Thuê phòng nghỉ tại Thanh Hóa - HĐ 12617 - 15/07/2024</t>
  </si>
  <si>
    <t>MHVETC29</t>
  </si>
  <si>
    <t>Chi phí đổ xăng dầu xe ô tô 30H-33829 T7/2024 công tác Thanh Hóa - HĐ9732 - 15/07/2024</t>
  </si>
  <si>
    <t>NVK178</t>
  </si>
  <si>
    <t>Thuế môn bài 2024 VPĐD Hà Nam (thành lập: 15/07/2024) bậc 3</t>
  </si>
  <si>
    <t>THUEHANAM</t>
  </si>
  <si>
    <t>Cục thuế tỉnh Hà Nam</t>
  </si>
  <si>
    <t>MDV01092</t>
  </si>
  <si>
    <t>Chi phí ăn uống tại Thanh Hóa (công tác Hà Nội - Thanh Hóa từ 13-15/07/24 của Nguyễn Thị Duyên Admin và Nguyễn Thị Duyên BOD)- HĐ 417 - 16/07/2024</t>
  </si>
  <si>
    <t>2801529977</t>
  </si>
  <si>
    <t>CÔNG TY TNHH TM &amp; DV HOA MAI</t>
  </si>
  <si>
    <t>QTTU00610</t>
  </si>
  <si>
    <t>Chi phí nước uống</t>
  </si>
  <si>
    <t>UNC05528</t>
  </si>
  <si>
    <t>Phí BSMS T6.2024</t>
  </si>
  <si>
    <t>MDV01069</t>
  </si>
  <si>
    <t>Dung dịch đổ bình làm sạch kim phun - Diesel</t>
  </si>
  <si>
    <t>Dầu động cơ</t>
  </si>
  <si>
    <t>Gioăng đệm xả nhớt động cơ</t>
  </si>
  <si>
    <t>Lọc nhớt động cơ vỏ sắt</t>
  </si>
  <si>
    <t>Bảo dưỡng cấp nhỏ 5K, thay lọc dầu</t>
  </si>
  <si>
    <t>MHVETC37</t>
  </si>
  <si>
    <t>Chi phí đổ xăng dầu xe ô tô 30H-33829 T7/2024  - HĐ 1005336 - 18/07/2024</t>
  </si>
  <si>
    <t>0100237411</t>
  </si>
  <si>
    <t>CÔNG TY TNHH DU LỊCH VÀ THƯƠNG MẠI SÔNG HỒNG</t>
  </si>
  <si>
    <t>UNC05529</t>
  </si>
  <si>
    <t>Phí QLTK T7.2024</t>
  </si>
  <si>
    <t>QTTU00608</t>
  </si>
  <si>
    <t>UNC05406</t>
  </si>
  <si>
    <t xml:space="preserve">TT CP thuê lấy số 1 tháng theo đề xuất mail </t>
  </si>
  <si>
    <t>UNC05407</t>
  </si>
  <si>
    <t>TT CP công tác ekip hỗ trợ sự kiện VP Hà Nam ( CP ăn trưa ) ngày 6.7.24</t>
  </si>
  <si>
    <t>NDB</t>
  </si>
  <si>
    <t>UNC05408</t>
  </si>
  <si>
    <t>TT chi phí in tờ rơi Vin Thanh Hóa</t>
  </si>
  <si>
    <t>CPSK_TheRoyal</t>
  </si>
  <si>
    <t>Chi phí sự kiện_TheRoyalResidence</t>
  </si>
  <si>
    <t>UNC05409</t>
  </si>
  <si>
    <t>TT CP mua bóng đập cổ vũ sk Kick Off Vin TH ngày 8.7</t>
  </si>
  <si>
    <t>UNC05412</t>
  </si>
  <si>
    <t>TT CP gửi xe muộn + gửi qua đêm T6.24 VP HN</t>
  </si>
  <si>
    <t>UNC05434</t>
  </si>
  <si>
    <t>Phí SMS tháng 7.2024 (SĐT kế toán)</t>
  </si>
  <si>
    <t>UNC05435</t>
  </si>
  <si>
    <t>Phí SMS tháng 7.2024 (SĐT TGĐ)</t>
  </si>
  <si>
    <t>UNC05578</t>
  </si>
  <si>
    <t>Phí ngân hàng NCB T7/2024</t>
  </si>
  <si>
    <t>UNC05439</t>
  </si>
  <si>
    <t>Phí duy trì tài khoản T7.2024</t>
  </si>
  <si>
    <t>UNC05440</t>
  </si>
  <si>
    <t>MHVETC35</t>
  </si>
  <si>
    <t>Chi phí đổ xăng dầu xe ô tô 30H-33829 T7/2024  - HĐ 1128513 - 22/07/2024</t>
  </si>
  <si>
    <t>0104915756-001</t>
  </si>
  <si>
    <t>CHI NHÁNH MỸ ĐÌNH - CÔNG TY CỔ PHẦN ĐẦU TƯ PHÁT TRIỂN THƯƠNG MẠI VÀ DỊCH VỤ TRƯỜNG THỊNH</t>
  </si>
  <si>
    <t>MHVETC44</t>
  </si>
  <si>
    <t xml:space="preserve">Chi phí thay hộp mực in VP Đà Nẵng - HĐ 80  - 22/07/2024 </t>
  </si>
  <si>
    <t>8098682248</t>
  </si>
  <si>
    <t>VÕ HỮU</t>
  </si>
  <si>
    <t>UNC05441</t>
  </si>
  <si>
    <t>MDV01094</t>
  </si>
  <si>
    <t>Thuê phòng nghỉ tại Thanh Hóa Thuê phòng nghỉ tại Thanh Hóa (công tác Hà Nội - Thanh Hóa từ 13-15/07/24 của Nguyễn Thị Duyên Admin và Nguyễn Thị Duyên BOD)- HĐ 1829 - 23/07/2024</t>
  </si>
  <si>
    <t>0108420465-002</t>
  </si>
  <si>
    <t>CHI NHÁNH CÔNG TY TNHH ĐẦU TƯ GO CHAM � KHÁCH SẠN KINGSALES THANH HÓA</t>
  </si>
  <si>
    <t>QTTU00609</t>
  </si>
  <si>
    <t>Chi phí xăng dầu ô tô 30H-33829 - HĐ 43718 - 01/07/2024</t>
  </si>
  <si>
    <t>2802198911</t>
  </si>
  <si>
    <t>CÔNG TY TNHH VẬN TẢI &amp; TM XĂNG DẦU THIÊN PHÚC</t>
  </si>
  <si>
    <t>Chi phí xăng dầu ô tô 30H-33829 - HĐ 915263 - 02/07/2024</t>
  </si>
  <si>
    <t>Chi phí xăng dầu ô tô 30H-33829 - HĐ 925545 - 04/07/2024</t>
  </si>
  <si>
    <t>Chi phí xăng dầu ô tô 30H-33829 - HĐ 411336 - 08/07/2024</t>
  </si>
  <si>
    <t>2800114779</t>
  </si>
  <si>
    <t>CÔNG TY XĂNG DẦU THANH HÓA -  CÔNG TY TNHH</t>
  </si>
  <si>
    <t>Chi phí xăng dầu ô tô 30H-33829 - HĐ 946760 - 08/07/2024</t>
  </si>
  <si>
    <t>Chi phí xăng dầu ô tô 30H-33829 - HĐ 958640 - 10/07/2024</t>
  </si>
  <si>
    <t>Chi phí xăng dầu ô tô 30H-33829 - HĐ 1008201 - 19/07/2024</t>
  </si>
  <si>
    <t>Chi phí xăng dầu ô tô 30H-33829 - HĐ 977189 - 13/07/2024</t>
  </si>
  <si>
    <t>Chi phí xăng dầu ô tô 30H-33829 - HĐ 996841 - 17/07/2024</t>
  </si>
  <si>
    <t>UNC05445</t>
  </si>
  <si>
    <t>Chi phí gửi xe,đồ dùng trên xe khác...</t>
  </si>
  <si>
    <t>MHVETC45</t>
  </si>
  <si>
    <t>CP tiếp khách tại Hà Nội - HĐ 657 - 24.7.24</t>
  </si>
  <si>
    <t>0108184017</t>
  </si>
  <si>
    <t>CÔNG TY TNHH KIMS NGON BBQ</t>
  </si>
  <si>
    <t>MDV01091</t>
  </si>
  <si>
    <t>Phí dịch vụ quảng cáo trên website Batdongsan.com.vn</t>
  </si>
  <si>
    <t>0104630479</t>
  </si>
  <si>
    <t>CÔNG TY CỔ PHẦN PROPERTYGURU VIỆT NAM</t>
  </si>
  <si>
    <t>MHVETC38</t>
  </si>
  <si>
    <t>Chi phí đổ xăng dầu xe ô tô 30H-33829 T7/2024  - HĐ 14437 - 18/07/2024</t>
  </si>
  <si>
    <t>0700883181</t>
  </si>
  <si>
    <t>CÔNG TY TNHH MTV XĂNG DẦU HÀ NAM</t>
  </si>
  <si>
    <t>MHVETC50</t>
  </si>
  <si>
    <t>CP tiếp khách tại Hà Nam - HĐ 1325  - 25.7.24</t>
  </si>
  <si>
    <t>0700289683</t>
  </si>
  <si>
    <t>CÔNG TY CỔ PHẦN NGỌC SƠN</t>
  </si>
  <si>
    <t>UNC05507</t>
  </si>
  <si>
    <t>UNC05508</t>
  </si>
  <si>
    <t>Phí quản lý tài khoản T7/24</t>
  </si>
  <si>
    <t>MDV01098</t>
  </si>
  <si>
    <t>Thuê phòng nghỉ tại Thanh Hóa - HĐ 2115 - 26/07/2024</t>
  </si>
  <si>
    <t>2800748334</t>
  </si>
  <si>
    <t>CÔNG TY CỔ PHẦN IN VÀ VẬT TƯ BA ĐÌNH THANH HÓA</t>
  </si>
  <si>
    <t>MDV01104</t>
  </si>
  <si>
    <t>Chi phí in card visa của sale - VP Đà Nẵng - HĐ 14263 - 26/07/2024</t>
  </si>
  <si>
    <t>CPSK</t>
  </si>
  <si>
    <t>Chi phí sự kiện</t>
  </si>
  <si>
    <t>MHVETC39</t>
  </si>
  <si>
    <t>Chi phí đổ xăng dầu xe ô tô 30H-33829 T7/2024  - HĐ 4901 - 26/07/2024</t>
  </si>
  <si>
    <t>2800196299</t>
  </si>
  <si>
    <t>CÔNG TY CỔ PHẦN XE KHÁCH THANH HOÁ</t>
  </si>
  <si>
    <t>MDV01089</t>
  </si>
  <si>
    <t>Thuê phòng nghỉ tại Thanh Hóa - HĐ 13525 - 27/07/2024</t>
  </si>
  <si>
    <t>MHVETC49</t>
  </si>
  <si>
    <t>Chi phí mua hoa quả tiếp khách văn phòng - VP Hà Nội - HĐ 323 - 27/07/2024</t>
  </si>
  <si>
    <t>0109786078</t>
  </si>
  <si>
    <t>CÔNG TY TNHH THƯƠNG MẠI VÀ XNK ANH THƯ</t>
  </si>
  <si>
    <t>UNC05530</t>
  </si>
  <si>
    <t>Phí QLTK T7/2024</t>
  </si>
  <si>
    <t>UNC05533</t>
  </si>
  <si>
    <t>Phí ngân hàng T7/2024</t>
  </si>
  <si>
    <t>MDV01090</t>
  </si>
  <si>
    <t>Thuê phòng nghỉ tại Thanh Hóa - HĐ 13581 - 28/07/2024</t>
  </si>
  <si>
    <t>MDV01099</t>
  </si>
  <si>
    <t>Thuê phòng nghỉ tại Thanh Hóa (công tác Thanh Hóa ngày 26-28/7/24 của Lê Thị Thanh Tâm và Nguyễn Thị Duyên P.Admin - HĐ 1893 - 28/07/2024</t>
  </si>
  <si>
    <t>MDV01100</t>
  </si>
  <si>
    <t>Thuê phòng nghỉ tại Thanh Hóa - HĐ 1894 - 28/07/2024</t>
  </si>
  <si>
    <t>UNC05520</t>
  </si>
  <si>
    <t>TT CP mua đồ dùng VP Hà Nam</t>
  </si>
  <si>
    <t>TT tiền thuê ghế sự kiện Văn Hóa Sun ngày 6.7.24</t>
  </si>
  <si>
    <t>UNC05521</t>
  </si>
  <si>
    <t>TT CP làm dấu tên Nguyễn Đình Bảo</t>
  </si>
  <si>
    <t>NV_RT0858_CDHP</t>
  </si>
  <si>
    <t>Cấn Đỗ Hà Phương</t>
  </si>
  <si>
    <t>UNC05525</t>
  </si>
  <si>
    <t>Phí BDSD T7.2024 SĐT 0344163388</t>
  </si>
  <si>
    <t>UNC05527</t>
  </si>
  <si>
    <t>MDV01082</t>
  </si>
  <si>
    <t>0700616468</t>
  </si>
  <si>
    <t>CÔNG TY TNHH SONG ANH HÀ NAM</t>
  </si>
  <si>
    <t>MDV01106</t>
  </si>
  <si>
    <t>Vé máy bay tháng 7.2024 - hđ 138 - 29/07/2024</t>
  </si>
  <si>
    <t>MDV01107</t>
  </si>
  <si>
    <t>Cước chuyển phát nhanh T7.2024 -  HĐ 24450 - 29/07/2024_VP Hà Nội</t>
  </si>
  <si>
    <t>MHVETC36</t>
  </si>
  <si>
    <t>Chi phí đổ xăng dầu xe ô tô 30H-33829 T7/2024  - HĐ 189328 - 29/07/2024</t>
  </si>
  <si>
    <t>0700100458</t>
  </si>
  <si>
    <t>CÔNG TY CỔ PHẦN TẬP ĐOÀN TƯ VẤN ĐẦU TƯ XÂY DỰNG  HẢI LÝ</t>
  </si>
  <si>
    <t>UNC05535</t>
  </si>
  <si>
    <t>Xe Công ty 30H-33829 T7+8+9/2024</t>
  </si>
  <si>
    <t>Xe Ms Duyên 30E-98615 T7+8+9/2024</t>
  </si>
  <si>
    <t>Xe Mr Đăng 30G-19762 T7+8+9/2024</t>
  </si>
  <si>
    <t>MHVETC30</t>
  </si>
  <si>
    <t>Chi phí VETC T7/2024</t>
  </si>
  <si>
    <t>MHVETC40</t>
  </si>
  <si>
    <t>Giấy in A4 double A</t>
  </si>
  <si>
    <t>0102292496</t>
  </si>
  <si>
    <t>CÔNG TY CỔ PHẦN TRƯỜNG HÀ</t>
  </si>
  <si>
    <t>Bút bi FO -024 xanh 20c/h</t>
  </si>
  <si>
    <t>Bút chì khúc MG1602 40c/h</t>
  </si>
  <si>
    <t>Bút gel BIZ-GEL23 xanh 10c/h</t>
  </si>
  <si>
    <t>Bút dạ quang FO-HL02/VN 10c/h cam</t>
  </si>
  <si>
    <t xml:space="preserve">Bút dạ quang FO-HL02/VN 10c/h xanh lá	</t>
  </si>
  <si>
    <t>Túi Clear 20c/t</t>
  </si>
  <si>
    <t>MHVETC41</t>
  </si>
  <si>
    <t>Ruột ghim số 3</t>
  </si>
  <si>
    <t>MHVETC42</t>
  </si>
  <si>
    <t>Chi phí đồ dùng văn phòng - VP Hà Nội - HĐ 147236 - 30/07/2024</t>
  </si>
  <si>
    <t>MHVETC48</t>
  </si>
  <si>
    <t>Trống in laser P1005/1006</t>
  </si>
  <si>
    <t>Kẹp giấy 19mm</t>
  </si>
  <si>
    <t>Kẹp giấy 32mm</t>
  </si>
  <si>
    <t>2008 Cặp còng bật 9 loại 1</t>
  </si>
  <si>
    <t>Kim bấm số 10 VN (600h/thùng)</t>
  </si>
  <si>
    <t>Ghim cài C62 (10h/lốc)</t>
  </si>
  <si>
    <t>Giấy nhớ 5 màu Penko1.5x7.6</t>
  </si>
  <si>
    <t>KH00160</t>
  </si>
  <si>
    <t>Khấu hao TSCĐ tháng 7 năm 2024</t>
  </si>
  <si>
    <t>MDV01083</t>
  </si>
  <si>
    <t>CP mua hoa tặng khai giảng IT Plus - HĐ 300 - ngày 31.7.24</t>
  </si>
  <si>
    <t>8011475257</t>
  </si>
  <si>
    <t>BÙI THỊ THANH HẰNG</t>
  </si>
  <si>
    <t>MDV01101</t>
  </si>
  <si>
    <t>NVK113</t>
  </si>
  <si>
    <t>Hạch toán thuế nhà thầu T7/2024 (thuế TNDN)</t>
  </si>
  <si>
    <t>Hạch toán lương T7.2024- BOD</t>
  </si>
  <si>
    <t>Hạch toán lương T7.2024 - DVKH_ĐN</t>
  </si>
  <si>
    <t>Hạch toán lương T7.2024- HCNS_HN</t>
  </si>
  <si>
    <t>Hạch toán lương T7.2024- MKT_HN</t>
  </si>
  <si>
    <t>Hạch toán lương T7.2024- PTHT</t>
  </si>
  <si>
    <t>Hạch toán lương T7.2024- TCKT</t>
  </si>
  <si>
    <t>Hạch toán lương T7.2024 - DVKH_HN</t>
  </si>
  <si>
    <t>Hạch toán lương T7.2024- HCNS_ĐN</t>
  </si>
  <si>
    <t>Hạch toán lương T7.2024- HCNS_TH</t>
  </si>
  <si>
    <t>Hạch toán lương T7.2024- MKT_ĐN</t>
  </si>
  <si>
    <t>Hạch toán BHXH trích CPDN T7.2024-BOD</t>
  </si>
  <si>
    <t>Hạch toán BHYT trích CPDN T7.2024-BOD</t>
  </si>
  <si>
    <t>Hạch toán BHTN trích CPDN T7.2024-BOD</t>
  </si>
  <si>
    <t>Hạch toán BHXH trích CPDN T7.2024 - DVKH</t>
  </si>
  <si>
    <t>Hạch toán BHYT trích CPDN T7.2024 - DVKH</t>
  </si>
  <si>
    <t>Hạch toán BHTN trích CPDN T7.2024 - DVKH</t>
  </si>
  <si>
    <t>Hạch toán BHXH trích CPDN T7.2024- MKT</t>
  </si>
  <si>
    <t>Hạch toán BHYT trích CPDN T7.2024- MKT</t>
  </si>
  <si>
    <t>Hạch toán BHTN trích CPDN T7.2024- MKT</t>
  </si>
  <si>
    <t>Hạch toán BHXH trích CPDN T7.2024- PTHT</t>
  </si>
  <si>
    <t>Hạch toán BHYT trích CPDN T7.2024- PTHT</t>
  </si>
  <si>
    <t>Hạch toán BHTN trích CPDN T7.2024- PTHT</t>
  </si>
  <si>
    <t>Hạch toán BHXH trích CPDN T7.2024- TCKT</t>
  </si>
  <si>
    <t>Hạch toán BHYT trích CPDN T7.2024- TCKT</t>
  </si>
  <si>
    <t>Hạch toán BHTN trích CPDN T7.2024- TCKT</t>
  </si>
  <si>
    <t>Công ty trích KPCĐ tháng 7.2024_BOD</t>
  </si>
  <si>
    <t>Công ty trích KPCĐ tháng 7.2024_DVKH</t>
  </si>
  <si>
    <t>Công ty trích KPCĐ tháng 7.2024_MKT</t>
  </si>
  <si>
    <t>Công ty trích KPCĐ tháng 7.2024_PTHT</t>
  </si>
  <si>
    <t>Công ty trích KPCĐ tháng 7.2024_TCKT</t>
  </si>
  <si>
    <t>PBPTT00171</t>
  </si>
  <si>
    <t>Phân bổ chi phí trả trước tháng 7 năm 2024</t>
  </si>
  <si>
    <t>QTTU00626</t>
  </si>
  <si>
    <t>Chi phí hành chính không có hóa đơn VP Đà Nẵng T7/2024</t>
  </si>
  <si>
    <t>VP_PLK</t>
  </si>
  <si>
    <t>MDV01136</t>
  </si>
  <si>
    <t>Chi phí đổ xăng dầu xe ô tô  - HĐ 1079026 - 01/08/2024</t>
  </si>
  <si>
    <t>MDV01143</t>
  </si>
  <si>
    <t>Chi phí đồ dùng văn phòng - VP Hà Nội - HĐ 148624 - 01/08/2024</t>
  </si>
  <si>
    <t>MDV01139</t>
  </si>
  <si>
    <t>Phí công chứng hợp đồng số 1947/2024. Hợp đồng thế chấp quyền sử dụng đất trị giá 2.135.000.000 đồng - hđ 977 - 02/08/2024</t>
  </si>
  <si>
    <t>0402172993</t>
  </si>
  <si>
    <t>VĂN PHÒNG CÔNG CHỨNG ĐINH XUÂN HẢO</t>
  </si>
  <si>
    <t>MDV01140</t>
  </si>
  <si>
    <t>Phí công chứng hợp đồng số 1948/2024. Hợp đồng thế chấp quyền tài sản trị giá 278.000.000 đồng - hđ 978 - 02/08/2024</t>
  </si>
  <si>
    <t>MHVETC62</t>
  </si>
  <si>
    <t>Cước hotline CSKH T7/24 - SĐT 0329161689 - HĐ 37713672 - 02/08/24</t>
  </si>
  <si>
    <t>Cước hotline tuyển dụng T7/24 - SĐT 0399504456 - HĐ 37758421 - 02/08/24</t>
  </si>
  <si>
    <t>Cước hotline Công ty T7/24 - SĐT 18008085 - HĐ 37706399 - 02/08/24</t>
  </si>
  <si>
    <t>Cước hotline Kế toán T7/24 - SĐT 0344163388 - HĐ 37712243 - 02/08/24</t>
  </si>
  <si>
    <t>UNC05546</t>
  </si>
  <si>
    <t>UNC05553</t>
  </si>
  <si>
    <t>TT CP tiền gửi xe ô tô công ty BKS 30H-33829 qua đêm T5/24</t>
  </si>
  <si>
    <t>TT CP tiền gửi xe ô tô công ty BKS 30H-33829 qua đêm T6/24</t>
  </si>
  <si>
    <t>TT CP tiền gửi xe ô tô công ty BKS 30H-33829 qua đêm Q3/24</t>
  </si>
  <si>
    <t>UNC05554</t>
  </si>
  <si>
    <t>TT CP gửi xe ghép tài liệu bán hàng về Hà Nam</t>
  </si>
  <si>
    <t>UNC05557</t>
  </si>
  <si>
    <t>TT CP đổ mực máy in và thay trống máy in 2900 VP Hà Nam ngày 26.7.24</t>
  </si>
  <si>
    <t>NV_BTT</t>
  </si>
  <si>
    <t>Bùi Thị Thơm</t>
  </si>
  <si>
    <t>UNC05564</t>
  </si>
  <si>
    <t>Thanh toán chi phí công chứng hợp đồng ủy quyền làm hồ sơ giải ngân NCB</t>
  </si>
  <si>
    <t>VPCC_NQA</t>
  </si>
  <si>
    <t>Nguyễn Quỳnh Anh - VPCC</t>
  </si>
  <si>
    <t>V_HS</t>
  </si>
  <si>
    <t>MDV01109</t>
  </si>
  <si>
    <t>Chi phí phòng nghỉ tại Hà Nam (công tác phí từ 29/7-3/8/24 tại dự án Sun Urban Hà Nam) của Nguyễn Thị Duyên - HĐ 479 - 03/08/2024</t>
  </si>
  <si>
    <t>0700187219-001</t>
  </si>
  <si>
    <t>KHÁCH SẠN LAGALO - CHI NHÁNH CÔNG TY CP CHÂU GIANG</t>
  </si>
  <si>
    <t>MDV01130</t>
  </si>
  <si>
    <t>Dịch vụ ăn uống, tiếp khách - hđ 1837 - 04/08/2024</t>
  </si>
  <si>
    <t>0313168515-014</t>
  </si>
  <si>
    <t>CHI NHÁNH CÔNG TY CỔ PHẦN PIZZA 4PS – NHÀ HÀNG PIZZA 4PS AEON MALL HẢI PHÒNG - CÔNG TY CỔ PHẦN PIZZA 4PS</t>
  </si>
  <si>
    <t>QTTU00612</t>
  </si>
  <si>
    <t>Quyết toán tạm ứng cho Nguyễn Thị Duyên (P.TGĐ) - chi phí tiếp khách tại Thanh Hóa ngày 14/07/2024</t>
  </si>
  <si>
    <t>QTTU00613</t>
  </si>
  <si>
    <t>Chi phí công tác phí Mr Ngọc ( 500.000đ/ngày*3.5 ngày)</t>
  </si>
  <si>
    <t>Chi phí công tác phí Mr Hà ( 500.000đ/ngày*3.5 ngày)</t>
  </si>
  <si>
    <t>Chi phí công tác phí Ms Duyên ( 500.000đ/ngày*3.5 ngày)</t>
  </si>
  <si>
    <t>Chi phí công tác phí Mr Bảo ( 500.000đ/ngày*3.5 ngày)</t>
  </si>
  <si>
    <t>Chi phí công tác phí Mr Phú ( 300.000đ/ngày*3.5 ngày)</t>
  </si>
  <si>
    <t>UNC05568</t>
  </si>
  <si>
    <t>TT chi phí teabreak sự kiện đón TTS trường CĐ Việt Mỹ tại VP Hà Nội ngày 01/08/2024</t>
  </si>
  <si>
    <t>UNC05569</t>
  </si>
  <si>
    <t>TT chi phí đổi vé xe máy CBCNV VP 319 BQP</t>
  </si>
  <si>
    <t>UNC05570</t>
  </si>
  <si>
    <t>TT chi phí tiếp khách tại CN Thanh Hóa ngày 28/07/2024 của Nguyễn Thị Duyên BOD</t>
  </si>
  <si>
    <t>MDV01113</t>
  </si>
  <si>
    <t>Dịch vụ vệ sinh văn phòng T7.24 VP Đà Nẵng - HĐ 400 - 06/08/2024</t>
  </si>
  <si>
    <t>MHVETC56</t>
  </si>
  <si>
    <t>Chi phí tiếp khách Đà Nẵng - HĐ 3764 - 06/08/2024</t>
  </si>
  <si>
    <t>NTTK3816</t>
  </si>
  <si>
    <t>TT chi phí dịch vụ đăng ký ngoài tài sản_VP công chứng làm hồ sơ giải ngân NCB (back lại)</t>
  </si>
  <si>
    <t>UNC05571</t>
  </si>
  <si>
    <t>TT chi phí đăng ký thế chấp tài sản làm hồ sơ giải ngân NCB</t>
  </si>
  <si>
    <t>TTMB</t>
  </si>
  <si>
    <t>Thái Thị Mỹ Bình</t>
  </si>
  <si>
    <t>UNC05573</t>
  </si>
  <si>
    <t>TT chi phí dịch vụ đăng ký ngoài tài sản_VP công chứng làm hồ sơ giải ngân NCB</t>
  </si>
  <si>
    <t>MDV01112</t>
  </si>
  <si>
    <t>Chi phí ăn trưa sự kiện Sun Urban Hà Nam ngày 03/08/2024 - hđ 1429 - 07/08/2024</t>
  </si>
  <si>
    <t>MDV01117</t>
  </si>
  <si>
    <t>Thuê xe sitetour Thanh Hóa - Hà Nội ngày 07/08/2024 - hđ 61 - 07/08/2024</t>
  </si>
  <si>
    <t>0103022936</t>
  </si>
  <si>
    <t>CÔNG TY CỔ PHẦN KINH TẾ ĐỐI NGOẠI PHƯƠNG ĐÔNG</t>
  </si>
  <si>
    <t>MDV01135</t>
  </si>
  <si>
    <t xml:space="preserve"> Cước vận chuyển Nội Bài-Hà Nội (đón ms Duyên + mr Hà ngày 6/8/24) - HĐ 290 - 07/08/2024</t>
  </si>
  <si>
    <t>MDV01137</t>
  </si>
  <si>
    <t>Chi phí đổ xăng dầu xe ô tô 30H-338.29 T8/2024  - HĐ 1112984 - 07/08/2024</t>
  </si>
  <si>
    <t>MDV01144</t>
  </si>
  <si>
    <t>MDV01145</t>
  </si>
  <si>
    <t>Chi phí đồ dùng văn phòng - VP Hà Nội - HĐ 153198 - 07/08/2024</t>
  </si>
  <si>
    <t>MDV01146</t>
  </si>
  <si>
    <t>Chi phí đồ dùng văn phòng HN - hđ 1226589 - 07/08/2024</t>
  </si>
  <si>
    <t>NTTK3838</t>
  </si>
  <si>
    <t>QTTU00614</t>
  </si>
  <si>
    <t>Công tác phí Mr Hà + Ms Duyên từ 29/6-2/7/23 (500.000đ/ngày/người*4 ngày)</t>
  </si>
  <si>
    <t>Công tác phí Mr Hà + Ms Duyên từ 06/07-09/07/23 (500.000đ/ngày/người*4 ngày)</t>
  </si>
  <si>
    <t>Công tác phí Mr Hà + Ms Duyên từ 20/08-22/08/23 (500.000đ/ngày/người*3 ngày)</t>
  </si>
  <si>
    <t>Công tác phí Mr Hà + Ms Duyên từ 06/09-09/09/23 (500.000đ/ngày/người*4 ngày)</t>
  </si>
  <si>
    <t>QTTU00615</t>
  </si>
  <si>
    <t>Quyết toán tạm ứng CP Roadshow dự án BRG của Nguyễn Đình Đức</t>
  </si>
  <si>
    <t>BRG</t>
  </si>
  <si>
    <t>BRG Diamond</t>
  </si>
  <si>
    <t>QTTU00616</t>
  </si>
  <si>
    <t>Quyết toán tạm ứng CP quay chụp Flycam quay tư liệu bán hàng dự án Sun Cosmo của Nguyễn Đình Đức</t>
  </si>
  <si>
    <t>SCDN</t>
  </si>
  <si>
    <t>QTTU00617</t>
  </si>
  <si>
    <t>Công tác phí từ 29/7-03/08/24 (300.000đ/ngày*6 ngày)</t>
  </si>
  <si>
    <t>UNC05590</t>
  </si>
  <si>
    <t>TT CP ăn uống đoàn Hà Nội tham gia kickoff Vin Thanh Hóa ngày 08/07/2024</t>
  </si>
  <si>
    <t>UNC05592</t>
  </si>
  <si>
    <t>TT CP đặt nước uống tại Văn phòng ngày 08/07/2024</t>
  </si>
  <si>
    <t>NV00083</t>
  </si>
  <si>
    <t>Hà Thị Hồng Nhung</t>
  </si>
  <si>
    <t>UNC05593</t>
  </si>
  <si>
    <t>MDV01110</t>
  </si>
  <si>
    <t>Chi phí tiếp khách Hà Nam của BOD - hđ 368 - 08/08/2024</t>
  </si>
  <si>
    <t>0700874613</t>
  </si>
  <si>
    <t>CÔNG TY CỔ PHẦN SẢN XUẤT THƯƠNG MẠI DỊCH VỤ CHAM CHAM</t>
  </si>
  <si>
    <t>UNC05597</t>
  </si>
  <si>
    <t>TT chi phí thuê tài khoản Kahoot ngày 01/08/2024 (gói 200 người chơi, sự kiện chào đón TTS trường CĐ Việt Mỹ)</t>
  </si>
  <si>
    <t>UNC05598</t>
  </si>
  <si>
    <t>TT chi phí thuê trống sự kiện Hà Nam ngày 03/08/2024</t>
  </si>
  <si>
    <t>UNC05599</t>
  </si>
  <si>
    <t>Công tác phí ngày 15/07/2024 của Nguyễn Thị Duyên Admin (300.000đ/ngày*1 ngày)</t>
  </si>
  <si>
    <t>Công tác phí ngày 15/07/2024 của Nguyễn Thị Duyên P.TGĐ (500.000đ/ngày*1 ngày)</t>
  </si>
  <si>
    <t>UNC05600</t>
  </si>
  <si>
    <t>TT CP công chứng tài sản đảm bảo P120017 phục vụ Hợp đồng tín dụng tái cấp NCB 2024</t>
  </si>
  <si>
    <t>UNC05602</t>
  </si>
  <si>
    <t>Công tác phí ngày 26-28/07/2024 của Lê Thị Thanh Tâm Admin (400.000đ/ngày*2 ngày)</t>
  </si>
  <si>
    <t>Công tác phí ngày 26-28/07/2024 của Nguyễn Thị Duyên Admin (300.000đ/ngày*2 ngày)</t>
  </si>
  <si>
    <t>UNC05604</t>
  </si>
  <si>
    <t>MDV01138</t>
  </si>
  <si>
    <t>Chi phí đổ xăng dầu xe ô tô 30H-338.29 T8/2024  - HĐ 1124003 - 09/08/2024</t>
  </si>
  <si>
    <t>UNC05641</t>
  </si>
  <si>
    <t>Thu phí giải ngân chi lương ngày 10/08/2024</t>
  </si>
  <si>
    <t>MDV01114</t>
  </si>
  <si>
    <t>Tạm ứng 50% giá trị hợp đồng số: 0108/2024/HDDV/HL-RETI ký ngày 1/8/24 (thuê tổ chức du lịch công ty 18-20/8/24) - hđ 3 - 12/8/2024</t>
  </si>
  <si>
    <t>0109719995</t>
  </si>
  <si>
    <t>CÔNG TY CỔ PHẦN TRUYỀN THÔNG HOLA</t>
  </si>
  <si>
    <t>MDV01131</t>
  </si>
  <si>
    <t>Chi phí VPP VP Đà Nẵng - hđ 1911 - 12/08/2024</t>
  </si>
  <si>
    <t>QTTU00620</t>
  </si>
  <si>
    <t>Chi phí đồ dùng văn phòng khác</t>
  </si>
  <si>
    <t>QTTU00622</t>
  </si>
  <si>
    <t>Quyết toán tạm ứng cho Phạm Hoài Ngọc - Chi phí thuê vũ đoàn biểu diễn sự kiện ngày 3/8/24 dự án Sun Urban City Hà Nam</t>
  </si>
  <si>
    <t>UNC05614</t>
  </si>
  <si>
    <t>TT Chi phí ăn uống sự kiện 17/7/24 tại Hà Nam</t>
  </si>
  <si>
    <t>UNC05994</t>
  </si>
  <si>
    <t>Phí SMS T8/2024</t>
  </si>
  <si>
    <t>UNC05995</t>
  </si>
  <si>
    <t>MDV01134</t>
  </si>
  <si>
    <t>Mua lẵng hoa - hđ 1647 - 13/08/2024</t>
  </si>
  <si>
    <t>8042620899</t>
  </si>
  <si>
    <t>TRƯƠNG KIM THU</t>
  </si>
  <si>
    <t>Chi phí đổ xăng dầu xe ô tô30H-338.29 T8.24  - HĐ 1147620 - 13/08/2024</t>
  </si>
  <si>
    <t>UNC05642</t>
  </si>
  <si>
    <t>Thu phí giải ngân chi lương ngày 13/08/2024</t>
  </si>
  <si>
    <t>UNC05643</t>
  </si>
  <si>
    <t>Thu phí giải ngân thuê VP Q3/2024 ngày 13/8/24</t>
  </si>
  <si>
    <t>MDV01147</t>
  </si>
  <si>
    <t>Chi phí ăn uống tiếp khách - hđ 2593 - 14/08/2024</t>
  </si>
  <si>
    <t>0108308897</t>
  </si>
  <si>
    <t>CÔNG TY TRÁCH NHIỆM HỮU HẠN CHẢ CÁ HÀNG SƠN</t>
  </si>
  <si>
    <t>UNC05635</t>
  </si>
  <si>
    <t>Chi phí gửi xe muộn T7.24 VP HN</t>
  </si>
  <si>
    <t>UNC05647</t>
  </si>
  <si>
    <t>Phí BDSD T8.2024 SĐT 0943073636</t>
  </si>
  <si>
    <t>UNC05648</t>
  </si>
  <si>
    <t>Phí BDSD T8.2024 SĐT 0946856644</t>
  </si>
  <si>
    <t>UNC05649</t>
  </si>
  <si>
    <t>Phí BDSD T8.2024 SĐT 0948668969</t>
  </si>
  <si>
    <t>BH54-24</t>
  </si>
  <si>
    <t>33311</t>
  </si>
  <si>
    <t>KH_Khách lẻ</t>
  </si>
  <si>
    <t>Khách lẻ</t>
  </si>
  <si>
    <t>MDV01115</t>
  </si>
  <si>
    <t>Tạm ứng 30% giá trị hợp đồng số: 0108/2024/HDDV/HL-RETI ký ngày 1/8/24 (thuê tổ chức du lịch công ty 18-20/8/24) - hđ 4 - 15/8/2024</t>
  </si>
  <si>
    <t>Chi phí đổ xăng dầu xe ô tô 30H-338.29 T8.24  - HĐ 1158429 - 15/08/2024</t>
  </si>
  <si>
    <t>UNC05644</t>
  </si>
  <si>
    <t>Thu phí giải ngân TT 50% cho Hola</t>
  </si>
  <si>
    <t>MDV01123</t>
  </si>
  <si>
    <t>Chi phí mua sách -  hđ 7585 - 16/08/2024</t>
  </si>
  <si>
    <t>0101603420</t>
  </si>
  <si>
    <t>CÔNG TY CỔ PHẦN VĂN HOÁ VÀ TRUYỀN THÔNG NHÃ NAM</t>
  </si>
  <si>
    <t>MDV01141</t>
  </si>
  <si>
    <t>Chi phí đổ xăng dầu xe ô tô  - HĐ 1163433 - 16/08/2024</t>
  </si>
  <si>
    <t>MH111</t>
  </si>
  <si>
    <t>Chi phí đổ xăng dầu xe ô tô 30H-688.65  - HĐ 645425 - 16/08/2024</t>
  </si>
  <si>
    <t>0200120833</t>
  </si>
  <si>
    <t>CÔNG TY XĂNG DẦU KHU VỰC III - TNHH MỘT THÀNH VIÊN</t>
  </si>
  <si>
    <t>MHVETC63</t>
  </si>
  <si>
    <t>Ruột dạ Parker - hđ 1978 - 16/8/2024</t>
  </si>
  <si>
    <t>0101427091</t>
  </si>
  <si>
    <t>CÔNG TY TNHH HIẾU TÂM</t>
  </si>
  <si>
    <t>Bút Parker Parker - hđ 1978 - 16/8/2024</t>
  </si>
  <si>
    <t>PC00150</t>
  </si>
  <si>
    <t>TT chi phí mua sách tặng BOD</t>
  </si>
  <si>
    <t>UNC05650</t>
  </si>
  <si>
    <t>Thu phí giải ngân TT thêm 30% cho Hola</t>
  </si>
  <si>
    <t>UNC05651</t>
  </si>
  <si>
    <t>Thu phí giải ngân chi HHMG ngày 16/08/2024</t>
  </si>
  <si>
    <t>UNC05660</t>
  </si>
  <si>
    <t>TT chi phí vận chuyển , mua đồ dùng mới và mua đồ lễ ban Thần Tài cho VP Thanh Hóa</t>
  </si>
  <si>
    <t>UNC05661</t>
  </si>
  <si>
    <t>TT chi phí ăn uống cho nhân sự Thanh Hóa đi sitetour Vinhome Smart City Hà Nội ngày 07/08/2024</t>
  </si>
  <si>
    <t>UNC05662</t>
  </si>
  <si>
    <t>TT chi phí sẵm lễ ban thờ và setup văn phòng Hà Nam</t>
  </si>
  <si>
    <t>UNC05653</t>
  </si>
  <si>
    <t>Phí SMS tháng 8.2024 (SĐT kế toán)</t>
  </si>
  <si>
    <t>UNC05654</t>
  </si>
  <si>
    <t>Phí SMS tháng 8.2024 (SĐT TGĐ)</t>
  </si>
  <si>
    <t>MDV01133</t>
  </si>
  <si>
    <t>Phụ trội bản in- hóa đơn 4410-21/08/2024</t>
  </si>
  <si>
    <t>UNC05655</t>
  </si>
  <si>
    <t>Thu phí ngân hàng</t>
  </si>
  <si>
    <t>UNC05715</t>
  </si>
  <si>
    <t>Phí duy trì tài khoản T8.2024</t>
  </si>
  <si>
    <t>UNC05772</t>
  </si>
  <si>
    <t>UNC05993</t>
  </si>
  <si>
    <t>Phí BSMS T7.2024</t>
  </si>
  <si>
    <t>MDV01126</t>
  </si>
  <si>
    <t>Phí vận chuyển</t>
  </si>
  <si>
    <t>UNC05773</t>
  </si>
  <si>
    <t>UNC05992</t>
  </si>
  <si>
    <t>Phí QLTK T8.2024</t>
  </si>
  <si>
    <t>MDV01125</t>
  </si>
  <si>
    <t>Dịch vụ khấu trừ bảo hiểm sửa chữa xe BKS 30H-33829 - hđ 12123 - 23/08/2024</t>
  </si>
  <si>
    <t>MDV01148</t>
  </si>
  <si>
    <t>Chi phí xăng dầu xe ô tô - hđ 31894 - 24/08/2024</t>
  </si>
  <si>
    <t>0700833864</t>
  </si>
  <si>
    <t>CÔNG TY TNHH THƯƠNG MẠI XĂNG DẦU TÂN MAI</t>
  </si>
  <si>
    <t>MHVETC67</t>
  </si>
  <si>
    <t>Mua 100 áo đồng phục công ty (màu cam) - hóa đơn 599-24/08/2024</t>
  </si>
  <si>
    <t>0108920073</t>
  </si>
  <si>
    <t>CÔNG TY TNHH SẢN XUẤT VÀ THƯƠNG MẠI THỜI TRANG NAM PHƯƠNG</t>
  </si>
  <si>
    <t>MDV01118</t>
  </si>
  <si>
    <t>Học phí đào tạo khóa học "Sale Mentorship Program" cho sale Nguyễn Thị Ly Ly + Nguyễn Giang Huy từ 26/8/24-8/11/24 - hđ 11 - 26/8/24</t>
  </si>
  <si>
    <t>0401727508</t>
  </si>
  <si>
    <t>CÔNG TY TNHH CHO LÀ NHẬN</t>
  </si>
  <si>
    <t>TDDT_DT</t>
  </si>
  <si>
    <t>MDV01119</t>
  </si>
  <si>
    <t xml:space="preserve">Chi phí vận chuyển bàn ghế VP Hà Nội - Hà Nam- hđ 38 - 26/8/2024 </t>
  </si>
  <si>
    <t>0107262223</t>
  </si>
  <si>
    <t>CÔNG TY TNHH KINH DOANH VÀ DỊCH VỤ BÌNH NGUYÊN</t>
  </si>
  <si>
    <t>Chi phí vận chuyển bàn ghế từ VP thuê tạm Hà Nam-VP chính thức Hà Nam - hđ 38 - 26/8/2024</t>
  </si>
  <si>
    <t>Cước vận chuyển khách Nội Bài-Hà Nội ngày 24/08/2024 - hđ 3887 - 26/08/2024</t>
  </si>
  <si>
    <t>0102239485</t>
  </si>
  <si>
    <t>CÔNG TY CỔ PHẦN DỊCH VỤ TAXI ABC</t>
  </si>
  <si>
    <t>UNC05955</t>
  </si>
  <si>
    <t>Phí quản lý tài khoản T8/24</t>
  </si>
  <si>
    <t>UNC05956</t>
  </si>
  <si>
    <t>Phí vi phạm số dư tối thiểu</t>
  </si>
  <si>
    <t>UNC05985</t>
  </si>
  <si>
    <t>TT chi phí ăn uống sự kiện lễ khởi công dự án Sun Cát Bà ngày 16/8/2024</t>
  </si>
  <si>
    <t>UNC05987</t>
  </si>
  <si>
    <t xml:space="preserve">TT chi phí ăn uống sự kiện Sun Urban City Hà Nam ngày 24/8/24 </t>
  </si>
  <si>
    <t>UNC05991</t>
  </si>
  <si>
    <t>Phí ngân hàng NCB T8/2024</t>
  </si>
  <si>
    <t>MDV01121</t>
  </si>
  <si>
    <t>TT 100% giá trị hợp đồng số: 0108/2024/HDDV/HL-RETI ký ngày 1/8/24 (thuê tổ chức du lịch công ty 18-20/8/24) - hđ 5 - 27/8/2024</t>
  </si>
  <si>
    <t>MDV01128</t>
  </si>
  <si>
    <t>Mua hoa quả - hđ 12818 - 27/08/2024</t>
  </si>
  <si>
    <t>0107525793</t>
  </si>
  <si>
    <t>CÔNG TY TNHH HOA QUẢ THỦY ANH</t>
  </si>
  <si>
    <t>Cước chuyển phát nhanh T8.2024 -  HĐ 28668 - 27/08/2024_VP Hà Nội</t>
  </si>
  <si>
    <t>MDV01129</t>
  </si>
  <si>
    <t>Mua hóa tươi - hđ 283 - 28/08/2024</t>
  </si>
  <si>
    <t>0107768323</t>
  </si>
  <si>
    <t>CÔNG TY TNHH THƯƠNG MẠI VÀ DỊCH VỤ ĐIỆN HOA LI LY</t>
  </si>
  <si>
    <t>MDV01142</t>
  </si>
  <si>
    <t>Chi phí đổ xăng dầu xe ô tô  - HĐ 1231180 - 28/08/2024</t>
  </si>
  <si>
    <t>UNC05990</t>
  </si>
  <si>
    <t>Phí BDSD T8.2024 SĐT 0344163388</t>
  </si>
  <si>
    <t>UNC05998</t>
  </si>
  <si>
    <t>MDV01124</t>
  </si>
  <si>
    <t>Mực chai HL2240/2270 (80g)</t>
  </si>
  <si>
    <t>2004 Cặp còng bật 7 loại 1</t>
  </si>
  <si>
    <t>Túi lưu hồ sơ F</t>
  </si>
  <si>
    <t>Kẹp giấy 41mm</t>
  </si>
  <si>
    <t>Kẹp giấy 25mm</t>
  </si>
  <si>
    <t>Chi phí đổ xăng dầu xe ô tô - HĐ 2321257 - 30/8/2024</t>
  </si>
  <si>
    <t>NVK186</t>
  </si>
  <si>
    <t>TT chi phí quảng cáo từ ngày 20/7-21/8/24 thẻ anh Đăng (đuôi 1104)-TK 1 tiền đô-chi phí tuyển dụng</t>
  </si>
  <si>
    <t>NVK187</t>
  </si>
  <si>
    <t>TT chi phí quảng cáo từ ngày 20/7-21/8/24 thẻ anh Đăng (đuôi 1104)-TK 2 tiền VNĐ-chi phí tuyển dụng</t>
  </si>
  <si>
    <t>NH_K</t>
  </si>
  <si>
    <t>Tiền lãi phát sinh thẻ</t>
  </si>
  <si>
    <t>Phí ngân hàng phát sinh khi chạy kênh GG</t>
  </si>
  <si>
    <t>PC00160</t>
  </si>
  <si>
    <t xml:space="preserve">Thanh toán chi phí vật tư vách ngăn VP Hà Nội </t>
  </si>
  <si>
    <t>NV_RT0860_BQH</t>
  </si>
  <si>
    <t>Bạch Quang Huy (L.xe)</t>
  </si>
  <si>
    <t>UNC06000</t>
  </si>
  <si>
    <t>UNC06003</t>
  </si>
  <si>
    <t>TT chi phí mời thầy làm lễ VP mới Hà Nam ngày 2/8/24</t>
  </si>
  <si>
    <t>UNC06004</t>
  </si>
  <si>
    <t>Chi phí bến phà Cát Bà Hải Phòng ngày 16/8/24</t>
  </si>
  <si>
    <t>UNC06007</t>
  </si>
  <si>
    <t>TT chi phí in cờ và mua đồ cổ vũ dự án Noble Crystal ngày 26/8/24</t>
  </si>
  <si>
    <t>LTThuong</t>
  </si>
  <si>
    <t>Lê Thị Thương</t>
  </si>
  <si>
    <t>CPSK_Noble_Crystal</t>
  </si>
  <si>
    <t>Chi phí sự kiện_Noble_Crystal</t>
  </si>
  <si>
    <t>UNC06010</t>
  </si>
  <si>
    <t>TT chi phí ăn uống trên tàu đi Quảng Bình ngày 28/8/2024</t>
  </si>
  <si>
    <t>UNC06011</t>
  </si>
  <si>
    <t>TT chi phí mua đồ trang trí Trung Thu 2024</t>
  </si>
  <si>
    <t>THPhuong</t>
  </si>
  <si>
    <t>UNC06013</t>
  </si>
  <si>
    <t>TT chi phí in giấy khen sự kiện sơ kết 6 tháng đầu năm Quảng Bình ngày 19-20/8/24</t>
  </si>
  <si>
    <t>UNC06014</t>
  </si>
  <si>
    <t>TT chi phí chạy quảng cáo từ 21.7-20.8.24 thẻ NCB đuôi 3478 (chị Duyên)-phí ngoại tệ</t>
  </si>
  <si>
    <t>KH00161</t>
  </si>
  <si>
    <t>Khấu hao TSCĐ tháng 8 năm 2024</t>
  </si>
  <si>
    <t>MDV01122</t>
  </si>
  <si>
    <t>Chi phí VETC T8/2024</t>
  </si>
  <si>
    <t>Tiền phí thu gom rác thải T08/2024 (AMA85) - VP Phú Quốc - HĐ1650 - 31/08/2024</t>
  </si>
  <si>
    <t>Tiền phí quản lý T08/2024(AMA85) - VP Phú Quốc - HĐ1651 - 31/08/2024</t>
  </si>
  <si>
    <t>Tiền điện văn phòng tháng 08/2024 (AMA85)- VP Phú Quốc - HĐ 1652 - 31/08/2024</t>
  </si>
  <si>
    <t>Tiền nước văn phòng tháng 08/2024 (AMA85)- VP Phú Quốc - HĐ 1653 - 31/08/2024</t>
  </si>
  <si>
    <t>MDV01149</t>
  </si>
  <si>
    <t>CP tiếp khách tại Hà Nội - HĐ 2037 - 31/08/2024</t>
  </si>
  <si>
    <t>MDV01150</t>
  </si>
  <si>
    <t>CP tiếp khách tại Hà Nội - HĐ 2038 - 31/08/2024</t>
  </si>
  <si>
    <t>Hạch toán lương T8.2024- BOD</t>
  </si>
  <si>
    <t>Hạch toán lương T8.2024 - DVKH_ĐN</t>
  </si>
  <si>
    <t>Hạch toán lương T8.2024- HCNS_HN</t>
  </si>
  <si>
    <t>Hạch toán lương T8.2024- MKT_HN</t>
  </si>
  <si>
    <t>Hạch toán lương T8.2024- PTHT</t>
  </si>
  <si>
    <t>Hạch toán lương T8.2024- TCKT</t>
  </si>
  <si>
    <t>Hạch toán lương T8.2024 - DVKH_HN</t>
  </si>
  <si>
    <t>Hạch toán lương T8.2024- HCNS_TH</t>
  </si>
  <si>
    <t>Hạch toán lương T8.2024- MKT_ĐN</t>
  </si>
  <si>
    <t>Hạch toán lương T8.2024-DVKH_Hà Nam</t>
  </si>
  <si>
    <t>Hạch toán BHXH trích CPDN T8.2024-BOD</t>
  </si>
  <si>
    <t>Hạch toán BHYT trích CPDN T8.2024-BOD</t>
  </si>
  <si>
    <t>Hạch toán BHTN trích CPDN T8.2024-BOD</t>
  </si>
  <si>
    <t>Hạch toán BHXH trích CPDN T8.2024 - DVKH</t>
  </si>
  <si>
    <t>Hạch toán BHYT trích CPDN T8.2024 - DVKH</t>
  </si>
  <si>
    <t>Hạch toán BHTN trích CPDN T8.2024 - DVKH</t>
  </si>
  <si>
    <t>Hạch toán BHXH trích CPDN T8.2024- MKT</t>
  </si>
  <si>
    <t>Hạch toán BHYT trích CPDN T8.2024- MKT</t>
  </si>
  <si>
    <t>Hạch toán BHTN trích CPDN T8.2024- MKT</t>
  </si>
  <si>
    <t>Hạch toán BHXH trích CPDN T8.2024- PTHT</t>
  </si>
  <si>
    <t>Hạch toán BHYT trích CPDN T8.2024- PTHT</t>
  </si>
  <si>
    <t>Hạch toán BHTN trích CPDN T8.2024- PTHT</t>
  </si>
  <si>
    <t>Hạch toán BHXH trích CPDN T8.2024- TCKT</t>
  </si>
  <si>
    <t>Hạch toán BHYT trích CPDN T8.2024- TCKT</t>
  </si>
  <si>
    <t>Hạch toán BHTN trích CPDN T8.2024- TCKT</t>
  </si>
  <si>
    <t>Công ty trích KPCĐ tháng 8.2024_BOD</t>
  </si>
  <si>
    <t>Công ty trích KPCĐ tháng 8.2024_DVKH</t>
  </si>
  <si>
    <t>Công ty trích KPCĐ tháng 8.2024_MKT</t>
  </si>
  <si>
    <t>Công ty trích KPCĐ tháng 8.2024_PTHT</t>
  </si>
  <si>
    <t>Công ty trích KPCĐ tháng 8.2024_TCKT</t>
  </si>
  <si>
    <t>NVK215</t>
  </si>
  <si>
    <t>Hạch toán thuế nhà thầu T8/2024 (thuế TNDN)</t>
  </si>
  <si>
    <t>PBPTT00172</t>
  </si>
  <si>
    <t>Phân bổ chi phí trả trước tháng 8 năm 2024</t>
  </si>
  <si>
    <t>BHSK</t>
  </si>
  <si>
    <t>QTTU00628</t>
  </si>
  <si>
    <t>Chi phí hành chính không có hóa đơn T8</t>
  </si>
  <si>
    <t>QTTU00629</t>
  </si>
  <si>
    <t>Chi phí khác không có hóa đơn</t>
  </si>
  <si>
    <t>UNC05996</t>
  </si>
  <si>
    <t>Phí QLTK T8/2024</t>
  </si>
  <si>
    <t>UNC05997</t>
  </si>
  <si>
    <t>Phí ngân hàng T8/2024</t>
  </si>
  <si>
    <t>641_LươngNVKD</t>
  </si>
  <si>
    <t>641.QCOffline</t>
  </si>
  <si>
    <t>RBS-CP Quảng cáo</t>
  </si>
  <si>
    <t>641.QCOnline</t>
  </si>
  <si>
    <t>641_QHKH</t>
  </si>
  <si>
    <t>642.PTHT</t>
  </si>
  <si>
    <t>641.CP KH&amp;PB</t>
  </si>
  <si>
    <t>641.ThuongBK</t>
  </si>
  <si>
    <t>642.HCPVkhac</t>
  </si>
  <si>
    <t>642.CP KH&amp;PB</t>
  </si>
  <si>
    <t>Đơn vị</t>
  </si>
  <si>
    <t>HCM</t>
  </si>
  <si>
    <t>642_ThueVP</t>
  </si>
  <si>
    <t>641_LươngMkt</t>
  </si>
  <si>
    <t>642_LươngQLDN</t>
  </si>
  <si>
    <t>642.Phúc lợi NV</t>
  </si>
  <si>
    <t>635.Vay</t>
  </si>
  <si>
    <t>CP liên quan đến khoản vay</t>
  </si>
  <si>
    <t>642.Thuế</t>
  </si>
  <si>
    <t>635.CP lãi vay</t>
  </si>
  <si>
    <t>641.Công tác phí</t>
  </si>
  <si>
    <t>642.Tuyển dụng</t>
  </si>
  <si>
    <t>642.Công tác phí</t>
  </si>
  <si>
    <t>642.Tiếp khách</t>
  </si>
  <si>
    <t>642.Đi lại</t>
  </si>
  <si>
    <t>642_CPHC</t>
  </si>
  <si>
    <t>632.HHMG</t>
  </si>
  <si>
    <t>632_GVkhác</t>
  </si>
  <si>
    <t>632_HHMGCty</t>
  </si>
  <si>
    <t>632_HHMGF2</t>
  </si>
  <si>
    <t>632_Thuongnong</t>
  </si>
  <si>
    <t>632_VPHCM</t>
  </si>
  <si>
    <t>641.Phúc lợi NV</t>
  </si>
  <si>
    <t>641.Tiếp khách</t>
  </si>
  <si>
    <t>642_Đối ngoại</t>
  </si>
  <si>
    <t>CP KH và phân bổ - TK CP Quản lý</t>
  </si>
  <si>
    <t>CP KH và phân bổ - TK CP bán hàng</t>
  </si>
  <si>
    <t>Hoa hồng môi giới</t>
  </si>
  <si>
    <t>Giá vốn khác</t>
  </si>
  <si>
    <t>Hoa hồng môi giới NV, CTV</t>
  </si>
  <si>
    <t>Hoa hồng môi giới F2</t>
  </si>
  <si>
    <t>Thưởng nóng</t>
  </si>
  <si>
    <t>Giá vốn VP HCM</t>
  </si>
  <si>
    <t>Chi phí lãi vay</t>
  </si>
  <si>
    <t>Chi phí công tác BP kinh doanh</t>
  </si>
  <si>
    <t>Chi phí thăm hỏi, ốm đau, lễ tết - NVKD</t>
  </si>
  <si>
    <t>Chi phí quảng cáo offline</t>
  </si>
  <si>
    <t>Chi phí quảng cáo online</t>
  </si>
  <si>
    <t>Chi phí tiếp khách NVKD</t>
  </si>
  <si>
    <t>Thưởng booking</t>
  </si>
  <si>
    <t>Lương và các khoản trích theo lương Marketing</t>
  </si>
  <si>
    <t>Lương và các khoản trích theo lương NVKD</t>
  </si>
  <si>
    <t>Chi phí quan hệ khách hàng, quà tặng....</t>
  </si>
  <si>
    <t>Chi phí công tác NV quản lý</t>
  </si>
  <si>
    <t>CP xăng xe, cầu đường...</t>
  </si>
  <si>
    <t>HCVP  khác (in ấn, CPN, VPP, điện thoại, phí NH...)</t>
  </si>
  <si>
    <t>CP phát triển hệ thống</t>
  </si>
  <si>
    <t>Chi phí phúc lợi nhân viên (ốm đau, thăm hỏi, lễ tết)</t>
  </si>
  <si>
    <t>Chi phí tiếp khách QLDN</t>
  </si>
  <si>
    <t>Chi phí tuyển dụng, nhân sự</t>
  </si>
  <si>
    <t>Chi phí thuế</t>
  </si>
  <si>
    <t>Chi phí điện, nước, internet, vệ sinh..</t>
  </si>
  <si>
    <t>Chi phí đối ngoại</t>
  </si>
  <si>
    <t>Lương và các khoản trích theo lương QLDN</t>
  </si>
  <si>
    <t>Chi phí thuê văn phòng</t>
  </si>
  <si>
    <t>Loại tiền: &lt;&lt;Tổng hợp&gt;&gt;; Từ ngày 01/01/2024 đến ngày 31/8/2024</t>
  </si>
  <si>
    <t>NVK70</t>
  </si>
  <si>
    <t>Hạch toán phí HHMG căn B-1110 dự án One Verandad (chi trả cùng kỳ lương T1/2024) - Lương Thế Hiển</t>
  </si>
  <si>
    <t>622</t>
  </si>
  <si>
    <t>HHMG</t>
  </si>
  <si>
    <t>B-1110_One Verandah</t>
  </si>
  <si>
    <t>căn B-1110 dự án One Verandah</t>
  </si>
  <si>
    <t>NVK71</t>
  </si>
  <si>
    <t>Hạch toán phí HHMG căn P11112B dự án Panoma (chi trả cùng kỳ lương T1/2024) - Nguyễn Đình Bảo</t>
  </si>
  <si>
    <t>P11112B_Panoma</t>
  </si>
  <si>
    <t>NVK72</t>
  </si>
  <si>
    <t>Hạch toán phí HHMG căn P12302 dự án Panoma (chi trả cùng kỳ lương T1/2024) - Nguyễn Đức Đạt</t>
  </si>
  <si>
    <t>P12302_Panoma</t>
  </si>
  <si>
    <t>NVK73</t>
  </si>
  <si>
    <t>Hạch toán phí HHMG căn P2-24.23 dự án FPT Đà Nẵng (chi trả cùng kỳ lương T1/2024) - Nguyễn Hồng Đức</t>
  </si>
  <si>
    <t>P2-24.23_FPT ĐN</t>
  </si>
  <si>
    <t>P2-24.23_FPT Đà Nẵng</t>
  </si>
  <si>
    <t>NVK74</t>
  </si>
  <si>
    <t>Hạch toán phí HHMG căn P2-24.23 dự án FPT Đà Nẵng (chi trả cùng kỳ lương T1/2024) - Nguyễn Thành Công</t>
  </si>
  <si>
    <t>NVK75</t>
  </si>
  <si>
    <t>Hạch toán phí thưởng nóng căn P12805 dự án Panoma (chi trả cùng kỳ lương T1/2024) - Nguyễn Đình Bảo</t>
  </si>
  <si>
    <t>P12805_Panoma</t>
  </si>
  <si>
    <t>MDV00973</t>
  </si>
  <si>
    <t>Thưởng nóng căn P22210 dự án Panoma</t>
  </si>
  <si>
    <t>0402115191</t>
  </si>
  <si>
    <t>CÔNG TY CỔ PHẦN HƯNG PHÁT APARTMENT</t>
  </si>
  <si>
    <t>P22210_Panoma</t>
  </si>
  <si>
    <t>Panoma</t>
  </si>
  <si>
    <t>NVK80</t>
  </si>
  <si>
    <t>Hạch toán hoa hồng MKT dự án Bình An ( chi trả cùng bảng lương T2/2024) -  Nguyễn Thị Duệ</t>
  </si>
  <si>
    <t>HHMKT_BINHAN</t>
  </si>
  <si>
    <t>Hoa hồng MKT dự án Bình An</t>
  </si>
  <si>
    <t>NVK81</t>
  </si>
  <si>
    <t>Hạch toán HHMG căn H31406 dự án The Hill ( chi trả cùng bảng lương T2/2024) -  Nguyễn Thị Duệ</t>
  </si>
  <si>
    <t>H31406_The Hill</t>
  </si>
  <si>
    <t>căn H31406 dự án The Hill</t>
  </si>
  <si>
    <t>NVK82</t>
  </si>
  <si>
    <t>Hạch toán HHMG căn P10615 dự án Panoma ( chi trả cùng bảng lương T2/2024) - Nguyễn Thị Ly Ly</t>
  </si>
  <si>
    <t>P10615_Panoma</t>
  </si>
  <si>
    <t>Hạch toán HHMG căn P10615 dự án Panoma ( chi trả cùng bảng lương T2/2024) - Nguyễn Tuyên</t>
  </si>
  <si>
    <t>Hạch toán HH TPKD căn P10615 dự án Panoma ( chi trả cùng bảng lương T2/2024) - Nguyễn Thị Ly Ly</t>
  </si>
  <si>
    <t>HHQL</t>
  </si>
  <si>
    <t>Hạch toán HH TPKD căn P10615 dự án Panoma ( chi trả cùng bảng lương T2/2024) - Nguyễn Tuyên</t>
  </si>
  <si>
    <t>Hạch toán HH GĐKD căn P10615 dự án Panoma ( chi trả cùng bảng lương T2/2024) - Huỳnh Thị Như Mai</t>
  </si>
  <si>
    <t>Hạch toán HH GĐDA căn P10615 dự án Panoma ( chi trả cùng bảng lương T2/2024) - Nguyễn Đình Bảo</t>
  </si>
  <si>
    <t>NVK83</t>
  </si>
  <si>
    <t>Hạch toán HH TPKD căn P11112B dự án Panomal ( chi trả cùng bảng lương T2/2024) - Nguyễn Đình Bảo</t>
  </si>
  <si>
    <t>Hạch toán HH GĐKD căn P11112B dự án Panomal ( chi trả cùng bảng lương T2/2024) - Nguyễn Đình Bảo</t>
  </si>
  <si>
    <t>Hạch toán HH GDDA căn P11112B dự án Panomal ( chi trả cùng bảng lương T2/2024) - Nguyễn Đình Bảo</t>
  </si>
  <si>
    <t>NVK84</t>
  </si>
  <si>
    <t>Hạch toán HHMG căn P11502 dự án Panoma ( chi trả cùng bảng lương T2/2024) - Nguyễn Đình Bảo</t>
  </si>
  <si>
    <t>Hạch toán HH TPKD căn P11502 dự án Panoma ( chi trả cùng bảng lương T2/2024) - Nguyễn Đình Bảo</t>
  </si>
  <si>
    <t>Hạch toán HH GĐKD căn P11502 dự án Panoma ( chi trả cùng bảng lương T2/2024) - Nguyễn Đình Bảo</t>
  </si>
  <si>
    <t>Hạch toán HH GDDA căn P11502 dự án Panoma ( chi trả cùng bảng lương T2/2024) - Nguyễn Đình Bảo</t>
  </si>
  <si>
    <t>NVK85</t>
  </si>
  <si>
    <t>Hạch toán HHMG căn P12302 dự án Panoma ( chi trả cùng bảng lương T2/2024) -  Nguyễn Đức Đạt</t>
  </si>
  <si>
    <t>NVK86</t>
  </si>
  <si>
    <t>Hạch toán HHMG căn P12805 dự án Panoma ( chi trả cùng bảng lương T2/2024)- Nguyễn Đình Bảo</t>
  </si>
  <si>
    <t>Hạch toán HH TPKD căn P12805 dự án Panoma ( chi trả cùng bảng lương T2/2024)- Nguyễn Đình Bảo</t>
  </si>
  <si>
    <t>Hạch toán HH GĐKD căn P12805 dự án Panoma ( chi trả cùng bảng lương T2/2024)- Nguyễn Đình Bảo</t>
  </si>
  <si>
    <t>Hạch toán HH GDDA căn P12805 dự án Panoma ( chi trả cùng bảng lương T2/2024)- Nguyễn Đình Bảo</t>
  </si>
  <si>
    <t>NVK87</t>
  </si>
  <si>
    <t>Hạch toán HHMG căn P2-21.09 dự án FPT Đà Nẵng ( chi trả cùng bảng lương T2/2024) - Nguyễn Tuyên</t>
  </si>
  <si>
    <t>P2-21.09_FPT ĐN</t>
  </si>
  <si>
    <t>P2-21.09_FPT Đà Nẵng</t>
  </si>
  <si>
    <t>Hạch toán HH TPKD căn P2-21.09 dự án FPT Đà Nẵng ( chi trả cùng bảng lương T2/2024) - Nguyễn Thị Ly Ly</t>
  </si>
  <si>
    <t>Hạch toán HH GĐKD căn P2-21.09 dự án FPT Đà Nẵng ( chi trả cùng bảng lương T2/2024) - Huỳnh Thị Như Mai</t>
  </si>
  <si>
    <t>NVK88</t>
  </si>
  <si>
    <t>Hạch toán HH TPKD căn P2-24.23 dự án FPT Đà Nẵng ( chi trả cùng bảng lương T2/2024) - Nguyễn Thị Ly Ly</t>
  </si>
  <si>
    <t>Hạch toán HH GĐKD căn P2-24.23 dự án FPT Đà Nẵng ( chi trả cùng bảng lương T2/2024) - Huỳnh Thị Như Mai</t>
  </si>
  <si>
    <t>MDV00989</t>
  </si>
  <si>
    <t>HHMG căn P13002 dự án The Panoma</t>
  </si>
  <si>
    <t>0401835937</t>
  </si>
  <si>
    <t>CÔNG TY TNHH LANDCORP PROPERTY VIỆT NAM</t>
  </si>
  <si>
    <t>HH_F2</t>
  </si>
  <si>
    <t>P13002_Panoma</t>
  </si>
  <si>
    <t>F2.Landcorp</t>
  </si>
  <si>
    <t>HHMG căn P21507 dự án The Panoma</t>
  </si>
  <si>
    <t>P21507_Panoma</t>
  </si>
  <si>
    <t>NVK102</t>
  </si>
  <si>
    <t>Hạch toán HH TPKD căn B-1110 dự án One Verandadl ( chi trả cùng kỳ lương T3/2024) -  Nguyễn Thanh Duy</t>
  </si>
  <si>
    <t>NVK103</t>
  </si>
  <si>
    <t>Hạch toán HHMG căn P10615 dự án Panoma ( chi trả cùng kỳ lương T3/2024) - Nguyễn Thị Ly Ly</t>
  </si>
  <si>
    <t>Hạch toán HHMG căn P10615 dự án Panoma ( chi trả cùng kỳ lương T3/2024) - Nguyễn Tuyên</t>
  </si>
  <si>
    <t>Hạch toán HH TPKD căn P10615 dự án Panoma ( chi trả cùng kỳ lương T3/2024) - Nguyễn Thị Ly Ly</t>
  </si>
  <si>
    <t>Hạch toán HH TPKD căn P10615 dự án Panoma ( chi trả cùng kỳ lương T3/2024) - Nguyễn Tuyên</t>
  </si>
  <si>
    <t>Hạch toán HH GĐKD căn P10615 dự án Panoma ( chi trả cùng kỳ lương T3/2024) - Huỳnh Thị Như Mai</t>
  </si>
  <si>
    <t>Hạch toán HH GĐDA căn P10615 dự án Panoma ( chi trả cùng kỳ lương T3/2024) - Nguyễn Đình Bảo</t>
  </si>
  <si>
    <t>NVK104</t>
  </si>
  <si>
    <t>Hạch toán HHMG căn P11707 dự án Panoma ( chi trả cùng kỳ lương T3/2024) - Dương Thị Giang</t>
  </si>
  <si>
    <t>P11707_Panoma</t>
  </si>
  <si>
    <t>Hạch toán HH GĐKD căn P11707 dự án Panoma ( chi trả cùng kỳ lương T3/2024) - Nguyễn Đình Bảo</t>
  </si>
  <si>
    <t>Hạch toán HH GĐDA căn P11707 dự án Panoma ( chi trả cùng kỳ lương T3/2024) - Nguyễn Đình Bảo</t>
  </si>
  <si>
    <t>NVK105</t>
  </si>
  <si>
    <t>Hạch toán HHMG căn P20501 dự án Panoma ( chi trả cùng kỳ lương T3/2024) - Nguyễn Thị Ly Ly</t>
  </si>
  <si>
    <t>P20501_Panoma</t>
  </si>
  <si>
    <t>Hạch toán HHMG căn P20501 dự án Panoma ( chi trả cùng kỳ lương T3/2024) - Nguyễn Tuyên</t>
  </si>
  <si>
    <t>Hạch toán HH TPKD căn P20501 dự án Panoma ( chi trả cùng kỳ lương T3/2024) - Nguyễn Thị Ly Ly</t>
  </si>
  <si>
    <t>Hạch toán HH TPKD căn P20501 dự án Panoma ( chi trả cùng kỳ lương T3/2024) - Nguyễn Tuyên</t>
  </si>
  <si>
    <t>Hạch toán HH GĐKD căn P20501 dự án Panoma ( chi trả cùng kỳ lương T3/2024) - Huỳnh Thị Như Mai</t>
  </si>
  <si>
    <t>Hạch toán HH GĐDA căn P20501 dự án Panoma ( chi trả cùng kỳ lương T3/2024) - Nguyễn Đình Bảo</t>
  </si>
  <si>
    <t>NVK106</t>
  </si>
  <si>
    <t>Hạch toán hoa hồng MKT dự án Bình An ( chi trả cùng kỳ lương T3/2024) -  Nguyễn Thị Duệ</t>
  </si>
  <si>
    <t>Phí HHMG dự án Panoma căn P11611 - hđ 5 - 01/04/2024</t>
  </si>
  <si>
    <t>0402049848</t>
  </si>
  <si>
    <t>CÔNG TY TNHH ĐẦU TƯ THÁI MINH GLOBAL</t>
  </si>
  <si>
    <t>P11611_Panoma</t>
  </si>
  <si>
    <t>Phí HHMG dự án Panoma căn P21512 - hđ 6 - 01/04/2024</t>
  </si>
  <si>
    <t>P21512_Panoma</t>
  </si>
  <si>
    <t>Phí HHMG dự án Panoma căn P21512 - hđ 7 - 01/04/2024</t>
  </si>
  <si>
    <t>MDV00999</t>
  </si>
  <si>
    <t>HHMG căn P22210 dự án Panoma</t>
  </si>
  <si>
    <t>NVK01792</t>
  </si>
  <si>
    <t>Hạch toán phí thưởng nóng căn T11701 dự án Sun Ponte sale Tăng Thế Hưng</t>
  </si>
  <si>
    <t>T11701_SunPonte</t>
  </si>
  <si>
    <t>NVK01793</t>
  </si>
  <si>
    <t>Hạch toán phí thưởng nóng căn T11705 dự án Sun Ponte sale Nguyễn Văn Đăng</t>
  </si>
  <si>
    <t>T11705_SunPonte</t>
  </si>
  <si>
    <t>NVK01794</t>
  </si>
  <si>
    <t>Hạch toán phí thưởng nóng căn T11707 dự án Sun Ponte sale Nguyễn Thị Ly Ly</t>
  </si>
  <si>
    <t>T11707_SunPonte</t>
  </si>
  <si>
    <t>NVK01795</t>
  </si>
  <si>
    <t>Hạch toán phí thưởng nóng căn T11707 dự án Sun Ponte sale Nguyễn Hồng Đức</t>
  </si>
  <si>
    <t>NVK01796</t>
  </si>
  <si>
    <t>Hạch toán phí thưởng nóng căn T11712 dự án Sun Ponte sale Phạm Hồng Vân</t>
  </si>
  <si>
    <t>T11712_SunPonte</t>
  </si>
  <si>
    <t>NVK01797</t>
  </si>
  <si>
    <t>Hạch toán phí thưởng nóng căn T212B01 dự án Sun Ponte sale Nguyễn Giang Huy</t>
  </si>
  <si>
    <t>T212B01_SunPonte</t>
  </si>
  <si>
    <t>NVK01798</t>
  </si>
  <si>
    <t>Hạch toán phí thưởng nóng căn T212B02 dự án Sun Ponte sale Nguyễn Giang Huy</t>
  </si>
  <si>
    <t>T212B02_SunPonte</t>
  </si>
  <si>
    <t>NVK01799</t>
  </si>
  <si>
    <t>Hạch toán phí thưởng nóng căn T212B03 dự án Sun Ponte sale Nguyễn Hồng Đức</t>
  </si>
  <si>
    <t>T212B03_SunPonte</t>
  </si>
  <si>
    <t>NVK01800</t>
  </si>
  <si>
    <t>Hạch toán phí thưởng nóng căn T212B03 dự án Sun Ponte sale Nguyễn Thị Ly Ly</t>
  </si>
  <si>
    <t>NVK01801</t>
  </si>
  <si>
    <t>Hạch toán phí thưởng nóng căn T212B07 dự án Sun Ponte sale Nguyễn Hồng Đức</t>
  </si>
  <si>
    <t>T212B07_SunPonte</t>
  </si>
  <si>
    <t>NVK01802</t>
  </si>
  <si>
    <t>Hạch toán phí thưởng nóng căn T22309 dự án Sun Ponte sale Tăng Thế Hưng</t>
  </si>
  <si>
    <t>T22309_SunPonte</t>
  </si>
  <si>
    <t>Thưởng lễ 30/4-01/05/2024 cho toàn bộ CNV_HN_PKD</t>
  </si>
  <si>
    <t>_HN</t>
  </si>
  <si>
    <t>NVKLUONGT432</t>
  </si>
  <si>
    <t>Hạch toán phí thưởng nóng căn T11702 dự án Sun Ponte - The Ponte sale Trịnh Thị Mai Hương</t>
  </si>
  <si>
    <t>T11702_SunPonte</t>
  </si>
  <si>
    <t>NVKLUONGT433</t>
  </si>
  <si>
    <t>Hạch toán phí thưởng nóng căn T11706 dự án Sun Ponte - The Ponte sale Nguyễn Giang Huy</t>
  </si>
  <si>
    <t>T11706_SunPonte</t>
  </si>
  <si>
    <t>NVKLUONGT434</t>
  </si>
  <si>
    <t>Hạch toán phí thưởng nóng căn T11802 dự án Sun Ponte - The Ponte sale Trịnh Thị Mai Hương</t>
  </si>
  <si>
    <t>T11802_SunPonte</t>
  </si>
  <si>
    <t>NVKLUONGT435</t>
  </si>
  <si>
    <t>Hạch toán phí thưởng nóng căn T10602 dự án Sun Ponte - The Ponte sale Lê Hiếu Nghĩa</t>
  </si>
  <si>
    <t>T10602_SunPonte</t>
  </si>
  <si>
    <t>NVKLUONGT436</t>
  </si>
  <si>
    <t>Hạch toán phí thưởng nóng căn T203A03 dự án Sun Ponte - The Ponte sale Phan Đình Hùng</t>
  </si>
  <si>
    <t>T203A03_SunPonte</t>
  </si>
  <si>
    <t>NVKLUONGT437</t>
  </si>
  <si>
    <t>Hạch toán phí thưởng nóng căn T203A03 dự án Sun Ponte - The Ponte sale Nguyễn Giang Huy</t>
  </si>
  <si>
    <t>NVKLUONGT438</t>
  </si>
  <si>
    <t>Hạch toán phí thưởng nóng căn T22412 dự án Sun Ponte - The Ponte sale Nguyễn Thị Duệ (Sale bán: Nguyễn Thị Duyên BOD)</t>
  </si>
  <si>
    <t>T22412_SunPonte</t>
  </si>
  <si>
    <t>NVKLUONGT439</t>
  </si>
  <si>
    <t>Hạch toán phí thưởng nóng căn T12009 dự án Sun Ponte - The Ponte sale Nguyễn Thị Ly Ly</t>
  </si>
  <si>
    <t>T12009_SunPonte</t>
  </si>
  <si>
    <t>NVKLUONGT440</t>
  </si>
  <si>
    <t>Hạch toán phí thưởng nóng căn T11711 dự án Sun Ponte - The Ponte sale Phạm Hồng Vân</t>
  </si>
  <si>
    <t>T11711_SunPonte</t>
  </si>
  <si>
    <t>NVKLUONGT429</t>
  </si>
  <si>
    <t>Hạch toán phí HHMG căn P12805 dự án Panoma - Nguyễn Đình Bảo</t>
  </si>
  <si>
    <t>Hạch toán phí HH TPKD căn P12805 dự án Panoma - Nguyễn Đình Bảo</t>
  </si>
  <si>
    <t>Hạch toán phí HH GĐKD căn P12805 dự án Panoma - Nguyễn Đình Bảo</t>
  </si>
  <si>
    <t>Hạch toán phí HH GĐDA căn P12805 dự án Panoma - Nguyễn Đình Bảo</t>
  </si>
  <si>
    <t>NVKLUONGT430</t>
  </si>
  <si>
    <t>Hạch toán phí HHMG căn P212A03A dự án Panoma - Bùi Quý Long</t>
  </si>
  <si>
    <t>P212A03A_Panoma</t>
  </si>
  <si>
    <t>Hạch toán phí HH TPKD căn P212A03A dự án Panoma - Nguyễn Tuyên</t>
  </si>
  <si>
    <t>Hạch toán phí HH GĐKD căn P212A03A dự án Panoma - Huỳnh Thị Như Mai</t>
  </si>
  <si>
    <t>Hạch toán phí HH GĐDA căn P212A03A dự án Panoma - Nguyễn Đình Bảo</t>
  </si>
  <si>
    <t>NVKLUONGT431</t>
  </si>
  <si>
    <t>Hạch toán phí HHMG căn P21607 dự án Panoma - Huỳnh Thị Như Mai</t>
  </si>
  <si>
    <t>P21607_Panoma</t>
  </si>
  <si>
    <t>Hạch toán phí HH TPKD căn P21607 dự án Panoma - Huỳnh Thị Như Mai</t>
  </si>
  <si>
    <t>Hạch toán phí HH GĐKD căn P21607 dự án Panoma - Huỳnh Thị Như Mai</t>
  </si>
  <si>
    <t>Hạch toán phí HH GĐDA căn P21607 dự án Panoma - Nguyễn Đình Bảo</t>
  </si>
  <si>
    <t>MDV01026</t>
  </si>
  <si>
    <t>HHMG căn P12903A The Panoma</t>
  </si>
  <si>
    <t>0108931741</t>
  </si>
  <si>
    <t>CÔNG TY TNHH ĐẦU TƯ ĐỊA ỐC HEAVEN VIỆT NAM</t>
  </si>
  <si>
    <t>P12903A_Panoma</t>
  </si>
  <si>
    <t>HHMG căn P12905 The Panoma</t>
  </si>
  <si>
    <t>P12905_Panoma</t>
  </si>
  <si>
    <t>NVK10</t>
  </si>
  <si>
    <t>Hạch toán phí thưởng nóng căn T21702 dự án Sun Ponte - The Ponte sale Trịnh Thị Mai Hương</t>
  </si>
  <si>
    <t>T21702_SunPonte</t>
  </si>
  <si>
    <t>NVK7</t>
  </si>
  <si>
    <t>Hạch toán phí thưởng nóng căn T103A08 dự án Sun Ponte - The Ponte sale Hoàng Thế Huy</t>
  </si>
  <si>
    <t>T103A08_SunPonte</t>
  </si>
  <si>
    <t>NVK8</t>
  </si>
  <si>
    <t>Hạch toán phí thưởng nóng căn T103A08 dự án Sun Ponte - The Ponte sale Nguyễn Hồng Đức</t>
  </si>
  <si>
    <t>UNC05112</t>
  </si>
  <si>
    <t>TT phí thưởng nóng căn T212B11 dự án Sun Ponte - The Ponte cho Nguyễn Thị Huyền My (Sale bán: Nguyễn Thị Ly Ly)</t>
  </si>
  <si>
    <t>CTV_NTHM</t>
  </si>
  <si>
    <t>Nguyễn Thị Huyền My</t>
  </si>
  <si>
    <t>T212B11_SunPonte</t>
  </si>
  <si>
    <t>UNC05114</t>
  </si>
  <si>
    <t>TT phí thưởng nóng căn T21703A dự án Sun Ponte - The Ponte cho Nguyễn Thị Huyền My (Sale bán: Nguyễn Thị Ly Ly)</t>
  </si>
  <si>
    <t>T21703A_SunPonte</t>
  </si>
  <si>
    <t>NVK12</t>
  </si>
  <si>
    <t>Hạch toán phí thưởng nóng căn B2.7.04 dự án Sun Cosmo - The Cosmo sale Phạm Hồng Vân</t>
  </si>
  <si>
    <t>B2.7.04_Cosmo</t>
  </si>
  <si>
    <t>NVK14</t>
  </si>
  <si>
    <t>Hạch toán phí thưởng nóng căn B2.7.05 dự án Sun Cosmo - The Cosmo sale Phạm Hồng Vân</t>
  </si>
  <si>
    <t>B2.7.05_Cosmo</t>
  </si>
  <si>
    <t>UNC05116</t>
  </si>
  <si>
    <t>TT phí thưởng nóng căn B2.7.04 dự án Sun Cosmo - The Cosmo cho Dương Thị Ánh</t>
  </si>
  <si>
    <t>CTV_DTAnh</t>
  </si>
  <si>
    <t>CTV Dương Thị Ánh</t>
  </si>
  <si>
    <t>UNC05118</t>
  </si>
  <si>
    <t>TT phí thưởng nóng căn B2.7.05 dự án Sun Cosmo - The Cosmo cho Dương Thị Ánh</t>
  </si>
  <si>
    <t>NVK16</t>
  </si>
  <si>
    <t>Hạch toán phí thưởng nóng căn P11612A dự án Pathway sale Nguyễn Thị Thảo</t>
  </si>
  <si>
    <t>P11612A_ThePathway</t>
  </si>
  <si>
    <t>NVK19</t>
  </si>
  <si>
    <t>Hạch toán phí thưởng nóng căn P10707 dự án Pathway sale Nguyễn Thị Thảo</t>
  </si>
  <si>
    <t>P10707_ThePathway</t>
  </si>
  <si>
    <t>NVK20</t>
  </si>
  <si>
    <t>Hạch toán phí thưởng nóng căn P10712B dự án Pathway sale Nguyễn Thị Thảo</t>
  </si>
  <si>
    <t>P10712B_ThePathway</t>
  </si>
  <si>
    <t>UNC05120</t>
  </si>
  <si>
    <t>TT phí thưởng nóng căn P11606 dự án Pathway cho Đỗ Thị Thủy</t>
  </si>
  <si>
    <t>CTV_ĐTT</t>
  </si>
  <si>
    <t>P11606_ThePathway</t>
  </si>
  <si>
    <t>UNC05121</t>
  </si>
  <si>
    <t>TT phí thưởng nóng căn P112B12A dự án Pathway cho Cao Văn Đạt</t>
  </si>
  <si>
    <t>NV_RT0870_CVĐ</t>
  </si>
  <si>
    <t>RT0870_Cao Văn Đạt</t>
  </si>
  <si>
    <t>P112B12A_ThePathway</t>
  </si>
  <si>
    <t>UNC05203</t>
  </si>
  <si>
    <t>TT phí thưởng nóng căn P11712B dự án The Pathway cho CTV Đào Thị Diệu Thúy</t>
  </si>
  <si>
    <t>NV_RT0866_ĐTTD</t>
  </si>
  <si>
    <t>RT0866_Đào Thị Diệu Thúy</t>
  </si>
  <si>
    <t>NVK22</t>
  </si>
  <si>
    <t>Hạch toán phí thưởng nóng căn T11905 dự án Sun Ponte - The Ponte sale Tăng Thế Hưng</t>
  </si>
  <si>
    <t>T11905_SunPonte</t>
  </si>
  <si>
    <t>NVK24</t>
  </si>
  <si>
    <t>Hạch toán phí HHMG căn QT3B-27 dự án Vinhomes Royal Island sale Phạm Hồng Vân</t>
  </si>
  <si>
    <t>QT3B-27_Vin Vũ Yên</t>
  </si>
  <si>
    <t>NVK25</t>
  </si>
  <si>
    <t>Hạch toán phí HH TPKD căn QT3B-27 dự án Vinhomes Royal Island sale Phạm Hồng Vân</t>
  </si>
  <si>
    <t>NVK5</t>
  </si>
  <si>
    <t>Hạch toán phí thưởng nóng căn T20807 dự án Sun Ponte - The Ponte sale Hoàng Thế Huy</t>
  </si>
  <si>
    <t>T20807_SunPonte</t>
  </si>
  <si>
    <t>NVK6</t>
  </si>
  <si>
    <t>Hạch toán phí thưởng nóng căn T20807 dự án Sun Ponte - The Ponte sale Nguyễn Hồng Đức</t>
  </si>
  <si>
    <t>UNC05168</t>
  </si>
  <si>
    <t>TT thưởng nóng căn P10512B dự án The Pathway cho Hoàng Thị Thu</t>
  </si>
  <si>
    <t>CTV_HTT</t>
  </si>
  <si>
    <t>CTV Hoàng Thị Thu</t>
  </si>
  <si>
    <t>P10512B_ThePathway</t>
  </si>
  <si>
    <t>NVK27</t>
  </si>
  <si>
    <t>Hạch toán phí thưởng nóng căn S2A1705 dự án Sun Symphony sale Đầu Trọng Nhân</t>
  </si>
  <si>
    <t>S2A1705_Symphony</t>
  </si>
  <si>
    <t>NVK28</t>
  </si>
  <si>
    <t>Hạch toán phí thưởng nóng căn S2A1702 dự án Sun Symphony sale Nguyễn Giang Huy</t>
  </si>
  <si>
    <t>S2A1702_Symphony</t>
  </si>
  <si>
    <t>NVK29</t>
  </si>
  <si>
    <t>Hạch toán phí thưởng nóng căn S2B0809 dự án Sun Symphony sale Nguyễn Hồng Đức</t>
  </si>
  <si>
    <t>S2B0809_Symphony</t>
  </si>
  <si>
    <t>NVK30</t>
  </si>
  <si>
    <t>Hạch toán phí thưởng nóng căn S12212 dự án Sun Symphony sale Nguyễn Công Lũy</t>
  </si>
  <si>
    <t>S12212_Symphony</t>
  </si>
  <si>
    <t>NVK31</t>
  </si>
  <si>
    <t>Hạch toán phí thưởng nóng căn S10910 dự án Sun Symphony sale Nguyễn Giang Huy</t>
  </si>
  <si>
    <t>S10910_Symphony</t>
  </si>
  <si>
    <t>UNC05193</t>
  </si>
  <si>
    <t>TT phí thưởng nóng căn S10911 dự án Sun Symphony cho Nguyễn Thị Huyền My (sale bán: Nguyễn Thị Ly ly)</t>
  </si>
  <si>
    <t>S10911_Symphony</t>
  </si>
  <si>
    <t>UNC05199</t>
  </si>
  <si>
    <t>TT phí thưởng nóng căn S12210 dự án Sun Symphony cho Võ Minh Tuấn</t>
  </si>
  <si>
    <t>CTV_VMT</t>
  </si>
  <si>
    <t>S12210_Symphony</t>
  </si>
  <si>
    <t>UNC05200</t>
  </si>
  <si>
    <t>TT phí thưởng nóng căn S2A2102 dự án Sun Symphony cho CTV Nguyễn Thị Vân</t>
  </si>
  <si>
    <t>CTV_NTV</t>
  </si>
  <si>
    <t>CTV Nguyễn Thị Vân</t>
  </si>
  <si>
    <t>S2A2102_Symphony</t>
  </si>
  <si>
    <t>NVK23</t>
  </si>
  <si>
    <t>Hạch toán phí thưởng nóng căn S10903 dự án Sun Symphony sale Ngô Thanh Ngà</t>
  </si>
  <si>
    <t>S10903_Symphony</t>
  </si>
  <si>
    <t>UNC05334</t>
  </si>
  <si>
    <t>TT phí thưởng nóng căn S2A2103 dự án Sun Symphony cho Nguyễn Thị Huyền My (sale bán: Nguyễn Thị Ly Ly)</t>
  </si>
  <si>
    <t>S2A2103_Symphony</t>
  </si>
  <si>
    <t>UNC05335</t>
  </si>
  <si>
    <t>TT phí thưởng nóng căn S12203 dự án Sun Symphony cho Nguyễn Thị Huyền My (sale bán: Nguyễn Tuyên)</t>
  </si>
  <si>
    <t>S12203_Symphony</t>
  </si>
  <si>
    <t>UNC05336</t>
  </si>
  <si>
    <t>TT phí thưởng nóng căn S12212B dự án Sun Symphony cho Nguyễn Thị Huyền My (sale bán: Ngô Thị Phi Hiền)</t>
  </si>
  <si>
    <t>S12212B_Symphony</t>
  </si>
  <si>
    <t>NVK1</t>
  </si>
  <si>
    <t>Hạch toán phí HHMG căn S2A1702 dự án Sun Symphony sale Nguyễn Giang Huy</t>
  </si>
  <si>
    <t>UNC05356</t>
  </si>
  <si>
    <t xml:space="preserve">TT phí HHMG căn P11707 dự án Panoma cho Dương Thị Giang </t>
  </si>
  <si>
    <t>CTV_DTGiang</t>
  </si>
  <si>
    <t>CTV Dương Thị Giang</t>
  </si>
  <si>
    <t>UNC05357</t>
  </si>
  <si>
    <t>TT phí HHMG căn P10901 dự án Panoma cho Phạm Minh Triệu</t>
  </si>
  <si>
    <t>CTV_Phạm Minh Triệu</t>
  </si>
  <si>
    <t>CTV Phạm Minh Triệu</t>
  </si>
  <si>
    <t>P10901_Panoma</t>
  </si>
  <si>
    <t>UNC05358</t>
  </si>
  <si>
    <t>TT phí HHMG căn P10615 dự án Panoma cho Nguyễn Thị Vân (sale bán: Nguyễn Thị Ly Ly)</t>
  </si>
  <si>
    <t>UNC05359</t>
  </si>
  <si>
    <t>TT phí HHMG căn P10615 dự án Panoma cho Nguyễn Thị Vân (sale bán: Nguyễn Tuyên)</t>
  </si>
  <si>
    <t>NVK60</t>
  </si>
  <si>
    <t>Hạch toán phí thưởng nóng căn S10322 dự án Sun Symphony sale Nguyễn Văn Công</t>
  </si>
  <si>
    <t>S10322_Symphony</t>
  </si>
  <si>
    <t>UNC05427</t>
  </si>
  <si>
    <t>TT thưởng nóng căn S10908 dự án Sun Symphony cho Vũ Khánh Hòa (sale bán: Trịnh Thị Mai Hương)</t>
  </si>
  <si>
    <t>CTV_VKH</t>
  </si>
  <si>
    <t>CTV Vũ Khánh Hòa</t>
  </si>
  <si>
    <t>S10908_Symphony</t>
  </si>
  <si>
    <t>UNC05428</t>
  </si>
  <si>
    <t>TT thưởng nóng căn S12112A dự án Sun Symphony cho Hà Thị Vân (sale bán: Nguyễn Đình Bảo)</t>
  </si>
  <si>
    <t>CTV_HTV</t>
  </si>
  <si>
    <t>CTV Hà Thị Vân</t>
  </si>
  <si>
    <t>S12112A_Symphony</t>
  </si>
  <si>
    <t>MDV01093</t>
  </si>
  <si>
    <t>Phí thưởng nóng căn P103A12A dự án The Pathway - HĐ 76 -18/07/2024</t>
  </si>
  <si>
    <t>2802811937</t>
  </si>
  <si>
    <t>CÔNG TY CỔ PHẦN BẤT ĐỘNG SẢN BẮC BỘ</t>
  </si>
  <si>
    <t>P103A12A_ThePathway</t>
  </si>
  <si>
    <t>F2.Bắc Bộ (ĐX)</t>
  </si>
  <si>
    <t>UNC05415</t>
  </si>
  <si>
    <t>TT thưởng nóng căn S10923 dự án Sun Symphony cho Nguyễn Xuân Hùng</t>
  </si>
  <si>
    <t>CTV_NXH</t>
  </si>
  <si>
    <t>CTV Nguyễn Xuân Hùng</t>
  </si>
  <si>
    <t>S10923_Symphony</t>
  </si>
  <si>
    <t>UNC05416</t>
  </si>
  <si>
    <t>TT thưởng nóng căn S10922 dự án Sun Symphony cho Nguyễn Xuân Hùng</t>
  </si>
  <si>
    <t>S10922_Symphony</t>
  </si>
  <si>
    <t>UNC05417</t>
  </si>
  <si>
    <t>TT thưởng nóng căn S11909 dự án Sun Symphony cho Nguyễn Xuân Hùng</t>
  </si>
  <si>
    <t>S11909_Symphony</t>
  </si>
  <si>
    <t>UNC05449</t>
  </si>
  <si>
    <t>TT phí HHMG căn B2-7-33 dự án Sun Cosmo cho CTV Nguyễn Quang Nguyện</t>
  </si>
  <si>
    <t>CTV_NQN</t>
  </si>
  <si>
    <t>CTV Nguyễn Quang Nguyện</t>
  </si>
  <si>
    <t>B2.7.33_Cosmo</t>
  </si>
  <si>
    <t>UNC05450</t>
  </si>
  <si>
    <t>TT phí HHMG căn B2-7-33 dự án Sun Cosmo cho CTV Phạm Minh Triệu</t>
  </si>
  <si>
    <t>MDV01096</t>
  </si>
  <si>
    <t>Phí HHMG căn P12901 dự án Panoma - HĐ 133 - 24.7.24</t>
  </si>
  <si>
    <t>0313854313</t>
  </si>
  <si>
    <t>CÔNG TY TNHH CÔNG NGHỆ BẤT ĐỘNG SẢN REVER</t>
  </si>
  <si>
    <t>P12901_Panoma</t>
  </si>
  <si>
    <t>F2 Rever</t>
  </si>
  <si>
    <t>NVK62</t>
  </si>
  <si>
    <t>Hạch toán phí thưởng nóng căn T103A03A dự án Sun Ponte sale Nguyễn Đình Bảo</t>
  </si>
  <si>
    <t>T103A03A_SunPonte</t>
  </si>
  <si>
    <t>NVK63</t>
  </si>
  <si>
    <t>Hạch toán phí thưởng nóng căn S103A18 dự án Sun Symphony sale Tăng Thế Hưng</t>
  </si>
  <si>
    <t>S103A18_Symphony</t>
  </si>
  <si>
    <t>MDV01108</t>
  </si>
  <si>
    <t>Phí HHMG tháng 5/2024 căn P11902 dự án Panoma - HĐ 43 - 26/07/2024</t>
  </si>
  <si>
    <t>P11902_Panoma</t>
  </si>
  <si>
    <t>Phí HHMG tháng 5/2024 căn P11515 dự án Panoma - HĐ 43 - 26/07/2024</t>
  </si>
  <si>
    <t>P11515_Panoma</t>
  </si>
  <si>
    <t>Phí HHMG tháng 5/2024 căn P11512B dự án Panoma - HĐ 43 - 26/07/2024</t>
  </si>
  <si>
    <t>P11512B_Panoma</t>
  </si>
  <si>
    <t>Phí HHMG tháng 5/2024 căn P12803A dự án Panoma - HĐ 43 - 26/07/2024</t>
  </si>
  <si>
    <t>P12803A_Panoma</t>
  </si>
  <si>
    <t>Phí HHMG tháng 5/2024 căn P11115 dự án Panoma - HĐ 43 - 26/07/2024</t>
  </si>
  <si>
    <t>P11115_Panoma</t>
  </si>
  <si>
    <t>Phí HHMG tháng 5/2024 căn P13102 dự án Panoma - HĐ 43 - 26/07/2024</t>
  </si>
  <si>
    <t>P13102_Panoma</t>
  </si>
  <si>
    <t>Phí HHMG tháng 5/2024 căn P10817 dự án Panoma - HĐ 43 - 26/07/2024</t>
  </si>
  <si>
    <t>P10817_Panoma</t>
  </si>
  <si>
    <t>Phí HHMG tháng 5/2024 căn P11908 dự án Panoma - HĐ 43 - 26/07/2024</t>
  </si>
  <si>
    <t>P11908_Panoma</t>
  </si>
  <si>
    <t>Phí HHMG tháng 5/2024 căn P13002 dự án Panoma - HĐ 43 - 26/07/2024</t>
  </si>
  <si>
    <t>Phí HHMG tháng 5/2024 căn P12102 dự án Panoma - HĐ 43 - 26/07/2024</t>
  </si>
  <si>
    <t>P12102_Panoma</t>
  </si>
  <si>
    <t>Phí HHMG tháng 5/2024 căn P21211 dự án Panoma - HĐ 43 - 26/07/2024</t>
  </si>
  <si>
    <t>P21211_Panoma</t>
  </si>
  <si>
    <t>Phí HHMG tháng 5/2024 căn P21507 dự án Panoma - HĐ 43 - 26/07/2024</t>
  </si>
  <si>
    <t>NVK114</t>
  </si>
  <si>
    <t>Hạch toán phí HHMG căn P12805 dự án Panoma - Nguyễn Thị Khánh Ly (sale bán: Nguyễn Đình Bảo) - chi trả cùng kỳ lương T7/2024</t>
  </si>
  <si>
    <t>NVK115</t>
  </si>
  <si>
    <t>Hạch toán phí HHMG căn P11112B dự án Panoma - Nguyễn Thị Khánh Ly (sale bán: Nguyễn Đình Bảo)-chi trả cùng kỳ lương T7/2024</t>
  </si>
  <si>
    <t>NVK116</t>
  </si>
  <si>
    <t>Hạch toán phí HHMG căn P212A03A dự án Panoma - Bùi Quý Long-chi trả cùng kỳ lương T7/2024</t>
  </si>
  <si>
    <t>NVK117</t>
  </si>
  <si>
    <t>Hạch toán phí HHMG căn P112B11 dự án The Pathway - Nguyễn Thị Xuyến-chi trả cùng kỳ lương T7/2024</t>
  </si>
  <si>
    <t>P112B11_ThePathway</t>
  </si>
  <si>
    <t>NVK118</t>
  </si>
  <si>
    <t>Hạch toán phí HHMG căn P11612A dự án The Pathway - Lê Thị Vững (sale bán: Nguyễn Thị Thảo)-chi trả cùng kỳ lương T7/2024</t>
  </si>
  <si>
    <t>NVK119</t>
  </si>
  <si>
    <t>Hạch toán phí HHMG căn P11709 dự án The Pathway - Lê Thị Vững (sale bán: Nguyễn Thị Thảo)-chi trả cùng kỳ lương T7/2024</t>
  </si>
  <si>
    <t>P11709_ThePathway</t>
  </si>
  <si>
    <t>NVK120</t>
  </si>
  <si>
    <t>Hạch toán phí HHMG căn P11606 dự án The Pathway - Đỗ Thị Thủy-chi trả cùng kỳ lương T7/2024</t>
  </si>
  <si>
    <t>Phí HHMG tháng 5/2024 dự án The Panoma - HĐ 73 - 02/08/2024 căn P11112</t>
  </si>
  <si>
    <t>0108872327</t>
  </si>
  <si>
    <t>CÔNG TY TNHH BẤT ĐỘNG SẢN NHẬT KHANG</t>
  </si>
  <si>
    <t>P11112_Panoma</t>
  </si>
  <si>
    <t>F2 Nhật Khang</t>
  </si>
  <si>
    <t>HHMG căn P12903A The Panoma- HĐ 58 - 02/08/2024</t>
  </si>
  <si>
    <t>F2 Heaven</t>
  </si>
  <si>
    <t>HHMG căn P12905 The Panoma- HĐ 58 - 02/08/2024</t>
  </si>
  <si>
    <t>Phí HHMG căn P103A16 dự án Panoma - HĐ số 159-02/08/2024</t>
  </si>
  <si>
    <t>P103A16_Panoma</t>
  </si>
  <si>
    <t>F2.SRT</t>
  </si>
  <si>
    <t>Phí HHMG căn P21205 dự án Panoma - HĐ số 159-02/08/2024</t>
  </si>
  <si>
    <t>P21205_Panoma</t>
  </si>
  <si>
    <t>MDV01127</t>
  </si>
  <si>
    <t>Phí HHMG căn P22210 dự án Panoma - HĐ 79 -02/08/2024</t>
  </si>
  <si>
    <t>F2 Hưng Phát</t>
  </si>
  <si>
    <t>Phí HHMG căn P12302 dự án Panoma - hđ 149 - 03/08/2024</t>
  </si>
  <si>
    <t>0107633728</t>
  </si>
  <si>
    <t>CÔNG TY CỔ PHẦN ĐẦU TƯ ĐỊA ỐC VƯỢNG PHÁT</t>
  </si>
  <si>
    <t>F2.Vượng Phát</t>
  </si>
  <si>
    <t>Hoa hồng môi giới căn P21209 dự án Panoma - hđ 222 - 05/08/2024</t>
  </si>
  <si>
    <t>0108394617</t>
  </si>
  <si>
    <t>CÔNG TY CỔ PHẦN  ĐẦU TƯ VÀ THƯƠNG MẠI VHOMES</t>
  </si>
  <si>
    <t>P21209_Panoma</t>
  </si>
  <si>
    <t>F2.Vhomes</t>
  </si>
  <si>
    <t>Hoa hồng môi giới căn P11501 dự án Panoma - hđ 222 - 05/08/2024</t>
  </si>
  <si>
    <t>P11501_Panoma</t>
  </si>
  <si>
    <t>Hoa hồng môi giới căn P112B12A dự án Panoma - hđ 222 - 05/08/2024</t>
  </si>
  <si>
    <t>P112B12A_Panoma</t>
  </si>
  <si>
    <t>Hoa hồng môi giới căn P103A11 dự án The Pathway - hđ 226 - 07/08/2024</t>
  </si>
  <si>
    <t>P103A11_ThePathway</t>
  </si>
  <si>
    <t>P13101_Panoma</t>
  </si>
  <si>
    <t>Phí HHMG căn P112B10 dự án The Pathway - hđ 96 - 09/08/2024</t>
  </si>
  <si>
    <t>P112B10_ThePathway</t>
  </si>
  <si>
    <t>Phí HHMG căn P10611 dự án The Pathway - hđ 96 - 09/08/2024</t>
  </si>
  <si>
    <t>P10611_ThePathway</t>
  </si>
  <si>
    <t>UNC05618</t>
  </si>
  <si>
    <t>TT phí thưởng nóng căn S10603A dự án Sun Symphony cho Nguyễn Giang Huy</t>
  </si>
  <si>
    <t>S10603A_Symphony</t>
  </si>
  <si>
    <t>UNC05825</t>
  </si>
  <si>
    <t>Vay ngân hàng NCB: TT HHMG căn S1.10.10 dự án LUMI Hanoi cho Trần Thanh Hải</t>
  </si>
  <si>
    <t>S1.10.10_LUMIHanoi</t>
  </si>
  <si>
    <t>Vay ngân hàng NCB: TT HH TPKD căn S1.10.10 dự án LUMI Hanoi cho Trần Thanh Hải</t>
  </si>
  <si>
    <t>UNC05826</t>
  </si>
  <si>
    <t>Vay ngân hàng NCB: TT HH TPKD căn S1.11.02 dự án LUMI Hanoi cho Trần Thanh Hải</t>
  </si>
  <si>
    <t>S1.11.02_LUMIHanoi</t>
  </si>
  <si>
    <t>UNC05827</t>
  </si>
  <si>
    <t>Vay ngân hàng NCB: TT HHMG căn S1.11.15 dự án LUMI Hanoi cho Trần Thanh Hải</t>
  </si>
  <si>
    <t>S1.11.15_LUMIHanoi</t>
  </si>
  <si>
    <t>UNC05828</t>
  </si>
  <si>
    <t>Vay ngân hàng NCB: TT HH TPKD căn S2.04.12 dự án LUMI Hanoi cho Trần Thanh Hải</t>
  </si>
  <si>
    <t>S2.04.12_LUMIHanoi</t>
  </si>
  <si>
    <t>UNC05829</t>
  </si>
  <si>
    <t>Vay ngân hàng NCB: TT HH TPKD căn S2.15.12 dự án LUMI Hanoi cho Trần Thanh Hải</t>
  </si>
  <si>
    <t>S2.15.12_LUMIHanoi</t>
  </si>
  <si>
    <t>UNC05830</t>
  </si>
  <si>
    <t>Vay ngân hàng NCB: TT HH TPKD căn S3.33.10 dự án LUMI Hanoi cho Trần Thanh Hải</t>
  </si>
  <si>
    <t>S3.33.10_LUMIHanoi</t>
  </si>
  <si>
    <t>UNC05831</t>
  </si>
  <si>
    <t>Vay ngân hàng NCB: TT HH TPKD căn S6.09.18 dự án LUMI Hanoi cho Trần Thanh Hải</t>
  </si>
  <si>
    <t>S6.09.18_LUMIHanoi</t>
  </si>
  <si>
    <t>UNC05832</t>
  </si>
  <si>
    <t>Vay ngân hàng NCB: TT HH TPKD căn T11701 dự án Sun Ponte Hanoi cho Trần Thanh Hải</t>
  </si>
  <si>
    <t>UNC05833</t>
  </si>
  <si>
    <t>Vay ngân hàng NCB: TT HH TPKD căn T22309 dự án Sun Ponte Hanoi cho Trần Thanh Hải</t>
  </si>
  <si>
    <t>UNC05834</t>
  </si>
  <si>
    <t>Vay ngân hàng NCB: TT HHMG căn P112B03A dự án The Pathway cho Nguyễn Dụng Linh</t>
  </si>
  <si>
    <t>P112B03A_ThePathway</t>
  </si>
  <si>
    <t>Vay ngân hàng NCB: TT TPKD căn P112B03A dự án The Pathway cho Nguyễn Dụng Linh</t>
  </si>
  <si>
    <t>Vay ngân hàng NCB: TT GĐKD căn P112B03A dự án The Pathway cho Nguyễn Dụng Linh</t>
  </si>
  <si>
    <t>UNC05835</t>
  </si>
  <si>
    <t>Vay ngân hàng NCB: TT HHMG căn P11610 dự án The Pathway cho Nguyễn Dụng Linh</t>
  </si>
  <si>
    <t>P11610_ThePathway</t>
  </si>
  <si>
    <t>Vay ngân hàng NCB: TT TPKD căn P11610 dự án The Pathway cho Nguyễn Dụng Linh</t>
  </si>
  <si>
    <t>Vay ngân hàng NCB: TT GĐKD căn P11610 dự án The Pathway cho Nguyễn Dụng Linh</t>
  </si>
  <si>
    <t>UNC05836</t>
  </si>
  <si>
    <t>Vay ngân hàng NCB: TT HHMG căn P11708 dự án The Pathway cho Nguyễn Dụng Linh</t>
  </si>
  <si>
    <t>P11708_ThePathway</t>
  </si>
  <si>
    <t>Vay ngân hàng NCB: TT TPKD căn P11708 dự án The Pathway cho Nguyễn Dụng Linh</t>
  </si>
  <si>
    <t>Vay ngân hàng NCB: TT GĐKD căn P11708 dự án The Pathway cho Nguyễn Dụng Linh</t>
  </si>
  <si>
    <t>UNC05837</t>
  </si>
  <si>
    <t>Vay ngân hàng NCB: TT HH GĐKD căn S1.10.10 dự án LUMI Hanoi cho Nguyễn Dụng Linh</t>
  </si>
  <si>
    <t>UNC05838</t>
  </si>
  <si>
    <t>Vay ngân hàng NCB: TT HH GĐKD căn S1.11.02 dự án LUMI Hanoi cho Nguyễn Dụng Linh</t>
  </si>
  <si>
    <t>UNC05839</t>
  </si>
  <si>
    <t>Vay ngân hàng NCB: TT HH GĐKD căn S2.04.12 dự án LUMI Hanoi cho Nguyễn Dụng Linh</t>
  </si>
  <si>
    <t>UNC05840</t>
  </si>
  <si>
    <t>Vay ngân hàng NCB: TT HH GĐKD căn S2.15.12 dự án LUMI Hanoi cho Nguyễn Dụng Linh</t>
  </si>
  <si>
    <t>UNC05841</t>
  </si>
  <si>
    <t>Vay ngân hàng NCB: TT HH GĐKD căn S3.33.10 dự án LUMI Hanoi cho Nguyễn Dụng Linh</t>
  </si>
  <si>
    <t>UNC05842</t>
  </si>
  <si>
    <t>Vay ngân hàng NCB: TT HH GĐKD căn S6.09.18 dự án LUMI Hanoi cho Nguyễn Dụng Linh</t>
  </si>
  <si>
    <t>UNC05843</t>
  </si>
  <si>
    <t>Vay ngân hàng NCB: TT HH GĐKD căn T11701 dự án Sun Ponte cho Nguyễn Dụng Linh</t>
  </si>
  <si>
    <t>UNC05844</t>
  </si>
  <si>
    <t>Vay ngân hàng NCB: TT HH GĐKD căn T212B05 dự án Sun Ponte cho Nguyễn Dụng Linh</t>
  </si>
  <si>
    <t>T212B05_SunPonte</t>
  </si>
  <si>
    <t>UNC05845</t>
  </si>
  <si>
    <t>Vay ngân hàng NCB: TT HH GĐKD căn T22309 dự án Sun Ponte cho Nguyễn Dụng Linh</t>
  </si>
  <si>
    <t>UNC05846</t>
  </si>
  <si>
    <t>Vay ngân hàng NCB: TT HH GĐDA căn P10602 dự án The Pathway cho CTV Nguyễn Thị Duệ (sale bán: Nguyễn Thị Duyên)</t>
  </si>
  <si>
    <t>CTV_NTD</t>
  </si>
  <si>
    <t>CTV Nguyễn Thị Duệ</t>
  </si>
  <si>
    <t>P10602_ThePathway</t>
  </si>
  <si>
    <t>UNC05847</t>
  </si>
  <si>
    <t>Vay ngân hàng NCB: TT HH GĐDA căn P10707 dự án The Pathway cho CTV Nguyễn Thị Duệ (sale bán: Nguyễn Thị Duyên)</t>
  </si>
  <si>
    <t>UNC05848</t>
  </si>
  <si>
    <t>Vay ngân hàng NCB: TT HH GĐDA căn P10712B dự án The Pathway cho CTV Nguyễn Thị Duệ (sale bán: Nguyễn Thị Duyên)</t>
  </si>
  <si>
    <t>UNC05849</t>
  </si>
  <si>
    <t>Vay ngân hàng NCB: TT HH GĐDA căn P112B03A dự án The Pathway cho CTV Nguyễn Thị Duệ (sale bán: Nguyễn Thị Duyên)</t>
  </si>
  <si>
    <t>UNC05850</t>
  </si>
  <si>
    <t>Vay ngân hàng NCB: TT HH GĐDA căn P112B12 dự án The Pathway cho CTV Nguyễn Thị Duệ (sale bán: Nguyễn Thị Duyên)</t>
  </si>
  <si>
    <t>P112B12_ThePathway</t>
  </si>
  <si>
    <t>UNC05851</t>
  </si>
  <si>
    <t>Vay ngân hàng NCB: TT HH GĐDA căn P112B12A dự án The Pathway cho CTV Nguyễn Thị Duệ (sale bán: Nguyễn Thị Duyên)</t>
  </si>
  <si>
    <t>UNC05852</t>
  </si>
  <si>
    <t>Vay ngân hàng NCB: TT HH GĐDA căn P11603 dự án The Pathway cho CTV Nguyễn Thị Duệ (sale bán: Nguyễn Thị Duyên)</t>
  </si>
  <si>
    <t>P11603_ThePathway</t>
  </si>
  <si>
    <t>UNC05853</t>
  </si>
  <si>
    <t>Vay ngân hàng NCB: TT HH GĐDA căn P11605 dự án The Pathway cho CTV Nguyễn Thị Duệ (sale bán: Nguyễn Thị Duyên)</t>
  </si>
  <si>
    <t>P11605_ThePathway</t>
  </si>
  <si>
    <t>UNC05854</t>
  </si>
  <si>
    <t>Vay ngân hàng NCB: TT HH GĐDA căn P11610 dự án The Pathway cho CTV Nguyễn Thị Duệ (sale bán: Nguyễn Thị Duyên)</t>
  </si>
  <si>
    <t>UNC05855</t>
  </si>
  <si>
    <t>Vay ngân hàng NCB: TT HH GĐDA căn P11612 dự án The Pathway cho CTV Nguyễn Thị Duệ (sale bán: Nguyễn Thị Duyên)</t>
  </si>
  <si>
    <t>P11612_ThePathway</t>
  </si>
  <si>
    <t>UNC05856</t>
  </si>
  <si>
    <t>Vay ngân hàng NCB: TT HH GĐDA căn P11701 dự án The Pathway cho CTV Nguyễn Thị Duệ (sale bán: Nguyễn Thị Duyên)</t>
  </si>
  <si>
    <t>P11701_ThePathway</t>
  </si>
  <si>
    <t>UNC05857</t>
  </si>
  <si>
    <t>Vay ngân hàng NCB: TT HH GĐDA căn P11708 dự án The Pathway cho CTV Nguyễn Thị Duệ (sale bán: Nguyễn Thị Duyên)</t>
  </si>
  <si>
    <t>UNC05858</t>
  </si>
  <si>
    <t>Vay ngân hàng NCB: TT HH GĐDA căn P11712B dự án The Pathway cho CTV Nguyễn Thị Duệ (sale bán: Nguyễn Thị Duyên)</t>
  </si>
  <si>
    <t>UNC05859</t>
  </si>
  <si>
    <t>Vay ngân hàng NCB: TT HH GĐDA căn S1.10.10 dự án LUMI Hanoi cho CTV Nguyễn Thị Duệ (sale bán: Nguyễn Thị Duyên)</t>
  </si>
  <si>
    <t>UNC05860</t>
  </si>
  <si>
    <t>Vay ngân hàng NCB: TT HH GĐDA căn S1.11.02 dự án LUMI Hanoi cho CTV Nguyễn Thị Duệ (sale bán: Nguyễn Thị Duyên)</t>
  </si>
  <si>
    <t>UNC05861</t>
  </si>
  <si>
    <t>Vay ngân hàng NCB: TT HH GĐDA căn S1.11.15 dự án LUMI Hanoi cho CTV Nguyễn Thị Duệ (sale bán: Nguyễn Thị Duyên)</t>
  </si>
  <si>
    <t>UNC05862</t>
  </si>
  <si>
    <t>Vay ngân hàng NCB: TT HH GĐDA căn S2.04.12 dự án LUMI Hanoi cho CTV Nguyễn Thị Duệ (sale bán: Nguyễn Thị Duyên)</t>
  </si>
  <si>
    <t>UNC05863</t>
  </si>
  <si>
    <t>Vay ngân hàng NCB: TT HH GĐDA căn S2.15.12 dự án LUMI Hanoi cho CTV Nguyễn Thị Duệ (sale bán: Nguyễn Thị Duyên)</t>
  </si>
  <si>
    <t>UNC05864</t>
  </si>
  <si>
    <t>Vay ngân hàng NCB: TT HH GĐDA căn S3.29.05 dự án LUMI Hanoi cho CTV Nguyễn Thị Duệ (sale bán: Nguyễn Thị Duyên)</t>
  </si>
  <si>
    <t>S3.29.05_LUMIHanoi</t>
  </si>
  <si>
    <t>UNC05865</t>
  </si>
  <si>
    <t>Vay ngân hàng NCB: TT HH GĐDA căn S3.33.10 dự án LUMI Hanoi cho CTV Nguyễn Thị Duệ (sale bán: Nguyễn Thị Duyên)</t>
  </si>
  <si>
    <t>UNC05866</t>
  </si>
  <si>
    <t>Vay ngân hàng NCB: TT HH GĐDA căn S6.09.18 dự án LUMI Hanoi cho CTV Nguyễn Thị Duệ (sale bán: Nguyễn Thị Duyên)</t>
  </si>
  <si>
    <t>UNC05867</t>
  </si>
  <si>
    <t>Vay ngân hàng NCB: TT HHMG căn S1.11.02 dự án LUMI Hanoi cho Trịnh Hải Hà</t>
  </si>
  <si>
    <t>UNC05868</t>
  </si>
  <si>
    <t>Vay ngân hàng NCB: TT HHMG căn S3.33.10 dự án LUMI Hanoi cho Trịnh Hải Hà</t>
  </si>
  <si>
    <t>UNC05869</t>
  </si>
  <si>
    <t>Vay ngân hàng NCB: TT HHMG căn S2.15.12 dự án LUMI Hanoi cho Nguyễn Văn Công</t>
  </si>
  <si>
    <t>UNC05870</t>
  </si>
  <si>
    <t>Vay ngân hàng NCB: TT HHMG căn S2.04.12 dự án LUMI Hanoi cho Đinh Thanh Hải</t>
  </si>
  <si>
    <t>UNC05871</t>
  </si>
  <si>
    <t>Vay ngân hàng NCB: TT HHMG căn S6.09.18 dự án LUMI Hanoi cho Đinh Thanh Hải</t>
  </si>
  <si>
    <t>UNC05872</t>
  </si>
  <si>
    <t>Vay ngân hàng NCB: TT HHMG căn S3.29.05 dự án LUMI Hanoi cho Tăng Thế Hưng</t>
  </si>
  <si>
    <t>UNC05873</t>
  </si>
  <si>
    <t>Vay ngân hàng NCB: TT HHMG căn T11701 dự án Sun Ponte cho Tăng Thế Hưng</t>
  </si>
  <si>
    <t>UNC05874</t>
  </si>
  <si>
    <t>Vay ngân hàng NCB: TT HHMG căn T212B05 dự án Sun Ponte cho Tăng Thế Hưng</t>
  </si>
  <si>
    <t>Vay ngân hàng NCB: TT HH TPKD căn T212B05 dự án Sun Ponte cho Tăng Thế Hưng</t>
  </si>
  <si>
    <t>UNC05875</t>
  </si>
  <si>
    <t>Vay ngân hàng NCB: TT HHMG căn T22309 dự án Sun Ponte cho Tăng Thế Hưng</t>
  </si>
  <si>
    <t>UNC05876</t>
  </si>
  <si>
    <t>Vay ngân hàng NCB: TT HHMG căn S3.29.05 dự án Lumi Hanoi cho Nguyễn Anh Ngọc</t>
  </si>
  <si>
    <t>NV00031</t>
  </si>
  <si>
    <t>Vay ngân hàng NCB: TT HH TPKD căn S3.29.05 dự án Lumi Hanoi cho Nguyễn Anh Ngọc</t>
  </si>
  <si>
    <t>Vay ngân hàng NCB: TT HH GĐKD căn S3.29.05 dự án Lumi Hanoi cho Nguyễn Anh Ngọc</t>
  </si>
  <si>
    <t>UNC05877</t>
  </si>
  <si>
    <t>Vay ngân hàng NCB: TT HHMG căn T10602 dự án Sun Ponte cho Phan Đình Hùng</t>
  </si>
  <si>
    <t>NV_RT0821_PĐH</t>
  </si>
  <si>
    <t>RT0821_Phan Đình Hùng</t>
  </si>
  <si>
    <t>UNC05878</t>
  </si>
  <si>
    <t>Vay ngân hàng NCB: TT HHMG căn T10602 dự án Sun Ponte cho CTV Trần Thị Vui (sale bán: Nguyễn Giang Huy)</t>
  </si>
  <si>
    <t>CTV_TTV</t>
  </si>
  <si>
    <t>Trần Thị Vui</t>
  </si>
  <si>
    <t>Vay ngân hàng NCB: TT HH TPKD căn T10602 dự án Sun Ponte cho CTV Trần Thị Vui (sale bán: Nguyễn Giang Huy)</t>
  </si>
  <si>
    <t>UNC05879</t>
  </si>
  <si>
    <t>Vay ngân hàng NCB: TT HHMG căn T11706 dự án Sun Ponte cho CTV Trần Thị Vui (sale bán: Nguyễn Giang Huy)</t>
  </si>
  <si>
    <t>Vay ngân hàng NCB: TT HH TPKD căn T11706 dự án Sun Ponte cho CTV Trần Thị Vui (sale bán: Nguyễn Giang Huy)</t>
  </si>
  <si>
    <t>UNC05880</t>
  </si>
  <si>
    <t>Vay ngân hàng NCB: TT HHMG căn T203A03 dự án Sun Ponte cho Nguyễn Giang Huy</t>
  </si>
  <si>
    <t>Vay ngân hàng NCB: TT HH TPKD căn T203A03 dự án Sun Ponte cho Nguyễn Giang Huy</t>
  </si>
  <si>
    <t>UNC05881</t>
  </si>
  <si>
    <t>Vay ngân hàng NCB: TT HHMG căn T212B01 dự án Sun Ponte cho Nguyễn Giang Huy</t>
  </si>
  <si>
    <t>Vay ngân hàng NCB: TT HH TPKD căn T212B01 dự án Sun Ponte cho Nguyễn Giang Huy</t>
  </si>
  <si>
    <t>UNC05882</t>
  </si>
  <si>
    <t>Vay ngân hàng NCB: TT HHMG căn T212B02 dự án Sun Ponte cho Nguyễn Giang Huy</t>
  </si>
  <si>
    <t>Vay ngân hàng NCB: TT HH TPKD căn T212B02 dự án Sun Ponte cho Nguyễn Giang Huy</t>
  </si>
  <si>
    <t>UNC05883</t>
  </si>
  <si>
    <t>Vay ngân hàng NCB: TT HHGĐKD căn T103A08 dự án Sun Ponte cho CTV Nguyễn Thị Huế (sale bán: Nguyễn Thị Ly Ly)</t>
  </si>
  <si>
    <t>CTV_NTHue</t>
  </si>
  <si>
    <t>Nguyễn Thị Huế</t>
  </si>
  <si>
    <t>UNC05884</t>
  </si>
  <si>
    <t>Vay ngân hàng NCB: TT HHGĐKD căn T10602 dự án Sun Ponte cho CTV Nguyễn Thị Huế (sale bán: Nguyễn Thị Ly Ly)</t>
  </si>
  <si>
    <t>UNC05885</t>
  </si>
  <si>
    <t>Vay ngân hàng NCB: TT HHGĐKD căn T11702 dự án Sun Ponte cho CTV Nguyễn Thị Huế (sale bán: Nguyễn Thị Ly Ly)</t>
  </si>
  <si>
    <t>UNC05886</t>
  </si>
  <si>
    <t>Vay ngân hàng NCB: TT HHGĐKD căn T11706 dự án Sun Ponte cho CTV Nguyễn Thị Huế (sale bán: Nguyễn Thị Ly Ly)</t>
  </si>
  <si>
    <t>UNC05887</t>
  </si>
  <si>
    <t>Vay ngân hàng NCB: TT HHMG căn T11707 dự án Sun Ponte cho CTV Nguyễn Thị Huế (sale bán: Nguyễn Thị Ly Ly)</t>
  </si>
  <si>
    <t>Vay ngân hàng NCB: TT HH GĐKD căn T11707 dự án Sun Ponte cho CTV Nguyễn Thị Huế (sale bán: Nguyễn Thị Ly Ly)</t>
  </si>
  <si>
    <t>UNC05888</t>
  </si>
  <si>
    <t>Vay ngân hàng NCB: TT HHGĐKD căn T11802 dự án Sun Ponte cho CTV Nguyễn Thị Huế (sale bán: Nguyễn Thị Ly Ly)</t>
  </si>
  <si>
    <t>UNC05889</t>
  </si>
  <si>
    <t>Vay ngân hàng NCB: TT HHMG căn T12009 dự án Sun Ponte cho CTV Nguyễn Thị Huế (sale bán: Nguyễn Thị Ly Ly)</t>
  </si>
  <si>
    <t>Vay ngân hàng NCB: TT HH TPKD căn T12009 dự án Sun Ponte cho CTV Nguyễn Thị Huế (sale bán: Nguyễn Thị Ly Ly)</t>
  </si>
  <si>
    <t>Vay ngân hàng NCB: TT HH GĐKD căn T12009 dự án Sun Ponte cho CTV Nguyễn Thị Huế (sale bán: Nguyễn Thị Ly Ly)</t>
  </si>
  <si>
    <t>UNC05890</t>
  </si>
  <si>
    <t>Vay ngân hàng NCB: TT HHGĐKD căn T203A03 dự án Sun Ponte cho CTV Nguyễn Thị Huế (sale bán: Nguyễn Thị Ly Ly)</t>
  </si>
  <si>
    <t>UNC05891</t>
  </si>
  <si>
    <t>Vay ngân hàng NCB: TT HHGĐKD căn T212B01 dự án Sun Ponte cho CTV Nguyễn Thị Huế (sale bán: Nguyễn Thị Ly Ly)</t>
  </si>
  <si>
    <t>UNC05892</t>
  </si>
  <si>
    <t>Vay ngân hàng NCB: TT HHGĐKD căn T212B02 dự án Sun Ponte cho CTV Nguyễn Thị Huế (sale bán: Nguyễn Thị Ly Ly)</t>
  </si>
  <si>
    <t>UNC05893</t>
  </si>
  <si>
    <t>Vay ngân hàng NCB: TT HHGĐKD căn T212B07 dự án Sun Ponte cho CTV Nguyễn Thị Huế (sale bán: Nguyễn Thị Ly Ly)</t>
  </si>
  <si>
    <t>UNC05894</t>
  </si>
  <si>
    <t>Vay ngân hàng NCB: TT HHMG căn T212B11 dự án Sun Ponte cho CTV Nguyễn Thị Huế (sale bán: Nguyễn Thị Ly Ly)</t>
  </si>
  <si>
    <t>Vay ngân hàng NCB: TT HH TPKD căn T212B11 dự án Sun Ponte cho CTV Nguyễn Thị Huế (sale bán: Nguyễn Thị Ly Ly)</t>
  </si>
  <si>
    <t>Vay ngân hàng NCB: TT HH GĐKD căn T212B11 dự án Sun Ponte cho CTV Nguyễn Thị Huế (sale bán: Nguyễn Thị Ly Ly)</t>
  </si>
  <si>
    <t>UNC05895</t>
  </si>
  <si>
    <t>Vay ngân hàng NCB: TT HHMG căn T212B03 dự án Sun Ponte cho CTV Nguyễn Thị Huế (sale bán: Nguyễn Thị Ly Ly)</t>
  </si>
  <si>
    <t>Vay ngân hàng NCB: TT HH GĐKD căn T212B03 dự án Sun Ponte cho CTV Nguyễn Thị Huế (sale bán: Nguyễn Thị Ly Ly)</t>
  </si>
  <si>
    <t>UNC05896</t>
  </si>
  <si>
    <t>Vay ngân hàng NCB: TT HH GĐDA căn T103A08 dự án Sun Ponte cho Nguyễn Khánh Hà</t>
  </si>
  <si>
    <t>NV00003</t>
  </si>
  <si>
    <t>UNC05897</t>
  </si>
  <si>
    <t>Vay ngân hàng NCB: TT HH GĐDA căn T10602 dự án Sun Ponte cho Nguyễn Khánh Hà</t>
  </si>
  <si>
    <t>UNC05898</t>
  </si>
  <si>
    <t>Vay ngân hàng NCB: TT HH GĐDA căn T11701 dự án Sun Ponte cho Nguyễn Khánh Hà</t>
  </si>
  <si>
    <t>UNC05899</t>
  </si>
  <si>
    <t>Vay ngân hàng NCB: TT HH GĐDA căn T11702 dự án Sun Ponte cho Nguyễn Khánh Hà</t>
  </si>
  <si>
    <t>UNC05900</t>
  </si>
  <si>
    <t>Vay ngân hàng NCB: TT HH GĐDA căn T11705 dự án Sun Ponte cho Nguyễn Khánh Hà</t>
  </si>
  <si>
    <t>UNC05901</t>
  </si>
  <si>
    <t>Vay ngân hàng NCB: TT HH GĐDA căn T11706 dự án Sun Ponte cho Nguyễn Khánh Hà</t>
  </si>
  <si>
    <t>UNC05902</t>
  </si>
  <si>
    <t>Vay ngân hàng NCB: TT HH GĐDA căn T11707 dự án Sun Ponte cho Nguyễn Khánh Hà</t>
  </si>
  <si>
    <t>UNC05903</t>
  </si>
  <si>
    <t>Vay ngân hàng NCB: TT HH GĐDA căn T11711 dự án Sun Ponte cho Nguyễn Khánh Hà</t>
  </si>
  <si>
    <t>UNC05904</t>
  </si>
  <si>
    <t>Vay ngân hàng NCB: TT HH GĐDA căn T11712 dự án Sun Ponte cho Nguyễn Khánh Hà</t>
  </si>
  <si>
    <t>UNC05905</t>
  </si>
  <si>
    <t>Vay ngân hàng NCB: TT HH GĐDA căn T11802 dự án Sun Ponte cho Nguyễn Khánh Hà</t>
  </si>
  <si>
    <t>UNC05906</t>
  </si>
  <si>
    <t>Vay ngân hàng NCB: TT HH GĐDA căn T12009 dự án Sun Ponte cho Nguyễn Khánh Hà</t>
  </si>
  <si>
    <t>UNC05907</t>
  </si>
  <si>
    <t>Vay ngân hàng NCB: TT HH GĐDA căn T203A03 dự án Sun Ponte cho Nguyễn Khánh Hà</t>
  </si>
  <si>
    <t>UNC05908</t>
  </si>
  <si>
    <t>Vay ngân hàng NCB: TT HH GĐDA căn T203A09 dự án Sun Ponte cho Nguyễn Khánh Hà</t>
  </si>
  <si>
    <t>T203A09_SunPonte</t>
  </si>
  <si>
    <t>UNC05909</t>
  </si>
  <si>
    <t>Vay ngân hàng NCB: TT HH GĐDA căn T212B01 dự án Sun Ponte cho Nguyễn Khánh Hà</t>
  </si>
  <si>
    <t>UNC05910</t>
  </si>
  <si>
    <t>Vay ngân hàng NCB: TT HH GĐDA căn T212B03 dự án Sun Ponte cho Nguyễn Khánh Hà</t>
  </si>
  <si>
    <t>UNC05911</t>
  </si>
  <si>
    <t>Vay ngân hàng NCB: TT HH GĐDA căn T212B05 dự án Sun Ponte cho Nguyễn Khánh Hà</t>
  </si>
  <si>
    <t>UNC05912</t>
  </si>
  <si>
    <t>Vay ngân hàng NCB: TT HH GĐDA căn T212B07 dự án Sun Ponte cho Nguyễn Khánh Hà</t>
  </si>
  <si>
    <t>UNC05913</t>
  </si>
  <si>
    <t>Vay ngân hàng NCB: TT HH GĐDA căn T212B11 dự án Sun Ponte cho Nguyễn Khánh Hà</t>
  </si>
  <si>
    <t>UNC05914</t>
  </si>
  <si>
    <t>Vay ngân hàng NCB: TT HH GĐDA căn T22309 dự án Sun Ponte cho Nguyễn Khánh Hà</t>
  </si>
  <si>
    <t>UNC05915</t>
  </si>
  <si>
    <t>Vay ngân hàng NCB: TT HH GĐDA căn T22412 dự án Sun Ponte cho Nguyễn Khánh Hà</t>
  </si>
  <si>
    <t>UNC05916</t>
  </si>
  <si>
    <t>Vay ngân hàng NCB: TT HH GĐDA căn T212B02 dự án Sun Ponte cho Nguyễn Khánh Hà</t>
  </si>
  <si>
    <t>UNC05917</t>
  </si>
  <si>
    <t>Vay ngân hàng NCB: TT HHMG căn T103A08 dự án Sun Ponte cho CTV Nguyễn Quang Huy (sale bán: Nguyễn Hồng Đức)</t>
  </si>
  <si>
    <t>CTV_NQH</t>
  </si>
  <si>
    <t>CTV Nguyễn Quang Huy</t>
  </si>
  <si>
    <t>UNC05918</t>
  </si>
  <si>
    <t>Vay ngân hàng NCB: TT HHMG căn T11707 dự án Sun Ponte cho CTV Nguyễn Quang Huy (sale bán: Nguyễn Hồng Đức)</t>
  </si>
  <si>
    <t>UNC05919</t>
  </si>
  <si>
    <t>Vay ngân hàng NCB: TT HHMG căn T212B03 dự án Sun Ponte cho CTV Nguyễn Quang Huy (sale bán: Nguyễn Hồng Đức)</t>
  </si>
  <si>
    <t>UNC05920</t>
  </si>
  <si>
    <t>Vay ngân hàng NCB: TT HHMG căn T212B07 dự án Sun Ponte cho CTV Nguyễn Quang Huy (sale bán: Nguyễn Hồng Đức)</t>
  </si>
  <si>
    <t>UNC05921</t>
  </si>
  <si>
    <t>Vay ngân hàng NCB: TT HHTPKD căn T103A08 dự án Sun Ponte cho CTV Nguyễn Thị Vân (phụ trách: Nguyễn Tuyên)</t>
  </si>
  <si>
    <t>UNC05922</t>
  </si>
  <si>
    <t>Vay ngân hàng NCB: TT HHTPKD căn T11702 dự án Sun Ponte cho CTV Nguyễn Thị Vân (phụ trách: Nguyễn Tuyên)</t>
  </si>
  <si>
    <t>UNC05923</t>
  </si>
  <si>
    <t>Vay ngân hàng NCB: TT HHTPKD căn T11707 dự án Sun Ponte cho CTV Nguyễn Thị Vân (phụ trách: Nguyễn Tuyên)</t>
  </si>
  <si>
    <t>UNC05924</t>
  </si>
  <si>
    <t>Vay ngân hàng NCB: TT HHTPKD căn T11802 dự án Sun Ponte cho CTV Nguyễn Thị Vân (phụ trách: Nguyễn Tuyên)</t>
  </si>
  <si>
    <t>UNC05925</t>
  </si>
  <si>
    <t>Vay ngân hàng NCB: TT HHTPKD căn T212B03 dự án Sun Ponte cho CTV Nguyễn Thị Vân (phụ trách: Nguyễn Tuyên)</t>
  </si>
  <si>
    <t>UNC05926</t>
  </si>
  <si>
    <t>Vay ngân hàng NCB: TT HHTPKD căn T212B07 dự án Sun Ponte cho CTV Nguyễn Thị Vân (phụ trách: Nguyễn Tuyên)</t>
  </si>
  <si>
    <t>UNC05927</t>
  </si>
  <si>
    <t>Vay ngân hàng NCB: TT HHMG căn T11705 dự án Sun Ponte cho Nguyễn Văn Đăng</t>
  </si>
  <si>
    <t>Vay ngân hàng NCB: TT HH TPKD căn T11705 dự án Sun Ponte cho Nguyễn Văn Đăng</t>
  </si>
  <si>
    <t>Vay ngân hàng NCB: TT HH GĐKD căn T11705 dự án Sun Ponte cho Nguyễn Văn Đăng</t>
  </si>
  <si>
    <t>UNC05928</t>
  </si>
  <si>
    <t>Vay ngân hàng NCB: TT HHMG căn T11711 dự án Sun Ponte cho Nguyễn Văn Đăng</t>
  </si>
  <si>
    <t>UNC05929</t>
  </si>
  <si>
    <t>Vay ngân hàng NCB: TT HHMG căn T11712 dự án Sun Ponte cho Nguyễn Văn Đăng</t>
  </si>
  <si>
    <t>UNC05930</t>
  </si>
  <si>
    <t>Vay ngân hàng NCB: TT HHMG căn T11711 dự án Sun Ponte cho Phạm Hồng Vân</t>
  </si>
  <si>
    <t>Vay ngân hàng NCB: TT HH TPKD căn T11711 dự án Sun Ponte cho Phạm Hồng Vân</t>
  </si>
  <si>
    <t>UNC05931</t>
  </si>
  <si>
    <t>Vay ngân hàng NCB: TT HHMG căn T11712 dự án Sun Ponte cho Phạm Hồng Vân</t>
  </si>
  <si>
    <t>Vay ngân hàng NCB: TT HH TPKD căn T11712 dự án Sun Ponte cho Phạm Hồng Vân</t>
  </si>
  <si>
    <t>UNC05932</t>
  </si>
  <si>
    <t>Vay ngân hàng NCB: TT HHMG căn P11612 dự án The Pathway cho Nguyễn Đình Bảo</t>
  </si>
  <si>
    <t>Vay ngân hàng NCB: TT HH TPKD căn P11612 dự án The Pathway cho Nguyễn Đình Bảo</t>
  </si>
  <si>
    <t>Vay ngân hàng NCB: TT HH GĐKD căn P11612 dự án The Pathway cho Nguyễn Đình Bảo</t>
  </si>
  <si>
    <t>UNC05933</t>
  </si>
  <si>
    <t>Vay ngân hàng NCB: TT HH GĐKD căn T11711 dự án Sun Ponte cho Nguyễn Đình Bảo</t>
  </si>
  <si>
    <t>UNC05934</t>
  </si>
  <si>
    <t>Vay ngân hàng NCB: TT HH GĐKD căn T11712 dự án Sun Ponte cho Nguyễn Đình Bảo</t>
  </si>
  <si>
    <t>UNC05935</t>
  </si>
  <si>
    <t>Vay ngân hàng NCB: TT HHMG căn T203A09 dự án Sun Ponte cho Nguyễn Đình Bảo</t>
  </si>
  <si>
    <t>Vay ngân hàng NCB: TT HH TPKD căn T203A09 dự án Sun Ponte cho Nguyễn Đình Bảo</t>
  </si>
  <si>
    <t>Vay ngân hàng NCB: TT HH GĐKD căn T203A09 dự án Sun Ponte cho Nguyễn Đình Bảo</t>
  </si>
  <si>
    <t>UNC05936</t>
  </si>
  <si>
    <t>Vay ngân hàng NCB: TT HHMG căn T10602 dự án Sun Ponte cho CTV Lê Hiếu Nghĩa</t>
  </si>
  <si>
    <t>UNC05937</t>
  </si>
  <si>
    <t>Vay ngân hàng NCB: TT HHMG căn T11802 dự án Sun Ponte cho Trịnh Thị Mai Hương</t>
  </si>
  <si>
    <t>UNC05938</t>
  </si>
  <si>
    <t>Vay ngân hàng NCB: TT HHMG căn T11702 dự án Sun Ponte cho Trịnh Thị Mai Hương</t>
  </si>
  <si>
    <t>UNC05939</t>
  </si>
  <si>
    <t>Vay ngân hàng NCB: TT HHMG căn T212B05 dự án Sun Ponte cho CTV Nguyễn Xuân Hùng</t>
  </si>
  <si>
    <t>UNC05940</t>
  </si>
  <si>
    <t>Vay ngân hàng NCB: TT HHMG căn T103A08 dự án Sun Ponte cho Hoàng Thế Huy</t>
  </si>
  <si>
    <t>NV_RT0660</t>
  </si>
  <si>
    <t>UNC05941</t>
  </si>
  <si>
    <t>Vay ngân hàng NCB: TT HHMG căn P112B12 dự án The Pathway cho CTV Đào Thị Diệu Thúy</t>
  </si>
  <si>
    <t>UNC05942</t>
  </si>
  <si>
    <t>Vay ngân hàng NCB: TT HHMG căn P11605 dự án The Pathway cho CTV Đào Thị Diệu Thúy</t>
  </si>
  <si>
    <t>UNC05943</t>
  </si>
  <si>
    <t>Vay ngân hàng NCB: TT HHMG căn P11712B dự án The Pathway cho CTV Đào Thị Diệu Thúy</t>
  </si>
  <si>
    <t>UNC05709</t>
  </si>
  <si>
    <t>TT phí thưởng nóng căn S10321 dự án Sun Symphony cho Nguyễn Quang Huy</t>
  </si>
  <si>
    <t>S10321_Symphony</t>
  </si>
  <si>
    <t>UNC05809</t>
  </si>
  <si>
    <t>Vay ngân hàng NCB: TT HHMG căn T11711 dự án Sun Ponte cho CTV Hồ Đức</t>
  </si>
  <si>
    <t>CTV_HĐ</t>
  </si>
  <si>
    <t>Hồ Đức</t>
  </si>
  <si>
    <t>UNC05810</t>
  </si>
  <si>
    <t>Vay ngân hàng NCB: TT HHMG căn P10707 dự án The Pathway cho Nguyễn Thị Thảo</t>
  </si>
  <si>
    <t>Vay ngân hàng NCB: TT HH TPKD căn P10707 dự án The Pathway cho Nguyễn Thị Thảo</t>
  </si>
  <si>
    <t>Vay ngân hàng NCB: TT HH GĐKD căn P10707 dự án The Pathway cho Nguyễn Thị Thảo</t>
  </si>
  <si>
    <t>UNC05811</t>
  </si>
  <si>
    <t>Vay ngân hàng NCB: TT HHMG căn P10712B dự án The Pathway cho Nguyễn Thị Thảo</t>
  </si>
  <si>
    <t>Vay ngân hàng NCB: TT HH TPKD căn P10712B dự án The Pathway cho Nguyễn Thị Thảo</t>
  </si>
  <si>
    <t>Vay ngân hàng NCB: TT HH GĐKD căn P10712B dự án The Pathway cho Nguyễn Thị Thảo</t>
  </si>
  <si>
    <t>UNC05816</t>
  </si>
  <si>
    <t>Vay ngân hàng NCB: TT HH TPKD căn P112B12 dự án The Pathway cho Nguyễn Thị Thảo</t>
  </si>
  <si>
    <t>Vay ngân hàng NCB: TT HH GĐKD căn P112B12 dự án The Pathway cho Nguyễn Thị Thảo</t>
  </si>
  <si>
    <t>UNC05817</t>
  </si>
  <si>
    <t>Vay ngân hàng NCB: TT HH GĐKD căn P112B12A dự án The Pathway cho Nguyễn Thị Thảo</t>
  </si>
  <si>
    <t>UNC05818</t>
  </si>
  <si>
    <t>Vay ngân hàng NCB: TT HH GĐKD căn P11603 dự án The Pathway cho Nguyễn Thị Thảo</t>
  </si>
  <si>
    <t>UNC05819</t>
  </si>
  <si>
    <t>Vay ngân hàng NCB: TT HH GĐKD căn P11605 dự án The Pathway cho Nguyễn Thị Thảo</t>
  </si>
  <si>
    <t>Vay ngân hàng NCB: TT HH TPKD căn P11605 dự án The Pathway cho Nguyễn Thị Thảo</t>
  </si>
  <si>
    <t>UNC05820</t>
  </si>
  <si>
    <t>Vay ngân hàng NCB: TT HH GĐKD căn P11701 dự án The Pathway cho Nguyễn Thị Thảo</t>
  </si>
  <si>
    <t>UNC05821</t>
  </si>
  <si>
    <t>Vay ngân hàng NCB: TT HH GĐKD căn P11712B dự án The Pathway cho Nguyễn Thị Thảo</t>
  </si>
  <si>
    <t>Vay ngân hàng NCB: TT HH TPKD căn P11712B dự án The Pathway cho Nguyễn Thị Thảo</t>
  </si>
  <si>
    <t>UNC05822</t>
  </si>
  <si>
    <t>Vay ngân hàng NCB: TT HHMG căn P112B12A dự án The Pathway cho CTV Cao Văn Đạt</t>
  </si>
  <si>
    <t>Vay ngân hàng NCB: TT HH TPKD căn P112B12A dự án The Pathway cho CTV Cao Văn Đạt</t>
  </si>
  <si>
    <t>UNC05823</t>
  </si>
  <si>
    <t>Vay ngân hàng NCB: TT HHMG căn P11603 dự án The Pathway cho CTV Cao Văn Đạt</t>
  </si>
  <si>
    <t>Vay ngân hàng NCB: TT HH TPKD căn P11603 dự án The Pathway cho CTV Cao Văn Đạt</t>
  </si>
  <si>
    <t>UNC05824</t>
  </si>
  <si>
    <t>Vay ngân hàng NCB: TT HHMG căn P11701 dự án The Pathway cho CTV Cao Văn Đạt</t>
  </si>
  <si>
    <t>Vay ngân hàng NCB: TT HH TPKD căn P11701 dự án The Pathway cho CTV Cao Văn Đạt</t>
  </si>
  <si>
    <t>UNC04728</t>
  </si>
  <si>
    <t>Phí quảng cáo Facebook</t>
  </si>
  <si>
    <t>627</t>
  </si>
  <si>
    <t>_CHUNG</t>
  </si>
  <si>
    <t>MH01590</t>
  </si>
  <si>
    <t>Cước internet tháng 1/2024_VP PQ</t>
  </si>
  <si>
    <t>_PQ</t>
  </si>
  <si>
    <t>MH01591</t>
  </si>
  <si>
    <t>Cước internet tháng 2/2024_VP PQ</t>
  </si>
  <si>
    <t>UNC04781</t>
  </si>
  <si>
    <t>TT CP quảng cáo facebook T1.24</t>
  </si>
  <si>
    <t>MDV00988</t>
  </si>
  <si>
    <t>Nạp tiền quảng cáo zalo</t>
  </si>
  <si>
    <t>0316928193</t>
  </si>
  <si>
    <t>CÔNG TY CỔ PHẦN ADTIMA</t>
  </si>
  <si>
    <t>QC_Zalo</t>
  </si>
  <si>
    <t>UNC04824</t>
  </si>
  <si>
    <t>TT Chi phí quảng cáo FB từ thẻ tín dụng tháng 3/2024</t>
  </si>
  <si>
    <t>MH01608</t>
  </si>
  <si>
    <t>In Standee kt (80x180) cm</t>
  </si>
  <si>
    <t>_SunPonte</t>
  </si>
  <si>
    <t>Sun_Ponte</t>
  </si>
  <si>
    <t>Khung chữ X kt (60x180) cm</t>
  </si>
  <si>
    <t>MDV01013</t>
  </si>
  <si>
    <t>MDV01018</t>
  </si>
  <si>
    <t>UNC05078</t>
  </si>
  <si>
    <t>TT chi phí mua đồ cổ vũ sự kiện Sun Ponte Đà Nẵng + Hà Nội</t>
  </si>
  <si>
    <t xml:space="preserve">TT chi phí in tờ A0 Sun Hà Nam </t>
  </si>
  <si>
    <t>UNC05079</t>
  </si>
  <si>
    <t>TT chi phí làm 5 phướn roadshow Thanh Hóa</t>
  </si>
  <si>
    <t>_THANH HÓA</t>
  </si>
  <si>
    <t>QTTU00596</t>
  </si>
  <si>
    <t>Tiền 1 vé xe đi từ Sầm Sơn-HN ngày 29/05/2024</t>
  </si>
  <si>
    <t>Công tác phí (300.000đ/ngày*10 ngày)</t>
  </si>
  <si>
    <t>Hỗ trợ phòng (300.000đ/đêm*9 đêm)</t>
  </si>
  <si>
    <t>NVK01680</t>
  </si>
  <si>
    <t>Hạch toán hóa đơn Minh Minh Group - HĐ 48 - 30/05/2024</t>
  </si>
  <si>
    <t>_Sun Hà Nam</t>
  </si>
  <si>
    <t>Sun Hà Nam</t>
  </si>
  <si>
    <t>MDV01054</t>
  </si>
  <si>
    <t>Dịch vụ quảng cáo Zalo  tháng 5/24 lần 3 dự án Pathway - Lumi - Symphony - HĐ 11917-03/06/2024</t>
  </si>
  <si>
    <t>Chi phí công tác phí Thanh Hóa ngày 17/05-19/05/2024 mục đích: Mở bán dự án The Pathway-Sầm Sơn của Nguyễn Quốc Phú-CTP</t>
  </si>
  <si>
    <t>CTNB00417</t>
  </si>
  <si>
    <t>Thanh toán thẻ tín dụng 3699</t>
  </si>
  <si>
    <t>MDV01057</t>
  </si>
  <si>
    <t>MDV01027</t>
  </si>
  <si>
    <t>NVK4</t>
  </si>
  <si>
    <t>Công tác phí từ 07-08/06/2024 (300.000đ/đêm*2 đêm)</t>
  </si>
  <si>
    <t>Phòng nghỉ từ 06/06-09/06/24 -hđ 24 - 10/06/2024</t>
  </si>
  <si>
    <t>MDV01058</t>
  </si>
  <si>
    <t>UNC05178</t>
  </si>
  <si>
    <t>TT tiền chạy quảng cáo FB đuôi thẻ 1044 giai đoạn 09/05-16/05/2024</t>
  </si>
  <si>
    <t>MDV01059</t>
  </si>
  <si>
    <t>MDV01036</t>
  </si>
  <si>
    <t>CP in ấn dự án The Pathway, Sun Symphony, Sun Ponte -  HĐ 765 - 14/06/2024</t>
  </si>
  <si>
    <t>MDV01060</t>
  </si>
  <si>
    <t>MDV01061</t>
  </si>
  <si>
    <t>MDV01062</t>
  </si>
  <si>
    <t>Chi phí quảng cáo Facebook và Google thẻ tín dụng Nguyễn Văn Đăng từ 18/05-20/06/2024 - dự án Pathway</t>
  </si>
  <si>
    <t>Chi phí quảng cáo Facebook và Google thẻ tín dụng Nguyễn Văn Đăng từ 18/05-20/06/2024 - dự án Symphony</t>
  </si>
  <si>
    <t>Chi phí quảng cáo Facebook và Google thẻ tín dụng Nguyễn Văn Đăng từ 18/05-20/06/2024 - dự án Sun Ponte</t>
  </si>
  <si>
    <t>Chi phí quảng cáo Facebook và Google thẻ tín dụng Nguyễn Văn Đăng từ 18/05-20/06/2024 - dự án Lumi</t>
  </si>
  <si>
    <t>Chi phí in ấn,quảng cáo, sự kiện</t>
  </si>
  <si>
    <t>NVK36</t>
  </si>
  <si>
    <t>Chi phí quảng cáo Facebook từ 21/05-20/06/2024 thẻ Nguyễn Anh Ngọc (đuôi 1104) - dự án Lumi Hà Nội</t>
  </si>
  <si>
    <t>Chi phí quảng cáo Facebook từ 21/05-20/06/2024 thẻ Nguyễn Anh Ngọc (đuôi 1104) - dự án Symphony</t>
  </si>
  <si>
    <t>Chi phí quảng cáo Facebook từ 21/05-20/06/2024 thẻ Nguyễn Anh Ngọc (đuôi 1104) - dự án Sun Ponte</t>
  </si>
  <si>
    <t>Chi phí quảng cáo Facebook từ 21/05-20/06/2024 thẻ Nguyễn Anh Ngọc (đuôi 1104) - khác</t>
  </si>
  <si>
    <t>MDV01063</t>
  </si>
  <si>
    <t>MH01621</t>
  </si>
  <si>
    <t>Mua hoa tặng CĐT khai trương nhà mẫu dự án Sun Symphony tại Đà Nẵng - HĐ 2883 - 22/06/2024</t>
  </si>
  <si>
    <t>MDV01064</t>
  </si>
  <si>
    <t>MDV01065</t>
  </si>
  <si>
    <t>MDV01038</t>
  </si>
  <si>
    <t>Chi phí tổ chức sự kiện giới thiệu tòa P2 The Pathway Sun Sầm Sơn tại khách sạn Pullman ngày 15/06/2024 - HĐ 44 - 28/06/2024</t>
  </si>
  <si>
    <t>0107575579</t>
  </si>
  <si>
    <t>CÔNG TY CỔ PHẦN TRUYỀN THÔNG VÀ TỔ CHỨC SỰ KIỆN NGÔI SAO VIỆT</t>
  </si>
  <si>
    <t>MDV01073</t>
  </si>
  <si>
    <t>CP in ấn tờ gấp A3 dự án LUMI Hanoi -  HĐ 863 - 03/07/2024</t>
  </si>
  <si>
    <t>MDV01055</t>
  </si>
  <si>
    <t>Chi phí ăn trưa sự kiện Vin Thanh Hóa (Đoàn Hà Nội) - HĐ 359 - 09/07/2024</t>
  </si>
  <si>
    <t>2800803828</t>
  </si>
  <si>
    <t>CÔNG TY TNHH THẮM HÙNG</t>
  </si>
  <si>
    <t>CTP_TheRoyal</t>
  </si>
  <si>
    <t>Chi phí CTP dự án TheRoyalResidence</t>
  </si>
  <si>
    <t>NVK110</t>
  </si>
  <si>
    <t>Hạch toán chi phí chạy quảng cáo thẻ anh Ngọc (thẻ VTB - 3699) từ 10/06/2024-09/07/2024</t>
  </si>
  <si>
    <t>QC_GG</t>
  </si>
  <si>
    <t>MDV01066</t>
  </si>
  <si>
    <t>Tờ rơi A5 Vin Thanh Hóa</t>
  </si>
  <si>
    <t>0107623060</t>
  </si>
  <si>
    <t>CÔNG TY TNHH IN VÀ THƯƠNG MẠI BÌNH MINH</t>
  </si>
  <si>
    <t>Tờ rơi A5 Sun Hà Nam</t>
  </si>
  <si>
    <t>MDV01078</t>
  </si>
  <si>
    <t>Chi phí thuê xe Hà Nội - Thanh Hóa sự kiện kickoff Vin Thanh Hóa ngày 08/07/2024 - HĐ 27 - 16/07/2024</t>
  </si>
  <si>
    <t>0101564147</t>
  </si>
  <si>
    <t>CÔNG TY TNHH THIÊN BẢO LINH</t>
  </si>
  <si>
    <t>Chi phí thuê xe Hà Nam - Hà Nội - HĐ 794 - 18.7.24</t>
  </si>
  <si>
    <t>0110381189</t>
  </si>
  <si>
    <t>CÔNG TY TNHH VẬN TẢI DU LỊCH XUYÊN VIỆT THD</t>
  </si>
  <si>
    <t>MDV01071</t>
  </si>
  <si>
    <t>MDV01074</t>
  </si>
  <si>
    <t>Chi phí in màu 2 mặt, giấy C150 dự án Symphony - VP Đà Nẵng - HĐ 13762 - 19/07/2024</t>
  </si>
  <si>
    <t>_Symphony</t>
  </si>
  <si>
    <t>NVK111</t>
  </si>
  <si>
    <t>Hạch toán chi phí chạy quảng cáo thẻ anh Đăng (thẻ BIDV - 1104) từ 21/06/2024-20/07/2024</t>
  </si>
  <si>
    <t>MDV01072</t>
  </si>
  <si>
    <t>Dịch vụ tài khoản quản trị tên miền</t>
  </si>
  <si>
    <t>MDV01095</t>
  </si>
  <si>
    <t>Chi phí dịch vụ quảng cáo website - HĐ 115 - 23.7.24</t>
  </si>
  <si>
    <t>0308324991</t>
  </si>
  <si>
    <t>CÔNG TY TNHH TIN HỌC TẦM CAO MỚI</t>
  </si>
  <si>
    <t>MDV01097</t>
  </si>
  <si>
    <t>Chi phí tổ chức sự kiện - dự án Sun Symphony tại Đà Nẵng ngày 15/06/2024 - HĐ 110 - 24.7.24</t>
  </si>
  <si>
    <t>0402108081</t>
  </si>
  <si>
    <t>CÔNG TY CỔ PHẦN TẬP ĐOÀN MINH MINH GROUP</t>
  </si>
  <si>
    <t>UNC05537</t>
  </si>
  <si>
    <t>TT Chi phí quảng cáo FB từ thẻ tín dụng từ 21.6 - 20.7.24</t>
  </si>
  <si>
    <t>MDV01103</t>
  </si>
  <si>
    <t>Chi phí tổ chức sự kiện Khai trương căn hộ mẫu 2BR &amp; 3BR ngày 29/06/2024 theo HĐ số 2806/2024/HĐDV/VH-RT - HĐ 213 - 31/07/2024</t>
  </si>
  <si>
    <t>NVK177</t>
  </si>
  <si>
    <t>Hạch toán chi phí chạy quảng cáo team chị Nguyễn Thị Lê Hằng T7/2024 dự án Sun Urban City</t>
  </si>
  <si>
    <t>3389</t>
  </si>
  <si>
    <t>Hạch toán chi phí chạy quảng cáo team chị Nguyễn Thị Lê Hằng T7/2024 dự án Sun Symphony Da Nang</t>
  </si>
  <si>
    <t>CPQC_Symphony</t>
  </si>
  <si>
    <t>Chi phí quảng cáo Symphony</t>
  </si>
  <si>
    <t>CTNB00445</t>
  </si>
  <si>
    <t>Thanh toán thẻ tín dụng 3699 kì sao kê 10/06/2024-09/07/2024</t>
  </si>
  <si>
    <t>MDV01111</t>
  </si>
  <si>
    <t>Chi phí thuê hội trường cho sự kiện Sun Urban Hà Nam ngày 03/08/2024 - hđ 1291 - 05/08/2024</t>
  </si>
  <si>
    <t>0106011932-027</t>
  </si>
  <si>
    <t>KHÁCH SẠN MƯỜNG THANH LUXURY HÀ NAM - CHI NHÁNH CÔNG TY CỔ PHẦN TẬP ĐOÀN MƯỜNG THANH</t>
  </si>
  <si>
    <t>MHVETC58</t>
  </si>
  <si>
    <t>Chi phí in poster dự án Sun Urban City Hà Nam - hđ 567 - 05/08/2024</t>
  </si>
  <si>
    <t>0106936864</t>
  </si>
  <si>
    <t>CÔNG TY TNHH DỊCH VỤ CÔNG NGHỆ THIÊN HẰNG</t>
  </si>
  <si>
    <t>_Sun Urban City Hà Nam</t>
  </si>
  <si>
    <t>MHVETC59</t>
  </si>
  <si>
    <t>Quyển sale kit - Sun Urban City Hà Nam</t>
  </si>
  <si>
    <t>Standee chân X - Sun Urban City Hà Nam</t>
  </si>
  <si>
    <t>Bảng trao giải - Sun Urban City Hà Nam</t>
  </si>
  <si>
    <t>Sticker 4x4cm - Sun Urban City Hà Nam</t>
  </si>
  <si>
    <t>MHVETC65</t>
  </si>
  <si>
    <t>Chi phí mua hoa cho sự kiện khai trương nhà mẫu dự án Sun Urban City Hà Nam ngày 08/08/2024 - hđ 539 - 08/08/2024</t>
  </si>
  <si>
    <t>0700456207</t>
  </si>
  <si>
    <t>NGUYỄN ĐÌNH HẢI</t>
  </si>
  <si>
    <t>MHVETC60</t>
  </si>
  <si>
    <t>Chi phí in tờ gấp phục vụ sự kiện 3/8/24 dự án Sun Urban City Hà Nam - hđ 324 - 09/08/2024</t>
  </si>
  <si>
    <t>UNC05621</t>
  </si>
  <si>
    <t>TT chi phí thuê chụp ảnh tại sự kiện ngày 3/8/24 dự án Sun Urban City Hà Nam</t>
  </si>
  <si>
    <t>CTV_NVL</t>
  </si>
  <si>
    <t>CTV Nguyễn Văn Linh</t>
  </si>
  <si>
    <t>UNC05625</t>
  </si>
  <si>
    <t>TT chi phí mua dây buộc sự kiện ngày 3.8.24 tại Hà Nam - dự án Sun Urban City</t>
  </si>
  <si>
    <t>NV00009</t>
  </si>
  <si>
    <t>Vũ Anh Phương</t>
  </si>
  <si>
    <t>UNC05627</t>
  </si>
  <si>
    <t>TT chi phí in tờ gập khổ A2 sự kiện ngày 3.8.24 tại Hà Nam - dự án Sun Urban City</t>
  </si>
  <si>
    <t>Phí duy trì, bảo trì tên miền vinhomessmartcityhanoi.vn - hđ 43435 - 15/08/2024</t>
  </si>
  <si>
    <t>0302712571-001</t>
  </si>
  <si>
    <t>CHI NHÁNH CÔNG TY CỔ PHẦN MẮT BÃO</t>
  </si>
  <si>
    <t>MH112</t>
  </si>
  <si>
    <t>Chi phí thuê MC sự kiện Sun Urban City tại Hà Nam ngày 3/8/24 - hđ 857 - 15/8/24</t>
  </si>
  <si>
    <t>0110223425</t>
  </si>
  <si>
    <t>CÔNG TY TNHH DU LỊCH VÀ SỰ KIỆN BEVIVU VIỆT NAM</t>
  </si>
  <si>
    <t>MHVETC68</t>
  </si>
  <si>
    <t>Chi phí in cờ và mua đồ cổ vũ sự kiện Sun Urban City tại Hà Nam ngày 3/8/24 - hđ 1938 - 16/8/24</t>
  </si>
  <si>
    <t>0500593284</t>
  </si>
  <si>
    <t>CÔNG TY CỔ PHẦN IN VÀ THƯƠNG MẠI DỊCH VỤ ĐỒNG LỢI</t>
  </si>
  <si>
    <t>Standee chân X</t>
  </si>
  <si>
    <t>Banner 500x100cm</t>
  </si>
  <si>
    <t>Tờ gấp 3</t>
  </si>
  <si>
    <t>Banner 400x80cm</t>
  </si>
  <si>
    <t>MDV01120</t>
  </si>
  <si>
    <t>Chi phí thuê xe Hà Nội - Hà Nam sự kiện kickoff Sun Urban City Hà Nam ngày 29/07/2024 - HĐ 34 - 23/08/2024</t>
  </si>
  <si>
    <t>TT chi phí quảng cáo từ ngày 20/7-21/8/24 thẻ anh Đăng (đuôi 1104)-TK 1 tiền đô-dự án The Miami tòa GS5</t>
  </si>
  <si>
    <t>CPQC_GS5_TheMiami</t>
  </si>
  <si>
    <t>TT chi phí quảng cáo từ ngày 20/7-21/8/24 thẻ anh Đăng (đuôi 1104)-TK 1 tiền đô-dự án The Royal Thanh Hóa</t>
  </si>
  <si>
    <t>CPQC_TheRoyal</t>
  </si>
  <si>
    <t>TT chi phí quảng cáo từ ngày 20/7-21/8/24 thẻ anh Đăng (đuôi 1104)-TK 1 tiền đô-dự án Sun Symphony</t>
  </si>
  <si>
    <t>TT chi phí quảng cáo từ ngày 20/7-21/8/24 thẻ anh Đăng (đuôi 1104)-TK 1 tiền đô-dự án Sun Urban City Hà Nam</t>
  </si>
  <si>
    <t>TT chi phí quảng cáo từ ngày 20/7-21/8/24 thẻ anh Đăng (đuôi 1104)-TK 1 tiền đô-dự án Bình An</t>
  </si>
  <si>
    <t>CPQC_BinhAn</t>
  </si>
  <si>
    <t>TT chi phí quảng cáo từ ngày 20/7-21/8/24 thẻ anh Đăng (đuôi 1104)-TK 2 tiền VNĐ-dự án Bình An</t>
  </si>
  <si>
    <t>TT chi phí chạy quảng cáo từ 21.7-20.8.24 thẻ NCB đuôi 3478 (chị Duyên)-dự án The Miami tòa GS5</t>
  </si>
  <si>
    <t>TT chi phí chạy quảng cáo từ 21.7-20.8.24 thẻ NCB đuôi 3478 (chị Duyên)-dự án Sun Symphony</t>
  </si>
  <si>
    <t>TT chi phí chạy quảng cáo từ 21.7-20.8.24 thẻ NCB đuôi 3478 (chị Duyên)-dự án Sun Urban City Hà Nam</t>
  </si>
  <si>
    <t>MDV00959</t>
  </si>
  <si>
    <t>HHMG căn P12803A dự án The Panoma</t>
  </si>
  <si>
    <t>632</t>
  </si>
  <si>
    <t>HHMG căn P11115 dự án The Panoma</t>
  </si>
  <si>
    <t>HHMG căn P10817 dự án The Panoma</t>
  </si>
  <si>
    <t>HHMG căn P11908 dự án The Panoma</t>
  </si>
  <si>
    <t>HHMG căn P21211 dự án The Panoma</t>
  </si>
  <si>
    <t>Tiền điện tháng 12.2023 VP HCM - ACG</t>
  </si>
  <si>
    <t>_HCM</t>
  </si>
  <si>
    <t>Tiền điện tháng 12.2023 VP HCM - ONEKEY</t>
  </si>
  <si>
    <t>Phí dịch vụ VP HCM - Onekey</t>
  </si>
  <si>
    <t>Phí dịch vụ VP HCM - ACG</t>
  </si>
  <si>
    <t>MDV00961</t>
  </si>
  <si>
    <t>Phí HHMG căn P13101 dự án Panoma - hđ 5 - 24/01/2024</t>
  </si>
  <si>
    <t>TT tiền thuê VP HCM T1.2024-ONEKEY</t>
  </si>
  <si>
    <t>TT tiền thuê VP HCM T1.2024-ACG</t>
  </si>
  <si>
    <t>Tiền điện tháng 1.2024 VP HCM - ACG</t>
  </si>
  <si>
    <t>Tiền điện tháng 1.2024 VP HCM - ONEKEY</t>
  </si>
  <si>
    <t>TT tiền thuê VP HCM T2.2024-ONEKEY</t>
  </si>
  <si>
    <t>TT tiền thuê VP HCM T2.2024-ACG</t>
  </si>
  <si>
    <t>Tiền điện tháng 2.2024 VP HCM - ACG</t>
  </si>
  <si>
    <t>Tiền điện tháng 2.2024 VP HCM - ONEKEY</t>
  </si>
  <si>
    <t>MDV01014</t>
  </si>
  <si>
    <t>Phí HHMG căn P103A16 dự án Sun Cosmo-phân khu The Panoma</t>
  </si>
  <si>
    <t>Phí HHMG căn P21205 dự án Sun Cosmo-phân khu The Panoma</t>
  </si>
  <si>
    <t>MDV00997</t>
  </si>
  <si>
    <t>HHMG căn P12102 dự án The Panoma</t>
  </si>
  <si>
    <t>MDV01010</t>
  </si>
  <si>
    <t>HHMG căn P11902 dự án The Panoma hóa đơn 18</t>
  </si>
  <si>
    <t>HHMG căn P11515 dự án The Panoma hóa đơn 18</t>
  </si>
  <si>
    <t>HHMG căn P11512B dự án The Panoma hóa đơn 18</t>
  </si>
  <si>
    <t>HHMG căn P13102 dự án The Panoma hóa đơn 18</t>
  </si>
  <si>
    <t>HHMG căn P21507 dự án The Panoma hóa đơn 18</t>
  </si>
  <si>
    <t>MDV01032</t>
  </si>
  <si>
    <t>Phí HHMG căn P11112 Panoma</t>
  </si>
  <si>
    <t>NVK01702</t>
  </si>
  <si>
    <t>Hạch toán chi phí HHMG dự án Panoma căn P21205  - HĐ 36 - 15/04/2024</t>
  </si>
  <si>
    <t>NVK01710</t>
  </si>
  <si>
    <t>Hạch toán phí HHMG căn P11501 dự án Panoma - HĐ 51 - 17/04/2024</t>
  </si>
  <si>
    <t>MDV00994</t>
  </si>
  <si>
    <t>Hoa hồng môi giới căn P21209 dự án Sun Cosmo - phân khu The Panoma</t>
  </si>
  <si>
    <t>MDV01025</t>
  </si>
  <si>
    <t>Phí HHMG căn P11515 Panoma</t>
  </si>
  <si>
    <t>Phí HHMG căn P12803A Panoma</t>
  </si>
  <si>
    <t>Phí HHMG căn P11115 Panoma</t>
  </si>
  <si>
    <t>Phí HHMG căn P10817 Panoma</t>
  </si>
  <si>
    <t>Phí HHMG căn P13002 Panoma</t>
  </si>
  <si>
    <t>Phí HHMG căn P12102 Panoma</t>
  </si>
  <si>
    <t>62x --&gt; 154 --&gt; 632: all - 154 là TK trung chuyển</t>
  </si>
  <si>
    <t>Tổng</t>
  </si>
  <si>
    <t>Loại tiền: &lt;&lt;Tổng hợp&gt;&gt;; Tài khoản: 635; Từ ngày 01/01/2024 đến ngày 31/8/2024</t>
  </si>
  <si>
    <t>UNC04600</t>
  </si>
  <si>
    <t>Trả lãi TK vay LD2319140275</t>
  </si>
  <si>
    <t>635</t>
  </si>
  <si>
    <t>V_LV</t>
  </si>
  <si>
    <t>UNC04558</t>
  </si>
  <si>
    <t>Thu lãi tiền vay TK vay 865008471931</t>
  </si>
  <si>
    <t>UNC04601</t>
  </si>
  <si>
    <t>Trả lãi TK vay LD2319806809</t>
  </si>
  <si>
    <t>UNC04585</t>
  </si>
  <si>
    <t>Thu lãi vay TK vay 861006842542</t>
  </si>
  <si>
    <t>UNC04606</t>
  </si>
  <si>
    <t>Trả lãi vay TK 06KUNN197DN2023</t>
  </si>
  <si>
    <t>Trả lãi vay TK 13KUNN197DN2023</t>
  </si>
  <si>
    <t>Trả lãi vay TK 10KUNN197DN2023</t>
  </si>
  <si>
    <t>Trả lãi vay TK 11KUNN197DN2023</t>
  </si>
  <si>
    <t>Trả lãi vay TK 8KUNN197DN2023</t>
  </si>
  <si>
    <t>Trả lãi vay TK 7KUNN197DN2023</t>
  </si>
  <si>
    <t>Trả lãi vay TK 9KUNN197DN2023</t>
  </si>
  <si>
    <t>Trả lãi vay TK 12KUNN197DN2023</t>
  </si>
  <si>
    <t>Trả lãi vay TK 14KUNN197DN2023</t>
  </si>
  <si>
    <t>NVK182</t>
  </si>
  <si>
    <t>Kết chuyển chi phí hoạt động tài chính</t>
  </si>
  <si>
    <t>911</t>
  </si>
  <si>
    <t>CTNB00372</t>
  </si>
  <si>
    <t>Trả lãi TK vay LD23213200154 (06/KUNN/197/DN/2023)</t>
  </si>
  <si>
    <t>CTNB00373</t>
  </si>
  <si>
    <t>UNC04666</t>
  </si>
  <si>
    <t>TT khoản vay theo HĐ số 08/2023/HDV/RETI-RETIZY</t>
  </si>
  <si>
    <t>0110323557</t>
  </si>
  <si>
    <t>CÔNG TY CỔ PHẦN RETIZY</t>
  </si>
  <si>
    <t>CTNB00374</t>
  </si>
  <si>
    <t>Trả lãi TK vay LD2323695351 (08/KUNN/197/DN/2023)</t>
  </si>
  <si>
    <t>UNC04662</t>
  </si>
  <si>
    <t>UNC04669</t>
  </si>
  <si>
    <t>UNC04670</t>
  </si>
  <si>
    <t>UNC04671</t>
  </si>
  <si>
    <t>UNC04672</t>
  </si>
  <si>
    <t>UNC04673</t>
  </si>
  <si>
    <t>Trả lãi vay TK 17KUNN197DN2023</t>
  </si>
  <si>
    <t>UNC04674</t>
  </si>
  <si>
    <t>Trả lãi vay TK 18KUNN197DN2023</t>
  </si>
  <si>
    <t>UNC04675</t>
  </si>
  <si>
    <t>UNC04676</t>
  </si>
  <si>
    <t>UNC04677</t>
  </si>
  <si>
    <t>Trả lãi vay TK 16KUNN197DN2023</t>
  </si>
  <si>
    <t>UNC04678</t>
  </si>
  <si>
    <t>Trả lãi vay TK 15KUNN197DN2023</t>
  </si>
  <si>
    <t>NVK130</t>
  </si>
  <si>
    <t>CTNB00387</t>
  </si>
  <si>
    <t>Trả lãi TK vay LD2325180090 (09/KUNN/197/DN/2023)</t>
  </si>
  <si>
    <t>UNC04752</t>
  </si>
  <si>
    <t>Trả lãi vay TK 20KUNN197DN2023</t>
  </si>
  <si>
    <t>UNC04763</t>
  </si>
  <si>
    <t>Trả lãi vay TK 19KUNN197DN2023</t>
  </si>
  <si>
    <t>UNC04764</t>
  </si>
  <si>
    <t>UNC04765</t>
  </si>
  <si>
    <t>UNC04766</t>
  </si>
  <si>
    <t>UNC04767</t>
  </si>
  <si>
    <t>UNC04768</t>
  </si>
  <si>
    <t>UNC04769</t>
  </si>
  <si>
    <t>UNC04770</t>
  </si>
  <si>
    <t>UNC04771</t>
  </si>
  <si>
    <t>UNC04772</t>
  </si>
  <si>
    <t>UNC04778</t>
  </si>
  <si>
    <t>UNC04754</t>
  </si>
  <si>
    <t>NVK188</t>
  </si>
  <si>
    <t>CTNB00393</t>
  </si>
  <si>
    <t>TT tiền lãi TK vay LD2328391201 (10/KUNN/197/DN/2023/HDHM)</t>
  </si>
  <si>
    <t>UNC04866</t>
  </si>
  <si>
    <t>UNC04867</t>
  </si>
  <si>
    <t>UNC04868</t>
  </si>
  <si>
    <t>UNC04869</t>
  </si>
  <si>
    <t>UNC04870</t>
  </si>
  <si>
    <t>UNC04871</t>
  </si>
  <si>
    <t>UNC04872</t>
  </si>
  <si>
    <t>UNC04873</t>
  </si>
  <si>
    <t>Trả lãi vay TK 22KUNN197DN2023</t>
  </si>
  <si>
    <t>UNC04874</t>
  </si>
  <si>
    <t>Trả lãi vay TK 21KUNN197DN2023</t>
  </si>
  <si>
    <t>UNC04875</t>
  </si>
  <si>
    <t>UNC04876</t>
  </si>
  <si>
    <t>UNC04877</t>
  </si>
  <si>
    <t>NVK218</t>
  </si>
  <si>
    <t>UNC05478</t>
  </si>
  <si>
    <t>UNC05076</t>
  </si>
  <si>
    <t>TT gốc và lãi  tiền vay</t>
  </si>
  <si>
    <t>KH00006</t>
  </si>
  <si>
    <t>Phạm Bạch Tuyết</t>
  </si>
  <si>
    <t>UNC04949</t>
  </si>
  <si>
    <t>UNC04950</t>
  </si>
  <si>
    <t>Trả lãi vay TK 24KUNN197DN2023</t>
  </si>
  <si>
    <t>UNC04951</t>
  </si>
  <si>
    <t>UNC04952</t>
  </si>
  <si>
    <t>UNC04953</t>
  </si>
  <si>
    <t>UNC04954</t>
  </si>
  <si>
    <t>Trả lãi vay TK 23KUNN197DN2023</t>
  </si>
  <si>
    <t>UNC04955</t>
  </si>
  <si>
    <t>UNC04956</t>
  </si>
  <si>
    <t>UNC04957</t>
  </si>
  <si>
    <t>UNC04958</t>
  </si>
  <si>
    <t>UNC04959</t>
  </si>
  <si>
    <t>UNC04960</t>
  </si>
  <si>
    <t>Trả lãi vay TK 0053/24/KUNN/CGY</t>
  </si>
  <si>
    <t>UNC04961</t>
  </si>
  <si>
    <t>UNC04962</t>
  </si>
  <si>
    <t>UNC05073</t>
  </si>
  <si>
    <t>Trả lãi vay TK 861006842542</t>
  </si>
  <si>
    <t>NVK189</t>
  </si>
  <si>
    <t>UNC05245</t>
  </si>
  <si>
    <t>UNC05226</t>
  </si>
  <si>
    <t>Trả lãi vay TK 13KUNN197DN2023 (LD23334619968)</t>
  </si>
  <si>
    <t>0304767745</t>
  </si>
  <si>
    <t>CÔNG TY TNHH QUẢN LÝ NỢ VÀ KHAI THÁC TÀI SẢN NGÂN HÀNG QUỐC DÂN</t>
  </si>
  <si>
    <t>UNC05230</t>
  </si>
  <si>
    <t>UNC05231</t>
  </si>
  <si>
    <t>UNC05232</t>
  </si>
  <si>
    <t>UNC05233</t>
  </si>
  <si>
    <t>UNC05234</t>
  </si>
  <si>
    <t>UNC05235</t>
  </si>
  <si>
    <t>UNC05236</t>
  </si>
  <si>
    <t>UNC05237</t>
  </si>
  <si>
    <t>UNC05238</t>
  </si>
  <si>
    <t>UNC05239</t>
  </si>
  <si>
    <t>UNC05240</t>
  </si>
  <si>
    <t>UNC05241</t>
  </si>
  <si>
    <t>NVK190</t>
  </si>
  <si>
    <t>UNC05318</t>
  </si>
  <si>
    <t>UNC05396</t>
  </si>
  <si>
    <t>Thanh toán lãi khoản vay theo hợp đồng vay số 17.5.24/HĐV/RETI.PBT</t>
  </si>
  <si>
    <t>UNC05397</t>
  </si>
  <si>
    <t>Thanh toán lãi khoản vay theo hợp đồng vay số 10.6.24/HĐV/RETI.PBT từ 10/06/2024-10/07/2024</t>
  </si>
  <si>
    <t>UNC05433</t>
  </si>
  <si>
    <t>CTNB00443</t>
  </si>
  <si>
    <t>Thanh toán gốc và lãi vay tài khoản 861006842542</t>
  </si>
  <si>
    <t>UNC05452</t>
  </si>
  <si>
    <t>UNC05453</t>
  </si>
  <si>
    <t>UNC05454</t>
  </si>
  <si>
    <t>UNC05455</t>
  </si>
  <si>
    <t>UNC05456</t>
  </si>
  <si>
    <t>UNC05457</t>
  </si>
  <si>
    <t>UNC05458</t>
  </si>
  <si>
    <t>UNC05459</t>
  </si>
  <si>
    <t>UNC05460</t>
  </si>
  <si>
    <t>UNC05461</t>
  </si>
  <si>
    <t>NVK219</t>
  </si>
  <si>
    <t>UNC05574</t>
  </si>
  <si>
    <t>UNC05575</t>
  </si>
  <si>
    <t>Thu lai HDTD 17KUNN197DN2023HDHM</t>
  </si>
  <si>
    <t>UNC05572</t>
  </si>
  <si>
    <t>Trả lãi khoản vay anh Nguyễn Văn Đăng theo HĐ số: 12.7.24/HĐV/RETI.NVĐ ngày 12/07/2024</t>
  </si>
  <si>
    <t>UNC05576</t>
  </si>
  <si>
    <t>Phạt gốc trả chậm HDTD 17KUNN197DN2023HDHM</t>
  </si>
  <si>
    <t>V_LNC</t>
  </si>
  <si>
    <t>UNC05577</t>
  </si>
  <si>
    <t>Thu lai HDTD 18KUNN197DN2023HDHM</t>
  </si>
  <si>
    <t>UNC05667</t>
  </si>
  <si>
    <t>Trả lãi khoản vay Nguyễn Thị An theo HĐV số: 16.4.24/HĐV/RETI.NTA ngày 16/04/2024</t>
  </si>
  <si>
    <t>NGUYENTHIAN</t>
  </si>
  <si>
    <t>Nguyễn Thị An</t>
  </si>
  <si>
    <t>UNC05669</t>
  </si>
  <si>
    <t>Trả lãi khoản vay Nguyễn Thị An theo HĐV số: 18.5.24/HĐV/RETI.NTA ngày 18/05/2024</t>
  </si>
  <si>
    <t>UNC05671</t>
  </si>
  <si>
    <t>Trả lãi khoản vay Nguyễn Thị An theo HĐV số: 15.5.24/HĐV/RETI.NTA ngày 15/05/2024</t>
  </si>
  <si>
    <t>UNC05656</t>
  </si>
  <si>
    <t>UNC05944</t>
  </si>
  <si>
    <t>UNC05945</t>
  </si>
  <si>
    <t>UNC05946</t>
  </si>
  <si>
    <t>UNC05947</t>
  </si>
  <si>
    <t>Trả lãi vay TK 01/KUNN/2342/24/HDHM/CGY (LD2422320690)</t>
  </si>
  <si>
    <t>UNC05948</t>
  </si>
  <si>
    <t>UNC05949</t>
  </si>
  <si>
    <t>Trả lãi vay TK 02/KUNN/2342/24/HDHM/CGY (LD2422628539)</t>
  </si>
  <si>
    <t>UNC05950</t>
  </si>
  <si>
    <t>UNC05951</t>
  </si>
  <si>
    <t>Trả lãi vay TK 03/KUNN/2342/24/HDHM/CGY (LD2422646778)</t>
  </si>
  <si>
    <t>UNC05952</t>
  </si>
  <si>
    <t>UNC05953</t>
  </si>
  <si>
    <t>Trả lãi vay TK 05/KUNN/2342/24/HDHM/CGY (LD2422865879)</t>
  </si>
  <si>
    <t>UNC05954</t>
  </si>
  <si>
    <t>Trả lãi vay TK 04/KUNN/2342/24/HDHM/CGY (LD2422837288)</t>
  </si>
  <si>
    <t>NVK217</t>
  </si>
  <si>
    <t>Thangs</t>
  </si>
  <si>
    <t>Biến động lạ ghê. Check lại</t>
  </si>
  <si>
    <t>GIÁ VỐN HÀNG BÁN</t>
  </si>
  <si>
    <t>CHI PHÍ BÁN HÀNG</t>
  </si>
  <si>
    <t>CHI PHÍ QUẢN LÝ DOANH NGHIỆP</t>
  </si>
  <si>
    <t>CP LÃI VAY</t>
  </si>
  <si>
    <t>CP KH và PHÂN BỔ</t>
  </si>
  <si>
    <t>Total:</t>
  </si>
  <si>
    <t>TỔNG CỘNG</t>
  </si>
  <si>
    <t>DOANH THU</t>
  </si>
  <si>
    <t>LỢI NHUẬN GỘP BÁN HÀNG</t>
  </si>
  <si>
    <t>LỢI NHUẬN TRƯỚC CP PHÂN BỔ VÀ LÃI VAY</t>
  </si>
  <si>
    <t>TỔNG CHI PHÍ VẬN HÀNH</t>
  </si>
  <si>
    <t>GV RT</t>
  </si>
  <si>
    <t>Sum of GV RT</t>
  </si>
  <si>
    <t>Doanh thu cho thuê HCM</t>
  </si>
  <si>
    <t>Doanh thu khác</t>
  </si>
  <si>
    <t>GMV bao gồm cả Reti và RBS --&gt; Phải nhặt số chi phí của RBS nữa mới đủ</t>
  </si>
  <si>
    <t>Lêch chi phí RBS xuất Reti?</t>
  </si>
  <si>
    <t>HOẠT ĐỘNG TÀI CHÍNH</t>
  </si>
  <si>
    <t>DOANH THU TÀI CHÍNH</t>
  </si>
  <si>
    <t>CHI PHÍ TÀI CHÍNH</t>
  </si>
  <si>
    <t>Tài khoản chi</t>
  </si>
  <si>
    <t>MDV01160</t>
  </si>
  <si>
    <t>Dịch vụ lên kế hoạch và tổ chức sự kiện: Sun Urban Hà Nam 3/8/24 - hđ 18 - 25/09/2024</t>
  </si>
  <si>
    <t>154</t>
  </si>
  <si>
    <t>CPQC_SunUrban</t>
  </si>
  <si>
    <t>Chi phí quảng cáo Sun Urban City Hà Nam</t>
  </si>
  <si>
    <t>RETI_MKT</t>
  </si>
  <si>
    <t>NVK238</t>
  </si>
  <si>
    <t>Hạch toán chi phí chạy quảng cáo GĐ từ 30/8-27/9/24  dự án Senique Hanoi team Trần Thanh Hải</t>
  </si>
  <si>
    <t>CPQC_Senique</t>
  </si>
  <si>
    <t>Hạch toán chi phí chạy quảng cáo GĐ  từ 31/8-06/9/24 dự án Victoria team Trần Thanh Hải</t>
  </si>
  <si>
    <t>CPQC_Victoria</t>
  </si>
  <si>
    <t>NVK239</t>
  </si>
  <si>
    <t>Hạch toán chi phí chạy quảng cáo Zalo ads từ 27/9-30/9/24 dự án Sun Urban City</t>
  </si>
  <si>
    <t>Hạch toán chi phí chạy quảng cáo Zalo ads từ 27/9-30/9/24 dự án VHGG</t>
  </si>
  <si>
    <t>CPQC_VHGG</t>
  </si>
  <si>
    <t>NVK220</t>
  </si>
  <si>
    <t>Kết chuyển chi phí sản xuất dở dang</t>
  </si>
  <si>
    <t>NVK227</t>
  </si>
  <si>
    <t>Kết chuyển chi phí trực tiếp tháng 9/2024</t>
  </si>
  <si>
    <t>NVK244</t>
  </si>
  <si>
    <t>Hạch toán chi phí chạy quảng cáo GĐ từ 01/09-30/09/24  dự án Victoria team Chu Quang Tuyến</t>
  </si>
  <si>
    <t>RETI_Hno</t>
  </si>
  <si>
    <t>Hạch toán chi phí chạy quảng cáo GĐ từ 01/09-30/09/24  dự án VHGG team Chu Quang Tuyến</t>
  </si>
  <si>
    <t/>
  </si>
  <si>
    <t>Cộng</t>
  </si>
  <si>
    <t>Số dư cuối kỳ</t>
  </si>
  <si>
    <t>UNC06105</t>
  </si>
  <si>
    <t>TT phí thưởng nóng căn PM11418  dự án The Royal cho CTV Lê Chí Hưng</t>
  </si>
  <si>
    <t>CTV_LCH</t>
  </si>
  <si>
    <t>CTV Lê Chí Hưng</t>
  </si>
  <si>
    <t>PM11418_TRR</t>
  </si>
  <si>
    <t>TT phí thưởng nóng căn PM11517  dự án The Royal cho CTV Lê Chí Hưng</t>
  </si>
  <si>
    <t>PM11517_TRR</t>
  </si>
  <si>
    <t>UNC06106</t>
  </si>
  <si>
    <t>TT phí thưởng nóng GDDA căn PM10711  dự án The Royal cho CTV Nguyễn Thị Duệ (sale bán: Nguyễn Thị Duyên)</t>
  </si>
  <si>
    <t>PM10711_TRR</t>
  </si>
  <si>
    <t>TT phí thưởng nóng GDDA căn PM11313  dự án The Royal cho CTV Nguyễn Thị Duệ (sale bán: Nguyễn Thị Duyên)</t>
  </si>
  <si>
    <t>PM11313_TRR</t>
  </si>
  <si>
    <t>TT phí thưởng nóng GDDA căn PM11418 dự án The Royal cho CTV Nguyễn Thị Duệ (sale bán: Nguyễn Thị Duyên)</t>
  </si>
  <si>
    <t>TT phí thưởng nóng GDDA căn PM11506 dự án The Royal cho CTV Nguyễn Thị Duệ (sale bán: Nguyễn Thị Duyên)</t>
  </si>
  <si>
    <t>PM11506_TRR</t>
  </si>
  <si>
    <t>TT phí thưởng nóng GDDA căn PM11517 dự án The Royal cho CTV Nguyễn Thị Duệ (sale bán: Nguyễn Thị Duyên)</t>
  </si>
  <si>
    <t>MDV01156</t>
  </si>
  <si>
    <t>Phí thưởng nóng căn PM11506 dự án The Royal - hđ 110 - 11/09/2024</t>
  </si>
  <si>
    <t>UNC06022</t>
  </si>
  <si>
    <t>Vay ngân hàng NCB: TT HHMG căn S1.10.06 dự án LUMI Hanoi cho Nguyễn Dụng Linh</t>
  </si>
  <si>
    <t>S1.10.06_LUMIHanoi</t>
  </si>
  <si>
    <t>Vay ngân hàng NCB: TT HH TPKD căn S1.10.06 dự án LUMI Hanoi cho Nguyễn Dụng Linh</t>
  </si>
  <si>
    <t>Vay ngân hàng NCB: TT HH GĐKD căn S1.10.06 dự án LUMI Hanoi cho Nguyễn Dụng Linh</t>
  </si>
  <si>
    <t>UNC06023</t>
  </si>
  <si>
    <t>Vay ngân hàng NCB: TT HHMG căn S1.11.03 dự án LUMI Hanoi cho Nguyễn Dụng Linh</t>
  </si>
  <si>
    <t>S1.11.03_LUMIHanoi</t>
  </si>
  <si>
    <t>Vay ngân hàng NCB: TT HH TPKD căn S1.11.03 dự án LUMI Hanoi cho Nguyễn Dụng Linh</t>
  </si>
  <si>
    <t>Vay ngân hàng NCB: TT HH GĐKD căn S1.11.03 dự án LUMI Hanoi cho Nguyễn Dụng Linh</t>
  </si>
  <si>
    <t>UNC06024</t>
  </si>
  <si>
    <t>Vay ngân hàng NCB: TT HH GĐKD căn S1.11.16 dự án LUMI Hanoi cho Nguyễn Dụng Linh</t>
  </si>
  <si>
    <t>S1.11.16_LUMIHanoi</t>
  </si>
  <si>
    <t>UNC06025</t>
  </si>
  <si>
    <t>Vay ngân hàng NCB: TT HH GĐKD căn S1.23.05 dự án LUMI Hanoi cho Nguyễn Dụng Linh</t>
  </si>
  <si>
    <t>S1.23.05_LUMIHanoi</t>
  </si>
  <si>
    <t>UNC06026</t>
  </si>
  <si>
    <t>Vay ngân hàng NCB: TT HH GĐKD căn S1.28.03 dự án LUMI Hanoi cho Nguyễn Dụng Linh</t>
  </si>
  <si>
    <t>S1.28.03_LUMIHanoi</t>
  </si>
  <si>
    <t>UNC06027</t>
  </si>
  <si>
    <t>Vay ngân hàng NCB: TT HH GĐKD căn S6.24.16 dự án LUMI Hanoi cho Nguyễn Dụng Linh</t>
  </si>
  <si>
    <t>S6.24.16_LUMIHanoi</t>
  </si>
  <si>
    <t>UNC06028</t>
  </si>
  <si>
    <t>Vay ngân hàng NCB: TT HHMG căn S6.04.20 dự án LUMI Hanoi cho Nguyễn Dụng Linh</t>
  </si>
  <si>
    <t>S6.04.20_LUMIHanoi</t>
  </si>
  <si>
    <t>Vay ngân hàng NCB: TT HH TPKD căn S6.04.20 dự án LUMI Hanoi cho Nguyễn Dụng Linh</t>
  </si>
  <si>
    <t>Vay ngân hàng NCB: TT HH GĐKD căn S6.04.20 dự án LUMI Hanoi cho Nguyễn Dụng Linh</t>
  </si>
  <si>
    <t>UNC06029</t>
  </si>
  <si>
    <t>Vay ngân hàng NCB: TT HH GĐKD căn S6.30.11 dự án LUMI Hanoi cho Nguyễn Dụng Linh</t>
  </si>
  <si>
    <t>S6.30.11_LUMIHanoi</t>
  </si>
  <si>
    <t>UNC06030</t>
  </si>
  <si>
    <t>Vay ngân hàng NCB: TT HH GĐKD căn S12210 dự án Symphony cho Nguyễn Dụng Linh</t>
  </si>
  <si>
    <t>UNC06031</t>
  </si>
  <si>
    <t>Vay ngân hàng NCB: TT HH GĐDA căn S1.10.06 dự án LUMI Hanoi cho CTV Nguyễn Thị Duệ (phụ trách: Nguyễn Thị Duyên)</t>
  </si>
  <si>
    <t>UNC06032</t>
  </si>
  <si>
    <t>Vay ngân hàng NCB: TT HH GĐDA căn S1.11.03 dự án LUMI Hanoi cho CTV Nguyễn Thị Duệ (phụ trách: Nguyễn Thị Duyên)</t>
  </si>
  <si>
    <t>UNC06033</t>
  </si>
  <si>
    <t>Vay ngân hàng NCB: TT HH GĐDA căn S1.11.16 dự án LUMI Hanoi cho CTV Nguyễn Thị Duệ (phụ trách: Nguyễn Thị Duyên)</t>
  </si>
  <si>
    <t>UNC06034</t>
  </si>
  <si>
    <t>Vay ngân hàng NCB: TT HH GĐDA căn S1.23.05 dự án LUMI Hanoi cho CTV Nguyễn Thị Duệ (phụ trách: Nguyễn Thị Duyên)</t>
  </si>
  <si>
    <t>UNC06035</t>
  </si>
  <si>
    <t>Vay ngân hàng NCB: TT HH GĐDA căn S1.28.03 dự án LUMI Hanoi cho CTV Nguyễn Thị Duệ (phụ trách: Nguyễn Thị Duyên)</t>
  </si>
  <si>
    <t>UNC06036</t>
  </si>
  <si>
    <t>Vay ngân hàng NCB: TT HHMG căn S3.28.02 dự án LUMI Hanoi cho CTV Nguyễn Thị Duệ (sale bán: Nguyễn Thị Duyên)</t>
  </si>
  <si>
    <t>S3.28.02_LUMIHanoi</t>
  </si>
  <si>
    <t>Vay ngân hàng NCB: TT HH TPKD căn S3.28.02 dự án LUMI Hanoi cho CTV Nguyễn Thị Duệ (sale bán: Nguyễn Thị Duyên)</t>
  </si>
  <si>
    <t>Vay ngân hàng NCB: TT HH GĐKD căn S3.28.02 dự án LUMI Hanoi cho CTV Nguyễn Thị Duệ (sale bán: Nguyễn Thị Duyên)</t>
  </si>
  <si>
    <t>Vay ngân hàng NCB: TT HH GDDA căn S3.28.02 dự án LUMI Hanoi cho CTV Nguyễn Thị Duệ (sale bán: Nguyễn Thị Duyên)</t>
  </si>
  <si>
    <t>UNC06037</t>
  </si>
  <si>
    <t>Vay ngân hàng NCB: TT HHMG căn S3.28.05 dự án LUMI Hanoi cho CTV Nguyễn Thị Duệ (sale bán: Nguyễn Thị Duyên)</t>
  </si>
  <si>
    <t>S3.28.05_LUMIHanoi</t>
  </si>
  <si>
    <t>Vay ngân hàng NCB: TT HH TPKD căn S3.28.05 dự án LUMI Hanoi cho CTV Nguyễn Thị Duệ (sale bán: Nguyễn Thị Duyên)</t>
  </si>
  <si>
    <t>Vay ngân hàng NCB: TT HH GĐKD căn S3.28.05 dự án LUMI Hanoi cho CTV Nguyễn Thị Duệ (sale bán: Nguyễn Thị Duyên)</t>
  </si>
  <si>
    <t>Vay ngân hàng NCB: TT HH GDDA căn S3.28.05 dự án LUMI Hanoi cho CTV Nguyễn Thị Duệ (sale bán: Nguyễn Thị Duyên)</t>
  </si>
  <si>
    <t>UNC06038</t>
  </si>
  <si>
    <t>Vay ngân hàng NCB: TT HH GĐDA căn S6.04.20 dự án LUMI Hanoi cho CTV Nguyễn Thị Duệ (phụ trách: Nguyễn Thị Duyên)</t>
  </si>
  <si>
    <t>UNC06039</t>
  </si>
  <si>
    <t>Vay ngân hàng NCB: TT HH GĐDA căn S6.24.16 dự án LUMI Hanoi cho CTV Nguyễn Thị Duệ (phụ trách: Nguyễn Thị Duyên)</t>
  </si>
  <si>
    <t>UNC06040</t>
  </si>
  <si>
    <t>Vay ngân hàng NCB: TT HH GĐDA căn S6.30.11 dự án LUMI Hanoi cho CTV Nguyễn Thị Duệ (phụ trách: Nguyễn Thị Duyên)</t>
  </si>
  <si>
    <t>UNC06041</t>
  </si>
  <si>
    <t>Vay ngân hàng NCB: TT HHMG căn S6.30.15 dự án LUMI Hanoi cho CTV Nguyễn Thị Duệ (sale bán: Nguyễn Thị Duyên)</t>
  </si>
  <si>
    <t>S6.30.15_LUMIHanoi</t>
  </si>
  <si>
    <t>Vay ngân hàng NCB: TT HH TPKD căn S6.30.15 dự án LUMI Hanoi cho CTV Nguyễn Thị Duệ (sale bán: Nguyễn Thị Duyên)</t>
  </si>
  <si>
    <t>Vay ngân hàng NCB: TT HH GĐKD căn S6.30.15 dự án LUMI Hanoi cho CTV Nguyễn Thị Duệ (sale bán: Nguyễn Thị Duyên)</t>
  </si>
  <si>
    <t>Vay ngân hàng NCB: TT HH GDDA căn S6.30.15 dự án LUMI Hanoi cho CTV Nguyễn Thị Duệ (sale bán: Nguyễn Thị Duyên)</t>
  </si>
  <si>
    <t>UNC06042</t>
  </si>
  <si>
    <t>Vay ngân hàng NCB: TT HHMG căn S1.11.16 dự án LUMI Hanoi cho Nguyễn Văn Bắc</t>
  </si>
  <si>
    <t>CTV_NVB</t>
  </si>
  <si>
    <t>CTV Nguyễn Văn Bắc</t>
  </si>
  <si>
    <t>UNC06043</t>
  </si>
  <si>
    <t>Vay ngân hàng NCB: TT HHMG căn S1.23.05 dự án LUMI Hanoi cho Nguyễn Văn Bắc</t>
  </si>
  <si>
    <t>UNC06044</t>
  </si>
  <si>
    <t>Vay ngân hàng NCB: TT HHMG căn S1.28.03 dự án LUMI Hanoi cho Nguyễn Văn Bắc</t>
  </si>
  <si>
    <t>UNC06045</t>
  </si>
  <si>
    <t>Vay ngân hàng NCB: TT TPKD căn S1.11.16 dự án LUMI Hanoi cho CTV Bùi Trần Diệu Anh (phụ trách: Trần Thanh Hải)</t>
  </si>
  <si>
    <t>CTV_BTDA</t>
  </si>
  <si>
    <t>CTV Bùi Trần Diệu Anh</t>
  </si>
  <si>
    <t>UNC06046</t>
  </si>
  <si>
    <t>Vay ngân hàng NCB: TT TPKD căn S1.28.03 dự án LUMI Hanoi cho CTV Bùi Trần Diệu Anh (phụ trách: Trần Thanh Hải)</t>
  </si>
  <si>
    <t>UNC06047</t>
  </si>
  <si>
    <t>Vay ngân hàng NCB: TT TPKD căn S1.23.05 dự án LUMI Hanoi cho CTV Bùi Trần Diệu Anh (phụ trách: Trần Thanh Hải)</t>
  </si>
  <si>
    <t>UNC06048</t>
  </si>
  <si>
    <t>Vay ngân hàng NCB: TT HHMG căn S6.24.16 dự án LUMI Hanoi cho CTV Bùi Trần Diệu Anh (sale bán: Trần Thanh Hải)</t>
  </si>
  <si>
    <t>Vay ngân hàng NCB: TT HH TPKD căn S6.24.16 dự án LUMI Hanoi cho CTV Bùi Trần Diệu Anh (sale bán: Trần Thanh Hải)</t>
  </si>
  <si>
    <t>UNC06049</t>
  </si>
  <si>
    <t>Vay ngân hàng NCB: TT HHMG căn S6.04.15 dự án LUMI Hanoi cho Nguyễn Văn Đăng</t>
  </si>
  <si>
    <t>S6.04.15_LUMIHanoi</t>
  </si>
  <si>
    <t>UNC06050</t>
  </si>
  <si>
    <t>Vay ngân hàng NCB: TT HH TPKD căn S12210 dự án Symphony cho Tăng Thế Hưng</t>
  </si>
  <si>
    <t>UNC06051</t>
  </si>
  <si>
    <t>Vay ngân hàng NCB: TT HHMG căn S6.30.11 dự án LUMI Hanoi cho Tăng Thế Hưng</t>
  </si>
  <si>
    <t>Vay ngân hàng NCB: TT HH TPKD căn S6.30.11 dự án LUMI Hanoi cho Tăng Thế Hưng</t>
  </si>
  <si>
    <t>UNC06052</t>
  </si>
  <si>
    <t>Vay ngân hàng NCB: TT HHMG căn T11905 dự án Sun Ponte cho Tăng Thế Hưng</t>
  </si>
  <si>
    <t>UNC06053</t>
  </si>
  <si>
    <t>Vay ngân hàng NCB: TT HHGĐKD căn S10903 dự án Sun Symphony cho CTV Nguyễn Thị Huế (phụ trách: Nguyễn Thị Ly Ly)</t>
  </si>
  <si>
    <t>UNC06054</t>
  </si>
  <si>
    <t>Vay ngân hàng NCB: TT HHGĐKD căn S10910 dự án Sun Symphony cho CTV Nguyễn Thị Huế (phụ trách: Nguyễn Thị Ly Ly)</t>
  </si>
  <si>
    <t>UNC06055</t>
  </si>
  <si>
    <t>Vay ngân hàng NCB: TT HHMG căn S10911 dự án Symphony cho CTV Nguyễn Thị Huế (sale bán: Nguyễn Thị Ly Ly)</t>
  </si>
  <si>
    <t>Vay ngân hàng NCB: TT HH TPKD căn S10911 dự án Symphony cho CTV Nguyễn Thị Huế (sale bán: Nguyễn Thị Ly Ly)</t>
  </si>
  <si>
    <t>Vay ngân hàng NCB: TT HH GĐKD căn S10911 dự án Symphony cho CTV Nguyễn Thị Huế (sale bán: Nguyễn Thị Ly Ly)</t>
  </si>
  <si>
    <t>UNC06056</t>
  </si>
  <si>
    <t>Vay ngân hàng NCB: TT HHGĐKD căn S12203 dự án Sun Symphony cho CTV Nguyễn Thị Huế (phụ trách: Nguyễn Thị Ly Ly)</t>
  </si>
  <si>
    <t>UNC06057</t>
  </si>
  <si>
    <t>Vay ngân hàng NCB: TT HHGĐKD căn S12212 dự án Sun Symphony cho CTV Nguyễn Thị Huế (phụ trách: Nguyễn Thị Ly Ly)</t>
  </si>
  <si>
    <t>UNC06058</t>
  </si>
  <si>
    <t>Vay ngân hàng NCB: TT HH TPKD căn S12212B dự án Symphony cho CTV Nguyễn Thị Huế (phụ trách: Nguyễn Thị Ly Ly)</t>
  </si>
  <si>
    <t>Vay ngân hàng NCB: TT HH GĐKD căn S12212B dự án Symphony cho CTV Nguyễn Thị Huế (phụ trách: Nguyễn Thị Ly Ly)</t>
  </si>
  <si>
    <t>UNC06059</t>
  </si>
  <si>
    <t>Vay ngân hàng NCB: TT HHGĐKD căn S2A1705 dự án Sun Symphony cho CTV Nguyễn Thị Huế (phụ trách: Nguyễn Thị Ly Ly)</t>
  </si>
  <si>
    <t>UNC06060</t>
  </si>
  <si>
    <t>Vay ngân hàng NCB: TT HHMG căn S2A2103 dự án Symphony cho CTV Nguyễn Thị Huế (sale bán: Nguyễn Thị Ly Ly)</t>
  </si>
  <si>
    <t>Vay ngân hàng NCB: TT HH TPKD căn S2A2103 dự án Symphony cho CTV Nguyễn Thị Huế (sale bán: Nguyễn Thị Ly Ly)</t>
  </si>
  <si>
    <t>Vay ngân hàng NCB: TT HH GĐKD căn S2A2103 dự án Symphony cho CTV Nguyễn Thị Huế (sale bán: Nguyễn Thị Ly Ly)</t>
  </si>
  <si>
    <t>UNC06061</t>
  </si>
  <si>
    <t>Vay ngân hàng NCB: TT HHGĐKD căn S2B0809 dự án Sun Symphony cho CTV Nguyễn Thị Huế (phụ trách: Nguyễn Thị Ly Ly)</t>
  </si>
  <si>
    <t>UNC06062</t>
  </si>
  <si>
    <t>Vay ngân hàng NCB: TT HHGĐDA căn S10903 dự án Sun Symphony cho Nguyễn Khánh Hà</t>
  </si>
  <si>
    <t>NV_RT0002_NKH</t>
  </si>
  <si>
    <t>RT0002_Nguyễn Khánh Hà</t>
  </si>
  <si>
    <t>UNC06063</t>
  </si>
  <si>
    <t>Vay ngân hàng NCB: TT HHGĐDA căn S10910 dự án Sun Symphony cho Nguyễn Khánh Hà</t>
  </si>
  <si>
    <t>UNC06064</t>
  </si>
  <si>
    <t>Vay ngân hàng NCB: TT HHGĐDA căn S10911 dự án Sun Symphony cho Nguyễn Khánh Hà</t>
  </si>
  <si>
    <t>UNC06065</t>
  </si>
  <si>
    <t>Vay ngân hàng NCB: TT HHGĐDA căn S12112A dự án Sun Symphony cho Nguyễn Khánh Hà</t>
  </si>
  <si>
    <t>UNC06066</t>
  </si>
  <si>
    <t>Vay ngân hàng NCB: TT HHGĐDA căn S12203 dự án Sun Symphony cho Nguyễn Khánh Hà</t>
  </si>
  <si>
    <t>UNC06067</t>
  </si>
  <si>
    <t>Vay ngân hàng NCB: TT HHGĐDA căn S12212 dự án Sun Symphony cho Nguyễn Khánh Hà</t>
  </si>
  <si>
    <t>UNC06068</t>
  </si>
  <si>
    <t>Vay ngân hàng NCB: TT HHGĐDA căn S12212B dự án Sun Symphony cho Nguyễn Khánh Hà</t>
  </si>
  <si>
    <t>UNC06069</t>
  </si>
  <si>
    <t>Vay ngân hàng NCB: TT HHGĐDA căn S2A1705 dự án Sun Symphony cho Nguyễn Khánh Hà</t>
  </si>
  <si>
    <t>UNC06070</t>
  </si>
  <si>
    <t>Vay ngân hàng NCB: TT HHGĐDA căn S2A2103 dự án Sun Symphony cho Nguyễn Khánh Hà</t>
  </si>
  <si>
    <t>UNC06071</t>
  </si>
  <si>
    <t>Vay ngân hàng NCB: TT HHGĐDA căn S2B0809 dự án Sun Symphony cho Nguyễn Khánh Hà</t>
  </si>
  <si>
    <t>UNC06072</t>
  </si>
  <si>
    <t>Vay ngân hàng NCB: TT HHGĐDA căn S12210 dự án Sun Symphony cho Nguyễn Khánh Hà</t>
  </si>
  <si>
    <t>UNC06073</t>
  </si>
  <si>
    <t>Vay ngân hàng NCB: TT HHGĐDA căn T11905 dự án Sun Ponte cho Nguyễn Khánh Hà</t>
  </si>
  <si>
    <t>UNC06074</t>
  </si>
  <si>
    <t>Vay ngân hàng NCB: TT HHTPKD căn S12212 dự án Sun Symphony cho Đầu Trọng Nhân</t>
  </si>
  <si>
    <t>UNC06075</t>
  </si>
  <si>
    <t>Vay ngân hàng NCB: TT HHMG căn S2A1705 dự án Sun Symphony cho Đầu Trọng Nhân</t>
  </si>
  <si>
    <t>Vay ngân hàng NCB: TT HH TPKD căn S2A1705 dự án Sun Symphony cho Đầu Trọng Nhân</t>
  </si>
  <si>
    <t>UNC06076</t>
  </si>
  <si>
    <t>Vay ngân hàng NCB: TT HHMG căn S2B0809 dự án Sun Symphony cho CTV Nguyễn Quang Huy (sale bán: Nguyễn Hồng Đức)</t>
  </si>
  <si>
    <t>UNC06077</t>
  </si>
  <si>
    <t>Vay ngân hàng NCB: TT HHMG căn S12203 dự án Sun Symphony cho CTV Nguyễn Thị Vân (sale bán: Nguyễn Tuyên)</t>
  </si>
  <si>
    <t>Vay ngân hàng NCB: TT HH TPKD căn S12203 dự án Sun Symphony cho CTV Nguyễn Thị Vân (sale bán: Nguyễn Tuyên)</t>
  </si>
  <si>
    <t>UNC06078</t>
  </si>
  <si>
    <t>Vay ngân hàng NCB: TT HHTPKD căn S2B0809 dự án Sun Symphony cho CTV Nguyễn Thị Vân (phụ trách: Nguyễn Tuyên)</t>
  </si>
  <si>
    <t>UNC06079</t>
  </si>
  <si>
    <t>Vay ngân hàng NCB: TT HHTPKD căn S10903 dự án Sun Symphony cho Nguyễn Giang Huy</t>
  </si>
  <si>
    <t>UNC06080</t>
  </si>
  <si>
    <t>Vay ngân hàng NCB: TT HHMG căn S10910 dự án Sun Symphony cho Nguyễn Giang Huy</t>
  </si>
  <si>
    <t>Vay ngân hàng NCB: TT HH TPKD căn S10910 dự án Sun Symphony cho Nguyễn Giang Huy</t>
  </si>
  <si>
    <t>UNC06081</t>
  </si>
  <si>
    <t>Vay ngân hàng NCB: TT HHMG căn S12210 dự án Sun Symphony cho CTV Võ Minh Tuấn</t>
  </si>
  <si>
    <t>UNC06082</t>
  </si>
  <si>
    <t>Vay ngân hàng NCB: TT HHMG căn T11905 dự án Sun Ponte cho CTV Võ Minh Tuấn</t>
  </si>
  <si>
    <t>UNC06084</t>
  </si>
  <si>
    <t>Vay ngân hàng NCB: TT GDDA căn B2-7-5 dự án Sun Cosmo cho CTV Nguyễn Thị Khánh Ly (phụ trách: Nguyễn Đình Bảo)</t>
  </si>
  <si>
    <t>CTV_NTKL</t>
  </si>
  <si>
    <t>CTV Nguyễn Thị Khánh Ly</t>
  </si>
  <si>
    <t>UNC06085</t>
  </si>
  <si>
    <t>Vay ngân hàng NCB: TT HHMG căn P11112B dự án Panoma cho CTV Nguyễn Thị Khánh Ly (sale bán: Nguyễn Đình Bảo)</t>
  </si>
  <si>
    <t>Vay ngân hàng NCB: TT TPKD căn P11112B dự án Panoma cho CTV Nguyễn Thị Khánh Ly (sale bán: Nguyễn Đình Bảo)</t>
  </si>
  <si>
    <t>Vay ngân hàng NCB: TT GĐKD căn P11112B dự án Panoma cho CTV Nguyễn Thị Khánh Ly (sale bán: Nguyễn Đình Bảo)</t>
  </si>
  <si>
    <t>Vay ngân hàng NCB: TT GĐDA căn P11112B dự án Panoma cho CTV Nguyễn Thị Khánh Ly (sale bán: Nguyễn Đình Bảo)</t>
  </si>
  <si>
    <t>UNC06086</t>
  </si>
  <si>
    <t>Vay ngân hàng NCB: TT HHMG căn S12112A dự án Sun Symphony cho CTV Nguyễn Thị Khánh Ly (sale bán: Nguyễn Đình Bảo)</t>
  </si>
  <si>
    <t>Vay ngân hàng NCB: TT HH TPKD căn S12112A dự án Sun Symphony cho CTV Nguyễn Thị Khánh Ly (sale bán: Nguyễn Đình Bảo)</t>
  </si>
  <si>
    <t>Vay ngân hàng NCB: TT HH GĐKD căn S12112A dự án Sun Symphony cho CTV Nguyễn Thị Khánh Ly (sale bán: Nguyễn Đình Bảo)</t>
  </si>
  <si>
    <t>UNC06087</t>
  </si>
  <si>
    <t>Vay ngân hàng NCB: TT HHMG căn S10903 dự án Sun Symphony cho Ngô Thanh Ngà</t>
  </si>
  <si>
    <t>UNC06088</t>
  </si>
  <si>
    <t>Vay ngân hàng NCB: TT HHMG căn B2-7-5 dự án Sun Cosmo cho CTV Phạm Văn Cường (sale bán: Phạm Hồng Vân)</t>
  </si>
  <si>
    <t>CTV_PVC</t>
  </si>
  <si>
    <t>CTV_Phạm Văn Cường</t>
  </si>
  <si>
    <t>UNC06089</t>
  </si>
  <si>
    <t>Vay ngân hàng NCB: TT HHMG căn S12212B dự án Sun Symphony cho CTV Nguyễn Thị Huế (sale bán: Ngô Thị Phi Hiền)</t>
  </si>
  <si>
    <t>UNC06151</t>
  </si>
  <si>
    <t>TT Phí HHMG căn B2-7-33 dự án Sun Cosmo cho CTV Phạm Văn Cường (sale bán: Phạm Hồng Vân)</t>
  </si>
  <si>
    <t>TT Phí HH TPKD căn B2-7-33 dự án Sun Cosmo cho CTV Phạm Văn Cường (sale bán: Phạm Hồng Vân)</t>
  </si>
  <si>
    <t>MDV01155</t>
  </si>
  <si>
    <t>Phí HHMG căn P103A11 dự án The Pathway - hđ 280 - 20/09/2024</t>
  </si>
  <si>
    <t>UNC06226</t>
  </si>
  <si>
    <t>Vay ngân hàng NCB: TT HHMG căn B2-7-5 dự án Sun Cosmo cho CTV Dương Thị Ánh</t>
  </si>
  <si>
    <t>UNC06227</t>
  </si>
  <si>
    <t>Vay ngân hàng NCB: TT thưởng nóng căn S3B1603 dự án Sun Symphony cho CTV Nguyễn Quang Huy (sale bán: Nguyễn Hồng Đức)</t>
  </si>
  <si>
    <t>S3B1603_Symphony</t>
  </si>
  <si>
    <t>UNC06228</t>
  </si>
  <si>
    <t>Vay ngân hàng NCB: TT thưởng nóng căn S3A0501 dự án Sun Symphony cho Nguyễn Giang Huy</t>
  </si>
  <si>
    <t>S3A0501_Symphony</t>
  </si>
  <si>
    <t>UNC06229</t>
  </si>
  <si>
    <t>Vay ngân hàng NCB: TT thưởng nóng căn S3A0505 dự án Sun Symphony cho Nguyễn Anh Ngọc</t>
  </si>
  <si>
    <t>NV_RT0001_NAN</t>
  </si>
  <si>
    <t>S3A0505_Symphony</t>
  </si>
  <si>
    <t>UNC06230</t>
  </si>
  <si>
    <t>Vay ngân hàng NCB: TT thưởng nóng căn S3A0515 dự án Sun Symphony cho Huỳnh Lê Cẩm Chi</t>
  </si>
  <si>
    <t>S3A0515_Symphony</t>
  </si>
  <si>
    <t>UNC06231</t>
  </si>
  <si>
    <t>Vay ngân hàng NCB: TT thưởng nóng căn S3A1705 dự án Sun Symphony cho CTV Nguyễn Thị Huế (sale bán: Nguyễn Thị Ly Ly)</t>
  </si>
  <si>
    <t>S3A1705_Symphony</t>
  </si>
  <si>
    <t>UNC06232</t>
  </si>
  <si>
    <t>Vay ngân hàng NCB: TT thưởng nóng căn S3A1801 dự án Sun Symphony cho Nguyễn Viết Phú Nguyên</t>
  </si>
  <si>
    <t>S3A1801_Symphony</t>
  </si>
  <si>
    <t>UNC06233</t>
  </si>
  <si>
    <t>Vay ngân hàng NCB: TT thưởng nóng căn S3A1811 dự án Sun Symphony cho CTV Nguyễn Thị Huế (sale bán: Nguyễn Thị Ly Ly)</t>
  </si>
  <si>
    <t>S3A1811_Symphony</t>
  </si>
  <si>
    <t>UNC06234</t>
  </si>
  <si>
    <t>Vay ngân hàng NCB: TT thưởng nóng căn S3A1812 dự án Sun Symphony cho CTV Nguyễn Thị Huế (sale bán: Nguyễn Thị Ly Ly)</t>
  </si>
  <si>
    <t>S3A1812_Symphony</t>
  </si>
  <si>
    <t>UNC06235</t>
  </si>
  <si>
    <t>Vay ngân hàng NCB: TT thưởng nóng căn S3A1812A dự án Sun Symphony cho CTV Nguyễn Thị Huế (sale bán: Nguyễn Thị Ly Ly)</t>
  </si>
  <si>
    <t>S3A1812A_Symphony</t>
  </si>
  <si>
    <t>UNC06236</t>
  </si>
  <si>
    <t>Vay ngân hàng NCB: TT thưởng nóng căn S3A2501 dự án Sun Symphony cho CTV Nguyễn Thị Huế (sale bán: Nguyễn Thị Ly Ly)</t>
  </si>
  <si>
    <t>S3A2501_Symphony</t>
  </si>
  <si>
    <t>UNC06237</t>
  </si>
  <si>
    <t>Vay ngân hàng NCB: TT thưởng nóng căn S3A2502 dự án Sun Symphony cho Lê Thị Tâm</t>
  </si>
  <si>
    <t>NV_RT0958_LTT</t>
  </si>
  <si>
    <t>RT0958_Lê Thị Tâm</t>
  </si>
  <si>
    <t>S3A2502_Symphony</t>
  </si>
  <si>
    <t>MDV01154</t>
  </si>
  <si>
    <t>Phí HHMG căn P10611 dự án The Pathway - hđ 120 - 21/09/2024</t>
  </si>
  <si>
    <t>Phí HHMG căn P103A12A dự án The Pathway - hđ 120 - 21/09/2024</t>
  </si>
  <si>
    <t>UNC06302</t>
  </si>
  <si>
    <t>TT HH GDKD căn B2-7-33 dự án Sun Cosmo cho Nguyễn Đình Bảo</t>
  </si>
  <si>
    <t>TT HH GDDA căn B2-7-33 dự án Sun Cosmo cho Nguyễn Đình Bảo</t>
  </si>
  <si>
    <t>CTNB00466</t>
  </si>
  <si>
    <t>Thanh toán thẻ tín dụng 257110000526460 - 3699</t>
  </si>
  <si>
    <t>MDV01151</t>
  </si>
  <si>
    <t>Chi phí in tờ gấp Sun Hà Nam - hđ 350 - 05/09/2024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</si>
  <si>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Lumi Hanoi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</si>
  <si>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Symphony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</si>
  <si>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khởi tạo 2 tài khoản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</si>
  <si>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quản lý chiến dịch quảng cáo</t>
  </si>
  <si>
    <t>UNC06147</t>
  </si>
  <si>
    <t>Hỗ trợ 50-50 chi phí Marketing team Chu Quang Tuyến T8/2024 dự án The Miami tòa GS5</t>
  </si>
  <si>
    <t>MDV01153</t>
  </si>
  <si>
    <t>In màu 1</t>
  </si>
  <si>
    <t>In màu 2</t>
  </si>
  <si>
    <t>UNC06199</t>
  </si>
  <si>
    <t>TT chi phí hỗ trợ tiền MKT từ 08/08/2024-21/08/2024 cá nhân chạy quảng cáo dự án Lumi Hanoi - team Trần Thanh Hải</t>
  </si>
  <si>
    <t>TT chi phí hỗ trợ tiền MKT từ 08/08/2024-21/08/2024 cá nhân chạy quảng cáo dự án The Miami tòa GS5 - team Trần Thanh Hải</t>
  </si>
  <si>
    <t>MDV01168</t>
  </si>
  <si>
    <t>Tờ gấp A2</t>
  </si>
  <si>
    <t>MDV01159</t>
  </si>
  <si>
    <t>Dịch vụ tổ chức sự kiện bán hàng Vinhomes Global Gate ngày 22/9/2024 - hđ 13 - 24/09/2024</t>
  </si>
  <si>
    <t>NVK224</t>
  </si>
  <si>
    <t>Hạch toán chi phí chạy quảng cáo zalo từ 11/9/24-23/9/24 - hđ 21617 - 11/09/2024-dự án Sun Urban City Hà Nam</t>
  </si>
  <si>
    <t>Hạch toán chi phí chạy quảng cáo zalo từ 11/9/24-23/9/24 - hđ 21617 - 11/09/2024-dự án Vin Global Gate Cổ Loa (VHGG)</t>
  </si>
  <si>
    <t>Hạch toán chi phí chạy quảng cáo zalo từ 11/9/24-23/9/24 - hđ 21617 - 11/09/2024-dự án Sola Park</t>
  </si>
  <si>
    <t>CPQC_SolaPark</t>
  </si>
  <si>
    <t>MDV01161</t>
  </si>
  <si>
    <t>Chi phí tổ chức sự kiện - HĐ 181 - 25.9.24</t>
  </si>
  <si>
    <t>Chi phí thực hiện chiến dịch quảng cáo theo biên bản nghiệm thu Số: 17092024/BBNT/GIGAN-RETI, theo Phụ lục hợp đồng số: 14082024/PLHD02/GIGAN-RETI thuộc Hợp Đồng số: 12072024/HĐQC/GIGAN-RETI-hđ 101-27/09/2024</t>
  </si>
  <si>
    <t>Gói dịch vụ thu phí quản lý tài khoản Facebook theo biên bản nghiệm thu Số: 06092024/BBNT/TKQC/GIGAN-RETI, Theo Hợp Đồng số: 01082024/HĐQC/TKQC/GIGAN-RETI-hđ 102-27/09/2024</t>
  </si>
  <si>
    <t>Chi phí in màu tờ gập A0 dự án Vin Cổ Loa (sự kiện 22/9/24) - hđ 709 - 30/09/2024</t>
  </si>
  <si>
    <t>PBCC00303</t>
  </si>
  <si>
    <t>Phân bổ chi phí CCDC tháng 9 năm 2024</t>
  </si>
  <si>
    <t>BH69-24</t>
  </si>
  <si>
    <t>Nhẫn tròn trơn vàng rồng Thăng Long</t>
  </si>
  <si>
    <t>6421</t>
  </si>
  <si>
    <t>XK00052</t>
  </si>
  <si>
    <t>1531</t>
  </si>
  <si>
    <t>Kết chuyển giá vốn hàng bán</t>
  </si>
  <si>
    <t>UNC06093</t>
  </si>
  <si>
    <t>TT thưởng nóng 01 booking dự án Sun Urban Hà Nam theo QĐ số: 2006/2024/QĐ-RETI ngày 20/06/2024 -Đặng Thị Thu</t>
  </si>
  <si>
    <t>TT thưởng nóng 01 booking dự án Sun Urban Hà Nam theo QĐ số: 2006/2024/QĐ-RETI ngày 20/06/2024 -Vũ Đức Hải</t>
  </si>
  <si>
    <t>TT thưởng nóng 01 booking dự án Sun Urban Hà Nam theo QĐ số: 2006/2024/QĐ-RETI ngày 20/06/2024 -Trương Thị Thanh Huyền</t>
  </si>
  <si>
    <t>TT thưởng nóng 01 booking dự án Sun Urban Hà Nam theo QĐ số: 2006/2024/QĐ-RETI ngày 20/06/2024 -Bùi Thị Định</t>
  </si>
  <si>
    <t>UNC06094</t>
  </si>
  <si>
    <t>TT thưởng nóng 01 booking dự án Sun Urban Hà Nam theo QĐ số: 2006/2024/QĐ-RETI ngày 20/06/2024 -Nguyễn Ngọc Hữu</t>
  </si>
  <si>
    <t>TT thưởng nóng 01 booking dự án Sun Urban Hà Nam theo QĐ số: 2006/2024/QĐ-RETI ngày 20/06/2024 -Nguyễn Văn Đăng</t>
  </si>
  <si>
    <t>UNC06095</t>
  </si>
  <si>
    <t>TT thưởng nóng 01 booking dự án Sun Urban Hà Nam theo QĐ số: 2006/2024/QĐ-RETI ngày 20/06/2024 -Nguyễn Quang Tùng</t>
  </si>
  <si>
    <t>UNC06247</t>
  </si>
  <si>
    <t>UNC06248</t>
  </si>
  <si>
    <t>MDV01152</t>
  </si>
  <si>
    <t>Cước dịch vụ gửi tin nhắn CSKH tháng 08/2024 - HĐ 3130 - 13/09/2024</t>
  </si>
  <si>
    <t>UNC06152</t>
  </si>
  <si>
    <t>TT tiền mừng cưới nhân viên Nguyễn Giang Huy - TPKD CN Đà Nẵng</t>
  </si>
  <si>
    <t>QTTU00635</t>
  </si>
  <si>
    <t>Giải tập thể-Chi nhánh xuất sắc-RETIHUB Đà Nẵng</t>
  </si>
  <si>
    <t>T_TTD</t>
  </si>
  <si>
    <t>Giải tập thể-Phòng kinh doanh xuất sắc-Phòng leader Nguyễn Tuyên CN Đà Nẵng</t>
  </si>
  <si>
    <t>UNC06173</t>
  </si>
  <si>
    <t>TT thưởng nóng 01 booking dự án Sun Urban Hà Nam theo QĐ số: 2006/2024/QĐ-RETI ngày 20/06/2024 -Nguyễn Văn Tuấn</t>
  </si>
  <si>
    <t>NV_RT0895_NVT</t>
  </si>
  <si>
    <t>RT0895_Nguyễn Văn Tuấn</t>
  </si>
  <si>
    <t>UNC06174</t>
  </si>
  <si>
    <t>TT thưởng nóng 01 booking dự án Sun Urban Hà Nam theo QĐ số: 2006/2024/QĐ-RETI ngày 20/06/2024 -Nguyễn Dụng Linh</t>
  </si>
  <si>
    <t>UNC06175</t>
  </si>
  <si>
    <t>TT thưởng nóng 01 booking dự án Sun Urban Hà Nam theo QĐ số: 2006/2024/QĐ-RETI ngày 20/06/2024 -Phạm Thị Thúy Hòa</t>
  </si>
  <si>
    <t>CTV_PTTH</t>
  </si>
  <si>
    <t>Phạm Thị Thúy Hòa</t>
  </si>
  <si>
    <t>UNC06299</t>
  </si>
  <si>
    <t>TT thưởng nóng 01 booking dự án Sun Urban Hà Nam theo QĐ số: 2006/2024/QĐ-RETI ngày 20/06/2024 -Nguyễn Đình Bảo</t>
  </si>
  <si>
    <t>Dịch vụ thiết kế Podcast (chụp ảnh, phỏng vấn và viết kịch bản) - hđ 18 - 25/09/2024</t>
  </si>
  <si>
    <t>Dịch vụ thiết kế các ấn phẩm truyền thông T6/24 - hđ 18 - 25/09/2024</t>
  </si>
  <si>
    <t>Dịch vụ thiết kế các ấn phẩm truyền thông T7/24 - hđ 18 - 25/09/2024</t>
  </si>
  <si>
    <t>Chi phí quản lý vận hành - hđ 18 - 25/09/2024</t>
  </si>
  <si>
    <t>Kết chuyển chi phí bán hàng</t>
  </si>
  <si>
    <t>NVK229</t>
  </si>
  <si>
    <t>Hạch toán lương T9.2024- KD_HN</t>
  </si>
  <si>
    <t>Hạch toán lương T9.2024-KD_ĐN</t>
  </si>
  <si>
    <t>Hạch toán lương T9.2024-KD_Thanh Hóa</t>
  </si>
  <si>
    <t>Hạch toán lương T9.2024-KD_Hà Nam</t>
  </si>
  <si>
    <t>NVK231</t>
  </si>
  <si>
    <t>Công ty trích KPCĐ tháng 9.2024_KD Hà Nội</t>
  </si>
  <si>
    <t>Công ty trích KPCĐ tháng 9.2024_KD Đà Nẵng</t>
  </si>
  <si>
    <t>NVK233</t>
  </si>
  <si>
    <t>Hạch toán BHXH trích CPDN T9.2024- KD_HN</t>
  </si>
  <si>
    <t>Hạch toán BHYT trích CPDN T9.2024- KD_HN</t>
  </si>
  <si>
    <t>Hạch toán BHTN trích CPDN T9.2024- KD_HN</t>
  </si>
  <si>
    <t>Hạch toán BHXH trích CPDN T9.2024-KD_ĐN</t>
  </si>
  <si>
    <t>Hạch toán BHYT trích CPDN T9.2024-KD_ĐN</t>
  </si>
  <si>
    <t>Hạch toán BHTN trích CPDN T9.2024-KD_ĐN</t>
  </si>
  <si>
    <t>MDV01169</t>
  </si>
  <si>
    <t>Chi phí tiếp khách tại Hà Nội - HĐ 2034403 - 01/09/2024</t>
  </si>
  <si>
    <t>Cước hotline CSKH T8/24 - SĐT 0329161689 - HĐ 56290533 - 02/09/24</t>
  </si>
  <si>
    <t>RETI_Chung</t>
  </si>
  <si>
    <t>Cước hotline tuyển dụng T8/24 - SĐT 0399504456 - HĐ 56297680 - 02/09/24</t>
  </si>
  <si>
    <t>Cước hotline Công ty T8/24 - SĐT 18008085 - HĐ 56322662 - 02/09/24</t>
  </si>
  <si>
    <t>Cước hotline Kế toán T8/24 - SĐT 0344163388 - HĐ 56296039 - 02/09/2024</t>
  </si>
  <si>
    <t>MDV01170</t>
  </si>
  <si>
    <t>Chi phí tiếp khách tại Hà Nội - HĐ 2044381- 02/09/2024</t>
  </si>
  <si>
    <t>MDV01185</t>
  </si>
  <si>
    <t>Chi phí tiếp khách tại Hà Nội - HĐ 18128- 03/09/2024</t>
  </si>
  <si>
    <t>0102354569</t>
  </si>
  <si>
    <t>CÔNG TY TNHH PHÚC HƯNG THỊNH</t>
  </si>
  <si>
    <t>Vé máy bay tháng 8.2024 - hđ 162 - 04/09/2024</t>
  </si>
  <si>
    <t>UNC06092</t>
  </si>
  <si>
    <t>TT chi phí chuyển tờ rơi dự án Vin Thanh Hóa từ Hà Nội về Thanh Hóa</t>
  </si>
  <si>
    <t>NV_RT0826_NTD</t>
  </si>
  <si>
    <t>UNC06246</t>
  </si>
  <si>
    <t>UNC06099</t>
  </si>
  <si>
    <t>TT chi phí mua cây trong CN Đà Nẵng</t>
  </si>
  <si>
    <t>UNC06104</t>
  </si>
  <si>
    <t>TT chi phí mua bánh trung thu tặng đối tác</t>
  </si>
  <si>
    <t>NGUYENTHANHTHUY</t>
  </si>
  <si>
    <t>Nguyễn Thanh Thúy (bánh trung thu)</t>
  </si>
  <si>
    <t>VP_Quà tặng</t>
  </si>
  <si>
    <t>UNC06107</t>
  </si>
  <si>
    <t>Chi phí gửi xe muộn T8.24 VP HN</t>
  </si>
  <si>
    <t>Dịch vụ vệ sinh văn phòng T8.24 VP Đà Nẵng - HĐ 471 - 09/09/2024</t>
  </si>
  <si>
    <t>MDV01162</t>
  </si>
  <si>
    <t>Dịch vụ ăn uống, tiếp khách - hđ 3190 - 09/09/2024</t>
  </si>
  <si>
    <t>0313168515-006</t>
  </si>
  <si>
    <t>CHI NHÁNH CÔNG TY CỔ PHẦN PIZZA 4PS - NHÀ HÀNG PIZZA 4PS TRÀNG TIỀN</t>
  </si>
  <si>
    <t>MDV01179</t>
  </si>
  <si>
    <t>Chi phí đổ xăng dầu xe ô tô  - HĐ 1285419- 09/09/2024</t>
  </si>
  <si>
    <t>MDV01184</t>
  </si>
  <si>
    <t>Chi phí tiếp khách - HĐ 1357- 10/09/2024</t>
  </si>
  <si>
    <t>0109294358</t>
  </si>
  <si>
    <t>CÔNG TY TNHH NUBOKO</t>
  </si>
  <si>
    <t>UNC06124</t>
  </si>
  <si>
    <t>Thu phí thanh toán trước hạn HĐ LD2407128402 (20KUNN197DN2023HDHM)</t>
  </si>
  <si>
    <t>MDV01157</t>
  </si>
  <si>
    <t>Chi phí in hoàn thiện decal PP - hđ 2179 - 11/09/2024</t>
  </si>
  <si>
    <t>UNC06116</t>
  </si>
  <si>
    <t>Chi phí lắp điện VP Hà Nam</t>
  </si>
  <si>
    <t>TRANVANDUY</t>
  </si>
  <si>
    <t>Trần Văn Duy (lắp điện VP Hà Nam)</t>
  </si>
  <si>
    <t>Chi phí lắp điện VP Hà Nam-công lắp</t>
  </si>
  <si>
    <t>UNC06125</t>
  </si>
  <si>
    <t>Thu phí giải ngân HHMG sale T8/24 lần 1</t>
  </si>
  <si>
    <t>UNC06127</t>
  </si>
  <si>
    <t>Thu phí giải ngân lương T8/2024</t>
  </si>
  <si>
    <t>UNC06240</t>
  </si>
  <si>
    <t>Phí SMS T9/2024</t>
  </si>
  <si>
    <t>UNC06241</t>
  </si>
  <si>
    <t>MDV01186</t>
  </si>
  <si>
    <t>Chi phí tiếp khách tại Hà Nội - HĐ 141- 13/09/2024</t>
  </si>
  <si>
    <t>2600347487</t>
  </si>
  <si>
    <t>CÔNG TY TNHH TUẤN TÚ PHÚ THỌ</t>
  </si>
  <si>
    <t>Chi phí đổ xăng dầu xe ô tô 30H 33829 - HĐ 21550 - 14/09/2024</t>
  </si>
  <si>
    <t>5200551035</t>
  </si>
  <si>
    <t>DOANH NGHIỆP TƯ NHÂN YẾN THƯ</t>
  </si>
  <si>
    <t xml:space="preserve"> Cước vận chuyển Hà Nội-Nội Bài (BOD_Nguyễn Khánh Hà đi công tác) - HĐ 522 - 14/09/2024</t>
  </si>
  <si>
    <t>MDV01175</t>
  </si>
  <si>
    <t>Dịch vụ ăn uống, tiếp khách - hđ 4703- 14/09/2024</t>
  </si>
  <si>
    <t>0108255388</t>
  </si>
  <si>
    <t>CÔNG TY TNHH ĐẦU TƯ NGỌC THỊNH PHÁT</t>
  </si>
  <si>
    <t>MDV01180</t>
  </si>
  <si>
    <t>Chi phí đổ xăng dầu xe ô tô  - HĐ 1316812- 14/09/2024</t>
  </si>
  <si>
    <t>MDV01183</t>
  </si>
  <si>
    <t>Chi phí tiếp khách Đà Nẵng - HĐ 4661- 14/09/2024 (thuế 8%)</t>
  </si>
  <si>
    <t>Chi phí tiếp khách Đà Nẵng - HĐ 4661- 14/09/2024 (thuế 10%)</t>
  </si>
  <si>
    <t>UNC06317</t>
  </si>
  <si>
    <t>Phí BDSD T9.2024 SĐT 0943073636</t>
  </si>
  <si>
    <t>UNC06318</t>
  </si>
  <si>
    <t>Phí BDSD T9.2024 SĐT 0946856644</t>
  </si>
  <si>
    <t>UNC06319</t>
  </si>
  <si>
    <t>Phí BDSD T9.2024 SĐT 0948668969</t>
  </si>
  <si>
    <t>MDV01176</t>
  </si>
  <si>
    <t>Dịch vụ ăn uống, tiếp khách - hđ 20254- 15/09/2024</t>
  </si>
  <si>
    <t>0109291621</t>
  </si>
  <si>
    <t>CÔNG TY TNHH DỊCH VỤ VÀ THƯƠNG MẠI CÁT THIÊN</t>
  </si>
  <si>
    <t>QTTU00630</t>
  </si>
  <si>
    <t>Chi phí văn phòng khác: bánh kẹo, hóa quả,đồ dùng văn phòng,...</t>
  </si>
  <si>
    <t>UNC06158</t>
  </si>
  <si>
    <t>TT chi phí thuê xe đi đám cưới NV Nguyễn Giang Huy VP Đà Nẵng ngày 08/09/2024</t>
  </si>
  <si>
    <t>UNC06320</t>
  </si>
  <si>
    <t>Phí không đảm bảo số dư trên 1tr</t>
  </si>
  <si>
    <t>MDV01165</t>
  </si>
  <si>
    <t>Chi phí đổ xăng dầu xe ô tô 30H 33829 - HĐ 2455724 - 16/09/2024</t>
  </si>
  <si>
    <t>PC00164</t>
  </si>
  <si>
    <t>Nộp tiền vào tài khoản NCB Nguyễn Anh Ngọc (STK: 100012442224): tiền phí chuyển khoản ngoài hệ thống</t>
  </si>
  <si>
    <t>UNC06321</t>
  </si>
  <si>
    <t>MDV01163</t>
  </si>
  <si>
    <t>Chi phí mua đồ dùng VP Hà Nam - hđ 115389 - 17/09/2024 (thuế 8%)</t>
  </si>
  <si>
    <t>0301472278-006</t>
  </si>
  <si>
    <t>CHI NHÁNH CÔNG TY TRÁCH NHIỆM HỮU HẠN THƯƠNG MẠI VÀ DỊCH VỤ SIÊU THỊ BIG C AN LẠC TẠI HÀ NAM</t>
  </si>
  <si>
    <t>Chi phí mua đồ dùng VP Hà Nam - hđ 115389 - 17/09/2024 (thuế 5%)</t>
  </si>
  <si>
    <t>Giải tập thể-Phòng hỗ trợ tốt nhất-Phòng saleadmin và hỗ trợ khách hàng</t>
  </si>
  <si>
    <t>Giải tập thể-Phòng cống hiến-Phòng tài chính kế toán</t>
  </si>
  <si>
    <t>Giải tập thể-Phòng sáng tạo-Phòng MKT</t>
  </si>
  <si>
    <t>UNC06134</t>
  </si>
  <si>
    <t>Thu phí tra soát ngày 17/09/2024</t>
  </si>
  <si>
    <t>UNC06322</t>
  </si>
  <si>
    <t>UNC06190</t>
  </si>
  <si>
    <t>TT Chi phí ăn tối Đà Nẵng teambuilding 20/08/2024</t>
  </si>
  <si>
    <t>UNC06195</t>
  </si>
  <si>
    <t>TT Chi phí tiền ăn CN Đà Nẵng ngày 23/08/2024</t>
  </si>
  <si>
    <t>UNC06198</t>
  </si>
  <si>
    <t>TT Chi phí in thư chúc mừng Trung Thu cho CBCNV và đối tác</t>
  </si>
  <si>
    <t>UNC06238</t>
  </si>
  <si>
    <t>Phí BSMS T8.2024 và phí QLTK T9.2024</t>
  </si>
  <si>
    <t>UNC06323</t>
  </si>
  <si>
    <t>UNC06203</t>
  </si>
  <si>
    <t>Phí ngân hàng khác</t>
  </si>
  <si>
    <t>UNC06324</t>
  </si>
  <si>
    <t>UNC06161</t>
  </si>
  <si>
    <t>Thu phí giải ngân HHMG sale T8/24 lần 2 +thưởng nóng Symphony</t>
  </si>
  <si>
    <t>UNC06162</t>
  </si>
  <si>
    <t>Phí SMS tháng 9.2024 (SĐT kế toán)</t>
  </si>
  <si>
    <t>UNC06163</t>
  </si>
  <si>
    <t>Phí SMS tháng 9.2024 (SĐT TGĐ)</t>
  </si>
  <si>
    <t>UNC06325</t>
  </si>
  <si>
    <t>Dầu động cơ CH-4 10W-30(dầu, loại 4L)</t>
  </si>
  <si>
    <t>Bóng đèn chân ghim loại trung 12V-16W</t>
  </si>
  <si>
    <t>Bảo dưỡng cấp nhỏ 5K</t>
  </si>
  <si>
    <t>Vá lốp trước phải có đinh, ra hơi, cân bằng động</t>
  </si>
  <si>
    <t>Thay bóng đèn lùi bên phải không sáng</t>
  </si>
  <si>
    <t>MDV01182</t>
  </si>
  <si>
    <t>Chi phí đổ xăng dầu xe ô tô  - HĐ 6071- 21/09/2024</t>
  </si>
  <si>
    <t>UNC06218</t>
  </si>
  <si>
    <t>Phí duy trì tài khoản T9.2024</t>
  </si>
  <si>
    <t>UNC06223</t>
  </si>
  <si>
    <t>TT chi phí lắp biển tên công ty tại VP nhà thi đấu Hà Nam</t>
  </si>
  <si>
    <t>NV_RT0979_PMA</t>
  </si>
  <si>
    <t>RT0979_Phạm Minh Anh</t>
  </si>
  <si>
    <t>UNC06224</t>
  </si>
  <si>
    <t>UNC06326</t>
  </si>
  <si>
    <t>MDV01171</t>
  </si>
  <si>
    <t>Chi phí tiếp khách tại Hà Nội - HĐ 2223886- 22/09/2024</t>
  </si>
  <si>
    <t>UNC06225</t>
  </si>
  <si>
    <t>UNC06327</t>
  </si>
  <si>
    <t>Hộp card visit</t>
  </si>
  <si>
    <t>MDV01181</t>
  </si>
  <si>
    <t>Chi phí đổ xăng dầu xe ô tô 30H33829 T9/24  - HĐ 1356003- 23/09/2024</t>
  </si>
  <si>
    <t>UNC06289</t>
  </si>
  <si>
    <t>UNC06290</t>
  </si>
  <si>
    <t>Thuế GTGT - Nhẫn tròn trơn vàng rồng Thăng Long</t>
  </si>
  <si>
    <t>MDV01166</t>
  </si>
  <si>
    <t>Dịch vụ ăn uống, tiếp khách - hđ 4885- 24/09/2024</t>
  </si>
  <si>
    <t>0314294897</t>
  </si>
  <si>
    <t>CÔNG TY CỔ PHẦN AKA HOUSE</t>
  </si>
  <si>
    <t>Dịch vụ lên kế hoạch và tổ chức sự kiện: Chào đón sinh viên Việt Mỹ - hđ 18 - 25/09/2024</t>
  </si>
  <si>
    <t>Dịch vụ lên ý tưởng thiết kế và follow thi công VP Hà Nam - hđ 18 - 25/09/2024</t>
  </si>
  <si>
    <t>642.SCTC VP</t>
  </si>
  <si>
    <t>Vé máy bay tháng - hđ 184 - 25/09/2024</t>
  </si>
  <si>
    <t>UNC06249</t>
  </si>
  <si>
    <t>Phí quản lý tài khoản T9/24</t>
  </si>
  <si>
    <t>UNC06329</t>
  </si>
  <si>
    <t>Phí ngân hàng NCB T9/2024</t>
  </si>
  <si>
    <t>MDV01158</t>
  </si>
  <si>
    <t>Nước uống Waterman loại 20 lít VP Đà Nẵng</t>
  </si>
  <si>
    <t>MDV01164</t>
  </si>
  <si>
    <t>Chi phí đồ dùng văn phòng - VP Hà Nội - HĐ 188771 - 26/09/2024 (thuế 10%)</t>
  </si>
  <si>
    <t>Chi phí đồ dùng văn phòng - VP Hà Nội - HĐ 188771 - 26/09/2024 (thuế 8%)</t>
  </si>
  <si>
    <t>UNC06330</t>
  </si>
  <si>
    <t>Phí tra soát ngày 26/09/2024</t>
  </si>
  <si>
    <t>MDV01172</t>
  </si>
  <si>
    <t>Chi phí tiếp khách tại Hà Nội - HĐ 2264982- 27/09/2024</t>
  </si>
  <si>
    <t>UNC06242</t>
  </si>
  <si>
    <t>Phí ngân hàng T9/2024</t>
  </si>
  <si>
    <t>UNC06312</t>
  </si>
  <si>
    <t>Phí SMS sđt 0344163388 T9.2024</t>
  </si>
  <si>
    <t>UNC06328</t>
  </si>
  <si>
    <t>Phí BDSD T9.2024 SĐT 0344163388</t>
  </si>
  <si>
    <t>MDV01167</t>
  </si>
  <si>
    <t>Dịch vụ ăn uống, tiếp khách - hđ 13833- 29/09/2024</t>
  </si>
  <si>
    <t>2500369889</t>
  </si>
  <si>
    <t>CÔNG TY CỔ PHẦN HỒNG HẠC ĐẠI LẢI</t>
  </si>
  <si>
    <t>MDV01173</t>
  </si>
  <si>
    <t>Chi phí tiếp khách tại Hà Nội - HĐ 2288056- 29/09/2024</t>
  </si>
  <si>
    <t>Chi phí VETC T9/2024</t>
  </si>
  <si>
    <t>KH00162</t>
  </si>
  <si>
    <t>Khấu hao TSCĐ tháng 9 năm 2024</t>
  </si>
  <si>
    <t>Cước chuyển phát nhanh T9.2024 -  HĐ 33427 - 30/09/2024_VP Hà Nội</t>
  </si>
  <si>
    <t>Tiền nước uống T9/2024 - VP Hà Nội - HĐ 674- 30/09/2024</t>
  </si>
  <si>
    <t>Tiền phí thu gom rác thải T09/2024 (AMA85) - VP Phú Quốc - HĐ 1839 - 30/09/2024</t>
  </si>
  <si>
    <t>RETI_PQ</t>
  </si>
  <si>
    <t>Tiền phí quản lý T09/2024(AMA85) - VP Phú Quốc - HĐ 1840 - 30/09/2024</t>
  </si>
  <si>
    <t>Tiền điện văn phòng tháng 09/2024 (AMA85)- VP Phú Quốc - HĐ 1841 - 30/09/2024</t>
  </si>
  <si>
    <t>Kết chuyển chi phí quản lý doanh nghiệp</t>
  </si>
  <si>
    <t>Hạch toán lương T9.2024- BOD</t>
  </si>
  <si>
    <t>Hạch toán lương T9.2024 - DVKH_ĐN</t>
  </si>
  <si>
    <t>Hạch toán lương T9.2024- HCNS_HN</t>
  </si>
  <si>
    <t>Hạch toán lương T9.2024- MKT_HN</t>
  </si>
  <si>
    <t>Hạch toán lương T9.2024- TCKT</t>
  </si>
  <si>
    <t>Hạch toán lương T9.2024 - DVKH_HN</t>
  </si>
  <si>
    <t>Hạch toán lương T9.2024- HCNS_TH</t>
  </si>
  <si>
    <t>Hạch toán lương T9.2024- MKT_ĐN</t>
  </si>
  <si>
    <t>Hạch toán lương T9.2024-DVKH_Hà Nam</t>
  </si>
  <si>
    <t>Công ty trích KPCĐ tháng 9.2024_BOD</t>
  </si>
  <si>
    <t>Công ty trích KPCĐ tháng 9.2024_DVKH</t>
  </si>
  <si>
    <t>Công ty trích KPCĐ tháng 9.2024_HCNS</t>
  </si>
  <si>
    <t>Công ty trích KPCĐ tháng 9.2024_MKT</t>
  </si>
  <si>
    <t>Công ty trích KPCĐ tháng 9.2024_TCKT</t>
  </si>
  <si>
    <t>Hạch toán BHXH trích CPDN T9.2024-BOD</t>
  </si>
  <si>
    <t>Hạch toán BHYT trích CPDN T9.2024-BOD</t>
  </si>
  <si>
    <t>Hạch toán BHTN trích CPDN T9.2024-BOD</t>
  </si>
  <si>
    <t>Hạch toán BHXH trích CPDN T9.2024 - DVKH</t>
  </si>
  <si>
    <t>Hạch toán BHYT trích CPDN T9.2024 - DVKH</t>
  </si>
  <si>
    <t>Hạch toán BHTN trích CPDN T9.2024 - DVKH</t>
  </si>
  <si>
    <t>Hạch toán BHXH trích CPDN T9.2024- HCNS</t>
  </si>
  <si>
    <t>Hạch toán BHYT trích CPDN T9.2024- HCNS</t>
  </si>
  <si>
    <t>Hạch toán BHTN trích CPDN T9.2024- HCNS</t>
  </si>
  <si>
    <t>Hạch toán BHXH trích CPDN T9.2024- MKT</t>
  </si>
  <si>
    <t>Hạch toán BHYT trích CPDN T9.2024- MKT</t>
  </si>
  <si>
    <t>Hạch toán BHTN trích CPDN T9.2024- MKT</t>
  </si>
  <si>
    <t>Hạch toán BHXH trích CPDN T9.2024- TCKT</t>
  </si>
  <si>
    <t>Hạch toán BHYT trích CPDN T9.2024- TCKT</t>
  </si>
  <si>
    <t>Hạch toán BHTN trích CPDN T9.2024- TCKT</t>
  </si>
  <si>
    <t>NVK235</t>
  </si>
  <si>
    <t>Hạch toán thuế nhà thầu T9/2024 (thuế TNDN)</t>
  </si>
  <si>
    <t>PBPTT00174</t>
  </si>
  <si>
    <t>Phân bổ chi phí trả trước tháng 9 năm 2024</t>
  </si>
  <si>
    <t>UNC06314</t>
  </si>
  <si>
    <t>Phí ngân hàng T9.2024</t>
  </si>
  <si>
    <t>UNC06315</t>
  </si>
  <si>
    <t>642_thuong</t>
  </si>
  <si>
    <t>BÁO CÁO QUẢN TRỊ - KẾT QUẢ KINH DOANH</t>
  </si>
  <si>
    <t>Tên khoản mục CP</t>
  </si>
  <si>
    <t>NVK00102</t>
  </si>
  <si>
    <t>Hạch toán thuế môn bài năm 2024</t>
  </si>
  <si>
    <t>Thuế,phí_Thuế môn bài</t>
  </si>
  <si>
    <t>UNC00041</t>
  </si>
  <si>
    <t>TT CP Quảng cáo sale tự chạy_dụ án TLTX T11.2023</t>
  </si>
  <si>
    <t>NV00012</t>
  </si>
  <si>
    <t>Chi phí quảng cáo</t>
  </si>
  <si>
    <t>UNC00042</t>
  </si>
  <si>
    <t>TT CP quảng cáo sale tự chạy_dự án TLTX T11.2023</t>
  </si>
  <si>
    <t>NV00010</t>
  </si>
  <si>
    <t>UNC00043</t>
  </si>
  <si>
    <t>TT CP quảng cáo sale tự chạy_dự án Meyhomes T11.2023</t>
  </si>
  <si>
    <t>UNC00044</t>
  </si>
  <si>
    <t>TT CP Quảng cáo sale tự chạy_dự án Meyhomes T10+11.2023</t>
  </si>
  <si>
    <t>NV00011</t>
  </si>
  <si>
    <t>UNC00045</t>
  </si>
  <si>
    <t>NV00017</t>
  </si>
  <si>
    <t>Nguyễn Tiến Dũng</t>
  </si>
  <si>
    <t>UNC00046</t>
  </si>
  <si>
    <t>NV00018</t>
  </si>
  <si>
    <t>Vương Duy Thanh</t>
  </si>
  <si>
    <t>UNC00047</t>
  </si>
  <si>
    <t>TT CP Quảng cáo sale tự chạy_dự án TLTX T11.2023</t>
  </si>
  <si>
    <t>PC00010</t>
  </si>
  <si>
    <t>Chi thưởng nóng 01 booking dự án Lumi - Nguyễn Dụng Linh</t>
  </si>
  <si>
    <t>NV00020</t>
  </si>
  <si>
    <t>TBK</t>
  </si>
  <si>
    <t>PC00011</t>
  </si>
  <si>
    <t>Chi thưởng nóng 01 booking dự án Lumi - Hà Thị Vân</t>
  </si>
  <si>
    <t>NV00034</t>
  </si>
  <si>
    <t>Hà Thị Vân</t>
  </si>
  <si>
    <t>Chi thưởng nóng 01 booking dự án Lumi - Phạm Minh Triệu</t>
  </si>
  <si>
    <t>Chi thưởng nóng 01 booking dự án Lumi - Nguyễn Thị Duyên</t>
  </si>
  <si>
    <t>BOD_NTD</t>
  </si>
  <si>
    <t>BOD_Nguyễn Thị Duyên</t>
  </si>
  <si>
    <t>Chi thưởng nóng 01 booking dự án Lumi - Nguyễn Văn Đăng</t>
  </si>
  <si>
    <t>BOD_NVD</t>
  </si>
  <si>
    <t>Nguyễn Văn Đăng</t>
  </si>
  <si>
    <t>UNC00072</t>
  </si>
  <si>
    <t>0100112437-052</t>
  </si>
  <si>
    <t>NGÂN HÀNG THƯƠNG MẠI CỔ PHẦN NGOẠI THƯƠNG VIỆT NAM- CHI NHÁNH BA ĐÌNH</t>
  </si>
  <si>
    <t>Ngân hàng_Phí quảng lý TK,SMS</t>
  </si>
  <si>
    <t>UNC00203</t>
  </si>
  <si>
    <t>UNC00056</t>
  </si>
  <si>
    <t>Thanh toán hỗ trợ thu nhập tháng 12/2023_NV Phạm Hồng Vân</t>
  </si>
  <si>
    <t>NV00019</t>
  </si>
  <si>
    <t>L_Hỗ trợ thu nhập</t>
  </si>
  <si>
    <t>Lương_Hỗ trợ thu nhập</t>
  </si>
  <si>
    <t>UNC00058</t>
  </si>
  <si>
    <t>Thanh toán lương Telesale T12/2023</t>
  </si>
  <si>
    <t>CTV_MTH</t>
  </si>
  <si>
    <t>Mao Trọng Hùng</t>
  </si>
  <si>
    <t>L_CTV</t>
  </si>
  <si>
    <t>Lương_CTV</t>
  </si>
  <si>
    <t>UNC00059</t>
  </si>
  <si>
    <t>CTV_NLT</t>
  </si>
  <si>
    <t>Nguyễn Lam Trường</t>
  </si>
  <si>
    <t>UNC00060</t>
  </si>
  <si>
    <t>CTV_NMA</t>
  </si>
  <si>
    <t>Nguyễn Minh Anh</t>
  </si>
  <si>
    <t>UNC00061</t>
  </si>
  <si>
    <t>CTV_NNT</t>
  </si>
  <si>
    <t>Nguyễn Ngọc Tuyến</t>
  </si>
  <si>
    <t>UNC00062</t>
  </si>
  <si>
    <t>CTV_TQV</t>
  </si>
  <si>
    <t>Trần Quốc Việt</t>
  </si>
  <si>
    <t>UNC00063</t>
  </si>
  <si>
    <t>CTV_THL</t>
  </si>
  <si>
    <t>Triệu Huyền Linh</t>
  </si>
  <si>
    <t>UNC00064</t>
  </si>
  <si>
    <t>Đăng ký Hosting Gói B diaocbinhan.vn</t>
  </si>
  <si>
    <t>NV00006</t>
  </si>
  <si>
    <t>CP_Tên miền và GG Cloud</t>
  </si>
  <si>
    <t>DA_BA</t>
  </si>
  <si>
    <t>Dự án Bình An</t>
  </si>
  <si>
    <t>Mua tên miền "diocbinhan.vn"</t>
  </si>
  <si>
    <t>UNC00066</t>
  </si>
  <si>
    <t>TT CP Quảng cáo sale tự chạy_dụ án TLTX T12.2023</t>
  </si>
  <si>
    <t>UNC00067</t>
  </si>
  <si>
    <t>TT CP quảng cáo sale tự chạy_dự án TLTX T12.2023</t>
  </si>
  <si>
    <t>MDV00069</t>
  </si>
  <si>
    <t>Chi phí tiếp khách - hđ 161300 - 24/01/2024</t>
  </si>
  <si>
    <t>CÔNG TY CỔ PHẦN TẬP ĐOÀN GOLDEN GATE - CHI NHÁNH MIỀN BẮC</t>
  </si>
  <si>
    <t>Tiếp khách_BH</t>
  </si>
  <si>
    <t>QTTU00003</t>
  </si>
  <si>
    <t>Quyết toán tạm ứng cho Đoàn Anh Đức CP in ấn dự án MeyPearl Phú Quốc</t>
  </si>
  <si>
    <t>CP_INAN</t>
  </si>
  <si>
    <t>Chi phí in ấn</t>
  </si>
  <si>
    <t>MDV00025</t>
  </si>
  <si>
    <t>Dịch vụ Quảng cáo theo HĐ số QC040124/STEPUP</t>
  </si>
  <si>
    <t>0108349526</t>
  </si>
  <si>
    <t>CÔNG TY CỔ PHẦN THƯƠNG MẠI VÀ TRUYỀN THÔNG STEPUP VIỆT NAM</t>
  </si>
  <si>
    <t>NVK00107</t>
  </si>
  <si>
    <t>PBCC00037</t>
  </si>
  <si>
    <t>VP_CPKT</t>
  </si>
  <si>
    <t>Văn phòng_Chi phí phần mềm kế toán, CKS</t>
  </si>
  <si>
    <t>UNC00085</t>
  </si>
  <si>
    <t>Thanh toán lương Telesale T1/2024</t>
  </si>
  <si>
    <t>UNC00086</t>
  </si>
  <si>
    <t>UNC00087</t>
  </si>
  <si>
    <t>UNC00088</t>
  </si>
  <si>
    <t>UNC00089</t>
  </si>
  <si>
    <t>UNC00090</t>
  </si>
  <si>
    <t>CTV_CAV</t>
  </si>
  <si>
    <t>Cẩm Ái Vy</t>
  </si>
  <si>
    <t>UNC00091</t>
  </si>
  <si>
    <t>TT CP Quảng cáo sale tự chạy_dự án Sun Cosmo T1.2024</t>
  </si>
  <si>
    <t>NV00023</t>
  </si>
  <si>
    <t>UNC00078</t>
  </si>
  <si>
    <t>Phí duy trì IB DN</t>
  </si>
  <si>
    <t>1700169765-002</t>
  </si>
  <si>
    <t>NGÂN HÀNG THƯƠNG MẠI CỔ PHẦN QUỐC DÂN - CHI NHÁNH HÀ NỘI</t>
  </si>
  <si>
    <t>NK_K</t>
  </si>
  <si>
    <t>UNC00093</t>
  </si>
  <si>
    <t>TT CP book phóng sự truyền hình Thanh Hóa dự án Bình An</t>
  </si>
  <si>
    <t>CTV_CXT</t>
  </si>
  <si>
    <t>Cao Xuân Tùng</t>
  </si>
  <si>
    <t>PC00012</t>
  </si>
  <si>
    <t>Chi thưởng nóng 01 booking dự án Lumi - Trần Thanh Hải</t>
  </si>
  <si>
    <t>NV00021</t>
  </si>
  <si>
    <t>UNC00096</t>
  </si>
  <si>
    <t>TT CP chạy mini game cho kick off dự án Bình An</t>
  </si>
  <si>
    <t>NV00024</t>
  </si>
  <si>
    <t>MKT</t>
  </si>
  <si>
    <t>CP MKT</t>
  </si>
  <si>
    <t>UNC00074</t>
  </si>
  <si>
    <t>UNC00075</t>
  </si>
  <si>
    <t>MDV00026</t>
  </si>
  <si>
    <t>Dịch vụ theo HĐ và thanh lý số 25022024/MTTHO-RBS</t>
  </si>
  <si>
    <t>5600128057-031</t>
  </si>
  <si>
    <t>CHI NHÁNH DOANH NGHIỆP TƯ NHÂN XÂY DỰNG SỐ 1 TỈNH ĐIỆN BIÊN - KHÁCH SẠN MƯỜNG THANH THANH HÓA</t>
  </si>
  <si>
    <t>CTP</t>
  </si>
  <si>
    <t>Chi phí công tác phí</t>
  </si>
  <si>
    <t>UNC00080</t>
  </si>
  <si>
    <t>Phí QLTK T2.24</t>
  </si>
  <si>
    <t>UNC00099</t>
  </si>
  <si>
    <t>TT CP sản xuất 3D bóc mái căn hộ dự án Bình An</t>
  </si>
  <si>
    <t>Lê Công Hiếu</t>
  </si>
  <si>
    <t>UNC00076</t>
  </si>
  <si>
    <t>Phí phát hành thẻ</t>
  </si>
  <si>
    <t>NVK00108</t>
  </si>
  <si>
    <t>PBCC00038</t>
  </si>
  <si>
    <t>UNC00100</t>
  </si>
  <si>
    <t>TT CP thuê MC và nhóm nhảy sự kiện Kick off dự án Bình An</t>
  </si>
  <si>
    <t>CTV_LTTT</t>
  </si>
  <si>
    <t>Lương Thị Thu Trang</t>
  </si>
  <si>
    <t>NVK00073</t>
  </si>
  <si>
    <t>Hạch toán thuế nhà thầu T3/2024_thuế TNDN</t>
  </si>
  <si>
    <t>Thuế, phí_Thuế khác</t>
  </si>
  <si>
    <t>UNC00112</t>
  </si>
  <si>
    <t>ChatGPT T3.24</t>
  </si>
  <si>
    <t>GPT</t>
  </si>
  <si>
    <t>ChatGPT</t>
  </si>
  <si>
    <t>MDV00067</t>
  </si>
  <si>
    <t>Tờ gấp</t>
  </si>
  <si>
    <t>CHUNG</t>
  </si>
  <si>
    <t>Standee</t>
  </si>
  <si>
    <t>Chân X</t>
  </si>
  <si>
    <t>Sticker</t>
  </si>
  <si>
    <t>Decal dán A5</t>
  </si>
  <si>
    <t>MDV00028</t>
  </si>
  <si>
    <t>Nạp tiền cước gọi Calio T3/2024 - hđ 3369 - 07/03/2024</t>
  </si>
  <si>
    <t>Chi phí liên quan đến PTHT</t>
  </si>
  <si>
    <t>UNC00102</t>
  </si>
  <si>
    <t>TT lương T2.24</t>
  </si>
  <si>
    <t>NV00026</t>
  </si>
  <si>
    <t>UNC00103</t>
  </si>
  <si>
    <t>NV00027</t>
  </si>
  <si>
    <t>Lê Thị Giang</t>
  </si>
  <si>
    <t>UNC00104</t>
  </si>
  <si>
    <t>NV00028</t>
  </si>
  <si>
    <t>Bùi Quý Long</t>
  </si>
  <si>
    <t>UNC00105</t>
  </si>
  <si>
    <t>NV00029</t>
  </si>
  <si>
    <t>Hà Đức Thành</t>
  </si>
  <si>
    <t>UNC00106</t>
  </si>
  <si>
    <t>NV00025</t>
  </si>
  <si>
    <t>UNC00107</t>
  </si>
  <si>
    <t>Phí Chi hộ lương 5 CBNV</t>
  </si>
  <si>
    <t>Ngân hàng_Phí chuyển khoản</t>
  </si>
  <si>
    <t>UNC00108</t>
  </si>
  <si>
    <t>UNC00116</t>
  </si>
  <si>
    <t>TT CP quay phim tại sự kiện Kick off dự án Bình An</t>
  </si>
  <si>
    <t>NBT</t>
  </si>
  <si>
    <t>Nguyễn Bá Tình</t>
  </si>
  <si>
    <t>UNC00111</t>
  </si>
  <si>
    <t>PC00013</t>
  </si>
  <si>
    <t>Chi thưởng nóng 01 booking dự án Lumi - Nguyễn Văn Công</t>
  </si>
  <si>
    <t>NV00030</t>
  </si>
  <si>
    <t>Chi thưởng nóng 01 booking dự án Lumi - Trịnh Hải Hà</t>
  </si>
  <si>
    <t>NV00036</t>
  </si>
  <si>
    <t>Chi thưởng nóng 01 booking dự án Lumi - Đinh Thanh Hải</t>
  </si>
  <si>
    <t>NV00037</t>
  </si>
  <si>
    <t>PC00014</t>
  </si>
  <si>
    <t>Chi thưởng nóng 01 booking dự án Lumi - Tăng Thế Hưng</t>
  </si>
  <si>
    <t>CTV_TTH</t>
  </si>
  <si>
    <t>UNC00109</t>
  </si>
  <si>
    <t>PC00015</t>
  </si>
  <si>
    <t>Chi thưởng nóng 01 booking dự án Lumi - Nguyễn Anh Ngọc</t>
  </si>
  <si>
    <t>BOD_NAN</t>
  </si>
  <si>
    <t>PC00016</t>
  </si>
  <si>
    <t>UNC00110</t>
  </si>
  <si>
    <t>Phí QLTK T3.24</t>
  </si>
  <si>
    <t>NVK00109</t>
  </si>
  <si>
    <t>PBCC00039</t>
  </si>
  <si>
    <t>UNC00202</t>
  </si>
  <si>
    <t>Phí chuyển tiền TCB chat GPT tháng 3/2024</t>
  </si>
  <si>
    <t>NVK00075</t>
  </si>
  <si>
    <t>Hạch toán thuế nhà thầu T4/2024_thuế TNDN</t>
  </si>
  <si>
    <t>UNC00138</t>
  </si>
  <si>
    <t>TT phí nghiên cứu thị trường T4/2023</t>
  </si>
  <si>
    <t>TK_NCTT</t>
  </si>
  <si>
    <t>Tài khoản nghiên cứu thị trường</t>
  </si>
  <si>
    <t>UNC00187</t>
  </si>
  <si>
    <t>ChatGPT T4.24</t>
  </si>
  <si>
    <t>UNC00176</t>
  </si>
  <si>
    <t>Phí SMS T4.2024</t>
  </si>
  <si>
    <t>MDV00033</t>
  </si>
  <si>
    <t>Thuê xe đi công tác ngày 10/4 - 13/4</t>
  </si>
  <si>
    <t>0402006643</t>
  </si>
  <si>
    <t>CÔNG TY TNHH  ĐÀ NẴNG TRAVEL CAR</t>
  </si>
  <si>
    <t>Công tác phí - Ponte</t>
  </si>
  <si>
    <t>UNC00131</t>
  </si>
  <si>
    <t>Chi phí duy trì IB DN tháng 4</t>
  </si>
  <si>
    <t>UNC00168</t>
  </si>
  <si>
    <t>Chi phí quản lý TK DN 04/2024</t>
  </si>
  <si>
    <t>PC00017</t>
  </si>
  <si>
    <t>Chi thưởng nóng 01 booking dự án Lumi theo QĐ số: 2404/2024/QĐ-RBS ngày 26/04/2024 - Nguyễn Dụng Linh</t>
  </si>
  <si>
    <t>PC00018</t>
  </si>
  <si>
    <t>Chi thưởng nóng 01 booking dự án Symphony theo QĐ số: 2404_01/2024/QĐ-RBS ngày 24/04/2024 - Tăng Thế Hưng</t>
  </si>
  <si>
    <t>PC00019</t>
  </si>
  <si>
    <t>Chi thưởng nóng 01 booking căn S1.1116 dự án Lumi theo QĐ số: 2004/2024/QĐ-RBS ngày 20/04/2024 - Trịnh Hải Hà</t>
  </si>
  <si>
    <t>Chi thưởng nóng 01 booking căn S1.1115 dự án Lumi theo QĐ số: 2004/2024/QĐ-RBS ngày 20/04/2024 - Trần Thanh Hải</t>
  </si>
  <si>
    <t>Chi thưởng nóng 01 booking căn S2.0412 dự án Lumi theo QĐ số: 2004/2024/QĐ-RBS ngày 20/04/2024 - Đinh Thanh Hải</t>
  </si>
  <si>
    <t>Chi thưởng nóng 01 booking căn S2.1512 dự án Lumi theo QĐ số: 2004/2024/QĐ-RBS ngày 20/04/2024 - Nguyễn Văn Công</t>
  </si>
  <si>
    <t>Chi thưởng nóng 01 booking căn S1.1103 dự án Lumi theo QĐ số: 2004/2024/QĐ-RBS ngày 20/04/2024 - Nguyễn Dụng Linh</t>
  </si>
  <si>
    <t>Chi thưởng nóng 01 booking căn S1.1102 dự án Lumi theo QĐ số: 2004/2024/QĐ-RBS ngày 20/04/2024 - Trịnh Hải Hà</t>
  </si>
  <si>
    <t>Chi thưởng nóng 01 booking căn S1.1010 dự án Lumi theo QĐ số: 2004/2024/QĐ-RBS ngày 20/04/2024 - Trần Thanh Hải</t>
  </si>
  <si>
    <t>Chi thưởng nóng 01 booking căn S6.0918 dự án Lumi theo QĐ số: 2004/2024/QĐ-RBS ngày 20/04/2024 - Đinh Thanh Hải</t>
  </si>
  <si>
    <t>Chi thưởng nóng 01 booking căn S3.2802 dự án Lumi theo QĐ số: 2004/2024/QĐ-RBS ngày 20/04/2024 - Nguyễn Thị Duyên</t>
  </si>
  <si>
    <t>Chi thưởng nóng 01 booking căn S1.1006 dự án Lumi theo QĐ số: 2004/2024/QĐ-RBS ngày 20/04/2024 - Nguyễn Dụng Linh</t>
  </si>
  <si>
    <t>Chi thưởng nóng 01 booking căn S3.2805 dự án Lumi theo QĐ số: 2004/2024/QĐ-RBS ngày 20/04/2024 - Nguyễn Thị Duyên</t>
  </si>
  <si>
    <t>Chi thưởng nóng 01 booking căn S6.2416 dự án Lumi theo QĐ số: 2004/2024/QĐ-RBS ngày 20/04/2024 - Trần Thanh Hải</t>
  </si>
  <si>
    <t>Chi thưởng nóng 01 booking căn S1.2803 dự án Lumi theo QĐ số: 2004/2024/QĐ-RBS ngày 20/04/2024 - Nguyễn Văn Bắc</t>
  </si>
  <si>
    <t>Chi thưởng nóng 01 booking căn S3.3310 dự án Lumi theo QĐ số: 2004/2024/QĐ-RBS ngày 20/04/2024 - Trịnh Hải Hà</t>
  </si>
  <si>
    <t>Chi thưởng nóng 01 booking căn S6.3011 dự án Lumi theo QĐ số: 2004/2024/QĐ-RBS ngày 20/04/2024 - Tăng Thế Hưng</t>
  </si>
  <si>
    <t>Chi thưởng nóng 01 booking căn S6.0420 dự án Lumi theo QĐ số: 2004/2024/QĐ-RBS ngày 20/04/2024 - Nguyễn Dụng Linh</t>
  </si>
  <si>
    <t>Chi thưởng nóng 01 booking căn S6.3015 dự án Lumi theo QĐ số: 2004/2024/QĐ-RBS ngày 20/04/2024 - Nguyễn Thị Duyên</t>
  </si>
  <si>
    <t>Chi thưởng nóng 01 booking căn S6.0415 dự án Lumi theo QĐ số: 2004/2024/QĐ-RBS ngày 20/04/2024 - Nguyễn Văn Đăng</t>
  </si>
  <si>
    <t>Chi thưởng nóng 01 booking căn S3.2905 dự án Lumi theo QĐ số: 2004/2024/QĐ-RBS ngày 20/04/2024 - Nguyễn Anh Ngọc</t>
  </si>
  <si>
    <t>Chi thưởng nóng 01 booking căn S3.2905 dự án Lumi theo QĐ số: 2004/2024/QĐ-RBS ngày 20/04/2024 - Tăng Thế Hưng</t>
  </si>
  <si>
    <t>Chi thưởng nóng 01 booking căn S2.3301 dự án Lumi theo QĐ số: 2004/2024/QĐ-RBS ngày 20/04/2024 - Nguyễn Thị Duyên</t>
  </si>
  <si>
    <t>NVK00110</t>
  </si>
  <si>
    <t>PBCC00040</t>
  </si>
  <si>
    <t>PBPTT00005</t>
  </si>
  <si>
    <t>Văn phòng_Thuê văn phòng</t>
  </si>
  <si>
    <t>UNC00188</t>
  </si>
  <si>
    <t>Phí chuyển tiền TCB chat GPT tháng 4/2024</t>
  </si>
  <si>
    <t>NVK00077</t>
  </si>
  <si>
    <t>Hạch toán thuế nhà thầu T5/2024_thuế TNDN</t>
  </si>
  <si>
    <t>UNC00189</t>
  </si>
  <si>
    <t>ChatGPT T5.24</t>
  </si>
  <si>
    <t>PC00020</t>
  </si>
  <si>
    <t>Chi thưởng nóng 04 booking dự án Symphony theo QĐ số: 2404_02/2024/QĐ-RBS ngày 24/04/2024</t>
  </si>
  <si>
    <t>PC00021</t>
  </si>
  <si>
    <t>Chi thưởng nhân viên xuất sắc tháng 4/2024 theo QĐ số: 01042/2024/QĐ/CSTN-KD ngày 01/04/2024-Nguyễn Dụng Linh</t>
  </si>
  <si>
    <t>Thưởng_Thưởng thi đua</t>
  </si>
  <si>
    <t>Chi thưởng nhân viên xuất sắc tháng 4/2024 theo QĐ số: 01042/2024/QĐ/CSTN-KD ngày 01/04/2024-Phạm Hồng Vân</t>
  </si>
  <si>
    <t>Chi thưởng nhân viên xuất sắc tháng 4/2024 theo QĐ số: 01042/2024/QĐ/CSTN-KD ngày 01/04/2024-Nguyễn Thành Luân</t>
  </si>
  <si>
    <t>CTV_NTL</t>
  </si>
  <si>
    <t>UNC00177</t>
  </si>
  <si>
    <t>Phí SMS T5.2024</t>
  </si>
  <si>
    <t>UNC00127</t>
  </si>
  <si>
    <t>TT cước viễn thông vp Đà Nẵng (T4/2024)</t>
  </si>
  <si>
    <t>NV00032</t>
  </si>
  <si>
    <t>Võ Thị Thúy Lộc</t>
  </si>
  <si>
    <t>Văn phòng_Internet</t>
  </si>
  <si>
    <t>UNC00128</t>
  </si>
  <si>
    <t>TT tiền điện VP Đà Nẵng tháng 4/2024</t>
  </si>
  <si>
    <t>PQT</t>
  </si>
  <si>
    <t>Phan Quốc Tuấn</t>
  </si>
  <si>
    <t>Văn phòng_Phí dịch vụ, điện, nước</t>
  </si>
  <si>
    <t>UNC00167</t>
  </si>
  <si>
    <t>TT chi phí thiết kế Homepage website và Catalogue 12 trang dự án LEDplay cho CTV Hoàng Thị Mến</t>
  </si>
  <si>
    <t>CTV_HTM</t>
  </si>
  <si>
    <t>Hoàng Thị Mến</t>
  </si>
  <si>
    <t>CPTK</t>
  </si>
  <si>
    <t>Chi phí thiết kế</t>
  </si>
  <si>
    <t>PC00022</t>
  </si>
  <si>
    <t>Chi thưởng nóng 01 booking dự án Symphony theo QĐ số: 2404_02/2024/QĐ-RBS ngày 24/04/2024 - Tăng Thế Hưng</t>
  </si>
  <si>
    <t>Chi thưởng nóng 01 booking dự án Symphony theo QĐ số: 2404_02/2024/QĐ-RBS ngày 24/04/2024 - Nguyễn Hồng Đức</t>
  </si>
  <si>
    <t>NV00014</t>
  </si>
  <si>
    <t>Chi thưởng nóng 01 booking dự án Symphony theo QĐ số: 2404_02/2024/QĐ-RBS ngày 24/04/2024 - Ngô Thị Phi Hiền</t>
  </si>
  <si>
    <t>NV00040</t>
  </si>
  <si>
    <t>Ngô Thị Phi Hiền</t>
  </si>
  <si>
    <t>Chi thưởng nóng 01 booking dự án Symphony theo QĐ số: 2404_02/2024/QĐ-RBS ngày 24/04/2024 - Nguyễn Giang Huy</t>
  </si>
  <si>
    <t>NV00041</t>
  </si>
  <si>
    <t>UNC00155</t>
  </si>
  <si>
    <t>TT thưởng nóng 01 booking dự án Sun Symphony theo QĐ số: 2404_02/2024/QĐ-RBS - Nguyễn Giang Huy</t>
  </si>
  <si>
    <t>TT thưởng nóng 01 booking dự án Sun Symphony theo QĐ số: 2404_02/2024/QĐ-RBS - Nguyễn Dụng Linh</t>
  </si>
  <si>
    <t>TT thưởng nóng 01 booking dự án Sun Symphony theo QĐ số: 2404_02/2024/QĐ-RBS - Ngô Thị Phi Hiền</t>
  </si>
  <si>
    <t>TT thưởng nóng 01 booking dự án Sun Symphony theo QĐ số: 2404_02/2024/QĐ-RBS - Nguyễn Đình Bảo</t>
  </si>
  <si>
    <t>NV00043</t>
  </si>
  <si>
    <t>TT thưởng nóng 01 booking dự án Sun Symphony theo QĐ số: 2404_02/2024/QĐ-RBS - Đinh Thanh Hải</t>
  </si>
  <si>
    <t>TT thưởng nóng 01 booking dự án Sun Symphony theo QĐ số: 2404_02/2024/QĐ-RBS - Nguyễn Thị Ly Ly</t>
  </si>
  <si>
    <t>TT thưởng nóng 01 booking dự án Sun Symphony theo QĐ số: 2404_02/2024/QĐ-RBS - Nguyễn Văn Công</t>
  </si>
  <si>
    <t>UNC00125</t>
  </si>
  <si>
    <t>Chi phí duy trì IB DN tháng 5</t>
  </si>
  <si>
    <t>UNC00123</t>
  </si>
  <si>
    <t>Chi phí thay đổi SĐT nhận OTP</t>
  </si>
  <si>
    <t>UNC00124</t>
  </si>
  <si>
    <t>Chi phí quản lý TK DN 05/2024</t>
  </si>
  <si>
    <t>PC00023</t>
  </si>
  <si>
    <t>TT Thưởng 01 booking dự án Sun Symphony theo QĐ số 2404_02/2024/QĐ-RBS - Nguyễn Viết Phú Nguyên</t>
  </si>
  <si>
    <t>NV00042</t>
  </si>
  <si>
    <t>TT Thưởng 01 booking dự án Sun Symphony theo QĐ số 2404_02/2024/QĐ-RBS - Nguyễn Giang Huy</t>
  </si>
  <si>
    <t>PC00024</t>
  </si>
  <si>
    <t>TT Thưởng 01 booking dự án Lumi Hà Nội GĐ 2 theo QĐ số 2404_02/2024/QĐ-RBS - Tăng Thế Hưng</t>
  </si>
  <si>
    <t>NVK00111</t>
  </si>
  <si>
    <t>PBCC00041</t>
  </si>
  <si>
    <t>PBPTT00006</t>
  </si>
  <si>
    <t>UNC00126</t>
  </si>
  <si>
    <t>UNC00158</t>
  </si>
  <si>
    <t>TT thưởng nóng 01 booking dự án Sun Symphony theo QĐ số 2404_02/2024/QĐ-RBS - Mai Thị Anh Đào</t>
  </si>
  <si>
    <t>NV00044</t>
  </si>
  <si>
    <t>Mai Thị Anh Đào</t>
  </si>
  <si>
    <t>TT thưởng nóng 01 booking dự án Sun Symphony theo QĐ số 2404_02/2024/QĐ-RBS - Ngô Thanh Ngà</t>
  </si>
  <si>
    <t>NV00045</t>
  </si>
  <si>
    <t>TT thưởng nóng 01 booking dự án Sun Symphony theo QĐ số 2404_02/2024/QĐ-RBS - Nguyễn Đình Bảo</t>
  </si>
  <si>
    <t>UNC00171</t>
  </si>
  <si>
    <t>TT thưởng nóng 4 booking Symphony nguồn khách P.mkt theo QĐ số 0105/2024/QĐ/CSTN-MKT</t>
  </si>
  <si>
    <t>Nguyễn Thị Duyên (P.Admin)</t>
  </si>
  <si>
    <t>UNC00190</t>
  </si>
  <si>
    <t>Phí chuyển tiền TCB Chat GPT tháng 5/2024</t>
  </si>
  <si>
    <t>UNC00213</t>
  </si>
  <si>
    <t>TT thưởng nóng 1 booking dự án Lumi Hanoi - Đinh Thanh Hải</t>
  </si>
  <si>
    <t>NVK00079</t>
  </si>
  <si>
    <t>Hạch toán thuế nhà thầu T6/2024_thuế TNDN</t>
  </si>
  <si>
    <t>UNC00191</t>
  </si>
  <si>
    <t>ChatGPT T6.24</t>
  </si>
  <si>
    <t>TT thưởng CBCNV xuất sắc tháng 5/2024 theo QĐ số: 01042/2024/QĐ-CSTN-KD-Tăng Thế Hưng</t>
  </si>
  <si>
    <t>TT thưởng CBCNV xuất sắc tháng 5/2024 theo QĐ số: 01042/2024/QĐ-CSTN-KD-Trần Thanh Hải</t>
  </si>
  <si>
    <t>TT thưởng CBCNV xuất sắc tháng 5/2024 theo QĐ số: 01042/2024/QĐ-CSTN-KD-Nguyễn Thị Ly Ly</t>
  </si>
  <si>
    <t>UNC00200</t>
  </si>
  <si>
    <t>Phí SMS T6.2024 sđt 0822425599</t>
  </si>
  <si>
    <t>PC00025</t>
  </si>
  <si>
    <t>Chi thưởng nóng 01 booking dự án Sun Symphony theo QĐ số: 2404_02/2024/QĐ-RBS - Ngô Thanh Ngà</t>
  </si>
  <si>
    <t>Chi thưởng nóng 01 booking dự án Sun Symphony theo QĐ số: 2404_02/2024/QĐ-RBS - Tăng Thế Hưng</t>
  </si>
  <si>
    <t>Chi thưởng nóng 01 booking dự án Sun Symphony theo QĐ số: 2404_02/2024/QĐ-RBS - Nguyễn Dụng Linh</t>
  </si>
  <si>
    <t>Chi thưởng nóng 01 booking dự án Sun Symphony theo QĐ số: 2404_02/2024/QĐ-RBS - Phạm Hồng Vân</t>
  </si>
  <si>
    <t>Chi thưởng nóng 01 booking dự án Sun Symphony theo QĐ số: 2404_02/2024/QĐ-RBS - Nguyễn Viết Phú Nguyên</t>
  </si>
  <si>
    <t>UNC00185</t>
  </si>
  <si>
    <t>TT thưởng nóng 01  booking dự án Sun Symphony theo QĐ số 2404_02/2024/QĐ-RBS - Nguyễn Hồng Đức</t>
  </si>
  <si>
    <t>TT thưởng nóng 01  booking dự án Sun Symphony theo QĐ số 2404_02/2024/QĐ-RBS - Trịnh Thị Mai Hương</t>
  </si>
  <si>
    <t>NV00046</t>
  </si>
  <si>
    <t>TT thưởng nóng 01  booking dự án Sun Symphony theo QĐ số 2404_02/2024/QĐ-RBS - Nguyễn Tuyên</t>
  </si>
  <si>
    <t>NV00047</t>
  </si>
  <si>
    <t>TT thưởng nóng 01  booking dự án Sun Symphony theo QĐ số 2404_02/2024/QĐ-RBS - Nguyễn Viết Phú Nguyên</t>
  </si>
  <si>
    <t>UNC00186</t>
  </si>
  <si>
    <t>TT thưởng nóng MKT 2 booking nguồn khách dự án Symphony</t>
  </si>
  <si>
    <t>MDV00044</t>
  </si>
  <si>
    <t>Chi phí tiếp khách sau sự kiện Pathway Thanh Hóa</t>
  </si>
  <si>
    <t>CPTKH</t>
  </si>
  <si>
    <t>Chi phí tiếp khách</t>
  </si>
  <si>
    <t>Chi phí TK dự án Pathway</t>
  </si>
  <si>
    <t>UNC00166</t>
  </si>
  <si>
    <t>Chi phí duy trì IB DN tháng 6</t>
  </si>
  <si>
    <t>UNC00175</t>
  </si>
  <si>
    <t>Chi phí quản lý TK DN 06/2024</t>
  </si>
  <si>
    <t>PC00026</t>
  </si>
  <si>
    <t>Chi thưởng nóng 01 booking dự án Lumi Hà Nội GĐ2  theo QĐ số: 2404/2024/QĐ-RBS - Nguyễn Thị Duyên</t>
  </si>
  <si>
    <t>Lumi_chung</t>
  </si>
  <si>
    <t>Dự án Lumi Hà Nội</t>
  </si>
  <si>
    <t>Chi thưởng nóng 01 booking dự án Lumi Hà Nội GĐ2  theo QĐ số: 2404/2024/QĐ-RBS - Nguyễn Dụng Linh</t>
  </si>
  <si>
    <t>Chi thưởng nóng 01 booking dự án Lumi Hà Nội GĐ2  theo QĐ số: 2404/2024/QĐ-RBS - Nguyễn Văn Công</t>
  </si>
  <si>
    <t>MDV00049</t>
  </si>
  <si>
    <t>Chi phí quản lý tài khoản Facebook T3/2024 - hđ 57 - 30/06/2024</t>
  </si>
  <si>
    <t>MDV00050</t>
  </si>
  <si>
    <t>Chi phí quản lý tài khoản Facebook T4/2024 - hđ 58 - 30/06/2024</t>
  </si>
  <si>
    <t>MDV00051</t>
  </si>
  <si>
    <t>Chi phí quản lý tài khoản Facebook T5/2024 - hđ 59 - 30/06/2024</t>
  </si>
  <si>
    <t>NVK00112</t>
  </si>
  <si>
    <t>PBCC00042</t>
  </si>
  <si>
    <t>PBPTT00007</t>
  </si>
  <si>
    <t>UNC00201</t>
  </si>
  <si>
    <t>Phí chuyển tiền TCB Chat GPT tháng 6/2024</t>
  </si>
  <si>
    <t>NVK00100</t>
  </si>
  <si>
    <t>Hạch toán thuế nhà thầu T7/2024_thuế TNDN</t>
  </si>
  <si>
    <t>UNC00214</t>
  </si>
  <si>
    <t>ChatGPT T7.24</t>
  </si>
  <si>
    <t>PC00123</t>
  </si>
  <si>
    <t>Chi thưởng nhân viên xuất sắc tháng 6/2024 theo QĐ số 01042/2024/QĐ/CSTN-KD Nguyễn Thị Ly Ly</t>
  </si>
  <si>
    <t>Chi thưởng nhân viên xuất sắc tháng 6/2024 theo QĐ số 01042/2024/QĐ/CSTN-KD Tăng Thế Hưng</t>
  </si>
  <si>
    <t>Chi thưởng nhân viên xuất sắc tháng 6/2024 theo QĐ số 01042/2024/QĐ/CSTN-KD Nguyễn Hồng Đức</t>
  </si>
  <si>
    <t>UNC00180</t>
  </si>
  <si>
    <t>TT chi phí chụp ảnh sale VP Đà Nẵng 24/06 phục vụ hình ảnh dự án Sun Symphony</t>
  </si>
  <si>
    <t>THCT</t>
  </si>
  <si>
    <t>Trần Huỳnh Công Thanh</t>
  </si>
  <si>
    <t>CP chụp ảnh</t>
  </si>
  <si>
    <t>CP Quảng cáo</t>
  </si>
  <si>
    <t>MDV00058</t>
  </si>
  <si>
    <t>Chi phí quản lý tài khoản Facebook T6/2024 - hđ 61 - 04/07/2024</t>
  </si>
  <si>
    <t>UNC00226</t>
  </si>
  <si>
    <t>Phí SMS T7.2024 sđt 0822425599</t>
  </si>
  <si>
    <t>MDV00065</t>
  </si>
  <si>
    <t>Phí vận chuyển đồ từ Sầm Sơn về Hà Nam và từ TP Thanh Hoá về Sầm Sơn - HĐ 244 - 11/07/2024</t>
  </si>
  <si>
    <t>0202023112</t>
  </si>
  <si>
    <t>CÔNG TY TNHH VẬN TẢI VÀ XUẤT NHẬP KHẨU PHÚC LÂM</t>
  </si>
  <si>
    <t>Văn phòng_Chuyển phát nhanh</t>
  </si>
  <si>
    <t>MDV00066</t>
  </si>
  <si>
    <t>Chi phí in tờ gấp - hđ 277 - 15/7/2024</t>
  </si>
  <si>
    <t>MDV00074</t>
  </si>
  <si>
    <t>Chi phí dịch vụ viễn thông văn phòng Hà Nam - phí hòa mạng - hđ 220985 - 15/07/2024</t>
  </si>
  <si>
    <t>0100109106-014</t>
  </si>
  <si>
    <t>VIETTEL HÀ NAM - CHI NHÁNH TẬP ĐOÀN CÔNG NGHIỆP - VIỄN THÔNG QUÂN ĐỘI</t>
  </si>
  <si>
    <t>UNC00198</t>
  </si>
  <si>
    <t>Trần Thị Kim Xinh chuyển tiền lãi căn T103A03A dự án Sun Ponte</t>
  </si>
  <si>
    <t>0402150005</t>
  </si>
  <si>
    <t>CÔNG TY TNHH BẤT ĐỘNG SẢN S-REALTY ĐÀ NẴNG</t>
  </si>
  <si>
    <t>Laiomcan</t>
  </si>
  <si>
    <t>Lãi ôm căn</t>
  </si>
  <si>
    <t>T103A03A_Ponte</t>
  </si>
  <si>
    <t>UNC00207</t>
  </si>
  <si>
    <t>TT tiền mạng internet văn phòng Đà Nẵng T6.24</t>
  </si>
  <si>
    <t>NV00033</t>
  </si>
  <si>
    <t>Huyền Thị Phụng</t>
  </si>
  <si>
    <t>UNC00208</t>
  </si>
  <si>
    <t>TT tiền điện văn phòng Đà Nẵng T6.24</t>
  </si>
  <si>
    <t>UNC00209</t>
  </si>
  <si>
    <t>TT tiền nước văn phòng Đà Nẵng T6.24</t>
  </si>
  <si>
    <t>UNC00229</t>
  </si>
  <si>
    <t>Chi phí quản lý TK DN 07/2024</t>
  </si>
  <si>
    <t>UNC00210</t>
  </si>
  <si>
    <t>NVK00113</t>
  </si>
  <si>
    <t>PBCC00043</t>
  </si>
  <si>
    <t>Văn phòng_Mua sắm CCDC</t>
  </si>
  <si>
    <t>PBPTT00008</t>
  </si>
  <si>
    <t>UNC00215</t>
  </si>
  <si>
    <t>Phí chuyển tiền TCB Chat GPT tháng 7/2024</t>
  </si>
  <si>
    <t>UNC00251</t>
  </si>
  <si>
    <t>Phí SMS T8.2024 sđt 0822425599</t>
  </si>
  <si>
    <t>UNC00239</t>
  </si>
  <si>
    <t>TT tiền mạng internet văn phòng Đà Nẵng T7.24</t>
  </si>
  <si>
    <t>UNC00241</t>
  </si>
  <si>
    <t>TT tiền điện văn phòng Đà Nẵng T7.24</t>
  </si>
  <si>
    <t>UNC00242</t>
  </si>
  <si>
    <t>TT tiền nước văn phòng Đà Nẵng T7.24</t>
  </si>
  <si>
    <t>UNC00252</t>
  </si>
  <si>
    <t>Chi phí quản lý TK DN 08/2024</t>
  </si>
  <si>
    <t>MDV00120</t>
  </si>
  <si>
    <t>Chi phí quản lý tài khoản Facebook T7/2024 - hđ 89 - 31/08/2024</t>
  </si>
  <si>
    <t>NVK00114</t>
  </si>
  <si>
    <t>PBCC00044</t>
  </si>
  <si>
    <t>PBPTT00009</t>
  </si>
  <si>
    <t>UNC00268</t>
  </si>
  <si>
    <t>Phí gói SMS Online</t>
  </si>
  <si>
    <t>MDV00119</t>
  </si>
  <si>
    <t>Mua trước 10 tài khoản sử dụng từ 06/09-14/09/2024</t>
  </si>
  <si>
    <t>UNC00267</t>
  </si>
  <si>
    <t>Phí SMS T9.2024 sđt 0822425599</t>
  </si>
  <si>
    <t>UNC00270</t>
  </si>
  <si>
    <t>TT tiền mạng internet văn phòng Đà Nẵng T8.24</t>
  </si>
  <si>
    <t>NVK00129</t>
  </si>
  <si>
    <t>Hạch toán chi phí quảng cáo thẻ chị Duyên (Visa NCB - đuôi thẻ 3478) kỳ từ 21/8-20/9/24_phí đổi ngoại tệ</t>
  </si>
  <si>
    <t>UNC00272</t>
  </si>
  <si>
    <t>TT chi phí điện nước VP Hà Nam T7+8/2024</t>
  </si>
  <si>
    <t>UNC00273</t>
  </si>
  <si>
    <t>TT tiền điện văn phòng Đà Nẵng T8.24</t>
  </si>
  <si>
    <t>0400549228-003</t>
  </si>
  <si>
    <t>ĐIỆN LỰC SƠN TRÀ - CÔNG TY TNHH MỘT THÀNH VIÊN ĐIỆN LỰC ĐÀ NẴNG</t>
  </si>
  <si>
    <t>UNC00274</t>
  </si>
  <si>
    <t>Chi phí quản lý TK DN 09/2024</t>
  </si>
  <si>
    <t>NVK00125</t>
  </si>
  <si>
    <t>PBCC00045</t>
  </si>
  <si>
    <t>PBPTT00010</t>
  </si>
  <si>
    <t>641_luong khac</t>
  </si>
  <si>
    <t>635_lai om can</t>
  </si>
  <si>
    <t>Chi phí bán hàng _ lương khác</t>
  </si>
  <si>
    <t>CP Thưởng nhân viên</t>
  </si>
  <si>
    <t>Hợp đồng mua</t>
  </si>
  <si>
    <t>Hợp đồng bán</t>
  </si>
  <si>
    <t>PC00008</t>
  </si>
  <si>
    <t>TT HH thủ tục căn 2110A1 dự án thứ cấp Hòa Bình Green City</t>
  </si>
  <si>
    <t>HHTT</t>
  </si>
  <si>
    <t>Hoa hồng thủ tục</t>
  </si>
  <si>
    <t>2110A1</t>
  </si>
  <si>
    <t>MDV00012</t>
  </si>
  <si>
    <t>Dịch vụ quảng cáo zalo tháng 1/2024 - hđ 222 - 04/01/2024</t>
  </si>
  <si>
    <t>MDV00013</t>
  </si>
  <si>
    <t>Dịch vụ quảng cáo zalo tháng 1/2024</t>
  </si>
  <si>
    <t>MDV00014</t>
  </si>
  <si>
    <t>MDV00015</t>
  </si>
  <si>
    <t>Chi phí làm phim giới thiệu dự án và bộ ảnh 3D chung cư Bình An - hđ 4 - 16/01/2024</t>
  </si>
  <si>
    <t>4201725476</t>
  </si>
  <si>
    <t>CÔNG TY TNHH TM DV CÔNG MINH</t>
  </si>
  <si>
    <t>MDV00019</t>
  </si>
  <si>
    <t>Chi phí booking bài PR về Địa ốc Bình An - hđ 50 - 17/01/2024</t>
  </si>
  <si>
    <t>2800492883</t>
  </si>
  <si>
    <t>BÁO THANH HOÁ</t>
  </si>
  <si>
    <t>MDV00031</t>
  </si>
  <si>
    <t>Dịch vụ quảng cáo zalo tháng 1/2024 - HĐ 1371 - 17.01.2024</t>
  </si>
  <si>
    <t>MDV00016</t>
  </si>
  <si>
    <t>Mua thêm 3 TK cước gọi Calio (từ 18/1/2024 đến 14/3/2024) - hđ 1220 - 18/01/2024</t>
  </si>
  <si>
    <t>MDV00017</t>
  </si>
  <si>
    <t>Nạp tiền cước gọi Calio T1/2024 - hđ 1221 - 18/01/2024</t>
  </si>
  <si>
    <t>MDV00018</t>
  </si>
  <si>
    <t>NVK00086</t>
  </si>
  <si>
    <t>Kết chuyển chi phí trực tiếp tháng 1/2024</t>
  </si>
  <si>
    <t>MDV00020</t>
  </si>
  <si>
    <t>Dịch vụ phần mềm calio</t>
  </si>
  <si>
    <t>MDV00021</t>
  </si>
  <si>
    <t>Dịch vụ quảng cáo zalo tháng 2/2024 - hđ 2200 - 01/02/2024</t>
  </si>
  <si>
    <t>MDV00027</t>
  </si>
  <si>
    <t>Chi phí in ấn T1.24 - hđ 181 - 05/02/2024</t>
  </si>
  <si>
    <t>MDV00022</t>
  </si>
  <si>
    <t>Chi phí làm phim giới thiệu dự án và bộ ảnh 3D chung cư Bình An</t>
  </si>
  <si>
    <t>MDV00023</t>
  </si>
  <si>
    <t>Dịch vụ quảng cáo zalo tháng 2/2024 - hđ 2331 - 06/02/2024</t>
  </si>
  <si>
    <t>MDV00024</t>
  </si>
  <si>
    <t>Dịch vụ quảng cáo zalo tháng 2/2024 - hđ 2916 - 23/02/2024</t>
  </si>
  <si>
    <t>MDV00070</t>
  </si>
  <si>
    <t>Chi phí booking bài PR về Địa ốc Bình An theo HĐ tuyên tryền số 04/T/BTH kỳ ngày 29/01/2024 - hđ 245 - 27/02/2024</t>
  </si>
  <si>
    <t>Chi phí quảng cáo - DA Bình An Plaza Thanh Hóa</t>
  </si>
  <si>
    <t>NVK00088</t>
  </si>
  <si>
    <t>Kết chuyển chi phí trực tiếp tháng 2/2024</t>
  </si>
  <si>
    <t>MDV00030</t>
  </si>
  <si>
    <t>Dịch vụ quảng cáo zalo tháng 3/2024 - hđ 5156 - 19/03/2024</t>
  </si>
  <si>
    <t>MDV00068</t>
  </si>
  <si>
    <t>Phí dịch vụ quảng cáo theo BBNTTL HĐ quảng cáo số QC110224/STEUP - hđ 11 -26/03/2024 dự án Bình An Plaza</t>
  </si>
  <si>
    <t>NVK00090</t>
  </si>
  <si>
    <t>Kết chuyển chi phí trực tiếp tháng 3/2024</t>
  </si>
  <si>
    <t>UNC00169</t>
  </si>
  <si>
    <t>TT thưởng nóng GD thành công căn QT3B-27 theo QĐ số: 2803/2024/QĐ-RBS ngày 28/03/2024</t>
  </si>
  <si>
    <t>NVK00092</t>
  </si>
  <si>
    <t>Kết chuyển chi phí trực tiếp tháng 4/2024</t>
  </si>
  <si>
    <t>MDV00035</t>
  </si>
  <si>
    <t>Phí thưởng nóng căn T11709 dự án Sun Ponte - hđ 11 - 09/05/2024</t>
  </si>
  <si>
    <t>T11709_Ponte</t>
  </si>
  <si>
    <t>T11709_TN_Ponte</t>
  </si>
  <si>
    <t>MDV00036</t>
  </si>
  <si>
    <t>Phí thưởng nóng căn T22308 dự án Sun Ponte - hđ 31 - 09/05/2024</t>
  </si>
  <si>
    <t>T22308_Ponte</t>
  </si>
  <si>
    <t>T22308_TN_Ponte</t>
  </si>
  <si>
    <t>MDV00037</t>
  </si>
  <si>
    <t>Phí thưởng nóng căn T22307 dự án Sun Ponte - hđ 13 - 16/05/2024</t>
  </si>
  <si>
    <t>T22307_Ponte</t>
  </si>
  <si>
    <t>T22307_TN_Ponte</t>
  </si>
  <si>
    <t>MDV00038</t>
  </si>
  <si>
    <t>Phí thưởng nóng căn T212B08 dự án Sun Ponte - hđ 42 - 16/05/2024</t>
  </si>
  <si>
    <t>T212B08_Ponte</t>
  </si>
  <si>
    <t>T212B08_TN_Ponte</t>
  </si>
  <si>
    <t>Phí thưởng nóng căn T212B09 dự án Sun Ponte - hđ 42 - 16/05/2024</t>
  </si>
  <si>
    <t>T212B09_Ponte</t>
  </si>
  <si>
    <t>T212B09_TN_Ponte</t>
  </si>
  <si>
    <t>MDV00039</t>
  </si>
  <si>
    <t>Phí thưởng nóng căn T112A03A dự án Sun Ponte - hđ 42 - 17/05/2024</t>
  </si>
  <si>
    <t>0311282011</t>
  </si>
  <si>
    <t>CÔNG TY CỔ PHẦN DKRA GROUP</t>
  </si>
  <si>
    <t>T112A03A_Ponte</t>
  </si>
  <si>
    <t>T112A03A_TN_Ponte</t>
  </si>
  <si>
    <t>MDV00041</t>
  </si>
  <si>
    <t>Phí thưởng nóng căn T22310 dự án Sun Ponte - hđ 93 - 23/05/2024</t>
  </si>
  <si>
    <t>T22310_Ponte</t>
  </si>
  <si>
    <t>T22310_TN_Ponte</t>
  </si>
  <si>
    <t>UNC00133</t>
  </si>
  <si>
    <t>TT thưởng nóng căn T22311 dự án Sun Ponte cho CTV Nguyễn Hồng Đức</t>
  </si>
  <si>
    <t>T22311_Ponte</t>
  </si>
  <si>
    <t>UNC00134</t>
  </si>
  <si>
    <t>TT thưởng nóng căn T212B05 dự án Sun Ponte cho CTV Tăng Thế Hưng</t>
  </si>
  <si>
    <t>T212B05_Ponte</t>
  </si>
  <si>
    <t>UNC00135</t>
  </si>
  <si>
    <t>TT thưởng nóng căn T11703A dự án Sun Ponte cho CTV Nguyễn Thị Duệ (sale bán: Nguyễn Thị Duyên)</t>
  </si>
  <si>
    <t>CTV_NTDue</t>
  </si>
  <si>
    <t>Nguyễn Thị Duệ</t>
  </si>
  <si>
    <t>T11703A_Ponte</t>
  </si>
  <si>
    <t>UNC00136</t>
  </si>
  <si>
    <t>TT thưởng nóng căn T22311 dự án  Sun Ponte cho CTV Ngô Thị Phi Hiền</t>
  </si>
  <si>
    <t>UNC00137</t>
  </si>
  <si>
    <t>TT thưởng nóng căn T203A09 dự án Sun Ponte cho CTV Bùi Quý Long (sale bán: Nguyễn Đình Bảo)</t>
  </si>
  <si>
    <t>T203A09_Ponte</t>
  </si>
  <si>
    <t>MDV00043</t>
  </si>
  <si>
    <t>Phí thưởng nóng căn T22305 dự án Sun Ponte - hđ 41 - 28/05/2024</t>
  </si>
  <si>
    <t>T22305_Ponte</t>
  </si>
  <si>
    <t>T22305_TN_Ponte</t>
  </si>
  <si>
    <t>NVK00094</t>
  </si>
  <si>
    <t>Kết chuyển chi phí trực tiếp tháng 5/2024</t>
  </si>
  <si>
    <t>MDV00034</t>
  </si>
  <si>
    <t>Phí thưởng nóng căn T11708 dự án Sun Ponte - hđ 17 - 03/06/2024</t>
  </si>
  <si>
    <t>T11708_Ponte</t>
  </si>
  <si>
    <t>T11708_TN_Ponte</t>
  </si>
  <si>
    <t>MDV00042</t>
  </si>
  <si>
    <t>Phí thưởng nóng căn T10509 dự án Sun Ponte - hóa đơn 263 - 03/06/2024</t>
  </si>
  <si>
    <t>0107165244</t>
  </si>
  <si>
    <t>CÔNG TY CỔ PHẦN BẤT ĐỘNG SẢN BẦU TRỜI VIỆT NAM</t>
  </si>
  <si>
    <t>T10509_Ponte</t>
  </si>
  <si>
    <t>T10509_TN_Ponte</t>
  </si>
  <si>
    <t>MDV00064</t>
  </si>
  <si>
    <t>Phí thưởng nóng căn T22408 dự án Sun Ponte - hóa đơn 94 - 03/06/2024</t>
  </si>
  <si>
    <t>T22408_Ponte</t>
  </si>
  <si>
    <t>T22408_TN_Ponte</t>
  </si>
  <si>
    <t>MDV00045</t>
  </si>
  <si>
    <t>Dịch vụ quảng cáo zalo tháng 6/2024 - hđ 12332 - 07/06/2024</t>
  </si>
  <si>
    <t>MDV00048</t>
  </si>
  <si>
    <t>Chi phí in catalogue - hđ 215 - 08/06/2024</t>
  </si>
  <si>
    <t>MDV00046</t>
  </si>
  <si>
    <t>Dịch vụ quảng cáo zalo tháng 6/2024 - hđ 12660 - 11/06/2024</t>
  </si>
  <si>
    <t>MDV00047</t>
  </si>
  <si>
    <t>Dịch vụ quảng cáo zalo tháng 6/2024 - hđ 13297 - 18/06/2024</t>
  </si>
  <si>
    <t>MDV00054</t>
  </si>
  <si>
    <t>Dịch vụ quảng cáo zalo tháng 6/2024 - hđ 13304 - 18/06/2024</t>
  </si>
  <si>
    <t>MDV00053</t>
  </si>
  <si>
    <t>Phí thưởng nóng căn S12211 dự án Sun Symphony - hđ 39 - 28/06/2024</t>
  </si>
  <si>
    <t>S12211_Symphony</t>
  </si>
  <si>
    <t>S12211_TN_Symphony</t>
  </si>
  <si>
    <t>Phí thưởng nóng căn S2A1706 dự án Sun Symphony - hđ 39 - 28/06/2024</t>
  </si>
  <si>
    <t>S2A1706_Symphony</t>
  </si>
  <si>
    <t>S2A1706_TN_Symphony</t>
  </si>
  <si>
    <t>MDV00052</t>
  </si>
  <si>
    <t>Phí thưởng nóng căn S2A2106 dự án Sun Symphony - hđ 52 - 29/06/2024</t>
  </si>
  <si>
    <t>0401865402</t>
  </si>
  <si>
    <t>CÔNG TY CỔ PHẦN ĐẦU TƯ ĐỊA ỐC TATI</t>
  </si>
  <si>
    <t>S2A2106_Symphony</t>
  </si>
  <si>
    <t>S2A2106_TN_Symphony</t>
  </si>
  <si>
    <t>NVK00065</t>
  </si>
  <si>
    <t>Trích trước chi phí thưởng nóng căn T22309 dự án Sun Ponte</t>
  </si>
  <si>
    <t>T22309_Ponte</t>
  </si>
  <si>
    <t>Trích trước chi phí thưởng nóng căn T212B02 dự án Sun Ponte</t>
  </si>
  <si>
    <t>T212B02_Ponte</t>
  </si>
  <si>
    <t>Trích trước chi phí thưởng nóng căn T11701 dự án Sun Ponte</t>
  </si>
  <si>
    <t>T11701_Ponte</t>
  </si>
  <si>
    <t>Trích trước chi phí thưởng nóng căn T212B07 dự án Sun Ponte</t>
  </si>
  <si>
    <t>T212B07_Ponte</t>
  </si>
  <si>
    <t>Trích trước chi phí thưởng nóng căn T11705 dự án Sun Ponte</t>
  </si>
  <si>
    <t>T11705_Ponte</t>
  </si>
  <si>
    <t>Trích trước chi phí thưởng nóng căn T212B03 dự án Sun Ponte</t>
  </si>
  <si>
    <t>T212B03_Ponte</t>
  </si>
  <si>
    <t>Trích trước chi phí thưởng nóng căn T11712 dự án Sun Ponte</t>
  </si>
  <si>
    <t>T11712_Ponte</t>
  </si>
  <si>
    <t>Trích trước chi phí thưởng nóng căn T212B01 dự án Sun Ponte</t>
  </si>
  <si>
    <t>T212B01_Ponte</t>
  </si>
  <si>
    <t>Trích trước chi phí thưởng nóng căn T22308 dự án Sun Ponte</t>
  </si>
  <si>
    <t>Trích trước chi phí thưởng nóng căn T11707 dự án Sun Ponte</t>
  </si>
  <si>
    <t>T11707_Ponte</t>
  </si>
  <si>
    <t>Trích trước chi phí thưởng nóng căn T12009 dự án Sun Ponte</t>
  </si>
  <si>
    <t>T12009_Ponte</t>
  </si>
  <si>
    <t>Trích trước chi phí thưởng nóng căn T22412 dự án Sun Ponte</t>
  </si>
  <si>
    <t>T22412_Ponte</t>
  </si>
  <si>
    <t>Trích trước chi phí thưởng nóng căn T203A03 dự án Sun Ponte</t>
  </si>
  <si>
    <t>T203A03_Ponte</t>
  </si>
  <si>
    <t>Trích trước chi phí thưởng nóng căn T10602 dự án Sun Ponte</t>
  </si>
  <si>
    <t>T10602_Ponte</t>
  </si>
  <si>
    <t>Trích trước chi phí thưởng nóng căn T11802 dự án Sun Ponte</t>
  </si>
  <si>
    <t>T11802_Ponte</t>
  </si>
  <si>
    <t>Trích trước chi phí thưởng nóng căn T11706 dự án Sun Ponte</t>
  </si>
  <si>
    <t>T11706_Ponte</t>
  </si>
  <si>
    <t>Trích trước chi phí thưởng nóng căn T11711 dự án Sun Ponte</t>
  </si>
  <si>
    <t>T11711_Ponte</t>
  </si>
  <si>
    <t>Trích trước chi phí thưởng nóng căn T11702 dự án Sun Ponte</t>
  </si>
  <si>
    <t>T11702_Ponte</t>
  </si>
  <si>
    <t>Trích trước chi phí thưởng nóng căn T11709 dự án Sun Ponte</t>
  </si>
  <si>
    <t>Trích trước chi phí thưởng nóng căn T22307 dự án Sun Ponte</t>
  </si>
  <si>
    <t>Trích trước chi phí thưởng nóng căn T20807 dự án Sun Ponte</t>
  </si>
  <si>
    <t>T20807_Ponte</t>
  </si>
  <si>
    <t>Trích trước chi phí thưởng nóng căn T22305 dự án Sun Ponte</t>
  </si>
  <si>
    <t>Trích trước chi phí thưởng nóng căn T112A03A dự án Sun Ponte</t>
  </si>
  <si>
    <t>Trích trước chi phí thưởng nóng căn T212B08 dự án Sun Ponte</t>
  </si>
  <si>
    <t>Trích trước chi phí thưởng nóng căn T212B09 dự án Sun Ponte</t>
  </si>
  <si>
    <t>Trích trước chi phí thưởng nóng căn T22310 dự án Sun Ponte</t>
  </si>
  <si>
    <t>Trích trước chi phí thưởng nóng căn T21703A dự án Sun Ponte</t>
  </si>
  <si>
    <t>T21703A_Ponte</t>
  </si>
  <si>
    <t>Trích trước chi phí thưởng nóng căn T21702 dự án Sun Ponte</t>
  </si>
  <si>
    <t>T21702_Ponte</t>
  </si>
  <si>
    <t>Trích trước chi phí thưởng nóng căn T10509 dự án Sun Ponte</t>
  </si>
  <si>
    <t>Trích trước chi phí thưởng nóng căn T22408 dự án Sun Ponte</t>
  </si>
  <si>
    <t>Trích trước chi phí thưởng nóng căn T103A08 dự án Sun Ponte</t>
  </si>
  <si>
    <t>T103A08_Ponte</t>
  </si>
  <si>
    <t>Trích trước chi phí thưởng nóng căn T212B11 dự án Sun Ponte</t>
  </si>
  <si>
    <t>T212B11_Ponte</t>
  </si>
  <si>
    <t>Trích trước chi phí thưởng nóng căn T11708 dự án Sun Ponte</t>
  </si>
  <si>
    <t>Trích trước chi phí thưởng nóng căn T21207 dự án Sun Ponte</t>
  </si>
  <si>
    <t>T21207_Ponte</t>
  </si>
  <si>
    <t>Trích trước chi phí thưởng nóng căn T103A01 dự án Sun Ponte</t>
  </si>
  <si>
    <t>T103A01_Ponte</t>
  </si>
  <si>
    <t>Trích trước chi phí thưởng nóng căn T11905 dự án Sun Ponte</t>
  </si>
  <si>
    <t>T11905_Ponte</t>
  </si>
  <si>
    <t>Trích trước chi phí thưởng nóng căn T10605 dự án Sun Ponte</t>
  </si>
  <si>
    <t>T10605_Ponte</t>
  </si>
  <si>
    <t>NVK00066</t>
  </si>
  <si>
    <t>Trích trước chi phí HHMG căn T21703A dự án Sun Ponte</t>
  </si>
  <si>
    <t>Trích trước chi phí HHMG căn T21702 dự án Sun Ponte</t>
  </si>
  <si>
    <t>Trích trước chi phí HHMG căn T21207 dự án Sun Ponte</t>
  </si>
  <si>
    <t>Trích trước chi phí HHMG căn T12009 dự án Sun Ponte</t>
  </si>
  <si>
    <t>Trích trước chi phí HHMG căn T103A01 dự án Sun Ponte</t>
  </si>
  <si>
    <t>Trích trước chi phí HHMG căn T22309 dự án Sun Ponte</t>
  </si>
  <si>
    <t>Trích trước chi phí HHMG căn T212B02 dự án Sun Ponte</t>
  </si>
  <si>
    <t>Trích trước chi phí HHMG căn T11701 dự án Sun Ponte</t>
  </si>
  <si>
    <t>Trích trước chi phí HHMG căn T212B07 dự án Sun Ponte</t>
  </si>
  <si>
    <t>Trích trước chi phí HHMG căn T11705 dự án Sun Ponte</t>
  </si>
  <si>
    <t>Trích trước chi phí HHMG căn T212B03 dự án Sun Ponte</t>
  </si>
  <si>
    <t>Trích trước chi phí HHMG căn T11712 dự án Sun Ponte</t>
  </si>
  <si>
    <t>Trích trước chi phí HHMG căn T212B01 dự án Sun Ponte</t>
  </si>
  <si>
    <t>Trích trước chi phí HHMG căn T11707 dự án Sun Ponte</t>
  </si>
  <si>
    <t>Trích trước chi phí HHMG căn T22412 dự án Sun Ponte</t>
  </si>
  <si>
    <t>Trích trước chi phí HHMG căn T203A03 dự án Sun Ponte</t>
  </si>
  <si>
    <t>Trích trước chi phí HHMG căn T10602 dự án Sun Ponte</t>
  </si>
  <si>
    <t>Trích trước chi phí HHMG căn T11802 dự án Sun Ponte</t>
  </si>
  <si>
    <t>Trích trước chi phí HHMG căn T11706 dự án Sun Ponte</t>
  </si>
  <si>
    <t>Trích trước chi phí HHMG căn T11711 dự án Sun Ponte</t>
  </si>
  <si>
    <t>Trích trước chi phí HHMG căn T11702 dự án Sun Ponte</t>
  </si>
  <si>
    <t>Trích trước chi phí HHMG căn T203A09 dự án Sun Ponte</t>
  </si>
  <si>
    <t>Trích trước chi phí HHMG căn T112A03A dự án Sun Ponte</t>
  </si>
  <si>
    <t>Trích trước chi phí HHMG căn T212B05 dự án Sun Ponte</t>
  </si>
  <si>
    <t>Trích trước chi phí HHMG căn T103A08 dự án Sun Ponte</t>
  </si>
  <si>
    <t>Trích trước chi phí HHMG căn T212B11 dự án Sun Ponte</t>
  </si>
  <si>
    <t>Trích trước chi phí HHMG căn T11905 dự án Sun Ponte</t>
  </si>
  <si>
    <t>NVK00067</t>
  </si>
  <si>
    <t>Trích trước chi phí thưởng nóng căn S10911 dự án Sun Symphony</t>
  </si>
  <si>
    <t>Trích trước chi phí thưởng nóng căn S2A1705 dự án Sun Symphony</t>
  </si>
  <si>
    <t>Trích trước chi phí thưởng nóng căn S2B0803A dự án Sun Symphony</t>
  </si>
  <si>
    <t>S2B0803A_Symphony</t>
  </si>
  <si>
    <t>Trích trước chi phí thưởng nóng căn S2A1702 dự án Sun Symphony</t>
  </si>
  <si>
    <t>Trích trước chi phí thưởng nóng căn S2B0809 dự án Sun Symphony</t>
  </si>
  <si>
    <t>Trích trước chi phí thưởng nóng căn S12212 dự án Sun Symphony</t>
  </si>
  <si>
    <t>Trích trước chi phí thưởng nóng căn S2A1703A dự án Sun Symphony</t>
  </si>
  <si>
    <t>S2A1703A_Symphony</t>
  </si>
  <si>
    <t>Trích trước chi phí thưởng nóng căn S2A2106 dự án Sun Symphony</t>
  </si>
  <si>
    <t>Trích trước chi phí thưởng nóng căn S10910 dự án Sun Symphony</t>
  </si>
  <si>
    <t>Trích trước chi phí thưởng nóng căn S2A2110 dự án Sun Symphony</t>
  </si>
  <si>
    <t>S2A2110_Symphony</t>
  </si>
  <si>
    <t>Trích trước chi phí thưởng nóng căn S12211 dự án Sun Symphony</t>
  </si>
  <si>
    <t>Trích trước chi phí thưởng nóng căn S12210 dự án Sun Symphony</t>
  </si>
  <si>
    <t>Trích trước chi phí thưởng nóng căn S2A1706 dự án Sun Symphony</t>
  </si>
  <si>
    <t>Trích trước chi phí thưởng nóng căn S2A2102 dự án Sun Symphony</t>
  </si>
  <si>
    <t>Trích trước chi phí thưởng nóng căn S2A2105 dự án Sun Symphony</t>
  </si>
  <si>
    <t>S2A2105_Symphony</t>
  </si>
  <si>
    <t>Trích trước chi phí thưởng nóng căn S2A2103A dự án Sun Symphony</t>
  </si>
  <si>
    <t>S2A2103A_Symphony</t>
  </si>
  <si>
    <t>Trích trước chi phí thưởng nóng căn S10719 dự án Sun Symphony</t>
  </si>
  <si>
    <t>S10719_Symphony</t>
  </si>
  <si>
    <t>Trích trước chi phí thưởng nóng căn S10821 dự án Sun Symphony</t>
  </si>
  <si>
    <t>S10821_Symphony</t>
  </si>
  <si>
    <t>Trích trước chi phí thưởng nóng căn S10908 dự án Sun Symphony</t>
  </si>
  <si>
    <t>Trích trước chi phí thưởng nóng căn S10909 dự án Sun Symphony</t>
  </si>
  <si>
    <t>S10909_Symphony</t>
  </si>
  <si>
    <t>Trích trước chi phí thưởng nóng căn S10903 dự án Sun Symphony</t>
  </si>
  <si>
    <t>Trích trước chi phí thưởng nóng căn S2B1001 dự án Sun Symphony</t>
  </si>
  <si>
    <t>S2B1001_Symphony</t>
  </si>
  <si>
    <t>Trích trước chi phí thưởng nóng căn S2B1201 dự án Sun Symphony</t>
  </si>
  <si>
    <t>S2B1201_Symphony</t>
  </si>
  <si>
    <t>Trích trước chi phí thưởng nóng căn S2A2103 dự án Sun Symphony</t>
  </si>
  <si>
    <t>Trích trước chi phí thưởng nóng căn S10903A dự án Sun Symphony</t>
  </si>
  <si>
    <t>S10903A_Symphony</t>
  </si>
  <si>
    <t>Trích trước chi phí thưởng nóng căn S10905 dự án Sun Symphony</t>
  </si>
  <si>
    <t>S10905_Symphony</t>
  </si>
  <si>
    <t>Trích trước chi phí thưởng nóng căn S12203 dự án Sun Symphony</t>
  </si>
  <si>
    <t>Trích trước chi phí thưởng nóng căn S12212B dự án Sun Symphony</t>
  </si>
  <si>
    <t>Trích trước chi phí thưởng nóng căn S12203A dự án Sun Symphony</t>
  </si>
  <si>
    <t>S12203A_Symphony</t>
  </si>
  <si>
    <t>Trích trước chi phí thưởng nóng căn S2A0505 dự án Sun Symphony</t>
  </si>
  <si>
    <t>S2A0505_Symphony</t>
  </si>
  <si>
    <t>Trích trước chi phí thưởng nóng căn S12112A dự án Sun Symphony</t>
  </si>
  <si>
    <t>Trích trước chi phí thưởng nóng căn S12205 dự án Sun Symphony</t>
  </si>
  <si>
    <t>S12205_Symphony</t>
  </si>
  <si>
    <t>Trích trước chi phí thưởng nóng căn S10322 dự án Sun Symphony</t>
  </si>
  <si>
    <t>Trích trước chi phí thưởng nóng căn S10809 dự án Sun Symphony</t>
  </si>
  <si>
    <t>S10809_Symphony</t>
  </si>
  <si>
    <t>Trích trước chi phí thưởng nóng căn S2A0503A dự án Sun Symphony</t>
  </si>
  <si>
    <t>S2A0503A_Symphony</t>
  </si>
  <si>
    <t>Trích trước chi phí thưởng nóng căn S2A1703 dự án Sun Symphony</t>
  </si>
  <si>
    <t>S2A1703_Symphony</t>
  </si>
  <si>
    <t>Trích trước chi phí thưởng nóng căn S10923 dự án Sun Symphony</t>
  </si>
  <si>
    <t>Trích trước chi phí thưởng nóng căn S10922 dự án Sun Symphony</t>
  </si>
  <si>
    <t>Trích trước chi phí thưởng nóng căn S11909 dự án Sun Symphony</t>
  </si>
  <si>
    <t>Trích trước chi phí thưởng nóng căn S103A18 dự án Sun Symphony</t>
  </si>
  <si>
    <t>NVK00068</t>
  </si>
  <si>
    <t>Trích trước chi phí HHMG căn S1.10.10 dự án LUMI Hanoi</t>
  </si>
  <si>
    <t>Trích trước chi phí HHMG căn S1.11.02 dự án LUMI Hanoi</t>
  </si>
  <si>
    <t>Trích trước chi phí HHMG căn S2.15.12 dự án LUMI Hanoi</t>
  </si>
  <si>
    <t>Trích trước chi phí HHMG căn S1.11.15 dự án LUMI Hanoi</t>
  </si>
  <si>
    <t>Trích trước chi phí HHMG căn S6.09.18 dự án LUMI Hanoi</t>
  </si>
  <si>
    <t>Trích trước chi phí HHMG căn S3.33.10 dự án LUMI Hanoi</t>
  </si>
  <si>
    <t>Trích trước chi phí HHMG căn S2.04.12 dự án LUMI Hanoi</t>
  </si>
  <si>
    <t>Trích trước chi phí HHMG căn S3.29.05 dự án LUMI Hanoi</t>
  </si>
  <si>
    <t>NVK00069</t>
  </si>
  <si>
    <t>Trích trước chi phí HHMG căn QT3B-27 dự án Vinhomes Royal Island</t>
  </si>
  <si>
    <t>NVK00096</t>
  </si>
  <si>
    <t>Kết chuyển chi phí trực tiếp tháng 6/2024</t>
  </si>
  <si>
    <t>MDV00055</t>
  </si>
  <si>
    <t>Phí thưởng nóng căn S2A2105 dự án Sun Symphony - hđ 85 - 02/07/2024</t>
  </si>
  <si>
    <t>S2A2105_TN_Symphony</t>
  </si>
  <si>
    <t>Phí thưởng nóng căn S2A2103A dự án Sun Symphony - hđ 85 - 02/07/2024</t>
  </si>
  <si>
    <t>S2A2103A_TN_Symphony</t>
  </si>
  <si>
    <t>Phí thưởng nóng căn S10903A dự án Sun Symphony - hđ 85 - 02/07/2024</t>
  </si>
  <si>
    <t>S10903A_TN_Symphony</t>
  </si>
  <si>
    <t>MDV00056</t>
  </si>
  <si>
    <t>Phí thưởng nóng căn T103A01 dự án Sun Ponte - hđ 22 - 03/07/2024</t>
  </si>
  <si>
    <t>T103A01_TN_Ponte</t>
  </si>
  <si>
    <t>Phí thưởng nóng căn T21207 dự án Sun Ponte - hđ 22 - 03/07/2024</t>
  </si>
  <si>
    <t>T21207_TN_Ponte</t>
  </si>
  <si>
    <t>MDV00057</t>
  </si>
  <si>
    <t>Phí thưởng nóng căn S2B0803A dự án Sun Sumphony - hđ 25 - 04/07/2024</t>
  </si>
  <si>
    <t>0402225356</t>
  </si>
  <si>
    <t>CÔNG TY TNHH THƯƠNG MẠI VÀ ĐẦU TƯ SRT MIỀN TRUNG</t>
  </si>
  <si>
    <t>S2B0803A_TN_Symphony</t>
  </si>
  <si>
    <t>MDV00059</t>
  </si>
  <si>
    <t>Phí thưởng nóng căn S2A1703A dự án Sun Symphony - hđ 201 - 04/07/2024</t>
  </si>
  <si>
    <t>0106872385</t>
  </si>
  <si>
    <t>CÔNG TY TNHH PHÁT TRIỂN THƯƠNG MẠI BĐS NEWSTARLAND</t>
  </si>
  <si>
    <t>S2A1703A_TN_Symphony</t>
  </si>
  <si>
    <t>MDV00060</t>
  </si>
  <si>
    <t>Dịch vụ quảng cáo zalo tháng 7/2024 - hđ 14768 - 04/07/2024</t>
  </si>
  <si>
    <t>MDV00061</t>
  </si>
  <si>
    <t>Dịch vụ quảng cáo zalo tháng 7/2024 - hđ 14785 - 04/07/2024</t>
  </si>
  <si>
    <t>MDV00062</t>
  </si>
  <si>
    <t>Phí thưởng nóng căn S2A2110 dự án Sun Symphony - hđ 327 - 05/07/2024</t>
  </si>
  <si>
    <t>0108752372</t>
  </si>
  <si>
    <t>CÔNG TY CỔ PHẦN ĐỊA ỐC MAI VIỆT</t>
  </si>
  <si>
    <t>S2A2110_TN_Symphony</t>
  </si>
  <si>
    <t>Phí thưởng nóng căn S10909 dự án Sun Symphony - hđ 327 - 05/07/2024</t>
  </si>
  <si>
    <t>S10909_TN_Symphony</t>
  </si>
  <si>
    <t>MDV00063</t>
  </si>
  <si>
    <t>Chi phí tổ chức sự kiện dự án Sun Symphony ngày 01/06/2024 - hđ 88 - 10/07/2024</t>
  </si>
  <si>
    <t>0104794967</t>
  </si>
  <si>
    <t>CÔNG TY CỔ PHẦN DỊCH VỤ VÀ ĐỊA ỐC ĐẤT XANH MIỀN BẮC</t>
  </si>
  <si>
    <t>CPTCSK</t>
  </si>
  <si>
    <t>Chi phí tổ chức sự kiện</t>
  </si>
  <si>
    <t>CPQC_SK_Symphony</t>
  </si>
  <si>
    <t>Chi phí thuê MC sự kiện dự án Sun Symphony ngày 01/06/2024 - hđ 88 - 10/07/2024</t>
  </si>
  <si>
    <t>MDV00071</t>
  </si>
  <si>
    <t>Phí thưởng nóng căn T10605 dự án Sun Ponte - hđ 91 - 10.07.2024</t>
  </si>
  <si>
    <t>T10605_TN_Ponte</t>
  </si>
  <si>
    <t>MDV00076</t>
  </si>
  <si>
    <t>Phí thưởng nóng căn S2A0505 dự án Sun Symphony - hđ 55 - 18/07/2024</t>
  </si>
  <si>
    <t>S2A0505_TN_Symphony</t>
  </si>
  <si>
    <t>MDV00077</t>
  </si>
  <si>
    <t>Phí thưởng nóng căn S2A1703 dự án Sun Symphony - hđ 233 - 23/07/2024</t>
  </si>
  <si>
    <t>S2A1703_TN_Symphony</t>
  </si>
  <si>
    <t>MDV00078</t>
  </si>
  <si>
    <t>Phí thưởng nóng căn S2B1201 dự án Sun Symphony - hđ 188 - 23/07/2024</t>
  </si>
  <si>
    <t>S2B1201_TN_Symphony</t>
  </si>
  <si>
    <t>MDV00083</t>
  </si>
  <si>
    <t>Phí thưởng nóng căn S12205 dự án Sun Symphony - hđ 91 - 24/07/2024</t>
  </si>
  <si>
    <t>0313638400</t>
  </si>
  <si>
    <t>CÔNG TY TNHH BẤT ĐỘNG SẢN SMARTREALTORS AND PARTNERS</t>
  </si>
  <si>
    <t>S12205_TN_Symphony</t>
  </si>
  <si>
    <t>MDV00084</t>
  </si>
  <si>
    <t>Phí thưởng nóng căn S12203A dự án Sun Symphony - hđ 143 - 24/07/2024</t>
  </si>
  <si>
    <t>0402090571</t>
  </si>
  <si>
    <t>CÔNG TY CỔ PHẦN ĐẦU TƯ VÀ THƯƠNG MẠI DỊCH VỤ RICHTA HOUSE</t>
  </si>
  <si>
    <t>S12203A_TN_Symphony</t>
  </si>
  <si>
    <t>Phí thưởng nóng căn S10905 dự án Sun Symphony - hđ 143 - 24/07/2024</t>
  </si>
  <si>
    <t>S10905_TN_Symphony</t>
  </si>
  <si>
    <t>MDV00085</t>
  </si>
  <si>
    <t>Phí thưởng nóng căn S2A0503A dự án Sun Symphony - hđ 69 - 25/07/2024</t>
  </si>
  <si>
    <t>S2A0503A_TN_Symphony</t>
  </si>
  <si>
    <t>MDV00086</t>
  </si>
  <si>
    <t>Phí thưởng nóng căn S10719 dự án Sun Symphony - hđ 32 - 25/07/2024</t>
  </si>
  <si>
    <t>S10719_TN_Symphony</t>
  </si>
  <si>
    <t>NVK00120</t>
  </si>
  <si>
    <t>Trích trước chi phí HHMG căn S1.10.06 dự án LUMI Hanoi kỳ T7/2024</t>
  </si>
  <si>
    <t>Commission_F2</t>
  </si>
  <si>
    <t>Trích trước chi phí HHMG căn S1.11.03 dự án LUMI Hanoi kỳ T7/2024</t>
  </si>
  <si>
    <t>Trích trước chi phí HHMG căn S1.11.16 dự án LUMI Hanoi kỳ T7/2024</t>
  </si>
  <si>
    <t>Trích trước chi phí HHMG căn S1.23.05 dự án LUMI Hanoi kỳ T7/2024</t>
  </si>
  <si>
    <t>Trích trước chi phí HHMG căn S1.28.03 dự án LUMI Hanoi kỳ T7/2024</t>
  </si>
  <si>
    <t>Trích trước chi phí HHMG căn S3.28.02 dự án LUMI Hanoi kỳ T7/2024</t>
  </si>
  <si>
    <t>Trích trước chi phí HHMG căn S3.28.05 dự án LUMI Hanoi kỳ T7/2024</t>
  </si>
  <si>
    <t>Trích trước chi phí HHMG căn S3.28.08 dự án LUMI Hanoi kỳ T7/2024</t>
  </si>
  <si>
    <t>S3.28.08_LUMIHanoi</t>
  </si>
  <si>
    <t>Trích trước chi phí HHMG căn S6.04.15 dự án LUMI Hanoi kỳ T7/2024</t>
  </si>
  <si>
    <t>Trích trước chi phí HHMG căn S6.04.20 dự án LUMI Hanoi kỳ T7/2024</t>
  </si>
  <si>
    <t>Trích trước chi phí HHMG căn S6.24.16 dự án LUMI Hanoi kỳ T7/2024</t>
  </si>
  <si>
    <t>Trích trước chi phí HHMG căn S6.30.11 dự án LUMI Hanoi kỳ T7/2024</t>
  </si>
  <si>
    <t>Trích trước chi phí HHMG căn S6.30.15 dự án LUMI Hanoi kỳ T7/2024</t>
  </si>
  <si>
    <t>Trích trước chi phí HHMG căn S2.33.01 dự án LUMI Hanoi kỳ T7/2024</t>
  </si>
  <si>
    <t>S2.33.01_LUMIHanoi</t>
  </si>
  <si>
    <t>NVK00098</t>
  </si>
  <si>
    <t>Kết chuyển chi phí trực tiếp tháng 7/2024</t>
  </si>
  <si>
    <t>NVK00119</t>
  </si>
  <si>
    <t>Trích trước chi phí HHMG căn T21703A dự án Sun Ponte kỳ T7/2024</t>
  </si>
  <si>
    <t>Trích trước chi phí HHMG căn T21702 dự án Sun Ponte kỳ T7/2024</t>
  </si>
  <si>
    <t>Trích trước chi phí HHMG căn T21207 dự án Sun Ponte kỳ T7/2024</t>
  </si>
  <si>
    <t>MDV00098</t>
  </si>
  <si>
    <t>Phí HHMG căn T22305 dự án Sun Ponte - hđ 88 - 02/08/2024</t>
  </si>
  <si>
    <t>T22305_HHMG_Ponte</t>
  </si>
  <si>
    <t>MDV00106</t>
  </si>
  <si>
    <t>Phí HHMG căn T112A03A dự án Sun Ponte - hđ 68 - 02/08/2024</t>
  </si>
  <si>
    <t>T112A03A_HHMG_Ponte</t>
  </si>
  <si>
    <t>MDV00108</t>
  </si>
  <si>
    <t>Phí HHMG căn T22308 dự án Sun Ponte - hđ 123 - 02/08/2024</t>
  </si>
  <si>
    <t>T22308_HHMG_Ponte</t>
  </si>
  <si>
    <t>Phí HHMG căn T10605 dự án Sun Ponte - hđ 123 - 02/08/2024</t>
  </si>
  <si>
    <t>T10605_HHMG_Ponte</t>
  </si>
  <si>
    <t>MDV00099</t>
  </si>
  <si>
    <t>Phí HHMG căn T10509 dự án Sun Ponte - hóa đơn 365 - 03/08/2024</t>
  </si>
  <si>
    <t>T10509_HHMG_Ponte</t>
  </si>
  <si>
    <t>MDV00090</t>
  </si>
  <si>
    <t>Phí HHMG căn T21207 dự án Sun Ponte - hđ 39 - 05/08/2024</t>
  </si>
  <si>
    <t>T21207_HHMG_Ponte</t>
  </si>
  <si>
    <t>Phí HHMG căn T103A01 dự án Sun Ponte - hđ 39 - 05/08/2024</t>
  </si>
  <si>
    <t>T103A01_HHMG_Ponte</t>
  </si>
  <si>
    <t>Phí HHMG căn T11709 dự án Sun Ponte - hđ 39 - 05/08/2024</t>
  </si>
  <si>
    <t>T11709_HHMG_Ponte</t>
  </si>
  <si>
    <t>Phí HHMG căn T22307 dự án Sun Ponte - hđ 39 - 05/08/2024</t>
  </si>
  <si>
    <t>T22307_HHMG_Ponte</t>
  </si>
  <si>
    <t>Phí HHMG căn T212B08 dự án Sun Ponte - hđ 39 - 05/08/2024</t>
  </si>
  <si>
    <t>T212B08_HHMG_Ponte</t>
  </si>
  <si>
    <t>Phí HHMG căn T212B09 dự án Sun Ponte - hđ 39 - 05/08/2024</t>
  </si>
  <si>
    <t>T212B09_HHMG_Ponte</t>
  </si>
  <si>
    <t>MDV00091</t>
  </si>
  <si>
    <t>Phí HHMG căn T11708 dự án Sun Ponte - hđ 40 - 05/08/2024</t>
  </si>
  <si>
    <t>T11708_HHMG_Ponte</t>
  </si>
  <si>
    <t>MDV00104</t>
  </si>
  <si>
    <t>Phí HHMG căn T22310 dự án Sun Ponte - hđ 220 - 05/08/2024</t>
  </si>
  <si>
    <t>T22310_HHMG_Ponte</t>
  </si>
  <si>
    <t>MDV00088</t>
  </si>
  <si>
    <t>Phí thưởng nóng căn S10809 dự án Sun Symphony - hđ 43 - 06/08/2024</t>
  </si>
  <si>
    <t>S10809_TN_Symphony</t>
  </si>
  <si>
    <t>MDV00087</t>
  </si>
  <si>
    <t>Phí thưởng nóng căn S10821 dự án Sun Symphony - hđ 129 - 07.08.2024</t>
  </si>
  <si>
    <t>S10821_TN_Symphony</t>
  </si>
  <si>
    <t>MDV00121</t>
  </si>
  <si>
    <t>Dịch vụ quảng cáo zalo - hđ 18638- 13/08/2024</t>
  </si>
  <si>
    <t>MDV00089</t>
  </si>
  <si>
    <t>Phí HHMG căn T22408 dự án Sun Ponte - hóa đơn 167 - 14/08/2024</t>
  </si>
  <si>
    <t>T22408_HHMG_Ponte</t>
  </si>
  <si>
    <t>MDV00122</t>
  </si>
  <si>
    <t>Dịch vụ quảng cáo zalo - hđ 19709- 23/08/2024</t>
  </si>
  <si>
    <t>MDV00101</t>
  </si>
  <si>
    <t>Phí HHMG căn S5.18.07 dự án LUMI Hanoi - hđ 18 - 28/08/2024</t>
  </si>
  <si>
    <t>0109959549</t>
  </si>
  <si>
    <t>CÔNG TY CỔ PHẦN  ĐẦU TƯ BẤT ĐỘNG SẢN AMG</t>
  </si>
  <si>
    <t>S5.18.07_LUMIHanoi</t>
  </si>
  <si>
    <t>MDV00102</t>
  </si>
  <si>
    <t>Phí HHMG căn S2A0505 dự án Sun Symphony - hđ 70 - 28/08/2024</t>
  </si>
  <si>
    <t>S2A0505_HHMG_Symphony</t>
  </si>
  <si>
    <t>MDV00103</t>
  </si>
  <si>
    <t>S2A2106_HHMG_Symphony</t>
  </si>
  <si>
    <t>MDV00112</t>
  </si>
  <si>
    <t>Phí HHMG căn S12211 dự án Sun Symphony - hđ 55 - 28/08/2024</t>
  </si>
  <si>
    <t>S12211_HHMG_Symphony</t>
  </si>
  <si>
    <t>Phí HHMG căn S2A1706 dự án Sun Symphony - hđ 55 - 28/08/2024</t>
  </si>
  <si>
    <t>S2A1706_HHMG_Symphony</t>
  </si>
  <si>
    <t>MDV00100</t>
  </si>
  <si>
    <t>Phí HHMG căn T10509 dự án Sun Ponte - hóa đơn 438 - 29/08/2024</t>
  </si>
  <si>
    <t>MDV00092</t>
  </si>
  <si>
    <t>Phí HHMG căn T22309 dự án Sun Ponte kỳ T8/24 - hđ 58 - 30/08/2024</t>
  </si>
  <si>
    <t>0109115418</t>
  </si>
  <si>
    <t>CÔNG TY CỔ PHẦN GIẢI PHÁP CÔNG NGHỆ BẤT ĐỘNG SẢN VÀ ĐẦU TƯ RETI</t>
  </si>
  <si>
    <t>Phí HHMG căn T11701 dự án Sun Ponte kỳ T8/24 - hđ 58 - 30/08/2024</t>
  </si>
  <si>
    <t>Phí HHMG căn T11705 dự án Sun Ponte kỳ T8/24 - hđ 58 - 30/08/2024</t>
  </si>
  <si>
    <t>Phí HHMG căn T212B03 dự án Sun Ponte kỳ T8/24 - hđ 58 - 30/08/2024</t>
  </si>
  <si>
    <t>Phí HHMG căn T11712 dự án Sun Ponte kỳ T8/24 - hđ 58 - 30/08/2024</t>
  </si>
  <si>
    <t>Phí HHMG căn T212B01 dự án Sun Ponte kỳ T8/24 - hđ 58 - 30/08/2024</t>
  </si>
  <si>
    <t>Phí HHMG căn T22308 dự án Sun Ponte kỳ T8/24 - hđ 58 - 30/08/2024</t>
  </si>
  <si>
    <t>Phí HHMG căn T11707 dự án Sun Ponte kỳ T8/24 - hđ 58 - 30/08/2024</t>
  </si>
  <si>
    <t>Phí HHMG căn T22412 dự án Sun Ponte kỳ T8/24 - hđ 58 - 30/08/2024</t>
  </si>
  <si>
    <t>Phí HHMG căn T203A03 dự án Sun Ponte kỳ T8/24 - hđ 58 - 30/08/2024</t>
  </si>
  <si>
    <t>Phí HHMG căn T10602 dự án Sun Ponte kỳ T8/24 - hđ 58 - 30/08/2024</t>
  </si>
  <si>
    <t>Phí HHMG căn T11706 dự án Sun Ponte kỳ T8/24 - hđ 58 - 30/08/2024</t>
  </si>
  <si>
    <t>Phí HHMG căn T11711 dự án Sun Ponte kỳ T8/24 - hđ 58 - 30/08/2024</t>
  </si>
  <si>
    <t>Phí HHMG căn T203A09 dự án Sun Ponte kỳ T8/24 - hđ 58 - 30/08/2024</t>
  </si>
  <si>
    <t>Phí HHMG căn T112A03A dự án Sun Ponte kỳ T8/24 - hđ 58 - 30/08/2024</t>
  </si>
  <si>
    <t>Phí HHMG căn T212B05 dự án Sun Ponte kỳ T8/24 - hđ 58 - 30/08/2024</t>
  </si>
  <si>
    <t>Phí HHMG căn T11703A dự án Sun Ponte kỳ T8/24 - hđ 58 - 30/08/2024</t>
  </si>
  <si>
    <t>Phí HHMG căn T103A08 dự án Sun Ponte kỳ T8/24 - hđ 58 - 30/08/2024</t>
  </si>
  <si>
    <t>Phí HHMG căn T12009 dự án Sun Ponte kỳ T8/24 - hđ 58 - 30/08/2024</t>
  </si>
  <si>
    <t>Phí HHMG căn T103A01 dự án Sun Ponte kỳ T8/24 - hđ 58 - 30/08/2024</t>
  </si>
  <si>
    <t>Phí HHMG căn T20807 dự án Sun Ponte kỳ T8/24 - hđ 58 - 30/08/2024</t>
  </si>
  <si>
    <t>MDV00093</t>
  </si>
  <si>
    <t>Phí HHMG căn T212B03A dự án Sun Ponte - hđ 59 - 30/08/2024</t>
  </si>
  <si>
    <t>T212B03A_Ponte</t>
  </si>
  <si>
    <t>Phí HHMG căn T20603A dự án Sun Ponte - hđ 59 - 30/08/2024</t>
  </si>
  <si>
    <t>T20603A_Ponte</t>
  </si>
  <si>
    <t>Phí HHMG căn T22112A dự án Sun Ponte - hđ 59 - 30/08/2024</t>
  </si>
  <si>
    <t>T22112A_Ponte</t>
  </si>
  <si>
    <t>MDV00094</t>
  </si>
  <si>
    <t>Phí thưởng nóng căn S10321 dự án Sun Symphony - hđ 60 - 30/08/2024</t>
  </si>
  <si>
    <t>MDV00095</t>
  </si>
  <si>
    <t>Phí HHMG căn S2A1702 dự án Symphony - hđ 62 - 30/08/2024</t>
  </si>
  <si>
    <t>Phí HHMG căn S2A1703A dự án Symphony - hđ 62 - 30/08/2024</t>
  </si>
  <si>
    <t>Phí HHMG căn S2A0505 dự án Symphony - hđ 62 - 30/08/2024</t>
  </si>
  <si>
    <t>MDV00096</t>
  </si>
  <si>
    <t>Phí HHMG căn S10911 dự án Symphony - hđ 61 - 30/08/2024</t>
  </si>
  <si>
    <t>Phí HHMG căn S2A1705 dự án Symphony - hđ 61 - 30/08/2024</t>
  </si>
  <si>
    <t>Phí HHMG căn S2B0809 dự án Symphony - hđ 61 - 30/08/2024</t>
  </si>
  <si>
    <t>Phí HHMG căn S12212 dự án Symphony - hđ 61 - 30/08/2024</t>
  </si>
  <si>
    <t>Phí HHMG căn S2A2106 dự án Symphony - hđ 61 - 30/08/2024</t>
  </si>
  <si>
    <t>Phí HHMG căn S10910 dự án Symphony - hđ 61 - 30/08/2024</t>
  </si>
  <si>
    <t>Phí HHMG căn S2A2110 dự án Symphony - hđ 61 - 30/08/2024</t>
  </si>
  <si>
    <t>Phí HHMG căn S12211 dự án Symphony - hđ 61 - 30/08/2024</t>
  </si>
  <si>
    <t>Phí HHMG căn S12210 dự án Symphony - hđ 61 - 30/08/2024</t>
  </si>
  <si>
    <t>Phí HHMG căn S2A1706 dự án Symphony - hđ 61 - 30/08/2024</t>
  </si>
  <si>
    <t>Phí HHMG căn S12112A dự án Symphony - hđ 61 - 30/08/2024</t>
  </si>
  <si>
    <t>Phí HHMG căn S10909 dự án Symphony - hđ 61 - 30/08/2024</t>
  </si>
  <si>
    <t>Phí HHMG căn S10903 dự án Symphony - hđ 61 - 30/08/2024</t>
  </si>
  <si>
    <t>Phí HHMG căn S12205 dự án Symphony - hđ 61 - 30/08/2024</t>
  </si>
  <si>
    <t>Phí HHMG căn S2A2103 dự án Symphony - hđ 61 - 30/08/2024</t>
  </si>
  <si>
    <t>Phí HHMG căn S12203 dự án Symphony - hđ 61 - 30/08/2024</t>
  </si>
  <si>
    <t>Phí HHMG căn S12212B dự án Symphony - hđ 61 - 30/08/2024</t>
  </si>
  <si>
    <t>MDV00105</t>
  </si>
  <si>
    <t>Phí HHMG căn S2A2110 dự án Sun Symphony - hđ 475 - 30/08/2024</t>
  </si>
  <si>
    <t>S2A2110_HHMG_Symphony</t>
  </si>
  <si>
    <t>Phí HHMG căn S10909 dự án Sun Symphony - hđ 475 - 30/08/2024</t>
  </si>
  <si>
    <t>S10909_HHMG_Symphony</t>
  </si>
  <si>
    <t>MDV00107</t>
  </si>
  <si>
    <t>MDV00111</t>
  </si>
  <si>
    <t>Phí HHMG căn S12205 dự án Sun Symphony - hđ 116 - 30/08/2024</t>
  </si>
  <si>
    <t>S12205_HHMG_Symphony</t>
  </si>
  <si>
    <t>NVK00121</t>
  </si>
  <si>
    <t>Trích trước chi phí HHMG căn T103A01 dự án Sun Ponte kỳ T8/2024</t>
  </si>
  <si>
    <t>Trích trước chi phí HHMG căn T212B02 dự án Sun Ponte kỳ T8/2024</t>
  </si>
  <si>
    <t>Trích trước chi phí HHMG căn T11705 dự án Sun Ponte kỳ T8/2024</t>
  </si>
  <si>
    <t>Trích trước chi phí HHMG căn T11712 dự án Sun Ponte kỳ T8/2024</t>
  </si>
  <si>
    <t>Trích trước chi phí HHMG căn T212B01 dự án Sun Ponte kỳ T8/2024</t>
  </si>
  <si>
    <t>Trích trước chi phí HHMG căn T203A03 dự án Sun Ponte kỳ T8/2024</t>
  </si>
  <si>
    <t>Trích trước chi phí HHMG căn T10602 dự án Sun Ponte kỳ T8/2024</t>
  </si>
  <si>
    <t>Trích trước chi phí HHMG căn T11802 dự án Sun Ponte kỳ T8/2024</t>
  </si>
  <si>
    <t>Trích trước chi phí HHMG căn T203A09 dự án Sun Ponte kỳ T8/2024</t>
  </si>
  <si>
    <t>Trích trước chi phí HHMG căn T212B09 dự án Sun Ponte kỳ T8/2024</t>
  </si>
  <si>
    <t>Trích trước chi phí HHMG căn T11711 dự án Sun Ponte kỳ T8/2024</t>
  </si>
  <si>
    <t>Trích trước chi phí HHMG căn T11702 dự án Sun Ponte kỳ T8/2024</t>
  </si>
  <si>
    <t>Trích trước chi phí HHMG căn T212B08 dự án Sun Ponte kỳ T8/2024</t>
  </si>
  <si>
    <t>Trích trước chi phí HHMG căn T11703A dự án Sun Ponte kỳ T8/2024</t>
  </si>
  <si>
    <t>Trích trước chi phí HHMG căn T22408 dự án Sun Ponte kỳ T8/2024</t>
  </si>
  <si>
    <t>Trích trước chi phí HHMG căn T212B11 dự án Sun Ponte kỳ T8/2024</t>
  </si>
  <si>
    <t>Trích trước chi phí HHMG căn T10605 dự án Sun Ponte kỳ T8/2024</t>
  </si>
  <si>
    <t>NVK00122</t>
  </si>
  <si>
    <t>Trích trước chi phí HHMG căn T103A03A dự án Sun Ponte kỳ T8/2024</t>
  </si>
  <si>
    <t>Trích trước chi phí HHMG căn T10803 dự án Sun Ponte kỳ T8/2024</t>
  </si>
  <si>
    <t>T10803_Ponte</t>
  </si>
  <si>
    <t>NVK00105</t>
  </si>
  <si>
    <t>Kết chuyển chi phí trực tiếp tháng 8/2024</t>
  </si>
  <si>
    <t>MH00009</t>
  </si>
  <si>
    <t>Phí HHMG (VBTT) căn S2A2105 dự án Symphony-  hđ 155 - 05/09/2024</t>
  </si>
  <si>
    <t>Phí HHMG (VBTT) căn S2A2103A dự án Symphony-  hđ 155 - 05/09/2024</t>
  </si>
  <si>
    <t>Phí HHMG (VBTT) căn S10903A dự án Symphony-  hđ 155 - 05/09/2024</t>
  </si>
  <si>
    <t>MH00010</t>
  </si>
  <si>
    <t>Phí HHMG (HĐMB) căn T22308 dự án Sun Ponte -  hđ 156 - 05/09/2024</t>
  </si>
  <si>
    <t>MH00015</t>
  </si>
  <si>
    <t>Phí HHMG (VBTT) căn T11708 dự án Sun Ponte -  hđ 52 - 05/09/2024</t>
  </si>
  <si>
    <t>Phí HHMG (HĐMB) căn T11709 dự án Sun Ponte -  hđ 52 - 05/09/2024</t>
  </si>
  <si>
    <t>Phí HHMG (HĐMB) căn T22307 dự án Sun Ponte -  hđ 52 - 05/09/2024</t>
  </si>
  <si>
    <t>Phí HHMG (HĐMB) căn T212B08 dự án Sun Ponte -  hđ 52 - 05/09/2024</t>
  </si>
  <si>
    <t>Phí HHMG (HĐMB) căn T212B09 dự án Sun Ponte -  hđ 52 - 05/09/2024</t>
  </si>
  <si>
    <t>Phí HHMG (HĐMB) căn T103A01 dự án Sun Ponte -  hđ 52 - 05/09/2024</t>
  </si>
  <si>
    <t>Phí HHMG (HĐMB) căn T21207 dự án Sun Ponte -  hđ 52 - 05/09/2024</t>
  </si>
  <si>
    <t>MH00003</t>
  </si>
  <si>
    <t>Phí HHMG (HĐMB) căn S2A2106 dự án Symphony -  hđ 82 - 19/09/2024</t>
  </si>
  <si>
    <t>Phí HHMG (HĐMB) căn S2A0505 dự án Symphony -  hđ 82 - 19/09/2024</t>
  </si>
  <si>
    <t>MH00006</t>
  </si>
  <si>
    <t>Phí HHMG (VBTT) căn S2A2110 dự án Symphony -  hđ 508 - 19/09/2024</t>
  </si>
  <si>
    <t>Phí HHMG (VBTT) căn S10909 dự án Symphony -  hđ 508 - 19/09/2024</t>
  </si>
  <si>
    <t>MH00011</t>
  </si>
  <si>
    <t>Phí HHMG căn T10605 dự án Sun Ponte-  hđ 170 - 19/09/2024</t>
  </si>
  <si>
    <t>MH00012</t>
  </si>
  <si>
    <t>Phí HHMG(VBTT) căn S10903A dự án Symphony -  hđ 171 - 19/09/2024</t>
  </si>
  <si>
    <t>MH00013</t>
  </si>
  <si>
    <t>Phí HHMG (HĐMB) căn S2A2105 dự án Symphony - hđ 172 - 19/09/2024</t>
  </si>
  <si>
    <t>Phí HHMG (HĐMB) căn S2A2103A dự án Symphony - hđ 172 - 19/09/2024</t>
  </si>
  <si>
    <t>Phí HHMG (HĐMB) căn S10821 dự án Symphony - hđ 172 - 19/09/2024</t>
  </si>
  <si>
    <t>MH00016</t>
  </si>
  <si>
    <t>Phí HHMG (HĐMB) căn S2A1703A dự án Symphony - hđ 360 - 19/09/2024</t>
  </si>
  <si>
    <t>MH00017</t>
  </si>
  <si>
    <t>Phí HHMG (HĐMB) căn S2A1703A dự án Symphony - hđ 361 - 19/09/2024</t>
  </si>
  <si>
    <t>MH00018</t>
  </si>
  <si>
    <t>Phí HHMG (VBTT) căn S2A1703 dự án Symphony - hđ 362 - 19/09/2024</t>
  </si>
  <si>
    <t>MH00002</t>
  </si>
  <si>
    <t>Phí HHMG (HĐMB) căn T22305 dự án Sun Ponte -  hđ 117 - 20/09/2024</t>
  </si>
  <si>
    <t>MH00005</t>
  </si>
  <si>
    <t>Phí HHMG (HĐMB) căn S2B1201 dự án Symphony -  hđ 279 - 20/09/2024</t>
  </si>
  <si>
    <t>MH00014</t>
  </si>
  <si>
    <t>Phí HHMG (HĐMB) căn S12205 dự án Symphony -  hđ 132 - 20/09/2024</t>
  </si>
  <si>
    <t>MH00019</t>
  </si>
  <si>
    <t>Phí HHMG (HĐMB) căn S10719 dự án Symphony -  hđ 59 - 20/09/2024</t>
  </si>
  <si>
    <t>Hạch toán chi phí quảng cáo thẻ chị Duyên (Visa NCB - đuôi thẻ 3478) kỳ từ 21/8-20/9/24_dự án TheMiami tòa GS5</t>
  </si>
  <si>
    <t>CPQC_TheMiami_GS5</t>
  </si>
  <si>
    <t>Hạch toán chi phí quảng cáo thẻ chị Duyên (Visa NCB - đuôi thẻ 3478) kỳ từ 21/8-20/9/24_dự án Sola Park</t>
  </si>
  <si>
    <t>Hạch toán chi phí quảng cáo thẻ chị Duyên (Visa NCB - đuôi thẻ 3478) kỳ từ 21/8-20/9/24_dự án Sun Symphony</t>
  </si>
  <si>
    <t>Hạch toán chi phí quảng cáo thẻ chị Duyên (Visa NCB - đuôi thẻ 3478) kỳ từ 21/8-20/9/24_dự án Sun Urban City</t>
  </si>
  <si>
    <t>CPQC_SunUrbanCity</t>
  </si>
  <si>
    <t>Hạch toán chi phí quảng cáo thẻ chị Duyên (Visa NCB - đuôi thẻ 3478) kỳ từ 21/8-20/9/24_dự án VHGG</t>
  </si>
  <si>
    <t>Hạch toán chi phí quảng cáo thẻ chị Duyên (Visa NCB - đuôi thẻ 3478) kỳ từ 21/8-20/9/24_dự án Victoria</t>
  </si>
  <si>
    <t>Hạch toán chi phí quảng cáo thẻ chị Duyên (Visa NCB - đuôi thẻ 3478) kỳ từ 21/8-20/9/24_dự án The Royal</t>
  </si>
  <si>
    <t>CPQC_TRR</t>
  </si>
  <si>
    <t>MH00004</t>
  </si>
  <si>
    <t>Phí HHMG (HĐMB) căn S10905 dự án Symphony -  hđ 214 - 21/09/2024</t>
  </si>
  <si>
    <t>Phí HHMG (HĐMB) căn S12203A dự án Symphony -  hđ 214 - 21/09/2024</t>
  </si>
  <si>
    <t>MH00007</t>
  </si>
  <si>
    <t>Phí HHMG (HĐMB) căn S2A0503A dự án Symphony -  hđ 114 - 24/09/2024</t>
  </si>
  <si>
    <t>MH00008</t>
  </si>
  <si>
    <t>Phí thưởng nóng căn S3B1210 dự án Symphony -  hđ 121 - 25/09/2024</t>
  </si>
  <si>
    <t>S3B1210_Symphony</t>
  </si>
  <si>
    <t>MH00020</t>
  </si>
  <si>
    <t>Phí thưởng nóng căn S3A1806 dự án Sun Symphony - hđ 284 - 26/09/2024</t>
  </si>
  <si>
    <t>S3A1806_Symphony</t>
  </si>
  <si>
    <t>MDV00113</t>
  </si>
  <si>
    <t>Phí HHMG căn T21702 dự án Sun Ponte kỳ T9/24 - hđ 70 - 30/09/2024</t>
  </si>
  <si>
    <t>Phí HHMG căn T11905 dự án Sun Ponte kỳ T9/24 - hđ 70 - 30/09/2024</t>
  </si>
  <si>
    <t>MDV00115</t>
  </si>
  <si>
    <t>Phí thưởng nóng căn S3B1603 dự án Sun Symphony kỳ T9 - hđ 72 - 30/09/2024</t>
  </si>
  <si>
    <t>Phí thưởng nóng căn S3A2011 dự án Sun Symphony kỳ T9 - hđ 72 - 30/09/2024</t>
  </si>
  <si>
    <t>S3A2011_Symphony</t>
  </si>
  <si>
    <t>Phí thưởng nóng căn S3A2501 dự án Sun Symphony kỳ T9 - hđ 72 - 30/09/2024</t>
  </si>
  <si>
    <t>Phí thưởng nóng căn S3A1812 dự án Sun Symphony kỳ T9 - hđ 72 - 30/09/2024</t>
  </si>
  <si>
    <t>Phí thưởng nóng căn S3A1806 dự án Sun Symphony kỳ T9 - hđ 72 - 30/09/2024</t>
  </si>
  <si>
    <t>Phí thưởng nóng căn S3A1812A dự án Sun Symphony kỳ T9 - hđ 72 - 30/09/2024</t>
  </si>
  <si>
    <t>Phí thưởng nóng căn S3A0515 dự án Sun Symphony kỳ T9 - hđ 72 - 30/09/2024</t>
  </si>
  <si>
    <t>Phí thưởng nóng căn S3B1210 dự án Sun Symphony kỳ T9 - hđ 72 - 30/09/2024</t>
  </si>
  <si>
    <t>Phí thưởng nóng căn S3A1805 dự án Sun Symphony kỳ T9 - hđ 72 - 30/09/2024</t>
  </si>
  <si>
    <t>S3A1805_Symphony</t>
  </si>
  <si>
    <t>Phí thưởng nóng căn S3A0505 dự án Sun Symphony kỳ T9 - hđ 72 - 30/09/2024</t>
  </si>
  <si>
    <t>Phí thưởng nóng căn S3A1705 dự án Sun Symphony kỳ T9 - hđ 72 - 30/09/2024</t>
  </si>
  <si>
    <t>Phí thưởng nóng căn S3A1811 dự án Sun Symphony kỳ T9 - hđ 72 - 30/09/2024</t>
  </si>
  <si>
    <t>Phí thưởng nóng căn S3A1801 dự án Sun Symphony kỳ T9 - hđ 72 - 30/09/2024</t>
  </si>
  <si>
    <t>Phí thưởng nóng căn S3A0501 dự án Sun Symphony kỳ T9 - hđ 72 - 30/09/2024</t>
  </si>
  <si>
    <t>Phí thưởng nóng căn S3A2502 dự án Sun Symphony kỳ T9 - hđ 72 - 30/09/2024</t>
  </si>
  <si>
    <t>MDV00116</t>
  </si>
  <si>
    <t>Phí HHMG căn S10911 dự án Symphony - hđ 73 - 30/09/2024</t>
  </si>
  <si>
    <t>Phí HHMG căn S2A1705 dự án Symphony - hđ 73 - 30/09/2024</t>
  </si>
  <si>
    <t>Phí HHMG căn S2A1702 dự án Symphony - hđ 73 - 30/09/2024</t>
  </si>
  <si>
    <t>Phí HHMG căn S2B0809 dự án Symphony - hđ 73 - 30/09/2024</t>
  </si>
  <si>
    <t>Phí HHMG căn S12212 dự án Symphony - hđ 73 - 30/09/2024</t>
  </si>
  <si>
    <t>Phí HHMG căn S2A1703A dự án Symphony - hđ 73 - 30/09/2024</t>
  </si>
  <si>
    <t>Phí HHMG căn S2A2106 dự án Symphony - hđ 73 - 30/09/2024</t>
  </si>
  <si>
    <t>Phí HHMG căn S10910 dự án Symphony - hđ 73 - 30/09/2024</t>
  </si>
  <si>
    <t>Phí HHMG căn S12210 dự án Symphony - hđ 73 - 30/09/2024</t>
  </si>
  <si>
    <t>Phí HHMG căn S2A1706 dự án Symphony - hđ 73 - 30/09/2024</t>
  </si>
  <si>
    <t>Phí HHMG căn S2A2105 dự án Symphony - hđ 73 - 30/09/2024</t>
  </si>
  <si>
    <t>Phí HHMG căn S10719 dự án Symphony - hđ 73 - 30/09/2024</t>
  </si>
  <si>
    <t>Phí HHMG căn S10821 dự án Symphony - hđ 73 - 30/09/2024</t>
  </si>
  <si>
    <t>Phí HHMG căn S10908 dự án Symphony - hđ 73 - 30/09/2024</t>
  </si>
  <si>
    <t>Phí HHMG căn S12205 dự án Symphony - hđ 73 - 30/09/2024</t>
  </si>
  <si>
    <t>Phí HHMG căn S2A2103 dự án Symphony - hđ 73 - 30/09/2024</t>
  </si>
  <si>
    <t>Phí HHMG căn S10905 dự án Symphony - hđ 73 - 30/09/2024</t>
  </si>
  <si>
    <t>Phí HHMG căn S12203 dự án Symphony - hđ 73 - 30/09/2024</t>
  </si>
  <si>
    <t>Phí HHMG căn S12212B dự án Symphony - hđ 73 - 30/09/2024</t>
  </si>
  <si>
    <t>Phí HHMG căn S12203A dự án Symphony - hđ 73 - 30/09/2024</t>
  </si>
  <si>
    <t>Phí HHMG căn S2A0505 dự án Symphony - hđ 73 - 30/09/2024</t>
  </si>
  <si>
    <t>Phí HHMG căn S2A0503A dự án Symphony - hđ 73 - 30/09/2024</t>
  </si>
  <si>
    <t>Phí HHMG căn S103A18 dự án Symphony - hđ 73 - 30/09/2024</t>
  </si>
  <si>
    <t>Phí HHMG căn S11909 dự án Symphony - hđ 73 - 30/09/2024</t>
  </si>
  <si>
    <t>Phí HHMG căn S10922 dự án Symphony - hđ 73 - 30/09/2024</t>
  </si>
  <si>
    <t>Phí HHMG căn S10923 dự án Symphony - hđ 73 - 30/09/2024</t>
  </si>
  <si>
    <t>MDV00117</t>
  </si>
  <si>
    <t>Phí HHMG căn S11909 dự án Symphony- hđ 74 - 30/09/2024</t>
  </si>
  <si>
    <t>Phí HHMG căn S10922 dự án Symphony- hđ 74 - 30/09/2024</t>
  </si>
  <si>
    <t>Phí HHMG căn S10923 dự án Symphony- hđ 74 - 30/09/2024</t>
  </si>
  <si>
    <t>Phí HHMG căn S2A2110 dự án Symphony- hđ 74 - 30/09/2024</t>
  </si>
  <si>
    <t>Phí HHMG căn S12211 dự án Symphony- hđ 74 - 30/09/2024</t>
  </si>
  <si>
    <t>Phí HHMG căn S12112A dự án Symphony- hđ 74 - 30/09/2024</t>
  </si>
  <si>
    <t>Phí HHMG căn S10909 dự án Symphony- hđ 74 - 30/09/2024</t>
  </si>
  <si>
    <t>Phí HHMG căn S10903 dự án Symphony- hđ 74 - 30/09/2024</t>
  </si>
  <si>
    <t>Phí HHMG căn S10903A dự án Symphony- hđ 74 - 30/09/2024</t>
  </si>
  <si>
    <t>Phí HHMG căn S10311 dự án Symphony- hđ 74 - 30/09/2024</t>
  </si>
  <si>
    <t>Phí HHMG căn S2A1703 dự án Symphony- hđ 74 - 30/09/2024</t>
  </si>
  <si>
    <t>Phí HHMG căn S12503 dự án Symphony- hđ 74 - 30/09/2024</t>
  </si>
  <si>
    <t>S12503_Symphony</t>
  </si>
  <si>
    <t>Phí HHMG căn S10321 dự án Symphony- hđ 74 - 30/09/2024</t>
  </si>
  <si>
    <t>MDV00118</t>
  </si>
  <si>
    <t>Phí HHMG căn QT3B-27 dự án Vinhomes Royal Island - hđ 74 - 30/09/2024</t>
  </si>
  <si>
    <t>2110A1_Hòa Bình Green City</t>
  </si>
  <si>
    <t>BH1-24</t>
  </si>
  <si>
    <t>HHMG căn P2-24.23 dự án FPT Plaza2</t>
  </si>
  <si>
    <t>511</t>
  </si>
  <si>
    <t>131</t>
  </si>
  <si>
    <t>0402061884</t>
  </si>
  <si>
    <t>CÔNG TY CỔ PHẦN CEN MIỀN TRUNG</t>
  </si>
  <si>
    <t>P2-24.23</t>
  </si>
  <si>
    <t>Căn P2-24.23 dự án FPT Plaza 2</t>
  </si>
  <si>
    <t>BH2-24</t>
  </si>
  <si>
    <t>Dịch vụ quảng cáo 01/2023/PLHĐ/RBS-RETI ký ngày 10/10/2023</t>
  </si>
  <si>
    <t>BH3-24</t>
  </si>
  <si>
    <t>Dịch vụ quảng cáo 02/2023/PLHĐ/RBS-RETI ký ngày 01/11/2023</t>
  </si>
  <si>
    <t>BH4-24</t>
  </si>
  <si>
    <t>Dịch vụ quảng cáo 03/2023/PLHĐ/RBS-RETI ký ngày 01/12/2023</t>
  </si>
  <si>
    <t>BH5-24</t>
  </si>
  <si>
    <t>Dịch vụ quảng cáo 04/2023/PLHĐ/RBS-RETI ký ngày 01/12/2023</t>
  </si>
  <si>
    <t>Kết chuyển doanh thu bán hàng và cung cấp dịch vụ</t>
  </si>
  <si>
    <t>BH6-24</t>
  </si>
  <si>
    <t>HHMG căn P2-21.09 dự án FPT Plaza2</t>
  </si>
  <si>
    <t>Căn P2-21.09 dự án FPT Plaza2</t>
  </si>
  <si>
    <t>BH7-24</t>
  </si>
  <si>
    <t xml:space="preserve">Dịch vụ theo PL số 020224/PLHĐ/RBS-BA ký ngày 05/01/2024 </t>
  </si>
  <si>
    <t>2802891058</t>
  </si>
  <si>
    <t>CÔNG TY CỔ PHẦN ĐẦU TƯ TM ĐỊA ỐC BÌNH AN</t>
  </si>
  <si>
    <t>BH8-24</t>
  </si>
  <si>
    <t>Dịch vụ quảng cáo 02/2024/PLHĐ/RBS-RETI ký ngày 01/02/2024</t>
  </si>
  <si>
    <t>BH9-24</t>
  </si>
  <si>
    <t xml:space="preserve">Dịch vụ theo PL số 200224/PLHĐ/RBS-BA ký ngày 20/02/2024 </t>
  </si>
  <si>
    <t>BH10-24</t>
  </si>
  <si>
    <t xml:space="preserve">Dịch vụ theo PL số 010324/PLHĐ/RBS-BA ký ngày 01/03/2024 </t>
  </si>
  <si>
    <t>BH11-24</t>
  </si>
  <si>
    <t>Phí thưởng nóng căn T22309 dự án Sun Ponte - hđ 11 - 23/04/2024</t>
  </si>
  <si>
    <t>4000382275</t>
  </si>
  <si>
    <t>CÔNG TY CỔ PHẦN THƯƠNG MẠI - DU LỊCH - ĐẦU TƯ CÙ LAO CHÀM</t>
  </si>
  <si>
    <t>T22309_TN_Ponte</t>
  </si>
  <si>
    <t>Phí thưởng nóng căn T212B02 dự án Sun Ponte - hđ 11 - 23/04/2024</t>
  </si>
  <si>
    <t>T212B02_TN_Ponte</t>
  </si>
  <si>
    <t>Phí thưởng nóng căn T11701 dự án Sun Ponte - hđ 11 - 23/04/2024</t>
  </si>
  <si>
    <t>T11701_TN_Ponte</t>
  </si>
  <si>
    <t>Phí thưởng nóng căn T212B07 dự án Sun Ponte - hđ 11 - 23/04/2024</t>
  </si>
  <si>
    <t>T212B07_TN_Ponte</t>
  </si>
  <si>
    <t>Phí thưởng nóng căn T11705  dự án Sun Ponte - hđ 11 - 23/04/2024</t>
  </si>
  <si>
    <t>T11705_TN_Ponte</t>
  </si>
  <si>
    <t>Phí thưởng nóng căn T212B03 dự án Sun Ponte - hđ 11 - 23/04/2024</t>
  </si>
  <si>
    <t>T212B03_TN_Ponte</t>
  </si>
  <si>
    <t>Phí thưởng nóng căn T11712  dự án Sun Ponte - hđ 11 - 23/04/2024</t>
  </si>
  <si>
    <t>T11712_TN_Ponte</t>
  </si>
  <si>
    <t>Phí thưởng nóng căn T212B01 dự án Sun Ponte - hđ 11 - 23/04/2024</t>
  </si>
  <si>
    <t>T212B01_TN_Ponte</t>
  </si>
  <si>
    <t>Phí thưởng nóng căn T22308 dự án Sun Ponte - hđ 11 - 23/04/2024</t>
  </si>
  <si>
    <t>Phí thưởng nóng căn T11707 dự án Sun Ponte - hđ 11 - 23/04/2024</t>
  </si>
  <si>
    <t>T11707_TN_Ponte</t>
  </si>
  <si>
    <t>BH12-24</t>
  </si>
  <si>
    <t>Phí thưởng nóng căn T12009 dự án Sun Ponte - hđ 12 - 24/04/2024</t>
  </si>
  <si>
    <t>T12009_TN_Ponte</t>
  </si>
  <si>
    <t>BH13-24</t>
  </si>
  <si>
    <t>Phí thưởng nóng căn T22412 dự án Sun Ponte - hđ 13 - 25/04/2024</t>
  </si>
  <si>
    <t>T22412_TN_Ponte</t>
  </si>
  <si>
    <t>Phí thưởng nóng căn T203A03 dự án Sun Ponte - hđ 13 - 25/04/2024</t>
  </si>
  <si>
    <t>T203A03_TN_Ponte</t>
  </si>
  <si>
    <t>Phí thưởng nóng căn T10602 dự án Sun Ponte - hđ 13 - 25/04/2024</t>
  </si>
  <si>
    <t>T10602_TN_Ponte</t>
  </si>
  <si>
    <t>Phí thưởng nóng căn T11802 dự án Sun Ponte - hđ 13 - 25/04/2024</t>
  </si>
  <si>
    <t>T11802_TN_Ponte</t>
  </si>
  <si>
    <t>Phí thưởng nóng căn T11706 dự án Sun Ponte - hđ 13 - 25/04/2024</t>
  </si>
  <si>
    <t>T11706_TN_Ponte</t>
  </si>
  <si>
    <t>Phí thưởng nóng căn T11711 dự án Sun Ponte - hđ 13 - 25/04/2024</t>
  </si>
  <si>
    <t>T11711_TN_Ponte</t>
  </si>
  <si>
    <t>Phí thưởng nóng căn T11702 dự án Sun Ponte - hđ 13 - 25/04/2024</t>
  </si>
  <si>
    <t>T11702_TN_Ponte</t>
  </si>
  <si>
    <t>BH14-24</t>
  </si>
  <si>
    <t>Phí thưởng nóng căn T203A09 dự án Sun Ponte - hđ 14 - 03/05/2024</t>
  </si>
  <si>
    <t>T203A09_TN_Ponte</t>
  </si>
  <si>
    <t>Phí thưởng nóng căn T11709 dự án Sun Ponte - hđ 14 - 03/05/2024</t>
  </si>
  <si>
    <t>Phí thưởng nóng căn T22307 dự án Sun Ponte - hđ 14 - 03/05/2024</t>
  </si>
  <si>
    <t>BH15-24</t>
  </si>
  <si>
    <t>Phí thưởng nóng căn T20807 dự án Sun Ponte - hđ 15 - 07/05/2024</t>
  </si>
  <si>
    <t>T20807_TN_Ponte</t>
  </si>
  <si>
    <t>BH16-24</t>
  </si>
  <si>
    <t>Phí thưởng nóng căn T22305 dự án Sun Ponte - hđ 16 - 10/05/2024</t>
  </si>
  <si>
    <t>Phí thưởng nóng căn T112A03A dự án Sun Ponte - hđ 16 - 10/05/2024</t>
  </si>
  <si>
    <t>Phí thưởng nóng căn T212B08 dự án Sun Ponte - hđ 16 - 10/05/2024</t>
  </si>
  <si>
    <t>Phí thưởng nóng căn T212B09 dự án Sun Ponte - hđ 16 - 10/05/2024</t>
  </si>
  <si>
    <t>Phí thưởng nóng căn T22310 dự án Sun Ponte - hđ 16 - 10/05/2024</t>
  </si>
  <si>
    <t>Phí thưởng nóng căn T212B05 dự án Sun Ponte - hđ 16 - 10/05/2024</t>
  </si>
  <si>
    <t>T212B05_TN_Ponte</t>
  </si>
  <si>
    <t>Phí thưởng nóng căn T11703A dự án Sun Ponte - hđ 16 - 10/05/2024</t>
  </si>
  <si>
    <t>T11703A_TN_Ponte</t>
  </si>
  <si>
    <t>Phí thưởng nóng căn T22311 dự án Sun Ponte - hđ 16 - 10/05/2024</t>
  </si>
  <si>
    <t>T22311_TN_Ponte</t>
  </si>
  <si>
    <t>BH17-24</t>
  </si>
  <si>
    <t>Phí thưởng nóng căn T21703A dự án Sun Ponte - hđ 17 - 13/05/2024</t>
  </si>
  <si>
    <t>T21703A_TN_Ponte</t>
  </si>
  <si>
    <t>Phí thưởng nóng căn T21702 dự án Sun Ponte - hđ 17 - 13/05/2024</t>
  </si>
  <si>
    <t>T21702_TN_Ponte</t>
  </si>
  <si>
    <t>BH18-24</t>
  </si>
  <si>
    <t>Phí thưởng nóng căn T10509 dự án Sun Ponte - hđ 18 - 17/05/2024</t>
  </si>
  <si>
    <t>Phí thưởng nóng căn T103A03A dự án Sun Ponte - hđ 18 - 17/05/2024</t>
  </si>
  <si>
    <t>T103A03A_TN_Ponte</t>
  </si>
  <si>
    <t>Phí thưởng nóng căn T22408 dự án Sun Ponte - hđ 18 - 17/05/2024</t>
  </si>
  <si>
    <t>Phí thưởng nóng căn T103A08 dự án Sun Ponte - hđ 18 - 17/05/2024</t>
  </si>
  <si>
    <t>T103A08_TN_Ponte</t>
  </si>
  <si>
    <t>Phí thưởng nóng căn T212B11 dự án Sun Ponte - hđ 18 - 17/05/2024</t>
  </si>
  <si>
    <t>T212B11_TN_Ponte</t>
  </si>
  <si>
    <t>Phí thưởng nóng căn T11708 dự án Sun Ponte - hđ 18 - 17/05/2024</t>
  </si>
  <si>
    <t>BH19-24</t>
  </si>
  <si>
    <t>Phí thưởng nóng căn T21207 dự án Sun Ponte - hđ 19 - 18/05/2024</t>
  </si>
  <si>
    <t>BH20-24</t>
  </si>
  <si>
    <t>Phí thưởng nóng căn T103A01 dự án Sun Ponte - hđ 20 - 18/05/2024</t>
  </si>
  <si>
    <t>BH21-24</t>
  </si>
  <si>
    <t>Phí hoa hồng môi giới căn QT3B-27 dự án Vinhomes Royal Island - hđ 21 - 21/05/2024</t>
  </si>
  <si>
    <t>QT3B-27_HHMG_Vin Vũ Yên</t>
  </si>
  <si>
    <t>BH22-24</t>
  </si>
  <si>
    <t>Phí thưởng nóng căn T11905 dự án Sun Ponte - hđ 22 - 03/06/2024</t>
  </si>
  <si>
    <t>T11905_TN_Ponte</t>
  </si>
  <si>
    <t>BH23-24</t>
  </si>
  <si>
    <t>Phí thưởng nóng căn S10911 dự án Sun Symphony - hđ 23 - 18/06/2024</t>
  </si>
  <si>
    <t>0400590339</t>
  </si>
  <si>
    <t>CÔNG TY CỔ PHẦN MỸ PHÚC</t>
  </si>
  <si>
    <t>S10911_TN_Symphony</t>
  </si>
  <si>
    <t>Phí thưởng nóng căn S2A1705 dự án Sun Symphony - hđ 23 - 18/06/2024</t>
  </si>
  <si>
    <t>S2A1705_TN_Symphony</t>
  </si>
  <si>
    <t>Phí thưởng nóng căn S2B0803A dự án Sun Symphony - hđ 23 - 18/06/2024</t>
  </si>
  <si>
    <t>Phí thưởng nóng căn S2A1702 dự án Sun Symphony - hđ 23 - 18/06/2024</t>
  </si>
  <si>
    <t>S2A1702_TN_Symphony</t>
  </si>
  <si>
    <t>Phí thưởng nóng căn S2B0809 dự án Sun Symphony - hđ 23 - 18/06/2024</t>
  </si>
  <si>
    <t>S2B0809_TN_Symphony</t>
  </si>
  <si>
    <t>Phí thưởng nóng căn S12212 dự án Sun Symphony - hđ 23 - 18/06/2024</t>
  </si>
  <si>
    <t>S12212_TN_Symphony</t>
  </si>
  <si>
    <t>Phí thưởng nóng căn S2A1703A dự án Sun Symphony - hđ 23 - 18/06/2024</t>
  </si>
  <si>
    <t>Phí thưởng nóng căn S2A2106 dự án Sun Symphony - hđ 23 - 18/06/2024</t>
  </si>
  <si>
    <t>Phí thưởng nóng căn S10910 dự án Sun Symphony - hđ 23 - 18/06/2024</t>
  </si>
  <si>
    <t>S10910_TN_Symphony</t>
  </si>
  <si>
    <t>BH24-24</t>
  </si>
  <si>
    <t>Phí HHMG căn T21703A dự án Sun Ponte - hđ 24 - 18/06/2024</t>
  </si>
  <si>
    <t>T21703A_HHMG_Ponte</t>
  </si>
  <si>
    <t>Phí HHMG căn T21702 dự án Sun Ponte - hđ 24 - 18/06/2024</t>
  </si>
  <si>
    <t>T21702_HHMG_Ponte</t>
  </si>
  <si>
    <t>Phí HHMG căn T21207 dự án Sun Ponte - hđ 24 - 18/06/2024</t>
  </si>
  <si>
    <t>BH25-24</t>
  </si>
  <si>
    <t>Phí thưởng nóng căn S2A2110 dự án Sun Symphony - hđ 25 - 19/06/2024</t>
  </si>
  <si>
    <t>BH26-24</t>
  </si>
  <si>
    <t>Phí thưởng nóng căn S12211 dự án Sun Symphony - hđ 26 - 20/06/2024</t>
  </si>
  <si>
    <t>Phí thưởng nóng căn S12210 dự án Sun Symphony - hđ 26 - 20/06/2024</t>
  </si>
  <si>
    <t>S12210_TN_Symphony</t>
  </si>
  <si>
    <t>Phí thưởng nóng căn S2A1706 dự án Sun Symphony - hđ 26 - 20/06/2024</t>
  </si>
  <si>
    <t>Phí thưởng nóng căn S2A2102 dự án Sun Symphony - hđ 26 - 20/06/2024</t>
  </si>
  <si>
    <t>S2A2102_TN_Symphony</t>
  </si>
  <si>
    <t>Phí thưởng nóng căn S2A2105 dự án Sun Symphony - hđ 26 - 20/06/2024</t>
  </si>
  <si>
    <t>Phí thưởng nóng căn S2A2103A dự án Sun Symphony - hđ 26 - 20/06/2024</t>
  </si>
  <si>
    <t>BH27-24</t>
  </si>
  <si>
    <t>Phí HHMG căn T12009 dự án Sun Ponte - hđ 27 - 20/06/2024</t>
  </si>
  <si>
    <t>T12009_HHMG_Ponte</t>
  </si>
  <si>
    <t>Phí HHMG căn T103A01 dự án Sun Ponte - hđ 27 - 20/06/2024</t>
  </si>
  <si>
    <t>BH28-24</t>
  </si>
  <si>
    <t>Phí HHMG căn T203A03 dự án Sun Ponte - hđ 28 - 20/03/2024</t>
  </si>
  <si>
    <t>T203A03_HHMG_Ponte</t>
  </si>
  <si>
    <t>Phí HHMG căn T22305 dự án Sun Ponte - hđ 28 - 20/03/2024</t>
  </si>
  <si>
    <t>Phí HHMG căn T11708 dự án Sun Ponte - hđ 28 - 20/03/2024</t>
  </si>
  <si>
    <t>BH29-24</t>
  </si>
  <si>
    <t>Phí HHMG căn T22309 dự án Sun Ponte - hđ 29 - 20/06/2024</t>
  </si>
  <si>
    <t>T22309_HHMG_Ponte</t>
  </si>
  <si>
    <t>Phí HHMG căn T212B02 dự án Sun Ponte - hđ 29 - 20/06/2024</t>
  </si>
  <si>
    <t>T212B02_HHMG_Ponte</t>
  </si>
  <si>
    <t>Phí HHMG căn T11701 dự án Sun Ponte - hđ 29 - 20/06/2024</t>
  </si>
  <si>
    <t>T11701_HHMG_Ponte</t>
  </si>
  <si>
    <t>Phí HHMG căn T212B07 dự án Sun Ponte - hđ 29 - 20/06/2024</t>
  </si>
  <si>
    <t>T212B07_HHMG_Ponte</t>
  </si>
  <si>
    <t>Phí HHMG căn T11705 dự án Sun Ponte - hđ 29 - 20/06/2024</t>
  </si>
  <si>
    <t>T11705_HHMG_Ponte</t>
  </si>
  <si>
    <t>Phí HHMG căn T212B03 dự án Sun Ponte - hđ 29 - 20/06/2024</t>
  </si>
  <si>
    <t>T212B03_HHMG_Ponte</t>
  </si>
  <si>
    <t>Phí HHMG căn T11712 dự án Sun Ponte - hđ 29 - 20/06/2024</t>
  </si>
  <si>
    <t>T11712_HHMG_Ponte</t>
  </si>
  <si>
    <t>Phí HHMG căn T212B01 dự án Sun Ponte - hđ 29 - 20/06/2024</t>
  </si>
  <si>
    <t>T212B01_HHMG_Ponte</t>
  </si>
  <si>
    <t>Phí HHMG căn T22308 dự án Sun Ponte - hđ 29 - 20/06/2024</t>
  </si>
  <si>
    <t>Phí HHMG căn T11707 dự án Sun Ponte - hđ 29 - 20/06/2024</t>
  </si>
  <si>
    <t>T11707_HHMG_Ponte</t>
  </si>
  <si>
    <t>Phí HHMG căn T22412 dự án Sun Ponte - hđ 29 - 20/06/2024</t>
  </si>
  <si>
    <t>T22412_HHMG_Ponte</t>
  </si>
  <si>
    <t>Phí HHMG căn T10602 dự án Sun Ponte - hđ 29 - 20/06/2024</t>
  </si>
  <si>
    <t>T10602_HHMG_Ponte</t>
  </si>
  <si>
    <t>Phí HHMG căn T11802 dự án Sun Ponte - hđ 29 - 20/06/2024</t>
  </si>
  <si>
    <t>T11802_HHMG_Ponte</t>
  </si>
  <si>
    <t>Phí HHMG căn T11706 dự án Sun Ponte - hđ 29 - 20/06/2024</t>
  </si>
  <si>
    <t>T11706_HHMG_Ponte</t>
  </si>
  <si>
    <t>Phí HHMG căn T11711 dự án Sun Ponte - hđ 29 - 20/06/2024</t>
  </si>
  <si>
    <t>T11711_HHMG_Ponte</t>
  </si>
  <si>
    <t>Phí HHMG căn T11702 dự án Sun Ponte - hđ 29 - 20/06/2024</t>
  </si>
  <si>
    <t>T11702_HHMG_Ponte</t>
  </si>
  <si>
    <t>Phí HHMG căn T203A09 dự án Sun Ponte - hđ 29 - 20/06/2024</t>
  </si>
  <si>
    <t>T203A09_HHMG_Ponte</t>
  </si>
  <si>
    <t>Phí HHMG căn T11709 dự án Sun Ponte - hđ 29 - 20/06/2024</t>
  </si>
  <si>
    <t>Phí HHMG căn T22307 dự án Sun Ponte - hđ 29 - 20/06/2024</t>
  </si>
  <si>
    <t>Phí HHMG căn T112A03A dự án Sun Ponte - hđ 29 - 20/06/2024</t>
  </si>
  <si>
    <t>Phí HHMG căn T212B08 dự án Sun Ponte - hđ 29 - 20/06/2024</t>
  </si>
  <si>
    <t>Phí HHMG căn T212B09 dự án Sun Ponte - hđ 29 - 20/06/2024</t>
  </si>
  <si>
    <t>Phí HHMG căn T22310 dự án Sun Ponte - hđ 29 - 20/06/2024</t>
  </si>
  <si>
    <t>Phí HHMG căn T212B05 dự án Sun Ponte - hđ 29 - 20/06/2024</t>
  </si>
  <si>
    <t>T212B05_HHMG_Ponte</t>
  </si>
  <si>
    <t>Phí HHMG căn T10509 dự án Sun Ponte - hđ 29 - 20/06/2024</t>
  </si>
  <si>
    <t>Phí HHMG căn T22408 dự án Sun Ponte - hđ 29 - 20/06/2024</t>
  </si>
  <si>
    <t>Phí HHMG căn T103A08 dự án Sun Ponte - hđ 29 - 20/06/2024</t>
  </si>
  <si>
    <t>T103A08_HHMG_Ponte</t>
  </si>
  <si>
    <t>Phí HHMG căn T212B11 dự án Sun Ponte - hđ 29 - 20/06/2024</t>
  </si>
  <si>
    <t>T212B11_HHMG_Ponte</t>
  </si>
  <si>
    <t>Phí HHMG căn T10605 dự án Sun Ponte - hđ 29 - 20/06/2024</t>
  </si>
  <si>
    <t>BH30-24</t>
  </si>
  <si>
    <t>Phí thưởng nóng căn S10622 dự án Sun Symphony - hđ 30 - 21/06/2024</t>
  </si>
  <si>
    <t>S10622_Symphony</t>
  </si>
  <si>
    <t>S10622_TN_Symphony</t>
  </si>
  <si>
    <t>Phí thưởng nóng căn S10719 dự án Sun Symphony - hđ 30 - 21/06/2024</t>
  </si>
  <si>
    <t>Phí thưởng nóng căn S10821 dự án Sun Symphony - hđ 30 - 21/06/2024</t>
  </si>
  <si>
    <t>Phí thưởng nóng căn S10908 dự án Sun Symphony - hđ 30 - 21/06/2024</t>
  </si>
  <si>
    <t>S10908_TN_Symphony</t>
  </si>
  <si>
    <t>Phí thưởng nóng căn S10909 dự án Sun Symphony - hđ 30 - 21/06/2024</t>
  </si>
  <si>
    <t>Phí thưởng nóng căn S10903 dự án Sun Symphony - hđ 30 - 21/06/2024</t>
  </si>
  <si>
    <t>S10903_TN_Symphony</t>
  </si>
  <si>
    <t>BH34-24</t>
  </si>
  <si>
    <t>Phí thưởng nóng căn S2B1001 dự án Sun Symphony - hđ 34 - 21/06/2024</t>
  </si>
  <si>
    <t>S2B1001_TN_Symphony</t>
  </si>
  <si>
    <t>Phí thưởng nóng căn S2B1003A dự án Sun Symphony - hđ 34 - 21/06/2024</t>
  </si>
  <si>
    <t>S2B1003A_Symphony</t>
  </si>
  <si>
    <t>S2B1003A_TN_Symphony</t>
  </si>
  <si>
    <t>Phí thưởng nóng căn S2B1201 dự án Sun Symphony - hđ 34 - 21/06/2024</t>
  </si>
  <si>
    <t>Phí thưởng nóng căn S2A1710 dự án Sun Symphony - hđ 34 - 21/06/2024</t>
  </si>
  <si>
    <t>S2A1710_Symphony</t>
  </si>
  <si>
    <t>S2A1710_TN_Symphony</t>
  </si>
  <si>
    <t>Phí thưởng nóng căn S2A2101 dự án Sun Symphony - hđ 34 - 21/06/2024</t>
  </si>
  <si>
    <t>S2A2101_Symphony</t>
  </si>
  <si>
    <t>S2A2101_TN_Symphony</t>
  </si>
  <si>
    <t>Phí thưởng nóng căn S2A2103 dự án Sun Symphony - hđ 34 - 21/06/2024</t>
  </si>
  <si>
    <t>S2A2103_TN_Symphony</t>
  </si>
  <si>
    <t>Phí thưởng nóng căn S10903A dự án Sun Symphony - hđ 34 - 21/06/2024</t>
  </si>
  <si>
    <t>Phí thưởng nóng căn S10905 dự án Sun Symphony - hđ 34 - 21/06/2024</t>
  </si>
  <si>
    <t>Phí thưởng nóng căn S12203 dự án Sun Symphony - hđ 34 - 21/06/2024</t>
  </si>
  <si>
    <t>S12203_TN_Symphony</t>
  </si>
  <si>
    <t>Phí thưởng nóng căn S12212B dự án Sun Symphony - hđ 34 - 21/06/2024</t>
  </si>
  <si>
    <t>S12212B_TN_Symphony</t>
  </si>
  <si>
    <t>Phí thưởng nóng căn S12203A dự án Sun Symphony - hđ 34 - 21/06/2024</t>
  </si>
  <si>
    <t>BH35-24</t>
  </si>
  <si>
    <t>Phí thưởng nóng căn T10605 dự án Sun Ponte - hđ 35 - 27/06/2024</t>
  </si>
  <si>
    <t>BH36-24</t>
  </si>
  <si>
    <t>Phí thưởng nóng căn S2A0505 dự án Sun Symphony - hđ 36 - 28/06/2024</t>
  </si>
  <si>
    <t>BH37-24</t>
  </si>
  <si>
    <t>50% Phí HHMG căn S1.10.10 dự án Lumi Hanoi - hđ 37 - 29/06/2024</t>
  </si>
  <si>
    <t>0303270904</t>
  </si>
  <si>
    <t>CÔNG TY TNHH BẤT ĐỘNG SẢN SMARTLAND</t>
  </si>
  <si>
    <t>S1.10.10_HHMG_Lumi</t>
  </si>
  <si>
    <t>50% Phí HHMG căn S1.11.02 dự án Lumi Hanoi - hđ 37 - 29/06/2024</t>
  </si>
  <si>
    <t>S1.11.02_HHMG_Lumi</t>
  </si>
  <si>
    <t>50% Phí HHMG căn S2.15.12 dự án Lumi Hanoi - hđ 37 - 29/06/2024</t>
  </si>
  <si>
    <t>S2.15.12_HHMG_Lumi</t>
  </si>
  <si>
    <t>50% Phí HHMG căn S1.11.15 dự án Lumi Hanoi - hđ 37 - 29/06/2024</t>
  </si>
  <si>
    <t>S1.11.15_HHMG_Lumi</t>
  </si>
  <si>
    <t>50% Phí HHMG căn S6.09.18 dự án Lumi Hanoi - hđ 37 - 29/06/2024</t>
  </si>
  <si>
    <t>S6.09.18_HHMG_Lumi</t>
  </si>
  <si>
    <t>50% Phí HHMG căn S3.33.10 dự án Lumi Hanoi - hđ 37 - 29/06/2024</t>
  </si>
  <si>
    <t>S3.33.10_HHMG_Lumi</t>
  </si>
  <si>
    <t>50% Phí HHMG căn S2.04.12 dự án Lumi Hanoi - hđ 37 - 29/06/2024</t>
  </si>
  <si>
    <t>S2.04.12_HHMG_Lumi</t>
  </si>
  <si>
    <t>50% Phí HHMG căn S3.29.05 dự án Lumi Hanoi - hđ 37 - 29/06/2024</t>
  </si>
  <si>
    <t>S3.29.05_HHMG_Lumi</t>
  </si>
  <si>
    <t>BH39-24</t>
  </si>
  <si>
    <t>Phí HHMG căn T11905 dự án Sun Ponte - hđ 39 - 29/06/2024</t>
  </si>
  <si>
    <t>T11905_HHMG_Ponte</t>
  </si>
  <si>
    <t>BH40-24</t>
  </si>
  <si>
    <t>Phí thưởng nóng căn S12112A dự án Sun Symphony - hđ 40 - 02/07/2024</t>
  </si>
  <si>
    <t>S12112A_TN_Symphony</t>
  </si>
  <si>
    <t>Phí thưởng nóng căn S12205 dự án Sun Symphony - hđ 40 - 02/07/2024</t>
  </si>
  <si>
    <t>Phí thưởng nóng căn S10322 dự án Sun Symphony - hđ 40 - 02/07/2024</t>
  </si>
  <si>
    <t>S10322_TN_Symphony</t>
  </si>
  <si>
    <t>Phí thưởng nóng căn S10809 dự án Sun Symphony - hđ 40 - 02/07/2024</t>
  </si>
  <si>
    <t>Phí thưởng nóng căn S10319 dự án Sun Symphony - hđ 40 - 02/07/2024</t>
  </si>
  <si>
    <t>S10319_Symphony</t>
  </si>
  <si>
    <t>S10319_TN_Symphony</t>
  </si>
  <si>
    <t>Phí thưởng nóng căn S2A0503A dự án Sun Symphony - hđ 40 - 02/07/2024</t>
  </si>
  <si>
    <t>Phí thưởng nóng căn S2A1703 dự án Sun Symphony - hđ 40 - 02/07/2024</t>
  </si>
  <si>
    <t>BH41-24</t>
  </si>
  <si>
    <t>Phí thưởng nóng căn S10923 dự án Sun Symphony - hđ 40 - 02/07/2024</t>
  </si>
  <si>
    <t>S10923_TN_Symphony</t>
  </si>
  <si>
    <t>Phí thưởng nóng căn S10922 dự án Sun Symphony - hđ 40 - 02/07/2024</t>
  </si>
  <si>
    <t>S10922_TN_Symphony</t>
  </si>
  <si>
    <t>Phí thưởng nóng căn S11909 dự án Sun Symphony - hđ 40 - 02/07/2024</t>
  </si>
  <si>
    <t>S11909_TN_Symphony</t>
  </si>
  <si>
    <t>BH42-24</t>
  </si>
  <si>
    <t>Phí thưởng nóng căn S103A18 dự án Sun Symphony - hđ 42 - 16/07/2024</t>
  </si>
  <si>
    <t>0110703277</t>
  </si>
  <si>
    <t>CÔNG TY CỔ PHẦN ĐẦU TƯ VÀ KINH DOANH ĐỊA ỐC PHÚ GIA</t>
  </si>
  <si>
    <t>S103A18_TN_Symphony</t>
  </si>
  <si>
    <t>BH43-24</t>
  </si>
  <si>
    <t>Phí thưởng nóng căn S10603A dự án Sun Symphony - hđ 43 - 17/07/2024</t>
  </si>
  <si>
    <t>S10603A_TN_Symphony</t>
  </si>
  <si>
    <t>Phí thưởng nóng căn S2A0307 dự án Sun Symphony - hđ 43 - 17/07/2024</t>
  </si>
  <si>
    <t>S2A0307_Symphony</t>
  </si>
  <si>
    <t>S2A0307_TN_Symphony</t>
  </si>
  <si>
    <t>BH45-24</t>
  </si>
  <si>
    <t>50% Phí HHMG căn S1.10.06 dự án LUMI Hanoi-  hóa đơn 00000045</t>
  </si>
  <si>
    <t>S1.10.06_HHMG_Lumi</t>
  </si>
  <si>
    <t>50% Phí HHMG căn S1.11.03 dự án LUMI Hanoi-  hóa đơn 00000045</t>
  </si>
  <si>
    <t>S1.11.03_HHMG_Lumi</t>
  </si>
  <si>
    <t>50% Phí HHMG căn S1.11.16 dự án LUMI Hanoi-  hóa đơn 00000045</t>
  </si>
  <si>
    <t>S1.11.16_HHMG_Lumi</t>
  </si>
  <si>
    <t>50% Phí HHMG căn S1.23.05 dự án LUMI Hanoi-  hóa đơn 00000045</t>
  </si>
  <si>
    <t>S1.23.05_HHMG_Lumi</t>
  </si>
  <si>
    <t>50% Phí HHMG căn S1.28.03 dự án LUMI Hanoi-  hóa đơn 00000045</t>
  </si>
  <si>
    <t>S1.28.03_HHMG_Lumi</t>
  </si>
  <si>
    <t>50% Phí HHMG căn S3.28.02 dự án LUMI Hanoi-  hóa đơn 00000045</t>
  </si>
  <si>
    <t>S3.28.02_HHMG_Lumi</t>
  </si>
  <si>
    <t>50% Phí HHMG căn S3.28.05 dự án LUMI Hanoi-  hóa đơn 00000045</t>
  </si>
  <si>
    <t>S3.28.05_HHMG_Lumi</t>
  </si>
  <si>
    <t>50% Phí HHMG căn S3.28.08 dự án LUMI Hanoi-  hóa đơn 00000045</t>
  </si>
  <si>
    <t>S3.28.08_HHMG_Lumi</t>
  </si>
  <si>
    <t>50% Phí HHMG căn S5.18.07 dự án LUMI Hanoi-  hóa đơn 00000045</t>
  </si>
  <si>
    <t>S5.18.07_HHMG_Lumi</t>
  </si>
  <si>
    <t>50% Phí HHMG căn S6.04.15 dự án LUMI Hanoi-  hóa đơn 00000045</t>
  </si>
  <si>
    <t>S6.04.15_HHMG_Lumi</t>
  </si>
  <si>
    <t>50% Phí HHMG căn S6.04.20 dự án LUMI Hanoi-  hóa đơn 00000045</t>
  </si>
  <si>
    <t>S6.04.20_HHMG_Lumi</t>
  </si>
  <si>
    <t>50% Phí HHMG căn S6.24.16 dự án LUMI Hanoi-  hóa đơn 00000045</t>
  </si>
  <si>
    <t>S6.24.16_HHMG_Lumi</t>
  </si>
  <si>
    <t>50% Phí HHMG căn S6.30.11 dự án LUMI Hanoi-  hóa đơn 00000045</t>
  </si>
  <si>
    <t>S6.30.11_HHMG_Lumi</t>
  </si>
  <si>
    <t>50% Phí HHMG căn S6.30.15 dự án LUMI Hanoi-  hóa đơn 00000045</t>
  </si>
  <si>
    <t>S6.30.15_HHMG_Lumi</t>
  </si>
  <si>
    <t>BH46-24</t>
  </si>
  <si>
    <t>Phí HHMG căn S2.33.01 dự án LUMI Hanoi theo hóa đơn 00000046</t>
  </si>
  <si>
    <t>0107817549</t>
  </si>
  <si>
    <t>CÔNG TY TNHH ĐÔNG ĐÔ LAND VIỆT NAM</t>
  </si>
  <si>
    <t>S2.33.01_HHMG_Lumi</t>
  </si>
  <si>
    <t>BH47-24</t>
  </si>
  <si>
    <t>Phí HHMG căn T21703A dự án Sun Ponte theo hóa đơn 00000047</t>
  </si>
  <si>
    <t>Phí HHMG căn T21702 dự án Sun Ponte theo hóa đơn 00000047</t>
  </si>
  <si>
    <t>Phí HHMG căn T21207 dự án Sun Ponte theo hóa đơn 00000047</t>
  </si>
  <si>
    <t>BH48-24</t>
  </si>
  <si>
    <t>Phí HHMG căn T22309 dự án Sun Ponte theo hóa đơn 00000048</t>
  </si>
  <si>
    <t>Phí HHMG căn T11701 dự án Sun Ponte theo hóa đơn 00000048</t>
  </si>
  <si>
    <t>Phí HHMG căn T11705 dự án Sun Ponte theo hóa đơn 00000048</t>
  </si>
  <si>
    <t>Phí HHMG căn T212B03 dự án Sun Ponte theo hóa đơn 00000048</t>
  </si>
  <si>
    <t>Phí HHMG căn T11712 dự án Sun Ponte theo hóa đơn 00000048</t>
  </si>
  <si>
    <t>Phí HHMG căn T212B01 dự án Sun Ponte theo hóa đơn 00000048</t>
  </si>
  <si>
    <t>Phí HHMG căn T22308 dự án Sun Ponte theo hóa đơn 00000048</t>
  </si>
  <si>
    <t>Phí HHMG căn T11707 dự án Sun Ponte theo hóa đơn 00000048</t>
  </si>
  <si>
    <t>Phí HHMG căn T22412 dự án Sun Ponte theo hóa đơn 00000048</t>
  </si>
  <si>
    <t>Phí HHMG căn T203A03 dự án Sun Ponte theo hóa đơn 00000048</t>
  </si>
  <si>
    <t>Phí HHMG căn T10602 dự án Sun Ponte theo hóa đơn 00000048</t>
  </si>
  <si>
    <t>Phí HHMG căn T11706 dự án Sun Ponte theo hóa đơn 00000048</t>
  </si>
  <si>
    <t>Phí HHMG căn T11711 dự án Sun Ponte theo hóa đơn 00000048</t>
  </si>
  <si>
    <t>Phí HHMG căn T203A09 dự án Sun Ponte theo hóa đơn 00000048</t>
  </si>
  <si>
    <t>Phí HHMG căn T11709 dự án Sun Ponte theo hóa đơn 00000048</t>
  </si>
  <si>
    <t>Phí HHMG căn T22307 dự án Sun Ponte theo hóa đơn 00000048</t>
  </si>
  <si>
    <t>Phí HHMG căn T112A03A dự án Sun Ponte theo hóa đơn 00000048</t>
  </si>
  <si>
    <t>Phí HHMG căn T212B08 dự án Sun Ponte theo hóa đơn 00000048</t>
  </si>
  <si>
    <t>Phí HHMG căn T212B09 dự án Sun Ponte theo hóa đơn 00000048</t>
  </si>
  <si>
    <t>Phí HHMG căn T212B05 dự án Sun Ponte theo hóa đơn 00000048</t>
  </si>
  <si>
    <t>Phí HHMG căn T11703A dự án Sun Ponte theo hóa đơn 00000048</t>
  </si>
  <si>
    <t>T11703A_HHMG_Ponte</t>
  </si>
  <si>
    <t>Phí HHMG căn T10509 dự án Sun Ponte theo hóa đơn 00000048</t>
  </si>
  <si>
    <t>Phí HHMG căn T103A08 dự án Sun Ponte theo hóa đơn 00000048</t>
  </si>
  <si>
    <t>BH49-24</t>
  </si>
  <si>
    <t>Phí HHMG căn T11708 dự án Sun Ponte theo hóa đơn 00000049</t>
  </si>
  <si>
    <t>Phí HHMG căn T212B03A dự án Sun Ponte theo hóa đơn 00000049</t>
  </si>
  <si>
    <t>T212B03A_HHMG_Ponte</t>
  </si>
  <si>
    <t>Phí HHMG căn T20603A dự án Sun Ponte theo hóa đơn 00000049</t>
  </si>
  <si>
    <t>T20603A_HHMG_Ponte</t>
  </si>
  <si>
    <t>Phí HHMG căn T22112A dự án Sun Ponte theo hóa đơn 00000049</t>
  </si>
  <si>
    <t>T22112A_HHMG_Ponte</t>
  </si>
  <si>
    <t>BH50-24</t>
  </si>
  <si>
    <t>Phí HHMG căn T12009 dự án Sun Ponte hđ 50</t>
  </si>
  <si>
    <t>Phí HHMG căn T103A01 dự án Sun Ponte hđ 50</t>
  </si>
  <si>
    <t>BH51-24</t>
  </si>
  <si>
    <t>Phí HHMG căn S2A1702 dự án Sun Symphony theo hóa đơn 00000051</t>
  </si>
  <si>
    <t>S2A1702_HHMG_Symphony</t>
  </si>
  <si>
    <t>Phí HHMG căn S2A1703A dự án Sun Symphony theo hóa đơn 00000051</t>
  </si>
  <si>
    <t>S2A1703A_HHMG_Symphony</t>
  </si>
  <si>
    <t>Phí HHMG căn S2A0505 dự án Sun Symphony theo hóa đơn 00000051</t>
  </si>
  <si>
    <t>BH52-24</t>
  </si>
  <si>
    <t>Phí HHMG căn S10911 dự án Sun Symphony theo hóa đơn 00000052</t>
  </si>
  <si>
    <t>S10911_HHMG_Symphony</t>
  </si>
  <si>
    <t>Phí HHMG căn S2A1705 dự án Sun Symphony theo hóa đơn 00000052</t>
  </si>
  <si>
    <t>S2A1705_HHMG_Symphony</t>
  </si>
  <si>
    <t>Phí HHMG căn S2B0809 dự án Sun Symphony theo hóa đơn 00000052</t>
  </si>
  <si>
    <t>S2B0809_HHMG_Symphony</t>
  </si>
  <si>
    <t>Phí HHMG căn S12212 dự án Sun Symphony theo hóa đơn 00000052</t>
  </si>
  <si>
    <t>S12212_HHMG_Symphony</t>
  </si>
  <si>
    <t>Phí HHMG căn S2A2106 dự án Sun Symphony theo hóa đơn 00000052</t>
  </si>
  <si>
    <t>Phí HHMG căn S10910 dự án Sun Symphony theo hóa đơn 00000052</t>
  </si>
  <si>
    <t>S10910_HHMG_Symphony</t>
  </si>
  <si>
    <t>Phí HHMG căn S2A2110 dự án Sun Symphony theo hóa đơn 00000052</t>
  </si>
  <si>
    <t>Phí HHMG căn S12211 dự án Sun Symphony theo hóa đơn 00000052</t>
  </si>
  <si>
    <t>Phí HHMG căn S12210 dự án Sun Symphony theo hóa đơn 00000052</t>
  </si>
  <si>
    <t>S12210_HHMG_Symphony</t>
  </si>
  <si>
    <t>Phí HHMG căn S2A1706 dự án Sun Symphony theo hóa đơn 00000052</t>
  </si>
  <si>
    <t>Phí HHMG căn S2A2105 dự án Sun Symphony theo hóa đơn 00000052</t>
  </si>
  <si>
    <t>S2A2105_HHMG_Symphony</t>
  </si>
  <si>
    <t>Phí HHMG căn S2A2103A dự án Sun Symphony theo hóa đơn 00000052</t>
  </si>
  <si>
    <t>S2A2103A_HHMG_Symphony</t>
  </si>
  <si>
    <t>Phí HHMG căn S12112A dự án Sun Symphony theo hóa đơn 00000052</t>
  </si>
  <si>
    <t>S12112A_HHMG_Symphony</t>
  </si>
  <si>
    <t>Phí HHMG căn S10909 dự án Sun Symphony theo hóa đơn 00000052</t>
  </si>
  <si>
    <t>Phí HHMG căn S10903 dự án Sun Symphony theo hóa đơn 00000052</t>
  </si>
  <si>
    <t>S10903_HHMG_Symphony</t>
  </si>
  <si>
    <t>Phí HHMG căn S12205 dự án Sun Symphony theo hóa đơn 00000052</t>
  </si>
  <si>
    <t>Phí HHMG căn S2A2103 dự án Sun Symphony theo hóa đơn 00000052</t>
  </si>
  <si>
    <t>S2A2103_HHMG_Symphony</t>
  </si>
  <si>
    <t>Phí HHMG căn S10903A dự án Sun Symphony theo hóa đơn 00000052</t>
  </si>
  <si>
    <t>S10903A_HHMG_Symphony</t>
  </si>
  <si>
    <t>Phí HHMG căn S12212B dự án Sun Symphony theo hóa đơn 00000052</t>
  </si>
  <si>
    <t>S12212B_HHMG_Symphony</t>
  </si>
  <si>
    <t>Phí HHMG căn S12203 dự án Sun Symphony theo hóa đơn 00000052</t>
  </si>
  <si>
    <t>S12203_HHMG_Symphony</t>
  </si>
  <si>
    <t>BH53-24</t>
  </si>
  <si>
    <t>Phí thưởng nóng căn S10321 dự án Sun Symphony theo hóa đơn 00000053</t>
  </si>
  <si>
    <t>S10321_TN_Symphony</t>
  </si>
  <si>
    <t>BH55-24</t>
  </si>
  <si>
    <t>Phí HHMG căn T20807 dự án Sun Ponte theo hóa đơn 00000055</t>
  </si>
  <si>
    <t>T20807_HHMG_Ponte</t>
  </si>
  <si>
    <t>BH56-24</t>
  </si>
  <si>
    <t>Phí HHMG căn T20807 dự án Sun Ponte theo hóa đơn 00000056</t>
  </si>
  <si>
    <t>BH57-24</t>
  </si>
  <si>
    <t>Hỗ trợ chi phí marketing dự án Sun Ponte theo hóa đơn 57</t>
  </si>
  <si>
    <t>MKT_Ponte</t>
  </si>
  <si>
    <t>BH58-24</t>
  </si>
  <si>
    <t>Phí HHMG căn T103A01 dự án Sun Ponte theo hóa đơn 00000058</t>
  </si>
  <si>
    <t>BH59-24</t>
  </si>
  <si>
    <t>Phí HHMG căn T203A03 dự án Sun Ponte theo hóa đơn 00000059</t>
  </si>
  <si>
    <t>Phí HHMG căn T10602 dự án Sun Ponte theo hóa đơn 00000059</t>
  </si>
  <si>
    <t>Phí HHMG căn T11802 dự án Sun Ponte theo hóa đơn 00000059</t>
  </si>
  <si>
    <t>Phí HHMG căn T11711 dự án Sun Ponte theo hóa đơn 00000059</t>
  </si>
  <si>
    <t>Phí HHMG căn T11702 dự án Sun Ponte theo hóa đơn 00000059</t>
  </si>
  <si>
    <t>Phí HHMG căn T203A09 dự án Sun Ponte theo hóa đơn 00000059</t>
  </si>
  <si>
    <t>Phí HHMG căn T22305 dự án Sun Ponte theo hóa đơn 00000059</t>
  </si>
  <si>
    <t>Phí HHMG căn T212B08 dự án Sun Ponte theo hóa đơn 00000059</t>
  </si>
  <si>
    <t>Phí HHMG căn T212B09 dự án Sun Ponte theo hóa đơn 00000059</t>
  </si>
  <si>
    <t>Phí HHMG căn T22310 dự án Sun Ponte theo hóa đơn 00000059</t>
  </si>
  <si>
    <t>Phí HHMG căn T11703A dự án Sun Ponte theo hóa đơn 00000059</t>
  </si>
  <si>
    <t>Phí HHMG căn T10509 dự án Sun Ponte theo hóa đơn 00000059</t>
  </si>
  <si>
    <t>Phí HHMG căn T22408 dự án Sun Ponte theo hóa đơn 00000059</t>
  </si>
  <si>
    <t>Phí HHMG căn T212B11 dự án Sun Ponte theo hóa đơn 00000059</t>
  </si>
  <si>
    <t>Phí HHMG căn T10605 dự án Sun Ponte theo hóa đơn 00000059</t>
  </si>
  <si>
    <t>Phí HHMG căn T212B02 dự án Sun Ponte theo hóa đơn 00000059</t>
  </si>
  <si>
    <t>Phí HHMG căn T11705 dự án Sun Ponte theo hóa đơn 00000059</t>
  </si>
  <si>
    <t>Phí HHMG căn T11712 dự án Sun Ponte theo hóa đơn 00000059</t>
  </si>
  <si>
    <t>Phí HHMG căn T212B01 dự án Sun Ponte theo hóa đơn 00000059</t>
  </si>
  <si>
    <t>BH60-24</t>
  </si>
  <si>
    <t>Phí HHMG căn T103A03A dự án Sun Ponte hđ 60</t>
  </si>
  <si>
    <t>T103A03A_HHMG_Ponte</t>
  </si>
  <si>
    <t>Phí HHMG căn T10803 dự án Sun Ponte hđ 60</t>
  </si>
  <si>
    <t>T10803_HHMG_Ponte</t>
  </si>
  <si>
    <t>Kết chuyển giảm giá hàng bán</t>
  </si>
  <si>
    <t>5213</t>
  </si>
  <si>
    <t>BH61-24</t>
  </si>
  <si>
    <t>Phí HHMG căn T21702 dự án Sun Ponte theo hóa đơn 00000061</t>
  </si>
  <si>
    <t>Phí HHMG căn T21207 dự án Sun Ponte theo hóa đơn 00000061</t>
  </si>
  <si>
    <t>BH62-24</t>
  </si>
  <si>
    <t>Phí HHMG căn T11905 dự án Sun Ponte - hđ 62 - 05/09/2024</t>
  </si>
  <si>
    <t>BH63-24</t>
  </si>
  <si>
    <t>Phí HHMG căn S11909 dự án Sun Symphony - hđ 63 - 05/09/2024</t>
  </si>
  <si>
    <t>S11909_HHMG_Symphony</t>
  </si>
  <si>
    <t>Phí HHMG căn S10922 dự án Sun Symphony - hđ 63 - 05/09/2024</t>
  </si>
  <si>
    <t>S10922_HHMG_Symphony</t>
  </si>
  <si>
    <t>Phí HHMG căn S10923 dự án Sun Symphony - hđ 63 - 05/09/2024</t>
  </si>
  <si>
    <t>S10923_HHMG_Symphony</t>
  </si>
  <si>
    <t>BH64-24</t>
  </si>
  <si>
    <t>Phí HHMG căn S2A2110 dự án Sun Symphony theo hóa đơn 00000064</t>
  </si>
  <si>
    <t>Phí HHMG căn S12211 dự án Sun Symphony theo hóa đơn 00000064</t>
  </si>
  <si>
    <t>Phí HHMG căn S12112A dự án Sun Symphony theo hóa đơn 00000064</t>
  </si>
  <si>
    <t>Phí HHMG căn S10909 dự án Sun Symphony theo hóa đơn 00000064</t>
  </si>
  <si>
    <t>Phí HHMG căn S10903 dự án Sun Symphony theo hóa đơn 00000064</t>
  </si>
  <si>
    <t>Phí HHMG căn S10903A dự án Sun Symphony theo hóa đơn 00000064</t>
  </si>
  <si>
    <t>Phí HHMG căn S2B0503 dự án Sun Symphony theo hóa đơn 00000064</t>
  </si>
  <si>
    <t>S2B0503_Symphony</t>
  </si>
  <si>
    <t>S2B0503_HHMG_Symphony</t>
  </si>
  <si>
    <t>Phí HHMG căn S10322 dự án Sun Symphony theo hóa đơn 00000064</t>
  </si>
  <si>
    <t>S10322_HHMG_Symphony</t>
  </si>
  <si>
    <t>Phí HHMG căn S2A1703 dự án Sun Symphony theo hóa đơn 00000064</t>
  </si>
  <si>
    <t>S2A1703_HHMG_Symphony</t>
  </si>
  <si>
    <t>Phí HHMG căn S12503 dự án Sun Symphony theo hóa đơn 00000064</t>
  </si>
  <si>
    <t>S12503_HHMG_Symphony</t>
  </si>
  <si>
    <t>BH65-24</t>
  </si>
  <si>
    <t>Phí HHMG căn S10911 dự án Sun Symphony theo hóa đơn 65</t>
  </si>
  <si>
    <t>Phí HHMG căn S2A1705 dự án Sun Symphony theo hóa đơn 65</t>
  </si>
  <si>
    <t>Phí HHMG căn S2A1702 dự án Sun Symphony theo hóa đơn 65</t>
  </si>
  <si>
    <t>Phí HHMG căn S2B0809 dự án Sun Symphony theo hóa đơn 65</t>
  </si>
  <si>
    <t>Phí HHMG căn S12212 dự án Sun Symphony theo hóa đơn 65</t>
  </si>
  <si>
    <t>Phí HHMG căn S2A1703A dự án Sun Symphony theo hóa đơn 65</t>
  </si>
  <si>
    <t>Phí HHMG căn S2A2106 dự án Sun Symphony theo hóa đơn 65</t>
  </si>
  <si>
    <t>Phí HHMG căn S10910 dự án Sun Symphony theo hóa đơn 65</t>
  </si>
  <si>
    <t>Phí HHMG căn S12210 dự án Sun Symphony theo hóa đơn 65</t>
  </si>
  <si>
    <t>Phí HHMG căn S2A1706 dự án Sun Symphony theo hóa đơn 65</t>
  </si>
  <si>
    <t>Phí HHMG căn S2A2105 dự án Sun Symphony theo hóa đơn 65</t>
  </si>
  <si>
    <t>Phí HHMG căn S2A2103A dự án Sun Symphony theo hóa đơn 65</t>
  </si>
  <si>
    <t>Phí HHMG căn S10719 dự án Sun Symphony theo hóa đơn 65</t>
  </si>
  <si>
    <t>S10719_HHMG_Symphony</t>
  </si>
  <si>
    <t>Phí HHMG căn S10821 dự án Sun Symphony theo hóa đơn 65</t>
  </si>
  <si>
    <t>S10821_HHMG_Symphony</t>
  </si>
  <si>
    <t>Phí HHMG căn S10908 dự án Sun Symphony theo hóa đơn 65</t>
  </si>
  <si>
    <t>S10908_HHMG_Symphony</t>
  </si>
  <si>
    <t>Phí HHMG căn S12205 dự án Sun Symphony theo hóa đơn 65</t>
  </si>
  <si>
    <t>Phí HHMG căn S2B1201 dự án Sun Symphony theo hóa đơn 65</t>
  </si>
  <si>
    <t>S2B1201_HHMG_Symphony</t>
  </si>
  <si>
    <t>Phí HHMG căn S2A2103 dự án Sun Symphony theo hóa đơn 65</t>
  </si>
  <si>
    <t>Phí HHMG căn S10905 dự án Sun Symphony theo hóa đơn 65</t>
  </si>
  <si>
    <t>S10905_HHMG_Symphony</t>
  </si>
  <si>
    <t>Phí HHMG căn S12203 dự án Sun Symphony theo hóa đơn 65</t>
  </si>
  <si>
    <t>Phí HHMG căn S12212B dự án Sun Symphony theo hóa đơn 65</t>
  </si>
  <si>
    <t>Phí HHMG căn S12203A dự án Sun Symphony theo hóa đơn 65</t>
  </si>
  <si>
    <t>S12203A_HHMG_Symphony</t>
  </si>
  <si>
    <t>Phí HHMG căn S2A0505 dự án Sun Symphony theo hóa đơn 65</t>
  </si>
  <si>
    <t>Phí HHMG căn S2A0503A dự án Sun Symphony theo hóa đơn 65</t>
  </si>
  <si>
    <t>BH66-24</t>
  </si>
  <si>
    <t>Phí thưởng nóng căn S3B1603 dự án Sun Symphony theo hóa đơn 66</t>
  </si>
  <si>
    <t>Phí thưởng nóng căn S3A2011 dự án Sun Symphony theo hóa đơn 66</t>
  </si>
  <si>
    <t>Phí thưởng nóng căn S3B1211 dự án Sun Symphony theo hóa đơn 66</t>
  </si>
  <si>
    <t>S3B1211_Symphony</t>
  </si>
  <si>
    <t>Phí thưởng nóng căn S3A0512 dự án Sun Symphony theo hóa đơn 66</t>
  </si>
  <si>
    <t>S3A0512_Symphony</t>
  </si>
  <si>
    <t>Phí thưởng nóng căn S3A2501 dự án Sun Symphony theo hóa đơn 66</t>
  </si>
  <si>
    <t>Phí thưởng nóng căn S3A1812 dự án Sun Symphony theo hóa đơn 66</t>
  </si>
  <si>
    <t>Phí thưởng nóng căn S3A1806 dự án Sun Symphony theo hóa đơn 66</t>
  </si>
  <si>
    <t>Phí thưởng nóng căn S3A1812A dự án Sun Symphony theo hóa đơn 66</t>
  </si>
  <si>
    <t>Phí thưởng nóng căn S3A0515 dự án Sun Symphony theo hóa đơn 66</t>
  </si>
  <si>
    <t>Phí thưởng nóng căn S3B1210 dự án Sun Symphony theo hóa đơn 66</t>
  </si>
  <si>
    <t>Phí thưởng nóng căn S3A0511 dự án Sun Symphony theo hóa đơn 66</t>
  </si>
  <si>
    <t>S3A0511_Symphony</t>
  </si>
  <si>
    <t>Phí thưởng nóng căn S3A1815 dự án Sun Symphony theo hóa đơn 66</t>
  </si>
  <si>
    <t>S3A1815_Symphony</t>
  </si>
  <si>
    <t>Phí thưởng nóng căn S3A1810 dự án Sun Symphony theo hóa đơn 66</t>
  </si>
  <si>
    <t>S3A1810_Symphony</t>
  </si>
  <si>
    <t>Phí thưởng nóng căn S3A1807 dự án Sun Symphony theo hóa đơn 66</t>
  </si>
  <si>
    <t>S3A1807_Symphony</t>
  </si>
  <si>
    <t>Phí thưởng nóng căn S3A1803 dự án Sun Symphony theo hóa đơn 66</t>
  </si>
  <si>
    <t>S3A1803_Symphony</t>
  </si>
  <si>
    <t>Phí thưởng nóng căn S3B03A08 dự án Sun Symphony theo hóa đơn 66</t>
  </si>
  <si>
    <t>S3B03A08_Symphony</t>
  </si>
  <si>
    <t>Phí thưởng nóng căn S3A1805 dự án Sun Symphony theo hóa đơn 66</t>
  </si>
  <si>
    <t>Phí thưởng nóng căn S3A0505 dự án Sun Symphony theo hóa đơn 66</t>
  </si>
  <si>
    <t>Phí thưởng nóng căn S3A1812B dự án Sun Symphony theo hóa đơn 66</t>
  </si>
  <si>
    <t>S3A1812B_Symphony</t>
  </si>
  <si>
    <t>Phí thưởng nóng căn S3A1705 dự án Sun Symphony theo hóa đơn 66</t>
  </si>
  <si>
    <t>Phí thưởng nóng căn S3A1811 dự án Sun Symphony theo hóa đơn 66</t>
  </si>
  <si>
    <t>Phí thưởng nóng căn S3A1801 dự án Sun Symphony theo hóa đơn 66</t>
  </si>
  <si>
    <t>Phí thưởng nóng căn S3A0501 dự án Sun Symphony theo hóa đơn 66</t>
  </si>
  <si>
    <t>Phí thưởng nóng căn S3A2502 dự án Sun Symphony theo hóa đơn 66</t>
  </si>
  <si>
    <t>BH67-24</t>
  </si>
  <si>
    <t>Phí hoa hồng môi giới căn QT3B-27 dự án Vinhomes Royal Island - hđ 67 - 14/09/2024</t>
  </si>
  <si>
    <t>BH68-24</t>
  </si>
  <si>
    <t>Phí HHMG căn S103A18 dự án Sun Symphony hđ 68</t>
  </si>
  <si>
    <t>S103A18_HHMG_Symphony</t>
  </si>
  <si>
    <t>Phí HHMG căn S10321 dự án Sun Symphony theo hóa đơn 00000069</t>
  </si>
  <si>
    <t>BH70-24</t>
  </si>
  <si>
    <t>Phí HHMG căn S11909 dự án Sun Symphony theo hóa đơn 70</t>
  </si>
  <si>
    <t>Phí HHMG căn S10922 dự án Sun Symphony theo hóa đơn 70</t>
  </si>
  <si>
    <t>Phí HHMG căn S10923 dự án Sun Symphony theo hóa đơn 70</t>
  </si>
  <si>
    <t>BH71-24</t>
  </si>
  <si>
    <t>Phí HHMG căn P1.07.01 dự án Lumi gđ3 theo hóa đơn 71</t>
  </si>
  <si>
    <t>P1.07.01_LUMIHanoi</t>
  </si>
  <si>
    <t>P1.07.01_HHMG_Lumi</t>
  </si>
  <si>
    <t>Phí HHMG căn P1.10.01 dự án Lumi gđ3 theo hóa đơn 71</t>
  </si>
  <si>
    <t>P1.10.01_LUMIHanoi</t>
  </si>
  <si>
    <t>P1.10.01_HHMG_Lumi</t>
  </si>
  <si>
    <t>Phí HHMG căn P1.07.07 dự án Lumi gđ3 theo hóa đơn 71</t>
  </si>
  <si>
    <t>P1.07.07_LUMIHanoi</t>
  </si>
  <si>
    <t>P1.07.07_HHMG_Lumi</t>
  </si>
  <si>
    <t>Phí HHMG căn P1.28.07 dự án Lumi gđ3 theo hóa đơn 71</t>
  </si>
  <si>
    <t>P1.28.07_LUMIHanoi</t>
  </si>
  <si>
    <t>P1.28.07_HHMG_Lumi</t>
  </si>
  <si>
    <t>Phí HHMG căn P2.21.03 dự án Lumi gđ3 theo hóa đơn 71</t>
  </si>
  <si>
    <t>P2.21.03_LUMIHanoi</t>
  </si>
  <si>
    <t>P2.21.03_HHMG_Lumi</t>
  </si>
  <si>
    <t>BH72-24</t>
  </si>
  <si>
    <t>Phí thưởng nóng căn S3A1803A dự án Sun Symphony theo hóa đơn 72</t>
  </si>
  <si>
    <t>S3A1803A_Symphony</t>
  </si>
  <si>
    <t>S3A1803A_TN_Symphony</t>
  </si>
  <si>
    <t>Phí thưởng nóng căn S3B03A10 dự án Sun Symphony theo hóa đơn 72</t>
  </si>
  <si>
    <t>S3B03A10_Symphony</t>
  </si>
  <si>
    <t>S3B03A10_TN_Symphony</t>
  </si>
  <si>
    <t>Phí thưởng nóng căn S3A2601 dự án Sun Symphony theo hóa đơn 72</t>
  </si>
  <si>
    <t>S3A2601_Symphony</t>
  </si>
  <si>
    <t>S3A2601_TN_Symphony</t>
  </si>
  <si>
    <t>Phí thưởng nóng căn S3A03A15 dự án Sun Symphony theo hóa đơn 72</t>
  </si>
  <si>
    <t>S3A03A15_Symphony</t>
  </si>
  <si>
    <t>S3A03A15_TN_Symphony</t>
  </si>
  <si>
    <t>Phí thưởng nóng căn S3A0512A dự án Sun Symphony theo hóa đơn 72</t>
  </si>
  <si>
    <t>S3A0512A_Symphony</t>
  </si>
  <si>
    <t>S3A0512A_TN_Symphony</t>
  </si>
  <si>
    <t>BH73-24</t>
  </si>
  <si>
    <t>Phí thưởng nóng căn S103A03 dự án Sun Symphony theo hóa đơn 73</t>
  </si>
  <si>
    <t>S103A03_Symphony</t>
  </si>
  <si>
    <t>S103A03_TN_Symphony</t>
  </si>
  <si>
    <t>DA</t>
  </si>
  <si>
    <t>Loại</t>
  </si>
  <si>
    <t>BH00419</t>
  </si>
  <si>
    <t xml:space="preserve">Hoa hồng môi giới căn P21607 dự án Panoma hđ 1 </t>
  </si>
  <si>
    <t>1311</t>
  </si>
  <si>
    <t>BH00420</t>
  </si>
  <si>
    <t>P22210_Panoma_djsfal</t>
  </si>
  <si>
    <t>BH00417</t>
  </si>
  <si>
    <t>Phí cho thuê VPHCM tầng 3</t>
  </si>
  <si>
    <t>0314867731</t>
  </si>
  <si>
    <t>CÔNG TY TNHH GIẢI PHÁP THẨM MỸ KHOA HỌC ACG</t>
  </si>
  <si>
    <t>Cho thuê vp</t>
  </si>
  <si>
    <t>BH00418</t>
  </si>
  <si>
    <t xml:space="preserve">Tiền điện cho thuê VPHCM </t>
  </si>
  <si>
    <t>BH00421</t>
  </si>
  <si>
    <t>Phí cho thuê tầng hầm, tầng 1, tầng 2 VP HCM</t>
  </si>
  <si>
    <t>0317790452</t>
  </si>
  <si>
    <t>CÔNG TY CỔ PHẦN ONEKEY BUSINESS SOLUTION VIỆT NAM</t>
  </si>
  <si>
    <t>Phí dịch vụ cho thuê lại VP HCM</t>
  </si>
  <si>
    <t>BH00422</t>
  </si>
  <si>
    <t>BH00423</t>
  </si>
  <si>
    <t>Tiền nước cho thuê VPHCM 11/2023</t>
  </si>
  <si>
    <t>BH00424</t>
  </si>
  <si>
    <t>Thanh lý công cụ dụng cụ</t>
  </si>
  <si>
    <t>BH00425</t>
  </si>
  <si>
    <t>Hoa hồng môi giới căn P12805 dự án Panoma</t>
  </si>
  <si>
    <t>Hoa hồng môi giới căn P13002 dự án Panoma</t>
  </si>
  <si>
    <t>Hoa hồng môi giới căn P21209 dự án Panoma</t>
  </si>
  <si>
    <t>Hoa hồng môi giới căn P21205 dự án Panoma</t>
  </si>
  <si>
    <t>Hoa hồng môi giới căn P21512 dự án Panoma</t>
  </si>
  <si>
    <t>Hoa hồng môi giới căn P21507 dự án Panoma</t>
  </si>
  <si>
    <t>Hoa hồng môi giới căn P212A09 dự án Panoma</t>
  </si>
  <si>
    <t>P212A09_Panoma</t>
  </si>
  <si>
    <t>BH00426</t>
  </si>
  <si>
    <t>Tiền điện cho thuê VPHCM T1/2024</t>
  </si>
  <si>
    <t>BH00427</t>
  </si>
  <si>
    <t>BH00428</t>
  </si>
  <si>
    <t>BH00429</t>
  </si>
  <si>
    <t>Tiền nước cho thuê VPHCM 1/2024</t>
  </si>
  <si>
    <t>BH00430</t>
  </si>
  <si>
    <t>BH00431</t>
  </si>
  <si>
    <t>Hoa hồng môi giới căn P21607 dự án Panoma</t>
  </si>
  <si>
    <t>BH00432</t>
  </si>
  <si>
    <t>Hoa hồng môi giới căn P21202 dự án Panoma</t>
  </si>
  <si>
    <t>Hoa hồng môi giới căn P10615 dự án Panoma</t>
  </si>
  <si>
    <t>Hoa hồng môi giới căn P21211 dự án Panoma</t>
  </si>
  <si>
    <t>Hoa hồng môi giới căn P21909 dự án Panoma</t>
  </si>
  <si>
    <t>P21909_Panoma</t>
  </si>
  <si>
    <t>Hoa hồng môi giới căn P22210 dự án Panoma</t>
  </si>
  <si>
    <t>BH00433</t>
  </si>
  <si>
    <t>BH00434</t>
  </si>
  <si>
    <t>BH00435</t>
  </si>
  <si>
    <t>HHMG căn P20501 The Panoma</t>
  </si>
  <si>
    <t>BH00436</t>
  </si>
  <si>
    <t>BH00437</t>
  </si>
  <si>
    <t>Hoa hồng môi giới căn P11902 dự án Panoma</t>
  </si>
  <si>
    <t>Hoa hồng môi giới căn P11515 dự án Panoma</t>
  </si>
  <si>
    <t>Hoa hồng môi giới căn P11112 dự án Panoma</t>
  </si>
  <si>
    <t>Hoa hồng môi giới căn P11512B dự án Panoma</t>
  </si>
  <si>
    <t>Hoa hồng môi giới căn P11501 dự án Panoma</t>
  </si>
  <si>
    <t>Hoa hồng môi giới căn P13102 dự án Panoma</t>
  </si>
  <si>
    <t>BH00438</t>
  </si>
  <si>
    <t>Tiền điện cho thuê VPHCM T2/2024</t>
  </si>
  <si>
    <t>BH00439</t>
  </si>
  <si>
    <t>Chi phí hỗ trợ MKT T12/23 + T1/24 dự án Sun Cosmo - The Panoma</t>
  </si>
  <si>
    <t>MKT_ThePanoma</t>
  </si>
  <si>
    <t>Hoa hồng môi giới The Panoma căn P11515</t>
  </si>
  <si>
    <t>Hoa hồng môi giới The Panoma căn P12201</t>
  </si>
  <si>
    <t>P12201_Panoma</t>
  </si>
  <si>
    <t>Hoa hồng môi giới The Panoma căn P12803A</t>
  </si>
  <si>
    <t>Hoa hồng môi giới The Panoma căn P112B12A</t>
  </si>
  <si>
    <t>Hoa hồng môi giới The Panoma căn P10901</t>
  </si>
  <si>
    <t>Hoa hồng môi giới The Panoma căn P103A16</t>
  </si>
  <si>
    <t>Hoa hồng môi giới The Panoma căn P11115</t>
  </si>
  <si>
    <t>Hoa hồng môi giới The Panoma căn P13101</t>
  </si>
  <si>
    <t>Hoa hồng môi giới The Panoma căn P12805</t>
  </si>
  <si>
    <t>Hoa hồng môi giới The Panoma căn P12302</t>
  </si>
  <si>
    <t>Hoa hồng môi giới The Panoma căn P10817</t>
  </si>
  <si>
    <t>Hoa hồng môi giới The Panoma căn P13002</t>
  </si>
  <si>
    <t>Hoa hồng môi giới The Panoma căn P12102</t>
  </si>
  <si>
    <t>Hoa hồng môi giới The Panoma căn P212A03A</t>
  </si>
  <si>
    <t>Hoa hồng môi giới căn B2-7-33 Cosmo</t>
  </si>
  <si>
    <t>0401883578</t>
  </si>
  <si>
    <t>CÔNG TY TNHH BẤT ĐỘNG SẢN S-LAND</t>
  </si>
  <si>
    <t>Hoa hồng môi giới căn B2-7-4 Cosmo</t>
  </si>
  <si>
    <t>Hoa hồng môi giới căn B2-7-5 Cosmo</t>
  </si>
  <si>
    <t>Thưởng nóng dự án The Pathway căn P11612A</t>
  </si>
  <si>
    <t>0305016195-005</t>
  </si>
  <si>
    <t>CÔNG TY CỔ PHẦN TẬP ĐOÀN MẶT TRỜI - CHI NHÁNH SẦM SƠN</t>
  </si>
  <si>
    <t>Thưởng nóng dự án The Pathway căn P11606</t>
  </si>
  <si>
    <t>Thưởng nóng dự án The Pathway căn P112B12A</t>
  </si>
  <si>
    <t>BH31-24</t>
  </si>
  <si>
    <t>Thưởng nóng dự án The Pathway căn P10707</t>
  </si>
  <si>
    <t>Thưởng nóng dự án The Pathway căn P10712B</t>
  </si>
  <si>
    <t>BH32-24</t>
  </si>
  <si>
    <t>Phí HHMG căn P21607 dự án Panoma hđ 32</t>
  </si>
  <si>
    <t>BH33-24</t>
  </si>
  <si>
    <t>Phí thưởng nóng căn P103A12A dự án The Pathway hđ 33</t>
  </si>
  <si>
    <t>Phí thưởng nóng căn P11712B dự án The Pathway hđ 33</t>
  </si>
  <si>
    <t>Phí thưởng nóng căn P10512B dự án The Pathway hđ 34</t>
  </si>
  <si>
    <t>Hoa hồng môi giới The Panoma căn P11902 hđ 35</t>
  </si>
  <si>
    <t>Hoa hồng môi giới The Panoma căn P11515 hđ 35</t>
  </si>
  <si>
    <t>Hoa hồng môi giới The Panoma căn P11712 hđ 35</t>
  </si>
  <si>
    <t>P11712_Panoma</t>
  </si>
  <si>
    <t>Hoa hồng môi giới The Panoma căn P11112 hđ 35</t>
  </si>
  <si>
    <t>Hoa hồng môi giới The Panoma căn P11512B hđ 35</t>
  </si>
  <si>
    <t>Hoa hồng môi giới The Panoma căn P11501 hđ 35</t>
  </si>
  <si>
    <t>Hoa hồng môi giới The Panoma căn P11707 hđ 35</t>
  </si>
  <si>
    <t>Hoa hồng môi giới The Panoma căn P12201 hđ 35</t>
  </si>
  <si>
    <t>Hoa hồng môi giới The Panoma căn P12803A hđ 35</t>
  </si>
  <si>
    <t>Hoa hồng môi giới The Panoma căn P112B12A hđ 35</t>
  </si>
  <si>
    <t>Hoa hồng môi giới The Panoma căn P10901 hđ 35</t>
  </si>
  <si>
    <t>Hoa hồng môi giới The Panoma căn P103A16 hđ 35</t>
  </si>
  <si>
    <t>Hoa hồng môi giới The Panoma căn P12901 hđ 35</t>
  </si>
  <si>
    <t>Hoa hồng môi giới The Panoma căn P11115 hđ 35</t>
  </si>
  <si>
    <t>Hoa hồng môi giới The Panoma căn P13101 hđ 35</t>
  </si>
  <si>
    <t>Hoa hồng môi giới The Panoma căn P13102 hđ 35</t>
  </si>
  <si>
    <t>Hoa hồng môi giới The Panoma căn P12805 hđ 35</t>
  </si>
  <si>
    <t>Hoa hồng môi giới The Panoma căn P12903A hđ 35</t>
  </si>
  <si>
    <t>Hoa hồng môi giới The Panoma căn P12905 hđ 35</t>
  </si>
  <si>
    <t>Hoa hồng môi giới The Panoma căn P11112B hđ 35</t>
  </si>
  <si>
    <t>Hoa hồng môi giới The Panoma căn P12302 hđ 35</t>
  </si>
  <si>
    <t>Hoa hồng môi giới The Panoma căn P10817 hđ 35</t>
  </si>
  <si>
    <t>Hoa hồng môi giới The Panoma căn P11908 hđ 35</t>
  </si>
  <si>
    <t>Hoa hồng môi giới The Panoma căn P13002 hđ 35</t>
  </si>
  <si>
    <t>Hoa hồng môi giới The Panoma căn P12102 hđ 35</t>
  </si>
  <si>
    <t>Hoa hồng môi giới The Panoma căn P10810 hđ 35</t>
  </si>
  <si>
    <t>P10810_Panoma</t>
  </si>
  <si>
    <t>Hoa hồng môi giới The Panoma căn P212A03A hđ 35</t>
  </si>
  <si>
    <t>Hoa hồng môi giới The Panoma căn P21209 hđ 35</t>
  </si>
  <si>
    <t>Hoa hồng môi giới The Panoma căn P21205 hđ 35</t>
  </si>
  <si>
    <t>Hoa hồng môi giới The Panoma căn P10615 hđ 35</t>
  </si>
  <si>
    <t>Hoa hồng môi giới The Panoma căn P21211 hđ 35</t>
  </si>
  <si>
    <t>Hoa hồng môi giới The Panoma căn P21909 hđ 35</t>
  </si>
  <si>
    <t>Hoa hồng môi giới The Panoma căn P21507 hđ 35</t>
  </si>
  <si>
    <t>Hoa hồng môi giới The Panoma căn P212A09 hđ 35</t>
  </si>
  <si>
    <t>Hoa hồng môi giới The Panoma căn P22210 hđ 35</t>
  </si>
  <si>
    <t>Hoa hồng môi giới The Panoma căn P12017 hđ 36</t>
  </si>
  <si>
    <t>P12017_Panoma</t>
  </si>
  <si>
    <t>Hoa hồng môi giới The Panoma căn P13205 hđ 36</t>
  </si>
  <si>
    <t>P13205_Panoma</t>
  </si>
  <si>
    <t>Hoa hồng môi giới The Panoma căn P13303A hđ 36</t>
  </si>
  <si>
    <t>P13303A_Panoma</t>
  </si>
  <si>
    <t>Phí HHMG căn P112B11 dự án The Pathway hđ 37</t>
  </si>
  <si>
    <t>Phí HHMG căn P11612A dự án The Pathway hđ 37</t>
  </si>
  <si>
    <t>Phí HHMG căn P112B10 dự án The Pathway hđ 37</t>
  </si>
  <si>
    <t>Phí HHMG căn P11709 dự án The Pathway hđ 37</t>
  </si>
  <si>
    <t>Phí HHMG căn P11606 dự án The Pathway hđ 37</t>
  </si>
  <si>
    <t>Phí HHMG căn P112B03 dự án The Pathway hđ 37</t>
  </si>
  <si>
    <t>P112B03_ThePathway</t>
  </si>
  <si>
    <t>BH38-24</t>
  </si>
  <si>
    <t>Hoa hồng môi giới căn P21607 dự án Panoma hđ 38</t>
  </si>
  <si>
    <t>Phí HHMG căn P112B10 dự án The Pathway hđ 40</t>
  </si>
  <si>
    <t>Phí HHMG căn P112B12 dự án The Pathway hđ 40</t>
  </si>
  <si>
    <t>Phí HHMG căn P112B03A dự án The Pathway hđ 40</t>
  </si>
  <si>
    <t>Phí HHMG căn P112B12A dự án The Pathway hđ 40</t>
  </si>
  <si>
    <t>Phí HHMG căn P11603 dự án The Pathway hđ 40</t>
  </si>
  <si>
    <t>Phí HHMG căn P10611 dự án The Pathway hđ 40</t>
  </si>
  <si>
    <t>Phí HHMG căn P11610 dự án The Pathway hđ 40</t>
  </si>
  <si>
    <t>Phí HHMG căn P103A11 dự án The Pathway hđ 40</t>
  </si>
  <si>
    <t>Phí HHMG căn P11708 dự án The Pathway hđ 40</t>
  </si>
  <si>
    <t>Phí HHMG căn P11605 dự án The Pathway hđ 40</t>
  </si>
  <si>
    <t>Phí HHMG căn P11612 dự án The Pathway hđ 40</t>
  </si>
  <si>
    <t>Phí HHMG căn P10707 dự án The Pathway hđ 40</t>
  </si>
  <si>
    <t>Phí HHMG căn P10712B dự án The Pathway hđ 40</t>
  </si>
  <si>
    <t>Phí HHMG căn P11701 dự án The Pathway hđ 40</t>
  </si>
  <si>
    <t>Phí HHMG căn P10602 dự án The Pathway hđ 40</t>
  </si>
  <si>
    <t>Phí HHMG căn P11712B dự án The Pathway hđ 40</t>
  </si>
  <si>
    <t>Hoa hồng môi giới căn B2-7-5 Cosmo hđ 41</t>
  </si>
  <si>
    <t>Phí HHMG tháng 3/2024 căn S21405 dự án Hillside - The Sea hđ 42</t>
  </si>
  <si>
    <t>S21405_TheSea</t>
  </si>
  <si>
    <t>Phí thưởng nóng căn T22309 dự án Sun Ponte hđ 43</t>
  </si>
  <si>
    <t>Phí thưởng nóng căn T212B02 dự án Sun Ponte hđ 43</t>
  </si>
  <si>
    <t>Phí thưởng nóng căn T11701 dự án Sun Ponte hđ 43</t>
  </si>
  <si>
    <t>Phí thưởng nóng căn T212B07 dự án Sun Ponte hđ 43</t>
  </si>
  <si>
    <t>Phí thưởng nóng căn T11705 dự án Sun Ponte hđ 43</t>
  </si>
  <si>
    <t>Phí thưởng nóng căn T212B03 dự án Sun Ponte hđ 43</t>
  </si>
  <si>
    <t>Phí thưởng nóng căn T11712 dự án Sun Ponte hđ 43</t>
  </si>
  <si>
    <t>Phí thưởng nóng căn T212B01 dự án Sun Ponte hđ 43</t>
  </si>
  <si>
    <t>Phí thưởng nóng căn T22308 dự án Sun Ponte hđ 43</t>
  </si>
  <si>
    <t>T22308_SunPonte</t>
  </si>
  <si>
    <t>Phí thưởng nóng căn T11707 dự án Sun Ponte hđ 43</t>
  </si>
  <si>
    <t>Phí thưởng nóng căn T12009 dự án Sun Ponte hđ 43</t>
  </si>
  <si>
    <t>Phí thưởng nóng căn T22412 dự án Sun Ponte hđ 43</t>
  </si>
  <si>
    <t>Phí thưởng nóng căn T203A03 dự án Sun Ponte hđ 43</t>
  </si>
  <si>
    <t>Phí thưởng nóng căn T10602 dự án Sun Ponte hđ 43</t>
  </si>
  <si>
    <t>Phí thưởng nóng căn T11802 dự án Sun Ponte hđ 43</t>
  </si>
  <si>
    <t>Phí thưởng nóng căn T11706 dự án Sun Ponte hđ 43</t>
  </si>
  <si>
    <t>Phí thưởng nóng căn T11711 dự án Sun Ponte hđ 43</t>
  </si>
  <si>
    <t>Phí thưởng nóng căn T11702 dự án Sun Ponte hđ 43</t>
  </si>
  <si>
    <t>Phí thưởng nóng căn T11709 dự án Sun Ponte hđ 43</t>
  </si>
  <si>
    <t>T11709_SunPonte</t>
  </si>
  <si>
    <t>Phí thưởng nóng căn T22307 dự án Sun Ponte hđ 43</t>
  </si>
  <si>
    <t>T22307_SunPonte</t>
  </si>
  <si>
    <t>Phí thưởng nóng căn T20807 dự án Sun Ponte hđ 43</t>
  </si>
  <si>
    <t>Phí thưởng nóng căn T22305 dự án Sun Ponte hđ 43</t>
  </si>
  <si>
    <t>T22305_SunPonte</t>
  </si>
  <si>
    <t>Phí thưởng nóng căn T112A03A dự án Sun Ponte hđ 43</t>
  </si>
  <si>
    <t>T112A03A_SunPonte</t>
  </si>
  <si>
    <t>Phí thưởng nóng căn T212B08 dự án Sun Ponte hđ 43</t>
  </si>
  <si>
    <t>T212B08_SunPonte</t>
  </si>
  <si>
    <t>Phí thưởng nóng căn T212B09 dự án Sun Ponte hđ 43</t>
  </si>
  <si>
    <t>T212B09_SunPonte</t>
  </si>
  <si>
    <t>Phí thưởng nóng căn T22310 dự án Sun Ponte hđ 43</t>
  </si>
  <si>
    <t>T22310_SunPonte</t>
  </si>
  <si>
    <t>Phí thưởng nóng căn T21703A dự án Sun Ponte hđ 43</t>
  </si>
  <si>
    <t>Phí thưởng nóng căn T21702 dự án Sun Ponte hđ 43</t>
  </si>
  <si>
    <t>Phí thưởng nóng căn T10509 dự án Sun Ponte hđ 43</t>
  </si>
  <si>
    <t>T10509_SunPonte</t>
  </si>
  <si>
    <t>Phí thưởng nóng căn T22408 dự án Sun Ponte hđ 43</t>
  </si>
  <si>
    <t>T22408_SunPonte</t>
  </si>
  <si>
    <t>Phí thưởng nóng căn T103A08 dự án Sun Ponte hđ 43</t>
  </si>
  <si>
    <t>Phí thưởng nóng căn T212B11 dự án Sun Ponte hđ 43</t>
  </si>
  <si>
    <t>Phí thưởng nóng căn T11708 dự án Sun Ponte hđ 43</t>
  </si>
  <si>
    <t>T11708_SunPonte</t>
  </si>
  <si>
    <t>Phí thưởng nóng căn T21207 dự án Sun Ponte hđ 43</t>
  </si>
  <si>
    <t>T21207_SunPonte</t>
  </si>
  <si>
    <t>Phí thưởng nóng căn T103A01 dự án Sun Ponte hđ 43</t>
  </si>
  <si>
    <t>T103A01_SunPonte</t>
  </si>
  <si>
    <t>Phí thưởng nóng căn T11905 dự án Sun Ponte hđ 43</t>
  </si>
  <si>
    <t>Phí thưởng nóng căn T10605 dự án Sun Ponte hđ 43</t>
  </si>
  <si>
    <t>T10605_SunPonte</t>
  </si>
  <si>
    <t>BH44-24</t>
  </si>
  <si>
    <t>Phí HHMG căn T21703A dự án Sun Ponte - hđ 44</t>
  </si>
  <si>
    <t>Phí HHMG căn T21702 dự án Sun Ponte - hđ 44</t>
  </si>
  <si>
    <t>Phí HHMG căn T21207 dự án Sun Ponte - hđ 44</t>
  </si>
  <si>
    <t>Phí HHMG căn T12009 dự án Sun Ponte - hđ 44</t>
  </si>
  <si>
    <t>Phí HHMG căn T103A01 dự án Sun Ponte - hđ 44</t>
  </si>
  <si>
    <t>Phí HHMG căn T22309 dự án Sun Ponte - hđ 44</t>
  </si>
  <si>
    <t>Phí HHMG căn T212B02 dự án Sun Ponte - hđ 44</t>
  </si>
  <si>
    <t>Phí HHMG căn T11701 dự án Sun Ponte - hđ 44</t>
  </si>
  <si>
    <t>Phí HHMG căn T212B07 dự án Sun Ponte - hđ 44</t>
  </si>
  <si>
    <t>Phí HHMG căn T11705 dự án Sun Ponte - hđ 44</t>
  </si>
  <si>
    <t>Phí HHMG căn T212B03 dự án Sun Ponte - hđ 44</t>
  </si>
  <si>
    <t>Phí HHMG căn T11712 dự án Sun Ponte - hđ 44</t>
  </si>
  <si>
    <t>Phí HHMG căn T212B01 dự án Sun Ponte - hđ 44</t>
  </si>
  <si>
    <t>Phí HHMG căn T11707 dự án Sun Ponte - hđ 44</t>
  </si>
  <si>
    <t>Phí HHMG căn T22412 dự án Sun Ponte - hđ 44</t>
  </si>
  <si>
    <t>Phí HHMG căn T203A03 dự án Sun Ponte - hđ 44</t>
  </si>
  <si>
    <t>Phí HHMG căn T10602 dự án Sun Ponte - hđ 44</t>
  </si>
  <si>
    <t>Phí HHMG căn T11802 dự án Sun Ponte - hđ 44</t>
  </si>
  <si>
    <t>Phí HHMG căn T11706 dự án Sun Ponte - hđ 44</t>
  </si>
  <si>
    <t>Phí HHMG căn T11711 dự án Sun Ponte - hđ 44</t>
  </si>
  <si>
    <t>Phí HHMG căn T11702 dự án Sun Ponte - hđ 44</t>
  </si>
  <si>
    <t>Phí HHMG căn T203A09 dự án Sun Ponte - hđ 44</t>
  </si>
  <si>
    <t>Phí HHMG căn T112A03A dự án Sun Ponte - hđ 44</t>
  </si>
  <si>
    <t>Phí HHMG căn T212B05 dự án Sun Ponte - hđ 44</t>
  </si>
  <si>
    <t>Phí HHMG căn T103A08 dự án Sun Ponte - hđ 44</t>
  </si>
  <si>
    <t>Phí HHMG căn T212B11 dự án Sun Ponte - hđ 44</t>
  </si>
  <si>
    <t>Phí HHMG căn T11905 dự án Sun Ponte - hđ 44</t>
  </si>
  <si>
    <t>Phí thưởng nóng căn S10911 dự án Sun Symphony hđ 45</t>
  </si>
  <si>
    <t>Phí thưởng nóng căn S2A1705 dự án Sun Symphony hđ 45</t>
  </si>
  <si>
    <t>Phí thưởng nóng căn S2B0803A dự án Sun Symphony hđ 45</t>
  </si>
  <si>
    <t>Phí thưởng nóng căn S2A1702 dự án Sun Symphony hđ 45</t>
  </si>
  <si>
    <t>Phí thưởng nóng căn S2B0809 dự án Sun Symphony hđ 45</t>
  </si>
  <si>
    <t>Phí thưởng nóng căn S12212 dự án Sun Symphony hđ 45</t>
  </si>
  <si>
    <t>Phí thưởng nóng căn S2A1703A dự án Sun Symphony hđ 45</t>
  </si>
  <si>
    <t>Phí thưởng nóng căn S2A2106 dự án Sun Symphony hđ 45</t>
  </si>
  <si>
    <t>Phí thưởng nóng căn S10910 dự án Sun Symphony hđ 45</t>
  </si>
  <si>
    <t>Phí thưởng nóng căn S2A2110 dự án Sun Symphony hđ 45</t>
  </si>
  <si>
    <t>Phí thưởng nóng căn S12211 dự án Sun Symphony hđ 45</t>
  </si>
  <si>
    <t>Phí thưởng nóng căn S12210 dự án Sun Symphony hđ 45</t>
  </si>
  <si>
    <t>Phí thưởng nóng căn S2A1706 dự án Sun Symphony hđ 45</t>
  </si>
  <si>
    <t>Phí thưởng nóng căn S2A2102 dự án Sun Symphony hđ 45</t>
  </si>
  <si>
    <t>Phí thưởng nóng căn S2A2105 dự án Sun Symphony hđ 45</t>
  </si>
  <si>
    <t>Phí thưởng nóng căn S2A2103A dự án Sun Symphony hđ 45</t>
  </si>
  <si>
    <t>Phí thưởng nóng căn S10719 dự án Sun Symphony hđ 45</t>
  </si>
  <si>
    <t>Phí thưởng nóng căn S10821 dự án Sun Symphony hđ 45</t>
  </si>
  <si>
    <t>Phí thưởng nóng căn S10908 dự án Sun Symphony hđ 45</t>
  </si>
  <si>
    <t>Phí thưởng nóng căn S10909 dự án Sun Symphony hđ 45</t>
  </si>
  <si>
    <t>Phí thưởng nóng căn S10903 dự án Sun Symphony hđ 45</t>
  </si>
  <si>
    <t>Phí thưởng nóng căn S2B1001 dự án Sun Symphony hđ 45</t>
  </si>
  <si>
    <t>Phí thưởng nóng căn S2B1201 dự án Sun Symphony hđ 45</t>
  </si>
  <si>
    <t>Phí thưởng nóng căn S2A2103 dự án Sun Symphony hđ 45</t>
  </si>
  <si>
    <t>Phí thưởng nóng căn S10903A dự án Sun Symphony hđ 45</t>
  </si>
  <si>
    <t>Phí thưởng nóng căn S10905 dự án Sun Symphony hđ 45</t>
  </si>
  <si>
    <t>Phí thưởng nóng căn S12203 dự án Sun Symphony hđ 45</t>
  </si>
  <si>
    <t>Phí thưởng nóng căn S12212B dự án Sun Symphony hđ 45</t>
  </si>
  <si>
    <t>Phí thưởng nóng căn S12203A dự án Sun Symphony hđ 45</t>
  </si>
  <si>
    <t>Phí thưởng nóng căn S2A0505 dự án Sun Symphony hđ 45</t>
  </si>
  <si>
    <t>Phí thưởng nóng căn S12112A dự án Sun Symphony hđ 45</t>
  </si>
  <si>
    <t>Phí thưởng nóng căn S12205 dự án Sun Symphony hđ 45</t>
  </si>
  <si>
    <t>Phí thưởng nóng căn S10322 dự án Sun Symphony hđ 45</t>
  </si>
  <si>
    <t>Phí thưởng nóng căn S10809 dự án Sun Symphony hđ 45</t>
  </si>
  <si>
    <t>Phí thưởng nóng căn S2A0503A dự án Sun Symphony hđ 45</t>
  </si>
  <si>
    <t>Phí thưởng nóng căn S2A1703 dự án Sun Symphony hđ 45</t>
  </si>
  <si>
    <t>Phí thưởng nóng căn S10923 dự án Sun Symphony hđ 45</t>
  </si>
  <si>
    <t>Phí thưởng nóng căn S10922 dự án Sun Symphony hđ 45</t>
  </si>
  <si>
    <t>Phí thưởng nóng căn S11909 dự án Sun Symphony hđ 45</t>
  </si>
  <si>
    <t>Phí thưởng nóng căn S103A18 dự án Sun Symphony hđ 45</t>
  </si>
  <si>
    <t>Phí HHMG căn S1.10.10 dự án LUMI Hanoi hđ 46</t>
  </si>
  <si>
    <t>Phí HHMG căn S1.11.02 dự án LUMI Hanoi hđ 46</t>
  </si>
  <si>
    <t>Phí HHMG căn S2.15.12 dự án LUMI Hanoi hđ 46</t>
  </si>
  <si>
    <t>Phí HHMG căn S1.11.15 dự án LUMI Hanoi hđ 46</t>
  </si>
  <si>
    <t>Phí HHMG căn S6.09.18 dự án LUMI Hanoi hđ 46</t>
  </si>
  <si>
    <t>Phí HHMG căn S3.33.10 dự án LUMI Hanoi hđ 46</t>
  </si>
  <si>
    <t>Phí HHMG căn S2.04.12 dự án LUMI Hanoi hđ 46</t>
  </si>
  <si>
    <t>Phí HHMG căn S3.29.05 dự án LUMI Hanoi hđ 46</t>
  </si>
  <si>
    <t>Phí HHMG căn QT3B-27 dự án Vinhomes Royal Island hđ 47</t>
  </si>
  <si>
    <t>Phí HHMG căn P21006 dự án Panoma hđ 51</t>
  </si>
  <si>
    <t>P21006_Panoma</t>
  </si>
  <si>
    <t>Phí HHMG căn E608 dự án SGB hđ 52</t>
  </si>
  <si>
    <t>E608_SGB</t>
  </si>
  <si>
    <t>Căn E608 dự án SGB</t>
  </si>
  <si>
    <t>Phí HHMG căn E1009 dự án SGB hđ 52</t>
  </si>
  <si>
    <t>E1009_SGB</t>
  </si>
  <si>
    <t>Căn E1009 dự án SGB</t>
  </si>
  <si>
    <t>Phí HHMG căn E920 dự án SGB hđ 52</t>
  </si>
  <si>
    <t>E920_SGB</t>
  </si>
  <si>
    <t>Căn E920 dự án SGB</t>
  </si>
  <si>
    <t>Phí thưởng nóng căn PM10711 dự án The Royal Residence (Vin Thanh Hóa)  hđ 53</t>
  </si>
  <si>
    <t>0101245486</t>
  </si>
  <si>
    <t>TẬP ĐOÀN VINGROUP -  CÔNG TY CP</t>
  </si>
  <si>
    <t>PM10711_TheRoyal</t>
  </si>
  <si>
    <t>PM10711_TheRoyalResidence</t>
  </si>
  <si>
    <t>Phí thưởng nóng căn PM10716 dự án The Royal Residence (Vin Thanh Hóa)  hđ 53</t>
  </si>
  <si>
    <t>PM10716_TheRoyal</t>
  </si>
  <si>
    <t>PM10716_TheRoyalResidence</t>
  </si>
  <si>
    <t>Phí thưởng nóng căn PM11313 dự án The Royal Residence (Vin Thanh Hóa)  hđ 53</t>
  </si>
  <si>
    <t>PM11313_TheRoyal</t>
  </si>
  <si>
    <t>PM11313_TheRoyalResidence</t>
  </si>
  <si>
    <t>Phí thưởng nóng căn PM11418 dự án The Royal Residence (Vin Thanh Hóa)  hđ 53</t>
  </si>
  <si>
    <t>PM11418_TheRoyal</t>
  </si>
  <si>
    <t>PM11418_TheRoyalResidence</t>
  </si>
  <si>
    <t>Phí thưởng nóng căn PM11506 dự án The Royal Residence (Vin Thanh Hóa)  hđ 53</t>
  </si>
  <si>
    <t>PM11506_TheRoyal</t>
  </si>
  <si>
    <t>PM11506_TheRoyalResidence</t>
  </si>
  <si>
    <t>Phí thưởng nóng căn PM11517 dự án The Royal Residence (Vin Thanh Hóa)  hđ 53</t>
  </si>
  <si>
    <t>PM11517_TheRoyal</t>
  </si>
  <si>
    <t>PM11517_TheRoyalResidence</t>
  </si>
  <si>
    <t>NVK141</t>
  </si>
  <si>
    <t>Kết chuyển TK giảm giá hàng bán -&gt; TK doanh thu T7/2024</t>
  </si>
  <si>
    <t>Phí HHMG căn B2.7.4 dự án Sun Cosmo theo hóa đơn 55</t>
  </si>
  <si>
    <t>Phí HHMG căn P112B11 dự án The Pathway theo hóa đơn 56</t>
  </si>
  <si>
    <t>Phí HHMG căn P11612A dự án The Pathway theo hóa đơn 56</t>
  </si>
  <si>
    <t>Phí HHMG căn P11709 dự án The Pathway theo hóa đơn 56</t>
  </si>
  <si>
    <t>Phí HHMG căn P112B12 dự án The Pathway theo hóa đơn 56</t>
  </si>
  <si>
    <t>Phí HHMG căn P112B03 dự án The Pathway theo hóa đơn 56</t>
  </si>
  <si>
    <t>Phí HHMG căn P112B03A dự án The Pathway theo hóa đơn 56</t>
  </si>
  <si>
    <t>Phí HHMG căn P112B12A dự án The Pathway theo hóa đơn 56</t>
  </si>
  <si>
    <t>Phí HHMG căn P11603 dự án The Pathway theo hóa đơn 56</t>
  </si>
  <si>
    <t>Phí HHMG căn P10611 dự án The Pathway theo hóa đơn 56</t>
  </si>
  <si>
    <t>Phí HHMG căn P11610 dự án The Pathway theo hóa đơn 56</t>
  </si>
  <si>
    <t>Phí HHMG căn P103A11 dự án The Pathway theo hóa đơn 56</t>
  </si>
  <si>
    <t>Phí HHMG căn P11708 dự án The Pathway theo hóa đơn 56</t>
  </si>
  <si>
    <t>Phí HHMG căn P11605 dự án The Pathway theo hóa đơn 56</t>
  </si>
  <si>
    <t>Phí HHMG căn P11612 dự án The Pathway theo hóa đơn 56</t>
  </si>
  <si>
    <t>Phí HHMG căn P11701 dự án The Pathway theo hóa đơn 56</t>
  </si>
  <si>
    <t>Phí HHMG căn P10602 dự án The Pathway theo hóa đơn 56</t>
  </si>
  <si>
    <t>Phí HHMG căn P103A12A dự án The Pathway theo hóa đơn 56</t>
  </si>
  <si>
    <t>Phí HHMG căn P11712B dự án The Pathway theo hóa đơn 56</t>
  </si>
  <si>
    <t>Phí HHMG căn E916 dự án Sun Grand Boulevard - hđ 57</t>
  </si>
  <si>
    <t>E916_SGB</t>
  </si>
  <si>
    <t>Căn E916 dự án SGB</t>
  </si>
  <si>
    <t>Phí HHMG (HĐMB) dự án Sun Ponte theo hợp đồng số: 1504/2024/HĐMG/SUNPONTE/RBS-RT ngày 15/04/2024 - hđ 58</t>
  </si>
  <si>
    <t>Phí HHMG (VBTT) dự án Sun Ponte theo hợp đồng số: 1504/2024/HĐMG/SUNPONTE/RBS-RT ngày 15/04/2024 - hđ 59</t>
  </si>
  <si>
    <t>Phí thưởng nóng dự án Sun Symphony theo hợp đồng số: 1306/2024/HĐMG/SUNSYMPHONY/RBS-RT ngày 13/06/2024 - hđ 60</t>
  </si>
  <si>
    <t>Phí HHMG (VBTT) dự án Sun Symphony theo hợp đồng số: 1306/2024/HĐMG/SUNSYMPHONY/RBS-RT ngày 13/06/2024 - hđ 61</t>
  </si>
  <si>
    <t>Phí HHMG (HĐMB) dự án Sun Symphony theo hợp đồng số: 1306/2024/HĐMG/SUNSYMPHONY/RBS-RT ngày 13/06/2024 - hđ 62</t>
  </si>
  <si>
    <t>Phí HHMG dự án LUMI Hanoi theo hợp đồng số: 1205/2024/HĐMG/LUMIHANOI/RBS-RT ngày 12/05/2024 - hđ 63</t>
  </si>
  <si>
    <t>LUMI_Hanoi</t>
  </si>
  <si>
    <t>Phí HHMG căn P11502 dự án Panoma - hđ 64</t>
  </si>
  <si>
    <t>Lãi tiền gửi</t>
  </si>
  <si>
    <t>NTTK3323</t>
  </si>
  <si>
    <t>Thu lãi tiền gửi T1.2024</t>
  </si>
  <si>
    <t>515</t>
  </si>
  <si>
    <t>NTTK3327</t>
  </si>
  <si>
    <t>Thu lãi tiền gửi</t>
  </si>
  <si>
    <t>NTTK3331</t>
  </si>
  <si>
    <t>NTTK3324</t>
  </si>
  <si>
    <t>NTTK3325</t>
  </si>
  <si>
    <t>NTTK3334</t>
  </si>
  <si>
    <t>NTTK3335</t>
  </si>
  <si>
    <t>NTTK3337</t>
  </si>
  <si>
    <t>NTTK3338</t>
  </si>
  <si>
    <t>NTTK3339</t>
  </si>
  <si>
    <t>Kết chuyển doanh thu hoạt động tài chính</t>
  </si>
  <si>
    <t>NTTK3352</t>
  </si>
  <si>
    <t>NTTK3355</t>
  </si>
  <si>
    <t>NTTK3358</t>
  </si>
  <si>
    <t>Thu lãi tiền gửi T2.2024</t>
  </si>
  <si>
    <t>NTTK3354</t>
  </si>
  <si>
    <t>NTTK3356</t>
  </si>
  <si>
    <t>NTTK3357</t>
  </si>
  <si>
    <t>NTTK3359</t>
  </si>
  <si>
    <t>NTTK3360</t>
  </si>
  <si>
    <t>NTTK3361</t>
  </si>
  <si>
    <t>NTTK3363</t>
  </si>
  <si>
    <t>NTTK3372</t>
  </si>
  <si>
    <t>Thu lãi tiền gửi T3.2024</t>
  </si>
  <si>
    <t>NTTK3374</t>
  </si>
  <si>
    <t>NTTK3386</t>
  </si>
  <si>
    <t>NTTK3402</t>
  </si>
  <si>
    <t>NTTK3403</t>
  </si>
  <si>
    <t>NTTK3404</t>
  </si>
  <si>
    <t>NTTK3410</t>
  </si>
  <si>
    <t>NTTK3394</t>
  </si>
  <si>
    <t>NTTK3400</t>
  </si>
  <si>
    <t>NTTK3401</t>
  </si>
  <si>
    <t>NTTK3411</t>
  </si>
  <si>
    <t>Thu lãi tiền gửi T4.2024</t>
  </si>
  <si>
    <t>NTTK3423</t>
  </si>
  <si>
    <t>NTTK3484</t>
  </si>
  <si>
    <t>Thu lãi tiền gửi KKH T4.2024</t>
  </si>
  <si>
    <t>NTTK3418</t>
  </si>
  <si>
    <t>NTTK3416</t>
  </si>
  <si>
    <t>NTTK3417</t>
  </si>
  <si>
    <t>NTTK3419</t>
  </si>
  <si>
    <t>NTTK3421</t>
  </si>
  <si>
    <t>NTTK3422</t>
  </si>
  <si>
    <t>NTTK3488</t>
  </si>
  <si>
    <t>Thu lãi tiền gửi T4/2024</t>
  </si>
  <si>
    <t>NTTK3562</t>
  </si>
  <si>
    <t>Thu lãi tiền gửi KKH T5.2024</t>
  </si>
  <si>
    <t>NTTK3605</t>
  </si>
  <si>
    <t>Thu lãi tiền gửi T5/2024</t>
  </si>
  <si>
    <t>NTTK3714</t>
  </si>
  <si>
    <t>Thu lãi tiền gửi T5.2024</t>
  </si>
  <si>
    <t>NTTK3575</t>
  </si>
  <si>
    <t>NTTK3588</t>
  </si>
  <si>
    <t>Thu lãi tiền gửi T5/2024 TCB stk: 19035714446011</t>
  </si>
  <si>
    <t>NTTK3601</t>
  </si>
  <si>
    <t>NTTK3602</t>
  </si>
  <si>
    <t>NTTK3603</t>
  </si>
  <si>
    <t>NTTK3604</t>
  </si>
  <si>
    <t>NTTK3642</t>
  </si>
  <si>
    <t>Thu lãi tiền gửi T6/2024</t>
  </si>
  <si>
    <t>NTTK3694</t>
  </si>
  <si>
    <t>Thu lãi tiền gửi KKH T6.2024</t>
  </si>
  <si>
    <t>NTTK3715</t>
  </si>
  <si>
    <t>Thu lãi tiền gửi T6.2024</t>
  </si>
  <si>
    <t>NTTK32</t>
  </si>
  <si>
    <t>NTTK3639</t>
  </si>
  <si>
    <t>NTTK3640</t>
  </si>
  <si>
    <t>NTTK3641</t>
  </si>
  <si>
    <t>NTTK3638</t>
  </si>
  <si>
    <t>NTTK3648</t>
  </si>
  <si>
    <t>NTTK3782</t>
  </si>
  <si>
    <t>Thu lãi tiền gửi T7/2024</t>
  </si>
  <si>
    <t>NTTK3788</t>
  </si>
  <si>
    <t>Thu lãi tiền gửi KKH T7.2024</t>
  </si>
  <si>
    <t>NTTK3808</t>
  </si>
  <si>
    <t>Thu lãi tiền gửi T7.2024</t>
  </si>
  <si>
    <t>NTTK33</t>
  </si>
  <si>
    <t>NTTK3794</t>
  </si>
  <si>
    <t>NTTK3795</t>
  </si>
  <si>
    <t>NTTK3812</t>
  </si>
  <si>
    <t>Trả lãi số dư trên tài khoản tháng 07/2024</t>
  </si>
  <si>
    <t>11218</t>
  </si>
  <si>
    <t>NTTK3813</t>
  </si>
  <si>
    <t>NTTK3814</t>
  </si>
  <si>
    <t>NTTK3837</t>
  </si>
  <si>
    <t>NTTK22</t>
  </si>
  <si>
    <t>Thu lãi tiền gửi KKH T8.2024</t>
  </si>
  <si>
    <t>NTTK73</t>
  </si>
  <si>
    <t>Thu lãi tiền gửi T8/2024</t>
  </si>
  <si>
    <t>NTTK75</t>
  </si>
  <si>
    <t>Thu lãi tiền gửi T8.2024</t>
  </si>
  <si>
    <t>NTTK76</t>
  </si>
  <si>
    <t>NTTK72</t>
  </si>
  <si>
    <t>NTTK77</t>
  </si>
  <si>
    <t>NTTK78</t>
  </si>
  <si>
    <t>NTTK79</t>
  </si>
  <si>
    <t>Trả lãi số dư trên tài khoản tháng 08/2024</t>
  </si>
  <si>
    <t>NTTK80</t>
  </si>
  <si>
    <t>NTTK82</t>
  </si>
  <si>
    <t>DV quảng cáo</t>
  </si>
  <si>
    <t>Loại doanh thu</t>
  </si>
  <si>
    <t>Cty</t>
  </si>
  <si>
    <t>RETI + RBS</t>
  </si>
  <si>
    <t>Check lại chi tiết CP KH &amp; phân bổ</t>
  </si>
  <si>
    <t>Thuê VP ở đâu</t>
  </si>
  <si>
    <t>Break lại theo dự án</t>
  </si>
  <si>
    <t>UNC06123</t>
  </si>
  <si>
    <t>UNC06133</t>
  </si>
  <si>
    <t>UNC06183</t>
  </si>
  <si>
    <t>Trả lãi khoản vay Nguyễn Thị An theo HĐV số: 12.6.24/HĐV/RETI.NTA ngày 12/06/2024</t>
  </si>
  <si>
    <t>UNC06185</t>
  </si>
  <si>
    <t>Thanh toán lãi khoản vay theo hợp đồng vay số 10.6.24/HĐV/RETI.PBT từ 10/07/24-17/9/24</t>
  </si>
  <si>
    <t>UNC06305</t>
  </si>
  <si>
    <t>Trả lãi khoản vay Nguyễn Anh Ngọc theo HĐV số: 21.8.24/HĐV/RETI.NAN ngày 21/08/2024 (Vay mua BĐS H40802 theo HĐ vay 2788/24/HDCV/HNI.HUB ngày 15/08/24)</t>
  </si>
  <si>
    <t>UNC06250</t>
  </si>
  <si>
    <t>UNC06251</t>
  </si>
  <si>
    <t>Trả lãi vay TK 08/KUNN/2342/24/HDHM/CGY</t>
  </si>
  <si>
    <t>UNC06252</t>
  </si>
  <si>
    <t>Trả lãi vay TK 07/KUNN/2342/24/HDHM/CGY</t>
  </si>
  <si>
    <t>UNC06253</t>
  </si>
  <si>
    <t>Trả lãi vay TK 01/KUNN/2342/24/HDHM/CGY</t>
  </si>
  <si>
    <t>UNC06254</t>
  </si>
  <si>
    <t>Trả lãi vay TK 06/KUNN/2342/24/HDHM/CGY</t>
  </si>
  <si>
    <t>UNC06255</t>
  </si>
  <si>
    <t>UNC06256</t>
  </si>
  <si>
    <t>UNC06257</t>
  </si>
  <si>
    <t>UNC06258</t>
  </si>
  <si>
    <t>UNC06259</t>
  </si>
  <si>
    <t>UNC06260</t>
  </si>
  <si>
    <t>UNC06261</t>
  </si>
  <si>
    <t>GMV</t>
  </si>
  <si>
    <t>Revenue (B.VND)</t>
  </si>
  <si>
    <t>Gross profit</t>
  </si>
  <si>
    <t>EBITDA</t>
  </si>
  <si>
    <t>NET PROFIT</t>
  </si>
  <si>
    <t>2024Q2</t>
  </si>
  <si>
    <t>2024Q1</t>
  </si>
  <si>
    <t>2023Q2</t>
  </si>
  <si>
    <t>2024E</t>
  </si>
  <si>
    <t>2024Q3</t>
  </si>
  <si>
    <t>Check</t>
  </si>
  <si>
    <t>Đã báo cáo</t>
  </si>
  <si>
    <t>GMV B.VND</t>
  </si>
  <si>
    <t>BGG00020</t>
  </si>
  <si>
    <t>BGG00021</t>
  </si>
  <si>
    <t>BGG00022</t>
  </si>
  <si>
    <t>BGG00023</t>
  </si>
  <si>
    <t>Loại tiền: &lt;&lt;Tổng hợp&gt;&gt;; Tài khoản: 521; Từ ngày 01/01/2024 đến ngày 30/9/2024</t>
  </si>
  <si>
    <t>Điều chỉnh giảm phí thưởng nóng căn H10103 dự án Hillside - The Hill hđ 48</t>
  </si>
  <si>
    <t>521</t>
  </si>
  <si>
    <t>Căn H10103 dự án Hillside</t>
  </si>
  <si>
    <t>Điều chỉnh giảm phí thưởng nóng căn P12017 dự án Panoma hđ 49</t>
  </si>
  <si>
    <t>Điều chỉnh giảm phí HHMG căn P13205 dự án Panoma hđ 50</t>
  </si>
  <si>
    <t>Điều chỉnh giảm phí HHMG căn P13303A dự án Panoma hđ 50</t>
  </si>
  <si>
    <t>Điều chỉnh giảm phí HHMG căn P12017 dự án Panoma hđ 51</t>
  </si>
  <si>
    <t>H10103_Hillside</t>
  </si>
  <si>
    <t>NTTK165</t>
  </si>
  <si>
    <t>Thu lãi tiền gửi T9.2024</t>
  </si>
  <si>
    <t>NTTK172</t>
  </si>
  <si>
    <t>Thu lãi tiền gửi KKH T9.2024</t>
  </si>
  <si>
    <t>NTTK210</t>
  </si>
  <si>
    <t>Thu lãi tiền gửi T9/2024</t>
  </si>
  <si>
    <t>NTTK166</t>
  </si>
  <si>
    <t>NTTK167</t>
  </si>
  <si>
    <t>NTTK168</t>
  </si>
  <si>
    <t>Trả lãi số dư trên tài khoản tháng 09/2024</t>
  </si>
  <si>
    <t>NTTK169</t>
  </si>
  <si>
    <t>NTTK170</t>
  </si>
  <si>
    <t>NTTK201</t>
  </si>
  <si>
    <t>NTTK209</t>
  </si>
  <si>
    <t>NTTK3314</t>
  </si>
  <si>
    <t>Thu tiền thanh lý Macmini 8Gb</t>
  </si>
  <si>
    <t>711</t>
  </si>
  <si>
    <t>NTTK3318</t>
  </si>
  <si>
    <t>Thu tiền thanh lý đồ dùng VP ở kho Minh Khai</t>
  </si>
  <si>
    <t>KH_LTB</t>
  </si>
  <si>
    <t>Lý Thanh Bình</t>
  </si>
  <si>
    <t>Kết chuyển thu nhập khác phát sinh trong kỳ</t>
  </si>
  <si>
    <t>UNC04679</t>
  </si>
  <si>
    <t>Chênh lệch công nợ</t>
  </si>
  <si>
    <t>NVK01716</t>
  </si>
  <si>
    <t>Hạch toán điều chỉnh tăng thuế GTGT đầu vào tháng 2/2024 khớp tờ khai (tạm)</t>
  </si>
  <si>
    <t>1331</t>
  </si>
  <si>
    <t>UNC04680</t>
  </si>
  <si>
    <t>Hoàn tiền Thanh lý Macmini 8Gb</t>
  </si>
  <si>
    <t>NVK01715</t>
  </si>
  <si>
    <t>Hạch toán ghi nhận phần chênh lệch thuế GTGT đầu vào của tờ khai tháng 1/24 BS lần 1 (tạm)</t>
  </si>
  <si>
    <t>UNC05038</t>
  </si>
  <si>
    <t>Chênh lệnh số lẻ hóa đơn 63-3/5/24</t>
  </si>
  <si>
    <t>UNC05145</t>
  </si>
  <si>
    <t xml:space="preserve">Thanh lý CCDC: Điều hòa treo tường Casper SC24 FS32 </t>
  </si>
  <si>
    <t>NTTK3738</t>
  </si>
  <si>
    <t>Thu khác</t>
  </si>
  <si>
    <t>NTTK81</t>
  </si>
  <si>
    <t>XL số dư</t>
  </si>
  <si>
    <t>NVK203</t>
  </si>
  <si>
    <t>XL chênh lệch công nợ TK 3415</t>
  </si>
  <si>
    <t>3415</t>
  </si>
  <si>
    <t>NVK204</t>
  </si>
  <si>
    <t>Xử lý chênh lệch phát sinh TK 334 - UNC ngày 06/06/2024 TT thưởng nóng căn P112B12A dự án The Pathway cho CTV Cao Văn Đạt</t>
  </si>
  <si>
    <t>NVK205</t>
  </si>
  <si>
    <t>Xử lý chênh lệch phát sinh TK 334 - UNC ngày 26/06/2024 TT thưởng nóng căn P11712B dự án The Pathway cho CTV Đào Thị Diệu Thúy</t>
  </si>
  <si>
    <t>NVK208</t>
  </si>
  <si>
    <t>Xử lý chênh lệch phát sinh TK 334 - UNC ngày 26/06/2024 TT thưởng nóng căn P10512B dự án The Pathway cho CTV Hoàng Thị Thu</t>
  </si>
  <si>
    <t>NVK198</t>
  </si>
  <si>
    <t>Xử lý chênh lệch phát sinh TK 334 - UNC ngày 15/8/24 cho HHMG căn P11112B dự án Panoma cho CTV Nguyễn Thị Khánh Ly</t>
  </si>
  <si>
    <t>NVK199</t>
  </si>
  <si>
    <t>Xử lý chênh lệch phát sinh TK 334 - UNC ngày 15/8/24 cho HHMG căn P12805 dự án Panoma cho CTV Nguyễn Thị Khánh Ly</t>
  </si>
  <si>
    <t>NTTK171</t>
  </si>
  <si>
    <t>Hoàn tiền cashbank T8/2024</t>
  </si>
  <si>
    <t>NVK223</t>
  </si>
  <si>
    <t>XL chênh lệch công nợ - Bảo tín Minh Châu</t>
  </si>
  <si>
    <t>NVK01714</t>
  </si>
  <si>
    <t>Hạch toán giảm thuế GTGT còn được khấu trừ đầu năm 2024 (tạm)</t>
  </si>
  <si>
    <t>811</t>
  </si>
  <si>
    <t>TP_XLCP</t>
  </si>
  <si>
    <t>UNC04563</t>
  </si>
  <si>
    <t>Tiền lãi P12805 Panoma</t>
  </si>
  <si>
    <t>NCC00241</t>
  </si>
  <si>
    <t>CONG TY TNHH BDS S-REALTY DA NANG</t>
  </si>
  <si>
    <t>UNC04567</t>
  </si>
  <si>
    <t>Kết chuyển chi phí khác phát sinh trong kỳ</t>
  </si>
  <si>
    <t>UNC04713</t>
  </si>
  <si>
    <t xml:space="preserve">Chênh lệch công nợ </t>
  </si>
  <si>
    <t>XLCN</t>
  </si>
  <si>
    <t>UNC04801</t>
  </si>
  <si>
    <t>Tiền phạt Nộp chậm tiền thuế GTGT</t>
  </si>
  <si>
    <t>THUECAUGIAY</t>
  </si>
  <si>
    <t>Chi cục thuế Quận Cầu Giấy</t>
  </si>
  <si>
    <t>TP_P</t>
  </si>
  <si>
    <t>UNC04802</t>
  </si>
  <si>
    <t>Tiền phạt Nộp chậm tiền thuế</t>
  </si>
  <si>
    <t>THUETUSON</t>
  </si>
  <si>
    <t>Thuế Từ Sơn - Bắc Ninh</t>
  </si>
  <si>
    <t>UNC04805</t>
  </si>
  <si>
    <t>UNC04744</t>
  </si>
  <si>
    <t>TT tiền lãi căn E707 SGB đến ngày 17/3/2024</t>
  </si>
  <si>
    <t>Phạm Tiến Dũng</t>
  </si>
  <si>
    <t>UNC04852</t>
  </si>
  <si>
    <t>Nộp tiền phạt VPHC theo TB số: 12179/CTHN-QLN ngày 13/3/24) TM 4254</t>
  </si>
  <si>
    <t>KBNN_Thanh Xuân</t>
  </si>
  <si>
    <t>Kho bạc nhà nước quận Thanh Xuân</t>
  </si>
  <si>
    <t>NVK01718</t>
  </si>
  <si>
    <t>Điều chỉnh giảm Q1/22 BS lần 3</t>
  </si>
  <si>
    <t>Điều chỉnh giảm Q3/22 BS lần 4</t>
  </si>
  <si>
    <t>Điều chỉnh giảm Q4/22 BS lần 3</t>
  </si>
  <si>
    <t>Điều chỉnh giảm T1/23 BS lần 2</t>
  </si>
  <si>
    <t>Điều chỉnh giảm T2/23 BS lần 2</t>
  </si>
  <si>
    <t>UNC05060</t>
  </si>
  <si>
    <t>Lãi chậm nộp</t>
  </si>
  <si>
    <t>BHXH_Thanh Xuân</t>
  </si>
  <si>
    <t>Bảo hiểm xã hội quận Thanh Xuân</t>
  </si>
  <si>
    <t>BHXH_Laichamnop</t>
  </si>
  <si>
    <t>UNC05061</t>
  </si>
  <si>
    <t>PC00165</t>
  </si>
  <si>
    <t>Chi thanh toán tiền lãi căn E707 tháng 1 +2/2024</t>
  </si>
  <si>
    <t>Tea break sự kiện</t>
  </si>
  <si>
    <t>Tea break sự kiện -  nước uống</t>
  </si>
  <si>
    <t>QTTU00607</t>
  </si>
  <si>
    <t>Lọ + hoa để bàn</t>
  </si>
  <si>
    <t>Phát sinh nước tại quán</t>
  </si>
  <si>
    <t>Bánh kẹo, khăn giấy, nước lọc</t>
  </si>
  <si>
    <t>UNC05325</t>
  </si>
  <si>
    <t>Nguyen Van Dang chuyển tiền lãi căn P103A12A dự án The Pathway (căn ôm)</t>
  </si>
  <si>
    <t>UNC05327</t>
  </si>
  <si>
    <t>Nguyễn Thị Nga chuyển tiền lãi căn S10908 dự án Symphony (căn ôm) tòa S1</t>
  </si>
  <si>
    <t>0109953071</t>
  </si>
  <si>
    <t>CÔNG TY TNHH BẤT ĐỘNG SẢN S-REALTY</t>
  </si>
  <si>
    <t>NVK179</t>
  </si>
  <si>
    <t>Hạch toán thuế TNCN từ lãi cho vay của HĐ vay số: 17.5.24/HĐV/RETI.PBT T7/2024 Phạm Bạch Tuyết</t>
  </si>
  <si>
    <t>NVK180</t>
  </si>
  <si>
    <t>Hạch toán thuế TNCN từ lãi cho vay của HĐ vay số: 10.6.24/HĐV/RETI.PBT T7/2024 Phạm Bạch Tuyết</t>
  </si>
  <si>
    <t>UNC05437</t>
  </si>
  <si>
    <t>Lãi chậm nộp T5/2024</t>
  </si>
  <si>
    <t>Lãi chậm nộp T6/2024</t>
  </si>
  <si>
    <t>UNC05438</t>
  </si>
  <si>
    <t>Nguyen Thanh Nam chuyển tiền lãi căn S10821 dự án Symphony (căn ôm)</t>
  </si>
  <si>
    <t>UNC05482</t>
  </si>
  <si>
    <t>Hỗ trợ 50-50 chi phí Marketing team Trọng Nhân dự án Sun Symphony</t>
  </si>
  <si>
    <t>NVK201</t>
  </si>
  <si>
    <t>Xử lý chênh lệch phát sinh TK 334 - UNC ngày 06/06/2024 TT thưởng nóng căn P11606 dự án The Pathway cho CTV Đỗ Thị Thủy</t>
  </si>
  <si>
    <t>NVK206</t>
  </si>
  <si>
    <t>Xử lý chênh lệch phát sinh TK 334 - UNC ngày 05/06/2024 TT thưởng nóng căn B2.7.04 dự án Sun Cosmo cho CTV Dương Thị Ánh</t>
  </si>
  <si>
    <t>NVK207</t>
  </si>
  <si>
    <t>Xử lý chênh lệch phát sinh TK 334 - UNC ngày 05/06/2024 TT thưởng nóng căn B2.7.05 dự án Sun Cosmo cho CTV Dương Thị Ánh</t>
  </si>
  <si>
    <t>NVK209</t>
  </si>
  <si>
    <t>Xử lý chênh lệch phát sinh TK 334 - UNC ngày 04/06/2024 TT thưởng nóng căn T21703A dự án Sun Ponte cho CTV Nguyễn Thị Huyền My</t>
  </si>
  <si>
    <t>NVK211</t>
  </si>
  <si>
    <t>Hạch toán thuế TNCN từ lãi cho vay của HĐ vay số: 12.7.24/HĐV/RETI.NVĐ T8/2024 Nguyễn Văn Đăng</t>
  </si>
  <si>
    <t>UNC05548</t>
  </si>
  <si>
    <t>Dang Phuong Anh chuyển tiền lãi căn S10603A dự án Symphony (căn ôm)</t>
  </si>
  <si>
    <t>UNC06018</t>
  </si>
  <si>
    <t>Chi khác</t>
  </si>
  <si>
    <t>NVK200</t>
  </si>
  <si>
    <t>Xử lý chênh lệch phát sinh TK 334 - UNC ngày 10/8/24 TT HHMG căn P212A03A dự án Panoma cho CTV Bùi Quý Long</t>
  </si>
  <si>
    <t>NVK202</t>
  </si>
  <si>
    <t>Xử lý chênh lệch phát sinh TK 334 - UNC ngày 10/08/2024 TT HHMG căn P11606 dự án The Pathway cho CTV Đỗ Thị Thủy</t>
  </si>
  <si>
    <t>NVK212</t>
  </si>
  <si>
    <t>Hạch toán thuế TNCN từ lãi cho vay của HĐ vay số: 16.4.24/HĐV/RETI.NTA T8/2024 Nguyễn Thị An</t>
  </si>
  <si>
    <t>NVK213</t>
  </si>
  <si>
    <t>Hạch toán thuế TNCN từ lãi cho vay của HĐ vay số: 18.5.24/HĐV/RETI.NTA T8/2024 Nguyễn Thị An</t>
  </si>
  <si>
    <t>NVK214</t>
  </si>
  <si>
    <t>Hạch toán thuế TNCN từ lãi cho vay của HĐ vay số: 15.5.24/HĐV/RETI.NTA T8/2024 Nguyễn Thị An</t>
  </si>
  <si>
    <t>UNC05795</t>
  </si>
  <si>
    <t>TT tiền lãi chậm nộp bảo hiểm</t>
  </si>
  <si>
    <t>UNC06144</t>
  </si>
  <si>
    <t>Chuyển tiền lãi căn S2A0307 dự án Symphony KH Ngo Xuan Luu</t>
  </si>
  <si>
    <t>UNC06169</t>
  </si>
  <si>
    <t>Chuyển tiền lãi căn S3A2011 dự án Symphony KH Dau Quoc Hoan (căn ôm)</t>
  </si>
  <si>
    <t>NVK240</t>
  </si>
  <si>
    <t>Hạch toán thuế TNCN từ lãi cho vay của HĐ vay số: 10.6.24/HĐV/RETI.PBT T9/2024 Phạm Bạch Tuyết</t>
  </si>
  <si>
    <t>NVK241</t>
  </si>
  <si>
    <t>Hạch toán thuế TNCN từ lãi cho vay của HĐ vay số: 12.6.24/HĐV/RETI.NTA T9/2024 Nguyễn Thị An</t>
  </si>
  <si>
    <t>UNC06170</t>
  </si>
  <si>
    <t>Chuyển tiền lãi căn S3B1209 dự án Symphony KH Nguyen Minh Ky và Nguyen Thi Kim Nhung (căn chuyển đổi thu nhập cam kết)</t>
  </si>
  <si>
    <t>S3B1209_Symphony</t>
  </si>
  <si>
    <t>UNC06245</t>
  </si>
  <si>
    <t>XL chênh lệch</t>
  </si>
  <si>
    <t>UNC06291</t>
  </si>
  <si>
    <t>TT chi phí buil tài nguyên FB Ads</t>
  </si>
  <si>
    <t>NTTK208</t>
  </si>
  <si>
    <t>Nguyễn Văn Đăng hoàn tiền lãi vay T2/24 căn E707</t>
  </si>
  <si>
    <t>NVK242</t>
  </si>
  <si>
    <t>Hạch toán thuế TNCN từ lãi cho vay của HĐ vay số: 21.8.24/HĐV/RETI.NAN T9/2024 Nguyễn Anh Ngọc</t>
  </si>
  <si>
    <t>QTTU00633</t>
  </si>
  <si>
    <t>Chi phí xe ô tô không có hóa đơn</t>
  </si>
  <si>
    <t>UNC06303</t>
  </si>
  <si>
    <t>TT phí công chứng hồ sơ ủy quyền căn P12017</t>
  </si>
  <si>
    <t>UNC06307</t>
  </si>
  <si>
    <t>Chuyển tiền lãi căn S3A1810 dự án Symphony KH Tran Huong Giang</t>
  </si>
  <si>
    <t>Reti/RBS</t>
  </si>
  <si>
    <t>Khoản mục</t>
  </si>
  <si>
    <t>TK 811</t>
  </si>
  <si>
    <t>Tỷ trọng/Tổng doanh thu (chi phí)</t>
  </si>
  <si>
    <t>Tỷ trọng/doanh thu</t>
  </si>
  <si>
    <t>LỢI NHUẬN/(LỖ) HĐ TÀI CHÍNH</t>
  </si>
  <si>
    <t>Theo báo cáo đang nhặt</t>
  </si>
  <si>
    <t>Gross --&gt; Ebitda</t>
  </si>
  <si>
    <t>DỰ ÁN</t>
  </si>
  <si>
    <t>MÃ CĂN</t>
  </si>
  <si>
    <t>TÊN SALE</t>
  </si>
  <si>
    <t>TEAM/F2</t>
  </si>
  <si>
    <t>TỶ LỆ CHIA</t>
  </si>
  <si>
    <t>SỐ LƯỢNG GIAO DỊCH</t>
  </si>
  <si>
    <t>Giá gồm VAT sau ck và KPBT</t>
  </si>
  <si>
    <t>Giá tính phí</t>
  </si>
  <si>
    <t>Hoa hồng</t>
  </si>
  <si>
    <t>T07.24</t>
  </si>
  <si>
    <t>Sun Pathway</t>
  </si>
  <si>
    <t>P103A12A</t>
  </si>
  <si>
    <t>ĐX</t>
  </si>
  <si>
    <t>2.657.319.810</t>
  </si>
  <si>
    <t>Lumi Prestige</t>
  </si>
  <si>
    <t>P12807</t>
  </si>
  <si>
    <t>3.890.847.520</t>
  </si>
  <si>
    <t>KD Hà Nội</t>
  </si>
  <si>
    <t>3.558.908.584</t>
  </si>
  <si>
    <t>P22103</t>
  </si>
  <si>
    <t>4.000.641.546</t>
  </si>
  <si>
    <t>P11001</t>
  </si>
  <si>
    <t>6.658.676.416</t>
  </si>
  <si>
    <t>P10701</t>
  </si>
  <si>
    <t>6.585.724.432</t>
  </si>
  <si>
    <t>Sun Symphony Residences</t>
  </si>
  <si>
    <t>S12503</t>
  </si>
  <si>
    <t>5.278.099.841</t>
  </si>
  <si>
    <t>S10321</t>
  </si>
  <si>
    <t>KD Đà Nẵng</t>
  </si>
  <si>
    <t>10.183.419.794</t>
  </si>
  <si>
    <t>SRT</t>
  </si>
  <si>
    <t>4.214.880.578,7</t>
  </si>
  <si>
    <t>6.799.740.178,0</t>
  </si>
  <si>
    <t>3.661.272.093</t>
  </si>
  <si>
    <t>RC</t>
  </si>
  <si>
    <t>5.575.614.025</t>
  </si>
  <si>
    <t>VH</t>
  </si>
  <si>
    <t>3.600.791.576</t>
  </si>
  <si>
    <t>Hưng Phát</t>
  </si>
  <si>
    <t>3.160.622.894,0</t>
  </si>
  <si>
    <t>3.941.042.609,9</t>
  </si>
  <si>
    <t>The Royal Residences (Vin TH)</t>
  </si>
  <si>
    <t>PM11418</t>
  </si>
  <si>
    <t>Lê Chí Hưng</t>
  </si>
  <si>
    <t>KD Thanh Hóa</t>
  </si>
  <si>
    <t>2.251.756.176</t>
  </si>
  <si>
    <t>PM11517</t>
  </si>
  <si>
    <t>2.392.183.028,0</t>
  </si>
  <si>
    <t>PM11506</t>
  </si>
  <si>
    <t>3.108.358.096,0</t>
  </si>
  <si>
    <t>PM11313</t>
  </si>
  <si>
    <t>Nguyễn Duy Quý</t>
  </si>
  <si>
    <t>2.295.303.338,0</t>
  </si>
  <si>
    <t>PM10711</t>
  </si>
  <si>
    <t>1.599.498.302</t>
  </si>
  <si>
    <t>PM10909</t>
  </si>
  <si>
    <t>3.405.471.087</t>
  </si>
  <si>
    <t>T08.24</t>
  </si>
  <si>
    <t>The Miami 5 (GS5)</t>
  </si>
  <si>
    <t>KDHN</t>
  </si>
  <si>
    <t>0,5</t>
  </si>
  <si>
    <t>TPL</t>
  </si>
  <si>
    <t>S3B1603</t>
  </si>
  <si>
    <t>KDDN</t>
  </si>
  <si>
    <t>4.560.076.480,0</t>
  </si>
  <si>
    <t>3.596.764.332,0</t>
  </si>
  <si>
    <t>LC</t>
  </si>
  <si>
    <t>6.768.306.632,0</t>
  </si>
  <si>
    <t>5.621.065.824</t>
  </si>
  <si>
    <t>3.665.709.484</t>
  </si>
  <si>
    <t>6.771.417.763</t>
  </si>
  <si>
    <t>3.998.699.198</t>
  </si>
  <si>
    <t>6.988.602.012</t>
  </si>
  <si>
    <t>4.040.500.924</t>
  </si>
  <si>
    <t>4.000.427.320</t>
  </si>
  <si>
    <t>4.079.577.655</t>
  </si>
  <si>
    <t>6.737.256.664,0</t>
  </si>
  <si>
    <t>2.778.161.551,0</t>
  </si>
  <si>
    <t>12.468.299.324</t>
  </si>
  <si>
    <t>T09.24</t>
  </si>
  <si>
    <t>MHL</t>
  </si>
  <si>
    <t>GS51910</t>
  </si>
  <si>
    <t>Trịnh Hải Hải</t>
  </si>
  <si>
    <t>GS52902</t>
  </si>
  <si>
    <t>GS52915</t>
  </si>
  <si>
    <t>Vinhomes Global Gate</t>
  </si>
  <si>
    <t>NS4-19</t>
  </si>
  <si>
    <t>TN1-128</t>
  </si>
  <si>
    <t>TN2-74</t>
  </si>
  <si>
    <t>TN3-79</t>
  </si>
  <si>
    <t>TN3-77</t>
  </si>
  <si>
    <t>NS4-21</t>
  </si>
  <si>
    <t>Tân Long</t>
  </si>
  <si>
    <t>NS-04</t>
  </si>
  <si>
    <t>TĐ7-11</t>
  </si>
  <si>
    <t>Michi Land</t>
  </si>
  <si>
    <t>TN3-173</t>
  </si>
  <si>
    <t>RealNex</t>
  </si>
  <si>
    <t>TN1-127</t>
  </si>
  <si>
    <t>3.654.874.000</t>
  </si>
  <si>
    <t>4.359.611.214</t>
  </si>
  <si>
    <t>5.974.695.763</t>
  </si>
  <si>
    <t>S3A1810</t>
  </si>
  <si>
    <t>DXMB</t>
  </si>
  <si>
    <t>3.252.656.146</t>
  </si>
  <si>
    <t>7.128.226.741</t>
  </si>
  <si>
    <t>The Victoria</t>
  </si>
  <si>
    <t>V3.0809</t>
  </si>
  <si>
    <t>KD HN</t>
  </si>
  <si>
    <t>2.356.797.744</t>
  </si>
  <si>
    <t>V3.1510</t>
  </si>
  <si>
    <t>5.953.170.230</t>
  </si>
  <si>
    <t>V3.1509</t>
  </si>
  <si>
    <t>2.410.200.623</t>
  </si>
  <si>
    <t>V3.1512</t>
  </si>
  <si>
    <t>4.268.343.141</t>
  </si>
  <si>
    <t>V3.1512A</t>
  </si>
  <si>
    <t>5.409.871.917</t>
  </si>
  <si>
    <t>V2.0501</t>
  </si>
  <si>
    <t>2.315.587.649</t>
  </si>
  <si>
    <t>V2.0503</t>
  </si>
  <si>
    <t>ABC Land</t>
  </si>
  <si>
    <t>2.331.098.073</t>
  </si>
  <si>
    <t>V2.0512</t>
  </si>
  <si>
    <t>6.640.680.313</t>
  </si>
  <si>
    <t>V2.2402</t>
  </si>
  <si>
    <t>2.659.930.976</t>
  </si>
  <si>
    <t>V2.2409</t>
  </si>
  <si>
    <t>2.782.562.534</t>
  </si>
  <si>
    <t>V2.2406</t>
  </si>
  <si>
    <t>2.473.090.974</t>
  </si>
  <si>
    <t>V2.2412</t>
  </si>
  <si>
    <t>An Phúc</t>
  </si>
  <si>
    <t>6.987.776.991</t>
  </si>
  <si>
    <t>V1.0301</t>
  </si>
  <si>
    <t>5.028.333.742</t>
  </si>
  <si>
    <t>V1.0302</t>
  </si>
  <si>
    <t>4.936.441.193</t>
  </si>
  <si>
    <t>V1.0303</t>
  </si>
  <si>
    <t>ABC</t>
  </si>
  <si>
    <t>4.928.610.611</t>
  </si>
  <si>
    <t>V1.0305A</t>
  </si>
  <si>
    <t>2.365.651.128</t>
  </si>
  <si>
    <t>V1.0311</t>
  </si>
  <si>
    <t>2.603.477.844</t>
  </si>
  <si>
    <t>V1.0317</t>
  </si>
  <si>
    <t>1.844.695.505</t>
  </si>
  <si>
    <t>LỢI NHUẬN THUẦN TRƯỚC THUẾ</t>
  </si>
  <si>
    <t>STT</t>
  </si>
  <si>
    <t>Ngày đặt cọc</t>
  </si>
  <si>
    <t>Ngày ký VBTT/ HĐMB</t>
  </si>
  <si>
    <t>NGÀY KÝ TTKQ/ HĐTHNV</t>
  </si>
  <si>
    <t>Chính sách tt</t>
  </si>
  <si>
    <t>KÝ HDMB</t>
  </si>
  <si>
    <t>CHỨC VỤ</t>
  </si>
  <si>
    <t>Giá gồm VAT và KPBT sau ck</t>
  </si>
  <si>
    <t>Giá gồm VAT và KPBT sau ck/ tỷ lệ % GD</t>
  </si>
  <si>
    <t>Giá tính HHMG</t>
  </si>
  <si>
    <t>Giá tính HHMG sau ck/ tỷ lệ GD</t>
  </si>
  <si>
    <t>% HH cho sales</t>
  </si>
  <si>
    <t>HH cho sales</t>
  </si>
  <si>
    <t>MỨC PHÍ CƠ SỞ</t>
  </si>
  <si>
    <t>PTTT (TĐ/ Vay/TTS)</t>
  </si>
  <si>
    <t>TIỀN CỌC</t>
  </si>
  <si>
    <t>Giỏ</t>
  </si>
  <si>
    <t>TÌNH TRẠNG</t>
  </si>
  <si>
    <t>MỨC PHÍ THỰC NHẬN</t>
  </si>
  <si>
    <t>DOANH THU LŨY TIẾN</t>
  </si>
  <si>
    <t>Chi trả lương KPI</t>
  </si>
  <si>
    <t>KPI ĐẠT</t>
  </si>
  <si>
    <t>TTTĐ</t>
  </si>
  <si>
    <t>RT</t>
  </si>
  <si>
    <t>Chưa ký CN</t>
  </si>
  <si>
    <t>TPKD</t>
  </si>
  <si>
    <t>CVKD</t>
  </si>
  <si>
    <t>GDKD</t>
  </si>
  <si>
    <t>TTS</t>
  </si>
  <si>
    <t>27+28/09/2024</t>
  </si>
  <si>
    <t>ĐÃ KÝ</t>
  </si>
  <si>
    <t>2,0%</t>
  </si>
  <si>
    <t>65.364.704</t>
  </si>
  <si>
    <t>4,0%</t>
  </si>
  <si>
    <t>Đủ DK</t>
  </si>
  <si>
    <t>2.000.000</t>
  </si>
  <si>
    <t>73.289.464</t>
  </si>
  <si>
    <t>100.453.445</t>
  </si>
  <si>
    <t>54.668.161</t>
  </si>
  <si>
    <t>119.787.306</t>
  </si>
  <si>
    <t>TÊN SALE/ F2 GIAO DỊCH</t>
  </si>
  <si>
    <t>THANH TOÁN SỚM</t>
  </si>
  <si>
    <t>S3A1815</t>
  </si>
  <si>
    <t>VAY NGÂN HÀNG</t>
  </si>
  <si>
    <t>KD ĐN</t>
  </si>
  <si>
    <t>Chưa đủ DK</t>
  </si>
  <si>
    <t>THANH TOÁN TIẾN ĐỘ</t>
  </si>
  <si>
    <t>Phạm Thị Thu Mẫn</t>
  </si>
  <si>
    <t>S3A1607</t>
  </si>
  <si>
    <t>CHƯA KÝ</t>
  </si>
  <si>
    <t>TTKQ</t>
  </si>
  <si>
    <t>V3.0915A</t>
  </si>
  <si>
    <t>KH bk chuyển sang cọc + 30/09/2024</t>
  </si>
  <si>
    <t>The Sola Park</t>
  </si>
  <si>
    <t>G5.2002</t>
  </si>
  <si>
    <t>G5.2003</t>
  </si>
  <si>
    <t>G5.2005</t>
  </si>
  <si>
    <t>G5.2015</t>
  </si>
  <si>
    <t>Nguyễn Đức Cường</t>
  </si>
  <si>
    <t>G5.2022</t>
  </si>
  <si>
    <t>G5.2024</t>
  </si>
  <si>
    <t>Nguyễn Quang Minh</t>
  </si>
  <si>
    <t>G5.2030</t>
  </si>
  <si>
    <t>G5.2212A</t>
  </si>
  <si>
    <t>G5.2215A</t>
  </si>
  <si>
    <t>G5.2217</t>
  </si>
  <si>
    <t>G5.2219</t>
  </si>
  <si>
    <t>Trịnh Ngọc Châu</t>
  </si>
  <si>
    <t>G5.2220</t>
  </si>
  <si>
    <t>Vũ Vũ</t>
  </si>
  <si>
    <t>G5.2221</t>
  </si>
  <si>
    <t>G5.2506</t>
  </si>
  <si>
    <t>G5.2508A</t>
  </si>
  <si>
    <t>G5.2508</t>
  </si>
  <si>
    <t>G5.2510</t>
  </si>
  <si>
    <t>Nguyễn Minh Triệu (F2)</t>
  </si>
  <si>
    <t>G5.2528</t>
  </si>
  <si>
    <t>G5.2708A</t>
  </si>
  <si>
    <t>G5.3012</t>
  </si>
  <si>
    <t>G5.3118</t>
  </si>
  <si>
    <t>Hoàng Thị Thảo</t>
  </si>
  <si>
    <t>G5.3318</t>
  </si>
  <si>
    <t>Phạm Việt Hiếu</t>
  </si>
  <si>
    <t>G5.3327</t>
  </si>
  <si>
    <t>G5.3911</t>
  </si>
  <si>
    <t>G6.1511</t>
  </si>
  <si>
    <t>G6.1823</t>
  </si>
  <si>
    <t>SVH</t>
  </si>
  <si>
    <t>G6.2011</t>
  </si>
  <si>
    <t>G6.2305A</t>
  </si>
  <si>
    <t>G6.2520</t>
  </si>
  <si>
    <t>G6.2521</t>
  </si>
  <si>
    <t>G6.2606</t>
  </si>
  <si>
    <t>Wonderhomes</t>
  </si>
  <si>
    <t>G6.2608A</t>
  </si>
  <si>
    <t>Trần Phương Nam</t>
  </si>
  <si>
    <t>G6.2608</t>
  </si>
  <si>
    <t>22/10/2024
+ 23/10/2024</t>
  </si>
  <si>
    <t>G6.2611</t>
  </si>
  <si>
    <t>G6.2616</t>
  </si>
  <si>
    <t>đã lấy hồ sơ</t>
  </si>
  <si>
    <t>G6.2818</t>
  </si>
  <si>
    <t>G6.3205A</t>
  </si>
  <si>
    <t>Tăng Thế Hưng (CTV)</t>
  </si>
  <si>
    <t>G6.3225</t>
  </si>
  <si>
    <t>G6.3226</t>
  </si>
  <si>
    <t>26/10/2024 (K chụp ảnh hồ sơ)</t>
  </si>
  <si>
    <t>G6.3229</t>
  </si>
  <si>
    <t>G6.3601</t>
  </si>
  <si>
    <t>G6.3602</t>
  </si>
  <si>
    <t>G6.3611</t>
  </si>
  <si>
    <t>G6.3909</t>
  </si>
  <si>
    <t>G6.3916</t>
  </si>
  <si>
    <t>NS8-16</t>
  </si>
  <si>
    <t>NS8-17</t>
  </si>
  <si>
    <t>TĐ7-09</t>
  </si>
  <si>
    <t>TN6-16</t>
  </si>
  <si>
    <t>Vương Xuân Toản</t>
  </si>
  <si>
    <t>Trần Thị Minh Trang</t>
  </si>
  <si>
    <t>LUMI GD3</t>
  </si>
  <si>
    <t>E2.1111</t>
  </si>
  <si>
    <t>VAY NH</t>
  </si>
  <si>
    <t>E1.0414</t>
  </si>
  <si>
    <t>E2.0710</t>
  </si>
  <si>
    <t>E1.2604</t>
  </si>
  <si>
    <t>E2.0707</t>
  </si>
  <si>
    <t>E2.1709</t>
  </si>
  <si>
    <t>E1.0214</t>
  </si>
  <si>
    <t>MV</t>
  </si>
  <si>
    <t>Trịnh Nguyễn Khánh Linh</t>
  </si>
  <si>
    <t>SUN URBAN CITY</t>
  </si>
  <si>
    <t>A10301</t>
  </si>
  <si>
    <t>VHOME</t>
  </si>
  <si>
    <t>A10302</t>
  </si>
  <si>
    <t>A10303A</t>
  </si>
  <si>
    <t>A10316</t>
  </si>
  <si>
    <t>A10317</t>
  </si>
  <si>
    <t>A10330</t>
  </si>
  <si>
    <t>A10331</t>
  </si>
  <si>
    <t>TTS 95%</t>
  </si>
  <si>
    <t>A10709</t>
  </si>
  <si>
    <t>A10712B</t>
  </si>
  <si>
    <t>A10715</t>
  </si>
  <si>
    <t>A10725</t>
  </si>
  <si>
    <t>Nguyễn Ngọc Hữu</t>
  </si>
  <si>
    <t>A10728</t>
  </si>
  <si>
    <t>A80807</t>
  </si>
  <si>
    <t>Lê Thế Bách</t>
  </si>
  <si>
    <t>Nguyễn Hoàng Sơn</t>
  </si>
  <si>
    <t>Vũ Thu Hiền</t>
  </si>
  <si>
    <t>A703A03A</t>
  </si>
  <si>
    <t>KD HÀ NAM</t>
  </si>
  <si>
    <t>A10701</t>
  </si>
  <si>
    <t>A10702</t>
  </si>
  <si>
    <t>A60310</t>
  </si>
  <si>
    <t>DOHA</t>
  </si>
  <si>
    <t>Trương Thị Thanh Huyền</t>
  </si>
  <si>
    <t>Vinhomes Royal Residences</t>
  </si>
  <si>
    <t>PM21505</t>
  </si>
  <si>
    <t>Mayhomes</t>
  </si>
  <si>
    <t>PM20710</t>
  </si>
  <si>
    <t>Fourhomes</t>
  </si>
  <si>
    <t>Hillside Phú Quốc</t>
  </si>
  <si>
    <t>KD HN 1</t>
  </si>
  <si>
    <t>Thanh toán theo tiến độ</t>
  </si>
  <si>
    <t>Vay NH</t>
  </si>
  <si>
    <t>Quỹ độc quyền RT</t>
  </si>
  <si>
    <t>Thanh toán sớm</t>
  </si>
  <si>
    <t>100.000.000</t>
  </si>
  <si>
    <t>SMR</t>
  </si>
  <si>
    <t>Đã có tin nhắn xác nhận</t>
  </si>
  <si>
    <t>đã gửi ptg</t>
  </si>
  <si>
    <t>5,0%</t>
  </si>
  <si>
    <t>CHƯA KÝ HDMB</t>
  </si>
  <si>
    <t>Qũy SML</t>
  </si>
  <si>
    <t>Qũy SKG</t>
  </si>
  <si>
    <t>ĐÃ KÝ HDMB</t>
  </si>
  <si>
    <t>4.000.000</t>
  </si>
  <si>
    <t>TTTS</t>
  </si>
  <si>
    <t>Quỹ Mayhomes</t>
  </si>
  <si>
    <t>Tiến độ</t>
  </si>
  <si>
    <t>KD HN 4</t>
  </si>
  <si>
    <t>nhanh</t>
  </si>
  <si>
    <t>NSL</t>
  </si>
  <si>
    <t>S2A1705</t>
  </si>
  <si>
    <t>Tatiland</t>
  </si>
  <si>
    <t>S10322</t>
  </si>
  <si>
    <t>Thanh toán 95%</t>
  </si>
  <si>
    <t>THÁNG DOANH THU</t>
  </si>
  <si>
    <t>Sun Ponte</t>
  </si>
  <si>
    <t>Thái Minh</t>
  </si>
  <si>
    <t>Đã gửi bản scan PTG VÀ TTKH C THI</t>
  </si>
  <si>
    <t>LUMI</t>
  </si>
  <si>
    <t>The Cosmo</t>
  </si>
  <si>
    <t>đl tự tính</t>
  </si>
  <si>
    <t>The Panoma</t>
  </si>
  <si>
    <t>The Pathway</t>
  </si>
  <si>
    <t>Cọc sang SMR</t>
  </si>
  <si>
    <t>KD TH 1</t>
  </si>
  <si>
    <t>KD TH 3</t>
  </si>
  <si>
    <t>KD TH</t>
  </si>
  <si>
    <t>KD TH 2</t>
  </si>
  <si>
    <t>Phạm Minh Triệu
Hà Thị Vân</t>
  </si>
  <si>
    <t>AMG</t>
  </si>
  <si>
    <t>Diamond</t>
  </si>
  <si>
    <t>-</t>
  </si>
  <si>
    <t>DKRA</t>
  </si>
  <si>
    <t>Phan Đình Hùng</t>
  </si>
  <si>
    <t>KD</t>
  </si>
  <si>
    <t>UNC06860</t>
  </si>
  <si>
    <t>UNC06861</t>
  </si>
  <si>
    <t>Cước dịch vụ gửi tin nhắn CSKH tháng 09/2024 - HĐ 3524 - 14/10/2024</t>
  </si>
  <si>
    <t>PC00167</t>
  </si>
  <si>
    <t>TT Thưởng nóng 01 booking dự án Sola Park theo QĐ số: 0110/2024/QĐ-RETI ngày 01/10/2024_Nguyễn Dụng Linh</t>
  </si>
  <si>
    <t>TBK_SolaPark</t>
  </si>
  <si>
    <t>TT Thưởng nóng 01 booking dự án Sola Park theo QĐ số: 0110/2024/QĐ-RETI ngày 01/10/2024_Nguyễn Đức Cường</t>
  </si>
  <si>
    <t>NV_NĐC</t>
  </si>
  <si>
    <t>TT Thưởng nóng 01 booking dự án Sola Park theo QĐ số: 0110/2024/QĐ-RETI ngày 01/10/2024_Nguyễn Văn Đăng</t>
  </si>
  <si>
    <t>TT Thưởng nóng 01 booking dự án Sola Park theo QĐ số: 0110/2024/QĐ-RETI ngày 01/10/2024_Vũ Vũ</t>
  </si>
  <si>
    <t>NV_VV</t>
  </si>
  <si>
    <t>TT Thưởng nóng 01 booking dự án Sola Park theo QĐ số: 0110/2024/QĐ-RETI ngày 01/10/2024_Nguyễn Quang Minh</t>
  </si>
  <si>
    <t>NV_NQM</t>
  </si>
  <si>
    <t>TT Thưởng nóng 01 booking dự án Sola Park theo QĐ số: 0110/2024/QĐ-RETI ngày 01/10/2024_Trịnh Ngọc Châu</t>
  </si>
  <si>
    <t>NV_TNC</t>
  </si>
  <si>
    <t>TT Thưởng nóng 01 booking dự án Sola Park theo QĐ số: 0110/2024/QĐ-RETI ngày 01/10/2024_Trần Phương Nam</t>
  </si>
  <si>
    <t>NV_TPN</t>
  </si>
  <si>
    <t>TT Thưởng nóng 01 booking dự án Sola Park theo QĐ số: 0110/2024/QĐ-RETI ngày 01/10/2024_Trần Thanh Hải</t>
  </si>
  <si>
    <t>TT Thưởng nóng 01 booking dự án Sola Park theo QĐ số: 0110/2024/QĐ-RETI ngày 01/10/2024_Trịnh Hải Hà</t>
  </si>
  <si>
    <t>TT Thưởng nóng 01 booking dự án Sola Park theo QĐ số: 0110/2024/QĐ-RETI ngày 01/10/2024_Nguyễn Thị Duyên</t>
  </si>
  <si>
    <t>TT Thưởng nóng 01 booking dự án Sola Park theo QĐ số: 0110/2024/QĐ-RETI ngày 01/10/2024_Nguyễn Anh Ngọc</t>
  </si>
  <si>
    <t>PC00168</t>
  </si>
  <si>
    <t>TT Thưởng nóng 01 booking dự án Sola Park theo QĐ số: 0110/2024/QĐ-RETI ngày 01/10/2024_Phạm Việt Hiếu</t>
  </si>
  <si>
    <t>NV_PVH</t>
  </si>
  <si>
    <t>PC00169</t>
  </si>
  <si>
    <t>TT Thưởng nóng 01 booking dự án Senique theo QĐ số: 0110/2024/QĐ-RETI ngày 01/10/2024_Trịnh Hải Hà</t>
  </si>
  <si>
    <t>TBK_Senique</t>
  </si>
  <si>
    <t>TT Thưởng nóng 01 booking dự án Senique theo QĐ số: 0110/2024/QĐ-RETI ngày 01/10/2024_Trần Thanh Hải</t>
  </si>
  <si>
    <t>TT Thưởng nóng 01 booking dự án Senique theo QĐ số: 0110/2024/QĐ-RETI ngày 01/10/2024_Nguyễn Văn Bắc</t>
  </si>
  <si>
    <t>TT Thưởng nóng 01 booking dự án Senique theo QĐ số: 0110/2024/QĐ-RETI ngày 01/10/2024_Vũ Thu Hiền</t>
  </si>
  <si>
    <t>TT Thưởng nóng 01 booking dự án Senique theo QĐ số: 0110/2024/QĐ-RETI ngày 01/10/2024_Nguyễn Đình Bảo</t>
  </si>
  <si>
    <t>TT Thưởng nóng 01 booking dự án Senique theo QĐ số: 0110/2024/QĐ-RETI ngày 01/10/2024_Nguyễn Văn Công</t>
  </si>
  <si>
    <t>TT Thưởng nóng 01 booking dự án Senique theo QĐ số: 0110/2024/QĐ-RETI ngày 01/10/2024_Nguyễn Thị Duyên</t>
  </si>
  <si>
    <t>TT Thưởng nóng 01 booking dự án Senique theo QĐ số: 0110/2024/QĐ-RETI ngày 01/10/2024_Trương Thị Sáng</t>
  </si>
  <si>
    <t>NV_TTS</t>
  </si>
  <si>
    <t>Trương Thị Sáng</t>
  </si>
  <si>
    <t>PC00171</t>
  </si>
  <si>
    <t>TT Thưởng nóng 01 booking dự án Sola Park theo QĐ số: 0110/2024/QĐ-RETI ngày 01/10/2024_Huỳnh Ngọc Đức</t>
  </si>
  <si>
    <t>NV_HNĐ</t>
  </si>
  <si>
    <t>Huỳnh Ngọc Đức</t>
  </si>
  <si>
    <t>TT Thưởng nóng 01 booking dự án Sola Park theo QĐ số: 0110/2024/QĐ-RETI ngày 01/10/2024_Nguyễn Đăng Nam</t>
  </si>
  <si>
    <t>NV_NĐN</t>
  </si>
  <si>
    <t>Nguyễn Đăng Nam</t>
  </si>
  <si>
    <t>TT Thưởng nóng 01 booking dự án Sola Park theo QĐ số: 0110/2024/QĐ-RETI ngày 01/10/2024_Phạm Khánh Hoàn</t>
  </si>
  <si>
    <t>NV_PKH</t>
  </si>
  <si>
    <t>Phạm Khánh Hoàn</t>
  </si>
  <si>
    <t>TT Thưởng nóng 01 booking dự án Sola Park theo QĐ số: 0110/2024/QĐ-RETI ngày 01/10/2024_Hoàng Thị Thảo</t>
  </si>
  <si>
    <t>NV_HTT</t>
  </si>
  <si>
    <t>TT Thưởng nóng 01 booking dự án Sola Park theo QĐ số: 0110/2024/QĐ-RETI ngày 01/10/2024_Trần Quốc Thắng</t>
  </si>
  <si>
    <t>NV_TQT</t>
  </si>
  <si>
    <t>Trần Quốc Thắng</t>
  </si>
  <si>
    <t>MDV01132.1</t>
  </si>
  <si>
    <t>Chi phí mua Iphone 16 Pro Max tặng khách hàng - hđ 2093866 - 18/10/2024</t>
  </si>
  <si>
    <t>0104831030-091</t>
  </si>
  <si>
    <t>CHI NHÁNH CÔNG TY TNHH NHÀ NƯỚC MỘT THÀNH VIÊN THƯƠNG MẠI VÀ XUẤT NHẬP KHẨU VIETTEL - TRUNG TÂM BÁN</t>
  </si>
  <si>
    <t>MDV01154.1</t>
  </si>
  <si>
    <t>Chi phí mua quà tặng khách hàng (nước hoa) - hđ 214 -  21/10/2024</t>
  </si>
  <si>
    <t>0108669981</t>
  </si>
  <si>
    <t>CÔNG TY TNHH KINH DOANH TÙNG GIA</t>
  </si>
  <si>
    <t>BH78-24</t>
  </si>
  <si>
    <t>iPhone 16 Pro Max 512GB Titan Sa Mạc (MYX23VN/A)</t>
  </si>
  <si>
    <t>UNC06684</t>
  </si>
  <si>
    <t>TT thưởng nóng 01 booking dự án Sun Urban Hà Nam theo QĐ số: 2006/2024/QĐ-RETI ngày 20/06/2024 -Lê Văn Minh</t>
  </si>
  <si>
    <t>NV_RT0977_LVM</t>
  </si>
  <si>
    <t>RT0977_Lê Văn Minh</t>
  </si>
  <si>
    <t>RETI_HNa</t>
  </si>
  <si>
    <t>UNC06687</t>
  </si>
  <si>
    <t>MDV01142.1</t>
  </si>
  <si>
    <t>Chi phí in ấn tài liệu bán hàng,văn phòng T10/2024  - hđ 1505 - 25/10/2024</t>
  </si>
  <si>
    <t>PC00175</t>
  </si>
  <si>
    <t>PBCC00304</t>
  </si>
  <si>
    <t>Phân bổ chi phí CCDC tháng 10 năm 2024</t>
  </si>
  <si>
    <t>642.CCDC</t>
  </si>
  <si>
    <t>Số dư đầu kỳ</t>
  </si>
  <si>
    <t>MDV01128.1</t>
  </si>
  <si>
    <t>Chi phí đổ xăng dầu xe ô tô 30H33829 T10/2024  - HĐ 1394381- 01/10/2024</t>
  </si>
  <si>
    <t>MDV01158.1</t>
  </si>
  <si>
    <t>Chi phí ăn uống tiếp khách - hđ 5015 - 01/10/2024</t>
  </si>
  <si>
    <t>QTTU00640</t>
  </si>
  <si>
    <t>7 khung ảnh</t>
  </si>
  <si>
    <t xml:space="preserve">In màu A4 </t>
  </si>
  <si>
    <t>UNC06284</t>
  </si>
  <si>
    <t>Thu phí thanh toán trước hạn HĐ LD2411317279 (23KUNN197DN2023HDHM)</t>
  </si>
  <si>
    <t>UNC06287</t>
  </si>
  <si>
    <t>Thu phí thanh toán trước hạn HĐ LD2411617445 (24KUNN197DN2023HDHM)</t>
  </si>
  <si>
    <t>UNC06345</t>
  </si>
  <si>
    <t>Thanh toán tiền công cho tạp vụ văn phòng Hà Nam từ 02/08-04/09/24</t>
  </si>
  <si>
    <t>CTV_TTC</t>
  </si>
  <si>
    <t>CTV_Trần Thị Cậy</t>
  </si>
  <si>
    <t>UNC06350</t>
  </si>
  <si>
    <t>Phí ngân hàng T10.2024</t>
  </si>
  <si>
    <t>MDV01123.1</t>
  </si>
  <si>
    <t>Gia hạn chi phí Cloud Server cho trang reti.vn từ 01/10/2024-01/11/2024</t>
  </si>
  <si>
    <t>0500589150</t>
  </si>
  <si>
    <t>CÔNG TY TNHH VIETTEL-CHT</t>
  </si>
  <si>
    <t>642.Tên miền</t>
  </si>
  <si>
    <t>UNC06859</t>
  </si>
  <si>
    <t>MDV01130.1</t>
  </si>
  <si>
    <t>Cước hotline CSKH T9/24 - SĐT 0329161689 - HĐ 77738763 - 03/10/2024</t>
  </si>
  <si>
    <t>Cước hotline tuyển dụng T9/24 - SĐT 0399504456 - HĐ 77726051 - 03/10/2024</t>
  </si>
  <si>
    <t>Cước hotline Công ty T9/24 - SĐT 18008085 - HĐ 77756563 - 03/10/2024</t>
  </si>
  <si>
    <t>Cước hotline Kế toán T9/24 - SĐT 0344163388 - HĐ 77740362 - 03/10/2024</t>
  </si>
  <si>
    <t>MDV01133.1</t>
  </si>
  <si>
    <t>Chi phí mua bánh kem tổ chức sinh nhật CBCNV T8-9-10/24 - hđ 4096 - 04/10/2024</t>
  </si>
  <si>
    <t>MDV01134.1</t>
  </si>
  <si>
    <t>Chi phí mua bánh kẹo tổ chức sự kiện tổng kết T9/24 -VP Hà Nội - hđ 195171 - 04/10/2024</t>
  </si>
  <si>
    <t>NVK236</t>
  </si>
  <si>
    <t>Hạch toán chi phí quảng cáo từ ngày 20/8-20/9/24 thẻ anh Đăng (đuôi 1104) - TK 2 tiền VNĐ-chi phí tuyển dụng</t>
  </si>
  <si>
    <t>Phí chuyển đổi</t>
  </si>
  <si>
    <t>QTTU00636</t>
  </si>
  <si>
    <t>Quyết toán tạm ứng cho Phạm Hoài Ngọc-CP tặng quà Trung Thu năm 2024</t>
  </si>
  <si>
    <t>811.CPKĐT</t>
  </si>
  <si>
    <t>UNC06331</t>
  </si>
  <si>
    <t>Thu phí giải ngân HHMG sale T9/24 lần 2</t>
  </si>
  <si>
    <t>Dịch vụ vệ sinh văn phòng T9.24 VP Đà Nẵng - HĐ 558 - 07/10/2024</t>
  </si>
  <si>
    <t>RETI_ĐN</t>
  </si>
  <si>
    <t>Dịch vụ ăn uống tiếp khách - hđ 10759 - 07/10/2024</t>
  </si>
  <si>
    <t>0107328883</t>
  </si>
  <si>
    <t>CÔNG TY TNHH FNBBIZ</t>
  </si>
  <si>
    <t>MDV01129.1</t>
  </si>
  <si>
    <t>Chi phí đổ xăng dầu xe ô tô 30H33829 T10/2024  - HĐ 1429037- 08/10/2024</t>
  </si>
  <si>
    <t>NVK237</t>
  </si>
  <si>
    <t>Hạch toán chi phí quảng cáo từ ngày 20/8-20/9/24 thẻ anh Đăng (đuôi 1104) - TK 2 tiền VNĐ_chi phí tuyển dụng</t>
  </si>
  <si>
    <t>QTTU00641</t>
  </si>
  <si>
    <t>Chi phí hành chính văn phòng khác không có hóa đơn</t>
  </si>
  <si>
    <t>MDV01124.1</t>
  </si>
  <si>
    <t>Kim bấm số 10 VN (600h/thùng) - hđ 691 - 09/10/2024</t>
  </si>
  <si>
    <t>Ghim cài C62 (10h/lốc)- hđ 691 - 09/10/2024</t>
  </si>
  <si>
    <t>Dao rọc giấy 9mm màu đỏ - hđ 691 - 09/10/2024</t>
  </si>
  <si>
    <t>Băng dính 200 y- hđ 691 - 09/10/2024</t>
  </si>
  <si>
    <t>Băng dính 2 mặt -1.0 cm - hđ 691 - 09/10/2024</t>
  </si>
  <si>
    <t>Bút bi FO - 024- hđ 691 - 09/10/2024</t>
  </si>
  <si>
    <t>Giấy phân trang 45502- hđ 691 - 09/10/2024</t>
  </si>
  <si>
    <t>Bút chì học sinh 1342B- hđ 691 - 09/10/2024</t>
  </si>
  <si>
    <t>Hộp mực in HP M FX9/Q2612A U- hđ 691 - 09/10/2024</t>
  </si>
  <si>
    <t>Mực dấu không cọ H-30cc- hđ 691 - 09/10/2024</t>
  </si>
  <si>
    <t>Kéo cắt giấy- hđ 691 - 09/10/2024</t>
  </si>
  <si>
    <t>UNC06370</t>
  </si>
  <si>
    <t>TT chi phí sửa chữa flycam</t>
  </si>
  <si>
    <t>UNC06371</t>
  </si>
  <si>
    <t>Xe Công ty 30H-33829 T10+11+12/2024</t>
  </si>
  <si>
    <t>Xe Ms Duyên 30E-98615 T10+11+12/2024</t>
  </si>
  <si>
    <t>Xe Mr Đăng 30G-19762 T10+11+12/2024</t>
  </si>
  <si>
    <t>UNC06332</t>
  </si>
  <si>
    <t>Thu phí giải ngân lương CBCNV T9/24</t>
  </si>
  <si>
    <t>UNC06863</t>
  </si>
  <si>
    <t>Phí SMS T10/2024</t>
  </si>
  <si>
    <t>UNC06864</t>
  </si>
  <si>
    <t>QTTU00637</t>
  </si>
  <si>
    <t>Chi phí văn phòng không có hóa đơn: hoa quả, bánh kẹo,đồ dùng VP,...</t>
  </si>
  <si>
    <t>Chi phí tiền mạng T9/24</t>
  </si>
  <si>
    <t>Chi phí tiền nước T9/24</t>
  </si>
  <si>
    <t>MDV01145.1</t>
  </si>
  <si>
    <t>Chi phí tiếp khách tại Hà Nội - HĐ 995- 12/10/2024</t>
  </si>
  <si>
    <t>0110554762</t>
  </si>
  <si>
    <t>CÔNG TY CỔ PHẦN TỨ XUYÊN VỊ</t>
  </si>
  <si>
    <t>Tiền nước uống T10/2024 - VP Đà Nẵng - HĐ 1362 - 12/10/2024</t>
  </si>
  <si>
    <t>MDV01136.1</t>
  </si>
  <si>
    <t>Dịch vụ ăn uống, tiếp khách - hđ 3918 - 13/10/2024</t>
  </si>
  <si>
    <t>0313168515-003</t>
  </si>
  <si>
    <t>CHI NHÁNH CÔNG TY CỔ PHẦN PIZZA 4PS</t>
  </si>
  <si>
    <t>MDV01147.1</t>
  </si>
  <si>
    <t>Chi phí tiếp khách tại Hà Nội - HĐ 2291- 13/10/2024</t>
  </si>
  <si>
    <t>0100231956</t>
  </si>
  <si>
    <t>CÔNG TY TNHH BÌNH LÝ</t>
  </si>
  <si>
    <t>MDV01155.1</t>
  </si>
  <si>
    <t>Chi phí tiếp khách tại Hà Nội - HĐ 2943- 14/10/2024</t>
  </si>
  <si>
    <t>0108865168</t>
  </si>
  <si>
    <t>CÔNG TY TNHH NAMA SUSHI LINH ANH</t>
  </si>
  <si>
    <t>QTTU00642</t>
  </si>
  <si>
    <t>Chi phí khác: vé dừng đỗ, đồ dùng trên xe, rửa xe</t>
  </si>
  <si>
    <t>UNC06418</t>
  </si>
  <si>
    <t>Thu phí thanh toán trước hạn HĐ LD2413178646 (0053/24/KUNN/CGY)</t>
  </si>
  <si>
    <t>UNC06848</t>
  </si>
  <si>
    <t>Phí BDSD T10.2024 SĐT 0948668969</t>
  </si>
  <si>
    <t>UNC06849</t>
  </si>
  <si>
    <t>Phí BDSD T10.2024 SĐT 0946856644</t>
  </si>
  <si>
    <t>UNC06850</t>
  </si>
  <si>
    <t>Phí BDSD T10.2024 SĐT 0943073636</t>
  </si>
  <si>
    <t>UNC06851</t>
  </si>
  <si>
    <t>Phí BSMS T9.2024</t>
  </si>
  <si>
    <t>MDV01139.1</t>
  </si>
  <si>
    <t>Dịch vụ ăn uống, tiếp khách - hđ 867- 15/10/2024</t>
  </si>
  <si>
    <t>MDV01153.1</t>
  </si>
  <si>
    <t>Chi phí đổ xăng dầu xe ô tô  - HĐ 41651 - 15/10/2024</t>
  </si>
  <si>
    <t>UNC06419</t>
  </si>
  <si>
    <t>Thu phí giải ngân HHMG T10</t>
  </si>
  <si>
    <t>MDV01140.1</t>
  </si>
  <si>
    <t>Dịch vụ ăn uống, tiếp khách - hđ 5328- 17/10/2024</t>
  </si>
  <si>
    <t>0108081491</t>
  </si>
  <si>
    <t>CÔNG TY CỔ PHẦN KAMICHIKU VIỆT NAM</t>
  </si>
  <si>
    <t>MDV01146.1</t>
  </si>
  <si>
    <t>Chi phí mua đồ dùng VP Hà Nội - hđ 1581 - 18/10/2024</t>
  </si>
  <si>
    <t>0312628590-002</t>
  </si>
  <si>
    <t>CÔNG TY TNHH BÁN LẺ PHƯƠNG NAM - CHI NHÁNH HÀ NỘI</t>
  </si>
  <si>
    <t>UNC06504</t>
  </si>
  <si>
    <t>Thước dây 7.5m</t>
  </si>
  <si>
    <t>Thước dây 10m</t>
  </si>
  <si>
    <t>Keo silicon</t>
  </si>
  <si>
    <t>Tua vít 4 cạnh</t>
  </si>
  <si>
    <t>Súng bắn keo silicon</t>
  </si>
  <si>
    <t>UNC06505</t>
  </si>
  <si>
    <t>Chi phí gửi xe muộn T9.24 VP HN</t>
  </si>
  <si>
    <t>MDV01143.1</t>
  </si>
  <si>
    <t>Chi phí tiếp khách tại Hà Nội - HĐ 2474133- 19/10/2024</t>
  </si>
  <si>
    <t>MDV01148.1</t>
  </si>
  <si>
    <t>Chi phí tiếp khách tại Hà Nội - HĐ 0109004901- 21/10/2024</t>
  </si>
  <si>
    <t>0109004901</t>
  </si>
  <si>
    <t>CÔNG TY TNHH ĐẦU TƯ NGỌC HẢI YẾN</t>
  </si>
  <si>
    <t>MDV01161.1</t>
  </si>
  <si>
    <t>Cước dịch vụ internet - hđ 24033 - 21/10/2024</t>
  </si>
  <si>
    <t>0106869738-002</t>
  </si>
  <si>
    <t>TRUNG TÂM KINH DOANH VNPT - HÀ NỘI - CHI NHÁNH TỔNG CÔNG TY DỊCH VỤ VIỄN THÔNG</t>
  </si>
  <si>
    <t>UNC06578</t>
  </si>
  <si>
    <t>UNC06579</t>
  </si>
  <si>
    <t>UNC06675</t>
  </si>
  <si>
    <t>UNC06677</t>
  </si>
  <si>
    <t>Phí SMS sđt 0948668969 T10.2024</t>
  </si>
  <si>
    <t>MDV01152.1</t>
  </si>
  <si>
    <t>Chi phí đổ xăng dầu xe ô tô  - HĐ 7033 - 22/10/2024</t>
  </si>
  <si>
    <t>UNC06678</t>
  </si>
  <si>
    <t>Phí SMS sđt 0344163388 T10.2024</t>
  </si>
  <si>
    <t>MDV01141.1</t>
  </si>
  <si>
    <t>CP tiếp khách - HĐ 2028  - 24/10/2024</t>
  </si>
  <si>
    <t>QTTU00643</t>
  </si>
  <si>
    <t>Chi phí mua bánh kẹo VP Đà Nẵng</t>
  </si>
  <si>
    <t>Chi phí mua hoa quả, hóa, giấy khen</t>
  </si>
  <si>
    <t>QTTU00644</t>
  </si>
  <si>
    <t>UNC06696</t>
  </si>
  <si>
    <t>Thu phí thanh toán trước hạn HĐ LD2422320690 (01/KUNN/2342/24/HDHM/CGY)</t>
  </si>
  <si>
    <t>UNC06697</t>
  </si>
  <si>
    <t>Phí quản lý tài khoản T10/24</t>
  </si>
  <si>
    <t>UNC06841</t>
  </si>
  <si>
    <t>Phí ngân hàng NCB T10/2024</t>
  </si>
  <si>
    <t>UNC06877</t>
  </si>
  <si>
    <t>TT chi phí gửi tài liệu dự án SUn Urban Hà Nam từ Hà Nội-Hà Nam</t>
  </si>
  <si>
    <t>UNC06858</t>
  </si>
  <si>
    <t>Phí ngân hàng T10/2024</t>
  </si>
  <si>
    <t>UNC06862</t>
  </si>
  <si>
    <t>MDV01138.1</t>
  </si>
  <si>
    <t>Chi phí đổ xăng dầu xe ô tô  - HĐ 2840823 - 28/10/2024</t>
  </si>
  <si>
    <t>MDV01150.1</t>
  </si>
  <si>
    <t>Chi phí đổ xăng dầu xe ô tô  - HĐ 1520507 - 28/10/2024</t>
  </si>
  <si>
    <t>MDV01151.1</t>
  </si>
  <si>
    <t>Chi phí đổ xăng dầu xe ô tô  - HĐ 1522346 - 28/10/2024</t>
  </si>
  <si>
    <t>UNC06847</t>
  </si>
  <si>
    <t>Phí BDSD T10.2024 SĐT 0344163388</t>
  </si>
  <si>
    <t>UNC06881</t>
  </si>
  <si>
    <t>MDV01144.1</t>
  </si>
  <si>
    <t>Chi phí tiếp khách tại Hà Nội - HĐ 2572320- 29/10/2024</t>
  </si>
  <si>
    <t>MDV01177</t>
  </si>
  <si>
    <t>Cước chuyển phát nhanh T10.2024 -  HĐ 37420 - 29/10/2024_VP Hà Nội</t>
  </si>
  <si>
    <t>Dịch vụ ăn uống tiếp khách - hđ 11776- 29/10/2024</t>
  </si>
  <si>
    <t>UNC06840</t>
  </si>
  <si>
    <t>Thu phí giải ngân thuê VP Q4/2024 tòa 319</t>
  </si>
  <si>
    <t>MDV01157.1</t>
  </si>
  <si>
    <t xml:space="preserve">Chi phí văn phòng phẩm tháng 10/2024_VPHN - hđ 750 - 30/10/2024 </t>
  </si>
  <si>
    <t>MDV01159.1</t>
  </si>
  <si>
    <t>Chi phí mua hoa - hđ 703 - 30/10/2024</t>
  </si>
  <si>
    <t>0401545459</t>
  </si>
  <si>
    <t>HỘ KINH DOANH ĐẶNG THỊ BÍCH VÂN</t>
  </si>
  <si>
    <t>Tiền nước uống T10/2024 - VP Đà Nẵng - HĐ 1469 - 30/10/2024</t>
  </si>
  <si>
    <t>KH00163</t>
  </si>
  <si>
    <t>Khấu hao TSCĐ tháng 10 năm 2024</t>
  </si>
  <si>
    <t>642.TSCĐ</t>
  </si>
  <si>
    <t>MDV01149.1</t>
  </si>
  <si>
    <t>Chi phí mua dây đeo thẻ và vỏ đựng thẻ cho CBCNV công ty - hđ 671 - 31/10/2024</t>
  </si>
  <si>
    <t>MDV01156.1</t>
  </si>
  <si>
    <t>Chi phí VETC T10/2024</t>
  </si>
  <si>
    <t>Tiền phí thu gom rác thải T10/2024 (AMA85) - VP Phú Quốc - HĐ 2080 - 31/10/2024</t>
  </si>
  <si>
    <t>Tiền phí quản lý T10/2024(AMA85) - VP Phú Quốc - HĐ 2081 - 31/10/2024</t>
  </si>
  <si>
    <t>Tiền điện văn phòng tháng 10/2024 (AMA85)- VP Phú Quốc - HĐ 2082 - 31/10/2024</t>
  </si>
  <si>
    <t>MDV01187</t>
  </si>
  <si>
    <t>Tiền nước uống T10/2024 - VP Hà Nội - HĐ 737- 31/10/2024</t>
  </si>
  <si>
    <t>PBPTT00178</t>
  </si>
  <si>
    <t>Phân bổ chi phí trả trước tháng 10 năm 2024</t>
  </si>
  <si>
    <t>RETI_ĐA</t>
  </si>
  <si>
    <t>UNC06384</t>
  </si>
  <si>
    <t>Vay ngân hàng NCB: TT thưởng nóng căn S3A2601 dự án Sun Symphony cho Nguyễn Công Lũy</t>
  </si>
  <si>
    <t>CTNB00490</t>
  </si>
  <si>
    <t>MDV01178</t>
  </si>
  <si>
    <t>Gói dịch vụ thu phí quản lý tài khoản Facebook theo biên bản nghiệm thu Số: 03102024/BBNT/TKQC/GIGAN-RETI, Theo Hợp Đồng số: 01082024/HĐQC/TKQC/GIGAN-RETI - hđ 106 - 11/10/2024</t>
  </si>
  <si>
    <t>Hạch toán chi phí quảng cáo từ ngày 20/8-20/9/24 thẻ anh Đăng (đuôi 1104) - TK 2 tiền VNĐ-dự án Bình An</t>
  </si>
  <si>
    <t>UNC06385</t>
  </si>
  <si>
    <t>Vay ngân hàng NCB: TT HH TPKD căn P10615 dự án Panoma cho CTV Nguyễn Thị Vân (phụ trách: Nguyễn Tuyên)</t>
  </si>
  <si>
    <t>UNC06386</t>
  </si>
  <si>
    <t>Vay ngân hàng NCB: TT HH TPKD căn P212A03A dự án Panoma cho CTV Nguyễn Thị Vân (phụ trách: Nguyễn Tuyên)</t>
  </si>
  <si>
    <t>UNC06387</t>
  </si>
  <si>
    <t>Vay ngân hàng NCB: TT HH TPKD căn T20807 dự án Sun Ponte cho CTV Nguyễn Thị Vân (phụ trách: Nguyễn Tuyên)</t>
  </si>
  <si>
    <t>UNC06388</t>
  </si>
  <si>
    <t>Vay ngân hàng NCB: TT HH TPKD căn P10615 dự án Panoma cho CTV Nguyễn Thị Huế (phụ trách: Nguyễn Thị Ly Ly)</t>
  </si>
  <si>
    <t>UNC06389</t>
  </si>
  <si>
    <t>Vay ngân hàng NCB: TT HH GĐKD căn S2A1702 dự án Symphony cho CTV Nguyễn Thị Huế (phụ trách: Nguyễn Thị Ly Ly)</t>
  </si>
  <si>
    <t>UNC06390</t>
  </si>
  <si>
    <t>Vay ngân hàng NCB: TT HHMG căn T12009 dự án Sun Ponte cho CTV Nguyễn Thị Huế (phụ trách: Nguyễn Thị Ly Ly)</t>
  </si>
  <si>
    <t>Vay ngân hàng NCB: TT HH TPKD căn T12009 dự án Sun Ponte cho CTV Nguyễn Thị Huế (phụ trách: Nguyễn Thị Ly Ly)</t>
  </si>
  <si>
    <t>Vay ngân hàng NCB: TT HH GĐKD căn T12009 dự án Sun Ponte cho CTV Nguyễn Thị Huế (phụ trách: Nguyễn Thị Ly Ly)</t>
  </si>
  <si>
    <t>UNC06391</t>
  </si>
  <si>
    <t>Vay ngân hàng NCB: TT HH GĐKD căn T20807 dự án Sun Ponte cho CTV Nguyễn Thị Huế (phụ trách: Nguyễn Thị Ly Ly)</t>
  </si>
  <si>
    <t>UNC06392</t>
  </si>
  <si>
    <t>Vay ngân hàng NCB: TT HH GĐKD căn P10615 dự án Panoma cho Huỳnh Thị Như Mai</t>
  </si>
  <si>
    <t>UNC06393</t>
  </si>
  <si>
    <t>Vay ngân hàng NCB: TT HH GĐKD căn P212A03A dự án Panoma cho Huỳnh Thị Như Mai</t>
  </si>
  <si>
    <t>UNC06394</t>
  </si>
  <si>
    <t>Vay ngân hàng NCB: TT HHMG căn P21607 dự án Panoma cho Huỳnh Thị Như Mai</t>
  </si>
  <si>
    <t>Vay ngân hàng NCB: TT HH TPKD căn P21607 dự án Panoma cho Huỳnh Thị Như Mai</t>
  </si>
  <si>
    <t>Vay ngân hàng NCB: TT HH GĐKD căn P21607 dự án Panoma cho Huỳnh Thị Như Mai</t>
  </si>
  <si>
    <t>UNC06395</t>
  </si>
  <si>
    <t>Vay ngân hàng NCB: TT HH GDDA căn P10615 dự án Panoma cho Nguyễn Đình Bảo</t>
  </si>
  <si>
    <t>UNC06396</t>
  </si>
  <si>
    <t>Vay ngân hàng NCB: TT HH GDDA căn P10901 dự án Panoma cho Nguyễn Đình Bảo</t>
  </si>
  <si>
    <t>UNC06397</t>
  </si>
  <si>
    <t>Vay ngân hàng NCB: TT HH GDKD căn P11707 dự án Panoma cho Nguyễn Đình Bảo</t>
  </si>
  <si>
    <t>Vay ngân hàng NCB: TT HH GDDA căn P11707 dự án Panoma cho Nguyễn Đình Bảo</t>
  </si>
  <si>
    <t>UNC06398</t>
  </si>
  <si>
    <t>Vay ngân hàng NCB: TT HH TPKD căn P12805 dự án Panoma cho Nguyễn Đình Bảo</t>
  </si>
  <si>
    <t>Vay ngân hàng NCB: TT HH GĐKD căn P12805 dự án Panoma cho Nguyễn Đình Bảo</t>
  </si>
  <si>
    <t>Vay ngân hàng NCB: TT HH GDDA căn P12805 dự án Panoma cho Nguyễn Đình Bảo</t>
  </si>
  <si>
    <t>UNC06399</t>
  </si>
  <si>
    <t>Vay ngân hàng NCB: TT HH GDDA căn P212A03A dự án Panoma cho Nguyễn Đình Bảo</t>
  </si>
  <si>
    <t>UNC06400</t>
  </si>
  <si>
    <t>Vay ngân hàng NCB: TT HH GDDA căn P21607 dự án Panoma cho Nguyễn Đình Bảo</t>
  </si>
  <si>
    <t>UNC06401</t>
  </si>
  <si>
    <t>Vay ngân hàng NCB: TT HHMG căn P11707 dự án Panoma cho Nguyễn Đình Bảo</t>
  </si>
  <si>
    <t>Vay ngân hàng NCB: TT HH TPKD căn P11707 dự án Panoma cho Nguyễn Đình Bảo</t>
  </si>
  <si>
    <t>UNC06402</t>
  </si>
  <si>
    <t>Vay ngân hàng NCB: TT HHMG căn P212A03A dự án Panoma cho Bùi Quý Long</t>
  </si>
  <si>
    <t>CTV_BQL</t>
  </si>
  <si>
    <t>UNC06403</t>
  </si>
  <si>
    <t>Vay ngân hàng NCB: TT HHMG căn P10810 dự án Panoma cho Trần Văn Sơn</t>
  </si>
  <si>
    <t>CTV_TVS</t>
  </si>
  <si>
    <t>CTV_Trần Văn Sơn</t>
  </si>
  <si>
    <t>UNC06404</t>
  </si>
  <si>
    <t>Vay ngân hàng NCB: TT HH GDDA căn P10810 dự án Panoma cho CTV Nguyễn Thị Duệ (phụ trách: Nguyễn Thị Duyên)</t>
  </si>
  <si>
    <t>UNC06405</t>
  </si>
  <si>
    <t>Vay ngân hàng NCB: TT HHMG căn S2.3301 dự án LUMI hanoi cho CTV Nguyễn Thị Duệ (phụ trách: Nguyễn Thị Duyên)</t>
  </si>
  <si>
    <t>S2.3301_LUMI Hanoi</t>
  </si>
  <si>
    <t>Vay ngân hàng NCB: TT HH TPKD căn S2.3301 dự án LUMI hanoi cho CTV Nguyễn Thị Duệ (phụ trách: Nguyễn Thị Duyên)</t>
  </si>
  <si>
    <t>Vay ngân hàng NCB: TT HH GĐKD căn S2.3301 dự án LUMI hanoi cho CTV Nguyễn Thị Duệ (phụ trách: Nguyễn Thị Duyên)</t>
  </si>
  <si>
    <t>Vay ngân hàng NCB: TT HH GDDA căn S2.3301 dự án LUMI hanoi cho CTV Nguyễn Thị Duệ (phụ trách: Nguyễn Thị Duyên)</t>
  </si>
  <si>
    <t>UNC06406</t>
  </si>
  <si>
    <t>Vay ngân hàng NCB: TT HH GDDA căn S3.28.08 dự án LUMI Hanoi cho CTV Nguyễn Thị Duệ (phụ trách: Nguyễn Thị Duyên)</t>
  </si>
  <si>
    <t>S3.28.08_LUMI Hanoi</t>
  </si>
  <si>
    <t>UNC06407</t>
  </si>
  <si>
    <t>Vay ngân hàng NCB: TT HHMG căn B2-127-58 dự án NHX cho CTV Phạm Văn Cường (phụ trách: Phạm Hồng Vân)</t>
  </si>
  <si>
    <t>Căn B2-127-58 dự án NHX</t>
  </si>
  <si>
    <t>UNC06408</t>
  </si>
  <si>
    <t>Vay ngân hàng NCB: TT HHMG căn S2A1702 dự án Symphony cho Nguyễn Giang Huy</t>
  </si>
  <si>
    <t>Vay ngân hàng NCB: TT HH TPKD căn S2A1702 dự án Symphony cho Nguyễn Giang Huy</t>
  </si>
  <si>
    <t>UNC06409</t>
  </si>
  <si>
    <t>Vay ngân hàng NCB: TT HH GDDA căn S103A18 dự án Symphony cho Nguyễn Khánh Hà</t>
  </si>
  <si>
    <t>UNC06410</t>
  </si>
  <si>
    <t>Vay ngân hàng NCB: TT HH GDDA căn S2A1702 dự án Symphony cho Nguyễn Khánh Hà</t>
  </si>
  <si>
    <t>UNC06411</t>
  </si>
  <si>
    <t>Vay ngân hàng NCB: TT HH GDDA căn T12009 dự án Sun Ponte cho Nguyễn Khánh Hà</t>
  </si>
  <si>
    <t>UNC06412</t>
  </si>
  <si>
    <t>Vay ngân hàng NCB: TT HH GDDA căn T20807 dự án Sun Ponte cho Nguyễn Khánh Hà</t>
  </si>
  <si>
    <t>UNC06413</t>
  </si>
  <si>
    <t>Vay ngân hàng NCB: TT HHMG căn S103A18 dự án Symphony cho Tăng Thế Hưng</t>
  </si>
  <si>
    <t>Vay ngân hàng NCB: TT HH TPKD căn S103A18 dự án Symphony cho Tăng Thế Hưng</t>
  </si>
  <si>
    <t>UNC06414</t>
  </si>
  <si>
    <t>Vay ngân hàng NCB: TT HH GĐKD căn S103A18 dự án Symphony cho Nguyễn Dụng Linh</t>
  </si>
  <si>
    <t>UNC06415</t>
  </si>
  <si>
    <t>Vay ngân hàng NCB: TT HHMG căn T20807 dự án Sun Ponte cho CTV Nguyễn Quang Huy (phụ trách: Nguyễn Hồng Đức)</t>
  </si>
  <si>
    <t>UNC06416</t>
  </si>
  <si>
    <t>Vay ngân hàng NCB: TT HHMG căn T20807 dự án Sun Ponte cho CTV Nguyễn Quang Huy (phụ trách: Hoàng Thế Huy)</t>
  </si>
  <si>
    <t>MDV01126.1</t>
  </si>
  <si>
    <t>Chi phí in màu tờ gập A0 dự án Vin Cổ Loa - hđ 723- 07/10/2024</t>
  </si>
  <si>
    <t>Hạch toán chi phí quảng cáo từ ngày 20/8-20/9/24 thẻ anh Đăng (đuôi 1104) - TK 2 tiền VNĐ_dự án Vinhome Star City</t>
  </si>
  <si>
    <t>Vinhome Star City TH</t>
  </si>
  <si>
    <t>Dự án Vinhomes Star City Thanh Hóa</t>
  </si>
  <si>
    <t>Hạch toán chi phí quảng cáo từ ngày 20/8-20/9/24 thẻ anh Đăng (đuôi 1104) - TK 2 tiền VNĐ_dự án Sun Symphony</t>
  </si>
  <si>
    <t>Hạch toán chi phí quảng cáo từ ngày 20/8-20/9/24 thẻ anh Đăng (đuôi 1104) - TK 2 tiền VNĐ_dự án VHGG</t>
  </si>
  <si>
    <t>Hạch toán chi phí quảng cáo từ ngày 20/8-20/9/24 thẻ anh Đăng (đuôi 1104) - TK 2 tiền VNĐ_dự án Sun Urban City</t>
  </si>
  <si>
    <t>Hạch toán chi phí quảng cáo từ ngày 20/8-20/9/24 thẻ anh Đăng (đuôi 1104) - TK 2 tiền VNĐ_dự án Bình An</t>
  </si>
  <si>
    <t>Hạch toán chi phí quảng cáo từ ngày 20/8-20/9/24 thẻ anh Đăng (đuôi 1104) - TK 2 tiền VNĐ_dự án Bình An (gg ads)</t>
  </si>
  <si>
    <t>UNC06508</t>
  </si>
  <si>
    <t>Vay ngân hàng NCB: TT HHMG căn T21702 dự án Sun Ponte cho Trịnh Thị Mai Hương</t>
  </si>
  <si>
    <t>UNC06509</t>
  </si>
  <si>
    <t>Vay ngân hàng NCB: TT HHMG căn T212B05 dự án Sun Ponte cho Nguyễn Xuân Hùng</t>
  </si>
  <si>
    <t>UNC06510</t>
  </si>
  <si>
    <t>Vay ngân hàng NCB: TT HHMG căn T11711 dự án Sun Ponte cho Hồ Đức</t>
  </si>
  <si>
    <t>UNC06511</t>
  </si>
  <si>
    <t>UNC06512</t>
  </si>
  <si>
    <t>Vay ngân hàng NCB: TT HHMG căn T10602 dự án Sun Ponte cho Lê Hiếu Nghĩa</t>
  </si>
  <si>
    <t>UNC06513</t>
  </si>
  <si>
    <t>Vay ngân hàng NCB: TT HHMG căn T22412 dự án Sun Ponte cho CTV Nguyễn Thị Duệ (phụ trách: Nguyễn Thị Duyên)</t>
  </si>
  <si>
    <t>Vay ngân hàng NCB: TT HH TPKD căn T22412 dự án Sun Ponte cho CTV Nguyễn Thị Duệ (phụ trách: Nguyễn Thị Duyên)</t>
  </si>
  <si>
    <t>Vay ngân hàng NCB: TT HH GĐKD căn T22412 dự án Sun Ponte cho CTV Nguyễn Thị Duệ (phụ trách: Nguyễn Thị Duyên)</t>
  </si>
  <si>
    <t>UNC06514</t>
  </si>
  <si>
    <t>Vay ngân hàng NCB: TT HHMG căn T10602 dự án Sun Ponte cho Nguyễn Giang Huy</t>
  </si>
  <si>
    <t>Vay ngân hàng NCB: TT HH TPKD căn T10602 dự án Sun Ponte cho Nguyễn Giang Huy</t>
  </si>
  <si>
    <t>UNC06515</t>
  </si>
  <si>
    <t>Vay ngân hàng NCB: TT HHMG căn T11706 dự án Sun Ponte cho Nguyễn Giang Huy</t>
  </si>
  <si>
    <t>Vay ngân hàng NCB: TT HH TPKD căn T11706 dự án Sun Ponte cho Nguyễn Giang Huy</t>
  </si>
  <si>
    <t>UNC06516</t>
  </si>
  <si>
    <t>UNC06517</t>
  </si>
  <si>
    <t>UNC06518</t>
  </si>
  <si>
    <t>Vay ngân hàng NCB: TT HH TPKD căn T103A08 dự án Sun Ponte cho Nguyễn Thị Vân (phụ trách: Nguyễn Tuyên)</t>
  </si>
  <si>
    <t>UNC06519</t>
  </si>
  <si>
    <t>Vay ngân hàng NCB: TT HHMG căn T11703A dự án Sun Ponte cho Nguyễn Thị Vân (phụ trách: Nguyễn Tuyên)</t>
  </si>
  <si>
    <t>T11703A_SunPonte</t>
  </si>
  <si>
    <t>Vay ngân hàng NCB: TT HH TPKD căn T11703A dự án Sun Ponte cho Nguyễn Thị Vân (phụ trách: Nguyễn Tuyên)</t>
  </si>
  <si>
    <t>UNC06520</t>
  </si>
  <si>
    <t>Vay ngân hàng NCB: TT HH TPKD căn T11707 dự án Sun Ponte cho Nguyễn Thị Vân (phụ trách: Nguyễn Tuyên)</t>
  </si>
  <si>
    <t>UNC06521</t>
  </si>
  <si>
    <t>Vay ngân hàng NCB: TT HH TPKD căn T212B03 dự án Sun Ponte cho Nguyễn Thị Vân (phụ trách: Nguyễn Tuyên)</t>
  </si>
  <si>
    <t>UNC06522</t>
  </si>
  <si>
    <t>Vay ngân hàng NCB: TT HH TPKD căn T21702 dự án Sun Ponte cho Nguyễn Thị Vân (phụ trách: Nguyễn Tuyên)</t>
  </si>
  <si>
    <t>UNC06523</t>
  </si>
  <si>
    <t>Vay ngân hàng NCB: TT HHMG căn T103A08 dự án Sun Ponte cho Nguyễn Quang Huy (phụ trách: Hoàng Thế Huy)</t>
  </si>
  <si>
    <t>UNC06524</t>
  </si>
  <si>
    <t>Vay ngân hàng NCB: TT HHMG căn T103A08 dự án Sun Ponte cho Nguyễn Quang Huy (phụ trách: Nguyễn Hồng Đức)</t>
  </si>
  <si>
    <t>UNC06525</t>
  </si>
  <si>
    <t>Vay ngân hàng NCB: TT HHMG căn T11707 dự án Sun Ponte cho Nguyễn Quang Huy (phụ trách: Nguyễn Hồng Đức)</t>
  </si>
  <si>
    <t>UNC06526</t>
  </si>
  <si>
    <t>Vay ngân hàng NCB: TT HHMG căn T212B03 dự án Sun Ponte cho Nguyễn Quang Huy (phụ trách: Nguyễn Hồng Đức)</t>
  </si>
  <si>
    <t>UNC06527</t>
  </si>
  <si>
    <t>Vay ngân hàng NCB: TT HH GĐKD căn T103A08 dự án Sun Ponte cho Nguyễn Thị Huế (phụ trách: Nguyễn Thị Ly Ly)</t>
  </si>
  <si>
    <t>UNC06528</t>
  </si>
  <si>
    <t>Vay ngân hàng NCB: TT HH GĐKD căn T10602 dự án Sun Ponte cho Nguyễn Thị Huế (phụ trách: Nguyễn Thị Ly Ly)</t>
  </si>
  <si>
    <t>UNC06529</t>
  </si>
  <si>
    <t>Vay ngân hàng NCB: TT HH GĐKD căn T11703A dự án Sun Ponte cho Nguyễn Thị Huế (phụ trách: Nguyễn Thị Ly Ly)</t>
  </si>
  <si>
    <t>UNC06530</t>
  </si>
  <si>
    <t>Vay ngân hàng NCB: TT HH GĐKD căn T11706 dự án Sun Ponte cho Nguyễn Thị Huế (phụ trách: Nguyễn Thị Ly Ly)</t>
  </si>
  <si>
    <t>UNC06531</t>
  </si>
  <si>
    <t>Vay ngân hàng NCB: TT HHMG căn T11707 dự án Sun Ponte cho Nguyễn Thị Huế (phụ trách: Nguyễn Thị Ly Ly)</t>
  </si>
  <si>
    <t>Vay ngân hàng NCB: TT HH GĐKD căn T11707 dự án Sun Ponte cho Nguyễn Thị Huế (phụ trách: Nguyễn Thị Ly Ly)</t>
  </si>
  <si>
    <t>UNC06532</t>
  </si>
  <si>
    <t>Vay ngân hàng NCB: TT HH GĐKD căn T203A03 dự án Sun Ponte cho Nguyễn Thị Huế (phụ trách: Nguyễn Thị Ly Ly)</t>
  </si>
  <si>
    <t>UNC06533</t>
  </si>
  <si>
    <t>Vay ngân hàng NCB: TT HH GĐKD căn T212B01 dự án Sun Ponte cho Nguyễn Thị Huế (phụ trách: Nguyễn Thị Ly Ly)</t>
  </si>
  <si>
    <t>UNC06534</t>
  </si>
  <si>
    <t>Vay ngân hàng NCB: TT HHMG căn T212B03 dự án Sun Ponte cho Nguyễn Thị Huế (phụ trách: Nguyễn Thị Ly Ly)</t>
  </si>
  <si>
    <t>Vay ngân hàng NCB: TT HH GĐKD căn T212B03 dự án Sun Ponte cho Nguyễn Thị Huế (phụ trách: Nguyễn Thị Ly Ly)</t>
  </si>
  <si>
    <t>UNC06535</t>
  </si>
  <si>
    <t>Vay ngân hàng NCB: TT HH GĐKD căn T21702 dự án Sun Ponte cho Nguyễn Thị Huế (phụ trách: Nguyễn Thị Ly Ly)</t>
  </si>
  <si>
    <t>UNC06536</t>
  </si>
  <si>
    <t>Vay ngân hàng NCB: TT HHMG căn T21703A dự án Sun Ponte cho Nguyễn Thị Huế (phụ trách: Nguyễn Thị Ly Ly)</t>
  </si>
  <si>
    <t>Vay ngân hàng NCB: TT HH TPKD căn T21703A dự án Sun Ponte cho Nguyễn Thị Huế (phụ trách: Nguyễn Thị Ly Ly)</t>
  </si>
  <si>
    <t>Vay ngân hàng NCB: TT HH GĐKD căn T21703A dự án Sun Ponte cho Nguyễn Thị Huế (phụ trách: Nguyễn Thị Ly Ly)</t>
  </si>
  <si>
    <t>UNC06537</t>
  </si>
  <si>
    <t>UNC06538</t>
  </si>
  <si>
    <t>UNC06539</t>
  </si>
  <si>
    <t>UNC06540</t>
  </si>
  <si>
    <t>Vay ngân hàng NCB: TT HH TPKD căn T11701 dự án Sun Ponte cho Trần Thanh Hải</t>
  </si>
  <si>
    <t>UNC06541</t>
  </si>
  <si>
    <t>Vay ngân hàng NCB: TT HH TPKD căn T22309 dự án Sun Ponte cho Trần Thanh Hải</t>
  </si>
  <si>
    <t>UNC06542</t>
  </si>
  <si>
    <t>UNC06543</t>
  </si>
  <si>
    <t>UNC06544</t>
  </si>
  <si>
    <t>UNC06545</t>
  </si>
  <si>
    <t>Vay ngân hàng NCB: TT HHMG căn QT3B-27 dự án Vin Vũ Yên cho Phạm Văn Cường (phụ trách: Phạm Hồng Vân)</t>
  </si>
  <si>
    <t>Vay ngân hàng NCB: TT HH TPKD căn QT3B-27 dự án Vin Vũ Yên cho Phạm Văn Cường (phụ trách: Phạm Hồng Vân)</t>
  </si>
  <si>
    <t>UNC06546</t>
  </si>
  <si>
    <t>Vay ngân hàng NCB: TT HHMG căn T11711 dự án Sun Ponte cho Phạm Văn Cường (phụ trách: Phạm Hồng Vân)</t>
  </si>
  <si>
    <t>Vay ngân hàng NCB: TT HH TPKD căn T11711 dự án Sun Ponte cho Phạm Văn Cường (phụ trách: Phạm Hồng Vân)</t>
  </si>
  <si>
    <t>UNC06547</t>
  </si>
  <si>
    <t>Vay ngân hàng NCB: TT HHMG căn T11712 dự án Sun Ponte cho Phạm Văn Cường (phụ trách: Phạm Hồng Vân)</t>
  </si>
  <si>
    <t>Vay ngân hàng NCB: TT HH TPKD căn T11712 dự án Sun Ponte cho Phạm Văn Cường (phụ trách: Phạm Hồng Vân)</t>
  </si>
  <si>
    <t>UNC06548</t>
  </si>
  <si>
    <t>Vay ngân hàng NCB: TT HH GĐKD căn S10322 dự án Sun Symphony cho Nguyễn Dụng Linh</t>
  </si>
  <si>
    <t>UNC06549</t>
  </si>
  <si>
    <t>UNC06550</t>
  </si>
  <si>
    <t>UNC06551</t>
  </si>
  <si>
    <t>UNC06552</t>
  </si>
  <si>
    <t>Vay ngân hàng NCB: TT HHMG căn S10322 dự án Sun Symphony cho Nguyễn Văn Công</t>
  </si>
  <si>
    <t>Vay ngân hàng NCB: TT HH TPKD căn S10322 dự án Sun Symphony cho Nguyễn Văn Công</t>
  </si>
  <si>
    <t>UNC06553</t>
  </si>
  <si>
    <t>Vay ngân hàng NCB: TT HH GĐDA căn S10322 dự án Sun Symphony cho Nguyễn Khánh Hà</t>
  </si>
  <si>
    <t>UNC06554</t>
  </si>
  <si>
    <t>Vay ngân hàng NCB: TT HH GĐDA căn S12112A dự án Sun Symphony cho Nguyễn Khánh Hà</t>
  </si>
  <si>
    <t>UNC06555</t>
  </si>
  <si>
    <t>UNC06556</t>
  </si>
  <si>
    <t>UNC06557</t>
  </si>
  <si>
    <t>UNC06558</t>
  </si>
  <si>
    <t>UNC06559</t>
  </si>
  <si>
    <t>UNC06560</t>
  </si>
  <si>
    <t>UNC06561</t>
  </si>
  <si>
    <t>UNC06562</t>
  </si>
  <si>
    <t>UNC06563</t>
  </si>
  <si>
    <t>UNC06564</t>
  </si>
  <si>
    <t>UNC06565</t>
  </si>
  <si>
    <t>UNC06566</t>
  </si>
  <si>
    <t>UNC06567</t>
  </si>
  <si>
    <t>UNC06568</t>
  </si>
  <si>
    <t>UNC06569</t>
  </si>
  <si>
    <t>UNC06570</t>
  </si>
  <si>
    <t>Vay ngân hàng NCB: TT HH GĐDA căn T11703A dự án Sun Ponte cho Nguyễn Khánh Hà</t>
  </si>
  <si>
    <t>UNC06571</t>
  </si>
  <si>
    <t>Vay ngân hàng NCB: TT HH GĐKD căn QT3B-27 dự án Vin Vũ Yên cho Nguyễn Đình Bảo</t>
  </si>
  <si>
    <t>UNC06572</t>
  </si>
  <si>
    <t>Vay ngân hàng NCB: TT HHMG căn S12112A dự án Sun Symphony cho Nguyễn Đình Bảo</t>
  </si>
  <si>
    <t>Vay ngân hàng NCB: TT HH TPKD căn S12112A dự án Sun Symphony cho Nguyễn Đình Bảo</t>
  </si>
  <si>
    <t>Vay ngân hàng NCB: TT HH GĐKD căn S12112A dự án Sun Symphony cho Nguyễn Đình Bảo</t>
  </si>
  <si>
    <t>UNC06573</t>
  </si>
  <si>
    <t>UNC06574</t>
  </si>
  <si>
    <t>UNC06575</t>
  </si>
  <si>
    <t>UNC06576</t>
  </si>
  <si>
    <t>Vay ngân hàng NCB: TT HH GĐDA căn T21702 dự án Sun Ponte cho Nguyễn Đình Bảo</t>
  </si>
  <si>
    <t>UNC06577</t>
  </si>
  <si>
    <t>Vay ngân hàng NCB: TT HH GĐDA căn T21703A dự án Sun Ponte cho Nguyễn Đình Bảo</t>
  </si>
  <si>
    <t>Chi phí tổ chức sự kiện - HĐ 234 - 22/10/2024</t>
  </si>
  <si>
    <t>UNC06685</t>
  </si>
  <si>
    <t>TT Phí thưởng nóng căn S3A0512A dự án Symphony cho Nguyễn Thị Huế (phụ trách: Nguyễn Thị Ly Ly)</t>
  </si>
  <si>
    <t>UNC06686</t>
  </si>
  <si>
    <t>TT Phí thưởng nóng căn S3A0512A dự án Symphony cho Phạm Thị Thu Mẫn</t>
  </si>
  <si>
    <t>NV_PTTM</t>
  </si>
  <si>
    <t>UNC06688</t>
  </si>
  <si>
    <t>TT Phí thưởng nóng căn S3A0906 dự án Symphony cho Huỳnh Lê Cẩm Chi</t>
  </si>
  <si>
    <t>S3A0906_Symphony</t>
  </si>
  <si>
    <t>UNC06689</t>
  </si>
  <si>
    <t>TT Phí thưởng nóng căn S3A2011 dự án Symphony cho Nguyễn Thị Huế (phụ trách: Nguyễn Thị Ly Ly)</t>
  </si>
  <si>
    <t>UNC06690</t>
  </si>
  <si>
    <t>TT Phí thưởng nóng căn S3A1815 dự án Symphony cho Nguyễn Công Lũy</t>
  </si>
  <si>
    <t>UNC06691</t>
  </si>
  <si>
    <t>TT Phí thưởng nóng căn S3A0512 dự án Symphony cho Nguyễn Thị Thúy Vân</t>
  </si>
  <si>
    <t>NV_NTTVan</t>
  </si>
  <si>
    <t>UNC06692</t>
  </si>
  <si>
    <t>TT Phí thưởng nóng căn S3A0511 dự án Symphony cho Nguyễn Thị Thúy Vân</t>
  </si>
  <si>
    <t>UNC06693</t>
  </si>
  <si>
    <t>TT Phí thưởng nóng căn S103A03 dự án Symphony cho Nguyễn Thị Vân</t>
  </si>
  <si>
    <t>UNC06752</t>
  </si>
  <si>
    <t>TT phí HHMG căn T212B05 dự án Sun Ponte cho Nguyễn Xuân Hùng</t>
  </si>
  <si>
    <t>UNC06753</t>
  </si>
  <si>
    <t>TT phí HHMG căn T11711 dự án Sun Ponte cho Hồ Đức</t>
  </si>
  <si>
    <t>UNC06754</t>
  </si>
  <si>
    <t>TT phí HHMG căn T10602 dự án Sun Ponte cho Phan Đình Hùng</t>
  </si>
  <si>
    <t>UNC06755</t>
  </si>
  <si>
    <t>TT phí HHMG căn T10602 dự án Sun Ponte cho Lê Hiếu Nghĩa</t>
  </si>
  <si>
    <t>UNC06756</t>
  </si>
  <si>
    <t>TT phí HHMG căn T22412 dự án Sun Ponte cho Nguyễn Thị Duệ</t>
  </si>
  <si>
    <t>TT phí HH TPKD căn T22412 dự án Sun Ponte cho Nguyễn Thị Duệ</t>
  </si>
  <si>
    <t>TT phí HH GĐKD căn T22412 dự án Sun Ponte cho Nguyễn Thị Duệ</t>
  </si>
  <si>
    <t>UNC06757</t>
  </si>
  <si>
    <t>TT phí HHMG căn P11502 dự án Panoma cho Nguyễn Đình Bảo</t>
  </si>
  <si>
    <t>TT phí HH TPKD căn P11502 dự án Panoma cho Nguyễn Đình Bảo</t>
  </si>
  <si>
    <t>TT phí HH GĐKD căn P11502 dự án Panoma cho Nguyễn Đình Bảo</t>
  </si>
  <si>
    <t>TT phí HH GĐDA căn P11502 dự án Panoma cho Nguyễn Đình Bảo</t>
  </si>
  <si>
    <t>UNC06758</t>
  </si>
  <si>
    <t>TT phí HH GĐKD căn S12503 dự án Sun Symphony cho Nguyễn Đình Bảo</t>
  </si>
  <si>
    <t>UNC06759</t>
  </si>
  <si>
    <t>TT phí HH GĐKD căn T11711 dự án Sun Ponte cho Nguyễn Đình Bảo</t>
  </si>
  <si>
    <t>UNC06760</t>
  </si>
  <si>
    <t>TT phí HH GĐKD căn T11712 dự án Sun Ponte cho Nguyễn Đình Bảo</t>
  </si>
  <si>
    <t>UNC06761</t>
  </si>
  <si>
    <t>TT phí HHMG căn T203A09 dự án Sun Ponte cho Nguyễn Đình Bảo</t>
  </si>
  <si>
    <t>TT phí HH TPKD căn T203A09 dự án Sun Ponte cho Nguyễn Đình Bảo</t>
  </si>
  <si>
    <t>TT phí HH GĐKD căn T203A09 dự án Sun Ponte cho Nguyễn Đình Bảo</t>
  </si>
  <si>
    <t>UNC06762</t>
  </si>
  <si>
    <t>TT phí HHMG căn P11502 dự án Panoma cho Phạm Văn Cường</t>
  </si>
  <si>
    <t>TT phí HH TPKD căn P11502 dự án Panoma cho Phạm Văn Cường</t>
  </si>
  <si>
    <t>UNC06763</t>
  </si>
  <si>
    <t>TT phí HHMG căn S12503 dự án Sun Symphony cho Phạm Văn Cường</t>
  </si>
  <si>
    <t>TT phí HH TPKD căn S12503 dự án Sun Symphony cho Phạm Văn Cường</t>
  </si>
  <si>
    <t>UNC06764</t>
  </si>
  <si>
    <t>TT phí HHMG căn T11711 dự án Sun Ponte cho Phạm Văn Cường</t>
  </si>
  <si>
    <t>TT phí HH TPKD căn T11711 dự án Sun Ponte cho Phạm Văn Cường</t>
  </si>
  <si>
    <t>UNC06765</t>
  </si>
  <si>
    <t>TT phí HHMG căn T11712 dự án Sun Ponte cho Phạm Văn Cường</t>
  </si>
  <si>
    <t>TT phí HH TPKD căn T11712 dự án Sun Ponte cho Phạm Văn Cường</t>
  </si>
  <si>
    <t>UNC06766</t>
  </si>
  <si>
    <t>TT phí HHMG căn T11705 dự án Sun Ponte cho Nguyễn Văn Đăng</t>
  </si>
  <si>
    <t>TT phí HH TPKD căn T11705 dự án Sun Ponte cho Nguyễn Văn Đăng</t>
  </si>
  <si>
    <t>TT phí HH GĐKD căn T11705 dự án Sun Ponte cho Nguyễn Văn Đăng</t>
  </si>
  <si>
    <t>UNC06767</t>
  </si>
  <si>
    <t>TT phí HHMG căn T11711 dự án Sun Ponte cho Nguyễn Văn Đăng</t>
  </si>
  <si>
    <t>UNC06768</t>
  </si>
  <si>
    <t>TT phí HHMG căn T11712 dự án Sun Ponte cho Nguyễn Văn Đăng</t>
  </si>
  <si>
    <t>UNC06769</t>
  </si>
  <si>
    <t>TT phí HH TPKD căn T11701 dự án Sun Ponte cho Trần Thanh Hải</t>
  </si>
  <si>
    <t>UNC06770</t>
  </si>
  <si>
    <t>TT phí HH TPKD căn T22309 dự án Sun Ponte cho Trần Thanh Hải</t>
  </si>
  <si>
    <t>UNC06771</t>
  </si>
  <si>
    <t>TT phí HH TPKD căn S10908 dự án Sun Symphony cho Nguyễn Thị Vân (phụ trách: Nguyễn Tuyên)</t>
  </si>
  <si>
    <t>UNC06772</t>
  </si>
  <si>
    <t>TT phí HH TPKD căn T103A08 dự án Sun Ponte cho Nguyễn Thị Vân (phụ trách: Nguyễn Tuyên)</t>
  </si>
  <si>
    <t>UNC06773</t>
  </si>
  <si>
    <t>TT phí HHMG căn T11703A dự án Sun Ponte cho Nguyễn Thị Vân</t>
  </si>
  <si>
    <t>TT phí HH TPKD căn T11703A dự án Sun Ponte cho Nguyễn Thị Vân</t>
  </si>
  <si>
    <t>UNC06774</t>
  </si>
  <si>
    <t>TT phí HH TPKD căn T212B03 dự án Sun Ponte cho Nguyễn Thị Vân (phụ trách: Nguyễn Tuyên)</t>
  </si>
  <si>
    <t>UNC06775</t>
  </si>
  <si>
    <t>TT phí HH TPKD căn T11707 dự án Sun Ponte cho Nguyễn Thị Vân (phụ trách: Nguyễn Tuyên)</t>
  </si>
  <si>
    <t>UNC06776</t>
  </si>
  <si>
    <t>TT phí HHMG căn S10908 dự án Sun Symphony cho Vũ Khánh Hòa (phụ trách: Trịnh Thị Mai Hương)</t>
  </si>
  <si>
    <t>UNC06777</t>
  </si>
  <si>
    <t>TT phí HH GĐKD căn S12210 dự án Sun Symphony cho Nguyễn Dụng Linh</t>
  </si>
  <si>
    <t>UNC06778</t>
  </si>
  <si>
    <t>TT phí HH GĐKD căn T11701 dự án Sun Ponte cho Nguyễn Dụng Linh</t>
  </si>
  <si>
    <t>UNC06779</t>
  </si>
  <si>
    <t>TT phí HH GĐKD căn T212B05 dự án Sun Ponte cho Nguyễn Dụng Linh</t>
  </si>
  <si>
    <t>UNC06780</t>
  </si>
  <si>
    <t>TT phí HH GĐKD căn T22309 dự án Sun Ponte cho Nguyễn Dụng Linh</t>
  </si>
  <si>
    <t>UNC06781</t>
  </si>
  <si>
    <t>TT phí HH TPKD căn S12210 dự án Sun Symphony cho Tăng Thế Hưng</t>
  </si>
  <si>
    <t>UNC06782</t>
  </si>
  <si>
    <t>TT phí HHMG căn T11701 dự án Sun Ponte cho Tăng Thế Hưng</t>
  </si>
  <si>
    <t>UNC06783</t>
  </si>
  <si>
    <t>TT phí HHMG căn T212B05 dự án Sun Ponte cho Tăng Thế Hưng</t>
  </si>
  <si>
    <t>TT phí HH TPKD căn T212B05 dự án Sun Ponte cho Tăng Thế Hưng</t>
  </si>
  <si>
    <t>UNC06784</t>
  </si>
  <si>
    <t>TT phí HHMG căn T22309 dự án Sun Ponte cho Tăng Thế Hưng</t>
  </si>
  <si>
    <t>UNC06785</t>
  </si>
  <si>
    <t>TT phí HHMG căn S12210 dự án Sun Symphony cho Võ Minh Tuấn</t>
  </si>
  <si>
    <t>UNC06786</t>
  </si>
  <si>
    <t>TT phí HHMG căn S12212 dự án Sun Symphony cho Nguyễn Công Lũy</t>
  </si>
  <si>
    <t>UNC06787</t>
  </si>
  <si>
    <t>TT phí HHMG căn S10910 dự án Sun Symphony cho Nguyễn Giang Huy</t>
  </si>
  <si>
    <t>TT phí HH TPKD căn S10910 dự án Sun Symphony cho Nguyễn Giang Huy</t>
  </si>
  <si>
    <t>UNC06788</t>
  </si>
  <si>
    <t>TT phí HHMG căn T10602 dự án Sun Ponte cho Nguyễn Giang Huy</t>
  </si>
  <si>
    <t>TT phí HH TPKD căn T10602 dự án Sun Ponte cho Nguyễn Giang Huy</t>
  </si>
  <si>
    <t>UNC06789</t>
  </si>
  <si>
    <t>TT phí HHMG căn T11706 dự án Sun Ponte cho Nguyễn Giang Huy</t>
  </si>
  <si>
    <t>TT phí HH TPKD căn T11706 dự án Sun Ponte cho Nguyễn Giang Huy</t>
  </si>
  <si>
    <t>UNC06790</t>
  </si>
  <si>
    <t>TT phí HHMG căn T212B01 dự án Sun Ponte cho Nguyễn Giang Huy</t>
  </si>
  <si>
    <t>TT phí HH TPKD căn T212B01 dự án Sun Ponte cho Nguyễn Giang Huy</t>
  </si>
  <si>
    <t>UNC06791</t>
  </si>
  <si>
    <t>TT phí HHMG căn S2A1702 dự án Sun Symphony cho Nguyễn Giang Huy</t>
  </si>
  <si>
    <t>TT phí HH TPKD căn S2A1702 dự án Sun Symphony cho Nguyễn Giang Huy</t>
  </si>
  <si>
    <t>UNC06792</t>
  </si>
  <si>
    <t>TT phí HHMG căn T203A03 dự án Sun Ponte cho Nguyễn Giang Huy</t>
  </si>
  <si>
    <t>TT phí HH TPKD căn T203A03 dự án Sun Ponte cho Nguyễn Giang Huy</t>
  </si>
  <si>
    <t>UNC06793</t>
  </si>
  <si>
    <t>TT phí HH TPKD căn S12212 dự án Sun Symphony cho Đầu Trọng Nhân</t>
  </si>
  <si>
    <t>UNC06794</t>
  </si>
  <si>
    <t>TT phí HHMG căn S2A1705 dự án Sun Symphony cho Đầu Trọng Nhân</t>
  </si>
  <si>
    <t>TT phí HH TPKD căn S2A1705 dự án Sun Symphony cho Đầu Trọng Nhân</t>
  </si>
  <si>
    <t>UNC06795</t>
  </si>
  <si>
    <t>TT phí HH GDDA căn S10908 dự án Sun Symphony cho Nguyễn Khánh Hà</t>
  </si>
  <si>
    <t>UNC06796</t>
  </si>
  <si>
    <t>TT phí HH GDDA căn S10910 dự án Sun Symphony cho Nguyễn Khánh Hà</t>
  </si>
  <si>
    <t>UNC06797</t>
  </si>
  <si>
    <t>TT phí HH GDDA căn S10911 dự án Sun Symphony cho Nguyễn Khánh Hà</t>
  </si>
  <si>
    <t>UNC06798</t>
  </si>
  <si>
    <t>TT phí HH GDDA căn S12210 dự án Sun Symphony cho Nguyễn Khánh Hà</t>
  </si>
  <si>
    <t>UNC06799</t>
  </si>
  <si>
    <t>TT phí HH GDDA căn S12212 dự án Sun Symphony cho Nguyễn Khánh Hà</t>
  </si>
  <si>
    <t>UNC06800</t>
  </si>
  <si>
    <t>TT phí HH GDDA căn S12503 dự án Sun Symphony cho Nguyễn Khánh Hà</t>
  </si>
  <si>
    <t>UNC06801</t>
  </si>
  <si>
    <t>TT phí HH GDDA căn S2A1702 dự án Sun Symphony cho Nguyễn Khánh Hà</t>
  </si>
  <si>
    <t>UNC06802</t>
  </si>
  <si>
    <t>TT phí HH GDDA căn S2A1705 dự án Sun Symphony cho Nguyễn Khánh Hà</t>
  </si>
  <si>
    <t>UNC06803</t>
  </si>
  <si>
    <t>TT phí HH GDDA căn T103A08 dự án Sun Symphony cho Nguyễn Khánh Hà</t>
  </si>
  <si>
    <t>UNC06804</t>
  </si>
  <si>
    <t>TT phí HH GDDA căn T10602 dự án Sun Symphony cho Nguyễn Khánh Hà</t>
  </si>
  <si>
    <t>UNC06805</t>
  </si>
  <si>
    <t>TT phí HH GDDA căn T11701 dự án Sun Symphony cho Nguyễn Khánh Hà</t>
  </si>
  <si>
    <t>UNC06806</t>
  </si>
  <si>
    <t>TT phí HH GDDA căn T11705 dự án Sun Symphony cho Nguyễn Khánh Hà</t>
  </si>
  <si>
    <t>UNC06807</t>
  </si>
  <si>
    <t>TT phí HH GDDA căn T11706 dự án Sun Symphony cho Nguyễn Khánh Hà</t>
  </si>
  <si>
    <t>UNC06808</t>
  </si>
  <si>
    <t>TT phí HH GDDA căn T11703A dự án Sun Symphony cho Nguyễn Khánh Hà</t>
  </si>
  <si>
    <t>UNC06809</t>
  </si>
  <si>
    <t>TT phí HH GDDA căn T203A03 dự án Sun Symphony cho Nguyễn Khánh Hà</t>
  </si>
  <si>
    <t>UNC06810</t>
  </si>
  <si>
    <t>TT phí HH GDDA căn T203A09 dự án Sun Symphony cho Nguyễn Khánh Hà</t>
  </si>
  <si>
    <t>UNC06811</t>
  </si>
  <si>
    <t>TT phí HH GDDA căn T212B01 dự án Sun Symphony cho Nguyễn Khánh Hà</t>
  </si>
  <si>
    <t>UNC06812</t>
  </si>
  <si>
    <t>TT phí HH GDDA căn T212B05 dự án Sun Symphony cho Nguyễn Khánh Hà</t>
  </si>
  <si>
    <t>UNC06813</t>
  </si>
  <si>
    <t>TT phí HH GDDA căn T22309 dự án Sun Symphony cho Nguyễn Khánh Hà</t>
  </si>
  <si>
    <t>UNC06814</t>
  </si>
  <si>
    <t>TT phí HH GDDA căn T212B03 dự án Sun Symphony cho Nguyễn Khánh Hà</t>
  </si>
  <si>
    <t>UNC06815</t>
  </si>
  <si>
    <t>TT phí HH GDDA căn T11712 dự án Sun Symphony cho Nguyễn Khánh Hà</t>
  </si>
  <si>
    <t>UNC06816</t>
  </si>
  <si>
    <t>TT phí HH GDDA căn T11707 dự án Sun Symphony cho Nguyễn Khánh Hà</t>
  </si>
  <si>
    <t>UNC06817</t>
  </si>
  <si>
    <t>TT phí HH GDDA căn T22412 dự án Sun Symphony cho Nguyễn Khánh Hà</t>
  </si>
  <si>
    <t>UNC06818</t>
  </si>
  <si>
    <t>TT phí HH GDDA căn T11711 dự án Sun Symphony cho Nguyễn Khánh Hà</t>
  </si>
  <si>
    <t>UNC06819</t>
  </si>
  <si>
    <t>TT phí HH GĐKD căn S10908 dự án Sun Symphony cho Nguyễn Thị Huế (phụ trách: Nguyễn Thị Ly Ly)</t>
  </si>
  <si>
    <t>UNC06820</t>
  </si>
  <si>
    <t>TT phí HH GĐKD căn S10910 dự án Sun Symphony cho Nguyễn Thị Huế (phụ trách: Nguyễn Thị Ly Ly)</t>
  </si>
  <si>
    <t>UNC06821</t>
  </si>
  <si>
    <t>TT phí HHMG căn S10911 dự án Sun Symphony cho Nguyễn Thị Huế</t>
  </si>
  <si>
    <t>TT phí HH TPKD căn S10911 dự án Sun Symphony cho Nguyễn Thị Huế</t>
  </si>
  <si>
    <t>TT phí HH GĐKD căn S10911 dự án Sun Symphony cho Nguyễn Thị Huế</t>
  </si>
  <si>
    <t>UNC06822</t>
  </si>
  <si>
    <t>TT phí HH GĐKD căn S12212 dự án Sun Symphony cho Nguyễn Thị Huế (phụ trách: Nguyễn Thị Ly Ly)</t>
  </si>
  <si>
    <t>UNC06823</t>
  </si>
  <si>
    <t>TT phí HH GĐKD căn S2A1705 dự án Sun Symphony cho Nguyễn Thị Huế (phụ trách: Nguyễn Thị Ly Ly)</t>
  </si>
  <si>
    <t>UNC06824</t>
  </si>
  <si>
    <t>TT phí HH GĐKD căn S2A1702 dự án Sun Symphony cho Nguyễn Thị Huế (phụ trách: Nguyễn Thị Ly Ly)</t>
  </si>
  <si>
    <t>UNC06825</t>
  </si>
  <si>
    <t>TT phí HHMG căn T212B03 dự án Sun Ponte cho Nguyễn Thị Huế</t>
  </si>
  <si>
    <t>TT phí HH GĐKD căn T212B03 dự án Sun Ponte cho Nguyễn Thị Huế</t>
  </si>
  <si>
    <t>UNC06826</t>
  </si>
  <si>
    <t>TT phí HH GĐKD căn T212B01 dự án Sun Ponte cho Nguyễn Thị Huế (phụ trách: Nguyễn Thị Ly Ly)</t>
  </si>
  <si>
    <t>UNC06827</t>
  </si>
  <si>
    <t>TT phí HHMG căn T11707 dự án Sun Ponte cho Nguyễn Thị Huế</t>
  </si>
  <si>
    <t>TT phí HH GĐKD căn T11707 dự án Sun Ponte cho Nguyễn Thị Huế</t>
  </si>
  <si>
    <t>UNC06828</t>
  </si>
  <si>
    <t>TT phí HH GĐKD căn T10602 dự án Sun Ponte cho Nguyễn Thị Huế (phụ trách: Nguyễn Thị Ly Ly)</t>
  </si>
  <si>
    <t>UNC06829</t>
  </si>
  <si>
    <t>TT phí HH GĐKD căn T203A03 dự án Sun Ponte cho Nguyễn Thị Huế (phụ trách: Nguyễn Thị Ly Ly)</t>
  </si>
  <si>
    <t>UNC06830</t>
  </si>
  <si>
    <t>TT phí HH GĐKD căn T11706 dự án Sun Ponte cho Nguyễn Thị Huế (phụ trách: Nguyễn Thị Ly Ly)</t>
  </si>
  <si>
    <t>UNC06831</t>
  </si>
  <si>
    <t>TT phí HH GĐKD căn T103A08 dự án Sun Ponte cho Nguyễn Thị Huế (phụ trách: Nguyễn Thị Ly Ly)</t>
  </si>
  <si>
    <t>UNC06832</t>
  </si>
  <si>
    <t>TT phí HH GĐKD căn T11703A dự án Sun Ponte cho Nguyễn Thị Huế (phụ trách: Nguyễn Thị Ly Ly)</t>
  </si>
  <si>
    <t>UNC06833</t>
  </si>
  <si>
    <t>TT phí HHMG căn P11502 dự án Panoma cho Phạm Minh Triệu</t>
  </si>
  <si>
    <t>TT phí HH TPKD căn P11502 dự án Panoma cho Phạm Minh Triệu</t>
  </si>
  <si>
    <t>TT phí HH GĐKD căn P11502 dự án Panoma cho Phạm Minh Triệu</t>
  </si>
  <si>
    <t>UNC06834</t>
  </si>
  <si>
    <t>TT phí HHMG căn T103A08 dự án Sun Ponte cho Nguyễn Quang Huy (phụ trách: Hoàng Thế Huy)</t>
  </si>
  <si>
    <t>UNC06835</t>
  </si>
  <si>
    <t>TT phí HHMG căn T103A08 dự án Sun Ponte cho Nguyễn Quang Huy (phụ trách: Nguyễn Hồng Đức)</t>
  </si>
  <si>
    <t>UNC06836</t>
  </si>
  <si>
    <t>TT phí HHMG căn T11707 dự án Sun Ponte cho Nguyễn Quang Huy (phụ trách: Nguyễn Hồng Đức)</t>
  </si>
  <si>
    <t>UNC06837</t>
  </si>
  <si>
    <t>TT phí HHMG căn T212B03 dự án Sun Ponte cho Nguyễn Quang Huy (phụ trách: Nguyễn Hồng Đức)</t>
  </si>
  <si>
    <t>UNC06838</t>
  </si>
  <si>
    <t>TT phí HHMG căn B2-7-33 dự án Sun Cosmo cho Vương Duy Thanh (phụ trách: Phạm Minh Triệu)</t>
  </si>
  <si>
    <t>CTV_VDT</t>
  </si>
  <si>
    <t>TT phí HH TPKD căn B2-7-33 dự án Sun Cosmo cho Vương Duy Thanh (phụ trách: Phạm Minh Triệu)</t>
  </si>
  <si>
    <t>TT phí HH GĐKD căn B2-7-33 dự án Sun Cosmo cho Vương Duy Thanh (phụ trách: Phạm Minh Triệu)</t>
  </si>
  <si>
    <t>UNC06839</t>
  </si>
  <si>
    <t>TT phí HHMG căn P10901 dự án Panoma cho Vương Duy Thanh (phụ trách: Phạm Minh Triệu)</t>
  </si>
  <si>
    <t>TT phí HH TPKD căn P10901 dự án Panoma cho Vương Duy Thanh (phụ trách: Phạm Minh Triệu)</t>
  </si>
  <si>
    <t>TT phí HH GĐKD căn P10901 dự án Panoma cho Vương Duy Thanh (phụ trách: Phạm Minh Triệu)</t>
  </si>
  <si>
    <t>XK00053</t>
  </si>
  <si>
    <t>Ghế xếp liền bàn</t>
  </si>
  <si>
    <t>Tháng 10</t>
  </si>
  <si>
    <t>NVK265</t>
  </si>
  <si>
    <t>THÁNG 10</t>
  </si>
  <si>
    <t>NVK256</t>
  </si>
  <si>
    <t>Hạch toán lương T10.2024- MKT_HN</t>
  </si>
  <si>
    <t>Hạch toán lương T10.2024- KD_HN</t>
  </si>
  <si>
    <t>Hạch toán lương T10.2024-KD_ĐN</t>
  </si>
  <si>
    <t>Hạch toán lương T10.2024- MKT_ĐN</t>
  </si>
  <si>
    <t>Hạch toán lương T10.2024-KD_Hà Nam</t>
  </si>
  <si>
    <t>NVK258</t>
  </si>
  <si>
    <t>Công ty trích KPCĐ tháng 10.2024_MKT</t>
  </si>
  <si>
    <t>Công ty trích KPCĐ tháng 10.2024_KD Hà Nội</t>
  </si>
  <si>
    <t>Công ty trích KPCĐ tháng 10.2024_KD Đà Nẵng</t>
  </si>
  <si>
    <t>NVK260</t>
  </si>
  <si>
    <t>Hạch toán BHXH trích CPDN T10.2024- MKT</t>
  </si>
  <si>
    <t>Hạch toán BHYT trích CPDN T10.2024- MKT</t>
  </si>
  <si>
    <t>Hạch toán BHTN trích CPDN T10.2024- MKT</t>
  </si>
  <si>
    <t>Hạch toán BHXH trích CPDN T10.2024- KD_HN</t>
  </si>
  <si>
    <t>Hạch toán BHYT trích CPDN T10.2024- KD_HN</t>
  </si>
  <si>
    <t>Hạch toán BHTN trích CPDN T10.2024- KD_HN</t>
  </si>
  <si>
    <t>Hạch toán BHXH trích CPDN T10.2024-KD_ĐN</t>
  </si>
  <si>
    <t>Hạch toán BHYT trích CPDN T10.2024-KD_ĐN</t>
  </si>
  <si>
    <t>Hạch toán BHTN trích CPDN T10.2024-KD_ĐN</t>
  </si>
  <si>
    <t>Hạch toán lương T10.2024- BOD</t>
  </si>
  <si>
    <t>Hạch toán lương T10.2024 - DVKH_ĐN</t>
  </si>
  <si>
    <t>Hạch toán lương T10.2024- HCNS_HN</t>
  </si>
  <si>
    <t>Hạch toán lương T10.2024- TCKT</t>
  </si>
  <si>
    <t>Hạch toán lương T10.2024 - DVKH_HN</t>
  </si>
  <si>
    <t>Hạch toán lương T10.2024- HCNS_TH</t>
  </si>
  <si>
    <t>RETI_THoa</t>
  </si>
  <si>
    <t>Hạch toán lương T10.2024-DVKH_Hà Nam</t>
  </si>
  <si>
    <t>Công ty trích KPCĐ tháng 10.2024_BOD</t>
  </si>
  <si>
    <t>Công ty trích KPCĐ tháng 10.2024_DVKH</t>
  </si>
  <si>
    <t>Công ty trích KPCĐ tháng 10.2024_HCNS</t>
  </si>
  <si>
    <t>Công ty trích KPCĐ tháng 10.2024_TCKT</t>
  </si>
  <si>
    <t>Hạch toán BHXH trích CPDN T10.2024-BOD</t>
  </si>
  <si>
    <t>Hạch toán BHYT trích CPDN T10.2024-BOD</t>
  </si>
  <si>
    <t>Hạch toán BHTN trích CPDN T10.2024-BOD</t>
  </si>
  <si>
    <t>Hạch toán BHXH trích CPDN T10.2024 - DVKH</t>
  </si>
  <si>
    <t>Hạch toán BHYT trích CPDN T10.2024 - DVKH</t>
  </si>
  <si>
    <t>Hạch toán BHTN trích CPDN T10.2024 - DVKH</t>
  </si>
  <si>
    <t>Hạch toán BHXH trích CPDN T10.2024- HCNS</t>
  </si>
  <si>
    <t>Hạch toán BHYT trích CPDN T10.2024- HCNS</t>
  </si>
  <si>
    <t>Hạch toán BHTN trích CPDN T10.2024- HCNS</t>
  </si>
  <si>
    <t>Hạch toán BHXH trích CPDN T10.2024- TCKT</t>
  </si>
  <si>
    <t>Hạch toán BHYT trích CPDN T10.2024- TCKT</t>
  </si>
  <si>
    <t>Hạch toán BHTN trích CPDN T10.2024- TCKT</t>
  </si>
  <si>
    <t>NVK261</t>
  </si>
  <si>
    <t>Hạch toán thuế nhà thầu T10/2024 (thuế TNDN)</t>
  </si>
  <si>
    <t>UNC06285</t>
  </si>
  <si>
    <t>Trả lãi vay TK 22KUNN197DN2023 (LD2410298193)</t>
  </si>
  <si>
    <t>UNC06286</t>
  </si>
  <si>
    <t>Trả lãi vay TK 23KUNN197DN2023 (LD2411317279)</t>
  </si>
  <si>
    <t>UNC06288</t>
  </si>
  <si>
    <t>Trả lãi vay TK 24KUNN197DN2023 (LD2411617445)</t>
  </si>
  <si>
    <t>UNC06355</t>
  </si>
  <si>
    <t>Chuyển tiền lãi căn S2A2101 dự án Symphony KH Nguyen Van Dang (RETI chịu)</t>
  </si>
  <si>
    <t>UNC06358</t>
  </si>
  <si>
    <t>Chuyển tiền lãi căn S10319 dự án Symphony KH Nguyen Thi Mai (RETI chịu)</t>
  </si>
  <si>
    <t>UNC06373</t>
  </si>
  <si>
    <t>Trả lãi khoản vay Nguyễn Khánh Hà theo HĐ vay số: 26.3.24/HĐV/RETI.NKH từ 26/3/24-24/09/24</t>
  </si>
  <si>
    <t>UNC06417</t>
  </si>
  <si>
    <t>UNC06484</t>
  </si>
  <si>
    <t>UNC06485</t>
  </si>
  <si>
    <t>UNC06490</t>
  </si>
  <si>
    <t>UNC06495</t>
  </si>
  <si>
    <t>UNC06497</t>
  </si>
  <si>
    <t>UNC06679</t>
  </si>
  <si>
    <t>Trả lãi khoản vay Nguyễn Anh Ngọc theo HĐV số: 21.8.24/HĐV/RETI.NAN ngày 21/08/2024 từ 26/9/24-25/10/24</t>
  </si>
  <si>
    <t>UNC06680</t>
  </si>
  <si>
    <t>Trả lãi khoản vay Nguyễn Anh Ngọc theo HĐV số: .... từ 16/9/24-25/10/24</t>
  </si>
  <si>
    <t>UNC06681</t>
  </si>
  <si>
    <t>Chuyển tiền lãi căn S10622 dự án Symphony KH Ngo Thu Hang và Le Minh Hoang (RETI chịu)</t>
  </si>
  <si>
    <t>UNC06698</t>
  </si>
  <si>
    <t>Trả lãi vay TK 10/KUNN/2342/24/HDHM/CGY</t>
  </si>
  <si>
    <t>UNC06699</t>
  </si>
  <si>
    <t>Trả lãi vay TK 09/KUNN/2342/24/HDHM/CGY</t>
  </si>
  <si>
    <t>UNC06700</t>
  </si>
  <si>
    <t>UNC06701</t>
  </si>
  <si>
    <t>UNC06702</t>
  </si>
  <si>
    <t>UNC06703</t>
  </si>
  <si>
    <t>UNC06704</t>
  </si>
  <si>
    <t>Trả lãi vay TK 12/KUNN/2342/24/HDHM/CGY</t>
  </si>
  <si>
    <t>UNC06705</t>
  </si>
  <si>
    <t>UNC06706</t>
  </si>
  <si>
    <t>Trả lãi vay TK 06/KUNN/2342/24/HDHM/CGY (LD2422991689)</t>
  </si>
  <si>
    <t>UNC06707</t>
  </si>
  <si>
    <t>Trả lãi vay TK 11/KUNN/2342/24/HDHM/CGY (LD2428411464)</t>
  </si>
  <si>
    <t>UNC06708</t>
  </si>
  <si>
    <t>UNC06709</t>
  </si>
  <si>
    <t>UNC06880</t>
  </si>
  <si>
    <t>TT tiền lãi phát sinh căn NS-03 dự án VHGG_Nguyen Van Dang</t>
  </si>
  <si>
    <t>0110541932</t>
  </si>
  <si>
    <t>CÔNG TY TNHH PHÁT TRIỂN BẤT ĐỘNG SẢN SV HOLDING</t>
  </si>
  <si>
    <t>NS-03_VHGG</t>
  </si>
  <si>
    <t>UNC06382</t>
  </si>
  <si>
    <t>XL công nợ</t>
  </si>
  <si>
    <t>UNC06855</t>
  </si>
  <si>
    <t>Nộp tiền chậm nộp thuế TNCN theo QĐ số: 53866/CTHN-QLN ngày 1/10/24</t>
  </si>
  <si>
    <t>3339</t>
  </si>
  <si>
    <t>Nộp tiền chậm nộp thuế GTGT theo QĐ số: 53866/CTHN-QLN ngày 1/10/24</t>
  </si>
  <si>
    <t>UNC06857</t>
  </si>
  <si>
    <t>NVK262</t>
  </si>
  <si>
    <t>Hạch toán thuế TNCN từ lãi cho vay của HĐ vay số: .... Nguyễn Anh Ngọc (T10/2024)</t>
  </si>
  <si>
    <t>NVK263</t>
  </si>
  <si>
    <t>Hạch toán thuế TNCN từ lãi cho vay của HĐ vay số: .... Nguyễn Khánh Hà (T10/2024)</t>
  </si>
  <si>
    <t>NVK264</t>
  </si>
  <si>
    <t>BH76-24</t>
  </si>
  <si>
    <t>BH77-24</t>
  </si>
  <si>
    <t>Phí thưởng nóng căn PM20710 dự án TRR theo hóa đơn 77</t>
  </si>
  <si>
    <t>PM20710_TRR</t>
  </si>
  <si>
    <t>Phí thưởng nóng căn PM21505 dự án TRR theo hóa đơn 77</t>
  </si>
  <si>
    <t>PM21505_TRR</t>
  </si>
  <si>
    <t>BH79-24</t>
  </si>
  <si>
    <t>Phí HHMG căn T22311 dự án Sun Ponte - hđ 79</t>
  </si>
  <si>
    <t>T22311_SunPonte</t>
  </si>
  <si>
    <t>BH80-24</t>
  </si>
  <si>
    <t>Phí HHMG căn T212B07 dự án Sun Ponte - hđ 80</t>
  </si>
  <si>
    <t>Phí HHMG căn T212B03 dự án Sun Ponte - hđ 80</t>
  </si>
  <si>
    <t>Phí HHMG căn T103A03A dự án Sun Ponte - hđ 80</t>
  </si>
  <si>
    <t>Phí HHMG căn T103A08 dự án Sun Ponte - hđ 80</t>
  </si>
  <si>
    <t>Phí HHMG căn T21703A dự án Sun Ponte - hđ 80</t>
  </si>
  <si>
    <t>BH81-24</t>
  </si>
  <si>
    <t>Phí HHMG căn T21703A dự án Sun Ponte - hđ 81</t>
  </si>
  <si>
    <t>Phí HHMG căn T21702 dự án Sun Ponte - hđ 81</t>
  </si>
  <si>
    <t>Phí HHMG căn T21207 dự án Sun Ponte - hđ 81</t>
  </si>
  <si>
    <t>BH82-24</t>
  </si>
  <si>
    <t>Phí thưởng nóng căn S3A2601 dự án Sun Symphony - hđ 82</t>
  </si>
  <si>
    <t>Phí thưởng nóng căn S3A0512A dự án Sun Symphony - hđ 82</t>
  </si>
  <si>
    <t>Phí thưởng nóng căn S103A03 dự án Sun Symphony - hđ 82</t>
  </si>
  <si>
    <t>Phí thưởng nóng căn S3A0906 dự án Sun Symphony - hđ 82</t>
  </si>
  <si>
    <t>BH83-24</t>
  </si>
  <si>
    <t>Phí HHMG căn S10809 dự án Sun Symphony - hđ 83</t>
  </si>
  <si>
    <t>Phí HHMG căn S2A1703 dự án Sun Symphony - hđ 83</t>
  </si>
  <si>
    <t>Phí HHMG căn S103A03 dự án Sun Symphony - hđ 83</t>
  </si>
  <si>
    <t>BH84-24</t>
  </si>
  <si>
    <t>Phí HHMG căn S2A1705 dự án Sun Symphony - hđ 84</t>
  </si>
  <si>
    <t>Phí HHMG căn S12212 dự án Sun Symphony - hđ 84</t>
  </si>
  <si>
    <t>Phí HHMG căn S12211 dự án Sun Symphony - hđ 84</t>
  </si>
  <si>
    <t>Phí HHMG căn S2A2102 dự án Sun Symphony - hđ 84</t>
  </si>
  <si>
    <t>Phí HHMG căn S12112A dự án Sun Symphony - hđ 84</t>
  </si>
  <si>
    <t>Phí HHMG căn S10821 dự án Sun Symphony - hđ 84</t>
  </si>
  <si>
    <t>Phí HHMG căn S10908 dự án Sun Symphony - hđ 84</t>
  </si>
  <si>
    <t>Phí HHMG căn S10909 dự án Sun Symphony - hđ 84</t>
  </si>
  <si>
    <t>Phí HHMG căn S10903 dự án Sun Symphony - hđ 84</t>
  </si>
  <si>
    <t>Phí HHMG căn S2A2103 dự án Sun Symphony - hđ 84</t>
  </si>
  <si>
    <t>Phí HHMG căn S10905 dự án Sun Symphony - hđ 84</t>
  </si>
  <si>
    <t>Phí HHMG căn S12203 dự án Sun Symphony - hđ 84</t>
  </si>
  <si>
    <t>Phí HHMG căn S12212B dự án Sun Symphony - hđ 84</t>
  </si>
  <si>
    <t>Phí HHMG căn S12203A dự án Sun Symphony - hđ 84</t>
  </si>
  <si>
    <t>Phí HHMG căn S2B0503 dự án Sun Symphony - hđ 84</t>
  </si>
  <si>
    <t>Phí HHMG căn S10322 dự án Sun Symphony - hđ 84</t>
  </si>
  <si>
    <t>Phí HHMG căn S2A0503A dự án Sun Symphony - hđ 84</t>
  </si>
  <si>
    <t>Phí HHMG căn S10603A dự án Sun Symphony - hđ 84</t>
  </si>
  <si>
    <t>Phí HHMG căn S12503 dự án Sun Symphony - hđ 84</t>
  </si>
  <si>
    <t>Phí HHMG căn S3A1801 dự án Sun Symphony - hđ 84</t>
  </si>
  <si>
    <t>BH85-24</t>
  </si>
  <si>
    <t>Phí HHMG căn P1.07.01 dự án LUMI Hanoi - hđ 85</t>
  </si>
  <si>
    <t>Phí HHMG căn P1.10.01 dự án LUMI Hanoi - hđ 85</t>
  </si>
  <si>
    <t>Phí HHMG căn P1.07.07 dự án LUMI Hanoi - hđ 85</t>
  </si>
  <si>
    <t>Phí HHMG căn P1.28.07 dự án LUMI Hanoi - hđ 85</t>
  </si>
  <si>
    <t>Phí HHMG căn P2.21.03 dự án LUMI Hanoi - hđ 85</t>
  </si>
  <si>
    <t>BH86-24</t>
  </si>
  <si>
    <t>Phí HHMG căn GS50805 dự án The Miami - hđ 86</t>
  </si>
  <si>
    <t>GS50805_TheMiami</t>
  </si>
  <si>
    <t>Phí HHMG căn GS50807 dự án The Miami - hđ 86</t>
  </si>
  <si>
    <t>GS50807_TheMiami</t>
  </si>
  <si>
    <t>Phí HHMG căn GS50808 dự án The Miami - hđ 86</t>
  </si>
  <si>
    <t>GS50808_TheMiami</t>
  </si>
  <si>
    <t>Phí HHMG căn GS50809 dự án The Miami - hđ 86</t>
  </si>
  <si>
    <t>GS50809_TheMiami</t>
  </si>
  <si>
    <t>Phí HHMG căn GS50812 dự án The Miami - hđ 86</t>
  </si>
  <si>
    <t>GS50812_TheMiami</t>
  </si>
  <si>
    <t>Phí HHMG căn GS50911 dự án The Miami - hđ 86</t>
  </si>
  <si>
    <t>GS50911_TheMiami</t>
  </si>
  <si>
    <t>Phí HHMG căn GS51706 dự án The Miami - hđ 86</t>
  </si>
  <si>
    <t>GS51706_TheMiami</t>
  </si>
  <si>
    <t>Phí HHMG căn GS51902 dự án The Miami - hđ 86</t>
  </si>
  <si>
    <t>GS51902_TheMiami</t>
  </si>
  <si>
    <t>Phí HHMG căn GS51904 dự án The Miami - hđ 86</t>
  </si>
  <si>
    <t>GS51904_TheMiami</t>
  </si>
  <si>
    <t>Phí HHMG căn GS51911 dự án The Miami - hđ 86</t>
  </si>
  <si>
    <t>GS51911_TheMiami</t>
  </si>
  <si>
    <t>Phí HHMG căn GS51914 dự án The Miami - hđ 86</t>
  </si>
  <si>
    <t>GS51914_TheMiami</t>
  </si>
  <si>
    <t>Phí HHMG căn GS51915 dự án The Miami - hđ 86</t>
  </si>
  <si>
    <t>GS51915_TheMiami</t>
  </si>
  <si>
    <t>Phí HHMG căn GS51916 dự án The Miami - hđ 86</t>
  </si>
  <si>
    <t>GS51916_TheMiami</t>
  </si>
  <si>
    <t>Phí HHMG căn GS52902 dự án The Miami - hđ 86</t>
  </si>
  <si>
    <t>GS52902_TheMiami</t>
  </si>
  <si>
    <t>Phí HHMG căn GS52913 dự án The Miami - hđ 86</t>
  </si>
  <si>
    <t>GS52913_TheMiami</t>
  </si>
  <si>
    <t>Phí HHMG căn GS52915 dự án The Miami - hđ 86</t>
  </si>
  <si>
    <t>GS52915_TheMiami</t>
  </si>
  <si>
    <t>Phí HHMG căn GS53201 dự án The Miami - hđ 86</t>
  </si>
  <si>
    <t>GS53201_TheMiami</t>
  </si>
  <si>
    <t>BH87-24</t>
  </si>
  <si>
    <t>Phí HHMG căn GS50805 dự án The Miami - hđ 87</t>
  </si>
  <si>
    <t>Phí HHMG căn GS50807 dự án The Miami - hđ 87</t>
  </si>
  <si>
    <t>Phí HHMG căn GS50808 dự án The Miami - hđ 87</t>
  </si>
  <si>
    <t>Phí HHMG căn GS50809 dự án The Miami - hđ 87</t>
  </si>
  <si>
    <t>Phí HHMG căn GS50812 dự án The Miami - hđ 87</t>
  </si>
  <si>
    <t>Phí HHMG căn GS50911 dự án The Miami - hđ 87</t>
  </si>
  <si>
    <t>Phí HHMG căn GS51706 dự án The Miami - hđ 87</t>
  </si>
  <si>
    <t>Phí HHMG căn GS51902 dự án The Miami - hđ 87</t>
  </si>
  <si>
    <t>Phí HHMG căn GS51904 dự án The Miami - hđ 87</t>
  </si>
  <si>
    <t>Phí HHMG căn GS51911 dự án The Miami - hđ 87</t>
  </si>
  <si>
    <t>Phí HHMG căn GS51914 dự án The Miami - hđ 87</t>
  </si>
  <si>
    <t>Phí HHMG căn GS51915 dự án The Miami - hđ 87</t>
  </si>
  <si>
    <t>Phí HHMG căn GS51916 dự án The Miami - hđ 87</t>
  </si>
  <si>
    <t>Phí HHMG căn GS52902 dự án The Miami - hđ 87</t>
  </si>
  <si>
    <t>Phí HHMG căn GS52913 dự án The Miami - hđ 87</t>
  </si>
  <si>
    <t>Phí HHMG căn GS52915 dự án The Miami - hđ 87</t>
  </si>
  <si>
    <t>Phí HHMG căn GS53201 dự án The Miami - hđ 87</t>
  </si>
  <si>
    <t>BH88-24</t>
  </si>
  <si>
    <t>Phí thưởng nóng căn A10303A dự án Sun Urban City theo hóa đơn 88</t>
  </si>
  <si>
    <t>0700862255</t>
  </si>
  <si>
    <t>CÔNG TY CỔ PHẦN  MẶT TRỜI HÀ NAM</t>
  </si>
  <si>
    <t>A10303A_SunUrbanCity</t>
  </si>
  <si>
    <t>Phí thưởng nóng căn A10330 dự án Sun Urban City theo hóa đơn 88</t>
  </si>
  <si>
    <t>A10330_SunUrbanCity</t>
  </si>
  <si>
    <t>Phí thưởng nóng căn A10725 dự án Sun Urban City theo hóa đơn 88</t>
  </si>
  <si>
    <t>A10725_SunUrbanCity</t>
  </si>
  <si>
    <t>Phí thưởng nóng căn A10709 dự án Sun Urban City theo hóa đơn 88</t>
  </si>
  <si>
    <t>A10709_SunUrbanCity</t>
  </si>
  <si>
    <t>Phí thưởng nóng căn A10316 dự án Sun Urban City theo hóa đơn 88</t>
  </si>
  <si>
    <t>A10316_SunUrbanCity</t>
  </si>
  <si>
    <t>Phí thưởng nóng căn A10303 dự án Sun Urban City theo hóa đơn 88</t>
  </si>
  <si>
    <t>A10303_SunUrbanCity</t>
  </si>
  <si>
    <t>Phí thưởng nóng căn A10305 dự án Sun Urban City theo hóa đơn 88</t>
  </si>
  <si>
    <t>A10305_SunUrbanCity</t>
  </si>
  <si>
    <t>Phí thưởng nóng căn A10306 dự án Sun Urban City theo hóa đơn 88</t>
  </si>
  <si>
    <t>A10306_SunUrbanCity</t>
  </si>
  <si>
    <t>Phí thưởng nóng căn A10729 dự án Sun Urban City theo hóa đơn 88</t>
  </si>
  <si>
    <t>A10729_SunUrbanCity</t>
  </si>
  <si>
    <t>Phí thưởng nóng căn A10715 dự án Sun Urban City theo hóa đơn 88</t>
  </si>
  <si>
    <t>A10715_SunUrbanCity</t>
  </si>
  <si>
    <t>NTTK432</t>
  </si>
  <si>
    <t>Thu lãi tiền gửi KKH T10.2024</t>
  </si>
  <si>
    <t>NTTK514</t>
  </si>
  <si>
    <t>Thu lãi tiền gửi T10/2024</t>
  </si>
  <si>
    <t>NTTK520</t>
  </si>
  <si>
    <t>Thu lãi tiền gửi T10.2024</t>
  </si>
  <si>
    <t>NTTK517</t>
  </si>
  <si>
    <t>NTTK519</t>
  </si>
  <si>
    <t>NTTK521</t>
  </si>
  <si>
    <t>NTTK523</t>
  </si>
  <si>
    <t>NTTK526</t>
  </si>
  <si>
    <t>Trả lãi số dư trên tài khoản tháng 10/2024</t>
  </si>
  <si>
    <t>NTTK527</t>
  </si>
  <si>
    <t>NTTK528</t>
  </si>
  <si>
    <t>NTTK522</t>
  </si>
  <si>
    <t>Hoàn tiền cashbank T9/2024</t>
  </si>
  <si>
    <t>BH74-24</t>
  </si>
  <si>
    <t>Phí thưởng nóng căn S3A0906 dự án Sun Symphony theo hóa đơn 74</t>
  </si>
  <si>
    <t>BH75-24</t>
  </si>
  <si>
    <t>Phí HHMG căn S10809 dự án Sun Symphony theo hóa đơn 75</t>
  </si>
  <si>
    <t>Phí HHMG căn S2A1703 dự án Sun Symphony theo hóa đơn 75</t>
  </si>
  <si>
    <t>Phí HHMG (HĐMB) căn S2A1705 dự án Sun Symphony theo hóa đơn 76</t>
  </si>
  <si>
    <t>Phí HHMG (HĐMB) căn S12212 dự án Sun Symphony theo hóa đơn 76</t>
  </si>
  <si>
    <t>Phí HHMG (HĐMB) căn S2A1703A dự án Sun Symphony theo hóa đơn 76</t>
  </si>
  <si>
    <t>Phí HHMG (HĐMB) căn S2A2110 dự án Sun Symphony theo hóa đơn 76</t>
  </si>
  <si>
    <t>Phí HHMG (HĐMB) căn S12211 dự án Sun Symphony theo hóa đơn 76</t>
  </si>
  <si>
    <t>Phí HHMG (HĐMB) căn S2A1706 dự án Sun Symphony theo hóa đơn 76</t>
  </si>
  <si>
    <t>Phí HHMG (HĐMB) căn S2A2102 dự án Sun Symphony theo hóa đơn 76</t>
  </si>
  <si>
    <t>Phí HHMG (HĐMB) căn S2A2105 dự án Sun Symphony theo hóa đơn 76</t>
  </si>
  <si>
    <t>Phí HHMG (HĐMB) căn S12112A dự án Sun Symphony theo hóa đơn 76</t>
  </si>
  <si>
    <t>Phí HHMG (HĐMB) căn S10821 dự án Sun Symphony theo hóa đơn 76</t>
  </si>
  <si>
    <t>Phí HHMG (HĐMB) căn S10908 dự án Sun Symphony theo hóa đơn 76</t>
  </si>
  <si>
    <t>Phí HHMG (HĐMB) căn S10909 dự án Sun Symphony theo hóa đơn 76</t>
  </si>
  <si>
    <t>Phí HHMG (HĐMB) căn S10903 dự án Sun Symphony theo hóa đơn 76</t>
  </si>
  <si>
    <t>Phí HHMG (HĐMB) căn S12205 dự án Sun Symphony theo hóa đơn 76</t>
  </si>
  <si>
    <t>Phí HHMG (HĐMB) căn S2B1201 dự án Sun Symphony theo hóa đơn 76</t>
  </si>
  <si>
    <t>Phí HHMG (HĐMB) căn S2A2103 dự án Sun Symphony theo hóa đơn 76</t>
  </si>
  <si>
    <t>Phí HHMG (HĐMB) căn S10903A dự án Sun Symphony theo hóa đơn 76</t>
  </si>
  <si>
    <t>Phí HHMG (HĐMB) căn S10905 dự án Sun Symphony theo hóa đơn 76</t>
  </si>
  <si>
    <t>Phí HHMG (HĐMB) căn S12203 dự án Sun Symphony theo hóa đơn 76</t>
  </si>
  <si>
    <t>Phí HHMG (HĐMB) căn S12212B dự án Sun Symphony theo hóa đơn 76</t>
  </si>
  <si>
    <t>Phí HHMG (HĐMB) căn S12203A dự án Sun Symphony theo hóa đơn 76</t>
  </si>
  <si>
    <t>Phí HHMG (HĐMB) căn S2B0503 dự án Sun Symphony theo hóa đơn 76</t>
  </si>
  <si>
    <t>Phí HHMG (HĐMB) căn S10322 dự án Sun Symphony theo hóa đơn 76</t>
  </si>
  <si>
    <t>Phí HHMG (HĐMB) căn S2A0503A dự án Sun Symphony theo hóa đơn 76</t>
  </si>
  <si>
    <t>Phí HHMG (HĐMB) căn S10603A dự án Sun Symphony theo hóa đơn 76</t>
  </si>
  <si>
    <t>Phí HHMG (HĐMB) căn S12503 dự án Sun Symphony theo hóa đơn 76</t>
  </si>
  <si>
    <t>Phí HHMG (HĐMB) căn S3A1801 dự án Sun Symphony theo hóa đơn 76</t>
  </si>
  <si>
    <t>Phí HHMG (HĐMB) căn T212B07 dự án Sun Ponte theo hóa đơn 77</t>
  </si>
  <si>
    <t>Phí HHMG (HĐMB) căn T212B03 dự án Sun Ponte theo hóa đơn 77</t>
  </si>
  <si>
    <t>Phí HHMG (HĐMB) căn T103A03A dự án Sun Ponte theo hóa đơn 77</t>
  </si>
  <si>
    <t>Phí HHMG (HĐMB) căn T103A08 dự án Sun Ponte theo hóa đơn 77</t>
  </si>
  <si>
    <t>Phí HHMG (VBTT) căn T22311 dự án Sun Ponte theo hóa đơn 78</t>
  </si>
  <si>
    <t>Phí HHMG căn GS50805 dự án The Miami - tòa GS5 theo hóa đơn 79</t>
  </si>
  <si>
    <t>0110034160</t>
  </si>
  <si>
    <t>CÔNG TY TNHH KINH DOANH BẤT ĐỘNG SẢN M HOME</t>
  </si>
  <si>
    <t>GS50805_GS5</t>
  </si>
  <si>
    <t>Phí HHMG căn GS50807 dự án The Miami - tòa GS5 theo hóa đơn 79</t>
  </si>
  <si>
    <t>GS50807_GS5</t>
  </si>
  <si>
    <t>Phí HHMG căn GS50808 dự án The Miami - tòa GS5 theo hóa đơn 79</t>
  </si>
  <si>
    <t>GS50808_GS5</t>
  </si>
  <si>
    <t>Phí HHMG căn GS50809 dự án The Miami - tòa GS5 theo hóa đơn 79</t>
  </si>
  <si>
    <t>GS50809_GS5</t>
  </si>
  <si>
    <t>Phí HHMG căn GS50812 dự án The Miami - tòa GS5 theo hóa đơn 79</t>
  </si>
  <si>
    <t>GS50812_GS5</t>
  </si>
  <si>
    <t>Phí HHMG căn GS50911 dự án The Miami - tòa GS5 theo hóa đơn 79</t>
  </si>
  <si>
    <t>GS50911_GS5</t>
  </si>
  <si>
    <t>Phí HHMG căn GS51706 dự án The Miami - tòa GS5 theo hóa đơn 79</t>
  </si>
  <si>
    <t>GS51706_GS5</t>
  </si>
  <si>
    <t>Phí HHMG căn GS51902 dự án The Miami - tòa GS5 theo hóa đơn 79</t>
  </si>
  <si>
    <t>GS51902_GS5</t>
  </si>
  <si>
    <t>Phí HHMG căn GS51904 dự án The Miami - tòa GS5 theo hóa đơn 79</t>
  </si>
  <si>
    <t>GS51904_GS5</t>
  </si>
  <si>
    <t>Phí HHMG căn GS51911 dự án The Miami - tòa GS5 theo hóa đơn 79</t>
  </si>
  <si>
    <t>GS51911_GS5</t>
  </si>
  <si>
    <t>Phí HHMG căn GS51914 dự án The Miami - tòa GS5 theo hóa đơn 79</t>
  </si>
  <si>
    <t>GS51914_GS5</t>
  </si>
  <si>
    <t>Phí HHMG căn GS51915 dự án The Miami - tòa GS5 theo hóa đơn 79</t>
  </si>
  <si>
    <t>GS51915_GS5</t>
  </si>
  <si>
    <t>Phí HHMG căn GS51916 dự án The Miami - tòa GS5 theo hóa đơn 79</t>
  </si>
  <si>
    <t>GS51916_GS5</t>
  </si>
  <si>
    <t>Phí HHMG căn GS52902 dự án The Miami - tòa GS5 theo hóa đơn 79</t>
  </si>
  <si>
    <t>GS52902_GS5</t>
  </si>
  <si>
    <t>Phí HHMG căn GS52913 dự án The Miami - tòa GS5 theo hóa đơn 79</t>
  </si>
  <si>
    <t>GS52913_GS5</t>
  </si>
  <si>
    <t>Phí HHMG căn GS52915 dự án The Miami - tòa GS5 theo hóa đơn 79</t>
  </si>
  <si>
    <t>GS52915_GS5</t>
  </si>
  <si>
    <t>Phí HHMG căn GS53201 dự án The Miami - tòa GS5 theo hóa đơn 79</t>
  </si>
  <si>
    <t>GS53201_GS5</t>
  </si>
  <si>
    <t>Phí hỗ trợ Marketing căn GS50805 dự án The Miami - tòa GS5 theo hóa đơn 80</t>
  </si>
  <si>
    <t>Phí hỗ trợ Marketing căn GS50807 dự án The Miami - tòa GS5 theo hóa đơn 80</t>
  </si>
  <si>
    <t>Phí hỗ trợ Marketing căn GS50808 dự án The Miami - tòa GS5 theo hóa đơn 80</t>
  </si>
  <si>
    <t>Phí hỗ trợ Marketing căn GS50809 dự án The Miami - tòa GS5 theo hóa đơn 80</t>
  </si>
  <si>
    <t>Phí hỗ trợ Marketing căn GS50812 dự án The Miami - tòa GS5 theo hóa đơn 80</t>
  </si>
  <si>
    <t>Phí hỗ trợ Marketing căn GS50911 dự án The Miami - tòa GS5 theo hóa đơn 80</t>
  </si>
  <si>
    <t>Phí hỗ trợ Marketing căn GS51706 dự án The Miami - tòa GS5 theo hóa đơn 80</t>
  </si>
  <si>
    <t>Phí hỗ trợ Marketing căn GS51902 dự án The Miami - tòa GS5 theo hóa đơn 80</t>
  </si>
  <si>
    <t>Phí hỗ trợ Marketing căn GS51904 dự án The Miami - tòa GS5 theo hóa đơn 80</t>
  </si>
  <si>
    <t>Phí hỗ trợ Marketing căn GS51911 dự án The Miami - tòa GS5 theo hóa đơn 80</t>
  </si>
  <si>
    <t>Phí hỗ trợ Marketing căn GS51914 dự án The Miami - tòa GS5 theo hóa đơn 80</t>
  </si>
  <si>
    <t>Phí hỗ trợ Marketing căn GS51916 dự án The Miami - tòa GS5 theo hóa đơn 80</t>
  </si>
  <si>
    <t>Phí hỗ trợ Marketing căn GS52902 dự án The Miami - tòa GS5 theo hóa đơn 80</t>
  </si>
  <si>
    <t>Phí hỗ trợ Marketing căn GS52913 dự án The Miami - tòa GS5 theo hóa đơn 80</t>
  </si>
  <si>
    <t>Phí hỗ trợ Marketing căn GS52915 dự án The Miami - tòa GS5 theo hóa đơn 80</t>
  </si>
  <si>
    <t>Phí hỗ trợ Marketing căn GS53201 dự án The Miami - tòa GS5 theo hóa đơn 80</t>
  </si>
  <si>
    <t>Phí hỗ trợ Marketing căn T21703A dự án Sun Ponte theo hóa đơn 81</t>
  </si>
  <si>
    <t>Phí hỗ trợ Marketing căn T21702 dự án Sun Ponte theo hóa đơn 81</t>
  </si>
  <si>
    <t>Phí hỗ trợ Marketing căn T21207 dự án Sun Ponte theo hóa đơn 81</t>
  </si>
  <si>
    <t>Phí HHMG căn T21703A dự án Sun Ponte theo hóa đơn 82</t>
  </si>
  <si>
    <t>Phí HHMG căn S103A03 dự án Sun Symphony theo hóa đơn 83</t>
  </si>
  <si>
    <t>Phí HHMG căn S10922 dự án Sun Symphony theo hóa đơn 85</t>
  </si>
  <si>
    <t>NVK00143</t>
  </si>
  <si>
    <t>NTTK00177</t>
  </si>
  <si>
    <t>NTTK00187</t>
  </si>
  <si>
    <t>Thu lãi tiền gửi tháng 10</t>
  </si>
  <si>
    <t>NTTK00178</t>
  </si>
  <si>
    <t>NTTK00192</t>
  </si>
  <si>
    <t>Thu lãi tiền gửi tháng 10/2024</t>
  </si>
  <si>
    <t>VTB</t>
  </si>
  <si>
    <t>Ngân hàng TMCP Công thương Việt Nam</t>
  </si>
  <si>
    <t>NTTK00193</t>
  </si>
  <si>
    <t>THÁNG 10 - RBS</t>
  </si>
  <si>
    <t>THÁNG 10 - RETI</t>
  </si>
  <si>
    <t>UNC00275</t>
  </si>
  <si>
    <t>Nộp tiền thuế GTGT Q1.2024_tiền chậm nộp (tổng 152 ngày từ 2/5/24-30/9/24 *0.03%/ngày)</t>
  </si>
  <si>
    <t>KBNN_CauGiay</t>
  </si>
  <si>
    <t>Kho bạc nhà nước quận Cầu Giấy</t>
  </si>
  <si>
    <t>UNC00276</t>
  </si>
  <si>
    <t>Nộp tiền phạt đăng ký MST nhà thầu quá 90 ngày theo QĐ số: 51135/QĐ-CCT-KTNDP ngày 23/7/24</t>
  </si>
  <si>
    <t>Nộp tiền phạt đăng ký MST nhà thầu quá 90 ngày theo QĐ số: 51135/QĐ-CCT-KTNDP ngày 23/7/24_tiền chậm nộp (Tổng 59 ngày từ 3/8/24-30/9/24*0.05%/ngày)</t>
  </si>
  <si>
    <t>UNC00277</t>
  </si>
  <si>
    <t>Nộp tiền chậm nộp thuế nhà thầu T3/2024</t>
  </si>
  <si>
    <t>UNC00278</t>
  </si>
  <si>
    <t>Nộp tiền chậm nộp thuế nhà thầu T4/2024</t>
  </si>
  <si>
    <t>UNC00279</t>
  </si>
  <si>
    <t>Nộp tiền chậm nộp thuế nhà thầu T5/2024</t>
  </si>
  <si>
    <t>UNC00280</t>
  </si>
  <si>
    <t>Nộp tiền chậm nộp thuế nhà thầu T6/2024</t>
  </si>
  <si>
    <t>MDV00123</t>
  </si>
  <si>
    <t>Phí thưởng nóng căn S3A1810 dự án Sun Symphony - hđ 887 - 04/10/2024</t>
  </si>
  <si>
    <t>MH00021</t>
  </si>
  <si>
    <t>Phí thưởng nóng căn S2A0307 dự án Symphony -  hđ 138 - 10/10/2024</t>
  </si>
  <si>
    <t>MDV00133</t>
  </si>
  <si>
    <t>Phí thưởng nóng căn S3A1805 dự án Sun Symphony - hđ 67 - 14/10/2024</t>
  </si>
  <si>
    <t>MDV00137</t>
  </si>
  <si>
    <t>Phí HHMG căn S2A1706 dự án Sun Symphony - hđ 68 - 14/10/2024</t>
  </si>
  <si>
    <t>MDV00138</t>
  </si>
  <si>
    <t>Phí HHMG căn S12211 dự án Sun Symphony - hđ 69 - 14/10/2024</t>
  </si>
  <si>
    <t>MDV00136</t>
  </si>
  <si>
    <t>Phí HHMG căn T103A01 dự án Sun Ponte - hđ 67 - 25/10/2024</t>
  </si>
  <si>
    <t>Phí HHMG căn T212B08 dự án Sun Ponte - hđ 67 - 25/10/2024</t>
  </si>
  <si>
    <t>Phí HHMG căn T212B09 dự án Sun Ponte - hđ 67 - 25/10/2024</t>
  </si>
  <si>
    <t>Phí HHMG căn T21207 dự án Sun Ponte - hđ 67 - 25/10/2024</t>
  </si>
  <si>
    <t>MDV00135</t>
  </si>
  <si>
    <t>Phí HHMG căn T22310 dự án Sun Ponte - hđ 330 - 28/10/2024</t>
  </si>
  <si>
    <t>MDV00139</t>
  </si>
  <si>
    <t>Phí thưởng nóng căn S10319 dự án Sun Symphony - hóa đơn 209 - 28/10/2024</t>
  </si>
  <si>
    <t>MDV00134</t>
  </si>
  <si>
    <t>Phí thưởng nóng căn S3A03A15 dự án Sun Symphony - hđ 332 - 29/10/2024</t>
  </si>
  <si>
    <t>MDV00124</t>
  </si>
  <si>
    <t>Phí HHMG căn T22311 dự án Sun Ponte - hđ 79 - 30/10/2024</t>
  </si>
  <si>
    <t>MDV00125</t>
  </si>
  <si>
    <t>Phí HHMG căn T212B07 dự án Sun Ponte kỳ T10/24 - hđ 80 - 30/10/2024</t>
  </si>
  <si>
    <t>Phí HHMG căn T212B03 dự án Sun Ponte kỳ T10/24 - hđ 80 - 30/10/2024</t>
  </si>
  <si>
    <t>Phí HHMG căn T103A03A dự án Sun Ponte kỳ T10/24 - hđ 80 - 30/10/2024</t>
  </si>
  <si>
    <t>Phí HHMG căn T103A08 dự án Sun Ponte kỳ T10/24 - hđ 80 - 30/10/2024</t>
  </si>
  <si>
    <t>Phí HHMG căn T21703A dự án Sun Ponte kỳ T10/24 - hđ 80 - 30/10/2024</t>
  </si>
  <si>
    <t>MDV00126</t>
  </si>
  <si>
    <t>Phí HHMG căn T21703A dự án Sun Ponte kỳ T10/24 - hđ 81 - 30/10/2024</t>
  </si>
  <si>
    <t>Phí HHMG căn T21702 dự án Sun Ponte kỳ T10/24 - hđ 81 - 30/10/2024</t>
  </si>
  <si>
    <t>Phí HHMG căn T21207 dự án Sun Ponte kỳ T10/24 - hđ 81 - 30/10/2024</t>
  </si>
  <si>
    <t>MDV00127</t>
  </si>
  <si>
    <t>Phí thưởng nóng kỳ T10/24 căn S3A0906 dự án Sun Symphony - hđ 82 - 30/10/2024</t>
  </si>
  <si>
    <t>MDV00128</t>
  </si>
  <si>
    <t>Phí HHMG căn S10809 dự án Symphony - hđ 83 - 30/10/2024</t>
  </si>
  <si>
    <t>Phí HHMG căn S2A1703 dự án Symphony - hđ 83 - 30/10/2024</t>
  </si>
  <si>
    <t>Phí HHMG căn S103A03 dự án Symphony - hđ 83 - 30/10/2024</t>
  </si>
  <si>
    <t>MDV00129</t>
  </si>
  <si>
    <t>Phí HHMG căn S2A1705 dự án Symphony - hđ 84 - 30/10/2024</t>
  </si>
  <si>
    <t>Phí HHMG căn S12212 dự án Symphony - hđ 84 - 30/10/2024</t>
  </si>
  <si>
    <t>Phí HHMG căn S12211 dự án Symphony - hđ 84 - 30/10/2024</t>
  </si>
  <si>
    <t>Phí HHMG căn S2A2102 dự án Symphony - hđ 84 - 30/10/2024</t>
  </si>
  <si>
    <t>Phí HHMG căn S12112A dự án Symphony - hđ 84 - 30/10/2024</t>
  </si>
  <si>
    <t>Phí HHMG căn S10821 dự án Symphony - hđ 84 - 30/10/2024</t>
  </si>
  <si>
    <t>Phí HHMG căn S10908 dự án Symphony - hđ 84 - 30/10/2024</t>
  </si>
  <si>
    <t>Phí HHMG căn S10909 dự án Symphony - hđ 84 - 30/10/2024</t>
  </si>
  <si>
    <t>Phí HHMG căn S10903 dự án Symphony - hđ 84 - 30/10/2024</t>
  </si>
  <si>
    <t>Phí HHMG căn S2A2103 dự án Symphony - hđ 84 - 30/10/2024</t>
  </si>
  <si>
    <t>Phí HHMG căn S10905 dự án Symphony - hđ 84 - 30/10/2024</t>
  </si>
  <si>
    <t>Phí HHMG căn S12203 dự án Symphony - hđ 84 - 30/10/2024</t>
  </si>
  <si>
    <t>Phí HHMG căn S12212B dự án Symphony - hđ 84 - 30/10/2024</t>
  </si>
  <si>
    <t>Phí HHMG căn S12203A dự án Symphony - hđ 84 - 30/10/2024</t>
  </si>
  <si>
    <t>Phí HHMG căn S2B0503 dự án Symphony - hđ 84 - 30/10/2024</t>
  </si>
  <si>
    <t>Phí HHMG căn S10322 dự án Symphony - hđ 84 - 30/10/2024</t>
  </si>
  <si>
    <t>Phí HHMG căn S2A0503A dự án Symphony - hđ 84 - 30/10/2024</t>
  </si>
  <si>
    <t>Phí HHMG căn S10603A dự án Symphony - hđ 84 - 30/10/2024</t>
  </si>
  <si>
    <t>Phí HHMG căn S12503 dự án Symphony - hđ 84 - 30/10/2024</t>
  </si>
  <si>
    <t>Phí HHMG căn S3A1801 dự án Symphony - hđ 84 - 30/10/2024</t>
  </si>
  <si>
    <t>MDV00131</t>
  </si>
  <si>
    <t>Phí HHMG căn GS50805 dự án The Miami - hđ 86 - 30/10/2024</t>
  </si>
  <si>
    <t>Phí HHMG căn GS50807 dự án The Miami - hđ 86 - 30/10/2024</t>
  </si>
  <si>
    <t>Phí HHMG căn GS50808 dự án The Miami - hđ 86 - 30/10/2024</t>
  </si>
  <si>
    <t>Phí HHMG căn GS50809 dự án The Miami - hđ 86 - 30/10/2024</t>
  </si>
  <si>
    <t>Phí HHMG căn GS50812 dự án The Miami - hđ 86 - 30/10/2024</t>
  </si>
  <si>
    <t>Phí HHMG căn GS50911 dự án The Miami - hđ 86 - 30/10/2024</t>
  </si>
  <si>
    <t>Phí HHMG căn GS51706 dự án The Miami - hđ 86 - 30/10/2024</t>
  </si>
  <si>
    <t>Phí HHMG căn GS51902 dự án The Miami - hđ 86 - 30/10/2024</t>
  </si>
  <si>
    <t>Phí HHMG căn GS51904 dự án The Miami - hđ 86 - 30/10/2024</t>
  </si>
  <si>
    <t>Phí HHMG căn GS51911 dự án The Miami - hđ 86 - 30/10/2024</t>
  </si>
  <si>
    <t>Phí HHMG căn GS51914 dự án The Miami - hđ 86 - 30/10/2024</t>
  </si>
  <si>
    <t>Phí HHMG căn GS51915 dự án The Miami - hđ 86 - 30/10/2024</t>
  </si>
  <si>
    <t>Phí HHMG căn GS51916 dự án The Miami - hđ 86 - 30/10/2024</t>
  </si>
  <si>
    <t>Phí HHMG căn GS52902 dự án The Miami - hđ 86 - 30/10/2024</t>
  </si>
  <si>
    <t>Phí HHMG căn GS52913 dự án The Miami - hđ 86 - 30/10/2024</t>
  </si>
  <si>
    <t>Phí HHMG căn GS52915 dự án The Miami - hđ 86 - 30/10/2024</t>
  </si>
  <si>
    <t>Phí HHMG căn GS53201 dự án The Miami - hđ 86 - 30/10/2024</t>
  </si>
  <si>
    <t>MDV00132</t>
  </si>
  <si>
    <t>Phí HHMG căn GS50805 dự án The Miami - hđ 87 - 30/10/2024</t>
  </si>
  <si>
    <t>Phí HHMG căn GS50807 dự án The Miami - hđ 87 - 30/10/2024</t>
  </si>
  <si>
    <t>Phí HHMG căn GS50808 dự án The Miami - hđ 87 - 30/10/2024</t>
  </si>
  <si>
    <t>Phí HHMG căn GS50809 dự án The Miami - hđ 87 - 30/10/2024</t>
  </si>
  <si>
    <t>Phí HHMG căn GS50812 dự án The Miami - hđ 87 - 30/10/2024</t>
  </si>
  <si>
    <t>Phí HHMG căn GS50911 dự án The Miami - hđ 87 - 30/10/2024</t>
  </si>
  <si>
    <t>Phí HHMG căn GS51706 dự án The Miami - hđ 87 - 30/10/2024</t>
  </si>
  <si>
    <t>Phí HHMG căn GS51902 dự án The Miami - hđ 87 - 30/10/2024</t>
  </si>
  <si>
    <t>Phí HHMG căn GS51904 dự án The Miami - hđ 87 - 30/10/2024</t>
  </si>
  <si>
    <t>Phí HHMG căn GS51911 dự án The Miami - hđ 87 - 30/10/2024</t>
  </si>
  <si>
    <t>Phí HHMG căn GS51914 dự án The Miami - hđ 87 - 30/10/2024</t>
  </si>
  <si>
    <t>Phí HHMG căn GS51915 dự án The Miami - hđ 87 - 30/10/2024</t>
  </si>
  <si>
    <t>Phí HHMG căn GS51916 dự án The Miami - hđ 87 - 30/10/2024</t>
  </si>
  <si>
    <t>Phí HHMG căn GS52902 dự án The Miami - hđ 87 - 30/10/2024</t>
  </si>
  <si>
    <t>Phí HHMG căn GS52913 dự án The Miami - hđ 87 - 30/10/2024</t>
  </si>
  <si>
    <t>Phí HHMG căn GS52915 dự án The Miami - hđ 87 - 30/10/2024</t>
  </si>
  <si>
    <t>Phí HHMG căn GS53201 dự án The Miami - hđ 87 - 30/10/2024</t>
  </si>
  <si>
    <t>NVK00133</t>
  </si>
  <si>
    <t>Trích chi phí HHMG (VBTT) căn S2A1703 dự án Sun Symphony kỳ T10/24 - F2 NSL</t>
  </si>
  <si>
    <t>NVK00134</t>
  </si>
  <si>
    <t>Trích chi phí HHMG (HĐMB) căn S2A1703A dự án Sun Symphony kỳ T10/24 - F2 NSL</t>
  </si>
  <si>
    <t>NVK00135</t>
  </si>
  <si>
    <t>Trích chi phí HHMG (HĐMB) căn S2A2110 dự án Sun Symphony kỳ T10/24 - F2 Mai Việt</t>
  </si>
  <si>
    <t>Trích chi phí HHMG (HĐMB) căn S10909 dự án Sun Symphony kỳ T10/24 - F2 Mai Việt</t>
  </si>
  <si>
    <t>NVK00136</t>
  </si>
  <si>
    <t>Trích chi phí HHMG (HĐMB) căn S2A2105 dự án Sun Symphony kỳ T10/24 - F2 Minh Minh</t>
  </si>
  <si>
    <t>Trích chi phí HHMG (HĐMB) căn S10821 dự án Sun Symphony kỳ T10/24 - F2 Minh Minh</t>
  </si>
  <si>
    <t>Trích chi phí HHMG (HĐMB) căn S10903A dự án Sun Symphony kỳ T10/24 - F2 Minh Minh</t>
  </si>
  <si>
    <t>NVK00137</t>
  </si>
  <si>
    <t>Trích chi phí HHMG (HĐMB) căn S12205 dự án Sun Symphony kỳ T10/24 - F2 SMR</t>
  </si>
  <si>
    <t>NVK00138</t>
  </si>
  <si>
    <t>Trích chi phí HHMG (HĐMB) căn S2B1201 dự án Sun Symphony kỳ T10/24 - F2 Vhomes</t>
  </si>
  <si>
    <t>NVK00139</t>
  </si>
  <si>
    <t>Trích chi phí HHMG (HĐMB) căn S10905 dự án Sun Symphony kỳ T10/24 - F2 Richta</t>
  </si>
  <si>
    <t>Trích chi phí HHMG (HĐMB) căn S12203A dự án Sun Symphony kỳ T10/24 - F2 Richta</t>
  </si>
  <si>
    <t>NVK00140</t>
  </si>
  <si>
    <t>Trích chi phí HHMG (HĐMB) căn S2A0503A dự án Sun Symphony kỳ T10/24 - F2 Hưng Phát</t>
  </si>
  <si>
    <t>NVK00141</t>
  </si>
  <si>
    <t>Trích chi phí HHMG (VBTT) căn S10809 dự án Sun Symphony kỳ T10/24 - F2 SRT Miền Trung</t>
  </si>
  <si>
    <t>NVK00142</t>
  </si>
  <si>
    <t>Kết chuyển chi phí trực tiếp tháng 10/2024</t>
  </si>
  <si>
    <t>THÁNG 10-RBS</t>
  </si>
  <si>
    <t>PBPTT00011</t>
  </si>
  <si>
    <t>UNC00298</t>
  </si>
  <si>
    <t>6422</t>
  </si>
  <si>
    <t>UNC00297</t>
  </si>
  <si>
    <t>Phí SMS T10.2024 sđt 0822425599</t>
  </si>
  <si>
    <t>UNC00281</t>
  </si>
  <si>
    <t>TT tiền điện văn phòng Đà Nẵng T9.24</t>
  </si>
  <si>
    <t>Chi phí điện, nước, internet,</t>
  </si>
  <si>
    <t>UNC00289</t>
  </si>
  <si>
    <t>TT chi phí điện VP Hà Nam T9/2024</t>
  </si>
  <si>
    <t>UNC00301</t>
  </si>
  <si>
    <t>Chi phí quản lý TK DN 10/2024</t>
  </si>
  <si>
    <t>PBCC00046</t>
  </si>
  <si>
    <t>Chi phí mua đồ dùng VP,CCDC</t>
  </si>
  <si>
    <t>642.PMKT</t>
  </si>
  <si>
    <t>Phần mềm kế toán, CKS</t>
  </si>
  <si>
    <t>THÁNG 10- RBS</t>
  </si>
  <si>
    <t>KỲ: THÁNG 1 - THÁNG 10.2024</t>
  </si>
  <si>
    <t>TMS</t>
  </si>
  <si>
    <t>Doanh thu</t>
  </si>
  <si>
    <t>Giá vốn</t>
  </si>
  <si>
    <t>9th2024</t>
  </si>
  <si>
    <t>The Senique</t>
  </si>
  <si>
    <t>Không chi tiết DA</t>
  </si>
  <si>
    <t>Dự Án</t>
  </si>
  <si>
    <t>Có</t>
  </si>
  <si>
    <t>Không</t>
  </si>
  <si>
    <t>P.bổ CP hoạt động</t>
  </si>
  <si>
    <t>Tỷ trọng/ doanh thu</t>
  </si>
  <si>
    <t>2,3</t>
  </si>
  <si>
    <t>1,5</t>
  </si>
  <si>
    <t>1,4</t>
  </si>
  <si>
    <t>S1.11.16</t>
  </si>
  <si>
    <t>4,5</t>
  </si>
  <si>
    <t>S1.11.15</t>
  </si>
  <si>
    <t>S2.04.12</t>
  </si>
  <si>
    <t>S2.15.12</t>
  </si>
  <si>
    <t>S1.11.03</t>
  </si>
  <si>
    <t>S1.11.02</t>
  </si>
  <si>
    <t>S1.10.10</t>
  </si>
  <si>
    <t>S3.28.08</t>
  </si>
  <si>
    <t>S6.09.18</t>
  </si>
  <si>
    <t>S3.28.02</t>
  </si>
  <si>
    <t>S1.10.06</t>
  </si>
  <si>
    <t>S3.28.05</t>
  </si>
  <si>
    <t>S6.24.16</t>
  </si>
  <si>
    <t>S1.28.03</t>
  </si>
  <si>
    <t>S3.33.10</t>
  </si>
  <si>
    <t>S6.30.11</t>
  </si>
  <si>
    <t>S6.04.20</t>
  </si>
  <si>
    <t>S6.30.15</t>
  </si>
  <si>
    <t>S6.04.15</t>
  </si>
  <si>
    <t>S3.29.05</t>
  </si>
  <si>
    <t>S2.33.01</t>
  </si>
  <si>
    <t>S5.18.07</t>
  </si>
  <si>
    <t>3,2</t>
  </si>
  <si>
    <t>0,1</t>
  </si>
  <si>
    <t>3,4</t>
  </si>
  <si>
    <t>4,25</t>
  </si>
  <si>
    <t>4,95</t>
  </si>
  <si>
    <t>0,68</t>
  </si>
  <si>
    <t>1,8</t>
  </si>
  <si>
    <t>1,7</t>
  </si>
  <si>
    <t>S1.23.05</t>
  </si>
  <si>
    <t>2,5</t>
  </si>
  <si>
    <t>3,5</t>
  </si>
  <si>
    <t>2,4</t>
  </si>
  <si>
    <t>3,6</t>
  </si>
  <si>
    <t>S10603A</t>
  </si>
  <si>
    <t>NV - Seeding</t>
  </si>
  <si>
    <t>SKG</t>
  </si>
  <si>
    <t>0,75</t>
  </si>
  <si>
    <t>2,2</t>
  </si>
  <si>
    <t>The Sola Park - MIK</t>
  </si>
  <si>
    <t>4,05</t>
  </si>
  <si>
    <t>1,6</t>
  </si>
  <si>
    <t>F2 An Phúc</t>
  </si>
  <si>
    <t>F2 T&amp;T Holding</t>
  </si>
  <si>
    <t>F2 Wonderhomes</t>
  </si>
  <si>
    <t>Chu Thu Trang - The Sola Park - MIK</t>
  </si>
  <si>
    <t>F2 New Sun Realty</t>
  </si>
  <si>
    <t>1,2</t>
  </si>
  <si>
    <t>F2 Sao Vàng Holding - Svh</t>
  </si>
  <si>
    <t>3,15</t>
  </si>
  <si>
    <t>F2 Abc Land</t>
  </si>
  <si>
    <t>2,8</t>
  </si>
  <si>
    <t>F2 Diamond Homes</t>
  </si>
  <si>
    <t>F2 Duy Lan</t>
  </si>
  <si>
    <t>NS-03</t>
  </si>
  <si>
    <t>Super Admin</t>
  </si>
  <si>
    <t>2,7</t>
  </si>
  <si>
    <t>TN6-14</t>
  </si>
  <si>
    <t>Lê Dung - Vinhomes Global Gate</t>
  </si>
  <si>
    <t>F2 Tân Long</t>
  </si>
  <si>
    <t>F2 7gm</t>
  </si>
  <si>
    <t>F2 Realnex</t>
  </si>
  <si>
    <t>1,3</t>
  </si>
  <si>
    <t>S10319</t>
  </si>
  <si>
    <t>E-05.02</t>
  </si>
  <si>
    <t>FPT Plaza 3</t>
  </si>
  <si>
    <t>A.0712</t>
  </si>
  <si>
    <t>A.0715A</t>
  </si>
  <si>
    <t>A.0717</t>
  </si>
  <si>
    <t>GS52904</t>
  </si>
  <si>
    <t>A.0718</t>
  </si>
  <si>
    <t>A.2215</t>
  </si>
  <si>
    <t>A.2903</t>
  </si>
  <si>
    <t>P.4112</t>
  </si>
  <si>
    <t>P.2718</t>
  </si>
  <si>
    <t>P.2320</t>
  </si>
  <si>
    <t>P.1219</t>
  </si>
  <si>
    <t>P.1209</t>
  </si>
  <si>
    <t>P.1205</t>
  </si>
  <si>
    <t>A.2916</t>
  </si>
  <si>
    <t>E1.26.04</t>
  </si>
  <si>
    <t>Nguyễn Thị Xuyến</t>
  </si>
  <si>
    <t>Dương Như Ngọc Hiếu - The Symphony - Sun Symphony Residence</t>
  </si>
  <si>
    <t>Phạm Thị Hà - THE PATHWAY</t>
  </si>
  <si>
    <t>Đất xanh</t>
  </si>
  <si>
    <t>Trần Thị Lan Phương - The Symphony - Sun Symphony Residence</t>
  </si>
  <si>
    <t>ĐẶNG PHƯƠNG ANH - The Symphony - Sun Symphony Residence</t>
  </si>
  <si>
    <t>PHAN THỊ PHƯƠNG HOA - The Symphony - Sun Symphony Residence</t>
  </si>
  <si>
    <t>TRƯƠNG THỊ THANH HƯƠNG - The Symphony - Sun Symphony Residence</t>
  </si>
  <si>
    <t>Cao Thị Phương Lan - The Sola Park - MIK</t>
  </si>
  <si>
    <t>Nguyễn Cẩm Hồng - The Sola Park - MIK</t>
  </si>
  <si>
    <t>Nguyễn Thị Thúy - The Sola Park - MIK</t>
  </si>
  <si>
    <t>Nguyễn Ngọc Sơn - The Sola Park - MIK</t>
  </si>
  <si>
    <t>Nguyễn Xuân Đạt - The Sola Park - MIK</t>
  </si>
  <si>
    <t>Nguyễn Văn Tuấn - The Sola Park - MIK</t>
  </si>
  <si>
    <t>Nguyễn Đình Hân - The Sola Park - MIK</t>
  </si>
  <si>
    <t>Đoàn Thị Thanh Hoa - The Sola Park - MIK</t>
  </si>
  <si>
    <t>Nguyễn Thu Hà - The Sola Park - MIK</t>
  </si>
  <si>
    <t>Nguyễn Thị Phương Anh - The Sola Park - MIK</t>
  </si>
  <si>
    <t>Nguyễn Thị Tín - The Sola Park - MIK</t>
  </si>
  <si>
    <t>Phạm Thu Hà - The Sola Park - MIK</t>
  </si>
  <si>
    <t>Nguyễn Văn Thức - The Sola Park - MIK</t>
  </si>
  <si>
    <t>Trần Trung Hiếu - The Sola Park - MIK</t>
  </si>
  <si>
    <t>Nguyễn Thị Bích Hà - The Sola Park - MIK</t>
  </si>
  <si>
    <t>Phạm Xuân Hải - The Sola Park - MIK</t>
  </si>
  <si>
    <t>Phan Thị Ngọc Bích - The Sola Park - MIK</t>
  </si>
  <si>
    <t>Đăng Thị Thanh Vân - The Sola Park - MIK</t>
  </si>
  <si>
    <t>Hoàng Thị Oanh - The Sola Park - MIK</t>
  </si>
  <si>
    <t>Đặng Thị Hồng Ngọc - The Sola Park - MIK</t>
  </si>
  <si>
    <t>Bùi Hạnh Ngọc - The Sola Park - MIK</t>
  </si>
  <si>
    <t>Trần Thị Vân Anh - The Sola Park - MIK</t>
  </si>
  <si>
    <t>Đặng Bảo Ngọc - The Sola Park - MIK</t>
  </si>
  <si>
    <t>Nguyễn Thị Ngọc Thuỷ - The Sola Park - MIK</t>
  </si>
  <si>
    <t>Bùi Quỳnh Hương - The Sola Park - MIK</t>
  </si>
  <si>
    <t>Nguyễn Thị Thu Phương - The Sola Park - MIK</t>
  </si>
  <si>
    <t>Đinh Thị Mai - The Sola Park - MIK</t>
  </si>
  <si>
    <t>Phạm Thị Mây - The Sola Park - MIK</t>
  </si>
  <si>
    <t>Hoàng Thị Lượng - The Sola Park - MIK</t>
  </si>
  <si>
    <t>Trịnh Thành Trung - The Sola Park - MIK</t>
  </si>
  <si>
    <t>Nguyễn Quang Linh - The Sola Park - MIK</t>
  </si>
  <si>
    <t>Nguyễn Thu Trang - The Sola Park - MIK</t>
  </si>
  <si>
    <t>Bùi Phương Linh - The Sola Park - MIK</t>
  </si>
  <si>
    <t>Đỗ Chí Công - The Sola Park - MIK</t>
  </si>
  <si>
    <t>Lê Quang Lợi - The Sola Park - MIK</t>
  </si>
  <si>
    <t>Đỗ Minh Đức - The Sola Park - MIK</t>
  </si>
  <si>
    <t>Phạm Ngọc Ánh - The Sola Park - MIK</t>
  </si>
  <si>
    <t>Lại Văn Nghĩa - The Sola Park - MIK</t>
  </si>
  <si>
    <t>Nguyễn Thu Thủy - The Sola Park - MIK</t>
  </si>
  <si>
    <t>Nguyễn Thị Oanh - THE MIAMI - GS5</t>
  </si>
  <si>
    <t>Nguyễn Thị Ân - THE MIAMI - GS5</t>
  </si>
  <si>
    <t>Phạm Văn Hợp - The Sola Park - MIK</t>
  </si>
  <si>
    <t>Phạm Văn Tuấn Ctv</t>
  </si>
  <si>
    <t>CT - Cộng tác viên</t>
  </si>
  <si>
    <t>Nguyễn Sỹ Cương - The Victoria</t>
  </si>
  <si>
    <t>Phạm Thị Kim Thoa - The Victoria</t>
  </si>
  <si>
    <t>Đinh Thị Như Hoa - The Victoria</t>
  </si>
  <si>
    <t>Mai Thị Lệ Hường - The Victoria</t>
  </si>
  <si>
    <t>Trần Hồng Hải - The Victoria</t>
  </si>
  <si>
    <t>Nguyễn Thị Thanh Hà - The Victoria</t>
  </si>
  <si>
    <t>Nguyễn Trọng Thắng - The Victoria</t>
  </si>
  <si>
    <t>Vũ Thị Thu Trang - The Victoria</t>
  </si>
  <si>
    <t>Nguyễn Văn Huynh - The Victoria</t>
  </si>
  <si>
    <t>Nguyễn Văn Phong - The Victoria</t>
  </si>
  <si>
    <t>Trịnh Thị Tuyền - The Victoria</t>
  </si>
  <si>
    <t>Hoàng Văn Khiết - The Victoria</t>
  </si>
  <si>
    <t>Phạm Thị Thanh - The Victoria</t>
  </si>
  <si>
    <t>Nguyễn Thanh Hoa - The Victoria</t>
  </si>
  <si>
    <t>Phạm Minh Nhị Hà - The Victoria</t>
  </si>
  <si>
    <t>Đặng Tuấn Anh - The Victoria</t>
  </si>
  <si>
    <t>Phạm Xuân Bách - The Victoria</t>
  </si>
  <si>
    <t>Vũ Thanh Bảy - The Victoria</t>
  </si>
  <si>
    <t>Nguyễn Thị Lan Anh - The Victoria</t>
  </si>
  <si>
    <t>CÔNG TY TNHH PHÁT TRIỂN XÂY DỰNG VÀ THƯƠNG MẠI - Vinhomes Global Gate</t>
  </si>
  <si>
    <t>Nguyễn Minh Quyết - Vinhomes Global Gate</t>
  </si>
  <si>
    <t>Nguyễn Ngọc Thúy Linh - Vinhomes Global Gate</t>
  </si>
  <si>
    <t>Nguyễn Thị Vinh - Vinhomes Global Gate</t>
  </si>
  <si>
    <t>Nguyễn Văn Đăng - Vinhomes Global Gate</t>
  </si>
  <si>
    <t>Nguyễn Ngọc Mai - Vinhomes Global Gate</t>
  </si>
  <si>
    <t>Doãn Thị Thanh Huyền - Vinhomes Global Gate</t>
  </si>
  <si>
    <t>Bùi Hồng Trang - Vinhomes Global Gate</t>
  </si>
  <si>
    <t>Ngô Văn Huy - Vinhomes Global Gate</t>
  </si>
  <si>
    <t>NGUYỄN THỊ HƯƠNG - Vinhomes Global Gate</t>
  </si>
  <si>
    <t>Nguyễn Minh Tiến - Vinhomes Global Gate</t>
  </si>
  <si>
    <t>Vương Nguyễn Đăng Hoàng - Vinhomes Global Gate</t>
  </si>
  <si>
    <t>Nguyễn Thị Mai - The Symphony - Sun Symphony Residence</t>
  </si>
  <si>
    <t>Cao Thị Thành - FPT Plaza 3</t>
  </si>
  <si>
    <t>Imperia Signature Cổ Loa</t>
  </si>
  <si>
    <t>Nguyễn Thị Kim Nhung - Imperia Signature Cổ Loa</t>
  </si>
  <si>
    <t>Đào Quang Nam</t>
  </si>
  <si>
    <t>Lê Trung Dũng - Imperia Signature Cổ Loa</t>
  </si>
  <si>
    <t>Đinh Văn Khánh - Imperia Signature Cổ Loa</t>
  </si>
  <si>
    <t>Bùi Xuân Đông - THE MIAMI - GS5</t>
  </si>
  <si>
    <t>Trương Thị Mai Trang - Imperia Signature Cổ Loa</t>
  </si>
  <si>
    <t>Trịnh Thị Thủy - Imperia Signature Cổ Loa</t>
  </si>
  <si>
    <t>Trịnh Thị Thủy</t>
  </si>
  <si>
    <t>Phan Thị Nga - Imperia Signature Cổ Loa</t>
  </si>
  <si>
    <t>Lê Thị Thu Hà - Imperia Signature Cổ Loa</t>
  </si>
  <si>
    <t>Lê Việt Phương - Imperia Signature Cổ Loa</t>
  </si>
  <si>
    <t>Nguyễn Duy Tân - Imperia Signature Cổ Loa</t>
  </si>
  <si>
    <t>Phạm Thị Oanh - Imperia Signature Cổ Loa</t>
  </si>
  <si>
    <t>Đinh Quốc Huy - Imperia Signature Cổ Loa</t>
  </si>
  <si>
    <t>Trần Lê Hồng Vân - Imperia Signature Cổ Loa</t>
  </si>
  <si>
    <t>Nguyễn Thị Thu - LUMI HANOI</t>
  </si>
  <si>
    <t>Năm Dthu</t>
  </si>
  <si>
    <t>Tháng dthu</t>
  </si>
  <si>
    <t>Ngày ký VBTT/ TTKQ/ HĐTHNV</t>
  </si>
  <si>
    <t>NGÀY KÝ HĐMB</t>
  </si>
  <si>
    <t>Giá tính HHMG
tạm tính</t>
  </si>
  <si>
    <t>20/10/2024</t>
  </si>
  <si>
    <t>09/11/2024</t>
  </si>
  <si>
    <t xml:space="preserve">KD ĐN </t>
  </si>
  <si>
    <t>S3A2412A</t>
  </si>
  <si>
    <t>10/11/2024</t>
  </si>
  <si>
    <t>30/11/2024</t>
  </si>
  <si>
    <t>S3A2312B</t>
  </si>
  <si>
    <t>16/11/2024</t>
  </si>
  <si>
    <t>21/11/2024</t>
  </si>
  <si>
    <t>12/11/2024</t>
  </si>
  <si>
    <t>T212B10</t>
  </si>
  <si>
    <t>15/11/2024</t>
  </si>
  <si>
    <t xml:space="preserve">ĐX </t>
  </si>
  <si>
    <t>FPT 3</t>
  </si>
  <si>
    <t>W.23.11</t>
  </si>
  <si>
    <t>23/10/2024</t>
  </si>
  <si>
    <t>11/11/2024</t>
  </si>
  <si>
    <t>E-5.02</t>
  </si>
  <si>
    <t>06/11/2024</t>
  </si>
  <si>
    <t>S3B03A10</t>
  </si>
  <si>
    <t>25/11/2024</t>
  </si>
  <si>
    <t>Nguyễn Minh Thắng</t>
  </si>
  <si>
    <t>S3A1812B</t>
  </si>
  <si>
    <t>27/11/2024</t>
  </si>
  <si>
    <t>29/11/2024</t>
  </si>
  <si>
    <t>SKY</t>
  </si>
  <si>
    <t>Sun Urban City Hà Nam</t>
  </si>
  <si>
    <t>A10305</t>
  </si>
  <si>
    <t>A10306</t>
  </si>
  <si>
    <t>A10931</t>
  </si>
  <si>
    <t>A10303</t>
  </si>
  <si>
    <t>Vinhomes Star City Thanh Hóa</t>
  </si>
  <si>
    <t>PM21413</t>
  </si>
  <si>
    <t>08/11/2024</t>
  </si>
  <si>
    <t>Bùi Như Ngọc</t>
  </si>
  <si>
    <t>S2.06.03</t>
  </si>
  <si>
    <t>07/11/2024</t>
  </si>
  <si>
    <t>SP.28.05</t>
  </si>
  <si>
    <t>S2.30.14</t>
  </si>
  <si>
    <t>S1.35.01</t>
  </si>
  <si>
    <t>S1.07.19</t>
  </si>
  <si>
    <t>S1.23.15</t>
  </si>
  <si>
    <t>S1.24.05</t>
  </si>
  <si>
    <t>RH</t>
  </si>
  <si>
    <t>SGB</t>
  </si>
  <si>
    <t>E1015</t>
  </si>
  <si>
    <t>22/10/2024</t>
  </si>
  <si>
    <t>1/11/2024</t>
  </si>
  <si>
    <t>CTV Hà Huy</t>
  </si>
  <si>
    <t>S3A2212B</t>
  </si>
  <si>
    <t>PHÚ GIA</t>
  </si>
  <si>
    <t>Trịnh Ngọc Hải Quỳnh</t>
  </si>
  <si>
    <t>0,50</t>
  </si>
  <si>
    <t>Trịnh Hải Long</t>
  </si>
  <si>
    <t>S3A1112B</t>
  </si>
  <si>
    <t>Đặng Vũ Minh Ân</t>
  </si>
  <si>
    <t>S3B0305</t>
  </si>
  <si>
    <t>1,00</t>
  </si>
  <si>
    <t>IMPERIA SIGNATURE</t>
  </si>
  <si>
    <t>A.0508</t>
  </si>
  <si>
    <t>Thanh toán chuẩn</t>
  </si>
  <si>
    <t>MAI VIỆT</t>
  </si>
  <si>
    <t>A.0510</t>
  </si>
  <si>
    <t>IDC</t>
  </si>
  <si>
    <t>A.0511</t>
  </si>
  <si>
    <t>Hỗ trợ lãi suất</t>
  </si>
  <si>
    <t>0,80</t>
  </si>
  <si>
    <t>0,10</t>
  </si>
  <si>
    <t>A.0716</t>
  </si>
  <si>
    <t>A.1105</t>
  </si>
  <si>
    <t>A.1502</t>
  </si>
  <si>
    <t>A.2805A</t>
  </si>
  <si>
    <t>Tica</t>
  </si>
  <si>
    <t>23/12/2024 (10/12/2024 ký ôm)</t>
  </si>
  <si>
    <t>A.3405A</t>
  </si>
  <si>
    <t>A.3405</t>
  </si>
  <si>
    <t>A.3406</t>
  </si>
  <si>
    <t>23/12/2024 (12/12/2024 ký ôm)</t>
  </si>
  <si>
    <t>P.0905A</t>
  </si>
  <si>
    <t>VPland</t>
  </si>
  <si>
    <t>A.0915</t>
  </si>
  <si>
    <t>P.1205A</t>
  </si>
  <si>
    <t>Nguyễn Thị Trà Giang</t>
  </si>
  <si>
    <t>P.1220</t>
  </si>
  <si>
    <t>P.2715</t>
  </si>
  <si>
    <t>P.2716</t>
  </si>
  <si>
    <t>Phạm Thị Kim Chi</t>
  </si>
  <si>
    <t>P.2717</t>
  </si>
  <si>
    <t>P.2909</t>
  </si>
  <si>
    <t>ĐInh Thanh Hải</t>
  </si>
  <si>
    <t>P.4217</t>
  </si>
  <si>
    <t>P.4218</t>
  </si>
  <si>
    <t>P.0609</t>
  </si>
  <si>
    <t>24/12/2024 (16/12/2024)</t>
  </si>
  <si>
    <t>MGV</t>
  </si>
  <si>
    <t>P.3005</t>
  </si>
  <si>
    <t>Phạm Thị Diễm Quỳnh</t>
  </si>
  <si>
    <t>0,25</t>
  </si>
  <si>
    <t>Lê Thị Khánh Huyền</t>
  </si>
  <si>
    <t>P.3409</t>
  </si>
  <si>
    <t>F2 Minh Triệu</t>
  </si>
  <si>
    <t>P.4315</t>
  </si>
  <si>
    <t>Metro (TPL)</t>
  </si>
  <si>
    <t>S3B03A08</t>
  </si>
  <si>
    <t>SUN RIVERSIDE VILLAGE SẦM SƠN</t>
  </si>
  <si>
    <t>H223</t>
  </si>
  <si>
    <t>Hà Sỹ Huy</t>
  </si>
  <si>
    <t>Nguyễn Thị Thu Hương</t>
  </si>
  <si>
    <t>K30808</t>
  </si>
  <si>
    <t>Trần Ngọc Vinh</t>
  </si>
  <si>
    <t>KDTH</t>
  </si>
  <si>
    <t>S3A0309</t>
  </si>
  <si>
    <t>A.0506</t>
  </si>
  <si>
    <t>THIÊN PHÚC</t>
  </si>
  <si>
    <t>A.1101</t>
  </si>
  <si>
    <t>P.2505</t>
  </si>
  <si>
    <t>Vạn Phúc</t>
  </si>
  <si>
    <t>Ghi chú 1</t>
  </si>
  <si>
    <t>Ghi chú 2</t>
  </si>
  <si>
    <t>S630.11</t>
  </si>
  <si>
    <t>P2..21.03</t>
  </si>
  <si>
    <t>2024Q4</t>
  </si>
  <si>
    <t>2025E</t>
  </si>
  <si>
    <t>Doanh thu dự kiến, ko phải doanh thu xuất hóa đơn</t>
  </si>
  <si>
    <t>Sale - Cost of sale</t>
  </si>
  <si>
    <t>Reti TH11.12</t>
  </si>
  <si>
    <t>BH89-24</t>
  </si>
  <si>
    <t>Phí thưởng nóng căn A80807 dự án Sun Urban City theo hóa đơn 89</t>
  </si>
  <si>
    <t>A80807_SunUrbanCity</t>
  </si>
  <si>
    <t>BH90-24</t>
  </si>
  <si>
    <t>Phí thưởng nóng căn A60310 dự án Sun Urban City theo hóa đơn 90</t>
  </si>
  <si>
    <t>0109103934</t>
  </si>
  <si>
    <t>CÔNG TY CỔ PHẦN BẤT ĐỘNG SẢN DOHALAND</t>
  </si>
  <si>
    <t>A60310_SunUrbanCity</t>
  </si>
  <si>
    <t>BH91-24</t>
  </si>
  <si>
    <t>Nước hoa Lorchestre PIANO SANTAL 100ml edp</t>
  </si>
  <si>
    <t>6418</t>
  </si>
  <si>
    <t>BH92-24</t>
  </si>
  <si>
    <t>Phí HHMG căn P12202 dự án Panoma theo hóa đơn 92</t>
  </si>
  <si>
    <t>P12202_Panoma</t>
  </si>
  <si>
    <t>BH93-24</t>
  </si>
  <si>
    <t>Phí HHMG căn B2-7-5 dự án Sun Cosmo theo hóa đơn 93</t>
  </si>
  <si>
    <t>BH94-24</t>
  </si>
  <si>
    <t>Phí HHMG căn P11611 dự án Panoma theo hóa đơn 94</t>
  </si>
  <si>
    <t>BH95-24</t>
  </si>
  <si>
    <t>Phí HHMG căn P21512 dự án Panoma theo hóa đơn 95</t>
  </si>
  <si>
    <t>F2 Thái Minh Global</t>
  </si>
  <si>
    <t>BH96-24</t>
  </si>
  <si>
    <t>Phí HHMG căn P11611 dự án Panoma theo hóa đơn 96</t>
  </si>
  <si>
    <t>BH97-24</t>
  </si>
  <si>
    <t>Phí HHMG căn P20501 dự án Panoma theo hóa đơn 97</t>
  </si>
  <si>
    <t>BH100-24</t>
  </si>
  <si>
    <t>Phí HHMG căn S10922 dự án Symphony theo hđ 100</t>
  </si>
  <si>
    <t>Phí HHMG căn S103A18 dự án Symphony theo hđ 100</t>
  </si>
  <si>
    <t>Phí HHMG căn S2B0809 dự án Symphony theo hđ 100</t>
  </si>
  <si>
    <t>Phí HHMG căn S2A1703A dự án Symphony theo hđ 100</t>
  </si>
  <si>
    <t>Phí HHMG căn S2A2106 dự án Symphony theo hđ 100</t>
  </si>
  <si>
    <t>Phí HHMG căn S2A2110 dự án Symphony theo hđ 100</t>
  </si>
  <si>
    <t>Phí HHMG căn S2A1706 dự án Symphony theo hđ 100</t>
  </si>
  <si>
    <t>Phí HHMG căn S2A2102 dự án Symphony theo hđ 100</t>
  </si>
  <si>
    <t>Phí HHMG căn S10821 dự án Symphony theo hđ 100</t>
  </si>
  <si>
    <t>Phí HHMG căn S10903 dự án Symphony theo hđ 100</t>
  </si>
  <si>
    <t>Phí HHMG căn S12205 dự án Symphony theo hđ 100</t>
  </si>
  <si>
    <t>Phí HHMG căn S2A2103 dự án Symphony theo hđ 100</t>
  </si>
  <si>
    <t>Phí HHMG căn S12203 dự án Symphony theo hđ 100</t>
  </si>
  <si>
    <t>Phí HHMG căn S12212B dự án Symphony theo hđ 100</t>
  </si>
  <si>
    <t>Phí HHMG căn S12203A dự án Symphony theo hđ 100</t>
  </si>
  <si>
    <t>Phí HHMG căn S10809 dự án Symphony theo hđ 100</t>
  </si>
  <si>
    <t>Phí HHMG căn S2A0503A dự án Symphony theo hđ 100</t>
  </si>
  <si>
    <t>Phí HHMG căn S2A0307 dự án Symphony theo hđ 100</t>
  </si>
  <si>
    <t>Phí HHMG căn S3A2011 dự án Symphony theo hđ 100</t>
  </si>
  <si>
    <t>Phí HHMG căn S3A0515 dự án Symphony theo hđ 100</t>
  </si>
  <si>
    <t>Phí HHMG căn S3A0505 dự án Symphony theo hđ 100</t>
  </si>
  <si>
    <t>Phí HHMG căn S3A1705 dự án Symphony theo hđ 100</t>
  </si>
  <si>
    <t>Phí HHMG căn S3A1811 dự án Symphony theo hđ 100</t>
  </si>
  <si>
    <t>Phí HHMG căn S3A1801 dự án Symphony theo hđ 100</t>
  </si>
  <si>
    <t>Phí HHMG căn S3A0501 dự án Symphony theo hđ 100</t>
  </si>
  <si>
    <t>Phí HHMG căn S3A2502 dự án Symphony theo hđ 100</t>
  </si>
  <si>
    <t>Phí HHMG căn S3A2601 dự án Symphony theo hđ 100</t>
  </si>
  <si>
    <t>BH101-24</t>
  </si>
  <si>
    <t>Phí HHMG căn GS50510 dự án The Miami - hđ 101</t>
  </si>
  <si>
    <t>GS50510_TheMiami</t>
  </si>
  <si>
    <t>BH102-24</t>
  </si>
  <si>
    <t>Phí MKT căn GS50510 dự án The Miami - hđ 102</t>
  </si>
  <si>
    <t>BH98-24</t>
  </si>
  <si>
    <t>Phí hỗ trợ MKT dự án Sun Urban City theo hóa đơn 98</t>
  </si>
  <si>
    <t>BH99-24</t>
  </si>
  <si>
    <t>Phí HHMG căn S2A2101 dự án Sun Symphony - hđ 99</t>
  </si>
  <si>
    <t>NVK471</t>
  </si>
  <si>
    <t>BH103-24</t>
  </si>
  <si>
    <t>Phí HHMG (HĐMB) căn A10712Bdự án SUBC cao tầng theo hóa đơn 103</t>
  </si>
  <si>
    <t>A10712B_SunUrbanCity</t>
  </si>
  <si>
    <t>Phí HHMG (HĐMB) căn A80807dự án SUBC cao tầng theo hóa đơn 103</t>
  </si>
  <si>
    <t>Phí HHMG (HĐMB) căn A10306dự án SUBC cao tầng theo hóa đơn 103</t>
  </si>
  <si>
    <t>Phí HHMG (HĐMB) căn A10301dự án SUBC cao tầng theo hóa đơn 103</t>
  </si>
  <si>
    <t>A10301_SunUrbanCity</t>
  </si>
  <si>
    <t>Phí HHMG (HĐMB) căn A10715dự án SUBC cao tầng theo hóa đơn 103</t>
  </si>
  <si>
    <t>Phí HHMG (HĐMB) căn A10709dự án SUBC cao tầng theo hóa đơn 103</t>
  </si>
  <si>
    <t>Phí HHMG (HĐMB) căn A703A03Adự án SUBC cao tầng theo hóa đơn 103</t>
  </si>
  <si>
    <t>A703A03A_SunUrbanCit</t>
  </si>
  <si>
    <t>A703A03A_SunUrbanCity</t>
  </si>
  <si>
    <t>Phí HHMG (HĐMB) căn A10316dự án SUBC cao tầng theo hóa đơn 103</t>
  </si>
  <si>
    <t>Phí HHMG (HĐMB) căn A10725dự án SUBC cao tầng theo hóa đơn 103</t>
  </si>
  <si>
    <t>Phí HHMG (HĐMB) căn A10305dự án SUBC cao tầng theo hóa đơn 103</t>
  </si>
  <si>
    <t>Phí HHMG (HĐMB) căn A10317dự án SUBC cao tầng theo hóa đơn 103</t>
  </si>
  <si>
    <t>A10317_SunUrbanCity</t>
  </si>
  <si>
    <t>Phí HHMG (HĐMB) căn A10330dự án SUBC cao tầng theo hóa đơn 103</t>
  </si>
  <si>
    <t>Phí HHMG (HĐMB) căn A10728dự án SUBC cao tầng theo hóa đơn 103</t>
  </si>
  <si>
    <t>A10728_SunUrbanCity</t>
  </si>
  <si>
    <t>Phí HHMG (HĐMB) căn A10302dự án SUBC cao tầng theo hóa đơn 103</t>
  </si>
  <si>
    <t>A10302_SunUrbanCity</t>
  </si>
  <si>
    <t>Phí HHMG (HĐMB) căn A10331dự án SUBC cao tầng theo hóa đơn 103</t>
  </si>
  <si>
    <t>A10331_SunUrbanCity</t>
  </si>
  <si>
    <t>Phí HHMG (HĐMB) căn A10303Adự án SUBC cao tầng theo hóa đơn 103</t>
  </si>
  <si>
    <t>Phí HHMG (HĐMB) căn A10931dự án SUBC cao tầng theo hóa đơn 103</t>
  </si>
  <si>
    <t>A10931_SunUrbanCity</t>
  </si>
  <si>
    <t>Phí HHMG (HĐMB) căn A10303dự án SUBC cao tầng theo hóa đơn 103</t>
  </si>
  <si>
    <t>BH104-24</t>
  </si>
  <si>
    <t>Phí thưởng nóng căn K21413 dự án TRR theo hóa đơn 104</t>
  </si>
  <si>
    <t>PM21413_TRR</t>
  </si>
  <si>
    <t>BH105-24</t>
  </si>
  <si>
    <t>Phí HHMG (HĐTHNV) căn P112B11 dự án The Pathway theo hóa đơn 105</t>
  </si>
  <si>
    <t>Phí HHMG (HĐTHNV) căn P11612A dự án The Pathway theo hóa đơn 105</t>
  </si>
  <si>
    <t>Phí HHMG (HĐTHNV) căn P112B10 dự án The Pathway theo hóa đơn 105</t>
  </si>
  <si>
    <t>Phí HHMG (HĐTHNV) căn P11709 dự án The Pathway theo hóa đơn 105</t>
  </si>
  <si>
    <t>Phí HHMG (HĐTHNV) căn P112B12 dự án The Pathway theo hóa đơn 105</t>
  </si>
  <si>
    <t>Phí HHMG (HĐTHNV) căn P11606 dự án The Pathway theo hóa đơn 105</t>
  </si>
  <si>
    <t>Phí HHMG (HĐTHNV) căn P112B03 dự án The Pathway theo hóa đơn 105</t>
  </si>
  <si>
    <t>Phí HHMG (HĐTHNV) căn P112B03A dự án The Pathway theo hóa đơn 105</t>
  </si>
  <si>
    <t>Phí HHMG (HĐTHNV) căn P112B12A dự án The Pathway theo hóa đơn 105</t>
  </si>
  <si>
    <t>Phí HHMG (HĐTHNV) căn P11603 dự án The Pathway theo hóa đơn 105</t>
  </si>
  <si>
    <t>Phí HHMG (HĐTHNV) căn P10611 dự án The Pathway theo hóa đơn 105</t>
  </si>
  <si>
    <t>Phí HHMG (HĐTHNV) căn P11610 dự án The Pathway theo hóa đơn 105</t>
  </si>
  <si>
    <t>Phí HHMG (HĐTHNV) căn P103A11 dự án The Pathway theo hóa đơn 105</t>
  </si>
  <si>
    <t>Phí HHMG (HĐTHNV) căn P11708 dự án The Pathway theo hóa đơn 105</t>
  </si>
  <si>
    <t>Phí HHMG (HĐTHNV) căn P11611 dự án The Pathway theo hóa đơn 105</t>
  </si>
  <si>
    <t>P11611_ThePathway</t>
  </si>
  <si>
    <t>Phí HHMG (HĐTHNV) căn P11605 dự án The Pathway theo hóa đơn 105</t>
  </si>
  <si>
    <t>Phí HHMG (HĐTHNV) căn P11612 dự án The Pathway theo hóa đơn 105</t>
  </si>
  <si>
    <t>Phí HHMG (HĐTHNV) căn P10707 dự án The Pathway theo hóa đơn 105</t>
  </si>
  <si>
    <t>Phí HHMG (HĐTHNV) căn P10712B dự án The Pathway theo hóa đơn 105</t>
  </si>
  <si>
    <t>Phí HHMG (HĐTHNV) căn P11701 dự án The Pathway theo hóa đơn 105</t>
  </si>
  <si>
    <t>Phí HHMG (HĐTHNV) căn P10602 dự án The Pathway theo hóa đơn 105</t>
  </si>
  <si>
    <t>Phí HHMG (HĐTHNV) căn P103A12A dự án The Pathway theo hóa đơn 105</t>
  </si>
  <si>
    <t>Phí HHMG (HĐTHNV) căn P11712B dự án The Pathway theo hóa đơn 105</t>
  </si>
  <si>
    <t>BH106-24</t>
  </si>
  <si>
    <t>Phí HHMG (VBTT) căn A60310 dự án SUBC theo hóa đơn 106</t>
  </si>
  <si>
    <t>A60310_SUBC</t>
  </si>
  <si>
    <t>BH107-24</t>
  </si>
  <si>
    <t>Phí hỗ trợ marketing dự án Kim tiền - SUBC theo hóa đơn 107</t>
  </si>
  <si>
    <t>MKT_Kim tiền SUBC</t>
  </si>
  <si>
    <t>BH108-24</t>
  </si>
  <si>
    <t>Phí HHMG (HĐMB) căn E616 dự án SGB theo hóa đơn 108</t>
  </si>
  <si>
    <t>0107434994</t>
  </si>
  <si>
    <t>CÔNG TY TNHH KINH DOANH VÀ DỊCH VỤ BẤT ĐỘNG SẢN REALHOMES</t>
  </si>
  <si>
    <t>E616 dự án SGB</t>
  </si>
  <si>
    <t>F2 Thịnh Phát</t>
  </si>
  <si>
    <t>BH110-24</t>
  </si>
  <si>
    <t>Phí HHMG căn S10321 dự án Symphony theo hóa đơn 110</t>
  </si>
  <si>
    <t>Phí HHMG căn S103A03 dự án Symphony theo hóa đơn 110</t>
  </si>
  <si>
    <t>Phí HHMG căn S3A0906 dự án Symphony theo hóa đơn 110</t>
  </si>
  <si>
    <t>Phí HHMG căn S11909 dự án Symphony theo hóa đơn 110</t>
  </si>
  <si>
    <t>Phí HHMG căn S10922 dự án Symphony theo hóa đơn 110</t>
  </si>
  <si>
    <t>Phí HHMG căn S2B0809 dự án Symphony theo hóa đơn 110</t>
  </si>
  <si>
    <t>Phí HHMG căn S10910 dự án Symphony theo hóa đơn 110</t>
  </si>
  <si>
    <t>Phí HHMG căn S10622 dự án Symphony theo hóa đơn 110</t>
  </si>
  <si>
    <t>Phí HHMG căn S12205 dự án Symphony theo hóa đơn 110</t>
  </si>
  <si>
    <t>Phí HHMG căn S12203 dự án Symphony theo hóa đơn 110</t>
  </si>
  <si>
    <t>Phí HHMG căn S12203A dự án Symphony theo hóa đơn 110</t>
  </si>
  <si>
    <t>Phí HHMG căn S2A0505 dự án Symphony theo hóa đơn 110</t>
  </si>
  <si>
    <t>Phí HHMG căn S10319 dự án Symphony theo hóa đơn 110</t>
  </si>
  <si>
    <t>Phí HHMG căn S2A1703 dự án Symphony theo hóa đơn 110</t>
  </si>
  <si>
    <t>Phí HHMG căn S10603A dự án Symphony theo hóa đơn 110</t>
  </si>
  <si>
    <t>Phí HHMG căn S3A0505 dự án Symphony theo hóa đơn 110</t>
  </si>
  <si>
    <t>Phí HHMG căn S3A0515 dự án Symphony theo hóa đơn 110</t>
  </si>
  <si>
    <t>Phí HHMG căn S3A1810 dự án Symphony theo hóa đơn 110</t>
  </si>
  <si>
    <t>Phí HHMG căn S3A2601 dự án Symphony theo hóa đơn 110</t>
  </si>
  <si>
    <t>Phí HHMG căn S3A2011 dự án Symphony theo hóa đơn 110</t>
  </si>
  <si>
    <t>Phí HHMG căn S3B1210 dự án Symphony theo hóa đơn 110</t>
  </si>
  <si>
    <t>Phí HHMG căn S3A2502 dự án Symphony theo hóa đơn 110</t>
  </si>
  <si>
    <t>Phí HHMG căn S3A1705 dự án Symphony theo hóa đơn 110</t>
  </si>
  <si>
    <t>Phí HHMG căn S3A1811 dự án Symphony theo hóa đơn 110</t>
  </si>
  <si>
    <t>Phí HHMG căn S3A0512A dự án Symphony theo hóa đơn 110</t>
  </si>
  <si>
    <t>Phí HHMG căn S3A1815 dự án Symphony theo hóa đơn 110</t>
  </si>
  <si>
    <t>Phí HHMG căn S3A0511 dự án Symphony theo hóa đơn 110</t>
  </si>
  <si>
    <t>BH111-24</t>
  </si>
  <si>
    <t>Phí HHMG căn TN3-173 dự án VHGG theo hóa đơn 111</t>
  </si>
  <si>
    <t>TN3-173_VHGG</t>
  </si>
  <si>
    <t>Phí HHMG căn TN3-77 dự án VHGG theo hóa đơn 111</t>
  </si>
  <si>
    <t>TN3-77_VHGG</t>
  </si>
  <si>
    <t>Phí HHMG căn TN3-79 dự án VHGG theo hóa đơn 111</t>
  </si>
  <si>
    <t>TN3-79_VHGG</t>
  </si>
  <si>
    <t>Phí HHMG căn TN1-128 dự án VHGG theo hóa đơn 111</t>
  </si>
  <si>
    <t>TN1-128_VHGG</t>
  </si>
  <si>
    <t>Phí HHMG căn TN1-127 dự án VHGG theo hóa đơn 111</t>
  </si>
  <si>
    <t>TN1-127_VHGG</t>
  </si>
  <si>
    <t>Phí HHMG căn NS-04 dự án VHGG theo hóa đơn 111</t>
  </si>
  <si>
    <t>NS-04_VHGG</t>
  </si>
  <si>
    <t>Phí HHMG căn NS4-19 dự án VHGG theo hóa đơn 111</t>
  </si>
  <si>
    <t>NS4-19_VHGG</t>
  </si>
  <si>
    <t>Phí HHMG căn NS-03 dự án VHGG theo hóa đơn 111</t>
  </si>
  <si>
    <t>Phí HHMG căn NS4-21 dự án VHGG theo hóa đơn 111</t>
  </si>
  <si>
    <t>NS4-21_VHGG</t>
  </si>
  <si>
    <t>Phí HHMG căn TĐ7-11 dự án VHGG theo hóa đơn 111</t>
  </si>
  <si>
    <t>Phí HHMG căn NS8-16 dự án VHGG theo hóa đơn 111</t>
  </si>
  <si>
    <t>NS8-16_VHGG</t>
  </si>
  <si>
    <t>Phí HHMG căn NS8-17 dự án VHGG theo hóa đơn 111</t>
  </si>
  <si>
    <t>NS8-17_VHGG</t>
  </si>
  <si>
    <t>Phí HHMG căn TĐ7-09 dự án VHGG theo hóa đơn 111</t>
  </si>
  <si>
    <t>TD7-09_VHGG</t>
  </si>
  <si>
    <t>Phí HHMG căn TN6-14 dự án VHGG theo hóa đơn 111</t>
  </si>
  <si>
    <t>TN6-14_VHGG</t>
  </si>
  <si>
    <t>Phí HHMG căn TN6-16 dự án VHGG theo hóa đơn 111</t>
  </si>
  <si>
    <t>TN6-16_VHGG</t>
  </si>
  <si>
    <t>Phí HHMG căn TN2-74 dự án VHGG theo hóa đơn 111</t>
  </si>
  <si>
    <t>TN2-74_VHGG</t>
  </si>
  <si>
    <t>BH112-24</t>
  </si>
  <si>
    <t>Phí HHMG căn V3.0809 dự án Victoria theo hóa đơn số 112</t>
  </si>
  <si>
    <t>V3.0809_Victoria</t>
  </si>
  <si>
    <t>Phí HHMG căn V3.0915A dự án Victoria theo hóa đơn số 112</t>
  </si>
  <si>
    <t>V3.0915A_Victoria</t>
  </si>
  <si>
    <t>Phí HHMG căn V3.1509 dự án Victoria theo hóa đơn số 112</t>
  </si>
  <si>
    <t>V3.1509_Victoria</t>
  </si>
  <si>
    <t>Phí HHMG căn V3.1512 dự án Victoria theo hóa đơn số 112</t>
  </si>
  <si>
    <t>V3.1512_Victoria</t>
  </si>
  <si>
    <t>Phí HHMG căn V3.1512A dự án Victoria theo hóa đơn số 112</t>
  </si>
  <si>
    <t>V3.1512A_Victoria</t>
  </si>
  <si>
    <t>Phí HHMG căn V2.0501 dự án Victoria theo hóa đơn số 112</t>
  </si>
  <si>
    <t>V2.0501_Victoria</t>
  </si>
  <si>
    <t>Phí HHMG căn V2.0503 dự án Victoria theo hóa đơn số 112</t>
  </si>
  <si>
    <t>V2.0503_Victoria</t>
  </si>
  <si>
    <t>Phí HHMG căn V2.0512 dự án Victoria theo hóa đơn số 112</t>
  </si>
  <si>
    <t>V2.0512_Victoria</t>
  </si>
  <si>
    <t>Phí HHMG căn V2.2402 dự án Victoria theo hóa đơn số 112</t>
  </si>
  <si>
    <t>V2.2402_Victoria</t>
  </si>
  <si>
    <t>Phí HHMG căn V2.2409 dự án Victoria theo hóa đơn số 112</t>
  </si>
  <si>
    <t>V2.2409_Victoria</t>
  </si>
  <si>
    <t>Phí HHMG căn V2.2406 dự án Victoria theo hóa đơn số 112</t>
  </si>
  <si>
    <t>V2.2406_Victoria</t>
  </si>
  <si>
    <t>Phí HHMG căn V1.0305A dự án Victoria theo hóa đơn số 112</t>
  </si>
  <si>
    <t>V1.0305A_Victoria</t>
  </si>
  <si>
    <t>Phí HHMG căn V1.0311 dự án Victoria theo hóa đơn số 112</t>
  </si>
  <si>
    <t>V1.0311_Victoria</t>
  </si>
  <si>
    <t>Phí HHMG căn V1.0317 dự án Victoria theo hóa đơn số 112</t>
  </si>
  <si>
    <t>V1.0317_Victoria</t>
  </si>
  <si>
    <t>BH113-24</t>
  </si>
  <si>
    <t>Phí HHMG căn G5.2003 dự án The Sola Park  theo hóa đơn 113</t>
  </si>
  <si>
    <t>G5.2003_SolaPark</t>
  </si>
  <si>
    <t>Phí HHMG căn G5.2005 dự án The Sola Park  theo hóa đơn 113</t>
  </si>
  <si>
    <t>G5.2005_SolaPark</t>
  </si>
  <si>
    <t>Phí HHMG căn G5.2015 dự án The Sola Park  theo hóa đơn 113</t>
  </si>
  <si>
    <t>G5.2015_SolaPark</t>
  </si>
  <si>
    <t>Phí HHMG căn G5.2024 dự án The Sola Park  theo hóa đơn 113</t>
  </si>
  <si>
    <t>G5.2024_Sola Park</t>
  </si>
  <si>
    <t>Phí HHMG căn G5.2030 dự án The Sola Park  theo hóa đơn 113</t>
  </si>
  <si>
    <t>G5.2030_SolaPark</t>
  </si>
  <si>
    <t>Phí HHMG căn G5.2212A dự án The Sola Park  theo hóa đơn 113</t>
  </si>
  <si>
    <t>G5.2212A_SolaPark</t>
  </si>
  <si>
    <t>Phí HHMG căn G5.2219 dự án The Sola Park  theo hóa đơn 113</t>
  </si>
  <si>
    <t>G5.2219_SolaPark</t>
  </si>
  <si>
    <t>Phí HHMG căn G5.2220 dự án The Sola Park  theo hóa đơn 113</t>
  </si>
  <si>
    <t>G5.2220_SolaPark</t>
  </si>
  <si>
    <t>Phí HHMG căn G5.2221 dự án The Sola Park  theo hóa đơn 113</t>
  </si>
  <si>
    <t>G5.2221_SolaPark</t>
  </si>
  <si>
    <t>Phí HHMG căn G5.2508A dự án The Sola Park  theo hóa đơn 113</t>
  </si>
  <si>
    <t>G5.2508A_SolaPark</t>
  </si>
  <si>
    <t>Phí HHMG căn G5.2508 dự án The Sola Park  theo hóa đơn 113</t>
  </si>
  <si>
    <t>G5.2508_SolaPark</t>
  </si>
  <si>
    <t>Phí HHMG căn G5.2510 dự án The Sola Park  theo hóa đơn 113</t>
  </si>
  <si>
    <t>G5.2510_SolaPark</t>
  </si>
  <si>
    <t>Phí HHMG căn G5.2708A dự án The Sola Park  theo hóa đơn 113</t>
  </si>
  <si>
    <t>G5.2708A_SolaPark</t>
  </si>
  <si>
    <t>Phí HHMG căn G5.3012 dự án The Sola Park  theo hóa đơn 113</t>
  </si>
  <si>
    <t>G5.3012_SolaPark</t>
  </si>
  <si>
    <t>Phí HHMG căn G5.3118 dự án The Sola Park  theo hóa đơn 113</t>
  </si>
  <si>
    <t>G5.3118_SolaPark</t>
  </si>
  <si>
    <t>Phí HHMG căn G5.3318 dự án The Sola Park  theo hóa đơn 113</t>
  </si>
  <si>
    <t>G5.3318_SolaPark</t>
  </si>
  <si>
    <t>Phí HHMG căn G5.3327 dự án The Sola Park  theo hóa đơn 113</t>
  </si>
  <si>
    <t>G5.3327_SolaPark</t>
  </si>
  <si>
    <t>Phí HHMG căn G5.3911 dự án The Sola Park  theo hóa đơn 113</t>
  </si>
  <si>
    <t>G5.3911_SolaPark</t>
  </si>
  <si>
    <t>Phí HHMG căn G6.1511 dự án The Sola Park  theo hóa đơn 113</t>
  </si>
  <si>
    <t>G6.1511_SolaPark</t>
  </si>
  <si>
    <t>Phí HHMG căn G6.2011 dự án The Sola Park  theo hóa đơn 113</t>
  </si>
  <si>
    <t>G6.2011_SolaPark</t>
  </si>
  <si>
    <t>Phí HHMG căn G6.2608A dự án The Sola Park  theo hóa đơn 113</t>
  </si>
  <si>
    <t>G6.2608A_SolaPark</t>
  </si>
  <si>
    <t>Phí HHMG căn G6.2608 dự án The Sola Park  theo hóa đơn 113</t>
  </si>
  <si>
    <t>G6.2608_SolaPark</t>
  </si>
  <si>
    <t>Phí HHMG căn G6.2616 dự án The Sola Park  theo hóa đơn 113</t>
  </si>
  <si>
    <t>G6.2616_SolaPark</t>
  </si>
  <si>
    <t>Phí HHMG căn G6.2818 dự án The Sola Park  theo hóa đơn 113</t>
  </si>
  <si>
    <t>G6.2818_SolaPark</t>
  </si>
  <si>
    <t>Phí HHMG căn G6.3205A dự án The Sola Park  theo hóa đơn 113</t>
  </si>
  <si>
    <t>G6.3205A_SolaPark</t>
  </si>
  <si>
    <t>Phí HHMG căn G6.3601 dự án The Sola Park  theo hóa đơn 113</t>
  </si>
  <si>
    <t>G6.3601_SolaPark</t>
  </si>
  <si>
    <t>Phí HHMG căn G6.3611 dự án The Sola Park  theo hóa đơn 113</t>
  </si>
  <si>
    <t>G6.3611_SolaPark</t>
  </si>
  <si>
    <t>Phí HHMG căn G6.3909 dự án The Sola Park  theo hóa đơn 113</t>
  </si>
  <si>
    <t>G6.3909_SolaPark</t>
  </si>
  <si>
    <t>BH114-24</t>
  </si>
  <si>
    <t>Phí HHMG căn S1.10.06 dự án Lumi Hanoi theo hóa đơn 114</t>
  </si>
  <si>
    <t>Phí HHMG căn S1.11.16 dự án Lumi Hanoi theo hóa đơn 114</t>
  </si>
  <si>
    <t>Phí HHMG căn S1.28.03 dự án Lumi Hanoi theo hóa đơn 114</t>
  </si>
  <si>
    <t>Phí HHMG căn S6.04.15 dự án Lumi Hanoi theo hóa đơn 114</t>
  </si>
  <si>
    <t>Phí HHMG căn S6.24.16 dự án Lumi Hanoi theo hóa đơn 114</t>
  </si>
  <si>
    <t>Phí HHMG căn S6.30.11 dự án Lumi Hanoi theo hóa đơn 114</t>
  </si>
  <si>
    <t>Phí HHMG căn S1.10.10 dự án Lumi Hanoi theo hóa đơn 114</t>
  </si>
  <si>
    <t>Phí HHMG căn S1.11.02 dự án Lumi Hanoi theo hóa đơn 114</t>
  </si>
  <si>
    <t>Phí HHMG căn S1.11.15 dự án Lumi Hanoi theo hóa đơn 114</t>
  </si>
  <si>
    <t>Phí HHMG căn S6.09.18 dự án Lumi Hanoi theo hóa đơn 114</t>
  </si>
  <si>
    <t>Phí HHMG căn S3.33.10 dự án Lumi Hanoi theo hóa đơn 114</t>
  </si>
  <si>
    <t>Phí HHMG căn S2.04.12 dự án Lumi Hanoi theo hóa đơn 114</t>
  </si>
  <si>
    <t>Phí HHMG căn S2.33.01 dự án Lumi Hanoi theo hóa đơn 114</t>
  </si>
  <si>
    <t>BH115-24</t>
  </si>
  <si>
    <t>Phí HHMG căn T22309 dự án PONTE theo hóa đơn 115</t>
  </si>
  <si>
    <t>Phí HHMG căn T11701 dự án PONTE theo hóa đơn 115</t>
  </si>
  <si>
    <t>Phí HHMG căn T22308 dự án PONTE theo hóa đơn 115</t>
  </si>
  <si>
    <t>Phí HHMG căn T11707 dự án PONTE theo hóa đơn 115</t>
  </si>
  <si>
    <t>Phí HHMG căn T22412 dự án PONTE theo hóa đơn 115</t>
  </si>
  <si>
    <t>Phí HHMG căn T11706 dự án PONTE theo hóa đơn 115</t>
  </si>
  <si>
    <t>Phí HHMG căn T11709 dự án PONTE theo hóa đơn 115</t>
  </si>
  <si>
    <t>Phí HHMG căn T112A03A dự án PONTE theo hóa đơn 115</t>
  </si>
  <si>
    <t>Phí HHMG căn T212B05 dự án PONTE theo hóa đơn 115</t>
  </si>
  <si>
    <t>Phí HHMG căn T103A03A dự án PONTE theo hóa đơn 115</t>
  </si>
  <si>
    <t>Phí HHMG căn T11708 dự án PONTE theo hóa đơn 115</t>
  </si>
  <si>
    <t>Phí HHMG căn T12009 dự án PONTE theo hóa đơn 115</t>
  </si>
  <si>
    <t>Phí HHMG căn T11905 dự án PONTE theo hóa đơn 115</t>
  </si>
  <si>
    <t>BH116-24</t>
  </si>
  <si>
    <t>Phí HHMG căn GS52916 dự án the Miami GS5 theo hóa đơn 116</t>
  </si>
  <si>
    <t>GS52916_TheMiami</t>
  </si>
  <si>
    <t>BH117-24</t>
  </si>
  <si>
    <t>Phí hỗ trợ marketing căn G5.2002 dự án The Sola Park theo hđ 117</t>
  </si>
  <si>
    <t>G5.2002_SolaPark</t>
  </si>
  <si>
    <t>Phí hỗ trợ marketing căn G5.2003 dự án The Sola Park theo hđ 117</t>
  </si>
  <si>
    <t>Phí hỗ trợ marketing căn G5.2005 dự án The Sola Park theo hđ 117</t>
  </si>
  <si>
    <t>Phí hỗ trợ marketing căn G5.2015 dự án The Sola Park theo hđ 117</t>
  </si>
  <si>
    <t>Phí hỗ trợ marketing căn G5.2024 dự án The Sola Park theo hđ 117</t>
  </si>
  <si>
    <t>Phí hỗ trợ marketing căn G5.2030 dự án The Sola Park theo hđ 117</t>
  </si>
  <si>
    <t>Phí hỗ trợ marketing căn G5.2212A dự án The Sola Park theo hđ 117</t>
  </si>
  <si>
    <t>Phí hỗ trợ marketing căn G5.2215A dự án The Sola Park theo hđ 117</t>
  </si>
  <si>
    <t>G5.2215A_SolaPark</t>
  </si>
  <si>
    <t>Phí hỗ trợ marketing căn G5.2217 dự án The Sola Park theo hđ 117</t>
  </si>
  <si>
    <t>G5.2217_SolaPark</t>
  </si>
  <si>
    <t>Phí hỗ trợ marketing căn G5.2219 dự án The Sola Park theo hđ 117</t>
  </si>
  <si>
    <t>Phí hỗ trợ marketing căn G5.2220 dự án The Sola Park theo hđ 117</t>
  </si>
  <si>
    <t>Phí hỗ trợ marketing căn G5.2221 dự án The Sola Park theo hđ 117</t>
  </si>
  <si>
    <t>Phí hỗ trợ marketing căn G5.2506 dự án The Sola Park theo hđ 117</t>
  </si>
  <si>
    <t>G5.2506_SolaPark</t>
  </si>
  <si>
    <t>Phí hỗ trợ marketing căn G5.2508A dự án The Sola Park theo hđ 117</t>
  </si>
  <si>
    <t>Phí hỗ trợ marketing căn G5.2508 dự án The Sola Park theo hđ 117</t>
  </si>
  <si>
    <t>Phí hỗ trợ marketing căn G5.2510 dự án The Sola Park theo hđ 117</t>
  </si>
  <si>
    <t>Phí hỗ trợ marketing căn G5.2708A dự án The Sola Park theo hđ 117</t>
  </si>
  <si>
    <t>Phí hỗ trợ marketing căn G5.3012 dự án The Sola Park theo hđ 117</t>
  </si>
  <si>
    <t>Phí hỗ trợ marketing căn G5.3118 dự án The Sola Park theo hđ 117</t>
  </si>
  <si>
    <t>Phí hỗ trợ marketing căn G5.3318 dự án The Sola Park theo hđ 117</t>
  </si>
  <si>
    <t>Phí hỗ trợ marketing căn G5.3327 dự án The Sola Park theo hđ 117</t>
  </si>
  <si>
    <t>Phí hỗ trợ marketing căn G5.3911 dự án The Sola Park theo hđ 117</t>
  </si>
  <si>
    <t>Phí hỗ trợ marketing căn G6.1511 dự án The Sola Park theo hđ 117</t>
  </si>
  <si>
    <t>Phí hỗ trợ marketing căn G6.1823 dự án The Sola Park theo hđ 117</t>
  </si>
  <si>
    <t>G6.1823_SolaPark</t>
  </si>
  <si>
    <t>Phí hỗ trợ marketing căn G6.2011 dự án The Sola Park theo hđ 117</t>
  </si>
  <si>
    <t>Phí hỗ trợ marketing căn G6.2305A dự án The Sola Park theo hđ 117</t>
  </si>
  <si>
    <t>G6.2305A_SolaPark</t>
  </si>
  <si>
    <t>Phí hỗ trợ marketing căn G6.2520 dự án The Sola Park theo hđ 117</t>
  </si>
  <si>
    <t>G6.2520_SolaPark</t>
  </si>
  <si>
    <t>Phí hỗ trợ marketing căn G6.2521 dự án The Sola Park theo hđ 117</t>
  </si>
  <si>
    <t>G6.2521_SolaPark</t>
  </si>
  <si>
    <t>Phí hỗ trợ marketing căn G6.2606 dự án The Sola Park theo hđ 117</t>
  </si>
  <si>
    <t>G6.2606_SolaPark</t>
  </si>
  <si>
    <t>Phí hỗ trợ marketing căn G6.2608A dự án The Sola Park theo hđ 117</t>
  </si>
  <si>
    <t>Phí hỗ trợ marketing căn G6.2608 dự án The Sola Park theo hđ 117</t>
  </si>
  <si>
    <t>Phí hỗ trợ marketing căn G6.2611 dự án The Sola Park theo hđ 117</t>
  </si>
  <si>
    <t>G6.2611_SolaPark</t>
  </si>
  <si>
    <t>Phí hỗ trợ marketing căn G6.2616 dự án The Sola Park theo hđ 117</t>
  </si>
  <si>
    <t>Phí hỗ trợ marketing căn G6.2818 dự án The Sola Park theo hđ 117</t>
  </si>
  <si>
    <t>Phí hỗ trợ marketing căn G6.3205A dự án The Sola Park theo hđ 117</t>
  </si>
  <si>
    <t>Phí hỗ trợ marketing căn G6.3225 dự án The Sola Park theo hđ 117</t>
  </si>
  <si>
    <t>G6.3225_SolaPark</t>
  </si>
  <si>
    <t>Phí hỗ trợ marketing căn G6.3226 dự án The Sola Park theo hđ 117</t>
  </si>
  <si>
    <t>G6.3226_SolaPark</t>
  </si>
  <si>
    <t>Phí hỗ trợ marketing căn G6.3229 dự án The Sola Park theo hđ 117</t>
  </si>
  <si>
    <t>G6.3229_SolaPark</t>
  </si>
  <si>
    <t>Phí hỗ trợ marketing căn G6.3601 dự án The Sola Park theo hđ 117</t>
  </si>
  <si>
    <t>Phí hỗ trợ marketing căn G6.3602 dự án The Sola Park theo hđ 117</t>
  </si>
  <si>
    <t>G6.3602_SolaPark</t>
  </si>
  <si>
    <t>Phí hỗ trợ marketing căn G6.3611 dự án The Sola Park theo hđ 117</t>
  </si>
  <si>
    <t>Phí hỗ trợ marketing căn G6.3909 dự án The Sola Park theo hđ 117</t>
  </si>
  <si>
    <t>Phí hỗ trợ marketing căn G6.3916 dự án The Sola Park theo hđ 117</t>
  </si>
  <si>
    <t>G6.3916_SolaPark</t>
  </si>
  <si>
    <t>NVK474</t>
  </si>
  <si>
    <t>NTTK705</t>
  </si>
  <si>
    <t>Thu lãi tiền gửi KKH T11.2024</t>
  </si>
  <si>
    <t>NTTK786</t>
  </si>
  <si>
    <t>Thu lãi tiền gửi T11/2024</t>
  </si>
  <si>
    <t>NTTK752</t>
  </si>
  <si>
    <t>NTTK757</t>
  </si>
  <si>
    <t>NTTK789</t>
  </si>
  <si>
    <t>NTTK790</t>
  </si>
  <si>
    <t>NTTK796</t>
  </si>
  <si>
    <t>Trả lãi số dư trên tài khoản tháng 11/2024</t>
  </si>
  <si>
    <t>NTTK797</t>
  </si>
  <si>
    <t>Thu lãi tiền gửi T11.2024</t>
  </si>
  <si>
    <t>Số dòng = 257</t>
  </si>
  <si>
    <t>THÁNG 11.12 - Reti</t>
  </si>
  <si>
    <t>NVK293</t>
  </si>
  <si>
    <t>Hạch toán chi phí thuê chụp ảnh sự kiện ngày 3/8/24 Sun Hà Nam</t>
  </si>
  <si>
    <t>UNC06934</t>
  </si>
  <si>
    <t>TT chi phí cung cấp dịch vụ quay Tiktok dự án Symphony</t>
  </si>
  <si>
    <t>CTV_MXL</t>
  </si>
  <si>
    <t>CTV_Mai Xuân Lộc</t>
  </si>
  <si>
    <t>UNC06946</t>
  </si>
  <si>
    <t>TT thưởng nóng dành cho bộ phận Digital MKT theo QĐ số: 0110/2024/QĐ/CSTN-MKT_Nguyễn Mạnh Hùng (ngày BK: 18/10/24)</t>
  </si>
  <si>
    <t>NV_RT0993_NMH</t>
  </si>
  <si>
    <t>RT0993_Nguyễn Mạnh Hùng</t>
  </si>
  <si>
    <t>TT thưởng nóng dành cho bộ phận Digital MKT theo QĐ số: 0110/2024/QĐ/CSTN-MKT_Nguyễn Mạnh Hùng (ngày BK: 14/10/24)</t>
  </si>
  <si>
    <t>TT thưởng nóng dành cho bộ phận Digital MKT theo QĐ số: 0110/2024/QĐ/CSTN-MKT_Nguyễn Mạnh Hùng (ngày BK: 01/10/24)</t>
  </si>
  <si>
    <t>TT thưởng nóng dành cho bộ phận Digital MKT theo QĐ số: 0110/2024/QĐ/CSTN-MKT_Huỳnh Văn Quốc Dũng (S3A1815 Sym_ngày cọc: 07/10/24)</t>
  </si>
  <si>
    <t>NV_HVQD</t>
  </si>
  <si>
    <t>Huỳnh Văn Quốc Dũng</t>
  </si>
  <si>
    <t>TT thưởng nóng dành cho bộ phận Digital MKT theo QĐ số: 0110/2024/QĐ/CSTN-MKT_Huỳnh Văn Quốc Dũng (S3A0512A Sym_ngày cọc: 10/10/24)</t>
  </si>
  <si>
    <t>TT thưởng nóng dành cho bộ phận Digital MKT theo QĐ số: 0110/2024/QĐ/CSTN-MKT_Huỳnh Văn Quốc Dũng (S3A0512 Sym_ngày cọc: 17/10/24)</t>
  </si>
  <si>
    <t>TT thưởng nóng dành cho bộ phận Digital MKT theo QĐ số: 0110/2024/QĐ/CSTN-MKT_Đoàn Anh Đức (V2.2406 VIC_ngày cọc: 29/09/24)</t>
  </si>
  <si>
    <t>TT thưởng nóng dành cho bộ phận Digital MKT theo QĐ số: 0110/2024/QĐ/CSTN-MKT_Đoàn Anh Đức (G5.2219 Sola_ngày cọc: 23/10/24)</t>
  </si>
  <si>
    <t>TT thưởng nóng dành cho bộ phận Digital MKT theo QĐ số: 0110/2024/QĐ/CSTN-MKT_Nguyễn Mạnh Hùng (G5.2024 Sola_ngày cọc: 25/10/24)</t>
  </si>
  <si>
    <t>51111</t>
  </si>
  <si>
    <t>Thuế GTGT - Nước hoa Lorchestre PIANO SANTAL 100ml edp</t>
  </si>
  <si>
    <t>CTNB00512</t>
  </si>
  <si>
    <t>UNC06962</t>
  </si>
  <si>
    <t>TT tiền thuê ngoài nhân sự viết nội dung cho Fanpage công ty</t>
  </si>
  <si>
    <t>UNC06968</t>
  </si>
  <si>
    <t>TT thưởng nóng dành cho bộ phận Digital MKT theo QĐ số: 0110/2024/QĐ/CSTN-MKT_Đỗ Hoàng Sơn_Sola Park (vào BK: 21/10/24)</t>
  </si>
  <si>
    <t>NV_ĐHS</t>
  </si>
  <si>
    <t>Đỗ Hoàng Sơn</t>
  </si>
  <si>
    <t>TT thưởng nóng dành cho bộ phận Digital MKT theo QĐ số: 0110/2024/QĐ/CSTN-MKT_Đỗ Hoàng Sơn_A80807 Sun Urban City (vào cọc: 30/10/24)</t>
  </si>
  <si>
    <t>TT thưởng nóng dành cho bộ phận Digital MKT theo QĐ số: 0110/2024/QĐ/CSTN-MKT_Đỗ Hoàng Sơn_A10306 Sun Urban City (vào cọc: 02/11/24)</t>
  </si>
  <si>
    <t>TT thưởng nóng dành cho bộ phận Digital MKT theo QĐ số: 0110/2024/QĐ/CSTN-MKT_Đoàn Anh Đức_A10305 Sun Urban City (vào cọc: 03/11/24)</t>
  </si>
  <si>
    <t>MDV01193</t>
  </si>
  <si>
    <t>Gói dịch vụ thu phí quản lý tài khoản Facebook theo biên bản nghiệm thu Số: 02112024/BBNT/TKQC/GIGAN-RETI, Theo Hợp Đồng số: 01082024/HĐQC/TKQC/GIGAN-RETI - hđ 122 - 11/11/2024</t>
  </si>
  <si>
    <t>NVK291</t>
  </si>
  <si>
    <t>Hạch toán tiền lương T10/2024: Đầu Trọng Nhân</t>
  </si>
  <si>
    <t>Hạch toán tiền lương T10/2024: Lê Văn Minh</t>
  </si>
  <si>
    <t>MDV01168.1</t>
  </si>
  <si>
    <t>Chi phí in ấn tài liệu bán hàng T10/2024  - hđ 1612 - 13/11/2024</t>
  </si>
  <si>
    <t>MDV01196</t>
  </si>
  <si>
    <t>Chi phí tổ chức sự kiện Sun Urban City ngày 10/11/24 - hđ 762 - 13/11/24</t>
  </si>
  <si>
    <t>NVK-18</t>
  </si>
  <si>
    <t>Chi phí quảng cáo facebook kỳ 01/11-15/11/2024-DA Sun Urban City</t>
  </si>
  <si>
    <t>Chi phí quảng cáo facebook kỳ 01/11-15/11/2024-DA Imperial signature</t>
  </si>
  <si>
    <t>CPQC_ImperiaSignatu</t>
  </si>
  <si>
    <t>CPQC_ImperiaSignature</t>
  </si>
  <si>
    <t>Chi phí quảng cáo facebook kỳ 01/11-15/11/2024-DA Symphony</t>
  </si>
  <si>
    <t>NVK-19</t>
  </si>
  <si>
    <t>Chi phí quảng cáo facebook kỳ 11/11-17/11/2024-DA Sun Urban City</t>
  </si>
  <si>
    <t>Chi phí quảng cáo facebook kỳ 11/11-17/11/2024-DA Imperial signature</t>
  </si>
  <si>
    <t>Chi phí quảng cáo facebook kỳ 11/11-17/11/20244-DA Symphony</t>
  </si>
  <si>
    <t>MDV01194</t>
  </si>
  <si>
    <t>Phí dịch vụ theo HĐ số SK07-021124/HDDV/SRT-RT và BBNTTL ngày 18/11/2024 - sự kiện dấu ấn trên du thuyền ngày 02/11/2024 dự án Sun Ponte -HĐ 229-19/11/224</t>
  </si>
  <si>
    <t>MDV01192</t>
  </si>
  <si>
    <t>Chi phí in catalogue A4 dự án Imperia Signature Cổ Loa - hđ 2484 - 23/11/2024</t>
  </si>
  <si>
    <t>0108188364</t>
  </si>
  <si>
    <t>CÔNG TY TNHH ĐẦU TƯ VÀ THƯƠNG MẠI 2T</t>
  </si>
  <si>
    <t>PC00183</t>
  </si>
  <si>
    <t>Thanh toán thưởng nóng cho nhân sự bộ phận Digital phòng MKT có Booking từ nguồn MKT theo QĐ số: 0110/2024/QĐ/CSTN-MKT</t>
  </si>
  <si>
    <t>NVK-05</t>
  </si>
  <si>
    <t>Chi phí quảng cáo facebook tháng 11.2024 - Team Bách - DA imperia Signature</t>
  </si>
  <si>
    <t>NVK-23</t>
  </si>
  <si>
    <t>Chi phí quảng cáo zalo tháng 11.2024_ Sun Urban City</t>
  </si>
  <si>
    <t>Chi phí quảng cáo zalo tháng 11.2024_ Imperial Signature</t>
  </si>
  <si>
    <t>PBCC00305</t>
  </si>
  <si>
    <t>Phân bổ chi phí CCDC tháng 11 năm 2024</t>
  </si>
  <si>
    <t>UNC7113</t>
  </si>
  <si>
    <t>Thanh toán chi phí ăn trưa ekip sự kiện 3/11/2024 - Hà nam</t>
  </si>
  <si>
    <t>641.Sự kiên</t>
  </si>
  <si>
    <t>MDV01172.1</t>
  </si>
  <si>
    <t>Chi phí in ấn tài liệu bán hàng T11/2024  - hđ 1753 - 03/12/2024</t>
  </si>
  <si>
    <t>NVK-04</t>
  </si>
  <si>
    <t>Chi phí quảng cáo facebook tháng 11.2024 - Team Hải Hà - DA imperia Signature</t>
  </si>
  <si>
    <t>MDV01199</t>
  </si>
  <si>
    <t>UNC7114</t>
  </si>
  <si>
    <t>Thanh toán tiền thuê nhà ở tháng 12.2024 - Hà Nam</t>
  </si>
  <si>
    <t>NVK-17</t>
  </si>
  <si>
    <t>Chi phí quảng cáo facebook kỳ 23/11-23/12/2024 - Dự án Sun Urban City</t>
  </si>
  <si>
    <t>Chi phí quảng cáo facebook kỳ 23/11-23/12/2024 - Dự án Imperia Signature</t>
  </si>
  <si>
    <t>Chi phí quảng cáo facebook kỳ 23/11-23/12/2024 - Dự án Symphony</t>
  </si>
  <si>
    <t>NVK-09</t>
  </si>
  <si>
    <t>Vé máy bay công tác Phú Quốc</t>
  </si>
  <si>
    <t>NVK-10</t>
  </si>
  <si>
    <t>Chi phí thưởng nóng chương trình Jingle Deals - Đinh Thanh Hải</t>
  </si>
  <si>
    <t>641.Thưởng NVKD</t>
  </si>
  <si>
    <t>NVK-11</t>
  </si>
  <si>
    <t>Chi phí thưởng nóng chương trình Jingle Deals - Phạm Thị Diễm Quỳnh</t>
  </si>
  <si>
    <t>Chi phí thưởng nóng chương trình Jingle Deals - Lê Thị Khánh Huyền</t>
  </si>
  <si>
    <t>Chi phí thưởng nóng chương trình Jingle Deals - Nguyễn Thị Huế</t>
  </si>
  <si>
    <t>PC008</t>
  </si>
  <si>
    <t>Chi thưởng khối kinh doanh xuất sắc (KING OF BOOKING)</t>
  </si>
  <si>
    <t>Chi thưởng khối kinh doanh xuất sắc (KING OF DEAL)</t>
  </si>
  <si>
    <t>NVK-22</t>
  </si>
  <si>
    <t>Hạch toán lương T13.2024- MKT_HN</t>
  </si>
  <si>
    <t>Hạch toán lương T13.2024- KD_HN</t>
  </si>
  <si>
    <t>Hạch toán lương T13.2024-KD_ĐN</t>
  </si>
  <si>
    <t>PBCC00306</t>
  </si>
  <si>
    <t>Phân bổ chi phí CCDC tháng 12 năm 2024</t>
  </si>
  <si>
    <t>PBPTT00180</t>
  </si>
  <si>
    <t>Phân bổ chi phí trả trước tháng 12 năm 2024</t>
  </si>
  <si>
    <t>MDV01165.1</t>
  </si>
  <si>
    <t>Chi phí đổ xăng dầu xe ô tô 30H33829 T10/24  - HĐ 319353 - 01/11/2024</t>
  </si>
  <si>
    <t>NVK269</t>
  </si>
  <si>
    <t>Ghi giảm chi phí "Phí BDSD T10.2024 SĐT 0948668969" ngày 14/10/2024</t>
  </si>
  <si>
    <t>1388</t>
  </si>
  <si>
    <t>NVK270</t>
  </si>
  <si>
    <t>Ghi giảm chi phí "Phí BDSD T10.2024 SĐT 0946856644" ngày 14/10/2024</t>
  </si>
  <si>
    <t>NVK271</t>
  </si>
  <si>
    <t>Ghi giảm chi phí "Phí BDSD T10.2024 SĐT 0943073636" ngày 14/10/2024</t>
  </si>
  <si>
    <t>NVK275</t>
  </si>
  <si>
    <t>Ghi giảm chi phí "Phí BDSD T10.2024 SĐT 0344163388" ngày 28/10/2024</t>
  </si>
  <si>
    <t>NVK276</t>
  </si>
  <si>
    <t>Ghi giảm chi phí "Phí SMS T10.2024 SĐT 0344163388" ngày 28/10/2024</t>
  </si>
  <si>
    <t>NVK281</t>
  </si>
  <si>
    <t>Ghi giảm chi phí "Phí ngân hàng T9.2024" ngày 14/10/2024</t>
  </si>
  <si>
    <t>MDV01135.1</t>
  </si>
  <si>
    <t>Gia hạn chi phí Cloud Server cho trang reti.vn từ 01/11/2024-01/12/2024</t>
  </si>
  <si>
    <t>MDV01166.1</t>
  </si>
  <si>
    <t>Cước hotline CSKH T10/24 - SĐT 0329161689 - HĐ 97799290 - 02/11/2024</t>
  </si>
  <si>
    <t>Cước hotline tuyển dụng T10/24 - SĐT 0399504456 - HĐ 97779868 - 02/11/2024</t>
  </si>
  <si>
    <t>Cước hotline Công ty T10/24 - SĐT 18008085 - HĐ 97748839 - 02/11/2024</t>
  </si>
  <si>
    <t>Cước hotline Kế toán T10/24 - SĐT 0344163388 - HĐ 97773297 - 02/11/2024</t>
  </si>
  <si>
    <t>QTTU00646</t>
  </si>
  <si>
    <t>Chi phí event khác không có hóa đơn</t>
  </si>
  <si>
    <t>UNC06936</t>
  </si>
  <si>
    <t>TT tiền công dọn dẹp VP Hà Nam T9/2024</t>
  </si>
  <si>
    <t>CTV_LTL</t>
  </si>
  <si>
    <t>CTV_Lê Thị Luyến</t>
  </si>
  <si>
    <t>UNC06945</t>
  </si>
  <si>
    <t>TT chi phí gia hạn tài khoản Canva Pro</t>
  </si>
  <si>
    <t>QTTU00656</t>
  </si>
  <si>
    <t>Quyết toán tạm ứng cho Phạm Hoài Ngọc-Chi phí sự kiện ngày 28/7/4 Vin Thanh Hóa</t>
  </si>
  <si>
    <t>QTTU00657</t>
  </si>
  <si>
    <t>Quyết toán tạm ứng cho Phạm Hoài Ngọc-Chi phí sự kiện ngày 3/8/24 Vin Thanh Hóa</t>
  </si>
  <si>
    <t>MDV01188</t>
  </si>
  <si>
    <t>Dịch vụ vệ sinh văn phòng T10.24 VP Đà Nẵng - HĐ 723 - 05/11/2024</t>
  </si>
  <si>
    <t>QTTU00652</t>
  </si>
  <si>
    <t>Quyết toán tạm ứng cho Phạm Hoài Ngọc-Hoàn ứng chi phí mua cán cờ inox</t>
  </si>
  <si>
    <t>QTTU00653</t>
  </si>
  <si>
    <t>Quyết toán tạm ứng cho Phạm Hoài Ngọc-Chi phí roadshow Thanh Hóa ngày 21-23/8/24</t>
  </si>
  <si>
    <t>QTTU00654</t>
  </si>
  <si>
    <t>Quyết toán tạm ứng cho Phạm Hoài Ngọc-Hoàn ứng chi phí sự kiện Vin Thanh Hóa ngày 22/9/24</t>
  </si>
  <si>
    <t>QTTU00647</t>
  </si>
  <si>
    <t>Quyết toán tạm ứng cho Lê Thị Thanh Tâm- Chi phí hành chính T10/2024</t>
  </si>
  <si>
    <t>QTTU00650</t>
  </si>
  <si>
    <t>Chi phí khác: gửi xe,rửa xe, vận chuyển,nước uống</t>
  </si>
  <si>
    <t>QTTU00649</t>
  </si>
  <si>
    <t>Chi phí hành chính văn phòng khác: hoa quả, đồ dùng VP,...</t>
  </si>
  <si>
    <t>UNC06961</t>
  </si>
  <si>
    <t>UNC06965</t>
  </si>
  <si>
    <t>TT tiền mua chuông decor văn phòng Hà Nội</t>
  </si>
  <si>
    <t>NV_RT0801_NKV</t>
  </si>
  <si>
    <t>RT0801_Nguyễn Khánh Vân</t>
  </si>
  <si>
    <t>UNC06969</t>
  </si>
  <si>
    <t>TT chi phí tổ chức sự kiện nội bộ tổng kết T10/2024</t>
  </si>
  <si>
    <t>NV_VTLN</t>
  </si>
  <si>
    <t>Võ Thị Lê Na</t>
  </si>
  <si>
    <t>MDV01189</t>
  </si>
  <si>
    <t>Điều chỉnh góc đặt, độ chụm trên máy hunter</t>
  </si>
  <si>
    <t>UNC07458</t>
  </si>
  <si>
    <t>Phí BSMS T10.2024</t>
  </si>
  <si>
    <t>0100150619-028</t>
  </si>
  <si>
    <t>NGÂN HÀNG THƯƠNG MẠI CỔ PHẦN ĐẦU TƯ VÀ PHÁT TRIỂN VIỆT NAM - CHI NHÁNH THĂNG LONG</t>
  </si>
  <si>
    <t>QTTU00651</t>
  </si>
  <si>
    <t>Chi phí ship</t>
  </si>
  <si>
    <t>MDV01162.1</t>
  </si>
  <si>
    <t>Chi phí văn phòng - hđ 703 - 30/10/2024</t>
  </si>
  <si>
    <t>MDV01191</t>
  </si>
  <si>
    <t>Chi phí ăn uống sự kiện 24/10/2024 ra hàng Sun tại Hà Nam - hđ 940 - 13/11/2024</t>
  </si>
  <si>
    <t>QTTU00661</t>
  </si>
  <si>
    <t>Quyết toán tạm ứng cho RT0801_Nguyễn Khánh  - Chi phí sự kiện Sun Urban City ngày 10/11/24 - CP không hóa đơn</t>
  </si>
  <si>
    <t>UNC07392</t>
  </si>
  <si>
    <t>Phí BDSD T11.2024 SĐT 0943073636</t>
  </si>
  <si>
    <t>UNC07394</t>
  </si>
  <si>
    <t>Phí BDSD T11.2024 SĐT 0948668969</t>
  </si>
  <si>
    <t>UNC07128</t>
  </si>
  <si>
    <t>Chi phí gửi xe muộn T10.24 VP HN</t>
  </si>
  <si>
    <t>UNC07459</t>
  </si>
  <si>
    <t>Phí SMS T11/2024</t>
  </si>
  <si>
    <t>UNC07460</t>
  </si>
  <si>
    <t>UNC07291</t>
  </si>
  <si>
    <t>TT chi phí mua VPP_VP Đông Anh</t>
  </si>
  <si>
    <t>NV_LHV</t>
  </si>
  <si>
    <t>Lê Hà Vi</t>
  </si>
  <si>
    <t>UNC07138</t>
  </si>
  <si>
    <t>Phí SMS tháng 10.2024 (SĐT TGĐ)</t>
  </si>
  <si>
    <t>UNC07139</t>
  </si>
  <si>
    <t>Phí SMS tháng 10.2024 (SĐT kế toán)</t>
  </si>
  <si>
    <t>MDV01170.1</t>
  </si>
  <si>
    <t>Mua 100 áo đồng phục công ty (màu cam) - hóa đơn 803 -21/11/2024</t>
  </si>
  <si>
    <t>MDV01195</t>
  </si>
  <si>
    <t>Dịch vụ cho thuê máy photo VP Hà Nội từ 22/08/24-21/11/2024 -hóa đơn 6471-21/11/2024</t>
  </si>
  <si>
    <t>UNC07308</t>
  </si>
  <si>
    <t>Phí ngân hàng T11.2024</t>
  </si>
  <si>
    <t>UNC07311</t>
  </si>
  <si>
    <t>TT Tiền nước uống VP Thanh Hóa t10/24</t>
  </si>
  <si>
    <t>UNC07312</t>
  </si>
  <si>
    <t>Phí duy trì tài khoản T11.2024</t>
  </si>
  <si>
    <t>UNC07313</t>
  </si>
  <si>
    <t>Phí SMS sđt 0948668969 T11.2024</t>
  </si>
  <si>
    <t>PC00181</t>
  </si>
  <si>
    <t>Thanh toán chi phí tiếp khách</t>
  </si>
  <si>
    <t>QTTU00659</t>
  </si>
  <si>
    <t>Mua quà sinh nhật: ngựa mã đáo bằng gỗ</t>
  </si>
  <si>
    <t>Bánh sinh nhật</t>
  </si>
  <si>
    <t>UNC07315</t>
  </si>
  <si>
    <t>TT chi phí cấp chứng chỉ PCCC tòa 319 BQP_Nguyễn Khánh Hà</t>
  </si>
  <si>
    <t>TT chi phí cấp chứng chỉ PCCC tòa 319 BQP_Nguyễn Văn Đăng</t>
  </si>
  <si>
    <t>TT chi phí cấp chứng chỉ PCCC tòa 319 BQP_Nguyễn Đình Bảo</t>
  </si>
  <si>
    <t>UNC07338</t>
  </si>
  <si>
    <t>TT chi phí mua đồ sự kiện kickoff Imperia Signature</t>
  </si>
  <si>
    <t>UNC07199</t>
  </si>
  <si>
    <t>Phí quản lý tài khoản T11/24</t>
  </si>
  <si>
    <t>UNC07396</t>
  </si>
  <si>
    <t>Phí ngân hàng NCB T11/2024</t>
  </si>
  <si>
    <t>MDV01198</t>
  </si>
  <si>
    <t>Cước chuyển phát nhanh T11.2024 -  HĐ 41497 - 27/11/2024_VP Hà Nội</t>
  </si>
  <si>
    <t>QTTU00662</t>
  </si>
  <si>
    <t>Công tác phí Mr Hà + Ms Duyên Hà Nội - Đà Nẵng từ 29/6/23-2/7/23_phòng ở (3 đêm * 1.000.0000đ/đêm)</t>
  </si>
  <si>
    <t>MDV01197</t>
  </si>
  <si>
    <t>Tiền nước uống T11/2024 - VP Đà Nẵng - HĐ 1597 - 28/11/2024</t>
  </si>
  <si>
    <t>UNC07372</t>
  </si>
  <si>
    <t>Phí SMS sđt 0344163388 T11.2024</t>
  </si>
  <si>
    <t>UNC07395</t>
  </si>
  <si>
    <t>Phí BDSD T11.2024 SĐT 0344163388</t>
  </si>
  <si>
    <t>UNC07377</t>
  </si>
  <si>
    <t>TT chi phí sự kiện Thanh Hóa và CP đi thị trường Thanh Hóa</t>
  </si>
  <si>
    <t>UNC07381</t>
  </si>
  <si>
    <t>TT chi phí in giấy chứng nhận sự kiện Boy's day</t>
  </si>
  <si>
    <t>NV_NBN</t>
  </si>
  <si>
    <t>Nguyễn Băng Nhạn</t>
  </si>
  <si>
    <t>UNC07385</t>
  </si>
  <si>
    <t>TT chi phí mua sắm lễ VP Đông Anh ngày 17/10/24</t>
  </si>
  <si>
    <t>KH00164</t>
  </si>
  <si>
    <t>Khấu hao TSCĐ tháng 11 năm 2024</t>
  </si>
  <si>
    <t>NVK-03</t>
  </si>
  <si>
    <t>Chi phí dọn dẹp văn phòng Hà Nam tháng 10.11</t>
  </si>
  <si>
    <t>NVK469</t>
  </si>
  <si>
    <t>Hạch toán lương T11.2024- BOD</t>
  </si>
  <si>
    <t>Hạch toán lương T11.2024 - DVKH_ĐN</t>
  </si>
  <si>
    <t>Hạch toán lương T11.2024- MKT_HN</t>
  </si>
  <si>
    <t>Hạch toán lương T11.2024- TCKT</t>
  </si>
  <si>
    <t>Hạch toán lương T11.2024-KD_ĐN</t>
  </si>
  <si>
    <t>Hạch toán lương T11.2024 - DVKH_HN</t>
  </si>
  <si>
    <t>Hạch toán lương T11.2024- MKT_ĐN</t>
  </si>
  <si>
    <t>Hạch toán lương T11.2024-DVKH_Hà Nam</t>
  </si>
  <si>
    <t>Hạch toán chi phí bảo hiểm tháng 11.2024 - Cty chịu- BOD</t>
  </si>
  <si>
    <t>Hạch toán chi phí bảo hiểm tháng 11.2024 - Cty chịu - DVKH_ĐN</t>
  </si>
  <si>
    <t>Hạch toán chi phí bảo hiểm tháng 11.2024 - Cty chịu- MKT_HN</t>
  </si>
  <si>
    <t>Hạch toán chi phí bảo hiểm tháng 11.2024 - Cty chịu- TCKT</t>
  </si>
  <si>
    <t>Hạch toán chi phí bảo hiểm tháng 11.2024 - Cty chịu-KD_ĐN</t>
  </si>
  <si>
    <t>Hạch toán chi phí bảo hiểm tháng 11.2024 - Cty chịu - DVKH_HN</t>
  </si>
  <si>
    <t>Hạch toán chi phí bảo hiểm tháng 11.2024 - Cty chịu- MKT_ĐN</t>
  </si>
  <si>
    <t>Hạch toán chi phí bảo hiểm tháng 11.2024 - Cty chịu-DVKH_Hà Nam</t>
  </si>
  <si>
    <t>NVK473</t>
  </si>
  <si>
    <t>PBPTT00179</t>
  </si>
  <si>
    <t>Phân bổ chi phí trả trước tháng 11 năm 2024</t>
  </si>
  <si>
    <t>QTTU00665</t>
  </si>
  <si>
    <t>Quyết toán tạm ứng cho Lê Thị Thanh Tâm- Chi phí hành chính T11/2024</t>
  </si>
  <si>
    <t>UNC07461</t>
  </si>
  <si>
    <t>Phí ngân hàng T11/2024</t>
  </si>
  <si>
    <t>UNC07465</t>
  </si>
  <si>
    <t>MDV01175.1</t>
  </si>
  <si>
    <t>Chi phí đổ xăng dầu xe ô tô 30H33829 T10/24  - HĐ 600295 - 06/11/24</t>
  </si>
  <si>
    <t>0500232954</t>
  </si>
  <si>
    <t>CÔNG TY XĂNG DẦU HÀ SƠN BÌNH - CÔNG TY TNHH MỘT THÀNH VIÊN</t>
  </si>
  <si>
    <t>MDV01176.1</t>
  </si>
  <si>
    <t>Chi phí đổ xăng dầu xe ô tô 30H33829 T11/24  - HĐ 269733 - 10/11/24</t>
  </si>
  <si>
    <t>0700194008</t>
  </si>
  <si>
    <t>CÔNG TY CP ĐẦU TƯ PHÁT TRIỂN THÀNH ĐẠT</t>
  </si>
  <si>
    <t>MDV01177.1</t>
  </si>
  <si>
    <t>Chi phí đổ xăng dầu xe ô tô 30H33829 T11/24  - HĐ 1583144 - 14/11/24</t>
  </si>
  <si>
    <t>MDV01178.1</t>
  </si>
  <si>
    <t>Chi phí đổ xăng dầu xe ô tô 30H33829 T11/24  - HĐ 3050811</t>
  </si>
  <si>
    <t>MDV01179.1</t>
  </si>
  <si>
    <t>MDV01180.1</t>
  </si>
  <si>
    <t>QTTU00667</t>
  </si>
  <si>
    <t>MDV01169.1</t>
  </si>
  <si>
    <t>Gia hạn chi phí Cloud Server cho trang reti.vn từ 01/12/2024-01/01/2025 - hđ 28588 - 02/12/24</t>
  </si>
  <si>
    <t>MDV01171.1</t>
  </si>
  <si>
    <t>Cước hotline Kế toán T11/24 - SĐT 0344163388 - HĐ 16605685 - 02/12/2024</t>
  </si>
  <si>
    <t>HoanbkUNC07692</t>
  </si>
  <si>
    <t>Thanh toán chi phí giải chạy Santa Home cho dự án Vin Thanh Hóa tại HN</t>
  </si>
  <si>
    <t>UNC07393</t>
  </si>
  <si>
    <t>Phí BDSD T11.2024 SĐT 0946856644</t>
  </si>
  <si>
    <t>UNC7131</t>
  </si>
  <si>
    <t>TT chi phí thắp hương VP Đông Anh</t>
  </si>
  <si>
    <t>QTTU00671</t>
  </si>
  <si>
    <t>Chi phí đồ dùng văn phòng (HDD - wincomerce)</t>
  </si>
  <si>
    <t>CP xe dưa đón sân  HDD 1088 - Cty Gia Khánh</t>
  </si>
  <si>
    <t>0108912361</t>
  </si>
  <si>
    <t>CÔNG TY TNHH THƯƠNG MẠI VÀ DỊCH VỤ DU LỊCH GIA KHÁNH</t>
  </si>
  <si>
    <t>Cước dịch vụ viễn thông tháng 11 - HĐ6427975</t>
  </si>
  <si>
    <t>Xăng dầu hđ 3050811</t>
  </si>
  <si>
    <t>MDV01201</t>
  </si>
  <si>
    <t>Dịch vụ phòng nghỉ - HDD369 ngày 11/12/2024</t>
  </si>
  <si>
    <t>1702121494</t>
  </si>
  <si>
    <t>CÔNG TY TNHH THƯƠNG MẠI DỊCH VỤ DU LỊCH UY NGHI</t>
  </si>
  <si>
    <t>MDV01205</t>
  </si>
  <si>
    <t>Mua đèn trang trí Noel - HDD cty TNHH TM TINC</t>
  </si>
  <si>
    <t>0109222219</t>
  </si>
  <si>
    <t>CÔNG TY TNHH THƯƠNG MẠI TINC</t>
  </si>
  <si>
    <t>MDV01206</t>
  </si>
  <si>
    <t>Mua cây thông trang trí Noel - HDD70 cty TNHH TM TINC</t>
  </si>
  <si>
    <t>UNC7135</t>
  </si>
  <si>
    <t>Thanh toán phí gửi xe muộn tháng 1102024</t>
  </si>
  <si>
    <t>UNC7152</t>
  </si>
  <si>
    <t>TT tiền điện VP đà nẵng</t>
  </si>
  <si>
    <t>MDV01202</t>
  </si>
  <si>
    <t>8467724100</t>
  </si>
  <si>
    <t>HỘ KINH DOANH HOA TƯƠI NGUYỄN</t>
  </si>
  <si>
    <t>UNC7137</t>
  </si>
  <si>
    <t>Cước điện thoại tháng 11.2024</t>
  </si>
  <si>
    <t>UNC7139</t>
  </si>
  <si>
    <t>TT tiền điện nước cho VP Hà Nam tháng 11.2024</t>
  </si>
  <si>
    <t>UNC7140</t>
  </si>
  <si>
    <t>TT CP vận chuyển Phú Quốc</t>
  </si>
  <si>
    <t>MDV01173.1</t>
  </si>
  <si>
    <t>Bóng đèn Led khu vực lễ tân VP Hà NỘi</t>
  </si>
  <si>
    <t>0900886380</t>
  </si>
  <si>
    <t>CÔNG TY TNHH THIẾT BỊ ĐIỆN BẢO AN</t>
  </si>
  <si>
    <t>QTTU00664</t>
  </si>
  <si>
    <t>MDV01203</t>
  </si>
  <si>
    <t>Hoa tươi mừng sự kiện Cát Bà</t>
  </si>
  <si>
    <t>MDV01204</t>
  </si>
  <si>
    <t>Cước vận chuyển hành khách Hà Nam - sự kiện Sitetour Sun Urban City</t>
  </si>
  <si>
    <t>0101028636</t>
  </si>
  <si>
    <t>CÔNG TY TNHH THƯƠNG MẠI VÀ DỊCH VỤ TRANG MINH</t>
  </si>
  <si>
    <t>QTTU00670</t>
  </si>
  <si>
    <t>Chi phí thắp hương, điện nước văn phòng Hà Nam</t>
  </si>
  <si>
    <t>QTTU00672</t>
  </si>
  <si>
    <t>QTTU Nguyễn Thị Duyên, CP tặng hoa sự kiện Cát Bà - cp Ship hoa</t>
  </si>
  <si>
    <t>UNC7138</t>
  </si>
  <si>
    <t>Tiền ăn trưa ekip Hà nội dự sự kiện Sun Urban City tại hà Nam 26/10/24</t>
  </si>
  <si>
    <t>QTTU00674</t>
  </si>
  <si>
    <t>Chi phí vận chuyển, in ảnh, giấy gói quà noel</t>
  </si>
  <si>
    <t>NVK-12</t>
  </si>
  <si>
    <t>Chi phí tổ chức quà tặng chung sjw kiện the Kyoto Thanh Hóa</t>
  </si>
  <si>
    <t>KH00165</t>
  </si>
  <si>
    <t>Khấu hao TSCĐ tháng 12 năm 2024</t>
  </si>
  <si>
    <t>MDV01181.1</t>
  </si>
  <si>
    <t>Nước uống lavie 19L</t>
  </si>
  <si>
    <t>Hạch toán lương T13.2024- BOD</t>
  </si>
  <si>
    <t>Hạch toán lương T13.2024 - DVKH_ĐN</t>
  </si>
  <si>
    <t>Hạch toán lương T13.2024- HCNS_HN</t>
  </si>
  <si>
    <t>Hạch toán lương T13.2024- TCKT</t>
  </si>
  <si>
    <t>Hạch toán lương T13.2024 - DVKH_HN</t>
  </si>
  <si>
    <t>RBS tháng 11.12</t>
  </si>
  <si>
    <t>Mã mục thu/chi</t>
  </si>
  <si>
    <t>Tên mục thu/chi</t>
  </si>
  <si>
    <t>MDV00140</t>
  </si>
  <si>
    <t>PBPTT00012</t>
  </si>
  <si>
    <t>PBPTT00013</t>
  </si>
  <si>
    <t>UNC00342</t>
  </si>
  <si>
    <t>UNC00324</t>
  </si>
  <si>
    <t>UNC00332</t>
  </si>
  <si>
    <t>11216</t>
  </si>
  <si>
    <t>UNC00334</t>
  </si>
  <si>
    <t>UNC00343</t>
  </si>
  <si>
    <t>UNC00333</t>
  </si>
  <si>
    <t>PBCC00047</t>
  </si>
  <si>
    <t>PBCC00048</t>
  </si>
  <si>
    <t>Số dòng = 29</t>
  </si>
  <si>
    <t>100% Giá trị thanh toán theo Hợp đồng cung cấp dịch vụ số 1110/2024/HDDV/HL-RBS ngày 01/07/2024 và BBNT đính kèm - hđ 86</t>
  </si>
  <si>
    <t>Phí HHMG căn S103A18 dự án Sun Symphony theo hóa đơn 87</t>
  </si>
  <si>
    <t>100% Giá trị thanh toán theo Hợp đồng cung cấp dịch vụ số 1111/2024/HDDV/HL-RBS ngày 04/09/2024 và BBNT đính kèm - hđ 88</t>
  </si>
  <si>
    <t>Phí HHMG căn GS50510 dự án The Miami tòa GS5 theo hóa đơn 89</t>
  </si>
  <si>
    <t>Phí HHMG căn GS51910 dự án The Miami tòa GS5 theo hóa đơn 89</t>
  </si>
  <si>
    <t>Phí hỗ trợ Marketing căn GS50510 dự án The Miami tòa GS5 theo hóa đơn 90</t>
  </si>
  <si>
    <t>Phí hỗ trợ Marketing căn GS51910 dự án The Miami tòa GS5 theo hóa đơn 90</t>
  </si>
  <si>
    <t>Phí HHMG căn S2B0809 dự án Symphony theo hóa đơn 91</t>
  </si>
  <si>
    <t>Phí HHMG căn S2A1703A dự án Symphony theo hóa đơn 91</t>
  </si>
  <si>
    <t>Phí HHMG căn S2A2106 dự án Symphony theo hóa đơn 91</t>
  </si>
  <si>
    <t>Phí HHMG căn S2A2110 dự án Symphony theo hóa đơn 91</t>
  </si>
  <si>
    <t>Phí HHMG căn S2A1706 dự án Symphony theo hóa đơn 91</t>
  </si>
  <si>
    <t>Phí HHMG căn S2A2102 dự án Symphony theo hóa đơn 91</t>
  </si>
  <si>
    <t>Phí HHMG căn S10821 dự án Symphony theo hóa đơn 91</t>
  </si>
  <si>
    <t>Phí HHMG căn S10903 dự án Symphony theo hóa đơn 91</t>
  </si>
  <si>
    <t>Phí HHMG căn S12205 dự án Symphony theo hóa đơn 91</t>
  </si>
  <si>
    <t>Phí HHMG căn S2B1201 dự án Symphony theo hóa đơn 91</t>
  </si>
  <si>
    <t>Phí HHMG căn S2A2103 dự án Symphony theo hóa đơn 91</t>
  </si>
  <si>
    <t>Phí HHMG căn S10903A dự án Symphony theo hóa đơn 91</t>
  </si>
  <si>
    <t>Phí HHMG căn S12203 dự án Symphony theo hóa đơn 91</t>
  </si>
  <si>
    <t>Phí HHMG căn S12212B dự án Symphony theo hóa đơn 91</t>
  </si>
  <si>
    <t>Phí HHMG căn S12203A dự án Symphony theo hóa đơn 91</t>
  </si>
  <si>
    <t>Phí HHMG căn S10809 dự án Symphony theo hóa đơn 91</t>
  </si>
  <si>
    <t>Phí HHMG căn S2A0503A dự án Symphony theo hóa đơn 91</t>
  </si>
  <si>
    <t>Phí HHMG căn S2A0307 dự án Symphony theo hóa đơn 91</t>
  </si>
  <si>
    <t>Phí HHMG căn S3A2011 dự án Symphony theo hóa đơn 91</t>
  </si>
  <si>
    <t>Phí HHMG căn S3A0515 dự án Symphony theo hóa đơn 91</t>
  </si>
  <si>
    <t>Phí HHMG căn S3A1805 dự án Symphony theo hóa đơn 91</t>
  </si>
  <si>
    <t>Phí HHMG căn S3A0505 dự án Symphony theo hóa đơn 91</t>
  </si>
  <si>
    <t>Phí HHMG căn S3A1705 dự án Symphony theo hóa đơn 91</t>
  </si>
  <si>
    <t>Phí HHMG căn S3A1811 dự án Symphony theo hóa đơn 91</t>
  </si>
  <si>
    <t>Phí HHMG căn S3A1801 dự án Symphony theo hóa đơn 91</t>
  </si>
  <si>
    <t>Phí HHMG căn S3A0501 dự án Symphony theo hóa đơn 91</t>
  </si>
  <si>
    <t>Phí HHMG căn S3A2502 dự án Symphony theo hóa đơn 91</t>
  </si>
  <si>
    <t>Phí HHMG căn S3A2601 dự án Symphony theo hóa đơn 91</t>
  </si>
  <si>
    <t>Phí HHMG (VBTT) căn S2A2101 dự án Symphony theo hóa đơn 92</t>
  </si>
  <si>
    <t>Phí HHMG căn W.23.11 dự án FPT Plaza 3  theo hóa đơn 93</t>
  </si>
  <si>
    <t>Phí HHMG căn E-5.02 dự án FPT Plaza 3  theo hóa đơn 93</t>
  </si>
  <si>
    <t>Phí HHMG căn S103A03 dự án Symphony theo hóa đơn 94</t>
  </si>
  <si>
    <t>Phí HHMG căn S10321 dự án Symphony theo hóa đơn 95</t>
  </si>
  <si>
    <t>Phí HHMG cawb S3A2412A dự án Symphony theo hóa đơn 96</t>
  </si>
  <si>
    <t>Phí HHMG căn TN3-173 dự án VHGG  theo hóa đơn 97</t>
  </si>
  <si>
    <t>Phí HHMG căn S11909 dự án Symphony theo hóa đơn 98</t>
  </si>
  <si>
    <t>Phí thưởng nóng căn T212B10 dự án Ponte theo hóa đơn 99</t>
  </si>
  <si>
    <t xml:space="preserve"> Phí HHMG căn T22309 dự án Ponte theo hóa đơn 100</t>
  </si>
  <si>
    <t xml:space="preserve"> Phí HHMG căn T11701 dự án Ponte theo hóa đơn 100</t>
  </si>
  <si>
    <t xml:space="preserve"> Phí HHMG căn T22308 dự án Ponte theo hóa đơn 100</t>
  </si>
  <si>
    <t xml:space="preserve"> Phí HHMG căn T11707 dự án Ponte theo hóa đơn 100</t>
  </si>
  <si>
    <t xml:space="preserve"> Phí HHMG căn T22412 dự án Ponte theo hóa đơn 100</t>
  </si>
  <si>
    <t xml:space="preserve"> Phí HHMG căn T11706 dự án Ponte theo hóa đơn 100</t>
  </si>
  <si>
    <t xml:space="preserve"> Phí HHMG căn T11709 dự án Ponte theo hóa đơn 100</t>
  </si>
  <si>
    <t xml:space="preserve"> Phí HHMG căn T112A03A dự án Ponte theo hóa đơn 100 </t>
  </si>
  <si>
    <t xml:space="preserve"> Phí HHMG căn T212B05 dự án Ponte theo hóa đơn 100</t>
  </si>
  <si>
    <t xml:space="preserve"> Phí HHMG căn T103A03A dự án Ponte theo hóa đơn 100</t>
  </si>
  <si>
    <t xml:space="preserve"> Phí HHMG căn T11708 dự án Ponte theo hóa đơn 100</t>
  </si>
  <si>
    <t>Phí MKT (VBTT) G5.2002dự án Sola park theo hóa đơn 101</t>
  </si>
  <si>
    <t>Phí MKT (VBTT) G5.2003dự án Sola park theo hóa đơn 101</t>
  </si>
  <si>
    <t>Phí MKT (VBTT) G5.2005dự án Sola park theo hóa đơn 101</t>
  </si>
  <si>
    <t>Phí MKT (VBTT) G5.2015dự án Sola park theo hóa đơn 101</t>
  </si>
  <si>
    <t>Phí MKT (VBTT) G5.2024dự án Sola park theo hóa đơn 101</t>
  </si>
  <si>
    <t>Phí MKT (VBTT) G5.2030dự án Sola park theo hóa đơn 101</t>
  </si>
  <si>
    <t>Phí MKT (VBTT) G5.2212Adự án Sola park theo hóa đơn 101</t>
  </si>
  <si>
    <t>Phí MKT (VBTT) G5.2215Adự án Sola park theo hóa đơn 101</t>
  </si>
  <si>
    <t>Phí MKT (VBTT) G5.2217dự án Sola park theo hóa đơn 101</t>
  </si>
  <si>
    <t>Phí MKT (VBTT) G5.2219dự án Sola park theo hóa đơn 101</t>
  </si>
  <si>
    <t>Phí MKT (VBTT) G5.2220dự án Sola park theo hóa đơn 101</t>
  </si>
  <si>
    <t>Phí MKT (VBTT) G5.2221dự án Sola park theo hóa đơn 101</t>
  </si>
  <si>
    <t>Phí MKT (VBTT) G5.2506dự án Sola park theo hóa đơn 101</t>
  </si>
  <si>
    <t>Phí MKT (VBTT) G5.2508Adự án Sola park theo hóa đơn 101</t>
  </si>
  <si>
    <t>Phí MKT (VBTT) G5.2508dự án Sola park theo hóa đơn 101</t>
  </si>
  <si>
    <t>Phí MKT (VBTT) G5.2510dự án Sola park theo hóa đơn 101</t>
  </si>
  <si>
    <t>Phí MKT (VBTT) G5.2708Adự án Sola park theo hóa đơn 101</t>
  </si>
  <si>
    <t>Phí MKT (VBTT) G5.3012dự án Sola park theo hóa đơn 101</t>
  </si>
  <si>
    <t>Phí MKT (VBTT) G5.3118dự án Sola park theo hóa đơn 101</t>
  </si>
  <si>
    <t>Phí MKT (VBTT) G5.3318dự án Sola park theo hóa đơn 101</t>
  </si>
  <si>
    <t>Phí MKT (VBTT) G5.3327dự án Sola park theo hóa đơn 101</t>
  </si>
  <si>
    <t>Phí MKT (VBTT) G5.3911dự án Sola park theo hóa đơn 101</t>
  </si>
  <si>
    <t>Phí MKT (VBTT) G6.1511dự án Sola park theo hóa đơn 101</t>
  </si>
  <si>
    <t>Phí MKT (VBTT) G6.1823dự án Sola park theo hóa đơn 101</t>
  </si>
  <si>
    <t>Phí MKT (VBTT)G6.2011dự án Sola park theo hóa đơn 101</t>
  </si>
  <si>
    <t>Phí MKT (VBTT)G6.2305Adự án Sola park theo hóa đơn 101</t>
  </si>
  <si>
    <t>Phí MKT (VBTT)G6.2520dự án Sola park theo hóa đơn 101</t>
  </si>
  <si>
    <t>Phí MKT (VBTT)G6.2521dự án Sola park theo hóa đơn 101</t>
  </si>
  <si>
    <t>Phí MKT (VBTT) G6.2606dự án Sola park theo hóa đơn 101</t>
  </si>
  <si>
    <t>Phí MKT (VBTT)G6.2608Adự án Sola park theo hóa đơn 101</t>
  </si>
  <si>
    <t>Phí MKT (VBTT)G6.2608dự án Sola park theo hóa đơn 101</t>
  </si>
  <si>
    <t>Phí MKT (VBTT)G6.2611dự án Sola park theo hóa đơn 101</t>
  </si>
  <si>
    <t>Phí MKT (VBTT)G6.2616dự án Sola park theo hóa đơn 101</t>
  </si>
  <si>
    <t>Phí MKT (VBTT)G6.2818dự án Sola park theo hóa đơn 101</t>
  </si>
  <si>
    <t>Phí MKT (VBTT)G6.3205Adự án Sola park theo hóa đơn 101</t>
  </si>
  <si>
    <t>Phí MKT (VBTT)G6.3225dự án Sola park theo hóa đơn 101</t>
  </si>
  <si>
    <t>Phí MKT (VBTT)G6.3226dự án Sola park theo hóa đơn 101</t>
  </si>
  <si>
    <t>Phí MKT (VBTT)G6.3229dự án Sola park theo hóa đơn 101</t>
  </si>
  <si>
    <t>Phí MKT (VBTT)G6.3601dự án Sola park theo hóa đơn 101</t>
  </si>
  <si>
    <t>Phí MKT (VBTT)G6.3602dự án Sola park theo hóa đơn 101</t>
  </si>
  <si>
    <t>Phí MKT (VBTT)G6.3611dự án Sola park theo hóa đơn 101</t>
  </si>
  <si>
    <t>Phí MKT (VBTT)G6.3909dự án Sola park theo hóa đơn 101</t>
  </si>
  <si>
    <t>Phí MKT (VBTT)G6.3916dự án Sola park theo hóa đơn 102</t>
  </si>
  <si>
    <t>Phí HHMG (VBTT) G5.2002 dự án Sola park theo hóa đơn 102</t>
  </si>
  <si>
    <t>Phí HHMG (VBTT) G5.2003 dự án Sola park theo hóa đơn 102</t>
  </si>
  <si>
    <t>Phí HHMG (VBTT) G5.2005 dự án Sola park theo hóa đơn 102</t>
  </si>
  <si>
    <t>Phí HHMG (VBTT) G5.2015 dự án Sola park theo hóa đơn 102</t>
  </si>
  <si>
    <t>Phí HHMG (VBTT) G5.2024dự án Sola park theo hóa đơn 102</t>
  </si>
  <si>
    <t>Phí HHMG (VBTT) G5.2030dự án Sola park theo hóa đơn 102</t>
  </si>
  <si>
    <t>Phí HHMG (VBTT) G5.2212Adự án Sola park theo hóa đơn 102</t>
  </si>
  <si>
    <t>Phí HHMG (VBTT) G5.2215Adự án Sola park theo hóa đơn 102</t>
  </si>
  <si>
    <t>Phí HHMG (VBTT) G5.2217dự án Sola park theo hóa đơn 102</t>
  </si>
  <si>
    <t>Phí HHMG (VBTT) G5.2219dự án Sola park theo hóa đơn 102</t>
  </si>
  <si>
    <t>Phí HHMG (VBTT) G5.2220dự án Sola park theo hóa đơn 102</t>
  </si>
  <si>
    <t>Phí HHMG (VBTT) G5.2221dự án Sola park theo hóa đơn 102</t>
  </si>
  <si>
    <t>Phí HHMG (VBTT) G5.2506dự án Sola park theo hóa đơn 102</t>
  </si>
  <si>
    <t>Phí HHMG (VBTT) G5.2508Adự án Sola park theo hóa đơn 102</t>
  </si>
  <si>
    <t>Phí HHMG (VBTT) G5.2508dự án Sola park theo hóa đơn 102</t>
  </si>
  <si>
    <t>Phí HHMG (VBTT) G5.2510dự án Sola park theo hóa đơn 102</t>
  </si>
  <si>
    <t>Phí HHMG (VBTT) G5.2708Adự án Sola park theo hóa đơn 102</t>
  </si>
  <si>
    <t>Phí HHMG (VBTT) G5.3012dự án Sola park theo hóa đơn 102</t>
  </si>
  <si>
    <t>Phí HHMG (VBTT) G5.3118dự án Sola park theo hóa đơn 102</t>
  </si>
  <si>
    <t>Phí HHMG (VBTT) G5.3318dự án Sola park theo hóa đơn 102</t>
  </si>
  <si>
    <t>Phí HHMG (VBTT) G5.3327dự án Sola park theo hóa đơn 102</t>
  </si>
  <si>
    <t>Phí HHMG (VBTT) G5.3911dự án Sola park theo hóa đơn 102</t>
  </si>
  <si>
    <t>Phí HHMG (VBTT) G6.1511dự án Sola park theo hóa đơn 102</t>
  </si>
  <si>
    <t>Phí HHMG (VBTT) G6.1823dự án Sola park theo hóa đơn 103</t>
  </si>
  <si>
    <t>Phí HHMG (VBTT) G6.2011dự án Sola park theo hóa đơn 104</t>
  </si>
  <si>
    <t>Phí HHMG (VBTT) G6.2305Adự án Sola park theo hóa đơn 105</t>
  </si>
  <si>
    <t>Phí HHMG (VBTT) G6.2520dự án Sola park theo hóa đơn 106</t>
  </si>
  <si>
    <t>Phí HHMG (VBTT) G6.2521dự án Sola park theo hóa đơn 107</t>
  </si>
  <si>
    <t>Phí HHMG (VBTT) G6.2606dự án Sola park theo hóa đơn 108</t>
  </si>
  <si>
    <t>Phí HHMG (VBTT) G6.2608Adự án Sola park theo hóa đơn 109</t>
  </si>
  <si>
    <t>Phí HHMG (VBTT) G6.2608dự án Sola park theo hóa đơn 110</t>
  </si>
  <si>
    <t>Phí HHMG (VBTT) G6.2611dự án Sola park theo hóa đơn 111</t>
  </si>
  <si>
    <t>Phí HHMG (VBTT) G6.2616dự án Sola park theo hóa đơn 112</t>
  </si>
  <si>
    <t>Phí HHMG (VBTT) G6.2818dự án Sola park theo hóa đơn 113</t>
  </si>
  <si>
    <t>Phí HHMG (VBTT) G6.3205Adự án Sola park theo hóa đơn 114</t>
  </si>
  <si>
    <t>Phí HHMG (VBTT) G6.3225dự án Sola park theo hóa đơn 115</t>
  </si>
  <si>
    <t>Phí HHMG (VBTT) G6.3226dự án Sola park theo hóa đơn 116</t>
  </si>
  <si>
    <t>Phí HHMG (VBTT) G6.3229dự án Sola park theo hóa đơn 117</t>
  </si>
  <si>
    <t>Phí HHMG (VBTT) G6.3601 dự án Sola park theo hóa đơn 118</t>
  </si>
  <si>
    <t>Phí HHMG (VBTT) G6.3602 dự án Sola park theo hóa đơn 119</t>
  </si>
  <si>
    <t>Phí HHMG (VBTT) G6.3611 dự án Sola park theo hóa đơn 120</t>
  </si>
  <si>
    <t>Phí HHMG (VBTT) G6.3909 dự án Sola park theo hóa đơn 121</t>
  </si>
  <si>
    <t>Phí HHMG (VBTT) G6.3916 dự án Sola park theo hóa đơn 121</t>
  </si>
  <si>
    <t>Phí thưởng nóng căn S3A1112B dự án Symphony theo hóa đơn 103</t>
  </si>
  <si>
    <t>Phí HHMG (HĐMG) cănS2B0809dự án symphony theo hóa đơn 104</t>
  </si>
  <si>
    <t>Phí HHMG (HĐMG) cănS10910dự án symphony theo hóa đơn 104</t>
  </si>
  <si>
    <t>Phí HHMG (HĐMG) cănS10622dự án symphony theo hóa đơn 104</t>
  </si>
  <si>
    <t>Phí HHMG (HĐMG) cănS12205dự án symphony theo hóa đơn 104</t>
  </si>
  <si>
    <t>Phí HHMG (HĐMG) cănS2B1201dự án symphony theo hóa đơn 104</t>
  </si>
  <si>
    <t>Phí HHMG (HĐMG) cănS12203dự án symphony theo hóa đơn 104</t>
  </si>
  <si>
    <t>Phí HHMG (HĐMG) cănS12203Adự án symphony theo hóa đơn 104</t>
  </si>
  <si>
    <t>Phí HHMG (HĐMG) cănS10319dự án symphony theo hóa đơn 104</t>
  </si>
  <si>
    <t>Phí HHMG (HĐMG) cănS2A1703dự án symphony theo hóa đơn 104</t>
  </si>
  <si>
    <t>Phí HHMG (HĐMG) cănS10603Adự án symphony theo hóa đơn 104</t>
  </si>
  <si>
    <t>Phí HHMG (HĐMG) cănS3A0505dự án symphony theo hóa đơn 104</t>
  </si>
  <si>
    <t>Phí HHMG (HĐMG) cănS3A0515dự án symphony theo hóa đơn 104</t>
  </si>
  <si>
    <t>Phí HHMG (HĐMG) cănS3A1810dự án symphony theo hóa đơn 104</t>
  </si>
  <si>
    <t>Phí HHMG (HĐMG) cănS3A2601dự án symphony theo hóa đơn 104</t>
  </si>
  <si>
    <t>Phí HHMG (HĐMG) cănS3A2011dự án symphony theo hóa đơn 104</t>
  </si>
  <si>
    <t>Phí HHMG (HĐMG) cănS3B1210dự án symphony theo hóa đơn 104</t>
  </si>
  <si>
    <t>Phí HHMG (HĐMG) cănS3A1806dự án symphony theo hóa đơn 104</t>
  </si>
  <si>
    <t>Phí HHMG (HĐMG) cănS3A03A15dự án symphony theo hóa đơn 104</t>
  </si>
  <si>
    <t>Phí HHMG (HĐMG) cănS3A1805dự án symphony theo hóa đơn 104</t>
  </si>
  <si>
    <t>Phí HHMG (HĐMG) cănS3A2502dự án symphony theo hóa đơn 104</t>
  </si>
  <si>
    <t>Phí HHMG (HĐMG) cănS3A1705dự án symphony theo hóa đơn 104</t>
  </si>
  <si>
    <t>Phí HHMG (HĐMG) cănS3A1811dự án symphony theo hóa đơn 104</t>
  </si>
  <si>
    <t>Phí HHMG (HĐMG) cănS3A0512Adự án symphony theo hóa đơn 104</t>
  </si>
  <si>
    <t>Phí HHMG (HĐMG) cănS3A1815dự án symphony theo hóa đơn 104</t>
  </si>
  <si>
    <t>Phí HHMG (HĐMG) cănS3A0511dự án symphony theo hóa đơn 104</t>
  </si>
  <si>
    <t>Phí HHMG (HĐMB) căn T12009 dự án Ponte theo hóa đơn 105</t>
  </si>
  <si>
    <t>Phí HHMG (HĐMB) căn S10922 dự án Symphony theo hóa đơn 107</t>
  </si>
  <si>
    <t>Phí MKT (VBTT) căn GS52916 dự án The Miami theo hóa đơn 108</t>
  </si>
  <si>
    <t>BH109-24</t>
  </si>
  <si>
    <t>Phí HHMG (HĐMB) căn T11905 dự án Ponte theo hóa đơn 109</t>
  </si>
  <si>
    <t>Phí HHMG (VBTT) căn GS52916 dự án The Miami_GS5 theo hóa đơn 110</t>
  </si>
  <si>
    <t>Phí HHMG (VBTT) cănV3.0809dự án The Victoria theo hóa đơn 111</t>
  </si>
  <si>
    <t>Phí HHMG (VBTT) cănV3.0915Adự án The Victoria theo hóa đơn 111</t>
  </si>
  <si>
    <t>Phí HHMG (VBTT) cănV3.1509dự án The Victoria theo hóa đơn 111</t>
  </si>
  <si>
    <t>Phí HHMG (VBTT) cănV3.1512dự án The Victoria theo hóa đơn 111</t>
  </si>
  <si>
    <t>Phí HHMG (VBTT) cănV3.1512Adự án The Victoria theo hóa đơn 111</t>
  </si>
  <si>
    <t>Phí HHMG (VBTT) cănV2.0501dự án The Victoria theo hóa đơn 111</t>
  </si>
  <si>
    <t>Phí HHMG (VBTT) cănV2.0503dự án The Victoria theo hóa đơn 111</t>
  </si>
  <si>
    <t>Phí HHMG (VBTT) cănV2.0512dự án The Victoria theo hóa đơn 111</t>
  </si>
  <si>
    <t>Phí HHMG (VBTT) cănV2.2402dự án The Victoria theo hóa đơn 111</t>
  </si>
  <si>
    <t>Phí HHMG (VBTT) cănV2.2409dự án The Victoria theo hóa đơn 111</t>
  </si>
  <si>
    <t>Phí HHMG (VBTT) cănV2.2406dự án The Victoria theo hóa đơn 111</t>
  </si>
  <si>
    <t>Phí HHMG (VBTT) cănV1.0301dự án The Victoria theo hóa đơn 111</t>
  </si>
  <si>
    <t>Phí HHMG (VBTT) cănV1.0302dự án The Victoria theo hóa đơn 111</t>
  </si>
  <si>
    <t>Phí HHMG (VBTT) cănV1.0303dự án The Victoria theo hóa đơn 111</t>
  </si>
  <si>
    <t>Phí HHMG (VBTT) cănV1.0305Adự án The Victoria theo hóa đơn 111</t>
  </si>
  <si>
    <t>Phí HHMG (VBTT) cănV1.0311dự án The Victoria theo hóa đơn 111</t>
  </si>
  <si>
    <t>Phí HHMG (VBTT) cănV1.0317dự án The Victoria theo hóa đơn 111</t>
  </si>
  <si>
    <t>Phí HHMG (HĐMB) căn TN3-77dự án VHGG theo hóa đơn 113</t>
  </si>
  <si>
    <t>Phí HHMG (HĐMB) căn TN3-79dự án VHGG theo hóa đơn 113</t>
  </si>
  <si>
    <t>Phí HHMG (HĐMB) căn TN1-128dự án VHGG theo hóa đơn 113</t>
  </si>
  <si>
    <t>Phí HHMG (HĐMB) căn TN1-127dự án VHGG theo hóa đơn 113</t>
  </si>
  <si>
    <t>Phí HHMG (HĐMB) căn NS-04dự án VHGG theo hóa đơn 113</t>
  </si>
  <si>
    <t>Phí HHMG (HĐMB) căn NS4-19dự án VHGG theo hóa đơn 113</t>
  </si>
  <si>
    <t>Phí HHMG (HĐMB) căn NS-03dự án VHGG theo hóa đơn 113</t>
  </si>
  <si>
    <t>Phí HHMG (HĐMB) căn NS4-21dự án VHGG theo hóa đơn 113</t>
  </si>
  <si>
    <t>Phí HHMG (HĐMB) căn TĐ7-11dự án VHGG theo hóa đơn 113</t>
  </si>
  <si>
    <t>Phí HHMG (HĐMB) căn NS8-16dự án VHGG theo hóa đơn 113</t>
  </si>
  <si>
    <t>Phí HHMG (HĐMB) căn NS8-17dự án VHGG theo hóa đơn 113</t>
  </si>
  <si>
    <t>Phí HHMG (HĐMB) căn TĐ7-09dự án VHGG theo hóa đơn 113</t>
  </si>
  <si>
    <t>Phí HHMG (HĐMB) căn TN6-14dự án VHGG theo hóa đơn 113</t>
  </si>
  <si>
    <t>Phí HHMG (HĐMB) căn TN6-16dự án VHGG theo hóa đơn 113</t>
  </si>
  <si>
    <t>Phí HHMG (HĐMB) căn S3A0906 dự án Symphony theo hóa đơn 114</t>
  </si>
  <si>
    <t>Phí HHMG (HĐMB) căn S103A03 dự án Symphony theo hóa đơn 115</t>
  </si>
  <si>
    <t>Phí HHMG (HĐMB) căn S10321 dự án Symphony theo hóa đơn 116</t>
  </si>
  <si>
    <t>Phí HHMG (HĐMB) căn S2.33.01 dự án Lumi Hanoi theo hóa đơn 117</t>
  </si>
  <si>
    <t>BH118-24</t>
  </si>
  <si>
    <t>Phí HHMG (HĐMB) căn TN2-74 dự án VHGG theo hóa đơn 118</t>
  </si>
  <si>
    <t>BH119-24</t>
  </si>
  <si>
    <t>Phí HHMG (HĐMB) căn S1.10.06 dự án Lumi Hanoi theo hóa đơn 118</t>
  </si>
  <si>
    <t>Phí HHMG (HĐMB) căn S1.11.16 dự án Lumi Hanoi theo hóa đơn 118</t>
  </si>
  <si>
    <t>Phí HHMG (HĐMB) căn S1.28.03 dự án Lumi Hanoi theo hóa đơn 118</t>
  </si>
  <si>
    <t>Phí HHMG (HĐMB) căn S6.04.15 dự án Lumi Hanoi theo hóa đơn 118</t>
  </si>
  <si>
    <t>Phí HHMG (HĐMB) căn S6.24.16 dự án Lumi Hanoi theo hóa đơn 118</t>
  </si>
  <si>
    <t>Phí HHMG (HĐMB) căn S6.30.11 dự án Lumi Hanoi theo hóa đơn 118</t>
  </si>
  <si>
    <t>Phí HHMG (HĐMB) căn S1.10.10 dự án Lumi Hanoi theo hóa đơn 118</t>
  </si>
  <si>
    <t>Phí HHMG (HĐMB) căn S1.11.02 dự án Lumi Hanoi theo hóa đơn 118</t>
  </si>
  <si>
    <t>Phí HHMG (HĐMB) căn S1.11.15 dự án Lumi Hanoi theo hóa đơn 118</t>
  </si>
  <si>
    <t>Phí HHMG (HĐMB) căn S6.09.18 dự án Lumi Hanoi theo hóa đơn 118</t>
  </si>
  <si>
    <t>Phí HHMG (HĐMB) căn S3.33.10 dự án Lumi Hanoi theo hóa đơn 118</t>
  </si>
  <si>
    <t>Phí HHMG (HĐMB) căn S2.04.12 dự án Lumi Hanoi theo hóa đơn 118</t>
  </si>
  <si>
    <t>BH121-24</t>
  </si>
  <si>
    <t>Phí HHMG (HĐMB) căn T20807 dự án PONTE theo hóa đơn 121</t>
  </si>
  <si>
    <t>NTTK00211</t>
  </si>
  <si>
    <t>Thu lãi tiền gửi tháng 11</t>
  </si>
  <si>
    <t>NTTK00215</t>
  </si>
  <si>
    <t>NTTK00205</t>
  </si>
  <si>
    <t>Thu lãi tiền gửi tháng 11/2024</t>
  </si>
  <si>
    <t>NTTK00208</t>
  </si>
  <si>
    <t>Thu lai tiền gửi T11/2024</t>
  </si>
  <si>
    <t>NTTK00209</t>
  </si>
  <si>
    <t>RBS - Tháng 11.12</t>
  </si>
  <si>
    <t>RETIT11.12</t>
  </si>
  <si>
    <t>NVK284</t>
  </si>
  <si>
    <t>Hạch toán chi phí và thuế: chi phí chạy quảng cáo GĐ từ 30/8-27/9/24  dự án Senique Hanoi team Trần Thanh Hải</t>
  </si>
  <si>
    <t>NVK285</t>
  </si>
  <si>
    <t>Hạch toán chi phí và thuế: chi phí chạy quảng cáo GĐ  từ 31/8-06/9/24 dự án Victoria team Trần Thanh Hải</t>
  </si>
  <si>
    <t>NVK286</t>
  </si>
  <si>
    <t>Hạch toán chi phí và thuế: chi phí hỗ trợ tiền MKT từ 01/09-30/09/24 dự án Victoria cá nhân chạy quảng cáo - team Chu Quang Tuyến</t>
  </si>
  <si>
    <t>NVK287</t>
  </si>
  <si>
    <t>Hạch toán chi phí và thuế: chi phí hỗ trợ tiền MKT từ 01/09-30/09/24 dự án VHGG cá nhân chạy quảng cáo - team Chu Quang Tuyến</t>
  </si>
  <si>
    <t>UNC06931</t>
  </si>
  <si>
    <t>TT Phí thưởng nóng căn S3A1807 dự án Symphony cho Nguyễn Văn Đăng</t>
  </si>
  <si>
    <t>UNC06932</t>
  </si>
  <si>
    <t>TT Phí thưởng nóng căn S3A1807 dự án Symphony cho Nguyễn Thị Ly Ly</t>
  </si>
  <si>
    <t>UNC06937</t>
  </si>
  <si>
    <t>TT phí thưởng nóng căn A10303A dự án Sun Urban City cho Trần Thanh Hải</t>
  </si>
  <si>
    <t>UNC06938</t>
  </si>
  <si>
    <t>TT phí thưởng nóng căn A10303A dự án Sun Urban City cho Trịnh Hải Hà</t>
  </si>
  <si>
    <t>UNC06939</t>
  </si>
  <si>
    <t>TT phí thưởng nóng căn A10306 dự án Sun Urban City cho Nguyễn Dụng Linh</t>
  </si>
  <si>
    <t>UNC06940</t>
  </si>
  <si>
    <t>UNC06941</t>
  </si>
  <si>
    <t>TT phí thưởng nóng căn A10316 dự án Sun Urban City cho Trần Thanh Hải</t>
  </si>
  <si>
    <t>UNC06942</t>
  </si>
  <si>
    <t>TT phí thưởng nóng căn A10316 dự án Sun Urban City cho Trịnh Hải Hà</t>
  </si>
  <si>
    <t>UNC06943</t>
  </si>
  <si>
    <t>TT phí thưởng nóng căn A10330 dự án Sun Urban City cho Nguyễn Dụng Linh</t>
  </si>
  <si>
    <t>UNC06944</t>
  </si>
  <si>
    <t>TT phí thưởng nóng căn A10725 dự án Sun Urban City cho Nguyễn Ngọc Hữu</t>
  </si>
  <si>
    <t>UNC06955</t>
  </si>
  <si>
    <t>TT phí thưởng nóng căn A10305 dự án Sun Urban City cho Nguyễn Dụng Linh</t>
  </si>
  <si>
    <t>UNC06956</t>
  </si>
  <si>
    <t>UNC07097</t>
  </si>
  <si>
    <t>TT phí HHMG căn P10512B dự án The Pathway_Hoàng Thị Thu</t>
  </si>
  <si>
    <t>TT phí HH TPKD căn P10512B dự án The Pathway_Hoàng Thị Thu</t>
  </si>
  <si>
    <t>UNC06972</t>
  </si>
  <si>
    <t>TT phí HHMG căn S12212 dự án Symphony_Đầu Trọng Nhân</t>
  </si>
  <si>
    <t>UNC06973</t>
  </si>
  <si>
    <t>TT phí HHMG căn S10903 dự án Symphony_Ngô Thanh Ngà</t>
  </si>
  <si>
    <t>UNC06974</t>
  </si>
  <si>
    <t>TT phí HHMG căn S12212B dự án Symphony_Ngô Thị Phi Hiền</t>
  </si>
  <si>
    <t>UNC06975</t>
  </si>
  <si>
    <t>TT phí HHMG căn S12212 dự án Symphony_Nguyễn Công Lũy</t>
  </si>
  <si>
    <t>UNC06976</t>
  </si>
  <si>
    <t>TT phí HHMG căn T11705 dự án Sun Ponte_Nguyễn Văn Đăng</t>
  </si>
  <si>
    <t>TT phí HH TPKD căn T11705 dự án Sun Ponte_Nguyễn Văn Đăng</t>
  </si>
  <si>
    <t>TT phí HH GĐKD căn T11705 dự án Sun Ponte_Nguyễn Văn Đăng</t>
  </si>
  <si>
    <t>UNC06977</t>
  </si>
  <si>
    <t>TT phí HHMG căn S12112A dự án Symphony_Nguyễn Đình Bảo</t>
  </si>
  <si>
    <t>TT phí HH TPKD căn S12112A dự án Symphony_Nguyễn Đình Bảo</t>
  </si>
  <si>
    <t>UNC06978</t>
  </si>
  <si>
    <t>TT phí HHMG căn T203A09 dự án Sun Ponte_Nguyễn Đình Bảo</t>
  </si>
  <si>
    <t>TT phí HH TPKD căn T203A09 dự án Sun Ponte_Nguyễn Đình Bảo</t>
  </si>
  <si>
    <t>TT phí HH GĐKD căn T203A09 dự án Sun Ponte_Nguyễn Đình Bảo</t>
  </si>
  <si>
    <t>UNC06979</t>
  </si>
  <si>
    <t>Truy thu phí HH GDDA căn T21702 dự án Sun Ponte_Nguyễn Đình Bảo</t>
  </si>
  <si>
    <t>UNC06980</t>
  </si>
  <si>
    <t>Truy thu phí HH GDDA căn T21703A dự án Sun Ponte_Nguyễn Đình Bảo</t>
  </si>
  <si>
    <t>UNC06981</t>
  </si>
  <si>
    <t>TT phí HH GĐKD căn P1.07.01 dự án LUMI Hanoi_Nguyễn Dụng Linh</t>
  </si>
  <si>
    <t>UNC06982</t>
  </si>
  <si>
    <t>TT phí HHMG căn P1.07.07 dự án LUMI Hanoi_Nguyễn Dụng Linh</t>
  </si>
  <si>
    <t>TT phí HH TPKD căn P1.07.07 dự án LUMI Hanoi_Nguyễn Dụng Linh</t>
  </si>
  <si>
    <t>TT phí HH GĐKD căn P1.07.07 dự án LUMI Hanoi_Nguyễn Dụng Linh</t>
  </si>
  <si>
    <t>UNC06983</t>
  </si>
  <si>
    <t>TT phí HH GĐKD căn P1.10.01 dự án LUMI Hanoi_Nguyễn Dụng Linh</t>
  </si>
  <si>
    <t>UNC06984</t>
  </si>
  <si>
    <t>TT phí HH GĐKD căn P2.21.03 dự án LUMI Hanoi_Nguyễn Dụng Linh</t>
  </si>
  <si>
    <t>UNC06985</t>
  </si>
  <si>
    <t>TT phí HH GĐKD căn S10322 dự án Symphony_Nguyễn Dụng Linh</t>
  </si>
  <si>
    <t>UNC06986</t>
  </si>
  <si>
    <t>TT phí HHMG căn S10603A dự án Symphony_Nguyễn Giang Huy</t>
  </si>
  <si>
    <t>TT phí HH TPKD căn S10603A dự án Symphony_Nguyễn Giang Huy</t>
  </si>
  <si>
    <t>UNC06987</t>
  </si>
  <si>
    <t>TT phí HH TPKD căn S10903 dự án Symphony_Nguyễn Giang Huy</t>
  </si>
  <si>
    <t>UNC06988</t>
  </si>
  <si>
    <t>TT phí HHMG căn S10910 dự án Symphony_Nguyễn Giang Huy</t>
  </si>
  <si>
    <t>TT phí HH TPKD căn S10910 dự án Symphony_Nguyễn Giang Huy</t>
  </si>
  <si>
    <t>UNC06989</t>
  </si>
  <si>
    <t>TT phí HHMG căn S2A1702 dự án Symphony_Nguyễn Giang Huy</t>
  </si>
  <si>
    <t>TT phí HH TPKD căn S2A1702 dự án Symphony_Nguyễn Giang Huy</t>
  </si>
  <si>
    <t>UNC06990</t>
  </si>
  <si>
    <t>TT phí HH TPKD căn S3A1801 dự án Symphony_Nguyễn Giang Huy</t>
  </si>
  <si>
    <t>UNC06991</t>
  </si>
  <si>
    <t>TT phí HHMG căn T11706 dự án Sun Ponte_Nguyễn Giang Huy</t>
  </si>
  <si>
    <t>TT phí HH TPKD căn T11706 dự án Sun Ponte_Nguyễn Giang Huy</t>
  </si>
  <si>
    <t>UNC06992</t>
  </si>
  <si>
    <t>TT phí HHMG căn T203A03 dự án Sun Ponte_Nguyễn Giang Huy</t>
  </si>
  <si>
    <t>TT phí HH TPKD căn T203A03 dự án Sun Ponte_Nguyễn Giang Huy</t>
  </si>
  <si>
    <t>UNC06993</t>
  </si>
  <si>
    <t>TT phí HHMG căn T212B01 dự án Sun Ponte_Nguyễn Giang Huy</t>
  </si>
  <si>
    <t>TT phí HH TPKD căn T212B01 dự án Sun Ponte_Nguyễn Giang Huy</t>
  </si>
  <si>
    <t>UNC06994</t>
  </si>
  <si>
    <t>TT phí HH GDDA căn S10322 dự án Symphony_Nguyễn Khánh Hà</t>
  </si>
  <si>
    <t>UNC06995</t>
  </si>
  <si>
    <t>TT phí HH GDDA căn S10603A dự án Symphony_Nguyễn Khánh Hà</t>
  </si>
  <si>
    <t>UNC06996</t>
  </si>
  <si>
    <t>TT phí HH GDDA căn S10903 dự án Symphony_Nguyễn Khánh Hà</t>
  </si>
  <si>
    <t>UNC06997</t>
  </si>
  <si>
    <t>TT phí HH GDDA căn S10908 dự án Symphony_Nguyễn Khánh Hà</t>
  </si>
  <si>
    <t>UNC06998</t>
  </si>
  <si>
    <t>TT phí HH GDDA căn S10910 dự án Symphony_Nguyễn Khánh Hà</t>
  </si>
  <si>
    <t>UNC06999</t>
  </si>
  <si>
    <t>TT phí HH GDDA căn S10911 dự án Symphony_Nguyễn Khánh Hà</t>
  </si>
  <si>
    <t>UNC07000</t>
  </si>
  <si>
    <t>TT phí HH GDDA căn S12112A dự án Symphony_Nguyễn Khánh Hà</t>
  </si>
  <si>
    <t>UNC07001</t>
  </si>
  <si>
    <t>TT phí HH GDDA căn S12212B dự án Symphony_Nguyễn Khánh Hà</t>
  </si>
  <si>
    <t>UNC07002</t>
  </si>
  <si>
    <t>TT phí HH GDDA căn S12203 dự án Symphony_Nguyễn Khánh Hà</t>
  </si>
  <si>
    <t>UNC07003</t>
  </si>
  <si>
    <t>TT phí HH GDDA căn S2A1702 dự án Symphony_Nguyễn Khánh Hà</t>
  </si>
  <si>
    <t>UNC07004</t>
  </si>
  <si>
    <t>TT phí HH GDDA căn S2A2102 dự án Symphony_Nguyễn Khánh Hà</t>
  </si>
  <si>
    <t>UNC07005</t>
  </si>
  <si>
    <t>TT phí HH GDDA căn S2A2103 dự án Symphony_Nguyễn Khánh Hà</t>
  </si>
  <si>
    <t>UNC07006</t>
  </si>
  <si>
    <t>TT phí HH GDDA căn S2B0503 dự án Symphony_Nguyễn Khánh Hà</t>
  </si>
  <si>
    <t>UNC07007</t>
  </si>
  <si>
    <t>TT phí HH GDDA căn S3A1801 dự án Symphony_Nguyễn Khánh Hà</t>
  </si>
  <si>
    <t>UNC07008</t>
  </si>
  <si>
    <t>TT phí HH GDDA căn T103A08 dự án Sun Ponte_Nguyễn Khánh Hà</t>
  </si>
  <si>
    <t>UNC07009</t>
  </si>
  <si>
    <t>TT phí HH GDDA căn T11702 dự án Sun Ponte_Nguyễn Khánh Hà</t>
  </si>
  <si>
    <t>UNC07010</t>
  </si>
  <si>
    <t>TT phí HH GDDA căn T11703A dự án Sun Ponte_Nguyễn Khánh Hà</t>
  </si>
  <si>
    <t>UNC07011</t>
  </si>
  <si>
    <t>TT phí HH GDDA căn T11705 dự án Sun Ponte_Nguyễn Khánh Hà</t>
  </si>
  <si>
    <t>UNC07012</t>
  </si>
  <si>
    <t>TT phí HH GDDA căn T11706 dự án Sun Ponte_Nguyễn Khánh Hà</t>
  </si>
  <si>
    <t>UNC07013</t>
  </si>
  <si>
    <t>TT phí HH GDDA căn T11707 dự án Sun Ponte_Nguyễn Khánh Hà</t>
  </si>
  <si>
    <t>UNC07014</t>
  </si>
  <si>
    <t>TT phí HH GDDA căn T11802 dự án Sun Ponte_Nguyễn Khánh Hà</t>
  </si>
  <si>
    <t>UNC07015</t>
  </si>
  <si>
    <t>TT phí HH GDDA căn T203A03 dự án Sun Ponte_Nguyễn Khánh Hà</t>
  </si>
  <si>
    <t>UNC07016</t>
  </si>
  <si>
    <t>TT phí HH GDDA căn T212B03 dự án Sun Ponte_Nguyễn Khánh Hà</t>
  </si>
  <si>
    <t>UNC07017</t>
  </si>
  <si>
    <t>TT phí HH GDDA căn T212B01 dự án Sun Ponte_Nguyễn Khánh Hà</t>
  </si>
  <si>
    <t>UNC07018</t>
  </si>
  <si>
    <t>TT phí HH GDDA căn T212B11 dự án Sun Ponte_Nguyễn Khánh Hà</t>
  </si>
  <si>
    <t>UNC07019</t>
  </si>
  <si>
    <t>TT phí HH GDDA căn T22412 dự án Sun Ponte_Nguyễn Khánh Hà</t>
  </si>
  <si>
    <t>UNC07020</t>
  </si>
  <si>
    <t>TT phí HH GDDA căn S12212 dự án Symphony_Nguyễn Khánh Hà</t>
  </si>
  <si>
    <t>UNC07021</t>
  </si>
  <si>
    <t>TT phí HH GDDA căn T203A09 dự án Sun Ponte_Nguyễn Khánh Hà</t>
  </si>
  <si>
    <t>UNC07022</t>
  </si>
  <si>
    <t>TT phí HH GDDA căn T212B03A dự án Sun Ponte_Nguyễn Khánh Hà</t>
  </si>
  <si>
    <t>T212B03A_SunPonte</t>
  </si>
  <si>
    <t>UNC07023</t>
  </si>
  <si>
    <t>TT phí HH GDDA căn T21702 dự án Sun Ponte_Nguyễn Khánh Hà</t>
  </si>
  <si>
    <t>UNC07024</t>
  </si>
  <si>
    <t>TT phí HH GDDA căn T21703A dự án Sun Ponte_Nguyễn Khánh Hà</t>
  </si>
  <si>
    <t>UNC07025</t>
  </si>
  <si>
    <t>TT phí HHMG căn P11712 dự án Panoma_Nguyễn Thanh Mai</t>
  </si>
  <si>
    <t>CTV_NTMai</t>
  </si>
  <si>
    <t>Nguyễn Thanh Mai</t>
  </si>
  <si>
    <t>UNC07026</t>
  </si>
  <si>
    <t>TT phí HH GDDA căn P1.07.01 dự án LUMI Hanoi_Nguyễn Thị Duệ</t>
  </si>
  <si>
    <t>UNC07027</t>
  </si>
  <si>
    <t>TT phí HH GDDA căn P1.07.07 dự án LUMI Hanoi_Nguyễn Thị Duệ</t>
  </si>
  <si>
    <t>UNC07028</t>
  </si>
  <si>
    <t>TT phí HH GDDA căn P1.10.01 dự án LUMI Hanoi_Nguyễn Thị Duệ</t>
  </si>
  <si>
    <t>UNC07029</t>
  </si>
  <si>
    <t>TT phí HHMG căn P1.28.07 dự án LUMI Hanoi_Nguyễn Thị Duệ</t>
  </si>
  <si>
    <t>TT phí HH TPKD căn P1.28.07 dự án LUMI Hanoi_Nguyễn Thị Duệ</t>
  </si>
  <si>
    <t>TT phí HH GĐKD căn P1.28.07 dự án LUMI Hanoi_Nguyễn Thị Duệ</t>
  </si>
  <si>
    <t>TT phí HH GĐDA căn P1.28.07 dự án LUMI Hanoi_Nguyễn Thị Duệ</t>
  </si>
  <si>
    <t>UNC07030</t>
  </si>
  <si>
    <t>TT phí HH GDDA căn P10512B dự án The Pathway_Nguyễn Thị Duệ</t>
  </si>
  <si>
    <t>UNC07031</t>
  </si>
  <si>
    <t>TT phí HH GDDA căn P2.21.03 dự án LUMI Hanoi_Nguyễn Thị Duệ</t>
  </si>
  <si>
    <t>UNC07032</t>
  </si>
  <si>
    <t>TT phí HHMG căn T22412 dự án Sun Ponte_Nguyễn Thị Duệ</t>
  </si>
  <si>
    <t>TT phí HH TPKD căn T22412 dự án Sun Ponte_Nguyễn Thị Duệ</t>
  </si>
  <si>
    <t>TT phí HH GĐKD căn T22412 dự án Sun Ponte_Nguyễn Thị Duệ</t>
  </si>
  <si>
    <t>UNC07033</t>
  </si>
  <si>
    <t>TT phí HH GĐKD căn S10603A dự án Symphony_Nguyễn Thị Huế</t>
  </si>
  <si>
    <t>UNC07034</t>
  </si>
  <si>
    <t>TT phí HH GĐKD căn S10903 dự án Symphony_Nguyễn Thị Huế</t>
  </si>
  <si>
    <t>UNC07035</t>
  </si>
  <si>
    <t>TT phí HH GĐKD căn S10908 dự án Symphony_Nguyễn Thị Huế</t>
  </si>
  <si>
    <t>UNC07036</t>
  </si>
  <si>
    <t>TT phí HH GĐKD căn S10910 dự án Symphony_Nguyễn Thị Huế</t>
  </si>
  <si>
    <t>UNC07037</t>
  </si>
  <si>
    <t>TT phí HHMG căn S10911 dự án Symphony_Nguyễn Thị Huế</t>
  </si>
  <si>
    <t>TT phí HH TPKD căn S10911 dự án Symphony_Nguyễn Thị Huế</t>
  </si>
  <si>
    <t>TT phí HH GĐKD căn S10911 dự án Symphony_Nguyễn Thị Huế</t>
  </si>
  <si>
    <t>UNC07038</t>
  </si>
  <si>
    <t>TT phí HH GĐKD căn S12112A dự án Symphony_Nguyễn Thị Huế</t>
  </si>
  <si>
    <t>UNC07039</t>
  </si>
  <si>
    <t>TT phí HH TPKD căn S12212B dự án Symphony_Nguyễn Thị Huế</t>
  </si>
  <si>
    <t>TT phí HH GĐKD căn S12212B dự án Symphony_Nguyễn Thị Huế</t>
  </si>
  <si>
    <t>UNC07040</t>
  </si>
  <si>
    <t>TT phí HH GĐKD căn S12203 dự án Symphony_Nguyễn Thị Huế</t>
  </si>
  <si>
    <t>UNC07041</t>
  </si>
  <si>
    <t>TT phí HH GĐKD căn S2B0503 dự án Symphony_Nguyễn Thị Huế</t>
  </si>
  <si>
    <t>UNC07042</t>
  </si>
  <si>
    <t>TT phí HH GĐKD căn S3A1801 dự án Symphony_Nguyễn Thị Huế</t>
  </si>
  <si>
    <t>UNC07043</t>
  </si>
  <si>
    <t>TT phí HH GĐKD căn T103A08 dự án Sun Ponte_Nguyễn Thị Huế</t>
  </si>
  <si>
    <t>UNC07044</t>
  </si>
  <si>
    <t>TT phí HH GĐKD căn T11702 dự án Sun Ponte_Nguyễn Thị Huế</t>
  </si>
  <si>
    <t>UNC07045</t>
  </si>
  <si>
    <t>TT phí HH GĐKD căn T11703A dự án Sun Ponte_Nguyễn Thị Huế</t>
  </si>
  <si>
    <t>UNC07046</t>
  </si>
  <si>
    <t>TT phí HH GĐKD căn T11706 dự án Sun Ponte_Nguyễn Thị Huế</t>
  </si>
  <si>
    <t>UNC07047</t>
  </si>
  <si>
    <t>TT phí HHMG căn T11707 dự án Sun Ponte_Nguyễn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</si>
  <si>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</si>
  <si>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</si>
  <si>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</si>
  <si>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</si>
  <si>
    <t>TT phí HH GĐKD căn T203A03 dự án Sun Ponte_Nguyễn Thị Huế</t>
  </si>
  <si>
    <t>UNC07050</t>
  </si>
  <si>
    <t>TT phí HH GĐKD căn T212B01 dự án Sun Ponte_Nguyễn Thị Huế</t>
  </si>
  <si>
    <t>UNC07051</t>
  </si>
  <si>
    <t>TT phí HHMG căn T212B03 dự án Sun Ponte_Nguyễn Thị Huế</t>
  </si>
  <si>
    <t>TT phí HH GĐKD căn T212B03 dự án Sun Ponte_Nguyễn Thị Huế</t>
  </si>
  <si>
    <t>UNC07052</t>
  </si>
  <si>
    <t>TT phí HH GĐKD căn T212B03A dự án Sun Ponte_Nguyễn Thị Huế</t>
  </si>
  <si>
    <t>UNC07053</t>
  </si>
  <si>
    <t>TT phí HHMG căn T212B11 dự án Sun Ponte_Nguyễn Thị Huế</t>
  </si>
  <si>
    <t>TT phí HH TPKD căn T212B11 dự án Sun Ponte_Nguyễn Thị Huế</t>
  </si>
  <si>
    <t>TT phí HH GĐKD căn T212B11 dự án Sun Ponte_Nguyễn Thị Huế</t>
  </si>
  <si>
    <t>UNC07054</t>
  </si>
  <si>
    <t>TT phí HH GĐKD căn T21702 dự án Sun Ponte_Nguyễn Thị Huế</t>
  </si>
  <si>
    <t>UNC07055</t>
  </si>
  <si>
    <t>TT phí HH GĐKD căn S12212 dự án Symphony_Nguyễn Thị Huế</t>
  </si>
  <si>
    <t>UNC07056</t>
  </si>
  <si>
    <t>TT phí HH GĐKD căn S2A1702 dự án Symphony_Nguyễn Thị Huế</t>
  </si>
  <si>
    <t>UNC07057</t>
  </si>
  <si>
    <t>TT phí HH GĐKD căn S2A2102 dự án Symphony_Nguyễn Thị Huế</t>
  </si>
  <si>
    <t>UNC07058</t>
  </si>
  <si>
    <t>TT phí HHMG căn S2A2103 dự án Symphony_Nguyễn Thị Huế</t>
  </si>
  <si>
    <t>TT phí HH TPKD căn S2A2103 dự án Symphony_Nguyễn Thị Huế</t>
  </si>
  <si>
    <t>TT phí HH GĐKD căn S2A2103 dự án Symphony_Nguyễn Thị Huế</t>
  </si>
  <si>
    <t>UNC07059</t>
  </si>
  <si>
    <t>TT phí HHMG căn T21703A dự án Sun Ponte_Nguyễn Thị Huế</t>
  </si>
  <si>
    <t>TT phí HH TPKD căn T21703A dự án Sun Ponte_Nguyễn Thị Huế</t>
  </si>
  <si>
    <t>TT phí HH GĐKD căn T21703A dự án Sun Ponte_Nguyễn Thị Huế</t>
  </si>
  <si>
    <t>UNC07060</t>
  </si>
  <si>
    <t>TT phí HH GĐKD căn P10512B dự án The Pathway_Nguyễn Thị Thảo</t>
  </si>
  <si>
    <t>UNC07061</t>
  </si>
  <si>
    <t>TT phí HH TPKD căn S10908 dự án Symphony_Nguyễn Thị Vân</t>
  </si>
  <si>
    <t>UNC07062</t>
  </si>
  <si>
    <t>TT phí HHMG căn S12203 dự án Symphony_Nguyễn Thị Vân</t>
  </si>
  <si>
    <t>TT phí HH TPKD căn S12203 dự án Symphony_Nguyễn Thị Vân</t>
  </si>
  <si>
    <t>UNC07063</t>
  </si>
  <si>
    <t>TT phí HHMG căn S2A2102 dự án Symphony_Nguyễn Thị Vân</t>
  </si>
  <si>
    <t>TT phí HH TPKD căn S2A2102 dự án Symphony_Nguyễn Thị Vân</t>
  </si>
  <si>
    <t>UNC07064</t>
  </si>
  <si>
    <t>TT phí HH TPKD căn S2B0503 dự án Symphony_Nguyễn Thị Vân</t>
  </si>
  <si>
    <t>UNC07065</t>
  </si>
  <si>
    <t>TT phí HH TPKD căn T103A08 dự án Sun Ponte_Nguyễn Thị Vân</t>
  </si>
  <si>
    <t>UNC07066</t>
  </si>
  <si>
    <t>TT phí HH TPKD căn T11702 dự án Sun Ponte_Nguyễn Thị Vân</t>
  </si>
  <si>
    <t>UNC07067</t>
  </si>
  <si>
    <t>TT phí HHMG căn T11703A dự án Sun Ponte_Nguyễn Thị Vân</t>
  </si>
  <si>
    <t>TT phí HH TPKD căn T11703A dự án Sun Ponte_Nguyễn Thị Vân</t>
  </si>
  <si>
    <t>UNC07068</t>
  </si>
  <si>
    <t>TT phí HH TPKD căn T11802 dự án Sun Ponte_Nguyễn Thị Vân</t>
  </si>
  <si>
    <t>UNC07069</t>
  </si>
  <si>
    <t>TT phí HH TPKD căn T11707 dự án Sun Ponte_Nguyễn Thị Vân</t>
  </si>
  <si>
    <t>UNC07070</t>
  </si>
  <si>
    <t>TT phí HH TPKD căn T212B03 dự án Sun Ponte_Nguyễn Thị Vân</t>
  </si>
  <si>
    <t>UNC07071</t>
  </si>
  <si>
    <t>TT phí HHMG căn T212B03A dự án Sun Ponte_Nguyễn Thị Vân</t>
  </si>
  <si>
    <t>TT phí HH TPKD căn T212B03A dự án Sun Ponte_Nguyễn Thị Vân</t>
  </si>
  <si>
    <t>UNC07072</t>
  </si>
  <si>
    <t>TT phí HH TPKD căn T21702 dự án Sun Ponte_Nguyễn Thị Vân</t>
  </si>
  <si>
    <t>UNC07073</t>
  </si>
  <si>
    <t>TT phí HHMG căn P1.07.01 dự án LUMI Hanoi_Nguyễn Văn Công</t>
  </si>
  <si>
    <t>TT phí HH TPKD căn P1.07.01 dự án LUMI Hanoi_Nguyễn Văn Công</t>
  </si>
  <si>
    <t>UNC07074</t>
  </si>
  <si>
    <t>TT phí HHMG căn P1.10.01 dự án LUMI Hanoi_Nguyễn Văn Công</t>
  </si>
  <si>
    <t>TT phí HH TPKD căn P1.10.01 dự án LUMI Hanoi_Nguyễn Văn Công</t>
  </si>
  <si>
    <t>UNC07075</t>
  </si>
  <si>
    <t>TT phí HHMG căn S10322 dự án Symphony_Nguyễn Văn Công</t>
  </si>
  <si>
    <t>TT phí HH TPKD căn S10322 dự án Symphony_Nguyễn Văn Công</t>
  </si>
  <si>
    <t>UNC07076</t>
  </si>
  <si>
    <t>TT phí HHMG căn S3A1801 dự án Symphony_Nguyễn Viết Phú Nguyên</t>
  </si>
  <si>
    <t>UNC07077</t>
  </si>
  <si>
    <t>TT phí HHMG căn P2.21.03 dự án LUMI Hanoi_Tăng Thế Hưng</t>
  </si>
  <si>
    <t>TT phí HH TPKD căn P2.21.03 dự án LUMI Hanoi_Tăng Thế Hưng</t>
  </si>
  <si>
    <t>UNC07078</t>
  </si>
  <si>
    <t>TT phí HHMG căn S10908 dự án Symphony_Trịnh Thị Mai Hương</t>
  </si>
  <si>
    <t>UNC07079</t>
  </si>
  <si>
    <t>TT phí HHMG căn T11702 dự án Sun Ponte_Trịnh Thị Mai Hương</t>
  </si>
  <si>
    <t>UNC07080</t>
  </si>
  <si>
    <t>TT phí HHMG căn T11802 dự án Sun Ponte_Trịnh Thị Mai Hương</t>
  </si>
  <si>
    <t>UNC07081</t>
  </si>
  <si>
    <t>TT phí HHMG căn T21702 dự án Sun Ponte_Trịnh Thị Mai Hương</t>
  </si>
  <si>
    <t>UNC07082</t>
  </si>
  <si>
    <t>TT phí HHMG căn S2B0503 dự án Symphony_Nguyễn Quang Huy</t>
  </si>
  <si>
    <t>UNC07083</t>
  </si>
  <si>
    <t>TT phí HHMG căn T103A08 dự án Sun Ponte_Nguyễn Quang Huy</t>
  </si>
  <si>
    <t>UNC07084</t>
  </si>
  <si>
    <t>TT phí HHMG căn T11707 dự án Sun Ponte_Nguyễn Quang Huy</t>
  </si>
  <si>
    <t>UNC07085</t>
  </si>
  <si>
    <t>TT phí HHMG căn T212B03 dự án Sun Ponte_Nguyễn Quang Huy</t>
  </si>
  <si>
    <t>UNC07086</t>
  </si>
  <si>
    <t>Chi phí quảng cáo facebook kỳ 01/11-15/11/2024-DA Vin36</t>
  </si>
  <si>
    <t>UNC07132</t>
  </si>
  <si>
    <t>TT phí thưởng nóng căn A80807 dự án Sun Urban City_Lê Thế Bách</t>
  </si>
  <si>
    <t>NV_LTB</t>
  </si>
  <si>
    <t>UNC07133</t>
  </si>
  <si>
    <t>TT phí thưởng nóng căn A80807 dự án Sun Urban City_Vũ Thu Hiền</t>
  </si>
  <si>
    <t>UNC07134</t>
  </si>
  <si>
    <t>TT phí thưởng nóng căn A80807 dự án Sun Urban City_Nguyễn Hoàng Sơn</t>
  </si>
  <si>
    <t>NV_NHS</t>
  </si>
  <si>
    <t>Chi phí quảng cáo facebook kỳ 11/11-17/11/2024-DA Vin36</t>
  </si>
  <si>
    <t>CPQC_Vin36</t>
  </si>
  <si>
    <t>UNC07335</t>
  </si>
  <si>
    <t>TT chi phí hỗ trợ tiền MKT từ 28/9/24-28/10/24 dự án Senique Hanoi cá nhân chạy quảng cáo - team Trần Thanh Hải</t>
  </si>
  <si>
    <t>UNC07339</t>
  </si>
  <si>
    <t>TT chi phí hỗ trợ tiền MKT t10/2024 dự án Sola Park cá nhân chạy quảng cáo - team Lê Thế Bách</t>
  </si>
  <si>
    <t>UNC07398</t>
  </si>
  <si>
    <t>TT phí HHMG căn GS50805 dự án The Miami tòa GS5_Bùi Trần Diệu Anh</t>
  </si>
  <si>
    <t>TT phí HH TPKD căn GS50805 dự án The Miami tòa GS5_Bùi Trần Diệu Anh</t>
  </si>
  <si>
    <t>UNC07399</t>
  </si>
  <si>
    <t>TT phí HHMG căn GS52902 dự án The Miami tòa GS5_Bùi Trần Diệu Anh</t>
  </si>
  <si>
    <t>TT phí HH TPKD căn GS52902 dự án The Miami tòa GS5_Bùi Trần Diệu Anh</t>
  </si>
  <si>
    <t>UNC07400</t>
  </si>
  <si>
    <t>TT phí HH TPKD căn T11701 dự án Sun Ponte_Bùi Trần Diệu Anh</t>
  </si>
  <si>
    <t>UNC07401</t>
  </si>
  <si>
    <t>TT phí HH TPKD căn T20603A dự án Sun Ponte_Bùi Trần Diệu Anh</t>
  </si>
  <si>
    <t>T20603A_SunPonte</t>
  </si>
  <si>
    <t>UNC07402</t>
  </si>
  <si>
    <t>TT phí HH TPKD căn T22112A dự án Sun Ponte_Bùi Trần Diệu Anh</t>
  </si>
  <si>
    <t>T22112A_SunPonte</t>
  </si>
  <si>
    <t>UNC07403</t>
  </si>
  <si>
    <t>TT phí HH TPKD căn T22309 dự án Sun Ponte_Bùi Trần Diệu Anh</t>
  </si>
  <si>
    <t>UNC07404</t>
  </si>
  <si>
    <t>UNC07405</t>
  </si>
  <si>
    <t>UNC07406</t>
  </si>
  <si>
    <t>TT phí HH GĐKD căn GS50805 dự án The Miami tòa GS5_Nguyễn Thị Hiếu</t>
  </si>
  <si>
    <t>CTV_NTH</t>
  </si>
  <si>
    <t>Nguyễn Thị Hiếu</t>
  </si>
  <si>
    <t>UNC07407</t>
  </si>
  <si>
    <t>TT phí HH GĐKD căn GS51902 dự án The Miami tòa GS5_Nguyễn Thị Hiếu</t>
  </si>
  <si>
    <t>UNC07408</t>
  </si>
  <si>
    <t>TT phí HH GĐKD căn GS52902 dự án The Miami tòa GS5_Nguyễn Thị Hiếu</t>
  </si>
  <si>
    <t>UNC07409</t>
  </si>
  <si>
    <t>TT phí HHMG căn GS52915 dự án The Miami tòa GS5_Nguyễn Thị Hiếu</t>
  </si>
  <si>
    <t>TT phí HH TPKD căn GS52915 dự án The Miami tòa GS5_Nguyễn Thị Hiếu</t>
  </si>
  <si>
    <t>TT phí HH GĐKD căn GS52915 dự án The Miami tòa GS5_Nguyễn Thị Hiếu</t>
  </si>
  <si>
    <t>UNC07410</t>
  </si>
  <si>
    <t>TT phí HH GĐKD căn GS53201 dự án The Miami tòa GS5_Nguyễn Thị Hiếu</t>
  </si>
  <si>
    <t>UNC07411</t>
  </si>
  <si>
    <t>TT phí HH GĐKD căn S12210 dự án Symphony_Nguyễn Thị Hiếu</t>
  </si>
  <si>
    <t>UNC07412</t>
  </si>
  <si>
    <t>TT phí HH GĐKD căn T11701 dự án Sun Ponte_Nguyễn Thị Hiếu</t>
  </si>
  <si>
    <t>UNC07413</t>
  </si>
  <si>
    <t>TT phí HH GĐKD căn T11905 dự án Sun Ponte_Nguyễn Thị Hiếu</t>
  </si>
  <si>
    <t>UNC07414</t>
  </si>
  <si>
    <t>TT phí HH GĐKD căn T20603A dự án Sun Ponte_Nguyễn Thị Hiếu</t>
  </si>
  <si>
    <t>UNC07415</t>
  </si>
  <si>
    <t>TT phí HH GĐKD căn T212B05 dự án Sun Ponte_Nguyễn Thị Hiếu</t>
  </si>
  <si>
    <t>UNC07416</t>
  </si>
  <si>
    <t>TT phí HH GĐKD căn T22112A dự án Sun Ponte_Nguyễn Thị Hiếu</t>
  </si>
  <si>
    <t>UNC07417</t>
  </si>
  <si>
    <t>TT phí HH GĐKD căn T22309 dự án Sun Ponte_Nguyễn Thị Hiếu</t>
  </si>
  <si>
    <t>UNC07418</t>
  </si>
  <si>
    <t>TT phí HH GĐDA căn GS50805 dự án The Miami tòa GS5_Nguyễn Thị Duệ</t>
  </si>
  <si>
    <t>UNC07419</t>
  </si>
  <si>
    <t>TT phí HH GĐDA căn GS50807 dự án The Miami tòa GS5_Nguyễn Thị Duệ</t>
  </si>
  <si>
    <t>UNC07420</t>
  </si>
  <si>
    <t>TT phí HH GĐDA căn GS50809 dự án The Miami tòa GS5_Nguyễn Thị Duệ</t>
  </si>
  <si>
    <t>UNC07421</t>
  </si>
  <si>
    <t>TT phí HH GĐDA căn GS51706 dự án The Miami tòa GS5_Nguyễn Thị Duệ</t>
  </si>
  <si>
    <t>UNC07422</t>
  </si>
  <si>
    <t>TT phí HH GĐDA căn GS51902 dự án The Miami tòa GS5_Nguyễn Thị Duệ</t>
  </si>
  <si>
    <t>UNC07423</t>
  </si>
  <si>
    <t>TT phí HH GĐDA căn GS51911 dự án The Miami tòa GS5_Nguyễn Thị Duệ</t>
  </si>
  <si>
    <t>UNC07424</t>
  </si>
  <si>
    <t>TT phí HH GĐDA căn GS51915 dự án The Miami tòa GS5_Nguyễn Thị Duệ</t>
  </si>
  <si>
    <t>UNC07425</t>
  </si>
  <si>
    <t>TT phí HH GĐDA căn GS52902 dự án The Miami tòa GS5_Nguyễn Thị Duệ</t>
  </si>
  <si>
    <t>UNC07426</t>
  </si>
  <si>
    <t>TT phí HH GĐDA căn GS52915 dự án The Miami tòa GS5_Nguyễn Thị Duệ</t>
  </si>
  <si>
    <t>UNC07427</t>
  </si>
  <si>
    <t>TT phí HH GĐDA căn GS53201 dự án The Miami tòa GS5_Nguyễn Thị Duệ</t>
  </si>
  <si>
    <t>UNC07428</t>
  </si>
  <si>
    <t>TT phí HHMG căn GS50807 dự án The Miami tòa GS5_Nguyễn Văn Đăng</t>
  </si>
  <si>
    <t>TT phí HH TPKD căn GS50807 dự án The Miami tòa GS5_Nguyễn Văn Đăng</t>
  </si>
  <si>
    <t>TT phí HH GĐKD căn GS50807 dự án The Miami tòa GS5_Nguyễn Văn Đăng</t>
  </si>
  <si>
    <t>UNC07429</t>
  </si>
  <si>
    <t>TT phí HHMG căn GS50808 dự án The Miami tòa GS5_Phạm Vân Anh</t>
  </si>
  <si>
    <t>Phạm Vân Anh</t>
  </si>
  <si>
    <t>UNC07430</t>
  </si>
  <si>
    <t>TT phí HHMG căn GS51706 dự án The Miami tòa GS5_Nguyễn Đình Bảo</t>
  </si>
  <si>
    <t>TT phí HH TPKD căn GS51706 dự án The Miami tòa GS5_Nguyễn Đình Bảo</t>
  </si>
  <si>
    <t>TT phí HH GĐKD căn GS51706 dự án The Miami tòa GS5_Nguyễn Đình Bảo</t>
  </si>
  <si>
    <t>UNC07431</t>
  </si>
  <si>
    <t>TT phí HHMG căn GS51902 dự án The Miami tòa GS5_Nguyễn Văn Công</t>
  </si>
  <si>
    <t>TT phí HH TPKD căn GS51902 dự án The Miami tòa GS5_Nguyễn Văn Công</t>
  </si>
  <si>
    <t>UNC07432</t>
  </si>
  <si>
    <t>TT phí HHMG căn GS53201 dự án The Miami tòa GS5_Đinh Thanh Hải</t>
  </si>
  <si>
    <t>TT phí HH TPKD căn GS53201 dự án The Miami tòa GS5_Đinh Thanh Hải</t>
  </si>
  <si>
    <t>UNC07433</t>
  </si>
  <si>
    <t>UNC07434</t>
  </si>
  <si>
    <t>UNC07435</t>
  </si>
  <si>
    <t>TT phí HH GĐKD căn S2A1705 dự án Symphony_Nguyễn Thị Huế</t>
  </si>
  <si>
    <t>UNC07436</t>
  </si>
  <si>
    <t>UNC07437</t>
  </si>
  <si>
    <t>TT phí HH GĐDA căn S12210 dự án Symphony_Nguyễn Khánh Hà</t>
  </si>
  <si>
    <t>UNC07438</t>
  </si>
  <si>
    <t>TT phí HH GĐDA căn S2A1705 dự án Symphony_Nguyễn Khánh Hà</t>
  </si>
  <si>
    <t>UNC07439</t>
  </si>
  <si>
    <t>TT phí HH GĐDA căn T11701 dự án Sun Ponte_Nguyễn Khánh Hà</t>
  </si>
  <si>
    <t>UNC07440</t>
  </si>
  <si>
    <t>TT phí HH GĐDA căn T11905 dự án Sun Ponte_Nguyễn Khánh Hà</t>
  </si>
  <si>
    <t>UNC07441</t>
  </si>
  <si>
    <t>TT phí HH GĐDA căn T20603A dự án Sun Ponte_Nguyễn Khánh Hà</t>
  </si>
  <si>
    <t>UNC07442</t>
  </si>
  <si>
    <t>TT phí HH GĐDA căn T212B05 dự án Sun Ponte_Nguyễn Khánh Hà</t>
  </si>
  <si>
    <t>UNC07443</t>
  </si>
  <si>
    <t>TT phí HH GĐDA căn T21702 dự án Sun Ponte_Nguyễn Khánh Hà</t>
  </si>
  <si>
    <t>UNC07444</t>
  </si>
  <si>
    <t>TT phí HH GĐDA căn T22112A dự án Sun Ponte_Nguyễn Khánh Hà</t>
  </si>
  <si>
    <t>UNC07445</t>
  </si>
  <si>
    <t>TT phí HH GĐDA căn T22309 dự án Sun Ponte_Nguyễn Khánh Hà</t>
  </si>
  <si>
    <t>UNC07446</t>
  </si>
  <si>
    <t>TT phí HHMG căn S12210 dự án Symphony_Võ Minh Tuấn</t>
  </si>
  <si>
    <t>UNC07447</t>
  </si>
  <si>
    <t>TT phí HHMG căn T11905 dự án Sun Ponte_Võ Minh Tuấn</t>
  </si>
  <si>
    <t>UNC07448</t>
  </si>
  <si>
    <t>TT phí HH TPKD căn S12210 dự án Symphony_Tăng Thế Hưng</t>
  </si>
  <si>
    <t>UNC07449</t>
  </si>
  <si>
    <t>TT phí HHMG căn T11701 dự án Sun Ponte_Tăng Thế Hưng</t>
  </si>
  <si>
    <t>UNC07450</t>
  </si>
  <si>
    <t>TT phí HHMG căn T11905 dự án Sun Ponte_Tăng Thế Hưng</t>
  </si>
  <si>
    <t>TT phí HH TPKD căn T11905 dự án Sun Ponte_Tăng Thế Hưng</t>
  </si>
  <si>
    <t>UNC07451</t>
  </si>
  <si>
    <t>TT phí HHMG căn T212B05 dự án Sun Ponte_Tăng Thế Hưng</t>
  </si>
  <si>
    <t>TT phí HH TPKD căn T212B05 dự án Sun Ponte_Tăng Thế Hưng</t>
  </si>
  <si>
    <t>UNC07452</t>
  </si>
  <si>
    <t>TT phí HHMG căn T22309 dự án Sun Ponte_Tăng Thế Hưng</t>
  </si>
  <si>
    <t>UNC07453</t>
  </si>
  <si>
    <t>TT phí HHMG căn S2A1705 dự án Symphony_Đầu Trọng Nhân</t>
  </si>
  <si>
    <t>TT phí HH TPKD căn S2A1705 dự án Symphony_Đầu Trọng Nhân</t>
  </si>
  <si>
    <t>UNC07454</t>
  </si>
  <si>
    <t>TT phí HHMG căn T20603A dự án Sun Ponte_Nguyễn Thành Luân</t>
  </si>
  <si>
    <t>NV_RT0837_NTL</t>
  </si>
  <si>
    <t>Nguyễn Thành Luân (P.KD)</t>
  </si>
  <si>
    <t>UNC07455</t>
  </si>
  <si>
    <t>TT phí HHMG căn T22112A dự án Sun Ponte_Nguyễn Thành Luân</t>
  </si>
  <si>
    <t>UNC07456</t>
  </si>
  <si>
    <t>TT phí HHMG căn T212B05 dự án Sun Ponte_Nguyễn Xuân Hùng</t>
  </si>
  <si>
    <t>UNC07457</t>
  </si>
  <si>
    <t>TT phí HHMG căn P12302 dự án Panoma_Nguyễn Đức Đạt</t>
  </si>
  <si>
    <t>NV_RT0792_NDD</t>
  </si>
  <si>
    <t>Nguyễn Đức Đạt</t>
  </si>
  <si>
    <t>HHMGT120101</t>
  </si>
  <si>
    <t>TT phí HHMG căn B2-7-4 dự án Cosmo _Phạm Văn Cường</t>
  </si>
  <si>
    <t>HHMGT120102</t>
  </si>
  <si>
    <t>TT phí HHMG căn B2-7-4 dự án Cosmo _Dương Thị Ánh</t>
  </si>
  <si>
    <t>HHMGT120103</t>
  </si>
  <si>
    <t>TT phí HH TP căn B2-7-4 dự án Cosmo _Phạm Văn Cường</t>
  </si>
  <si>
    <t>HHMGT120104</t>
  </si>
  <si>
    <t>TT phí HH GĐKD căn B2-7-4 dự án Cosmo _Bùi Quý Long</t>
  </si>
  <si>
    <t>HHMGT120105</t>
  </si>
  <si>
    <t>TT phí HH GĐDA căn B2-7-4 dự án Sun Cosmo _Nguyễn Khánh Hà</t>
  </si>
  <si>
    <t>HHMGT120106</t>
  </si>
  <si>
    <t>TT phí HHMG căn S11909 dự án Symphony_Nguyễn Xuân Hùng</t>
  </si>
  <si>
    <t>HHMGT120107</t>
  </si>
  <si>
    <t>TT phí HH TP căn S11909 dự án Symphony_Trịnh Nguyễn Khánh Linh</t>
  </si>
  <si>
    <t>HHMGT120108</t>
  </si>
  <si>
    <t>TT phí HH GĐKD căn S11909 dự án Symphony_Nguyễn Dụng Linh</t>
  </si>
  <si>
    <t>HHMGT120109</t>
  </si>
  <si>
    <t>TT phí HH GĐDA căn S11909 dự án Symphony_Nguyễn Khánh Hà</t>
  </si>
  <si>
    <t>HHMGT120110</t>
  </si>
  <si>
    <t>TT phí HHMG căn S10922 dự án Symphony_Nguyễn Xuân Hùng</t>
  </si>
  <si>
    <t>HHMGT120111</t>
  </si>
  <si>
    <t>TT phí HH TP căn S10922 dự án Symphony_Trịnh Nguyễn Khánh Linh</t>
  </si>
  <si>
    <t>HHMGT120112</t>
  </si>
  <si>
    <t>TT phí HH GĐKD căn S10922 dự án Symphony_Nguyễn Dụng Linh</t>
  </si>
  <si>
    <t>HHMGT120113</t>
  </si>
  <si>
    <t>TT phí HH GĐDA căn S10922 dự án Symphony_Nguyễn Khánh Hà</t>
  </si>
  <si>
    <t>HHMGT120114</t>
  </si>
  <si>
    <t>TT phí HHMG căn S10923 dự án Symphony_Nguyễn Xuân Hùng</t>
  </si>
  <si>
    <t>HHMGT120115</t>
  </si>
  <si>
    <t>TT phí HH TP căn S10923 dự án Symphony_Trịnh Nguyễn Khánh Linh</t>
  </si>
  <si>
    <t>HHMGT120116</t>
  </si>
  <si>
    <t>TT phí HH GĐKD căn S10923 dự án Symphony_Nguyễn Dụng Linh</t>
  </si>
  <si>
    <t>HHMGT120117</t>
  </si>
  <si>
    <t>TT phí HH GĐDA căn S10923 dự án Symphony_Nguyễn Khánh Hà</t>
  </si>
  <si>
    <t>HHMGT120118</t>
  </si>
  <si>
    <t>TT phí HHMG căn T212B01 dự án Sun Ponte _Nguyễn Giang Huy</t>
  </si>
  <si>
    <t>HHMGT120119</t>
  </si>
  <si>
    <t>TT phí HH TP căn T212B01 dự án Sun Ponte _Nguyễn Giang Huy</t>
  </si>
  <si>
    <t>HHMGT120120</t>
  </si>
  <si>
    <t>TT phí HH GĐKD căn T212B01 dự án Sun Ponte _Nguyễn Thị Huế</t>
  </si>
  <si>
    <t>HHMGT120121</t>
  </si>
  <si>
    <t>TT phí HH GĐDA căn T212B01 dự án Sun Ponte _Nguyễn Khánh Hà</t>
  </si>
  <si>
    <t>HHMGT120122</t>
  </si>
  <si>
    <t>TT phí HHMG căn T203A03 dự án Sun Ponte _Nguyễn Giang Huy</t>
  </si>
  <si>
    <t>HHMGT120123</t>
  </si>
  <si>
    <t>TT phí HH TP căn T203A03 dự án Sun Ponte _Nguyễn Giang Huy</t>
  </si>
  <si>
    <t>HHMGT120124</t>
  </si>
  <si>
    <t>TT phí HH GĐKD căn T203A03 dự án Sun Ponte _Nguyễn Thị Huế</t>
  </si>
  <si>
    <t>HHMGT120125</t>
  </si>
  <si>
    <t>TT phí HH GĐDA căn T203A03 dự án Sun Ponte _Nguyễn Khánh Hà</t>
  </si>
  <si>
    <t>HHMGT120126</t>
  </si>
  <si>
    <t>TT phí HHMG căn T10602 dự án Sun Ponte _Lế Hiếu Nghĩa</t>
  </si>
  <si>
    <t>HHMGT120127</t>
  </si>
  <si>
    <t>TT phí HHMG căn T10602 dự án Sun Ponte _Nguyễn Giang Huy</t>
  </si>
  <si>
    <t>HHMGT120128</t>
  </si>
  <si>
    <t>TT phí HHMG căn T10602 dự án Sun Ponte _Phan Đình Hùng</t>
  </si>
  <si>
    <t>HHMGT120129</t>
  </si>
  <si>
    <t>TT phí HH TP căn T10602 dự án Sun Ponte _Nguyễn Giang Huy</t>
  </si>
  <si>
    <t>HHMGT120130</t>
  </si>
  <si>
    <t>TT phí HH GĐKD căn T10602 dự án Sun Ponte _Nguyễn Thị Huế</t>
  </si>
  <si>
    <t>HHMGT120131</t>
  </si>
  <si>
    <t>TT phí HH GĐDA căn T10602 dự án Sun Ponte _Nguyễn Khánh Hà</t>
  </si>
  <si>
    <t>HHMGT120132</t>
  </si>
  <si>
    <t>TT phí HHMG căn T11802 dự án Sun Ponte _Trịnh Thị Mai Hương</t>
  </si>
  <si>
    <t>HHMGT120133</t>
  </si>
  <si>
    <t>TT phí HH TP căn T11802 dự án Sun Ponte _Phạm Thị Hồng Mơ</t>
  </si>
  <si>
    <t>CTV_PTHM</t>
  </si>
  <si>
    <t>Phạm Thị Hồng Mơ</t>
  </si>
  <si>
    <t>HHMGT120134</t>
  </si>
  <si>
    <t>TT phí HH GĐKD căn T11802 dự án Sun Ponte _Nguyễn Thị Huế</t>
  </si>
  <si>
    <t>HHMGT120135</t>
  </si>
  <si>
    <t>TT phí HH GĐDA căn T11802 dự án Sun Ponte _Nguyễn Khánh Hà</t>
  </si>
  <si>
    <t>HHMGT120136</t>
  </si>
  <si>
    <t>TT phí HHMG căn T11711 dự án Sun Ponte _Phạm Văn Cường</t>
  </si>
  <si>
    <t>HHMGT120137</t>
  </si>
  <si>
    <t>TT phí HHMG căn T11711 dự án Sun Ponte _Hồ Đức</t>
  </si>
  <si>
    <t>HHMGT120138</t>
  </si>
  <si>
    <t>TT phí HHMG căn T11711 dự án Sun Ponte _Nguyễn Văn Đăng</t>
  </si>
  <si>
    <t>HHMGT120139</t>
  </si>
  <si>
    <t>TT phí HH TP căn T11711 dự án Sun Ponte _Phạm Văn Cường</t>
  </si>
  <si>
    <t>HHMGT120140</t>
  </si>
  <si>
    <t>TT phí HH GĐKD căn T11711 dự án Sun Ponte _Bùi Quý Long</t>
  </si>
  <si>
    <t>HHMGT120141</t>
  </si>
  <si>
    <t>TT phí HH GĐDA căn T11711 dự án Sun Ponte _Nguyễn Khánh Hà</t>
  </si>
  <si>
    <t>HHMGT120142</t>
  </si>
  <si>
    <t>TT phí HHMG căn T11702 dự án Sun Ponte _Trịnh Thị Mai Hương</t>
  </si>
  <si>
    <t>HHMGT120143</t>
  </si>
  <si>
    <t>TT phí HH TP căn T11702 dự án Sun Ponte _Phạm Thị Hồng Mơ</t>
  </si>
  <si>
    <t>HHMGT120144</t>
  </si>
  <si>
    <t>TT phí HH GĐKD căn T11702 dự án Sun Ponte _Nguyễn Thị Huế</t>
  </si>
  <si>
    <t>HHMGT120145</t>
  </si>
  <si>
    <t>TT phí HH GĐDA căn T11702 dự án Sun Ponte _Nguyễn Khánh Hà</t>
  </si>
  <si>
    <t>HHMGT120146</t>
  </si>
  <si>
    <t>TT phí HHMG căn T203A09 dự án Sun Ponte _Bùi Quý Long</t>
  </si>
  <si>
    <t>HHMGT120147</t>
  </si>
  <si>
    <t>TT phí HH TP căn T203A09 dự án Sun Ponte _Bùi Quý Long</t>
  </si>
  <si>
    <t>HHMGT120148</t>
  </si>
  <si>
    <t>TT phí HH GĐKD căn T203A09 dự án Sun Ponte _Bùi Quý Long</t>
  </si>
  <si>
    <t>HHMGT120149</t>
  </si>
  <si>
    <t>TT phí HH GĐDA căn T203A09 dự án Sun Ponte _Nguyễn Khánh Hà</t>
  </si>
  <si>
    <t>HHMGT120150</t>
  </si>
  <si>
    <t>TT phí HHMG căn T11703A dự án Sun Ponte _Phạm Thị Hồng Mơ</t>
  </si>
  <si>
    <t>HHMGT120151</t>
  </si>
  <si>
    <t>TT phí HH TP căn T11703A dự án Sun Ponte _Phạm Thị Hồng Mơ</t>
  </si>
  <si>
    <t>HHMGT120152</t>
  </si>
  <si>
    <t>TT phí HH GĐKD căn T11703A dự án Sun Ponte _Nguyễn Thị Huế</t>
  </si>
  <si>
    <t>HHMGT120153</t>
  </si>
  <si>
    <t>TT phí HH GĐDA căn T11703A dự án Sun Ponte _Nguyễn Khánh Hà</t>
  </si>
  <si>
    <t>HHMGT120154</t>
  </si>
  <si>
    <t>TT phí HHMG căn T212B11 dự án Sun Ponte _Nguyễn Thị Huế</t>
  </si>
  <si>
    <t>HHMGT120155</t>
  </si>
  <si>
    <t>TT phí HH TP căn T212B11 dự án Sun Ponte _Nguyễn Thị Huế</t>
  </si>
  <si>
    <t>HHMGT120156</t>
  </si>
  <si>
    <t>TT phí HH GĐKD căn T212B11 dự án Sun Ponte _Nguyễn Thị Huế</t>
  </si>
  <si>
    <t>HHMGT120157</t>
  </si>
  <si>
    <t>TT phí HH GĐDA căn T212B11 dự án Sun Ponte _Nguyễn Khánh Hà</t>
  </si>
  <si>
    <t>HHMGT120158</t>
  </si>
  <si>
    <t>HHMGT120159</t>
  </si>
  <si>
    <t>TT phí HH TP căn S12212 dự án Symphony_Đầu Trọng Nhân</t>
  </si>
  <si>
    <t>HHMGT120160</t>
  </si>
  <si>
    <t>HHMGT120161</t>
  </si>
  <si>
    <t>TT phí HH GĐDA căn S12212 dự án Symphony_Nguyễn Khánh Hà</t>
  </si>
  <si>
    <t>HHMGT120162</t>
  </si>
  <si>
    <t>TT phí HHMG căn S2A2102 dự án Symphony_Phạm Thị Hồng Mơ</t>
  </si>
  <si>
    <t>HHMGT120163</t>
  </si>
  <si>
    <t>TT phí HH TP căn S2A2102 dự án Symphony_Phạm Thị Hồng Mơ</t>
  </si>
  <si>
    <t>HHMGT120164</t>
  </si>
  <si>
    <t>HHMGT120165</t>
  </si>
  <si>
    <t>TT phí HH GĐDA căn S2A2102 dự án Symphony_Nguyễn Khánh Hà</t>
  </si>
  <si>
    <t>HHMGT120166</t>
  </si>
  <si>
    <t>TT phí HHMG căn S12112A dự án Symphony_Bùi Quý Long</t>
  </si>
  <si>
    <t>HHMGT120167</t>
  </si>
  <si>
    <t>TT phí HH TP căn S12112A dự án Symphony_Bùi Quý Long</t>
  </si>
  <si>
    <t>HHMGT120168</t>
  </si>
  <si>
    <t>TT phí HH GĐKD căn S12112A dự án Symphony_Bùi Quý Long</t>
  </si>
  <si>
    <t>HHMGT120169</t>
  </si>
  <si>
    <t>TT phí HH GĐDA căn S12112A dự án Symphony_Nguyễn Khánh Hà</t>
  </si>
  <si>
    <t>HHMGT120170</t>
  </si>
  <si>
    <t>HHMGT120171</t>
  </si>
  <si>
    <t>TT phí HH TP căn S10903 dự án Symphony_Nguyễn Giang Huy</t>
  </si>
  <si>
    <t>HHMGT120172</t>
  </si>
  <si>
    <t>HHMGT120173</t>
  </si>
  <si>
    <t>TT phí HH GĐDA căn S10903 dự án Symphony_Nguyễn Khánh Hà</t>
  </si>
  <si>
    <t>HHMGT120174</t>
  </si>
  <si>
    <t>HHMGT120175</t>
  </si>
  <si>
    <t>TT phí HH TP căn S2A2103 dự án Symphony_Nguyễn Thị Huế</t>
  </si>
  <si>
    <t>HHMGT120176</t>
  </si>
  <si>
    <t>HHMGT120177</t>
  </si>
  <si>
    <t>TT phí HH GĐDA căn S2A2103 dự án Symphony_Nguyễn Khánh Hà</t>
  </si>
  <si>
    <t>HHMGT120178</t>
  </si>
  <si>
    <t>TT phí HHMG căn S12203 dự án Symphony_Phạm Thị Hồng Mơ</t>
  </si>
  <si>
    <t>HHMGT120179</t>
  </si>
  <si>
    <t>TT phí HH TP căn S12203 dự án Symphony_Phạm Thị Hồng Mơ</t>
  </si>
  <si>
    <t>HHMGT120180</t>
  </si>
  <si>
    <t>HHMGT120181</t>
  </si>
  <si>
    <t>TT phí HH GĐDA căn S12203 dự án Symphony_Nguyễn Khánh Hà</t>
  </si>
  <si>
    <t>HHMGT120182</t>
  </si>
  <si>
    <t>HHMGT120183</t>
  </si>
  <si>
    <t>TT phí HH TP căn S12212B dự án Symphony_Nguyễn Thị Huế</t>
  </si>
  <si>
    <t>HHMGT120184</t>
  </si>
  <si>
    <t>HHMGT120185</t>
  </si>
  <si>
    <t>TT phí HH GĐDA căn S12212B dự án Symphony_Nguyễn Khánh Hà</t>
  </si>
  <si>
    <t>HHMGT120186</t>
  </si>
  <si>
    <t>HHMGT120187</t>
  </si>
  <si>
    <t>TT phí HH TP căn S2B0503 dự án Symphony_Phạm Thị Hồng Mơ</t>
  </si>
  <si>
    <t>HHMGT120188</t>
  </si>
  <si>
    <t>HHMGT120189</t>
  </si>
  <si>
    <t>TT phí HH GĐDA căn S2B0503 dự án Symphony_Nguyễn Khánh Hà</t>
  </si>
  <si>
    <t>HHMGT120190</t>
  </si>
  <si>
    <t>CTV_NVCong</t>
  </si>
  <si>
    <t>HHMGT120191</t>
  </si>
  <si>
    <t>TT phí HH TP căn S10322 dự án Symphony_Nguyễn Văn Công</t>
  </si>
  <si>
    <t>HHMGT120192</t>
  </si>
  <si>
    <t>HHMGT120193</t>
  </si>
  <si>
    <t>TT phí HH GĐDA căn S10322 dự án Symphony_Nguyễn Khánh Hà</t>
  </si>
  <si>
    <t>HHMGT120194</t>
  </si>
  <si>
    <t>HHMGT120195</t>
  </si>
  <si>
    <t>TT phí HH TP căn S3A1801 dự án Symphony_Nguyễn Giang Huy</t>
  </si>
  <si>
    <t>HHMGT120196</t>
  </si>
  <si>
    <t>HHMGT120197</t>
  </si>
  <si>
    <t>TT phí HH GĐDA căn S3A1801 dự án Symphony_Nguyễn Khánh Hà</t>
  </si>
  <si>
    <t>HHMGT120198</t>
  </si>
  <si>
    <t>HHMGT120199</t>
  </si>
  <si>
    <t>TT phí HH TP căn S10603A dự án Symphony_Nguyễn Giang Huy</t>
  </si>
  <si>
    <t>HHMGT120200</t>
  </si>
  <si>
    <t>HHMGT120201</t>
  </si>
  <si>
    <t>TT phí HH GĐDA căn S10603A dự án Symphony_Nguyễn Khánh Hà</t>
  </si>
  <si>
    <t>HHMGT120202</t>
  </si>
  <si>
    <t>TT phí HHMG căn S103A18 dự án Symphony_Trịnh Nguyễn Khánh Linh</t>
  </si>
  <si>
    <t>HHMGT120203</t>
  </si>
  <si>
    <t>TT phí HH TP căn S103A18 dự án Symphony_Trịnh Nguyễn Khánh Linh</t>
  </si>
  <si>
    <t>HHMGT120204</t>
  </si>
  <si>
    <t>TT phí HH GĐKD căn S103A18 dự án Symphony_Nguyễn Dụng Linh</t>
  </si>
  <si>
    <t>HHMGT120205</t>
  </si>
  <si>
    <t>TT phí HH GĐDA căn S103A18 dự án Symphony_Nguyễn Khánh Hà</t>
  </si>
  <si>
    <t>Chi phí quảng cáo facebook kỳ 23/11-23/12/2024 - Dự án Matrix 1</t>
  </si>
  <si>
    <t>CPQC_Matrix1</t>
  </si>
  <si>
    <t>Chi phí quảng cáo facebook kỳ 23/11-23/12/2024 - Dự án HH3</t>
  </si>
  <si>
    <t>CPQC_HH3</t>
  </si>
  <si>
    <t>Chi phí quảng cáo facebook kỳ 23/11-23/12/2024 - Dự án Vin36</t>
  </si>
  <si>
    <t>MH0001</t>
  </si>
  <si>
    <t>Phí HHMG căn A10712B dự án SUBC theo hóa đơn 429 ngày 26/12/2024</t>
  </si>
  <si>
    <t>Phí HHMG căn A10301 dự án SUBC theo hóa đơn 429 ngày 26/12/2024</t>
  </si>
  <si>
    <t>Phí HHMG căn A10715 dự án SUBC theo hóa đơn 429 ngày 26/12/2024</t>
  </si>
  <si>
    <t>Phí HHMG căn A10709 dự án SUBC theo hóa đơn 429 ngày 26/12/2024</t>
  </si>
  <si>
    <t>Phí HHMG căn A10317 dự án SUBC theo hóa đơn 429 ngày 26/12/2024</t>
  </si>
  <si>
    <t>Phí HHMG căn A10728 dự án SUBC theo hóa đơn 429 ngày 26/12/2024</t>
  </si>
  <si>
    <t>Phí HHMG căn A10302 dự án SUBC theo hóa đơn 429 ngày 26/12/2024</t>
  </si>
  <si>
    <t>Phí HHMG căn A10303 dự án SUBC theo hóa đơn 429 ngày 26/12/2024</t>
  </si>
  <si>
    <t>HHMGT1202001</t>
  </si>
  <si>
    <t>TT phí HHMG căn T103A03A dự án SunPonte_Bùi Quý Long</t>
  </si>
  <si>
    <t>HHMGT1202002</t>
  </si>
  <si>
    <t>TT phí HH TP căn T103A03A dự án SunPonte_Bùi Quý Long</t>
  </si>
  <si>
    <t>HHMGT1202003</t>
  </si>
  <si>
    <t>TT phí HH GĐKD căn T103A03A dự án SunPonte_Bùi Quý Long</t>
  </si>
  <si>
    <t>HHMGT1202004</t>
  </si>
  <si>
    <t>TT phí HH GĐDA căn T103A03A dự án SunPonte_Nguyễn Khánh Hà</t>
  </si>
  <si>
    <t>HHMGT1202005</t>
  </si>
  <si>
    <t>TT phí HHMG căn P12202 dự án Panoma_Nguyễn Thị Duệ</t>
  </si>
  <si>
    <t>HHMGT1202006</t>
  </si>
  <si>
    <t>TT phí HH TP căn P12202 dự án Panoma_Nguyễn Thị Duệ</t>
  </si>
  <si>
    <t>HHMGT1202007</t>
  </si>
  <si>
    <t>TT phí HH GĐKD căn P12202 dự án Panoma_Nguyễn Thị Duệ</t>
  </si>
  <si>
    <t>HHMGT1202008</t>
  </si>
  <si>
    <t>TT phí HH GĐDA căn P12202 dự án Panoma_Nguyễn Thị Duệ</t>
  </si>
  <si>
    <t>HHMGT1202009</t>
  </si>
  <si>
    <t>TT phí HH GĐDA căn P12202 dự án Panoma_Bùi Quý Long</t>
  </si>
  <si>
    <t>HHMGT1202010</t>
  </si>
  <si>
    <t>TT phí HHMG căn T11705 dự án SunPonte_Nguyễn Văn Đăng</t>
  </si>
  <si>
    <t>HHMGT1202011</t>
  </si>
  <si>
    <t>TT phí HH TP căn T11705 dự án SunPonte_Nguyễn Văn Đăng</t>
  </si>
  <si>
    <t>HHMGT1202012</t>
  </si>
  <si>
    <t>TT phí HH GĐKD căn T11705 dự án SunPonte_Nguyễn Văn Đăng</t>
  </si>
  <si>
    <t>HHMGT1202013</t>
  </si>
  <si>
    <t>TT phí HH GĐDA căn T11705 dự án SunPonte_Nguyễn Khánh Hà</t>
  </si>
  <si>
    <t>HHMGT1202014</t>
  </si>
  <si>
    <t>TT phí HHMG căn T11712 dự án SunPonte_Phạm Văn Cường</t>
  </si>
  <si>
    <t>HHMGT1202015</t>
  </si>
  <si>
    <t>TT phí HHMG căn T11712 dự án SunPonte_Nguyễn Văn Đăng</t>
  </si>
  <si>
    <t>HHMGT1202016</t>
  </si>
  <si>
    <t>TT phí HH TP căn T11712 dự án SunPonte_Phạm Văn Cường</t>
  </si>
  <si>
    <t>HHMGT1202017</t>
  </si>
  <si>
    <t>TT phí HH GĐKD căn T11712 dự án SunPonte_Bùi Quý Long</t>
  </si>
  <si>
    <t>HHMGT1202018</t>
  </si>
  <si>
    <t>TT phí HH GĐDA căn T11712 dự án SunPonte_Nguyễn Khánh Hà</t>
  </si>
  <si>
    <t>HHMGT1202019</t>
  </si>
  <si>
    <t>TT phí HHMG căn H31406 dự án The Hill _Nguyễn Thị Duệ</t>
  </si>
  <si>
    <t>H31406</t>
  </si>
  <si>
    <t>HHMGT1202020</t>
  </si>
  <si>
    <t>TT phí HH TP căn H31406 dự án The Hill _Nguyễn Thị Duệ</t>
  </si>
  <si>
    <t>HHMGT1202021</t>
  </si>
  <si>
    <t>TT phí HH GĐKD căn H31406 dự án The Hill _Nguyễn Thị Duệ</t>
  </si>
  <si>
    <t>HHMGT1202022</t>
  </si>
  <si>
    <t>TT phí HH GĐDA căn H31406 dự án The Hill _Nguyễn Thị Duệ</t>
  </si>
  <si>
    <t>HHMGT1202023</t>
  </si>
  <si>
    <t>TT phí HHMG căn S103A03 dự án Symphony_Nguyễn Thị Vân</t>
  </si>
  <si>
    <t>HHMGT1202024</t>
  </si>
  <si>
    <t>TT phí HH TP căn S103A03 dự án Symphony_Nguyễn Thị Vân</t>
  </si>
  <si>
    <t>HHMGT1202025</t>
  </si>
  <si>
    <t>TT phí HH GĐKD căn S103A03 dự án Symphony_Nguyễn Thị Huế</t>
  </si>
  <si>
    <t>HHMGT1202026</t>
  </si>
  <si>
    <t>TT phí HH GĐDA căn S103A03 dự án Symphony_Nguyễn Khánh Hà</t>
  </si>
  <si>
    <t>HHMGT1202027</t>
  </si>
  <si>
    <t>TT phí HHMG căn E-05.02 dự án FPT _Ngô Thị Phi Hiền</t>
  </si>
  <si>
    <t>E-05.02_FPT</t>
  </si>
  <si>
    <t>HHMGT1202028</t>
  </si>
  <si>
    <t>TT phí HH TP căn E-05.02 dự án FPT _Nguyễn Thị Vân</t>
  </si>
  <si>
    <t>HHMGT1202029</t>
  </si>
  <si>
    <t>TT phí HH GĐKD căn E-05.02 dự án FPT _Nguyễn Thị Huế</t>
  </si>
  <si>
    <t>HHMGT1202030</t>
  </si>
  <si>
    <t>TT phí HH GĐDA căn E-05.02 dự án FPT _Nguyễn Khánh Hà</t>
  </si>
  <si>
    <t>HHMGT1202031</t>
  </si>
  <si>
    <t>TT phí HHMG căn W-23.11 dự án FPT _Ngô Thanh Ngà</t>
  </si>
  <si>
    <t>W-23.11_FPT</t>
  </si>
  <si>
    <t>HHMGT1202032</t>
  </si>
  <si>
    <t>TT phí HH TP căn W-23.11 dự án FPT _Nguyễn Giang Huy</t>
  </si>
  <si>
    <t>HHMGT1202033</t>
  </si>
  <si>
    <t>TT phí HH GĐKD căn W-23.11 dự án FPT _Nguyễn Thị Huế</t>
  </si>
  <si>
    <t>HHMGT1202034</t>
  </si>
  <si>
    <t>TT phí HH GĐDA căn W-23.11 dự án FPT _Nguyễn Khánh Hà</t>
  </si>
  <si>
    <t>HHMGT1202035</t>
  </si>
  <si>
    <t>HHMGT1202036</t>
  </si>
  <si>
    <t>TT phí HH TP căn S2A1705 dự án Symphony_Đầu Trọng Nhân</t>
  </si>
  <si>
    <t>HHMGT1202037</t>
  </si>
  <si>
    <t>HHMGT1202038</t>
  </si>
  <si>
    <t>HHMGT1202039</t>
  </si>
  <si>
    <t>HHMGT1202040</t>
  </si>
  <si>
    <t>HHMGT1202041</t>
  </si>
  <si>
    <t>HHMGT1202042</t>
  </si>
  <si>
    <t>HHMGT1202043</t>
  </si>
  <si>
    <t>HHMGT1202044</t>
  </si>
  <si>
    <t>HHMGT1202045</t>
  </si>
  <si>
    <t>HHMGT1202046</t>
  </si>
  <si>
    <t>HHMGT1202047</t>
  </si>
  <si>
    <t>HHMGT1202048</t>
  </si>
  <si>
    <t>TT phí HH TP căn S10908 dự án Symphony_Nguyễn Thị Vân</t>
  </si>
  <si>
    <t>HHMGT1202049</t>
  </si>
  <si>
    <t>HHMGT1202050</t>
  </si>
  <si>
    <t>TT phí HH GĐDA căn S10908 dự án Symphony_Nguyễn Khánh Hà</t>
  </si>
  <si>
    <t>HHMGT1202051</t>
  </si>
  <si>
    <t>HHMGT1202052</t>
  </si>
  <si>
    <t>HHMGT1202053</t>
  </si>
  <si>
    <t>HHMGT1202054</t>
  </si>
  <si>
    <t>HHMGT1202055</t>
  </si>
  <si>
    <t>HHMGT1202056</t>
  </si>
  <si>
    <t>TT phí HH TP căn S2A2102 dự án Symphony_Nguyễn Thị Vân</t>
  </si>
  <si>
    <t>HHMGT1202057</t>
  </si>
  <si>
    <t>HHMGT1202058</t>
  </si>
  <si>
    <t>HHMGT1202059</t>
  </si>
  <si>
    <t>HHMGT1202060</t>
  </si>
  <si>
    <t>HHMGT1202061</t>
  </si>
  <si>
    <t>HHMGT1202062</t>
  </si>
  <si>
    <t>HHMGT1202063</t>
  </si>
  <si>
    <t>HHMGT1202064</t>
  </si>
  <si>
    <t>HHMGT1202065</t>
  </si>
  <si>
    <t>HHMGT1202066</t>
  </si>
  <si>
    <t>HHMGT1202067</t>
  </si>
  <si>
    <t>HHMGT1202068</t>
  </si>
  <si>
    <t>TT phí HH TP căn S12203 dự án Symphony_Nguyễn Thị Vân</t>
  </si>
  <si>
    <t>HHMGT1202069</t>
  </si>
  <si>
    <t>HHMGT1202070</t>
  </si>
  <si>
    <t>HHMGT1202071</t>
  </si>
  <si>
    <t>HHMGT1202072</t>
  </si>
  <si>
    <t>HHMGT1202073</t>
  </si>
  <si>
    <t>HHMGT1202074</t>
  </si>
  <si>
    <t>HHMGT1202075</t>
  </si>
  <si>
    <t>HHMGT1202076</t>
  </si>
  <si>
    <t>TT phí HH TP căn S2B0503 dự án Symphony_Nguyễn Thị Vân</t>
  </si>
  <si>
    <t>HHMGT1202077</t>
  </si>
  <si>
    <t>HHMGT1202078</t>
  </si>
  <si>
    <t>HHMGT1202079</t>
  </si>
  <si>
    <t>HHMGT1202080</t>
  </si>
  <si>
    <t>HHMGT1202081</t>
  </si>
  <si>
    <t>HHMGT1202082</t>
  </si>
  <si>
    <t>TT phí HHMG căn S12503 dự án Symphony_Phạm Văn Cường</t>
  </si>
  <si>
    <t>HHMGT1202083</t>
  </si>
  <si>
    <t>HHMGT1202084</t>
  </si>
  <si>
    <t>HHMGT1202085</t>
  </si>
  <si>
    <t>HHMGT1202086</t>
  </si>
  <si>
    <t>HHMGT1202087</t>
  </si>
  <si>
    <t>TT phí HHMG căn S2B0809 dự án Symphony_Nguyễn Quang Huy</t>
  </si>
  <si>
    <t>HHMGT1202088</t>
  </si>
  <si>
    <t>TT phí HH TP căn S2B0809 dự án Symphony_Nguyễn Thị Vân</t>
  </si>
  <si>
    <t>HHMGT1202089</t>
  </si>
  <si>
    <t>TT phí HH GĐKD căn S2B0809 dự án Symphony_Nguyễn Thị Huế</t>
  </si>
  <si>
    <t>HHMGT1202090</t>
  </si>
  <si>
    <t>TT phí HH GĐDA căn S2B0809 dự án Symphony_Nguyễn Khánh Hà</t>
  </si>
  <si>
    <t>HHMGT1202091</t>
  </si>
  <si>
    <t>TT phí HHMG căn P11708 dự án Panoma_Nguyễn Thị Huế</t>
  </si>
  <si>
    <t>P11708_Panoma</t>
  </si>
  <si>
    <t>HHMGT1202092</t>
  </si>
  <si>
    <t>TT phí HHMG căn S3.2905 dự án LUMIHanoi_Hoàng Thị Huyền Trang</t>
  </si>
  <si>
    <t>CTV_HTHT</t>
  </si>
  <si>
    <t>Hoàng Thị Huyền Trang</t>
  </si>
  <si>
    <t>HHMGT1202093</t>
  </si>
  <si>
    <t>TT phí HHMG căn D010807 dự án BRG Diamond Residence _Nguyễn Thị Vân Anh</t>
  </si>
  <si>
    <t>CTV_NTVA</t>
  </si>
  <si>
    <t xml:space="preserve"> Nguyễn Thị Vân Anh </t>
  </si>
  <si>
    <t>D010807</t>
  </si>
  <si>
    <t>Căn D010807 dự án BRG Diamond Residence</t>
  </si>
  <si>
    <t>HHMGT1202094</t>
  </si>
  <si>
    <t>TT phí HHMG căn P112B03 dự án ThePathway_Nguyễn Văn Đăng</t>
  </si>
  <si>
    <t>HHMGT1202095</t>
  </si>
  <si>
    <t>TT phí HH TP căn P112B03 dự án ThePathway_Nguyễn Văn Đăng</t>
  </si>
  <si>
    <t>HHMGT1202096</t>
  </si>
  <si>
    <t>TT phí HH GĐKD căn P112B03 dự án ThePathway_Nguyễn Văn Đăng</t>
  </si>
  <si>
    <t>HHMGT1202097</t>
  </si>
  <si>
    <t>TT phí HH GĐDA căn P112B03 dự án ThePathway_Nguyễn Thị Duệ</t>
  </si>
  <si>
    <t>HHMGT1202098</t>
  </si>
  <si>
    <t>TT phí HHMG căn P112B03A dự án ThePathway_Phan Viết An</t>
  </si>
  <si>
    <t>CTV_PVA</t>
  </si>
  <si>
    <t>Phan Viết An</t>
  </si>
  <si>
    <t>HHMGT1202099</t>
  </si>
  <si>
    <t>TT phí HH TP căn P112B03A dự án ThePathway_Nguyễn Dụng Linh</t>
  </si>
  <si>
    <t>HHMGT1202100</t>
  </si>
  <si>
    <t>TT phí HH GĐKD căn P112B03A dự án ThePathway_Nguyễn Dụng Linh</t>
  </si>
  <si>
    <t>HHMGT1202101</t>
  </si>
  <si>
    <t>TT phí HH GĐDA căn P112B03A dự án ThePathway_Nguyễn Thị Duệ</t>
  </si>
  <si>
    <t>HHMGT1202102</t>
  </si>
  <si>
    <t>TT phí HHMG căn P112B11 dự án ThePathway_Nguyễn Minh Xuyến</t>
  </si>
  <si>
    <t>CTV_NMX</t>
  </si>
  <si>
    <t>HHMGT1202103</t>
  </si>
  <si>
    <t>TT phí HH TP căn P112B11 dự án ThePathway_Nguyễn Thị Thảo</t>
  </si>
  <si>
    <t>HHMGT1202104</t>
  </si>
  <si>
    <t>TT phí HH GĐKD căn P112B11 dự án ThePathway_Nguyễn Thị Thảo</t>
  </si>
  <si>
    <t>HHMGT1202105</t>
  </si>
  <si>
    <t>TT phí HH GĐDA căn P112B11 dự án ThePathway_Nguyễn Thị Duệ</t>
  </si>
  <si>
    <t>HHMGT1202106</t>
  </si>
  <si>
    <t>TT phí HHMG căn P112B12 dự án ThePathway_Đào Thị Diệu Thúy</t>
  </si>
  <si>
    <t>HHMGT1202107</t>
  </si>
  <si>
    <t>TT phí HH TP căn P112B12 dự án ThePathway_Nguyễn Thị Thảo</t>
  </si>
  <si>
    <t>HHMGT1202108</t>
  </si>
  <si>
    <t>TT phí HH GĐKD căn P112B12 dự án ThePathway_Nguyễn Thị Thảo</t>
  </si>
  <si>
    <t>HHMGT1202109</t>
  </si>
  <si>
    <t>TT phí HH GĐDA căn P112B12 dự án ThePathway_Nguyễn Thị Duệ</t>
  </si>
  <si>
    <t>HHMGT1202110</t>
  </si>
  <si>
    <t>TT phí HHMG căn P112B12A dự án ThePathway_Cao Văn Đạt</t>
  </si>
  <si>
    <t>HHMGT1202111</t>
  </si>
  <si>
    <t>TT phí HH TP căn P112B12A dự án ThePathway_Cao Văn Đạt</t>
  </si>
  <si>
    <t>HHMGT1202112</t>
  </si>
  <si>
    <t>TT phí HH GĐKD căn P112B12A dự án ThePathway_Nguyễn Thị Thảo</t>
  </si>
  <si>
    <t>HHMGT1202113</t>
  </si>
  <si>
    <t>TT phí HH GĐDA căn P112B12A dự án ThePathway_Nguyễn Thị Duệ</t>
  </si>
  <si>
    <t>HHMGT1202114</t>
  </si>
  <si>
    <t>TT phí HHMG căn P11603 dự án ThePathway_Cao Văn Đạt</t>
  </si>
  <si>
    <t>HHMGT1202115</t>
  </si>
  <si>
    <t>TT phí HH TP căn P11603 dự án ThePathway_Cao Văn Đạt</t>
  </si>
  <si>
    <t>HHMGT1202116</t>
  </si>
  <si>
    <t>TT phí HH GĐKD căn P11603 dự án ThePathway_Nguyễn Thị Thảo</t>
  </si>
  <si>
    <t>HHMGT1202117</t>
  </si>
  <si>
    <t>TT phí HH GĐDA căn P11603 dự án ThePathway_Nguyễn Thị Duệ</t>
  </si>
  <si>
    <t>HHMGT1202118</t>
  </si>
  <si>
    <t>TT phí HHMG căn P11605 dự án ThePathway_Đào Thị Diệu Thúy</t>
  </si>
  <si>
    <t>HHMGT1202119</t>
  </si>
  <si>
    <t>TT phí HH TP căn P11605 dự án ThePathway_Nguyễn Thị Thảo</t>
  </si>
  <si>
    <t>HHMGT1202120</t>
  </si>
  <si>
    <t>TT phí HH GĐKD căn P11605 dự án ThePathway_Nguyễn Thị Thảo</t>
  </si>
  <si>
    <t>HHMGT1202121</t>
  </si>
  <si>
    <t>TT phí HH GĐDA căn P11605 dự án ThePathway_Nguyễn Thị Duệ</t>
  </si>
  <si>
    <t>HHMGT1202122</t>
  </si>
  <si>
    <t>TT phí HHMG căn P11606 dự án ThePathway_Đỗ Thị Thủy</t>
  </si>
  <si>
    <t>HHMGT1202123</t>
  </si>
  <si>
    <t>TT phí HH TP căn P11606 dự án ThePathway_Nguyễn Thị Thảo</t>
  </si>
  <si>
    <t>HHMGT1202124</t>
  </si>
  <si>
    <t>TT phí HH GĐKD căn P11606 dự án ThePathway_Nguyễn Thị Thảo</t>
  </si>
  <si>
    <t>HHMGT1202125</t>
  </si>
  <si>
    <t>TT phí HH GĐDA căn P11606 dự án ThePathway_Nguyễn Thị Duệ</t>
  </si>
  <si>
    <t>HHMGT1202126</t>
  </si>
  <si>
    <t>TT phí HHMG căn P11610 dự án ThePathway_Lục Thị Tới</t>
  </si>
  <si>
    <t>CTV_LTT</t>
  </si>
  <si>
    <t>Lục Thị Tới</t>
  </si>
  <si>
    <t>HHMGT1202127</t>
  </si>
  <si>
    <t>TT phí HH TP căn P11610 dự án ThePathway_Nguyễn Dụng Linh</t>
  </si>
  <si>
    <t>HHMGT1202128</t>
  </si>
  <si>
    <t>TT phí HH GĐKD căn P11610 dự án ThePathway_Nguyễn Dụng Linh</t>
  </si>
  <si>
    <t>HHMGT1202129</t>
  </si>
  <si>
    <t>TT phí HH GĐDA căn P11610 dự án ThePathway_Nguyễn Thị Duệ</t>
  </si>
  <si>
    <t>HHMGT1202130</t>
  </si>
  <si>
    <t>TT phí HHMG căn P11611 dự án ThePathway_Cao Văn Đạt</t>
  </si>
  <si>
    <t>HHMGT1202131</t>
  </si>
  <si>
    <t>TT phí HH TP căn P11611 dự án ThePathway_Cao Văn Đạt</t>
  </si>
  <si>
    <t>HHMGT1202132</t>
  </si>
  <si>
    <t>TT phí HH GĐKD căn P11611 dự án ThePathway_Nguyễn Thị Thảo</t>
  </si>
  <si>
    <t>HHMGT1202133</t>
  </si>
  <si>
    <t>TT phí HH GĐDA căn P11611 dự án ThePathway_Nguyễn Thị Duệ</t>
  </si>
  <si>
    <t>HHMGT1202134</t>
  </si>
  <si>
    <t>TT phí HHMG căn P11612 dự án ThePathway_Nguyễn Đình Bảo</t>
  </si>
  <si>
    <t>HHMGT1202135</t>
  </si>
  <si>
    <t>TT phí HH TP căn P11612 dự án ThePathway_Nguyễn Đình Bảo</t>
  </si>
  <si>
    <t>HHMGT1202136</t>
  </si>
  <si>
    <t>TT phí HH GĐKD căn P11612 dự án ThePathway_Nguyễn Đình Bảo</t>
  </si>
  <si>
    <t>HHMGT1202137</t>
  </si>
  <si>
    <t>TT phí HH GĐDA căn P11612 dự án ThePathway_Nguyễn Thị Duệ</t>
  </si>
  <si>
    <t>HHMGT1202138</t>
  </si>
  <si>
    <t>TT phí HHMG căn P11612A dự án ThePathway_Đỗ Thị Thủy</t>
  </si>
  <si>
    <t>HHMGT1202139</t>
  </si>
  <si>
    <t>TT phí HH TP căn P11612A dự án ThePathway_Nguyễn Thị Thảo</t>
  </si>
  <si>
    <t>HHMGT1202140</t>
  </si>
  <si>
    <t>TT phí HH GĐKD căn P11612A dự án ThePathway_Nguyễn Thị Thảo</t>
  </si>
  <si>
    <t>HHMGT1202141</t>
  </si>
  <si>
    <t>TT phí HH GĐDA căn P11612A dự án ThePathway_Nguyễn Thị Duệ</t>
  </si>
  <si>
    <t>HHMGT1202142</t>
  </si>
  <si>
    <t>TT phí HHMG căn P11701 dự án ThePathway_Cao Văn Đạt</t>
  </si>
  <si>
    <t>HHMGT1202143</t>
  </si>
  <si>
    <t>TT phí HH TP căn P11701 dự án ThePathway_Cao Văn Đạt</t>
  </si>
  <si>
    <t>HHMGT1202144</t>
  </si>
  <si>
    <t>TT phí HH GĐKD căn P11701 dự án ThePathway_Nguyễn Thị Thảo</t>
  </si>
  <si>
    <t>HHMGT1202145</t>
  </si>
  <si>
    <t>TT phí HH GĐDA căn P11701 dự án ThePathway_Nguyễn Thị Duệ</t>
  </si>
  <si>
    <t>HHMGT1202146</t>
  </si>
  <si>
    <t>TT phí HHMG căn P11708 dự án ThePathway_Nguyễn Thị Hiếu</t>
  </si>
  <si>
    <t>HHMGT1202147</t>
  </si>
  <si>
    <t>TT phí HH TP căn P11708 dự án ThePathway_Nguyễn Dụng Linh</t>
  </si>
  <si>
    <t>HHMGT1202148</t>
  </si>
  <si>
    <t>TT phí HH GĐKD căn P11708 dự án ThePathway_Nguyễn Dụng Linh</t>
  </si>
  <si>
    <t>HHMGT1202149</t>
  </si>
  <si>
    <t>TT phí HH GĐDA căn P11708 dự án ThePathway_Nguyễn Thị Duệ</t>
  </si>
  <si>
    <t>HHMGT1202150</t>
  </si>
  <si>
    <t>TT phí HHMG căn P11709 dự án ThePathway_Đỗ Thị Thủy</t>
  </si>
  <si>
    <t>HHMGT1202151</t>
  </si>
  <si>
    <t>TT phí HH TP căn P11709 dự án ThePathway_Nguyễn Thị Thảo</t>
  </si>
  <si>
    <t>HHMGT1202152</t>
  </si>
  <si>
    <t>TT phí HH GĐKD căn P11709 dự án ThePathway_Nguyễn Thị Thảo</t>
  </si>
  <si>
    <t>HHMGT1202153</t>
  </si>
  <si>
    <t>TT phí HH GĐDA căn P11709 dự án ThePathway_Nguyễn Thị Duệ</t>
  </si>
  <si>
    <t>HHMGT1202154</t>
  </si>
  <si>
    <t>TT phí HHMG căn P11712B dự án ThePathway_Đào Thị Diệu Thúy</t>
  </si>
  <si>
    <t>HHMGT1202155</t>
  </si>
  <si>
    <t>TT phí HH TP căn P11712B dự án ThePathway_Nguyễn Thị Thảo</t>
  </si>
  <si>
    <t>HHMGT1202156</t>
  </si>
  <si>
    <t>TT phí HH GĐKD căn P11712B dự án ThePathway_Nguyễn Thị Thảo</t>
  </si>
  <si>
    <t>HHMGT1202157</t>
  </si>
  <si>
    <t>TT phí HH GĐDA căn P11712B dự án ThePathway_Nguyễn Thị Duệ</t>
  </si>
  <si>
    <t>HHMGT1202158</t>
  </si>
  <si>
    <t>TT phí HHMG căn P10512B dự án ThePathway_Hoàng Thị Thu</t>
  </si>
  <si>
    <t>HHMGT1202159</t>
  </si>
  <si>
    <t>TT phí HH TP căn P10512B dự án ThePathway_Hoàng Thị Thu</t>
  </si>
  <si>
    <t>HHMGT1202160</t>
  </si>
  <si>
    <t>TT phí HH GĐKD căn P10512B dự án ThePathway_Nguyễn Thị Thảo</t>
  </si>
  <si>
    <t>HHMGT1202161</t>
  </si>
  <si>
    <t>TT phí HH GĐDA căn P10512B dự án ThePathway_Nguyễn Thị Duệ</t>
  </si>
  <si>
    <t>HHMGT1202162</t>
  </si>
  <si>
    <t>TT phí HHMG căn P10707 dự án ThePathway_Đỗ Thị Thủy</t>
  </si>
  <si>
    <t>HHMGT1202163</t>
  </si>
  <si>
    <t>TT phí HH TP căn P10707 dự án ThePathway_Nguyễn Thị Thảo</t>
  </si>
  <si>
    <t>HHMGT1202164</t>
  </si>
  <si>
    <t>TT phí HH GĐKD căn P10707 dự án ThePathway_Nguyễn Thị Thảo</t>
  </si>
  <si>
    <t>HHMGT1202165</t>
  </si>
  <si>
    <t>TT phí HH GĐDA căn P10707 dự án ThePathway_Nguyễn Thị Duệ</t>
  </si>
  <si>
    <t>HHMGT1202166</t>
  </si>
  <si>
    <t>TT phí HHMG căn P10602 dự án ThePathway_Nguyễn Văn Đăng</t>
  </si>
  <si>
    <t>HHMGT1202167</t>
  </si>
  <si>
    <t>TT phí HH TP căn P10602 dự án ThePathway_Nguyễn Văn Đăng</t>
  </si>
  <si>
    <t>HHMGT1202168</t>
  </si>
  <si>
    <t>TT phí HH GĐKD căn P10602 dự án ThePathway_Nguyễn Văn Đăng</t>
  </si>
  <si>
    <t>HHMGT1202169</t>
  </si>
  <si>
    <t>TT phí HH GĐDA căn P10602 dự án ThePathway_Nguyễn Thị Duệ</t>
  </si>
  <si>
    <t>HHMGT1202170</t>
  </si>
  <si>
    <t>TT phí HHMG căn P10712B dự án ThePathway_Nguyễn Thị Thảo</t>
  </si>
  <si>
    <t>HHMGT1202171</t>
  </si>
  <si>
    <t>TT phí HH TP căn P10712B dự án ThePathway_Nguyễn Thị Thảo</t>
  </si>
  <si>
    <t>HHMGT1202172</t>
  </si>
  <si>
    <t>TT phí HH GĐKD căn P10712B dự án ThePathway_Nguyễn Thị Thảo</t>
  </si>
  <si>
    <t>HHMGT1202173</t>
  </si>
  <si>
    <t>TT phí HH GĐDA căn P10712B dự án ThePathway_Nguyễn Thị Duệ</t>
  </si>
  <si>
    <t>NVK-01</t>
  </si>
  <si>
    <t>Hạch toán chi phí thưởng nóng căn A60310 - Sun Urbancity - Trương Thị Thanh Huyền</t>
  </si>
  <si>
    <t>NVK-02</t>
  </si>
  <si>
    <t>Hạch toán chi phí thưởng nóng căn S3B03A10 - Symphony - Nguyễn Minh Thắng</t>
  </si>
  <si>
    <t>NVK-08</t>
  </si>
  <si>
    <t>Chi phí thưởng nóng căn PM10909 - DA royal residence - Nguyễn Thị Thảo</t>
  </si>
  <si>
    <t>S3A2412A_Symphony</t>
  </si>
  <si>
    <t>NVK-07</t>
  </si>
  <si>
    <t>Thưởng nóng căn S3A1803</t>
  </si>
  <si>
    <t>UNC7120</t>
  </si>
  <si>
    <t>TT tiền lãi căn S3B03A08 - SYmphony</t>
  </si>
  <si>
    <t>632.Lãi</t>
  </si>
  <si>
    <t>NVK-06</t>
  </si>
  <si>
    <t>Chi phí thưởng nóng căn S3A2412A - Symphony - Lê Thị Tâm</t>
  </si>
  <si>
    <t>MH0002</t>
  </si>
  <si>
    <t>Phí thưởng nóng căn PM21505 dự án TRR theo hóa đơn 940 ngày 30/12/2024</t>
  </si>
  <si>
    <t>0110347195</t>
  </si>
  <si>
    <t>CÔNG TY CỔ PHẦN KINH DOANH BẤT ĐỘNG SẢN MAYHOMES</t>
  </si>
  <si>
    <t>F2_Mayhomes</t>
  </si>
  <si>
    <t>MH0003</t>
  </si>
  <si>
    <t>Phí HHMG căn P103A12A dự án Pathway theo hóa đơn 193 ngày 31/12/2024</t>
  </si>
  <si>
    <t>RBST11.12</t>
  </si>
  <si>
    <t>MDV00141</t>
  </si>
  <si>
    <t>Phí HHMG căn S2A2101 dự án Symphony - hđ 99 - 29/11/2024</t>
  </si>
  <si>
    <t>MDV00142</t>
  </si>
  <si>
    <t>Phí HHMG căn S10922 dự án Symphony - hđ 100 - 29/11/2024</t>
  </si>
  <si>
    <t>Phí HHMG căn S103A18 dự án Symphony - hđ 100 - 29/11/2024</t>
  </si>
  <si>
    <t>Phí HHMG căn S2B0809 dự án Symphony - hđ 100 - 29/11/2024</t>
  </si>
  <si>
    <t>Phí HHMG căn S2A1703A dự án Symphony - hđ 100 - 29/11/2024</t>
  </si>
  <si>
    <t>Phí HHMG căn S2A2106 dự án Symphony - hđ 100 - 29/11/2024</t>
  </si>
  <si>
    <t>Phí HHMG căn S2A2110 dự án Symphony - hđ 100 - 29/11/2024</t>
  </si>
  <si>
    <t>Phí HHMG căn S2A1706 dự án Symphony - hđ 100 - 29/11/2024</t>
  </si>
  <si>
    <t>Phí HHMG căn S2A2102 dự án Symphony - hđ 100 - 29/11/2024</t>
  </si>
  <si>
    <t>Phí HHMG căn S10821 dự án Symphony - hđ 100 - 29/11/2024</t>
  </si>
  <si>
    <t>Phí HHMG căn S10903 dự án Symphony - hđ 100 - 29/11/2024</t>
  </si>
  <si>
    <t>Phí HHMG căn S12205 dự án Symphony - hđ 100 - 29/11/2024</t>
  </si>
  <si>
    <t>Phí HHMG căn S2A2103 dự án Symphony - hđ 100 - 29/11/2024</t>
  </si>
  <si>
    <t>Phí HHMG căn S12203 dự án Symphony - hđ 100 - 29/11/2024</t>
  </si>
  <si>
    <t>Phí HHMG căn S12212B dự án Symphony - hđ 100 - 29/11/2024</t>
  </si>
  <si>
    <t>Phí HHMG căn S12203A dự án Symphony - hđ 100 - 29/11/2024</t>
  </si>
  <si>
    <t>Phí HHMG căn S10809 dự án Symphony - hđ 100 - 29/11/2024</t>
  </si>
  <si>
    <t>Phí HHMG căn S2A0503A dự án Symphony - hđ 100 - 29/11/2024</t>
  </si>
  <si>
    <t>Phí HHMG căn S2A0307 dự án Symphony - hđ 100 - 29/11/2024</t>
  </si>
  <si>
    <t>Phí HHMG căn S3A2011 dự án Symphony - hđ 100 - 29/11/2024</t>
  </si>
  <si>
    <t>Phí HHMG căn S3A0515 dự án Symphony - hđ 100 - 29/11/2024</t>
  </si>
  <si>
    <t>Phí HHMG căn S3A0505 dự án Symphony - hđ 100 - 29/11/2024</t>
  </si>
  <si>
    <t>Phí HHMG căn S3A1705 dự án Symphony - hđ 100 - 29/11/2024</t>
  </si>
  <si>
    <t>Phí HHMG căn S3A1811 dự án Symphony - hđ 100 - 29/11/2024</t>
  </si>
  <si>
    <t>Phí HHMG căn S3A1801 dự án Symphony - hđ 100 - 29/11/2024</t>
  </si>
  <si>
    <t>Phí HHMG căn S3A0501 dự án Symphony - hđ 100 - 29/11/2024</t>
  </si>
  <si>
    <t>Phí HHMG căn S3A2502 dự án Symphony - hđ 100 - 29/11/2024</t>
  </si>
  <si>
    <t>Phí HHMG căn S3A2601 dự án Symphony - hđ 100 - 29/11/2024</t>
  </si>
  <si>
    <t>MDV00143</t>
  </si>
  <si>
    <t xml:space="preserve"> Phí HHMG căn GS50510 dự án The Miami hđ 101</t>
  </si>
  <si>
    <t>MDV00144</t>
  </si>
  <si>
    <t xml:space="preserve"> Phí MKT căn GS50510 dự án The Miami hđ 102</t>
  </si>
  <si>
    <t>MH00047</t>
  </si>
  <si>
    <t>Phí thưởng nóng căn S3A1812B dự án Symphony -  hđ 613 - 17/12/2024</t>
  </si>
  <si>
    <t>MH00022</t>
  </si>
  <si>
    <t>Phí HHMG căn TN3-173 dự án VHGG hóa đơn 30 ngày 19/12/2024</t>
  </si>
  <si>
    <t>MH00026</t>
  </si>
  <si>
    <t>Phí HHMG căn TN3-77 dự án VHGG hóa đơn 46 ngày 27/12/2024</t>
  </si>
  <si>
    <t>Phí HHMG căn TN3-79 dự án VHGG hóa đơn 46 ngày 27/12/2024</t>
  </si>
  <si>
    <t>MH00024</t>
  </si>
  <si>
    <t>Phí HHMG căn TĐ7-11 dự án VHGG hóa đơn 5 ngày 28/12/2024</t>
  </si>
  <si>
    <t>Phí HHMG căn TĐ7-09 dự án VHGG hóa đơn 5 ngày 28/12/2024</t>
  </si>
  <si>
    <t>MH00030</t>
  </si>
  <si>
    <t>Phí HHMG căn G6.2606 dự án Sola Park hóa đơn 122 ngày 28/12/2024</t>
  </si>
  <si>
    <t>MH00031</t>
  </si>
  <si>
    <t>Phí HHMG căn G5.2002 dự án Sola Park hóa đơn 104 ngày 28/12/2024</t>
  </si>
  <si>
    <t>Phí HHMG căn G5.2215A dự án Sola Park hóa đơn 104 ngày 28/12/2024</t>
  </si>
  <si>
    <t>Phí HHMG căn G6.3226 dự án Sola Park hóa đơn 104 ngày 28/12/2024</t>
  </si>
  <si>
    <t>Phí HHMG căn G6.3229 dự án Sola Park hóa đơn 104 ngày 28/12/2024</t>
  </si>
  <si>
    <t>MH00032</t>
  </si>
  <si>
    <t>Phí HHMG căn NS4-19 dự án VHGG hóa đơn 103 ngày 28/12/2024</t>
  </si>
  <si>
    <t>MH00033</t>
  </si>
  <si>
    <t>Phí HHMG căn V2.0512 dự án Victoria hóa đơn 73 ngày 28/12/2024</t>
  </si>
  <si>
    <t>MH00034</t>
  </si>
  <si>
    <t>Phí HHMG căn V1.0302 dự án Victoria hóa đơn 105 ngày 28/12/2024</t>
  </si>
  <si>
    <t>MH00037</t>
  </si>
  <si>
    <t>Phí HHMG căn GS50812 dự án The Miami hóa đơn 282 ngày 28/12/2024</t>
  </si>
  <si>
    <t>Phí HHMG căn GS50911 dự án The Miami hóa đơn 282 ngày 28/12/2024</t>
  </si>
  <si>
    <t>Phí HHMG căn GS51914 dự án The Miami hóa đơn 282 ngày 28/12/2024</t>
  </si>
  <si>
    <t>Phí HHMG căn GS51916 dự án The Miami hóa đơn 282 ngày 28/12/2024</t>
  </si>
  <si>
    <t>Phí HHMG căn GS52913 dự án The Miami hóa đơn 282 ngày 28/12/2024</t>
  </si>
  <si>
    <t>Phí HHMG căn GS52916 dự án The Miami hóa đơn 282 ngày 28/12/2024</t>
  </si>
  <si>
    <t>MH00038</t>
  </si>
  <si>
    <t>Phí HHMG căn G6.1823 dự án Sola Park hóa đơn 292 ngày 28/12/2024</t>
  </si>
  <si>
    <t>MH00040</t>
  </si>
  <si>
    <t>Phí HHMG căn TN6-14 dự án VHGG hóa đơn 284 ngày 28/12/2024</t>
  </si>
  <si>
    <t>MH00027</t>
  </si>
  <si>
    <t>Phí HHMG căn G5.2003 dự án Sola Park hóa đơn 61 ngày 30/12/2024</t>
  </si>
  <si>
    <t>Phí HHMG căn G5.2005 dự án Sola Park hóa đơn 61 ngày 30/12/2024</t>
  </si>
  <si>
    <t>Phí HHMG căn G6.3601 dự án Sola Park hóa đơn 61 ngày 30/12/2024</t>
  </si>
  <si>
    <t>MH00028</t>
  </si>
  <si>
    <t>Phí HHMG căn V2.0503 dự án Victoria hóa đơn 65 ngày 30/12/2024</t>
  </si>
  <si>
    <t>Phí HHMG căn V1.0303 dự án Victoria hóa đơn 65 ngày 30/12/2024</t>
  </si>
  <si>
    <t>MH00029</t>
  </si>
  <si>
    <t>Phí HHMG căn GS50510 dự án The Miami hóa đơn 106 ngày 30/12/2024</t>
  </si>
  <si>
    <t>MH00035</t>
  </si>
  <si>
    <t>Phí HHMG căn T112A03A dự án PONTE hóa đơn 125 ngày 30/12/2024</t>
  </si>
  <si>
    <t>MH00039</t>
  </si>
  <si>
    <t>Phí HHMG căn NS4-21 dự án VHGG hóa đơn 288 ngày 30/12/2024</t>
  </si>
  <si>
    <t>MH00042</t>
  </si>
  <si>
    <t>Phí HHMG căn S2A1703 dự án Symphony hóa đơn 575 ngày 30/12/2024</t>
  </si>
  <si>
    <t>MH00043</t>
  </si>
  <si>
    <t>Phí HHMG căn S3A1810 dự án Symphony hóa đơn 1234 ngày 30/12/2024</t>
  </si>
  <si>
    <t>MH00044</t>
  </si>
  <si>
    <t>Phí HHMG căn S3B1210 dự án Symphony hóa đơn 178 ngày 30/12/2024</t>
  </si>
  <si>
    <t>MH00045</t>
  </si>
  <si>
    <t>Phí HHMG căn S3A1806 dự án Symphony hóa đơn 437 ngày 30/12/2024</t>
  </si>
  <si>
    <t>Phí HHMG căn S3A03A15 dự án Symphony hóa đơn 437 ngày 30/12/2024</t>
  </si>
  <si>
    <t>MH00046</t>
  </si>
  <si>
    <t>Phí HHMG căn T22308 dự án PONTE hóa đơn 310 ngày 30/12/2024</t>
  </si>
  <si>
    <t>MH00060</t>
  </si>
  <si>
    <t>MH00023</t>
  </si>
  <si>
    <t>Phí HHMG căn G5.2510 dự án Sola Park hóa đơn 4 ngày 31/12/2024</t>
  </si>
  <si>
    <t>Phí HHMG căn G5.3012 dự án Sola Park hóa đơn 4 ngày 31/12/2024</t>
  </si>
  <si>
    <t>MH00025</t>
  </si>
  <si>
    <t>Phí HHMG căn G6.2611 dự án Sola Park hóa đơn 32 ngày 31/12/2024</t>
  </si>
  <si>
    <t>Phí HHMG căn G6.3916 dự án Sola Park hóa đơn 32 ngày 31/12/2024</t>
  </si>
  <si>
    <t>MH00036</t>
  </si>
  <si>
    <t>Phí HHMG căn G6.2521 dự án Sola Park hóa đơn 153 ngày 31/12/2024</t>
  </si>
  <si>
    <t>Phí HHMG căn G5.2506 dự án Sola Park hóa đơn 153 ngày 31/12/2024</t>
  </si>
  <si>
    <t>MH00041</t>
  </si>
  <si>
    <t>Phí HHMG căn S10319 dự án Symphony hóa đơn 300 ngày 31/12/2024</t>
  </si>
  <si>
    <t>MH00048</t>
  </si>
  <si>
    <t>MH00049</t>
  </si>
  <si>
    <t>MH00050</t>
  </si>
  <si>
    <t>MH00051</t>
  </si>
  <si>
    <t>MH00052</t>
  </si>
  <si>
    <t>MH00053</t>
  </si>
  <si>
    <t>MH00054</t>
  </si>
  <si>
    <t>MH00055</t>
  </si>
  <si>
    <t>MH00056</t>
  </si>
  <si>
    <t>Phí HHMG căn G6.2305A dự án Symphony theo hóa đơn 110</t>
  </si>
  <si>
    <t>Phí HHMG căn G6.3225 dự án Symphony theo hóa đơn 110</t>
  </si>
  <si>
    <t>Phí HHMG căn G5.2217 dự án Symphony theo hóa đơn 110</t>
  </si>
  <si>
    <t>Phí HHMG căn G6.3602 dự án Symphony theo hóa đơn 110</t>
  </si>
  <si>
    <t>MH00057</t>
  </si>
  <si>
    <t>Phí HHMG căn TN1-127 dự án Symphony theo hóa đơn 110</t>
  </si>
  <si>
    <t>MH00058</t>
  </si>
  <si>
    <t>Phí HHMG căn G6.2520 dự án Symphony theo hóa đơn 110</t>
  </si>
  <si>
    <t>Số dòng = 239</t>
  </si>
  <si>
    <t>RETI TH11.12</t>
  </si>
  <si>
    <t>UNC06930</t>
  </si>
  <si>
    <t>Chuyển tiền lãi căn S3A1607 dự án Symphony KH Vo Ngoc Ha</t>
  </si>
  <si>
    <t>S3A1607_Symphony</t>
  </si>
  <si>
    <t>UNC06927</t>
  </si>
  <si>
    <t>UNC07293</t>
  </si>
  <si>
    <t>Thanh toán lãi khoản vay theo hợp đồng vay số 10.6.24/HĐV/RETI.PBT từ 11/07/24-10/11/24</t>
  </si>
  <si>
    <t>UNC07299</t>
  </si>
  <si>
    <t>Trả lãi khoản vay Nguyễn Anh Ngọc theo HĐV số: 21.8.24/HĐV/RETI.NAN ngày 21/08/2024 từ 26/10/24-25/11/24</t>
  </si>
  <si>
    <t>UNC07300</t>
  </si>
  <si>
    <t>UNC07314</t>
  </si>
  <si>
    <t>Chuyển tiền lãi phát sinh căn A10303 dự án Sun Urban City_Nguyen Thi Duyen</t>
  </si>
  <si>
    <t>UNC07341</t>
  </si>
  <si>
    <t>UNC07200</t>
  </si>
  <si>
    <t>UNC07201</t>
  </si>
  <si>
    <t>UNC07202</t>
  </si>
  <si>
    <t>UNC07203</t>
  </si>
  <si>
    <t>Trả lãi vay TK 08/KUNN/2342/24/HDHM/CGY (LD2425507243)</t>
  </si>
  <si>
    <t>UNC07204</t>
  </si>
  <si>
    <t>Trả lãi vay TK 07/KUNN/2342/24/HDHM/CGY (LD2425544070)</t>
  </si>
  <si>
    <t>UNC07205</t>
  </si>
  <si>
    <t>UNC07206</t>
  </si>
  <si>
    <t>UNC07207</t>
  </si>
  <si>
    <t>Trả lãi vay TK 12/KUNN/2342/24/HDHM/CGY (LD2428904223)</t>
  </si>
  <si>
    <t>UNC07208</t>
  </si>
  <si>
    <t>UNC07209</t>
  </si>
  <si>
    <t>Trả lãi vay TK 09/KUNN/2342/24/HDHM/CGY (LD2426411047)</t>
  </si>
  <si>
    <t>UNC07210</t>
  </si>
  <si>
    <t>UNC07211</t>
  </si>
  <si>
    <t>UNC07397</t>
  </si>
  <si>
    <t>Trả lãi vay TK 13/KUNN/2342/24/HDHM/CGY (LD2430277928)</t>
  </si>
  <si>
    <t>UNC07373</t>
  </si>
  <si>
    <t>NVK-14</t>
  </si>
  <si>
    <t>Chi phí lãi vay hợp đồng 04.03.24/HĐV/Reti/NVĐ từ 03/2024 đến 04/09/2024</t>
  </si>
  <si>
    <t>3411</t>
  </si>
  <si>
    <t>NVK-15</t>
  </si>
  <si>
    <t>Chi phí lãi vay hợp đồng 2876 và 2877/HDCV/HNI.HUB đến 25.12.2024 - Nguyễn Văn Đăng</t>
  </si>
  <si>
    <t>NVK-16</t>
  </si>
  <si>
    <t>Chi phí lãi vay hợp đồng 2788 và 2758/HDCV/HNI.HUB đến 25.12.2024 - Nguyễn Anh Ngọc</t>
  </si>
  <si>
    <t>NVK-13</t>
  </si>
  <si>
    <t>Chi phí lãi vay hợp đồng 26.11.24 - Phạm Bạch Tuyết 26.11.24-03.01.2025</t>
  </si>
  <si>
    <t>UNC07468</t>
  </si>
  <si>
    <t>Chi khác (test lệnh)</t>
  </si>
  <si>
    <t>NV_PTHT</t>
  </si>
  <si>
    <t>Phạm Thị Hồng Tươi</t>
  </si>
  <si>
    <t>UNC07466</t>
  </si>
  <si>
    <t>Số dòng = 39</t>
  </si>
  <si>
    <t>RBS TH11.12</t>
  </si>
  <si>
    <t>KO PHATS SINH</t>
  </si>
  <si>
    <t>Hạch toán lương T12.2024 - DVKH_HN</t>
  </si>
  <si>
    <t>SOURCE: File doanh thu-tổng hợp bán hàng 2024</t>
  </si>
  <si>
    <t>Tên ghi  nhận</t>
  </si>
  <si>
    <t>Tên lên báo cáo</t>
  </si>
  <si>
    <t>GIÁ VỐN</t>
  </si>
  <si>
    <t>KỲ: THÁNG 1 - THÁNG 12 2024</t>
  </si>
  <si>
    <t>Tỷ lệ GV/DT</t>
  </si>
  <si>
    <t>THẤP</t>
  </si>
  <si>
    <t>TỔNG CỘNG 2024</t>
  </si>
  <si>
    <t>Tháng 1.25</t>
  </si>
  <si>
    <t>Tháng 2.25</t>
  </si>
  <si>
    <t>TỔNG CỘNG 2025</t>
  </si>
  <si>
    <t>Tỷ trọng/Tổng doanh thu (chi phí) 2024</t>
  </si>
  <si>
    <t>Tỷ trọng/doanh thu 2024</t>
  </si>
  <si>
    <t>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</si>
</sst>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??_-;_-@_-"/>
    <numFmt numFmtId="165" formatCode="#,##0.0"/>
    <numFmt numFmtId="166" formatCode="0.0%"/>
  </numFmts>
  <fonts count="50" x14ac:knownFonts="1">
    <font>
      <sz val="11"/>
      <color theme="1"/>
      <name val="Calibri"/>
      <family val="2"/>
      <charset val="163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rgb="FF000000"/>
      <name val="Microsoft Sans Serif"/>
      <family val="2"/>
    </font>
    <font>
      <sz val="8"/>
      <name val="Microsoft Sans Serif"/>
      <family val="2"/>
    </font>
    <font>
      <b/>
      <sz val="11"/>
      <color theme="1"/>
      <name val="Calibri"/>
      <family val="2"/>
      <scheme val="minor"/>
    </font>
    <font>
      <i/>
      <sz val="7"/>
      <name val="Microsoft Sans Serif"/>
      <family val="2"/>
      <charset val="163"/>
    </font>
    <font>
      <i/>
      <sz val="7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Microsoft Sans Serif"/>
      <family val="2"/>
      <charset val="163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  <scheme val="minor"/>
    </font>
    <font>
      <sz val="10"/>
      <name val="Microsoft Sans Serif"/>
      <family val="2"/>
    </font>
    <font>
      <b/>
      <sz val="10"/>
      <name val="Microsoft Sans Serif"/>
      <family val="2"/>
      <charset val="163"/>
    </font>
    <font>
      <b/>
      <sz val="10"/>
      <color theme="1"/>
      <name val="Calibri"/>
      <family val="2"/>
      <scheme val="minor"/>
    </font>
    <font>
      <sz val="10"/>
      <color rgb="FFFF0000"/>
      <name val="Microsoft Sans Serif"/>
      <family val="2"/>
    </font>
    <font>
      <sz val="1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3"/>
      <scheme val="minor"/>
    </font>
    <font>
      <sz val="11"/>
      <color rgb="FF212121"/>
      <name val="Segoe UI"/>
      <family val="2"/>
    </font>
    <font>
      <sz val="10"/>
      <color theme="5" tint="-0.499984740745262"/>
      <name val="Microsoft Sans Serif"/>
      <family val="2"/>
    </font>
    <font>
      <sz val="10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charset val="163"/>
      <scheme val="minor"/>
    </font>
    <font>
      <b/>
      <sz val="10"/>
      <color theme="5" tint="-0.4999847407452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name val="Microsoft Sans Serif"/>
      <family val="2"/>
    </font>
    <font>
      <sz val="14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0"/>
      <color theme="0"/>
      <name val="Calibri"/>
      <family val="2"/>
      <charset val="163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2"/>
      <color indexed="8"/>
      <name val="Times New Roman"/>
      <family val="1"/>
      <charset val="1"/>
    </font>
    <font>
      <b/>
      <sz val="10"/>
      <color theme="1"/>
      <name val="Arial"/>
      <family val="2"/>
      <charset val="163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C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8DA1DE"/>
      </left>
      <right style="thin">
        <color rgb="FF8DA1DE"/>
      </right>
      <top style="thin">
        <color rgb="FF8DA1DE"/>
      </top>
      <bottom/>
      <diagonal/>
    </border>
    <border>
      <left style="thin">
        <color rgb="FF8DA1DE"/>
      </left>
      <right style="thin">
        <color rgb="FF8DA1DE"/>
      </right>
      <top/>
      <bottom/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3" fillId="0" borderId="0"/>
  </cellStyleXfs>
  <cellXfs count="254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4" fontId="0" fillId="0" borderId="0" xfId="0" applyNumberFormat="1"/>
    <xf numFmtId="3" fontId="0" fillId="0" borderId="0" xfId="0" applyNumberFormat="1"/>
    <xf numFmtId="0" fontId="1" fillId="3" borderId="0" xfId="0" applyFont="1" applyFill="1" applyAlignment="1">
      <alignment wrapText="1"/>
    </xf>
    <xf numFmtId="0" fontId="0" fillId="3" borderId="0" xfId="0" applyFill="1"/>
    <xf numFmtId="3" fontId="0" fillId="0" borderId="0" xfId="0" pivotButton="1" applyNumberForma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3" fontId="1" fillId="3" borderId="0" xfId="0" applyNumberFormat="1" applyFont="1" applyFill="1" applyAlignment="1">
      <alignment wrapText="1"/>
    </xf>
    <xf numFmtId="3" fontId="0" fillId="3" borderId="0" xfId="0" applyNumberFormat="1" applyFill="1"/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4" fontId="8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38" fontId="9" fillId="0" borderId="3" xfId="0" applyNumberFormat="1" applyFont="1" applyBorder="1" applyAlignment="1">
      <alignment horizontal="right" vertical="center"/>
    </xf>
    <xf numFmtId="0" fontId="6" fillId="0" borderId="0" xfId="0" applyFont="1"/>
    <xf numFmtId="0" fontId="7" fillId="0" borderId="0" xfId="0" applyFont="1"/>
    <xf numFmtId="38" fontId="6" fillId="0" borderId="0" xfId="0" applyNumberFormat="1" applyFont="1"/>
    <xf numFmtId="38" fontId="0" fillId="0" borderId="0" xfId="0" applyNumberFormat="1"/>
    <xf numFmtId="38" fontId="10" fillId="0" borderId="0" xfId="0" applyNumberFormat="1" applyFont="1"/>
    <xf numFmtId="0" fontId="11" fillId="0" borderId="3" xfId="0" applyFont="1" applyBorder="1" applyAlignment="1">
      <alignment horizontal="left" vertical="center"/>
    </xf>
    <xf numFmtId="0" fontId="12" fillId="0" borderId="0" xfId="0" applyFont="1"/>
    <xf numFmtId="0" fontId="8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3" fontId="12" fillId="0" borderId="0" xfId="0" applyNumberFormat="1" applyFont="1"/>
    <xf numFmtId="3" fontId="9" fillId="0" borderId="3" xfId="0" applyNumberFormat="1" applyFont="1" applyBorder="1" applyAlignment="1">
      <alignment horizontal="right" vertical="center"/>
    </xf>
    <xf numFmtId="0" fontId="8" fillId="4" borderId="1" xfId="1" applyFont="1" applyFill="1" applyBorder="1" applyAlignment="1">
      <alignment horizontal="center" vertical="center" wrapText="1"/>
    </xf>
    <xf numFmtId="0" fontId="9" fillId="0" borderId="3" xfId="1" applyFont="1" applyBorder="1" applyAlignment="1">
      <alignment horizontal="left" vertical="center"/>
    </xf>
    <xf numFmtId="38" fontId="9" fillId="0" borderId="3" xfId="1" applyNumberFormat="1" applyFont="1" applyBorder="1" applyAlignment="1">
      <alignment horizontal="right" vertical="center"/>
    </xf>
    <xf numFmtId="14" fontId="8" fillId="4" borderId="1" xfId="1" applyNumberFormat="1" applyFont="1" applyFill="1" applyBorder="1" applyAlignment="1">
      <alignment horizontal="center" vertical="center" wrapText="1"/>
    </xf>
    <xf numFmtId="14" fontId="9" fillId="0" borderId="3" xfId="1" applyNumberFormat="1" applyFont="1" applyBorder="1" applyAlignment="1">
      <alignment horizontal="center" vertical="center"/>
    </xf>
    <xf numFmtId="38" fontId="8" fillId="4" borderId="1" xfId="1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/>
    <xf numFmtId="0" fontId="16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4" fillId="0" borderId="0" xfId="0" applyFont="1"/>
    <xf numFmtId="38" fontId="5" fillId="5" borderId="0" xfId="0" applyNumberFormat="1" applyFont="1" applyFill="1"/>
    <xf numFmtId="0" fontId="17" fillId="0" borderId="0" xfId="0" applyFont="1"/>
    <xf numFmtId="0" fontId="18" fillId="0" borderId="0" xfId="0" applyFont="1"/>
    <xf numFmtId="0" fontId="21" fillId="7" borderId="0" xfId="0" applyFont="1" applyFill="1"/>
    <xf numFmtId="0" fontId="18" fillId="7" borderId="0" xfId="0" applyFont="1" applyFill="1"/>
    <xf numFmtId="0" fontId="17" fillId="7" borderId="0" xfId="0" applyFont="1" applyFill="1"/>
    <xf numFmtId="14" fontId="9" fillId="8" borderId="3" xfId="0" applyNumberFormat="1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left" vertical="center"/>
    </xf>
    <xf numFmtId="38" fontId="9" fillId="8" borderId="3" xfId="0" applyNumberFormat="1" applyFont="1" applyFill="1" applyBorder="1" applyAlignment="1">
      <alignment horizontal="right" vertical="center"/>
    </xf>
    <xf numFmtId="0" fontId="0" fillId="8" borderId="0" xfId="0" applyFill="1"/>
    <xf numFmtId="0" fontId="5" fillId="0" borderId="0" xfId="0" applyFont="1"/>
    <xf numFmtId="38" fontId="9" fillId="5" borderId="3" xfId="0" applyNumberFormat="1" applyFont="1" applyFill="1" applyBorder="1" applyAlignment="1">
      <alignment horizontal="right" vertical="center"/>
    </xf>
    <xf numFmtId="0" fontId="23" fillId="9" borderId="0" xfId="0" applyFont="1" applyFill="1"/>
    <xf numFmtId="0" fontId="17" fillId="6" borderId="0" xfId="0" applyFont="1" applyFill="1"/>
    <xf numFmtId="0" fontId="18" fillId="6" borderId="0" xfId="0" applyFont="1" applyFill="1"/>
    <xf numFmtId="0" fontId="24" fillId="0" borderId="0" xfId="0" applyFont="1" applyAlignment="1">
      <alignment horizontal="centerContinuous"/>
    </xf>
    <xf numFmtId="0" fontId="21" fillId="0" borderId="0" xfId="0" applyFont="1"/>
    <xf numFmtId="0" fontId="9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4" borderId="2" xfId="1" applyFont="1" applyFill="1" applyBorder="1" applyAlignment="1">
      <alignment horizontal="center" vertical="center" wrapText="1"/>
    </xf>
    <xf numFmtId="0" fontId="26" fillId="0" borderId="0" xfId="0" applyFont="1"/>
    <xf numFmtId="0" fontId="8" fillId="4" borderId="0" xfId="0" applyFont="1" applyFill="1" applyAlignment="1">
      <alignment horizontal="center" vertical="center" wrapText="1"/>
    </xf>
    <xf numFmtId="3" fontId="9" fillId="0" borderId="3" xfId="0" applyNumberFormat="1" applyFont="1" applyBorder="1" applyAlignment="1">
      <alignment horizontal="left" vertical="center"/>
    </xf>
    <xf numFmtId="0" fontId="29" fillId="0" borderId="0" xfId="0" applyFont="1"/>
    <xf numFmtId="0" fontId="21" fillId="0" borderId="0" xfId="0" applyFont="1" applyAlignment="1">
      <alignment horizontal="right"/>
    </xf>
    <xf numFmtId="0" fontId="21" fillId="0" borderId="5" xfId="0" applyFont="1" applyBorder="1"/>
    <xf numFmtId="0" fontId="21" fillId="0" borderId="5" xfId="0" applyFont="1" applyBorder="1" applyAlignment="1">
      <alignment horizontal="right"/>
    </xf>
    <xf numFmtId="0" fontId="21" fillId="6" borderId="5" xfId="0" applyFont="1" applyFill="1" applyBorder="1"/>
    <xf numFmtId="3" fontId="21" fillId="6" borderId="5" xfId="0" applyNumberFormat="1" applyFont="1" applyFill="1" applyBorder="1"/>
    <xf numFmtId="3" fontId="21" fillId="6" borderId="5" xfId="0" applyNumberFormat="1" applyFont="1" applyFill="1" applyBorder="1" applyAlignment="1">
      <alignment horizontal="right"/>
    </xf>
    <xf numFmtId="3" fontId="17" fillId="0" borderId="5" xfId="0" applyNumberFormat="1" applyFont="1" applyBorder="1"/>
    <xf numFmtId="3" fontId="21" fillId="0" borderId="5" xfId="0" applyNumberFormat="1" applyFont="1" applyBorder="1" applyAlignment="1">
      <alignment horizontal="right"/>
    </xf>
    <xf numFmtId="3" fontId="28" fillId="0" borderId="5" xfId="0" applyNumberFormat="1" applyFont="1" applyBorder="1"/>
    <xf numFmtId="3" fontId="30" fillId="0" borderId="5" xfId="0" applyNumberFormat="1" applyFont="1" applyBorder="1" applyAlignment="1">
      <alignment horizontal="right"/>
    </xf>
    <xf numFmtId="3" fontId="29" fillId="0" borderId="5" xfId="0" applyNumberFormat="1" applyFont="1" applyBorder="1"/>
    <xf numFmtId="0" fontId="17" fillId="0" borderId="5" xfId="0" applyFont="1" applyBorder="1"/>
    <xf numFmtId="0" fontId="21" fillId="7" borderId="5" xfId="0" applyFont="1" applyFill="1" applyBorder="1"/>
    <xf numFmtId="3" fontId="21" fillId="7" borderId="5" xfId="0" applyNumberFormat="1" applyFont="1" applyFill="1" applyBorder="1"/>
    <xf numFmtId="3" fontId="21" fillId="7" borderId="5" xfId="0" applyNumberFormat="1" applyFont="1" applyFill="1" applyBorder="1" applyAlignment="1">
      <alignment horizontal="right"/>
    </xf>
    <xf numFmtId="3" fontId="19" fillId="0" borderId="5" xfId="0" applyNumberFormat="1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20" fillId="6" borderId="5" xfId="0" applyFont="1" applyFill="1" applyBorder="1" applyAlignment="1">
      <alignment horizontal="left" vertical="center"/>
    </xf>
    <xf numFmtId="3" fontId="18" fillId="6" borderId="5" xfId="0" applyNumberFormat="1" applyFont="1" applyFill="1" applyBorder="1"/>
    <xf numFmtId="0" fontId="20" fillId="7" borderId="5" xfId="0" applyFont="1" applyFill="1" applyBorder="1" applyAlignment="1">
      <alignment horizontal="left" vertical="center"/>
    </xf>
    <xf numFmtId="3" fontId="18" fillId="7" borderId="5" xfId="0" applyNumberFormat="1" applyFont="1" applyFill="1" applyBorder="1"/>
    <xf numFmtId="0" fontId="22" fillId="9" borderId="5" xfId="0" applyFont="1" applyFill="1" applyBorder="1" applyAlignment="1">
      <alignment horizontal="left" vertical="center"/>
    </xf>
    <xf numFmtId="3" fontId="23" fillId="9" borderId="5" xfId="0" applyNumberFormat="1" applyFont="1" applyFill="1" applyBorder="1"/>
    <xf numFmtId="3" fontId="31" fillId="9" borderId="5" xfId="0" applyNumberFormat="1" applyFont="1" applyFill="1" applyBorder="1" applyAlignment="1">
      <alignment horizontal="right"/>
    </xf>
    <xf numFmtId="3" fontId="25" fillId="0" borderId="5" xfId="0" applyNumberFormat="1" applyFont="1" applyBorder="1"/>
    <xf numFmtId="3" fontId="23" fillId="5" borderId="5" xfId="0" applyNumberFormat="1" applyFont="1" applyFill="1" applyBorder="1"/>
    <xf numFmtId="3" fontId="17" fillId="5" borderId="5" xfId="0" applyNumberFormat="1" applyFont="1" applyFill="1" applyBorder="1"/>
    <xf numFmtId="0" fontId="17" fillId="6" borderId="5" xfId="0" applyFont="1" applyFill="1" applyBorder="1"/>
    <xf numFmtId="3" fontId="17" fillId="6" borderId="5" xfId="0" applyNumberFormat="1" applyFont="1" applyFill="1" applyBorder="1"/>
    <xf numFmtId="0" fontId="32" fillId="10" borderId="5" xfId="0" applyFont="1" applyFill="1" applyBorder="1"/>
    <xf numFmtId="0" fontId="32" fillId="10" borderId="5" xfId="0" applyFont="1" applyFill="1" applyBorder="1" applyAlignment="1">
      <alignment horizontal="right"/>
    </xf>
    <xf numFmtId="0" fontId="24" fillId="0" borderId="0" xfId="0" applyFont="1"/>
    <xf numFmtId="3" fontId="21" fillId="0" borderId="5" xfId="0" applyNumberFormat="1" applyFont="1" applyBorder="1"/>
    <xf numFmtId="38" fontId="5" fillId="0" borderId="0" xfId="0" applyNumberFormat="1" applyFont="1"/>
    <xf numFmtId="0" fontId="0" fillId="0" borderId="0" xfId="0" applyAlignment="1">
      <alignment horizontal="right"/>
    </xf>
    <xf numFmtId="0" fontId="0" fillId="0" borderId="5" xfId="0" applyBorder="1"/>
    <xf numFmtId="4" fontId="0" fillId="0" borderId="5" xfId="0" applyNumberFormat="1" applyBorder="1"/>
    <xf numFmtId="4" fontId="10" fillId="0" borderId="0" xfId="0" applyNumberFormat="1" applyFont="1"/>
    <xf numFmtId="0" fontId="10" fillId="0" borderId="0" xfId="0" applyFont="1"/>
    <xf numFmtId="0" fontId="8" fillId="3" borderId="1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3" fontId="33" fillId="0" borderId="3" xfId="0" applyNumberFormat="1" applyFont="1" applyBorder="1" applyAlignment="1">
      <alignment horizontal="right" vertical="center"/>
    </xf>
    <xf numFmtId="10" fontId="21" fillId="6" borderId="5" xfId="0" applyNumberFormat="1" applyFont="1" applyFill="1" applyBorder="1" applyAlignment="1">
      <alignment horizontal="right"/>
    </xf>
    <xf numFmtId="10" fontId="21" fillId="7" borderId="5" xfId="0" applyNumberFormat="1" applyFont="1" applyFill="1" applyBorder="1" applyAlignment="1">
      <alignment horizontal="right"/>
    </xf>
    <xf numFmtId="10" fontId="3" fillId="0" borderId="0" xfId="0" applyNumberFormat="1" applyFont="1" applyAlignment="1">
      <alignment horizontal="right"/>
    </xf>
    <xf numFmtId="10" fontId="35" fillId="10" borderId="5" xfId="0" applyNumberFormat="1" applyFont="1" applyFill="1" applyBorder="1" applyAlignment="1">
      <alignment horizontal="right"/>
    </xf>
    <xf numFmtId="10" fontId="3" fillId="6" borderId="5" xfId="0" applyNumberFormat="1" applyFont="1" applyFill="1" applyBorder="1" applyAlignment="1">
      <alignment horizontal="right"/>
    </xf>
    <xf numFmtId="10" fontId="3" fillId="0" borderId="5" xfId="0" applyNumberFormat="1" applyFont="1" applyBorder="1" applyAlignment="1">
      <alignment horizontal="right"/>
    </xf>
    <xf numFmtId="10" fontId="28" fillId="0" borderId="5" xfId="0" applyNumberFormat="1" applyFont="1" applyBorder="1" applyAlignment="1">
      <alignment horizontal="right"/>
    </xf>
    <xf numFmtId="10" fontId="3" fillId="7" borderId="5" xfId="0" applyNumberFormat="1" applyFont="1" applyFill="1" applyBorder="1" applyAlignment="1">
      <alignment horizontal="right"/>
    </xf>
    <xf numFmtId="10" fontId="36" fillId="9" borderId="5" xfId="0" applyNumberFormat="1" applyFont="1" applyFill="1" applyBorder="1" applyAlignment="1">
      <alignment horizontal="right"/>
    </xf>
    <xf numFmtId="0" fontId="10" fillId="0" borderId="5" xfId="0" applyFont="1" applyBorder="1" applyAlignment="1">
      <alignment horizontal="right"/>
    </xf>
    <xf numFmtId="10" fontId="34" fillId="0" borderId="0" xfId="0" applyNumberFormat="1" applyFont="1" applyAlignment="1">
      <alignment horizontal="centerContinuous"/>
    </xf>
    <xf numFmtId="0" fontId="10" fillId="6" borderId="0" xfId="0" applyFont="1" applyFill="1"/>
    <xf numFmtId="0" fontId="0" fillId="6" borderId="0" xfId="0" applyFill="1"/>
    <xf numFmtId="0" fontId="0" fillId="6" borderId="5" xfId="0" applyFill="1" applyBorder="1"/>
    <xf numFmtId="3" fontId="0" fillId="6" borderId="5" xfId="0" applyNumberFormat="1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165" fontId="0" fillId="6" borderId="5" xfId="0" applyNumberFormat="1" applyFill="1" applyBorder="1"/>
    <xf numFmtId="165" fontId="0" fillId="0" borderId="0" xfId="0" applyNumberFormat="1"/>
    <xf numFmtId="0" fontId="37" fillId="5" borderId="6" xfId="0" applyFont="1" applyFill="1" applyBorder="1" applyAlignment="1">
      <alignment horizontal="center" vertical="center" wrapText="1"/>
    </xf>
    <xf numFmtId="0" fontId="37" fillId="5" borderId="7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9" fontId="38" fillId="11" borderId="10" xfId="0" applyNumberFormat="1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9" fillId="0" borderId="8" xfId="0" applyFont="1" applyBorder="1" applyAlignment="1">
      <alignment vertical="center" wrapText="1"/>
    </xf>
    <xf numFmtId="0" fontId="39" fillId="11" borderId="8" xfId="0" applyFont="1" applyFill="1" applyBorder="1" applyAlignment="1">
      <alignment vertical="center" wrapText="1"/>
    </xf>
    <xf numFmtId="0" fontId="40" fillId="11" borderId="10" xfId="0" applyFont="1" applyFill="1" applyBorder="1" applyAlignment="1">
      <alignment horizontal="center" vertical="center" wrapText="1"/>
    </xf>
    <xf numFmtId="0" fontId="40" fillId="11" borderId="10" xfId="0" applyFont="1" applyFill="1" applyBorder="1" applyAlignment="1">
      <alignment horizontal="center" wrapText="1"/>
    </xf>
    <xf numFmtId="9" fontId="40" fillId="11" borderId="10" xfId="0" applyNumberFormat="1" applyFont="1" applyFill="1" applyBorder="1" applyAlignment="1">
      <alignment horizontal="center" wrapText="1"/>
    </xf>
    <xf numFmtId="0" fontId="40" fillId="12" borderId="10" xfId="0" applyFont="1" applyFill="1" applyBorder="1" applyAlignment="1">
      <alignment horizontal="center" wrapText="1"/>
    </xf>
    <xf numFmtId="3" fontId="38" fillId="11" borderId="10" xfId="0" applyNumberFormat="1" applyFont="1" applyFill="1" applyBorder="1" applyAlignment="1">
      <alignment horizontal="center" vertical="center" wrapText="1"/>
    </xf>
    <xf numFmtId="3" fontId="38" fillId="0" borderId="10" xfId="0" applyNumberFormat="1" applyFont="1" applyBorder="1" applyAlignment="1">
      <alignment horizontal="center" vertical="center" wrapText="1"/>
    </xf>
    <xf numFmtId="3" fontId="37" fillId="5" borderId="7" xfId="0" applyNumberFormat="1" applyFont="1" applyFill="1" applyBorder="1" applyAlignment="1">
      <alignment horizontal="center" vertical="center" wrapText="1"/>
    </xf>
    <xf numFmtId="4" fontId="39" fillId="11" borderId="8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center" wrapText="1"/>
    </xf>
    <xf numFmtId="0" fontId="40" fillId="0" borderId="10" xfId="0" applyFont="1" applyBorder="1" applyAlignment="1">
      <alignment horizontal="center" wrapText="1"/>
    </xf>
    <xf numFmtId="0" fontId="39" fillId="0" borderId="10" xfId="0" applyFont="1" applyBorder="1" applyAlignment="1">
      <alignment wrapText="1"/>
    </xf>
    <xf numFmtId="0" fontId="39" fillId="11" borderId="10" xfId="0" applyFont="1" applyFill="1" applyBorder="1" applyAlignment="1">
      <alignment wrapText="1"/>
    </xf>
    <xf numFmtId="0" fontId="39" fillId="0" borderId="10" xfId="0" applyFont="1" applyBorder="1" applyAlignment="1">
      <alignment vertical="center" wrapText="1"/>
    </xf>
    <xf numFmtId="0" fontId="39" fillId="0" borderId="8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11" borderId="8" xfId="0" applyFont="1" applyFill="1" applyBorder="1" applyAlignment="1">
      <alignment wrapText="1"/>
    </xf>
    <xf numFmtId="0" fontId="39" fillId="5" borderId="8" xfId="0" applyFont="1" applyFill="1" applyBorder="1" applyAlignment="1">
      <alignment wrapText="1"/>
    </xf>
    <xf numFmtId="0" fontId="0" fillId="5" borderId="0" xfId="0" applyFill="1"/>
    <xf numFmtId="0" fontId="7" fillId="0" borderId="11" xfId="0" applyFont="1" applyBorder="1" applyAlignment="1">
      <alignment horizontal="center" vertical="center" wrapText="1"/>
    </xf>
    <xf numFmtId="0" fontId="39" fillId="11" borderId="10" xfId="0" applyFont="1" applyFill="1" applyBorder="1" applyAlignment="1">
      <alignment vertical="center" wrapText="1"/>
    </xf>
    <xf numFmtId="0" fontId="39" fillId="0" borderId="11" xfId="0" applyFont="1" applyBorder="1" applyAlignment="1">
      <alignment vertical="center" wrapText="1"/>
    </xf>
    <xf numFmtId="0" fontId="39" fillId="11" borderId="1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7" fillId="11" borderId="11" xfId="0" applyFont="1" applyFill="1" applyBorder="1" applyAlignment="1">
      <alignment horizontal="center" wrapText="1"/>
    </xf>
    <xf numFmtId="0" fontId="39" fillId="14" borderId="8" xfId="0" applyFont="1" applyFill="1" applyBorder="1" applyAlignment="1">
      <alignment wrapText="1"/>
    </xf>
    <xf numFmtId="0" fontId="39" fillId="13" borderId="8" xfId="0" applyFont="1" applyFill="1" applyBorder="1" applyAlignment="1">
      <alignment wrapText="1"/>
    </xf>
    <xf numFmtId="0" fontId="38" fillId="13" borderId="8" xfId="0" applyFont="1" applyFill="1" applyBorder="1" applyAlignment="1">
      <alignment wrapText="1"/>
    </xf>
    <xf numFmtId="0" fontId="0" fillId="9" borderId="0" xfId="0" applyFill="1"/>
    <xf numFmtId="0" fontId="6" fillId="3" borderId="0" xfId="1" applyFont="1" applyFill="1"/>
    <xf numFmtId="0" fontId="7" fillId="3" borderId="0" xfId="1" applyFont="1" applyFill="1"/>
    <xf numFmtId="0" fontId="9" fillId="3" borderId="3" xfId="1" applyFont="1" applyFill="1" applyBorder="1" applyAlignment="1">
      <alignment horizontal="left" vertical="center"/>
    </xf>
    <xf numFmtId="3" fontId="31" fillId="6" borderId="5" xfId="0" applyNumberFormat="1" applyFont="1" applyFill="1" applyBorder="1"/>
    <xf numFmtId="3" fontId="31" fillId="5" borderId="5" xfId="0" applyNumberFormat="1" applyFont="1" applyFill="1" applyBorder="1"/>
    <xf numFmtId="9" fontId="0" fillId="0" borderId="0" xfId="0" applyNumberFormat="1"/>
    <xf numFmtId="9" fontId="17" fillId="0" borderId="0" xfId="0" applyNumberFormat="1" applyFont="1"/>
    <xf numFmtId="3" fontId="17" fillId="6" borderId="0" xfId="0" applyNumberFormat="1" applyFont="1" applyFill="1"/>
    <xf numFmtId="0" fontId="22" fillId="0" borderId="5" xfId="0" applyFont="1" applyBorder="1" applyAlignment="1">
      <alignment horizontal="left" vertical="center"/>
    </xf>
    <xf numFmtId="0" fontId="23" fillId="0" borderId="0" xfId="0" applyFont="1"/>
    <xf numFmtId="3" fontId="20" fillId="7" borderId="5" xfId="0" applyNumberFormat="1" applyFont="1" applyFill="1" applyBorder="1" applyAlignment="1">
      <alignment horizontal="left" vertical="center"/>
    </xf>
    <xf numFmtId="3" fontId="3" fillId="0" borderId="5" xfId="0" applyNumberFormat="1" applyFont="1" applyBorder="1"/>
    <xf numFmtId="3" fontId="3" fillId="7" borderId="5" xfId="0" applyNumberFormat="1" applyFont="1" applyFill="1" applyBorder="1"/>
    <xf numFmtId="0" fontId="41" fillId="0" borderId="0" xfId="0" applyFont="1"/>
    <xf numFmtId="0" fontId="31" fillId="0" borderId="0" xfId="0" applyFont="1"/>
    <xf numFmtId="10" fontId="42" fillId="0" borderId="5" xfId="0" applyNumberFormat="1" applyFont="1" applyBorder="1" applyAlignment="1">
      <alignment horizontal="right"/>
    </xf>
    <xf numFmtId="3" fontId="17" fillId="0" borderId="0" xfId="0" applyNumberFormat="1" applyFont="1"/>
    <xf numFmtId="3" fontId="43" fillId="0" borderId="5" xfId="0" applyNumberFormat="1" applyFont="1" applyBorder="1" applyAlignment="1">
      <alignment horizontal="right"/>
    </xf>
    <xf numFmtId="3" fontId="18" fillId="0" borderId="5" xfId="0" applyNumberFormat="1" applyFont="1" applyBorder="1"/>
    <xf numFmtId="3" fontId="20" fillId="0" borderId="5" xfId="0" applyNumberFormat="1" applyFont="1" applyBorder="1" applyAlignment="1">
      <alignment horizontal="left" vertical="center"/>
    </xf>
    <xf numFmtId="10" fontId="35" fillId="10" borderId="5" xfId="0" applyNumberFormat="1" applyFont="1" applyFill="1" applyBorder="1" applyAlignment="1">
      <alignment horizontal="right" wrapText="1"/>
    </xf>
    <xf numFmtId="14" fontId="0" fillId="0" borderId="0" xfId="0" applyNumberFormat="1"/>
    <xf numFmtId="0" fontId="3" fillId="0" borderId="8" xfId="0" applyFont="1" applyBorder="1" applyAlignment="1">
      <alignment horizontal="right" wrapText="1"/>
    </xf>
    <xf numFmtId="0" fontId="3" fillId="0" borderId="8" xfId="0" applyFont="1" applyBorder="1" applyAlignment="1">
      <alignment wrapText="1"/>
    </xf>
    <xf numFmtId="14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horizontal="center" wrapText="1"/>
    </xf>
    <xf numFmtId="9" fontId="3" fillId="0" borderId="8" xfId="0" applyNumberFormat="1" applyFont="1" applyBorder="1" applyAlignment="1">
      <alignment horizontal="right" wrapText="1"/>
    </xf>
    <xf numFmtId="3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vertical="center"/>
    </xf>
    <xf numFmtId="0" fontId="21" fillId="15" borderId="8" xfId="0" applyFont="1" applyFill="1" applyBorder="1" applyAlignment="1">
      <alignment wrapText="1"/>
    </xf>
    <xf numFmtId="4" fontId="21" fillId="15" borderId="8" xfId="0" applyNumberFormat="1" applyFont="1" applyFill="1" applyBorder="1" applyAlignment="1">
      <alignment wrapText="1"/>
    </xf>
    <xf numFmtId="4" fontId="3" fillId="0" borderId="8" xfId="0" applyNumberFormat="1" applyFont="1" applyBorder="1" applyAlignment="1">
      <alignment horizontal="right" wrapText="1"/>
    </xf>
    <xf numFmtId="4" fontId="3" fillId="0" borderId="8" xfId="0" applyNumberFormat="1" applyFont="1" applyBorder="1" applyAlignment="1">
      <alignment wrapText="1"/>
    </xf>
    <xf numFmtId="166" fontId="0" fillId="0" borderId="0" xfId="0" applyNumberFormat="1"/>
    <xf numFmtId="0" fontId="7" fillId="11" borderId="9" xfId="0" applyFont="1" applyFill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2" xfId="0" applyFont="1" applyFill="1" applyBorder="1" applyAlignment="1">
      <alignment horizontal="center" wrapText="1"/>
    </xf>
    <xf numFmtId="0" fontId="7" fillId="5" borderId="10" xfId="0" applyFont="1" applyFill="1" applyBorder="1" applyAlignment="1">
      <alignment horizontal="center" wrapText="1"/>
    </xf>
    <xf numFmtId="0" fontId="37" fillId="0" borderId="10" xfId="0" applyFont="1" applyBorder="1" applyAlignment="1">
      <alignment horizontal="center" wrapText="1"/>
    </xf>
    <xf numFmtId="0" fontId="44" fillId="11" borderId="9" xfId="0" applyFont="1" applyFill="1" applyBorder="1" applyAlignment="1">
      <alignment horizontal="center" vertical="center" wrapText="1"/>
    </xf>
    <xf numFmtId="0" fontId="44" fillId="11" borderId="10" xfId="0" applyFont="1" applyFill="1" applyBorder="1" applyAlignment="1">
      <alignment horizontal="center" vertical="center" wrapText="1"/>
    </xf>
    <xf numFmtId="14" fontId="44" fillId="11" borderId="12" xfId="0" applyNumberFormat="1" applyFont="1" applyFill="1" applyBorder="1" applyAlignment="1">
      <alignment horizontal="center" vertical="center" wrapText="1"/>
    </xf>
    <xf numFmtId="14" fontId="44" fillId="11" borderId="10" xfId="0" applyNumberFormat="1" applyFont="1" applyFill="1" applyBorder="1" applyAlignment="1">
      <alignment horizontal="center" vertical="center" wrapText="1"/>
    </xf>
    <xf numFmtId="3" fontId="44" fillId="11" borderId="12" xfId="0" applyNumberFormat="1" applyFont="1" applyFill="1" applyBorder="1" applyAlignment="1">
      <alignment horizontal="center" vertical="center" wrapText="1"/>
    </xf>
    <xf numFmtId="3" fontId="44" fillId="11" borderId="10" xfId="0" applyNumberFormat="1" applyFont="1" applyFill="1" applyBorder="1" applyAlignment="1">
      <alignment horizontal="center" vertical="center" wrapText="1"/>
    </xf>
    <xf numFmtId="3" fontId="44" fillId="5" borderId="12" xfId="0" applyNumberFormat="1" applyFont="1" applyFill="1" applyBorder="1" applyAlignment="1">
      <alignment horizontal="center" vertical="center" wrapText="1"/>
    </xf>
    <xf numFmtId="3" fontId="44" fillId="5" borderId="10" xfId="0" applyNumberFormat="1" applyFont="1" applyFill="1" applyBorder="1" applyAlignment="1">
      <alignment horizontal="center" vertical="center" wrapText="1"/>
    </xf>
    <xf numFmtId="166" fontId="44" fillId="0" borderId="10" xfId="0" applyNumberFormat="1" applyFont="1" applyBorder="1" applyAlignment="1">
      <alignment horizontal="center" vertical="center" wrapText="1"/>
    </xf>
    <xf numFmtId="3" fontId="44" fillId="0" borderId="10" xfId="0" applyNumberFormat="1" applyFont="1" applyBorder="1" applyAlignment="1">
      <alignment horizontal="center" vertical="center" wrapText="1"/>
    </xf>
    <xf numFmtId="166" fontId="44" fillId="11" borderId="10" xfId="0" applyNumberFormat="1" applyFont="1" applyFill="1" applyBorder="1" applyAlignment="1">
      <alignment horizontal="center" vertical="center" wrapText="1"/>
    </xf>
    <xf numFmtId="0" fontId="45" fillId="11" borderId="10" xfId="0" applyFont="1" applyFill="1" applyBorder="1" applyAlignment="1">
      <alignment vertical="center" wrapText="1"/>
    </xf>
    <xf numFmtId="0" fontId="44" fillId="11" borderId="0" xfId="0" applyFont="1" applyFill="1" applyAlignment="1">
      <alignment horizontal="center" vertical="center" wrapText="1"/>
    </xf>
    <xf numFmtId="0" fontId="45" fillId="11" borderId="0" xfId="0" applyFont="1" applyFill="1" applyAlignment="1">
      <alignment vertical="center" wrapText="1"/>
    </xf>
    <xf numFmtId="166" fontId="44" fillId="11" borderId="0" xfId="0" applyNumberFormat="1" applyFont="1" applyFill="1" applyAlignment="1">
      <alignment horizontal="center" vertical="center" wrapText="1"/>
    </xf>
    <xf numFmtId="3" fontId="44" fillId="11" borderId="0" xfId="0" applyNumberFormat="1" applyFont="1" applyFill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3" fontId="7" fillId="0" borderId="14" xfId="0" applyNumberFormat="1" applyFont="1" applyBorder="1" applyAlignment="1">
      <alignment horizontal="center" vertical="center" wrapText="1"/>
    </xf>
    <xf numFmtId="3" fontId="37" fillId="0" borderId="13" xfId="0" applyNumberFormat="1" applyFont="1" applyBorder="1" applyAlignment="1">
      <alignment horizontal="center" vertical="center" wrapText="1"/>
    </xf>
    <xf numFmtId="166" fontId="7" fillId="0" borderId="14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4" fontId="9" fillId="16" borderId="3" xfId="0" applyNumberFormat="1" applyFont="1" applyFill="1" applyBorder="1" applyAlignment="1">
      <alignment horizontal="left" vertical="center"/>
    </xf>
    <xf numFmtId="38" fontId="9" fillId="16" borderId="3" xfId="0" applyNumberFormat="1" applyFont="1" applyFill="1" applyBorder="1" applyAlignment="1">
      <alignment horizontal="right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/>
    <xf numFmtId="0" fontId="46" fillId="0" borderId="0" xfId="0" applyFont="1"/>
    <xf numFmtId="0" fontId="48" fillId="0" borderId="0" xfId="0" applyFont="1"/>
    <xf numFmtId="3" fontId="47" fillId="17" borderId="16" xfId="0" applyNumberFormat="1" applyFont="1" applyFill="1" applyBorder="1"/>
    <xf numFmtId="3" fontId="47" fillId="17" borderId="15" xfId="0" applyNumberFormat="1" applyFont="1" applyFill="1" applyBorder="1"/>
    <xf numFmtId="3" fontId="47" fillId="17" borderId="16" xfId="0" applyNumberFormat="1" applyFont="1" applyFill="1" applyBorder="1" applyAlignment="1">
      <alignment horizontal="left"/>
    </xf>
    <xf numFmtId="3" fontId="0" fillId="0" borderId="5" xfId="0" applyNumberFormat="1" applyBorder="1" applyAlignment="1">
      <alignment horizontal="left"/>
    </xf>
    <xf numFmtId="0" fontId="49" fillId="0" borderId="0" xfId="0" applyFont="1"/>
    <xf numFmtId="9" fontId="41" fillId="0" borderId="0" xfId="0" applyNumberFormat="1" applyFont="1"/>
    <xf numFmtId="9" fontId="17" fillId="5" borderId="0" xfId="0" applyNumberFormat="1" applyFont="1" applyFill="1"/>
    <xf numFmtId="10" fontId="3" fillId="5" borderId="5" xfId="0" applyNumberFormat="1" applyFont="1" applyFill="1" applyBorder="1" applyAlignment="1">
      <alignment horizontal="right"/>
    </xf>
    <xf numFmtId="0" fontId="23" fillId="0" borderId="0" xfId="0" applyFont="1" applyAlignment="1">
      <alignment horizontal="right"/>
    </xf>
    <xf numFmtId="0" fontId="32" fillId="10" borderId="5" xfId="0" applyFont="1" applyFill="1" applyBorder="1" applyAlignment="1">
      <alignment horizontal="right" wrapText="1"/>
    </xf>
    <xf numFmtId="3" fontId="23" fillId="0" borderId="5" xfId="0" applyNumberFormat="1" applyFont="1" applyBorder="1"/>
    <xf numFmtId="0" fontId="3" fillId="0" borderId="0" xfId="0" applyFont="1" applyAlignment="1">
      <alignment horizontal="right"/>
    </xf>
    <xf numFmtId="2" fontId="0" fillId="0" borderId="0" xfId="0" applyNumberFormat="1"/>
    <xf numFmtId="0" fontId="17" fillId="0" borderId="0" xfId="0" applyNumberFormat="1" applyFont="1"/>
    <xf numFmtId="0" fontId="3" fillId="0" borderId="0" xfId="0" applyNumberFormat="1" applyFont="1" applyAlignment="1">
      <alignment horizontal="right"/>
    </xf>
    <xf numFmtId="0" fontId="0" fillId="0" borderId="0" xfId="0" applyNumberFormat="1"/>
  </cellXfs>
  <cellStyles count="2">
    <cellStyle name="Normal" xfId="0" builtinId="0"/>
    <cellStyle name="Normal 2" xfId="1" xr:uid="{BBB21BDC-1C62-4A34-BFF3-0381737313CD}"/>
  </cellStyles>
  <dxfs count="15">
    <dxf>
      <font>
        <color rgb="FF9C0006"/>
      </font>
      <fill>
        <patternFill>
          <bgColor rgb="FFFFC7CE"/>
        </patternFill>
      </fill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285752</xdr:colOff>
      <xdr:row>21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0EA1E-094F-4E5F-9252-5DFFDF57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91109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13</xdr:col>
      <xdr:colOff>176894</xdr:colOff>
      <xdr:row>46</xdr:row>
      <xdr:rowOff>108858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E10A-AA07-4D2D-AFBE-7C6EBC5C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45429"/>
          <a:ext cx="902153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293077</xdr:colOff>
      <xdr:row>48</xdr:row>
      <xdr:rowOff>95134</xdr:rowOff>
    </xdr:from>
    <xdr:to>
      <xdr:col>18</xdr:col>
      <xdr:colOff>199572</xdr:colOff>
      <xdr:row>73</xdr:row>
      <xdr:rowOff>67919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0FE70-BC0D-4EFE-AF67-6C8F853B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" y="9082826"/>
          <a:ext cx="10896880" cy="465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134392</xdr:colOff>
      <xdr:row>26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B06CF-05EC-4158-BFE8-3CBE71B0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0552" cy="464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66.686934953701" createdVersion="6" refreshedVersion="6" minRefreshableVersion="3" recordCount="1315" xr:uid="{C8E360FC-FDF9-46C6-A2F2-D4165D697AD6}">
  <cacheSource type="worksheet">
    <worksheetSource ref="A1:AJ3050" sheet="TMS GMV all"/>
  </cacheSource>
  <cacheFields count="36">
    <cacheField name="ID giao dịch" numFmtId="0">
      <sharedItems containsString="0" containsBlank="1" containsNumber="1" containsInteger="1" minValue="392" maxValue="621"/>
    </cacheField>
    <cacheField name="ID KH tiềm năng" numFmtId="0">
      <sharedItems containsString="0" containsBlank="1" containsNumber="1" containsInteger="1" minValue="8391" maxValue="14995"/>
    </cacheField>
    <cacheField name="Mã SP" numFmtId="0">
      <sharedItems containsBlank="1"/>
    </cacheField>
    <cacheField name="Dự án" numFmtId="0">
      <sharedItems containsBlank="1" count="12">
        <s v="Sun Cosmo Residence Đà Nẵng"/>
        <s v="FPT Plaza 2"/>
        <s v="The Hill - Sunset Town"/>
        <s v="The Sea - Sunset Town"/>
        <s v="LUMI HANOI"/>
        <s v="SUN PONTE RESIDENCE"/>
        <s v="THE PATHWAY"/>
        <s v="Vinhomes Royal Island"/>
        <s v="The Symphony - Sun Symphony Residence"/>
        <s v="Sun RiverPolis (Nam Hòa Xuân)"/>
        <s v="THE MIAMI - GS5"/>
        <m/>
      </sharedItems>
    </cacheField>
    <cacheField name="Tên giao dịch" numFmtId="0">
      <sharedItems containsBlank="1"/>
    </cacheField>
    <cacheField name="Ngày ký VBTT" numFmtId="0">
      <sharedItems containsNonDate="0" containsDate="1" containsString="0" containsBlank="1" minDate="2023-07-03T00:00:00" maxDate="2024-10-24T00:00:00"/>
    </cacheField>
    <cacheField name="Ngày ký HĐMB" numFmtId="0">
      <sharedItems containsNonDate="0" containsDate="1" containsString="0" containsBlank="1" minDate="2023-06-20T00:00:00" maxDate="2024-10-24T00:00:00"/>
    </cacheField>
    <cacheField name="Tổng GTGD (VAT) (GMV)" numFmtId="0">
      <sharedItems containsString="0" containsBlank="1" containsNumber="1" containsInteger="1" minValue="1734537512" maxValue="61469866183"/>
    </cacheField>
    <cacheField name="Người chăm sóc (Sale)" numFmtId="0">
      <sharedItems containsBlank="1"/>
    </cacheField>
    <cacheField name="% hoa hồng NCS được nhận" numFmtId="0">
      <sharedItems containsString="0" containsBlank="1" containsNumber="1" minValue="0.1" maxValue="5"/>
    </cacheField>
    <cacheField name="Giá tính phí HH (chưa VAT)" numFmtId="0">
      <sharedItems containsString="0" containsBlank="1" containsNumber="1" containsInteger="1" minValue="1548694207" maxValue="49175892946"/>
    </cacheField>
    <cacheField name="HH tạm tính cho sale" numFmtId="0">
      <sharedItems containsString="0" containsBlank="1" containsNumber="1" containsInteger="1" minValue="4847851" maxValue="491758929"/>
    </cacheField>
    <cacheField name="Kênh bán (Loại tài khoản)" numFmtId="0">
      <sharedItems containsBlank="1"/>
    </cacheField>
    <cacheField name="Trạng thái" numFmtId="0">
      <sharedItems containsBlank="1"/>
    </cacheField>
    <cacheField name="Lý do Huỷ" numFmtId="0">
      <sharedItems containsNonDate="0" containsString="0" containsBlank="1"/>
    </cacheField>
    <cacheField name="NCS chính" numFmtId="0">
      <sharedItems containsBlank="1"/>
    </cacheField>
    <cacheField name="Tổng % HH cho Sale" numFmtId="0">
      <sharedItems containsString="0" containsBlank="1" containsNumber="1" minValue="1" maxValue="5"/>
    </cacheField>
    <cacheField name="Trạng thái account" numFmtId="0">
      <sharedItems containsBlank="1"/>
    </cacheField>
    <cacheField name="Nguồn" numFmtId="0">
      <sharedItems containsBlank="1"/>
    </cacheField>
    <cacheField name="Tỷ lệ hưởng com của RT (%)" numFmtId="0">
      <sharedItems containsString="0" containsBlank="1" containsNumber="1" minValue="1.8" maxValue="6"/>
    </cacheField>
    <cacheField name="Nguồn hàng" numFmtId="0">
      <sharedItems containsBlank="1"/>
    </cacheField>
    <cacheField name="Chính sách vay" numFmtId="0">
      <sharedItems containsBlank="1"/>
    </cacheField>
    <cacheField name="Tỷ lệ hưởng com cơ sở của RT (%)" numFmtId="0">
      <sharedItems containsString="0" containsBlank="1" containsNumber="1" minValue="1.8" maxValue="4"/>
    </cacheField>
    <cacheField name="Tỷ lệ tham gia GD với vai trò là Sale" numFmtId="0">
      <sharedItems containsString="0" containsBlank="1" containsNumber="1" minValue="0.05" maxValue="1"/>
    </cacheField>
    <cacheField name="GMV Sale đóng góp" numFmtId="0">
      <sharedItems containsString="0" containsBlank="1" containsNumber="1" containsInteger="1" minValue="287267321" maxValue="24587946473"/>
    </cacheField>
    <cacheField name="Doanh thu sale đóng góp" numFmtId="0">
      <sharedItems containsString="0" containsBlank="1" containsNumber="1" containsInteger="1" minValue="0" maxValue="786814287"/>
    </cacheField>
    <cacheField name="Lý do Huỷ (text)" numFmtId="0">
      <sharedItems containsNonDate="0" containsString="0" containsBlank="1"/>
    </cacheField>
    <cacheField name="Tháng ký VBTT" numFmtId="0">
      <sharedItems containsNonDate="0" containsDate="1" containsString="0" containsBlank="1" minDate="2023-07-01T00:00:00" maxDate="2024-10-02T00:00:00"/>
    </cacheField>
    <cacheField name="Năm phát sinh" numFmtId="0">
      <sharedItems containsString="0" containsBlank="1" containsNumber="1" containsInteger="1" minValue="2023" maxValue="2024" count="3">
        <n v="2024"/>
        <n v="2023"/>
        <m/>
      </sharedItems>
    </cacheField>
    <cacheField name="Chức vụ" numFmtId="0">
      <sharedItems containsBlank="1"/>
    </cacheField>
    <cacheField name="QLTT" numFmtId="0">
      <sharedItems containsBlank="1"/>
    </cacheField>
    <cacheField name="Tháng PS doanh thu" numFmtId="0">
      <sharedItems containsBlank="1" containsMixedTypes="1" containsNumber="1" containsInteger="1" minValue="1" maxValue="10" count="12">
        <n v="1"/>
        <n v="2"/>
        <n v="3"/>
        <n v="4"/>
        <n v="5"/>
        <n v="6"/>
        <n v="10"/>
        <n v="7"/>
        <n v="8"/>
        <n v="9"/>
        <s v=""/>
        <m/>
      </sharedItems>
    </cacheField>
    <cacheField name="Doanh thu RT" numFmtId="3">
      <sharedItems containsBlank="1" containsMixedTypes="1" containsNumber="1" minValue="0" maxValue="1967035717.8399999"/>
    </cacheField>
    <cacheField name="F2" numFmtId="0">
      <sharedItems containsBlank="1"/>
    </cacheField>
    <cacheField name="GV RT" numFmtId="0">
      <sharedItems containsBlank="1" containsMixedTypes="1" containsNumber="1" minValue="0" maxValue="1229397323.6500001"/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n v="392"/>
    <n v="8467"/>
    <s v="P12805"/>
    <x v="0"/>
    <s v="Nguyễn Hoài - Sun Cosmo Residence Đà Nẵng"/>
    <d v="2024-01-23T00:00:00"/>
    <d v="2024-05-02T00:00:00"/>
    <n v="3234308732"/>
    <s v="Nguyễn Đình Bảo"/>
    <n v="2.2999999999999998"/>
    <n v="2887775654"/>
    <n v="66418840"/>
    <s v="Sale nội bộ"/>
    <s v="Ký hợp đồng"/>
    <m/>
    <b v="1"/>
    <n v="2.2999999999999998"/>
    <s v="Đang hoạt động"/>
    <s v="CT - Giới thiệu"/>
    <n v="6"/>
    <s v="CLC"/>
    <s v="Không vay"/>
    <n v="4"/>
    <n v="1"/>
    <n v="3234308732"/>
    <n v="115511026"/>
    <m/>
    <d v="2024-01-01T00:00:00"/>
    <x v="0"/>
    <s v="Phó Tổng Giám đốc RBS"/>
    <s v="Nguyễn Khánh Hà"/>
    <x v="0"/>
    <n v="173266539.24000001"/>
    <s v=""/>
    <n v="66418840.041999996"/>
    <m/>
  </r>
  <r>
    <n v="394"/>
    <n v="8469"/>
    <s v="P2-21.09"/>
    <x v="1"/>
    <s v="NGUYEN THI NGOC CHI - FPT Plaza 2"/>
    <d v="2024-01-24T00:00:00"/>
    <d v="2024-01-12T00:00:00"/>
    <n v="1948699000"/>
    <s v="Nguyễn Tuyên"/>
    <n v="1.5"/>
    <n v="1913730000"/>
    <n v="28705950"/>
    <s v="Sale nội bộ"/>
    <s v="Ký hợp đồng"/>
    <m/>
    <b v="1"/>
    <n v="1.5"/>
    <s v="Đang hoạt động"/>
    <s v="NV - Giới thiệu"/>
    <n v="3"/>
    <s v="CEN MT"/>
    <s v="Không vay"/>
    <n v="3"/>
    <n v="1"/>
    <n v="1948699000"/>
    <n v="57411900"/>
    <m/>
    <d v="2024-01-01T00:00:00"/>
    <x v="0"/>
    <s v="Trưởng phòng Kinh doanh"/>
    <s v="Nguyễn Thị Ly Ly"/>
    <x v="0"/>
    <n v="57411900"/>
    <s v=""/>
    <n v="28705950"/>
    <m/>
  </r>
  <r>
    <n v="395"/>
    <n v="8636"/>
    <s v="H40505"/>
    <x v="2"/>
    <s v="Nguyễn Văn Đăng - The Hill - Sunset Town"/>
    <d v="2024-02-02T00:00:00"/>
    <d v="2023-06-20T00:00:00"/>
    <n v="471511213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2-01T00:00:00"/>
    <x v="0"/>
    <e v="#N/A"/>
    <e v="#N/A"/>
    <x v="1"/>
    <n v="0"/>
    <s v=""/>
    <n v="0"/>
    <m/>
  </r>
  <r>
    <n v="397"/>
    <n v="10068"/>
    <s v="S21405"/>
    <x v="3"/>
    <s v="Vũ Thị Phương - The Sea - Sunset Town"/>
    <d v="2024-03-30T00:00:00"/>
    <m/>
    <n v="4445247215"/>
    <s v="Phạm Hồng Vân"/>
    <n v="1.4"/>
    <n v="3968970727"/>
    <n v="55565590"/>
    <s v="Sale nội bộ"/>
    <s v="Ký hợp đồng"/>
    <m/>
    <b v="1"/>
    <n v="1.4"/>
    <s v="Đang hoạt động"/>
    <s v="NV - Giới thiệu"/>
    <n v="2"/>
    <s v="Chủ đầu tư"/>
    <s v="Không vay"/>
    <n v="2"/>
    <n v="1"/>
    <n v="4445247215"/>
    <n v="79379415"/>
    <m/>
    <d v="2024-03-01T00:00:00"/>
    <x v="0"/>
    <s v="Trưởng phòng Kinh doanh"/>
    <s v="Nguyễn Đình Bảo"/>
    <x v="2"/>
    <n v="79379414.540000007"/>
    <s v=""/>
    <n v="55565590.177999996"/>
    <m/>
  </r>
  <r>
    <n v="398"/>
    <n v="8470"/>
    <s v="S1.1116"/>
    <x v="4"/>
    <s v="Nguyễn Thị Thanh - LUMI HANOI"/>
    <d v="2024-04-20T00:00:00"/>
    <m/>
    <n v="4100853344"/>
    <s v="Nguyễn Văn Bắc"/>
    <n v="2"/>
    <n v="3661476200"/>
    <n v="73229524"/>
    <s v="Sale nội bộ"/>
    <s v="Ký hợp đồng"/>
    <m/>
    <b v="1"/>
    <n v="2"/>
    <s v="Đang hoạt động"/>
    <s v="NV - Giới thiệu"/>
    <n v="4.5"/>
    <s v="SML"/>
    <s v="Không vay"/>
    <n v="4"/>
    <n v="1"/>
    <n v="4100853344"/>
    <n v="146459048"/>
    <m/>
    <d v="2024-04-01T00:00:00"/>
    <x v="0"/>
    <s v="Chuyên viên Kinh doanh"/>
    <s v="Trần Thanh Hải"/>
    <x v="3"/>
    <n v="164766429"/>
    <s v=""/>
    <n v="73229524"/>
    <m/>
  </r>
  <r>
    <n v="399"/>
    <n v="10062"/>
    <s v="S1.1115"/>
    <x v="4"/>
    <s v="Trần Thanh Hải - LUMI HANOI"/>
    <d v="2024-04-20T00:00:00"/>
    <m/>
    <n v="2770801085"/>
    <s v="Trần Thanh Hải"/>
    <n v="2"/>
    <n v="2473929540"/>
    <n v="49478590"/>
    <s v="Sale nội bộ"/>
    <s v="Ký hợp đồng"/>
    <m/>
    <b v="1"/>
    <n v="2"/>
    <s v="Đang hoạt động"/>
    <s v="NV - Giới thiệu"/>
    <n v="4.5"/>
    <s v="SML"/>
    <s v="Không vay"/>
    <n v="4"/>
    <n v="1"/>
    <n v="2770801085"/>
    <n v="98957182"/>
    <m/>
    <d v="2024-04-01T00:00:00"/>
    <x v="0"/>
    <s v="Trưởng phòng Kinh doanh"/>
    <s v="Nguyễn Dụng Linh"/>
    <x v="3"/>
    <n v="111326829.3"/>
    <s v=""/>
    <n v="49478590.799999997"/>
    <m/>
  </r>
  <r>
    <n v="400"/>
    <n v="10050"/>
    <s v="S2.0412"/>
    <x v="4"/>
    <s v="Nguyễn Thị Tuyết Nhung - LUMI HANOI"/>
    <d v="2024-04-20T00:00:00"/>
    <m/>
    <n v="2924295662"/>
    <s v="Đinh Thanh Hải"/>
    <n v="2"/>
    <n v="2610978270"/>
    <n v="52219565"/>
    <s v="Sale nội bộ"/>
    <s v="Ký hợp đồng"/>
    <m/>
    <b v="1"/>
    <n v="2"/>
    <s v="Đang hoạt động"/>
    <s v="NV - Giới thiệu"/>
    <n v="4.5"/>
    <s v="SML"/>
    <s v="Không vay"/>
    <n v="4"/>
    <n v="1"/>
    <n v="2924295662"/>
    <n v="104439131"/>
    <m/>
    <d v="2024-04-01T00:00:00"/>
    <x v="0"/>
    <s v="Trưởng phòng Kinh doanh"/>
    <s v="Nguyễn Dụng Linh"/>
    <x v="3"/>
    <n v="117494022.15000001"/>
    <s v=""/>
    <n v="52219565.399999999"/>
    <m/>
  </r>
  <r>
    <n v="401"/>
    <n v="10052"/>
    <s v="S2.1512"/>
    <x v="4"/>
    <s v="Nguyễn Văn Công - LUMI HANOI"/>
    <d v="2024-04-20T00:00:00"/>
    <m/>
    <n v="2855943014"/>
    <s v="Nguyễn Văn Công"/>
    <n v="2"/>
    <n v="2549949120"/>
    <n v="50998982"/>
    <s v="Sale nội bộ"/>
    <s v="Ký hợp đồng"/>
    <m/>
    <b v="1"/>
    <n v="2"/>
    <s v="Đang hoạt động"/>
    <s v="NV - Giới thiệu"/>
    <n v="4.5"/>
    <s v="SML"/>
    <s v="Không vay"/>
    <n v="4"/>
    <n v="1"/>
    <n v="2855943014"/>
    <n v="101997965"/>
    <m/>
    <d v="2024-04-01T00:00:00"/>
    <x v="0"/>
    <s v="Trưởng phòng Kinh doanh"/>
    <s v="Nguyễn Dụng Linh"/>
    <x v="3"/>
    <n v="114747710.40000001"/>
    <s v=""/>
    <n v="50998982.399999999"/>
    <m/>
  </r>
  <r>
    <n v="402"/>
    <n v="10021"/>
    <s v="S1.1103"/>
    <x v="4"/>
    <s v="Nguyễn Hoàng Thanh Tâm - LUMI HANOI"/>
    <d v="2024-04-20T00:00:00"/>
    <m/>
    <n v="4344242907"/>
    <s v="Nguyễn Dụng Linh"/>
    <n v="2"/>
    <n v="3878788310"/>
    <n v="77575766"/>
    <s v="Sale nội bộ"/>
    <s v="Ký hợp đồng"/>
    <m/>
    <b v="1"/>
    <n v="2"/>
    <s v="Đang hoạt động"/>
    <s v="CT - BOD"/>
    <n v="4.5"/>
    <s v="SML"/>
    <s v="Vay"/>
    <n v="4"/>
    <n v="1"/>
    <n v="4344242907"/>
    <n v="155151532"/>
    <m/>
    <d v="2024-04-01T00:00:00"/>
    <x v="0"/>
    <s v="Giám đốc Kinh doanh"/>
    <s v="Nguyễn Đình Bảo"/>
    <x v="3"/>
    <n v="174545473.94999999"/>
    <s v=""/>
    <n v="77575766.200000003"/>
    <m/>
  </r>
  <r>
    <n v="403"/>
    <n v="10034"/>
    <s v="S1.1102"/>
    <x v="4"/>
    <s v="Đỗ Thái Bình - LUMI HANOI"/>
    <d v="2024-04-20T00:00:00"/>
    <m/>
    <n v="2881125408"/>
    <s v="Trịnh Hải Hà"/>
    <n v="2"/>
    <n v="2572433400"/>
    <n v="51448668"/>
    <s v="Sale nội bộ"/>
    <s v="Ký hợp đồng"/>
    <m/>
    <b v="1"/>
    <n v="2"/>
    <s v="Đang hoạt động"/>
    <s v="NV - Giới thiệu"/>
    <n v="4.5"/>
    <s v="SML"/>
    <s v="Không vay"/>
    <n v="4"/>
    <n v="1"/>
    <n v="2881125408"/>
    <n v="102897336"/>
    <m/>
    <d v="2024-04-01T00:00:00"/>
    <x v="0"/>
    <s v="Chuyên viên Kinh doanh"/>
    <s v="Trần Thanh Hải"/>
    <x v="3"/>
    <n v="115759503"/>
    <s v=""/>
    <n v="51448668"/>
    <m/>
  </r>
  <r>
    <n v="404"/>
    <n v="10940"/>
    <s v="S1.1010"/>
    <x v="4"/>
    <s v="Phạm Nhung Anh - LUMI HANOI"/>
    <d v="2024-04-20T00:00:00"/>
    <m/>
    <n v="3570571592"/>
    <s v="Trần Thanh Hải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Trưởng phòng Kinh doanh"/>
    <s v="Nguyễn Dụng Linh"/>
    <x v="3"/>
    <n v="143460465.75"/>
    <s v=""/>
    <n v="63760207"/>
    <m/>
  </r>
  <r>
    <n v="405"/>
    <n v="8391"/>
    <s v="S3.2808"/>
    <x v="4"/>
    <s v="Nguyễn Văn Tiện - LUMI HANOI"/>
    <d v="2024-04-20T00:00:00"/>
    <m/>
    <n v="8685078035"/>
    <s v="Phạm Minh Triệu"/>
    <n v="1"/>
    <n v="7754533960"/>
    <n v="77545339"/>
    <s v="Sale nội bộ"/>
    <s v="Ký hợp đồng"/>
    <m/>
    <b v="1"/>
    <n v="2"/>
    <s v="Đã nghỉ"/>
    <s v="NV - Telesale"/>
    <n v="4.5"/>
    <s v="SML"/>
    <s v="Không vay"/>
    <n v="4"/>
    <n v="0.5"/>
    <n v="4342539018"/>
    <n v="155090679"/>
    <m/>
    <d v="2024-04-01T00:00:00"/>
    <x v="0"/>
    <e v="#N/A"/>
    <e v="#N/A"/>
    <x v="3"/>
    <n v="348954028.19999999"/>
    <s v=""/>
    <n v="155090679.19999999"/>
    <m/>
  </r>
  <r>
    <n v="406"/>
    <n v="10059"/>
    <s v="S6.0918"/>
    <x v="4"/>
    <s v="Nguyễn Kim Chi - LUMI HANOI"/>
    <d v="2024-04-20T00:00:00"/>
    <m/>
    <n v="2925494242"/>
    <s v="Đinh Thanh Hải"/>
    <n v="2"/>
    <n v="2612048430"/>
    <n v="52240968"/>
    <s v="Sale nội bộ"/>
    <s v="Ký hợp đồng"/>
    <m/>
    <b v="1"/>
    <n v="2"/>
    <s v="Đang hoạt động"/>
    <s v="NV - Giới thiệu"/>
    <n v="4.5"/>
    <s v="SML"/>
    <s v="Không vay"/>
    <n v="4"/>
    <n v="1"/>
    <n v="2925494242"/>
    <n v="104481937"/>
    <m/>
    <d v="2024-04-01T00:00:00"/>
    <x v="0"/>
    <s v="Trưởng phòng Kinh doanh"/>
    <s v="Nguyễn Dụng Linh"/>
    <x v="3"/>
    <n v="117542179.34999999"/>
    <s v=""/>
    <n v="52240968.600000001"/>
    <m/>
  </r>
  <r>
    <n v="407"/>
    <n v="10047"/>
    <s v="S3.2802"/>
    <x v="4"/>
    <s v="Đặng Thị Thanh Hà - LUMI HANOI"/>
    <d v="2024-04-20T00:00:00"/>
    <m/>
    <n v="5715277019"/>
    <s v="Nguyễn Thị Duyên"/>
    <n v="2"/>
    <n v="5102925910"/>
    <n v="102058518"/>
    <s v="Sale nội bộ"/>
    <s v="Ký hợp đồng"/>
    <m/>
    <b v="1"/>
    <n v="2"/>
    <s v="Đang hoạt động"/>
    <s v="NV - Giới thiệu"/>
    <n v="4.5"/>
    <s v="SML"/>
    <s v="Không vay"/>
    <n v="4"/>
    <n v="1"/>
    <n v="5715277019"/>
    <n v="204117036"/>
    <m/>
    <d v="2024-04-01T00:00:00"/>
    <x v="0"/>
    <e v="#N/A"/>
    <e v="#N/A"/>
    <x v="3"/>
    <n v="229631665.94999999"/>
    <s v=""/>
    <n v="102058518.2"/>
    <m/>
  </r>
  <r>
    <n v="408"/>
    <n v="10060"/>
    <s v="S1.1006"/>
    <x v="4"/>
    <s v="Lê Thị Khánh Linh - LUMI HANOI"/>
    <d v="2024-04-20T00:00:00"/>
    <m/>
    <n v="3570571592"/>
    <s v="Nguyễn Dụng Linh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Giám đốc Kinh doanh"/>
    <s v="Nguyễn Đình Bảo"/>
    <x v="3"/>
    <n v="143460465.75"/>
    <s v=""/>
    <n v="63760207"/>
    <m/>
  </r>
  <r>
    <n v="409"/>
    <n v="10029"/>
    <s v="S3.2805"/>
    <x v="4"/>
    <s v="Nguyễn Hồng Anh - LUMI HANOI"/>
    <d v="2024-04-20T00:00:00"/>
    <m/>
    <n v="8702911997"/>
    <s v="Nguyễn Thị Duyên"/>
    <n v="2"/>
    <n v="7770457140"/>
    <n v="155409142"/>
    <s v="Sale nội bộ"/>
    <s v="Ký hợp đồng"/>
    <m/>
    <b v="1"/>
    <n v="2"/>
    <s v="Đang hoạt động"/>
    <s v="NV - Giới thiệu"/>
    <n v="4.5"/>
    <s v="SML"/>
    <s v="Không vay"/>
    <n v="4"/>
    <n v="1"/>
    <n v="8702911997"/>
    <n v="310818286"/>
    <m/>
    <d v="2024-04-01T00:00:00"/>
    <x v="0"/>
    <e v="#N/A"/>
    <e v="#N/A"/>
    <x v="3"/>
    <n v="349670571.30000001"/>
    <s v=""/>
    <n v="155409142.80000001"/>
    <m/>
  </r>
  <r>
    <n v="410"/>
    <n v="10982"/>
    <s v="S6.2416"/>
    <x v="4"/>
    <s v="Bùi Phương Dung - LUMI HANOI"/>
    <d v="2024-04-20T00:00:00"/>
    <m/>
    <n v="3987732392"/>
    <s v="Trần Thanh Hải"/>
    <n v="2"/>
    <n v="3560475350"/>
    <n v="71209507"/>
    <s v="Sale nội bộ"/>
    <s v="Ký hợp đồng"/>
    <m/>
    <b v="1"/>
    <n v="2"/>
    <s v="Đang hoạt động"/>
    <s v="NV - Giới thiệu"/>
    <n v="4.5"/>
    <s v="SML"/>
    <s v="Vay"/>
    <n v="4"/>
    <n v="1"/>
    <n v="3987732392"/>
    <n v="142419014"/>
    <m/>
    <d v="2024-04-01T00:00:00"/>
    <x v="0"/>
    <s v="Trưởng phòng Kinh doanh"/>
    <s v="Nguyễn Dụng Linh"/>
    <x v="3"/>
    <n v="160221390.75"/>
    <s v=""/>
    <n v="71209507"/>
    <m/>
  </r>
  <r>
    <n v="411"/>
    <n v="10040"/>
    <s v="S1.2803"/>
    <x v="4"/>
    <s v="Đào Xuân Hưng - LUMI HANOI"/>
    <d v="2024-04-20T00:00:00"/>
    <m/>
    <n v="9254731741"/>
    <s v="Nguyễn Văn Bắc"/>
    <n v="2"/>
    <n v="8263153340"/>
    <n v="165263066"/>
    <s v="Sale nội bộ"/>
    <s v="Ký hợp đồng"/>
    <m/>
    <b v="1"/>
    <n v="2"/>
    <s v="Đang hoạt động"/>
    <s v="NV - Giới thiệu"/>
    <n v="4.5"/>
    <s v="SML"/>
    <s v="Vay"/>
    <n v="4"/>
    <n v="1"/>
    <n v="9254731741"/>
    <n v="330526134"/>
    <m/>
    <d v="2024-04-01T00:00:00"/>
    <x v="0"/>
    <s v="Chuyên viên Kinh doanh"/>
    <s v="Trần Thanh Hải"/>
    <x v="3"/>
    <n v="371841900.30000001"/>
    <s v=""/>
    <n v="165263066.80000001"/>
    <m/>
  </r>
  <r>
    <n v="412"/>
    <n v="10049"/>
    <s v="S3.3310"/>
    <x v="4"/>
    <s v="Lại Thùy Trang - LUMI HANOI"/>
    <d v="2024-04-20T00:00:00"/>
    <m/>
    <n v="3740873192"/>
    <s v="Trịnh Hải Hà"/>
    <n v="2"/>
    <n v="3340065350"/>
    <n v="66801307"/>
    <s v="Sale nội bộ"/>
    <s v="Ký hợp đồng"/>
    <m/>
    <b v="1"/>
    <n v="2"/>
    <s v="Đang hoạt động"/>
    <s v="NV - Giới thiệu"/>
    <n v="4.5"/>
    <s v="SML"/>
    <s v="Vay"/>
    <n v="4"/>
    <n v="1"/>
    <n v="3740873192"/>
    <n v="133602614"/>
    <m/>
    <d v="2024-04-01T00:00:00"/>
    <x v="0"/>
    <s v="Chuyên viên Kinh doanh"/>
    <s v="Trần Thanh Hải"/>
    <x v="3"/>
    <n v="150302940.75"/>
    <s v=""/>
    <n v="66801307"/>
    <m/>
  </r>
  <r>
    <n v="413"/>
    <n v="10983"/>
    <s v="S6.3011"/>
    <x v="4"/>
    <s v="Dư Thị Hương - LUMI HANOI"/>
    <d v="2024-04-20T00:00:00"/>
    <m/>
    <n v="4071558142"/>
    <s v="Tăng Thế Hưng"/>
    <n v="2"/>
    <n v="3635319770"/>
    <n v="72706395"/>
    <s v="Sale nội bộ"/>
    <s v="Ký hợp đồng"/>
    <m/>
    <b v="1"/>
    <n v="2"/>
    <s v="Đang hoạt động"/>
    <s v="NV - Giới thiệu"/>
    <n v="4.5"/>
    <s v="SML"/>
    <s v="Không vay"/>
    <n v="4"/>
    <n v="1"/>
    <n v="4071558142"/>
    <n v="145412791"/>
    <m/>
    <d v="2024-04-01T00:00:00"/>
    <x v="0"/>
    <s v="Trưởng phòng Kinh doanh"/>
    <s v="Nguyễn Dụng Linh"/>
    <x v="3"/>
    <n v="163589389.65000001"/>
    <s v=""/>
    <n v="72706395.400000006"/>
    <m/>
  </r>
  <r>
    <n v="414"/>
    <n v="10038"/>
    <s v="S6.0420"/>
    <x v="4"/>
    <s v="Đinh Thị Ngân - LUMI HANOI"/>
    <d v="2024-04-20T00:00:00"/>
    <m/>
    <n v="3829241304"/>
    <s v="Nguyễn Dụng Linh"/>
    <n v="2"/>
    <n v="3418965450"/>
    <n v="68379309"/>
    <s v="Sale nội bộ"/>
    <s v="Ký hợp đồng"/>
    <m/>
    <b v="1"/>
    <n v="2"/>
    <s v="Đang hoạt động"/>
    <s v="NV - Giới thiệu"/>
    <n v="4.5"/>
    <s v="SML"/>
    <s v="Không vay"/>
    <n v="4"/>
    <n v="1"/>
    <n v="3829241304"/>
    <n v="136758618"/>
    <m/>
    <d v="2024-04-01T00:00:00"/>
    <x v="0"/>
    <s v="Giám đốc Kinh doanh"/>
    <s v="Nguyễn Đình Bảo"/>
    <x v="3"/>
    <n v="153853445.25"/>
    <s v=""/>
    <n v="68379309"/>
    <m/>
  </r>
  <r>
    <n v="415"/>
    <n v="10027"/>
    <s v="S6.3015"/>
    <x v="4"/>
    <s v="Nguyễn Hồng Anh - LUMI HANOI"/>
    <d v="2024-04-20T00:00:00"/>
    <m/>
    <n v="3962246904"/>
    <s v="Nguyễn Thị Duyên"/>
    <n v="2"/>
    <n v="3537720450"/>
    <n v="70754409"/>
    <s v="Sale nội bộ"/>
    <s v="Ký hợp đồng"/>
    <m/>
    <b v="1"/>
    <n v="2"/>
    <s v="Đang hoạt động"/>
    <s v="NV - Giới thiệu"/>
    <n v="4.5"/>
    <s v="SML"/>
    <s v="Không vay"/>
    <n v="4"/>
    <n v="1"/>
    <n v="3962246904"/>
    <n v="141508818"/>
    <m/>
    <d v="2024-04-01T00:00:00"/>
    <x v="0"/>
    <e v="#N/A"/>
    <e v="#N/A"/>
    <x v="3"/>
    <n v="159197420.25"/>
    <s v=""/>
    <n v="70754409"/>
    <m/>
  </r>
  <r>
    <n v="416"/>
    <n v="10065"/>
    <s v="S6.0415"/>
    <x v="4"/>
    <s v="Phạm Vân Anh - LUMI HANOI"/>
    <d v="2024-04-20T00:00:00"/>
    <m/>
    <n v="4028587069"/>
    <s v="Nguyễn Đăng"/>
    <n v="2"/>
    <n v="3596952740"/>
    <n v="71939054"/>
    <s v="Sale nội bộ"/>
    <s v="Ký hợp đồng"/>
    <m/>
    <b v="1"/>
    <n v="2"/>
    <s v="Đang hoạt động"/>
    <s v="NV - Giới thiệu"/>
    <n v="4.5"/>
    <s v="SML"/>
    <s v="Vay"/>
    <n v="4"/>
    <n v="1"/>
    <n v="4028587069"/>
    <n v="143878110"/>
    <m/>
    <d v="2024-04-01T00:00:00"/>
    <x v="0"/>
    <e v="#N/A"/>
    <e v="#N/A"/>
    <x v="3"/>
    <n v="161862873.30000001"/>
    <s v=""/>
    <n v="71939054.799999997"/>
    <m/>
  </r>
  <r>
    <n v="417"/>
    <n v="10984"/>
    <s v="S3.2905"/>
    <x v="4"/>
    <s v="Nguyễn Thị Thu Thủy - LUMI HANOI"/>
    <d v="2024-04-20T00:00:00"/>
    <m/>
    <n v="6421138248"/>
    <s v="Tăng Thế Hưng"/>
    <n v="1"/>
    <n v="5733159150"/>
    <n v="57331591"/>
    <s v="Sale nội bộ"/>
    <s v="Ký hợp đồng"/>
    <m/>
    <b v="1"/>
    <n v="2"/>
    <s v="Đang hoạt động"/>
    <s v="CT - BOD"/>
    <n v="4.5"/>
    <s v="SML"/>
    <s v="Không vay"/>
    <n v="4"/>
    <n v="0.5"/>
    <n v="3210569124"/>
    <n v="114663183"/>
    <m/>
    <d v="2024-04-01T00:00:00"/>
    <x v="0"/>
    <s v="Trưởng phòng Kinh doanh"/>
    <s v="Nguyễn Dụng Linh"/>
    <x v="3"/>
    <n v="257992161.75"/>
    <s v=""/>
    <n v="114663183"/>
    <m/>
  </r>
  <r>
    <n v="418"/>
    <n v="10039"/>
    <s v="S2.3301"/>
    <x v="4"/>
    <s v="Phan Xuân Hà - LUMI HANOI"/>
    <d v="2024-04-20T00:00:00"/>
    <m/>
    <n v="7945616840"/>
    <s v="Nguyễn Thị Duyên"/>
    <n v="2"/>
    <n v="7094300750"/>
    <n v="141886015"/>
    <s v="Sale nội bộ"/>
    <s v="Ký hợp đồng"/>
    <m/>
    <b v="1"/>
    <n v="2"/>
    <s v="Đang hoạt động"/>
    <s v="NV - Giới thiệu"/>
    <n v="2.9750000000000001"/>
    <s v="Diamond Home"/>
    <s v="Không vay"/>
    <n v="2.9750000000000001"/>
    <n v="1"/>
    <n v="7945616840"/>
    <n v="211055447"/>
    <m/>
    <d v="2024-04-01T00:00:00"/>
    <x v="0"/>
    <e v="#N/A"/>
    <e v="#N/A"/>
    <x v="3"/>
    <n v="211055447.3125"/>
    <s v=""/>
    <n v="141886015"/>
    <m/>
  </r>
  <r>
    <n v="419"/>
    <n v="10988"/>
    <s v="S5.1807"/>
    <x v="4"/>
    <s v="Trần Thị Cúc - LUMI HANOI"/>
    <d v="2024-04-20T00:00:00"/>
    <m/>
    <n v="5545308093"/>
    <s v="F2 Amg"/>
    <n v="3.2"/>
    <n v="4951167940"/>
    <n v="158437374"/>
    <s v="F2"/>
    <s v="Ký hợp đồng"/>
    <m/>
    <b v="1"/>
    <n v="3.2"/>
    <s v="Đang hoạt động"/>
    <s v="CT - F2"/>
    <n v="4.5"/>
    <s v="SML"/>
    <s v="Không vay"/>
    <n v="4"/>
    <n v="1"/>
    <n v="5545308093"/>
    <n v="198046718"/>
    <m/>
    <d v="2024-04-01T00:00:00"/>
    <x v="0"/>
    <e v="#N/A"/>
    <e v="#N/A"/>
    <x v="3"/>
    <n v="222802557.30000001"/>
    <s v="F2"/>
    <n v="144033976.43636364"/>
    <m/>
  </r>
  <r>
    <n v="420"/>
    <n v="10013"/>
    <s v="T11701"/>
    <x v="5"/>
    <s v="Vũ Thanh Tùng - SUN PONTE RESIDENCE"/>
    <d v="2024-04-19T00:00:00"/>
    <d v="2024-05-20T00:00:00"/>
    <n v="4635385575"/>
    <s v="Tăng Thế Hưng"/>
    <n v="2"/>
    <n v="4158946359"/>
    <n v="8317892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35385575"/>
    <n v="166357854"/>
    <m/>
    <d v="2024-04-01T00:00:00"/>
    <x v="0"/>
    <s v="Trưởng phòng Kinh doanh"/>
    <s v="Nguyễn Dụng Linh"/>
    <x v="3"/>
    <n v="228742049.745"/>
    <s v=""/>
    <n v="83178927.180000007"/>
    <m/>
  </r>
  <r>
    <n v="421"/>
    <n v="10015"/>
    <s v="T11702"/>
    <x v="5"/>
    <s v="Phùng Vũ Việt Anh - SUN PONTE RESIDENCE"/>
    <d v="2024-04-23T00:00:00"/>
    <d v="2024-05-23T00:00:00"/>
    <n v="2760716305"/>
    <s v="Trịnh Thị Mai Hương"/>
    <n v="2"/>
    <n v="2326674226"/>
    <n v="46533484"/>
    <s v="Sale nội bộ"/>
    <s v="Ký hợp đồng"/>
    <m/>
    <b v="1"/>
    <n v="2"/>
    <s v="Đang hoạt động"/>
    <s v="NV - Giới thiệu"/>
    <n v="5.5"/>
    <s v="Chủ đầu tư"/>
    <s v="Vay"/>
    <n v="4"/>
    <n v="1"/>
    <n v="2760716305"/>
    <n v="93066969"/>
    <m/>
    <d v="2024-04-01T00:00:00"/>
    <x v="0"/>
    <s v="Chuyên viên Kinh doanh"/>
    <s v="Nguyễn Tuyên"/>
    <x v="3"/>
    <n v="127967082.43000001"/>
    <s v=""/>
    <n v="46533484.520000003"/>
    <m/>
  </r>
  <r>
    <n v="423"/>
    <n v="10990"/>
    <s v="T11705"/>
    <x v="5"/>
    <s v="Nguyễn Đăng Lợi - SUN PONTE RESIDENCE"/>
    <d v="2024-04-20T00:00:00"/>
    <d v="2024-05-27T00:00:00"/>
    <n v="4866577374"/>
    <s v="Nguyễn Đăng"/>
    <n v="2"/>
    <n v="4109290685"/>
    <n v="82185813"/>
    <s v="Sale nội bộ"/>
    <s v="Ký hợp đồng"/>
    <m/>
    <b v="1"/>
    <n v="2"/>
    <s v="Đang hoạt động"/>
    <s v="CT - BOD"/>
    <n v="5.5"/>
    <s v="Chủ đầu tư"/>
    <s v="Vay"/>
    <n v="4"/>
    <n v="1"/>
    <n v="4866577374"/>
    <n v="164371627"/>
    <m/>
    <d v="2024-04-01T00:00:00"/>
    <x v="0"/>
    <e v="#N/A"/>
    <e v="#N/A"/>
    <x v="3"/>
    <n v="226010987.67500001"/>
    <s v=""/>
    <n v="82185813.700000003"/>
    <m/>
  </r>
  <r>
    <n v="424"/>
    <n v="10016"/>
    <s v="T11706"/>
    <x v="5"/>
    <s v="Hoàng Thanh Vân - SUN PONTE RESIDENCE"/>
    <d v="2024-04-23T00:00:00"/>
    <d v="2024-05-20T00:00:00"/>
    <n v="3282830613"/>
    <s v="Nguyễn Giang Huy"/>
    <n v="2"/>
    <n v="2950491858"/>
    <n v="59009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282830613"/>
    <n v="118019674"/>
    <m/>
    <d v="2024-04-01T00:00:00"/>
    <x v="0"/>
    <s v="Trưởng phòng Kinh doanh"/>
    <s v="Nguyễn Thị Ly Ly"/>
    <x v="3"/>
    <n v="162277052.19"/>
    <s v=""/>
    <n v="59009837.159999996"/>
    <m/>
  </r>
  <r>
    <n v="425"/>
    <n v="10992"/>
    <s v="T11707"/>
    <x v="5"/>
    <s v="Trần Nguyên Yến Phương - SUN PONTE RESIDENCE"/>
    <d v="2024-04-20T00:00:00"/>
    <d v="2024-05-22T00:00:00"/>
    <n v="1961320315"/>
    <s v="Nguyễn Thị Ly Ly"/>
    <n v="1"/>
    <n v="1761438901"/>
    <n v="17614389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980660158"/>
    <n v="35228778"/>
    <m/>
    <d v="2024-04-01T00:00:00"/>
    <x v="0"/>
    <s v="Giám đốc Kinh doanh"/>
    <s v="Nguyễn Đình Bảo"/>
    <x v="3"/>
    <n v="96879139.555000007"/>
    <s v=""/>
    <n v="35228778.020000003"/>
    <m/>
  </r>
  <r>
    <n v="426"/>
    <n v="10994"/>
    <s v="T11709"/>
    <x v="5"/>
    <s v="Hồ Thị Hoàng Ánh - SUN PONTE RESIDENCE"/>
    <d v="2024-04-24T00:00:00"/>
    <d v="2024-05-30T00:00:00"/>
    <n v="3171633960"/>
    <s v="F2 Thái Minh"/>
    <n v="4.6749999999999998"/>
    <n v="2850742765"/>
    <n v="133272224"/>
    <s v="F2"/>
    <s v="Ký hợp đồng"/>
    <m/>
    <b v="1"/>
    <n v="4.6749999999999998"/>
    <s v="Đang hoạt động"/>
    <s v="CT - F2"/>
    <n v="5.5"/>
    <s v="Chủ đầu tư"/>
    <s v="Không vay"/>
    <n v="4"/>
    <n v="1"/>
    <n v="3171633960"/>
    <n v="114029711"/>
    <m/>
    <d v="2024-04-01T00:00:00"/>
    <x v="0"/>
    <e v="#N/A"/>
    <e v="#N/A"/>
    <x v="3"/>
    <n v="156790852.07499999"/>
    <s v="F2"/>
    <n v="121156567.51249999"/>
    <m/>
  </r>
  <r>
    <n v="427"/>
    <n v="11001"/>
    <s v="T11711"/>
    <x v="5"/>
    <s v="Hồ Đức - SUN PONTE RESIDENCE"/>
    <d v="2024-04-23T00:00:00"/>
    <d v="2024-05-20T00:00:00"/>
    <n v="5745346421"/>
    <s v="Phạm Hồng Vân"/>
    <n v="0.1"/>
    <n v="4847851890"/>
    <n v="4847851"/>
    <s v="Sale nội bộ"/>
    <s v="Ký hợp đồng"/>
    <m/>
    <b v="1"/>
    <n v="2"/>
    <s v="Đang hoạt động"/>
    <s v="CT - BOD"/>
    <n v="5.5"/>
    <s v="Chủ đầu tư"/>
    <s v="Vay"/>
    <n v="4"/>
    <n v="0.05"/>
    <n v="287267321"/>
    <n v="9695704"/>
    <m/>
    <d v="2024-04-01T00:00:00"/>
    <x v="0"/>
    <s v="Trưởng phòng Kinh doanh"/>
    <s v="Nguyễn Đình Bảo"/>
    <x v="3"/>
    <n v="266631853.94999999"/>
    <s v=""/>
    <n v="96957037.799999997"/>
    <m/>
  </r>
  <r>
    <n v="428"/>
    <n v="11002"/>
    <s v="T11712"/>
    <x v="5"/>
    <s v="Hồ Đức - SUN PONTE RESIDENCE"/>
    <d v="2024-04-20T00:00:00"/>
    <d v="2024-05-20T00:00:00"/>
    <n v="8798259118"/>
    <s v="Phạm Hồng Vân"/>
    <n v="1"/>
    <n v="7417533917"/>
    <n v="74175339"/>
    <s v="Sale nội bộ"/>
    <s v="Ký hợp đồng"/>
    <m/>
    <b v="1"/>
    <n v="2"/>
    <s v="Đang hoạt động"/>
    <s v="CT - BOD"/>
    <n v="5.5"/>
    <s v="Chủ đầu tư"/>
    <s v="Vay"/>
    <n v="4"/>
    <n v="0.5"/>
    <n v="4399129559"/>
    <n v="148350678"/>
    <m/>
    <d v="2024-04-01T00:00:00"/>
    <x v="0"/>
    <s v="Trưởng phòng Kinh doanh"/>
    <s v="Nguyễn Đình Bảo"/>
    <x v="3"/>
    <n v="407964365.435"/>
    <s v=""/>
    <n v="148350678.34"/>
    <m/>
  </r>
  <r>
    <n v="429"/>
    <n v="11003"/>
    <s v="T212B01"/>
    <x v="5"/>
    <s v="Tôn Nữ Thảo Trâm - SUN PONTE RESIDENCE"/>
    <d v="2024-04-20T00:00:00"/>
    <d v="2024-05-25T00:00:00"/>
    <n v="3003213252"/>
    <s v="Nguyễn Giang Huy"/>
    <n v="2"/>
    <n v="2531184816"/>
    <n v="50623696"/>
    <s v="Sale nội bộ"/>
    <s v="Ký hợp đồng"/>
    <m/>
    <b v="1"/>
    <n v="2"/>
    <s v="Đang hoạt động"/>
    <s v="NV - Giới thiệu"/>
    <n v="5.5"/>
    <s v="Chủ đầu tư"/>
    <s v="Vay"/>
    <n v="4"/>
    <n v="1"/>
    <n v="3003213252"/>
    <n v="101247393"/>
    <m/>
    <d v="2024-04-01T00:00:00"/>
    <x v="0"/>
    <s v="Trưởng phòng Kinh doanh"/>
    <s v="Nguyễn Thị Ly Ly"/>
    <x v="3"/>
    <n v="139215164.88"/>
    <s v=""/>
    <n v="50623696.32"/>
    <m/>
  </r>
  <r>
    <n v="430"/>
    <n v="11006"/>
    <s v="T212B02"/>
    <x v="5"/>
    <s v="Phạm Thị Thanh Nguyệt - SUN PONTE RESIDENCE"/>
    <d v="2024-04-19T00:00:00"/>
    <d v="2024-05-21T00:00:00"/>
    <n v="4074529155"/>
    <s v="Nguyễn Giang Huy"/>
    <n v="2"/>
    <n v="3658648065"/>
    <n v="73172961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074529155"/>
    <n v="146345923"/>
    <m/>
    <d v="2024-04-01T00:00:00"/>
    <x v="0"/>
    <s v="Trưởng phòng Kinh doanh"/>
    <s v="Nguyễn Thị Ly Ly"/>
    <x v="3"/>
    <n v="201225643.57499999"/>
    <s v=""/>
    <n v="73172961.299999997"/>
    <m/>
  </r>
  <r>
    <n v="431"/>
    <n v="11008"/>
    <s v="T212B03"/>
    <x v="5"/>
    <s v="Trần Thị Kim Hương - SUN PONTE RESIDENCE"/>
    <d v="2024-04-20T00:00:00"/>
    <d v="2024-05-22T00:00:00"/>
    <n v="2851355935"/>
    <s v="Nguyễn Thị Ly Ly"/>
    <n v="1"/>
    <n v="2557279504"/>
    <n v="25572795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1425677968"/>
    <n v="51145590"/>
    <m/>
    <d v="2024-04-01T00:00:00"/>
    <x v="0"/>
    <s v="Giám đốc Kinh doanh"/>
    <s v="Nguyễn Đình Bảo"/>
    <x v="3"/>
    <n v="140650372.72"/>
    <s v=""/>
    <n v="51145590.079999998"/>
    <m/>
  </r>
  <r>
    <n v="432"/>
    <n v="11013"/>
    <s v="T212B07"/>
    <x v="5"/>
    <s v="Nguyễn Thị Bích - SUN PONTE RESIDENCE"/>
    <d v="2024-04-19T00:00:00"/>
    <d v="2024-05-20T00:00:00"/>
    <n v="3392634958"/>
    <s v="Nguyễn Hồng Đức"/>
    <n v="2"/>
    <n v="3049658505"/>
    <n v="60993170"/>
    <s v="Sale nội bộ"/>
    <s v="Ký hợp đồng"/>
    <m/>
    <b v="1"/>
    <n v="2"/>
    <s v="Đang hoạt động"/>
    <s v="CT - Quảng cáo Google Search"/>
    <n v="5.5"/>
    <s v="Chủ đầu tư"/>
    <s v="Không vay"/>
    <n v="4"/>
    <n v="1"/>
    <n v="3392634958"/>
    <n v="121986340"/>
    <m/>
    <d v="2024-04-01T00:00:00"/>
    <x v="0"/>
    <s v="Chuyên viên Kinh doanh"/>
    <s v="Nguyễn Tuyên"/>
    <x v="3"/>
    <n v="167731217.77500001"/>
    <s v=""/>
    <n v="60993170.100000001"/>
    <m/>
  </r>
  <r>
    <n v="433"/>
    <n v="11015"/>
    <s v="T212B08"/>
    <x v="5"/>
    <s v="Lê Thị Hòa - SUN PONTE RESIDENCE"/>
    <d v="2024-04-26T00:00:00"/>
    <d v="2024-05-27T00:00:00"/>
    <n v="3574316742"/>
    <s v="F2 Thái Minh"/>
    <n v="4.6749999999999998"/>
    <n v="3019161920"/>
    <n v="141145819"/>
    <s v="F2"/>
    <s v="Ký hợp đồng"/>
    <m/>
    <b v="1"/>
    <n v="4.6749999999999998"/>
    <s v="Đang hoạt động"/>
    <s v="CT - F2"/>
    <n v="5.5"/>
    <s v="Chủ đầu tư"/>
    <s v="Vay"/>
    <n v="4"/>
    <n v="1"/>
    <n v="3574316742"/>
    <n v="120766477"/>
    <m/>
    <d v="2024-04-01T00:00:00"/>
    <x v="0"/>
    <e v="#N/A"/>
    <e v="#N/A"/>
    <x v="3"/>
    <n v="166053905.59999999"/>
    <s v="F2"/>
    <n v="128314381.59999998"/>
    <m/>
  </r>
  <r>
    <n v="434"/>
    <n v="11016"/>
    <s v="T212B09"/>
    <x v="5"/>
    <s v="Lê Thị Hòa - SUN PONTE RESIDENCE"/>
    <d v="2024-04-26T00:00:00"/>
    <d v="2024-05-27T00:00:00"/>
    <n v="2254760703"/>
    <s v="F2 Thái Minh"/>
    <n v="4.6749999999999998"/>
    <n v="1903055816"/>
    <n v="88967859"/>
    <s v="F2"/>
    <s v="Ký hợp đồng"/>
    <m/>
    <b v="1"/>
    <n v="4.6749999999999998"/>
    <s v="Đang hoạt động"/>
    <s v="CT - F2"/>
    <n v="5.5"/>
    <s v="Chủ đầu tư"/>
    <s v="Vay"/>
    <n v="4"/>
    <n v="1"/>
    <n v="2254760703"/>
    <n v="76122233"/>
    <m/>
    <d v="2024-04-01T00:00:00"/>
    <x v="0"/>
    <e v="#N/A"/>
    <e v="#N/A"/>
    <x v="3"/>
    <n v="104668069.88"/>
    <s v="F2"/>
    <n v="80879872.179999977"/>
    <m/>
  </r>
  <r>
    <n v="435"/>
    <n v="11017"/>
    <s v="T22307"/>
    <x v="5"/>
    <s v="Nguyễn Thị Thúy Thường - SUN PONTE RESIDENCE"/>
    <d v="2024-04-26T00:00:00"/>
    <d v="2024-05-31T00:00:00"/>
    <n v="3569241878"/>
    <s v="F2 Thái Minh"/>
    <n v="4.6749999999999998"/>
    <n v="3207343255"/>
    <n v="149943297"/>
    <s v="F2"/>
    <s v="Ký hợp đồng"/>
    <m/>
    <b v="1"/>
    <n v="4.6749999999999998"/>
    <s v="Đang hoạt động"/>
    <s v="CT - F2"/>
    <n v="5.5"/>
    <s v="Chủ đầu tư"/>
    <s v="Không vay"/>
    <n v="4"/>
    <n v="1"/>
    <n v="3569241878"/>
    <n v="128293730"/>
    <m/>
    <d v="2024-04-01T00:00:00"/>
    <x v="0"/>
    <e v="#N/A"/>
    <e v="#N/A"/>
    <x v="3"/>
    <n v="176403879.02500001"/>
    <s v="F2"/>
    <n v="136312088.33749998"/>
    <m/>
  </r>
  <r>
    <n v="436"/>
    <n v="10014"/>
    <s v="T11802"/>
    <x v="5"/>
    <s v="Phùng Vũ Việt Anh - SUN PONTE RESIDENCE"/>
    <d v="2024-04-23T00:00:00"/>
    <d v="2024-05-23T00:00:00"/>
    <n v="3186883531"/>
    <s v="Trịnh Thị Mai Hương"/>
    <n v="2"/>
    <n v="2684350291"/>
    <n v="53687005"/>
    <s v="Sale nội bộ"/>
    <s v="Ký hợp đồng"/>
    <m/>
    <b v="1"/>
    <n v="2"/>
    <s v="Đang hoạt động"/>
    <s v="NV - Giới thiệu"/>
    <n v="5.5"/>
    <s v="Chủ đầu tư"/>
    <s v="Vay"/>
    <n v="4"/>
    <n v="1"/>
    <n v="3186883531"/>
    <n v="107374012"/>
    <m/>
    <d v="2024-04-01T00:00:00"/>
    <x v="0"/>
    <s v="Chuyên viên Kinh doanh"/>
    <s v="Nguyễn Tuyên"/>
    <x v="3"/>
    <n v="147639266.005"/>
    <s v=""/>
    <n v="53687005.82"/>
    <m/>
  </r>
  <r>
    <n v="437"/>
    <n v="11018"/>
    <s v="T22309"/>
    <x v="5"/>
    <s v="Nguyễn Thị Hồng Phương - SUN PONTE RESIDENCE"/>
    <d v="2024-04-19T00:00:00"/>
    <d v="2024-05-22T00:00:00"/>
    <n v="2229120857"/>
    <s v="Tăng Thế Hưng"/>
    <n v="2"/>
    <n v="2001634744"/>
    <n v="4003269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229120857"/>
    <n v="80065390"/>
    <m/>
    <d v="2024-04-01T00:00:00"/>
    <x v="0"/>
    <s v="Trưởng phòng Kinh doanh"/>
    <s v="Nguyễn Dụng Linh"/>
    <x v="3"/>
    <n v="110089910.92"/>
    <s v=""/>
    <n v="40032694.880000003"/>
    <m/>
  </r>
  <r>
    <n v="438"/>
    <n v="11027"/>
    <s v="T21702"/>
    <x v="5"/>
    <s v="Hồ Vĩnh Khánh - SUN PONTE RESIDENCE"/>
    <d v="2024-04-23T00:00:00"/>
    <d v="2024-05-24T00:00:00"/>
    <n v="5069694349"/>
    <s v="Trịnh Thị Mai Hương"/>
    <n v="2"/>
    <n v="4254922043"/>
    <n v="85098440"/>
    <s v="Sale nội bộ"/>
    <s v="Ký hợp đồng"/>
    <m/>
    <b v="1"/>
    <n v="2"/>
    <s v="Đang hoạt động"/>
    <s v="CT - Quảng cáo Google Search"/>
    <n v="4.5"/>
    <s v="MVL"/>
    <s v="Vay"/>
    <n v="4"/>
    <n v="1"/>
    <n v="5069694349"/>
    <n v="170196882"/>
    <m/>
    <d v="2024-04-01T00:00:00"/>
    <x v="0"/>
    <s v="Chuyên viên Kinh doanh"/>
    <s v="Nguyễn Tuyên"/>
    <x v="3"/>
    <n v="191471491.935"/>
    <s v=""/>
    <n v="85098440.859999999"/>
    <m/>
  </r>
  <r>
    <n v="439"/>
    <n v="10019"/>
    <s v="T21703A"/>
    <x v="5"/>
    <s v="Bùi Văn Tân - SUN PONTE RESIDENCE"/>
    <d v="2024-04-22T00:00:00"/>
    <d v="2024-05-20T00:00:00"/>
    <n v="9078752119"/>
    <s v="Nguyễn Thị Ly Ly"/>
    <n v="2"/>
    <n v="8106028677"/>
    <n v="162120573"/>
    <s v="Sale nội bộ"/>
    <s v="Ký hợp đồng"/>
    <m/>
    <b v="1"/>
    <n v="2"/>
    <s v="Đang hoạt động"/>
    <s v="NV - Giới thiệu"/>
    <n v="4.5"/>
    <s v="MVL"/>
    <s v="Không vay"/>
    <n v="4"/>
    <n v="1"/>
    <n v="9078752119"/>
    <n v="324241147"/>
    <m/>
    <d v="2024-04-01T00:00:00"/>
    <x v="0"/>
    <s v="Giám đốc Kinh doanh"/>
    <s v="Nguyễn Đình Bảo"/>
    <x v="3"/>
    <n v="364771290.46499997"/>
    <s v=""/>
    <n v="162120573.53999999"/>
    <m/>
  </r>
  <r>
    <n v="440"/>
    <n v="11028"/>
    <s v="T21207"/>
    <x v="5"/>
    <s v="Bùi Thị Hà - SUN PONTE RESIDENCE"/>
    <d v="2024-04-24T00:00:00"/>
    <d v="2024-05-27T00:00:00"/>
    <n v="3551353575"/>
    <s v="F2 Thái Minh"/>
    <n v="3.4"/>
    <n v="2980600322"/>
    <n v="101340410"/>
    <s v="F2"/>
    <s v="Ký hợp đồng"/>
    <m/>
    <b v="1"/>
    <n v="3.4"/>
    <s v="Đang hoạt động"/>
    <s v="CT - F2"/>
    <n v="4.5"/>
    <s v="MVL"/>
    <s v="Vay"/>
    <n v="4"/>
    <n v="1"/>
    <n v="3551353575"/>
    <n v="119224013"/>
    <m/>
    <d v="2024-04-01T00:00:00"/>
    <x v="0"/>
    <e v="#N/A"/>
    <e v="#N/A"/>
    <x v="3"/>
    <n v="134127014.48999999"/>
    <s v="F2"/>
    <n v="92127646.316363633"/>
    <m/>
  </r>
  <r>
    <n v="441"/>
    <n v="10142"/>
    <s v="T12009"/>
    <x v="5"/>
    <s v="Châu Thị Linh Xuân - SUN PONTE RESIDENCE"/>
    <d v="2024-04-19T00:00:00"/>
    <d v="2024-05-20T00:00:00"/>
    <n v="3365761785"/>
    <s v="Nguyễn Thị Ly Ly"/>
    <n v="2"/>
    <n v="3005144451"/>
    <n v="60102889"/>
    <s v="Sale nội bộ"/>
    <s v="Ký hợp đồng"/>
    <m/>
    <b v="1"/>
    <n v="2"/>
    <s v="Đang hoạt động"/>
    <s v="NV - Giới thiệu"/>
    <n v="4.5"/>
    <s v="SKR"/>
    <s v="Không vay"/>
    <n v="4"/>
    <n v="1"/>
    <n v="3365761785"/>
    <n v="120205778"/>
    <m/>
    <d v="2024-04-01T00:00:00"/>
    <x v="0"/>
    <s v="Giám đốc Kinh doanh"/>
    <s v="Nguyễn Đình Bảo"/>
    <x v="3"/>
    <n v="135231500.29499999"/>
    <s v=""/>
    <n v="60102889.020000003"/>
    <m/>
  </r>
  <r>
    <n v="442"/>
    <n v="11029"/>
    <s v="T22308"/>
    <x v="5"/>
    <s v="Lưu Tiến Đạt - SUN PONTE RESIDENCE"/>
    <d v="2024-04-20T00:00:00"/>
    <d v="2024-05-20T00:00:00"/>
    <n v="3592224446"/>
    <s v="F2 Mmg"/>
    <n v="3.8250000000000002"/>
    <n v="3207343255"/>
    <n v="122680879"/>
    <s v="F2"/>
    <s v="Ký hợp đồng"/>
    <m/>
    <b v="1"/>
    <n v="3.8250000000000002"/>
    <s v="Đang hoạt động"/>
    <s v="CT - F2"/>
    <n v="5.5"/>
    <s v="Chủ đầu tư"/>
    <s v="Không vay"/>
    <n v="4"/>
    <n v="1"/>
    <n v="3592224446"/>
    <n v="128293730"/>
    <m/>
    <d v="2024-04-01T00:00:00"/>
    <x v="0"/>
    <e v="#N/A"/>
    <e v="#N/A"/>
    <x v="3"/>
    <n v="176403879.02500001"/>
    <s v="F2"/>
    <n v="111528072.27613635"/>
    <m/>
  </r>
  <r>
    <n v="443"/>
    <n v="11034"/>
    <s v="T20807"/>
    <x v="5"/>
    <s v="Nguyễn Văn Bổn - SUN PONTE RESIDENCE"/>
    <d v="2024-04-20T00:00:00"/>
    <d v="2024-05-31T00:00:00"/>
    <n v="3124255096"/>
    <s v="Nguyễn Hồng Đức"/>
    <n v="1"/>
    <n v="2761618345"/>
    <n v="27616183"/>
    <s v="Sale nội bộ"/>
    <s v="Ký hợp đồng"/>
    <m/>
    <b v="1"/>
    <n v="2"/>
    <s v="Đang hoạt động"/>
    <s v="NV - Giới thiệu"/>
    <n v="3.8250000000000002"/>
    <s v="ĐXBB"/>
    <s v="Không vay"/>
    <n v="3.4"/>
    <n v="0.5"/>
    <n v="1562127548"/>
    <n v="46947512"/>
    <m/>
    <d v="2024-04-01T00:00:00"/>
    <x v="0"/>
    <s v="Chuyên viên Kinh doanh"/>
    <s v="Nguyễn Tuyên"/>
    <x v="3"/>
    <n v="105631901.69625001"/>
    <s v=""/>
    <n v="55232366.899999999"/>
    <m/>
  </r>
  <r>
    <n v="444"/>
    <n v="11033"/>
    <s v="T22311"/>
    <x v="5"/>
    <s v="Lê Thị Thu Trang - SUN PONTE RESIDENCE"/>
    <d v="2024-04-26T00:00:00"/>
    <m/>
    <n v="3572710921"/>
    <s v="Nguyễn Hồng Đức"/>
    <n v="1"/>
    <n v="2998525237"/>
    <n v="29985252"/>
    <s v="Sale nội bộ"/>
    <s v="Ký hợp đồng"/>
    <m/>
    <b v="1"/>
    <n v="2"/>
    <s v="Đang hoạt động"/>
    <s v="NV - Giới thiệu"/>
    <n v="5.5"/>
    <s v="Chủ đầu tư"/>
    <s v="Vay"/>
    <n v="4"/>
    <n v="0.5"/>
    <n v="1786355461"/>
    <n v="59970505"/>
    <m/>
    <d v="2024-04-01T00:00:00"/>
    <x v="0"/>
    <s v="Chuyên viên Kinh doanh"/>
    <s v="Nguyễn Tuyên"/>
    <x v="3"/>
    <n v="164918888.035"/>
    <s v=""/>
    <n v="59970504.740000002"/>
    <m/>
  </r>
  <r>
    <n v="445"/>
    <n v="11036"/>
    <s v="T22310"/>
    <x v="5"/>
    <s v="Trần Nguyễn Thu Thảo - SUN PONTE RESIDENCE"/>
    <d v="2024-04-26T00:00:00"/>
    <d v="2024-05-30T00:00:00"/>
    <n v="5470438390"/>
    <s v="F2 Vhomes"/>
    <n v="4.95"/>
    <n v="4884319888"/>
    <n v="241773834"/>
    <s v="F2"/>
    <s v="Ký hợp đồng"/>
    <m/>
    <b v="1"/>
    <n v="4.95"/>
    <s v="Đang hoạt động"/>
    <s v="CT - F2"/>
    <n v="5.5"/>
    <s v="Chủ đầu tư"/>
    <s v="Không vay"/>
    <n v="4"/>
    <n v="1"/>
    <n v="5470438390"/>
    <n v="195372796"/>
    <m/>
    <d v="2024-04-01T00:00:00"/>
    <x v="0"/>
    <e v="#N/A"/>
    <e v="#N/A"/>
    <x v="3"/>
    <n v="268637593.83999997"/>
    <s v="F2"/>
    <n v="219794394.96000001"/>
    <m/>
  </r>
  <r>
    <n v="446"/>
    <n v="11035"/>
    <s v="T112A03A"/>
    <x v="5"/>
    <s v="Nguyễn Hoài Bảo - SUN PONTE RESIDENCE"/>
    <d v="2024-04-26T00:00:00"/>
    <d v="2024-05-27T00:00:00"/>
    <n v="4145834236"/>
    <s v="F2 Dkra-Virgo"/>
    <n v="3.2"/>
    <n v="3731096562"/>
    <n v="119395089"/>
    <s v="F2"/>
    <s v="Ký hợp đồng"/>
    <m/>
    <b v="1"/>
    <n v="3.2"/>
    <s v="Đang hoạt động"/>
    <s v="CT - F2"/>
    <n v="5.5"/>
    <s v="Chủ đầu tư"/>
    <s v="Không vay"/>
    <n v="4"/>
    <n v="1"/>
    <n v="4145834236"/>
    <n v="149243862"/>
    <m/>
    <d v="2024-04-01T00:00:00"/>
    <x v="0"/>
    <e v="#N/A"/>
    <e v="#N/A"/>
    <x v="3"/>
    <n v="205210310.91"/>
    <s v="F2"/>
    <n v="108540990.89454545"/>
    <m/>
  </r>
  <r>
    <n v="447"/>
    <n v="11060"/>
    <s v="T22305"/>
    <x v="5"/>
    <s v="Huỳnh Nguyễn Huy Hoàng - SUN PONTE RESIDENCE"/>
    <d v="2024-04-25T00:00:00"/>
    <m/>
    <n v="6564882378"/>
    <s v="F2 Đất Xanh Bắc Bộ"/>
    <n v="4.6749999999999998"/>
    <n v="5509811971"/>
    <n v="257583709"/>
    <s v="F2"/>
    <s v="Ký hợp đồng"/>
    <m/>
    <b v="1"/>
    <n v="4.6749999999999998"/>
    <s v="Đang hoạt động"/>
    <s v="CT - F2"/>
    <n v="5.5"/>
    <s v="Chủ đầu tư"/>
    <s v="Vay"/>
    <n v="4"/>
    <n v="1"/>
    <n v="6564882378"/>
    <n v="220392479"/>
    <m/>
    <d v="2024-04-01T00:00:00"/>
    <x v="0"/>
    <e v="#N/A"/>
    <e v="#N/A"/>
    <x v="3"/>
    <n v="303039658.40499997"/>
    <s v="F2"/>
    <n v="234167008.76749998"/>
    <m/>
  </r>
  <r>
    <n v="448"/>
    <n v="11061"/>
    <s v="T10602"/>
    <x v="5"/>
    <s v="Nguyễn Thị Tố Nga - SUN PONTE RESIDENCE"/>
    <d v="2024-04-23T00:00:00"/>
    <d v="2024-05-27T00:00:00"/>
    <n v="1982264196"/>
    <s v="Lê Hiếu Nghĩa"/>
    <n v="0.68"/>
    <n v="1703754669"/>
    <n v="11585531"/>
    <s v="Sale nội bộ"/>
    <s v="Ký hợp đồng"/>
    <m/>
    <b v="1"/>
    <n v="2"/>
    <s v="Đã nghỉ"/>
    <s v="NV - Giới thiệu"/>
    <n v="5.5"/>
    <s v="Chủ đầu tư"/>
    <s v="Vay"/>
    <n v="4"/>
    <n v="0.34"/>
    <n v="673969827"/>
    <n v="23171063"/>
    <m/>
    <d v="2024-04-01T00:00:00"/>
    <x v="0"/>
    <e v="#N/A"/>
    <e v="#N/A"/>
    <x v="3"/>
    <n v="93706506.795000002"/>
    <s v=""/>
    <n v="34075093.380000003"/>
    <m/>
  </r>
  <r>
    <n v="449"/>
    <n v="11062"/>
    <s v="T203A03"/>
    <x v="5"/>
    <s v="CAO THỊ KIM ANH - SUN PONTE RESIDENCE"/>
    <d v="2024-04-23T00:00:00"/>
    <m/>
    <n v="2228120520"/>
    <s v="Nguyễn Giang Huy"/>
    <n v="2"/>
    <n v="1851329400"/>
    <n v="37026588"/>
    <s v="Sale nội bộ"/>
    <s v="Ký hợp đồng"/>
    <m/>
    <b v="1"/>
    <n v="2"/>
    <s v="Đang hoạt động"/>
    <s v="NV - Giới thiệu"/>
    <n v="5.5"/>
    <s v="Chủ đầu tư"/>
    <s v="Vay"/>
    <n v="4"/>
    <n v="1"/>
    <n v="2228120520"/>
    <n v="74053176"/>
    <m/>
    <d v="2024-04-01T00:00:00"/>
    <x v="0"/>
    <s v="Trưởng phòng Kinh doanh"/>
    <s v="Nguyễn Thị Ly Ly"/>
    <x v="3"/>
    <n v="101823117"/>
    <s v=""/>
    <n v="37026588"/>
    <m/>
  </r>
  <r>
    <n v="450"/>
    <n v="11063"/>
    <s v="T103A01"/>
    <x v="5"/>
    <s v="Hồ Uyên Vy - SUN PONTE RESIDENCE"/>
    <d v="2024-05-02T00:00:00"/>
    <d v="2024-05-27T00:00:00"/>
    <n v="3520218759"/>
    <s v="F2 Thái Minh"/>
    <n v="3.4"/>
    <n v="2973466000"/>
    <n v="101097844"/>
    <s v="F2"/>
    <s v="Ký hợp đồng"/>
    <m/>
    <b v="1"/>
    <n v="3.4"/>
    <s v="Đang hoạt động"/>
    <s v="CT - F2"/>
    <n v="4.5"/>
    <s v="SKR"/>
    <s v="Vay"/>
    <n v="4"/>
    <n v="1"/>
    <n v="3520218759"/>
    <n v="118938640"/>
    <m/>
    <d v="2024-05-01T00:00:00"/>
    <x v="0"/>
    <e v="#N/A"/>
    <e v="#N/A"/>
    <x v="4"/>
    <n v="133805970"/>
    <s v="F2"/>
    <n v="91907130.909090906"/>
    <m/>
  </r>
  <r>
    <n v="451"/>
    <n v="11064"/>
    <s v="T22412"/>
    <x v="5"/>
    <s v="Trần Văn Dũng - SUN PONTE RESIDENCE"/>
    <d v="2024-04-23T00:00:00"/>
    <d v="2024-05-28T00:00:00"/>
    <n v="4271413475"/>
    <s v="Nguyễn Thị Duyên"/>
    <n v="2"/>
    <n v="3830667836"/>
    <n v="7661335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271413475"/>
    <n v="153226713"/>
    <m/>
    <d v="2024-04-01T00:00:00"/>
    <x v="0"/>
    <e v="#N/A"/>
    <e v="#N/A"/>
    <x v="3"/>
    <n v="210686730.97999999"/>
    <s v=""/>
    <n v="76613356.719999999"/>
    <m/>
  </r>
  <r>
    <n v="452"/>
    <n v="11065"/>
    <s v="T212B11"/>
    <x v="5"/>
    <s v="Cáp Thu Hà - SUN PONTE RESIDENCE"/>
    <d v="2024-04-25T00:00:00"/>
    <d v="2024-05-31T00:00:00"/>
    <n v="6956622680"/>
    <s v="Nguyễn Thị Ly Ly"/>
    <n v="2"/>
    <n v="5866760272"/>
    <n v="117335205"/>
    <s v="Sale nội bộ"/>
    <s v="Ký hợp đồng"/>
    <m/>
    <b v="1"/>
    <n v="2"/>
    <s v="Đang hoạt động"/>
    <s v="NV - Giới thiệu"/>
    <n v="5.5"/>
    <s v="Chủ đầu tư"/>
    <s v="Vay"/>
    <n v="4"/>
    <n v="1"/>
    <n v="6956622680"/>
    <n v="234670411"/>
    <m/>
    <d v="2024-04-01T00:00:00"/>
    <x v="0"/>
    <s v="Giám đốc Kinh doanh"/>
    <s v="Nguyễn Đình Bảo"/>
    <x v="3"/>
    <n v="322671814.95999998"/>
    <s v=""/>
    <n v="117335205.44"/>
    <m/>
  </r>
  <r>
    <n v="453"/>
    <n v="11066"/>
    <s v="T103A08"/>
    <x v="5"/>
    <s v="Nguyễn Thị Hồng Hoa - SUN PONTE RESIDENCE"/>
    <d v="2024-04-26T00:00:00"/>
    <d v="2024-05-31T00:00:00"/>
    <n v="1860756565"/>
    <s v="Hoàng Thế Huy"/>
    <n v="1"/>
    <n v="1571131680"/>
    <n v="15711316"/>
    <s v="Sale nội bộ"/>
    <s v="Ký hợp đồng"/>
    <m/>
    <b v="1"/>
    <n v="2"/>
    <s v="Đang hoạt động"/>
    <s v="NV - Giới thiệu"/>
    <n v="5.5"/>
    <s v="Chủ đầu tư"/>
    <s v="Vay"/>
    <n v="4"/>
    <n v="0.5"/>
    <n v="930378283"/>
    <n v="31422634"/>
    <m/>
    <d v="2024-04-01T00:00:00"/>
    <x v="0"/>
    <e v="#N/A"/>
    <e v="#N/A"/>
    <x v="3"/>
    <n v="86412242.400000006"/>
    <s v=""/>
    <n v="31422633.600000001"/>
    <m/>
  </r>
  <r>
    <n v="454"/>
    <n v="11068"/>
    <s v="T203A09"/>
    <x v="5"/>
    <s v="Nguyễn Thị Kiều Anh - SUN PONTE RESIDENCE"/>
    <d v="2024-04-24T00:00:00"/>
    <d v="2024-05-21T00:00:00"/>
    <n v="2105972545"/>
    <s v="Nguyễn Đình Bảo"/>
    <n v="2"/>
    <n v="1778180040"/>
    <n v="35563600"/>
    <s v="Sale nội bộ"/>
    <s v="Ký hợp đồng"/>
    <m/>
    <b v="1"/>
    <n v="2"/>
    <s v="Đang hoạt động"/>
    <s v="NV - Giới thiệu"/>
    <n v="5.5"/>
    <s v="Chủ đầu tư"/>
    <s v="Vay"/>
    <n v="4"/>
    <n v="1"/>
    <n v="2105972545"/>
    <n v="71127202"/>
    <m/>
    <d v="2024-04-01T00:00:00"/>
    <x v="0"/>
    <s v="Phó Tổng Giám đốc RBS"/>
    <s v="Nguyễn Khánh Hà"/>
    <x v="3"/>
    <n v="97799902.200000003"/>
    <s v=""/>
    <n v="35563600.799999997"/>
    <m/>
  </r>
  <r>
    <n v="455"/>
    <n v="11071"/>
    <s v="T10509"/>
    <x v="5"/>
    <s v="Nguyễn Tuấn Khoa - SUN PONTE RESIDENCE"/>
    <d v="2024-05-03T00:00:00"/>
    <d v="2024-05-23T00:00:00"/>
    <n v="3182173866"/>
    <s v="F2 Sky Realty"/>
    <n v="5"/>
    <n v="2688544191"/>
    <n v="134427209"/>
    <s v="F2"/>
    <s v="Ký hợp đồng"/>
    <m/>
    <b v="1"/>
    <n v="5"/>
    <s v="Đang hoạt động"/>
    <s v="CT - F2"/>
    <n v="5.5"/>
    <s v="Chủ đầu tư"/>
    <s v="Không vay"/>
    <n v="4"/>
    <n v="1"/>
    <n v="3182173866"/>
    <n v="107541768"/>
    <m/>
    <d v="2024-05-01T00:00:00"/>
    <x v="0"/>
    <e v="#N/A"/>
    <e v="#N/A"/>
    <x v="4"/>
    <n v="147869930.505"/>
    <s v="F2"/>
    <n v="122206554.13636364"/>
    <m/>
  </r>
  <r>
    <n v="456"/>
    <n v="11072"/>
    <s v="T212B05"/>
    <x v="5"/>
    <s v="Nguyễn Thị Ngọc Hân - SUN PONTE RESIDENCE"/>
    <d v="2024-05-09T00:00:00"/>
    <d v="2024-05-23T00:00:00"/>
    <n v="5837995287"/>
    <s v="Nguyễn Xuân Hùng"/>
    <n v="1.8"/>
    <n v="5240011447"/>
    <n v="94320206"/>
    <s v="Sale nội bộ"/>
    <s v="Ký hợp đồng"/>
    <m/>
    <b v="1"/>
    <n v="2"/>
    <s v="Đang hoạt động"/>
    <s v="NV - Giới thiệu"/>
    <n v="5.5"/>
    <s v="Chủ đầu tư"/>
    <s v="Không vay"/>
    <n v="4"/>
    <n v="0.9"/>
    <n v="5254195758"/>
    <n v="188640412"/>
    <m/>
    <d v="2024-05-01T00:00:00"/>
    <x v="0"/>
    <e v="#N/A"/>
    <e v="#N/A"/>
    <x v="4"/>
    <n v="288200629.58499998"/>
    <s v=""/>
    <n v="104800228.94"/>
    <m/>
  </r>
  <r>
    <n v="457"/>
    <n v="11073"/>
    <s v="T212B03A"/>
    <x v="5"/>
    <s v="Nguyễn Trí Tấn - SUN PONTE RESIDENCE"/>
    <d v="2024-04-28T00:00:00"/>
    <m/>
    <n v="9436973982"/>
    <s v="Nguyễn Tuyên"/>
    <n v="1"/>
    <n v="7920317448"/>
    <n v="79203174"/>
    <s v="Sale nội bộ"/>
    <s v="Ký hợp đồng"/>
    <m/>
    <b v="1"/>
    <n v="1"/>
    <s v="Đang hoạt động"/>
    <s v="NV - Giới thiệu"/>
    <n v="2"/>
    <s v="Chủ đầu tư"/>
    <s v="Vay"/>
    <n v="2"/>
    <n v="1"/>
    <n v="9436973982"/>
    <n v="158406349"/>
    <m/>
    <d v="2024-04-01T00:00:00"/>
    <x v="0"/>
    <s v="Trưởng phòng Kinh doanh"/>
    <s v="Nguyễn Thị Ly Ly"/>
    <x v="3"/>
    <n v="158406348.96000001"/>
    <s v=""/>
    <n v="79203174.480000004"/>
    <m/>
  </r>
  <r>
    <n v="458"/>
    <n v="11085"/>
    <s v="T22408"/>
    <x v="5"/>
    <s v="Nguyễn Nhật Linh - SUN PONTE RESIDENCE"/>
    <d v="2024-04-28T00:00:00"/>
    <d v="2024-05-27T00:00:00"/>
    <n v="3246027773"/>
    <s v="F2 Srt"/>
    <n v="4.5"/>
    <n v="2918759232"/>
    <n v="131344165"/>
    <s v="F2"/>
    <s v="Ký hợp đồng"/>
    <m/>
    <b v="1"/>
    <n v="4.5"/>
    <s v="Đang hoạt động"/>
    <s v="CT - F2"/>
    <n v="5.5"/>
    <s v="Chủ đầu tư"/>
    <s v="Không vay"/>
    <n v="4"/>
    <n v="1"/>
    <n v="3246027773"/>
    <n v="116750369"/>
    <m/>
    <d v="2024-04-01T00:00:00"/>
    <x v="0"/>
    <e v="#N/A"/>
    <e v="#N/A"/>
    <x v="3"/>
    <n v="160531757.75999999"/>
    <s v="F2"/>
    <n v="119403786.76363635"/>
    <m/>
  </r>
  <r>
    <n v="459"/>
    <n v="11086"/>
    <s v="T11708"/>
    <x v="5"/>
    <s v="Nguyễn Thị Liên Hoàn - SUN PONTE RESIDENCE"/>
    <d v="2024-05-07T00:00:00"/>
    <m/>
    <n v="1927974943"/>
    <s v="F2 Thái Minh"/>
    <n v="4.6749999999999998"/>
    <n v="1721406199"/>
    <n v="80475739"/>
    <s v="F2"/>
    <s v="Ký hợp đồng"/>
    <m/>
    <b v="1"/>
    <n v="4.6749999999999998"/>
    <s v="Đang hoạt động"/>
    <s v="CT - F2"/>
    <n v="5.5"/>
    <s v="Chủ đầu tư"/>
    <s v="Không vay"/>
    <n v="4"/>
    <n v="1"/>
    <n v="1927974943"/>
    <n v="68856248"/>
    <m/>
    <d v="2024-05-01T00:00:00"/>
    <x v="0"/>
    <e v="#N/A"/>
    <e v="#N/A"/>
    <x v="4"/>
    <n v="94677340.944999993"/>
    <s v="F2"/>
    <n v="73159763.457499996"/>
    <m/>
  </r>
  <r>
    <n v="460"/>
    <n v="12124"/>
    <s v="T11703A"/>
    <x v="5"/>
    <s v="Võ Thị Hồng - SUN PONTE RESIDENCE"/>
    <d v="2024-05-31T00:00:00"/>
    <m/>
    <n v="4548949737"/>
    <s v="Nguyễn Tuyên"/>
    <n v="2"/>
    <n v="3779689831"/>
    <n v="75593796"/>
    <s v="Sale nội bộ"/>
    <s v="Ký hợp đồng"/>
    <m/>
    <b v="1"/>
    <n v="2"/>
    <s v="Đang hoạt động"/>
    <s v="NV - Giới thiệu"/>
    <n v="5.5"/>
    <s v="Chủ đầu tư"/>
    <s v="Vay"/>
    <n v="4"/>
    <n v="1"/>
    <n v="4548949737"/>
    <n v="151187593"/>
    <m/>
    <d v="2024-05-01T00:00:00"/>
    <x v="0"/>
    <s v="Trưởng phòng Kinh doanh"/>
    <s v="Nguyễn Thị Ly Ly"/>
    <x v="4"/>
    <n v="207882940.70500001"/>
    <s v=""/>
    <n v="75593796.620000005"/>
    <m/>
  </r>
  <r>
    <n v="461"/>
    <n v="12125"/>
    <s v="T11905"/>
    <x v="5"/>
    <s v="Tăng Thái Sơn - SUN PONTE RESIDENCE"/>
    <d v="2024-05-24T00:00:00"/>
    <d v="2024-05-24T00:00:00"/>
    <n v="6236066975"/>
    <s v="Võ Minh Tuấn"/>
    <n v="1.7"/>
    <n v="5567916941"/>
    <n v="94654587"/>
    <s v="CTV"/>
    <s v="Ký hợp đồng"/>
    <m/>
    <b v="1"/>
    <n v="2"/>
    <s v="Đang hoạt động"/>
    <s v="NV - Giới thiệu"/>
    <n v="4.5"/>
    <s v="MMG"/>
    <s v="Không vay"/>
    <n v="4"/>
    <n v="0.85"/>
    <n v="5300656929"/>
    <n v="189309176"/>
    <m/>
    <d v="2024-05-01T00:00:00"/>
    <x v="0"/>
    <e v="#N/A"/>
    <e v="#N/A"/>
    <x v="4"/>
    <n v="250556262.345"/>
    <s v=""/>
    <n v="111358338.81999999"/>
    <m/>
  </r>
  <r>
    <n v="462"/>
    <n v="12126"/>
    <s v="T10605"/>
    <x v="5"/>
    <s v="Đào Thái Quỳnh Châu - SUN PONTE RESIDENCE"/>
    <d v="2024-05-30T00:00:00"/>
    <d v="2024-05-30T00:00:00"/>
    <n v="4621454763"/>
    <s v="F2 Mmg"/>
    <n v="3.8250000000000002"/>
    <n v="3903562779"/>
    <n v="149311276"/>
    <s v="F2"/>
    <s v="Ký hợp đồng"/>
    <m/>
    <b v="1"/>
    <n v="3.8250000000000002"/>
    <s v="Đang hoạt động"/>
    <s v="CT - F2"/>
    <n v="5.5"/>
    <s v="Chủ đầu tư"/>
    <s v="Vay"/>
    <n v="4"/>
    <n v="1"/>
    <n v="4621454763"/>
    <n v="156142511"/>
    <m/>
    <d v="2024-05-01T00:00:00"/>
    <x v="0"/>
    <e v="#N/A"/>
    <e v="#N/A"/>
    <x v="4"/>
    <n v="214695952.845"/>
    <s v="F2"/>
    <n v="135737523.90613636"/>
    <m/>
  </r>
  <r>
    <n v="463"/>
    <n v="12127"/>
    <s v="T20603A"/>
    <x v="5"/>
    <s v="Lê Đức Minh - SUN PONTE RESIDENCE"/>
    <d v="2024-05-27T00:00:00"/>
    <m/>
    <n v="9161115352"/>
    <s v="Nguyễn Thành Luân"/>
    <n v="1"/>
    <n v="7688793240"/>
    <n v="76887932"/>
    <s v="Sale nội bộ"/>
    <s v="Ký hợp đồng"/>
    <m/>
    <b v="1"/>
    <n v="1"/>
    <s v="Đang hoạt động"/>
    <s v="NV - Giới thiệu"/>
    <n v="2"/>
    <s v="Chủ đầu tư"/>
    <s v="Vay"/>
    <n v="2"/>
    <n v="1"/>
    <n v="9161115352"/>
    <n v="153775865"/>
    <m/>
    <d v="2024-05-01T00:00:00"/>
    <x v="0"/>
    <s v="Chuyên viên Kinh doanh"/>
    <s v="Trần Thanh Hải"/>
    <x v="4"/>
    <n v="153775864.80000001"/>
    <s v=""/>
    <n v="76887932.400000006"/>
    <m/>
  </r>
  <r>
    <n v="464"/>
    <n v="12128"/>
    <s v="T22112A"/>
    <x v="5"/>
    <s v="Lê Phương Linh - SUN PONTE RESIDENCE"/>
    <d v="2024-05-27T00:00:00"/>
    <m/>
    <n v="9537350895"/>
    <s v="Nguyễn Thành Luân"/>
    <n v="1"/>
    <n v="8004562359"/>
    <n v="80045623"/>
    <s v="Sale nội bộ"/>
    <s v="Ký hợp đồng"/>
    <m/>
    <b v="1"/>
    <n v="1"/>
    <s v="Đang hoạt động"/>
    <s v="NV - Giới thiệu"/>
    <n v="2"/>
    <s v="Chủ đầu tư"/>
    <s v="Vay"/>
    <n v="2"/>
    <n v="1"/>
    <n v="9537350895"/>
    <n v="160091247"/>
    <m/>
    <d v="2024-05-01T00:00:00"/>
    <x v="0"/>
    <s v="Chuyên viên Kinh doanh"/>
    <s v="Trần Thanh Hải"/>
    <x v="4"/>
    <n v="160091247.18000001"/>
    <s v=""/>
    <n v="80045623.590000004"/>
    <m/>
  </r>
  <r>
    <n v="465"/>
    <n v="12129"/>
    <s v="T10803"/>
    <x v="5"/>
    <s v="Nguyễn Văn Đức - SUN PONTE RESIDENCE"/>
    <d v="2024-05-30T00:00:00"/>
    <m/>
    <n v="8017559566"/>
    <s v="Nguyễn Thành Luân"/>
    <n v="1"/>
    <n v="6729023206"/>
    <n v="67290232"/>
    <s v="Sale nội bộ"/>
    <s v="Ký hợp đồng"/>
    <m/>
    <b v="1"/>
    <n v="1"/>
    <s v="Đang hoạt động"/>
    <s v="NV - Giới thiệu"/>
    <n v="2"/>
    <s v="Chủ đầu tư"/>
    <s v="Vay"/>
    <n v="2"/>
    <n v="1"/>
    <n v="8017559566"/>
    <n v="134580464"/>
    <m/>
    <d v="2024-05-01T00:00:00"/>
    <x v="0"/>
    <s v="Chuyên viên Kinh doanh"/>
    <s v="Trần Thanh Hải"/>
    <x v="4"/>
    <n v="134580464.12"/>
    <s v=""/>
    <n v="67290232.060000002"/>
    <m/>
  </r>
  <r>
    <n v="466"/>
    <n v="12130"/>
    <s v="S12305"/>
    <x v="4"/>
    <s v="Hoàng Văn Tùng - LUMI HANOI"/>
    <d v="2024-05-06T00:00:00"/>
    <m/>
    <n v="9229891541"/>
    <s v="Nguyễn Văn Bắc"/>
    <n v="2"/>
    <n v="8240974590"/>
    <n v="164819491"/>
    <s v="Sale nội bộ"/>
    <s v="Ký hợp đồng"/>
    <m/>
    <b v="1"/>
    <n v="2"/>
    <s v="Đang hoạt động"/>
    <s v="NV - Giới thiệu"/>
    <n v="4.5"/>
    <s v="SML"/>
    <s v="Không vay"/>
    <n v="4"/>
    <n v="1"/>
    <n v="9229891541"/>
    <n v="329638984"/>
    <m/>
    <d v="2024-05-01T00:00:00"/>
    <x v="0"/>
    <s v="Chuyên viên Kinh doanh"/>
    <s v="Trần Thanh Hải"/>
    <x v="4"/>
    <n v="370843856.55000001"/>
    <s v=""/>
    <n v="164819491.80000001"/>
    <m/>
  </r>
  <r>
    <n v="467"/>
    <n v="12131"/>
    <s v="B2.7.04"/>
    <x v="0"/>
    <s v="Hoà Thị Minh Thu - Sun Cosmo Residence Đà Nẵng"/>
    <d v="2024-05-17T00:00:00"/>
    <m/>
    <n v="61469866183"/>
    <s v="Phạm Hồng Vân"/>
    <n v="1"/>
    <n v="49175892946"/>
    <n v="491758929"/>
    <s v="Sale nội bộ"/>
    <s v="Ký hợp đồng"/>
    <m/>
    <b v="1"/>
    <n v="2.5"/>
    <s v="Đang hoạt động"/>
    <s v="NV - Giới thiệu"/>
    <n v="4"/>
    <s v="Chủ đầu tư"/>
    <s v="Vay"/>
    <n v="4"/>
    <n v="0.4"/>
    <n v="24587946473"/>
    <n v="786814287"/>
    <m/>
    <d v="2024-05-01T00:00:00"/>
    <x v="0"/>
    <s v="Trưởng phòng Kinh doanh"/>
    <s v="Nguyễn Đình Bảo"/>
    <x v="4"/>
    <n v="1967035717.8399999"/>
    <s v=""/>
    <n v="1229397323.6500001"/>
    <m/>
  </r>
  <r>
    <n v="468"/>
    <n v="12132"/>
    <s v="B2.7.05"/>
    <x v="0"/>
    <s v="Hoà Quang Thường - Sun Cosmo Residence Đà Nẵng"/>
    <d v="2024-05-17T00:00:00"/>
    <m/>
    <n v="24974421820"/>
    <s v="Phạm Hồng Vân"/>
    <n v="1"/>
    <n v="19979537456"/>
    <n v="199795374"/>
    <s v="Sale nội bộ"/>
    <s v="Ký hợp đồng"/>
    <m/>
    <b v="1"/>
    <n v="2.5"/>
    <s v="Đang hoạt động"/>
    <s v="NV - Giới thiệu"/>
    <n v="4"/>
    <s v="Chủ đầu tư"/>
    <s v="Vay"/>
    <n v="3.5"/>
    <n v="0.4"/>
    <n v="9989768728"/>
    <n v="279713524"/>
    <m/>
    <d v="2024-05-01T00:00:00"/>
    <x v="0"/>
    <s v="Trưởng phòng Kinh doanh"/>
    <s v="Nguyễn Đình Bảo"/>
    <x v="4"/>
    <n v="799181498.24000001"/>
    <s v=""/>
    <n v="499488436.39999998"/>
    <m/>
  </r>
  <r>
    <n v="469"/>
    <n v="12133"/>
    <s v="P21006"/>
    <x v="0"/>
    <s v="Phạm Thị Minh Yến - Sun Cosmo Residence Đà Nẵng"/>
    <d v="2024-05-31T00:00:00"/>
    <m/>
    <n v="8012065776"/>
    <s v="Nguyễn Khánh Hà"/>
    <n v="1"/>
    <n v="7082093855"/>
    <n v="70820938"/>
    <s v="Sale nội bộ"/>
    <s v="Ký hợp đồng"/>
    <m/>
    <b v="1"/>
    <n v="1"/>
    <s v="Đang hoạt động"/>
    <s v="NV - Giới thiệu"/>
    <n v="2"/>
    <s v="Chủ đầu tư"/>
    <s v="Không vay"/>
    <n v="2"/>
    <n v="1"/>
    <n v="8012065776"/>
    <n v="141641877"/>
    <m/>
    <d v="2024-05-01T00:00:00"/>
    <x v="0"/>
    <e v="#N/A"/>
    <e v="#N/A"/>
    <x v="4"/>
    <n v="141641877.09999999"/>
    <s v=""/>
    <n v="70820938.549999997"/>
    <m/>
  </r>
  <r>
    <n v="470"/>
    <n v="12134"/>
    <s v="P112B03"/>
    <x v="6"/>
    <s v="Nguyễn Thăng Long - THE PATHWAY"/>
    <d v="2024-05-24T00:00:00"/>
    <m/>
    <n v="2440732270"/>
    <s v="Nguyễn Đăng"/>
    <n v="2.4"/>
    <n v="2179225241"/>
    <n v="52301405"/>
    <s v="Sale nội bộ"/>
    <s v="Ký hợp đồng"/>
    <m/>
    <b v="1"/>
    <n v="2.4"/>
    <s v="Đang hoạt động"/>
    <s v="CT - BOD"/>
    <n v="4.5"/>
    <s v="Chủ đầu tư"/>
    <s v="Không vay"/>
    <n v="4"/>
    <n v="1"/>
    <n v="2440732270"/>
    <n v="87169010"/>
    <m/>
    <d v="2024-05-01T00:00:00"/>
    <x v="0"/>
    <e v="#N/A"/>
    <e v="#N/A"/>
    <x v="4"/>
    <n v="98065135.844999999"/>
    <s v=""/>
    <n v="52301405.783999994"/>
    <m/>
  </r>
  <r>
    <n v="471"/>
    <n v="12135"/>
    <s v="P112B03A"/>
    <x v="6"/>
    <s v="Tống Văn Long - THE PATHWAY"/>
    <d v="2024-05-25T00:00:00"/>
    <m/>
    <n v="2440732270"/>
    <s v="Nguyễn Dụng Linh"/>
    <n v="2.4"/>
    <n v="2179225240"/>
    <n v="52301405"/>
    <s v="Sale nội bộ"/>
    <s v="Ký hợp đồng"/>
    <m/>
    <b v="1"/>
    <n v="2.4"/>
    <s v="Đang hoạt động"/>
    <s v="NV - Giới thiệu"/>
    <n v="4.5"/>
    <s v="CĐT"/>
    <s v="Không vay"/>
    <n v="4"/>
    <n v="1"/>
    <n v="2440732270"/>
    <n v="87169010"/>
    <m/>
    <d v="2024-05-01T00:00:00"/>
    <x v="0"/>
    <s v="Giám đốc Kinh doanh"/>
    <s v="Nguyễn Đình Bảo"/>
    <x v="4"/>
    <n v="98065135.799999997"/>
    <s v=""/>
    <n v="52301405.759999998"/>
    <m/>
  </r>
  <r>
    <n v="472"/>
    <n v="12136"/>
    <s v="P112B10"/>
    <x v="6"/>
    <s v="Nguyễn Thị Mỹ Dung - THE PATHWAY"/>
    <d v="2024-05-22T00:00:00"/>
    <d v="2024-05-22T00:00:00"/>
    <n v="2103029452"/>
    <s v="F2 Đất Xanh Bắc Bộ"/>
    <n v="3.4"/>
    <n v="1783819624"/>
    <n v="60649867"/>
    <s v="F2"/>
    <s v="Ký hợp đồng"/>
    <m/>
    <b v="1"/>
    <n v="3.4"/>
    <s v="Đang hoạt động"/>
    <s v="CT - F2"/>
    <n v="4.5"/>
    <s v="CĐT"/>
    <s v="Vay"/>
    <n v="4"/>
    <n v="1"/>
    <n v="2103029452"/>
    <n v="71352785"/>
    <m/>
    <d v="2024-05-01T00:00:00"/>
    <x v="0"/>
    <e v="#N/A"/>
    <e v="#N/A"/>
    <x v="4"/>
    <n v="80271883.079999998"/>
    <s v="F2"/>
    <n v="55136242.923636347"/>
    <m/>
  </r>
  <r>
    <n v="473"/>
    <n v="12137"/>
    <s v="P112B11"/>
    <x v="6"/>
    <s v="Nguyễn Thị Ngọc - THE PATHWAY"/>
    <d v="2024-05-21T00:00:00"/>
    <m/>
    <n v="2199939838"/>
    <s v="Nguyễn Minh Xuyến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4"/>
    <n v="12138"/>
    <s v="P112B12"/>
    <x v="6"/>
    <s v="Nguyễn Thị Lưu - THE PATHWAY"/>
    <d v="2024-05-23T00:00:00"/>
    <m/>
    <n v="2199939838"/>
    <s v="Đào Thị Diệu Thúy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5"/>
    <n v="12139"/>
    <s v="P112B12A"/>
    <x v="6"/>
    <s v="Lê Ngọc Quỳnh Anh - THE PATHWAY"/>
    <d v="2024-05-25T00:00:00"/>
    <m/>
    <n v="3371199720"/>
    <s v="Cao Văn Đạt"/>
    <n v="2.4"/>
    <n v="2859499763"/>
    <n v="68627994"/>
    <s v="Sale nội bộ"/>
    <s v="Ký hợp đồng"/>
    <m/>
    <b v="1"/>
    <n v="2.4"/>
    <s v="Đang hoạt động"/>
    <s v="NV - Giới thiệu"/>
    <n v="4.5"/>
    <s v="CĐT"/>
    <s v="Vay"/>
    <n v="4"/>
    <n v="1"/>
    <n v="3371199720"/>
    <n v="114379991"/>
    <m/>
    <d v="2024-05-01T00:00:00"/>
    <x v="0"/>
    <s v="Trưởng phòng Kinh doanh"/>
    <s v="Nguyễn Thị Thảo"/>
    <x v="4"/>
    <n v="128677489.33499999"/>
    <s v=""/>
    <n v="68627994.311999992"/>
    <m/>
  </r>
  <r>
    <n v="476"/>
    <n v="12140"/>
    <s v="P11603"/>
    <x v="6"/>
    <s v="Lê Thị Hải Vân - THE PATHWAY"/>
    <d v="2024-05-25T00:00:00"/>
    <m/>
    <n v="2636373825"/>
    <s v="Cao Văn Đạt"/>
    <n v="2.4"/>
    <n v="2236209940"/>
    <n v="53669038"/>
    <s v="Sale nội bộ"/>
    <s v="Ký hợp đồng"/>
    <m/>
    <b v="1"/>
    <n v="2.4"/>
    <s v="Đang hoạt động"/>
    <s v="NV - Giới thiệu"/>
    <n v="4.5"/>
    <s v="Chủ đầu tư"/>
    <s v="Vay"/>
    <n v="4"/>
    <n v="1"/>
    <n v="2636373825"/>
    <n v="89448398"/>
    <m/>
    <d v="2024-05-01T00:00:00"/>
    <x v="0"/>
    <s v="Trưởng phòng Kinh doanh"/>
    <s v="Nguyễn Thị Thảo"/>
    <x v="4"/>
    <n v="100629447.3"/>
    <s v=""/>
    <n v="53669038.560000002"/>
    <m/>
  </r>
  <r>
    <n v="477"/>
    <n v="12141"/>
    <s v="P11605"/>
    <x v="6"/>
    <s v="Phạm Thị Nhung - THE PATHWAY"/>
    <d v="2024-05-27T00:00:00"/>
    <m/>
    <n v="3582427337"/>
    <s v="Đào Thị Diệu Thúy"/>
    <n v="2.4"/>
    <n v="3198595836"/>
    <n v="76766300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3582427337"/>
    <n v="127943833"/>
    <m/>
    <d v="2024-05-01T00:00:00"/>
    <x v="0"/>
    <s v="Chuyên viên Kinh doanh"/>
    <s v="Nguyễn Thị Thảo"/>
    <x v="4"/>
    <n v="143936812.62"/>
    <s v=""/>
    <n v="76766300.063999996"/>
    <m/>
  </r>
  <r>
    <n v="478"/>
    <n v="12142"/>
    <s v="P11606"/>
    <x v="6"/>
    <s v="Nguyễn Văn Thành - THE PATHWAY"/>
    <d v="2024-05-24T00:00:00"/>
    <m/>
    <n v="4947235541"/>
    <s v="Đỗ Thị Thủy"/>
    <n v="2.4"/>
    <n v="4417174589"/>
    <n v="106012190"/>
    <s v="Sale nội bộ"/>
    <s v="Ký hợp đồng"/>
    <m/>
    <b v="1"/>
    <n v="2.4"/>
    <s v="Đang hoạt động"/>
    <s v="NV - Giới thiệu"/>
    <n v="4.5"/>
    <s v="CĐT"/>
    <s v="Không vay"/>
    <n v="4"/>
    <n v="1"/>
    <n v="4947235541"/>
    <n v="176686984"/>
    <m/>
    <d v="2024-05-01T00:00:00"/>
    <x v="0"/>
    <s v="Chuyên viên Kinh doanh"/>
    <s v="Nguyễn Thị Thảo"/>
    <x v="4"/>
    <n v="198772856.505"/>
    <s v=""/>
    <n v="106012190.13600001"/>
    <m/>
  </r>
  <r>
    <n v="479"/>
    <n v="12143"/>
    <s v="P11610"/>
    <x v="6"/>
    <s v="Đỗ Quang Trung - THE PATHWAY"/>
    <d v="2024-05-25T00:00:00"/>
    <m/>
    <n v="2041619441"/>
    <s v="Nguyễn Dụng Linh"/>
    <n v="2.4"/>
    <n v="1822874471"/>
    <n v="43748987"/>
    <s v="Sale nội bộ"/>
    <s v="Ký hợp đồng"/>
    <m/>
    <b v="1"/>
    <n v="2.4"/>
    <s v="Đang hoạt động"/>
    <s v="NV - Giới thiệu"/>
    <n v="4.5"/>
    <s v="CĐT"/>
    <s v="Không vay"/>
    <n v="4"/>
    <n v="1"/>
    <n v="2041619441"/>
    <n v="72914979"/>
    <m/>
    <d v="2024-05-01T00:00:00"/>
    <x v="0"/>
    <s v="Giám đốc Kinh doanh"/>
    <s v="Nguyễn Đình Bảo"/>
    <x v="4"/>
    <n v="82029351.194999993"/>
    <s v=""/>
    <n v="43748987.303999998"/>
    <m/>
  </r>
  <r>
    <n v="480"/>
    <n v="12144"/>
    <s v="P11611"/>
    <x v="6"/>
    <s v="Lê Thị Quỳnh - THE PATHWAY"/>
    <d v="2024-05-25T00:00:00"/>
    <m/>
    <n v="2135808153"/>
    <s v="Cao Văn Đạt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2135808153"/>
    <n v="76278863"/>
    <m/>
    <d v="2024-05-01T00:00:00"/>
    <x v="0"/>
    <s v="Trưởng phòng Kinh doanh"/>
    <s v="Nguyễn Thị Thảo"/>
    <x v="4"/>
    <n v="85813720.424999997"/>
    <s v=""/>
    <n v="45767317.560000002"/>
    <m/>
  </r>
  <r>
    <n v="481"/>
    <n v="12145"/>
    <s v="P11612"/>
    <x v="6"/>
    <s v="Lâm Mạnh Tùng - THE PATHWAY"/>
    <d v="2024-05-27T00:00:00"/>
    <m/>
    <n v="2248219108"/>
    <s v="Nguyễn Đình Bảo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Vay"/>
    <n v="4"/>
    <n v="1"/>
    <n v="2248219108"/>
    <n v="76278863"/>
    <m/>
    <d v="2024-05-01T00:00:00"/>
    <x v="0"/>
    <s v="Phó Tổng Giám đốc RBS"/>
    <s v="Nguyễn Khánh Hà"/>
    <x v="4"/>
    <n v="85813720.424999997"/>
    <s v=""/>
    <n v="45767317.560000002"/>
    <m/>
  </r>
  <r>
    <n v="482"/>
    <n v="12146"/>
    <s v="P11612A"/>
    <x v="6"/>
    <s v="Lê Minh Thiên - THE PATHWAY"/>
    <d v="2024-05-22T00:00:00"/>
    <m/>
    <n v="3273013767"/>
    <s v="GĐ TH - Nguyễn Thị Thảo"/>
    <n v="2.4"/>
    <n v="2922333723"/>
    <n v="70136009"/>
    <s v="Sale nội bộ"/>
    <s v="Ký hợp đồng"/>
    <m/>
    <b v="1"/>
    <n v="2.4"/>
    <s v="Đang hoạt động"/>
    <s v="NV - Giới thiệu"/>
    <n v="4.5"/>
    <s v="CĐT"/>
    <s v="Không vay"/>
    <n v="4"/>
    <n v="1"/>
    <n v="3273013767"/>
    <n v="116893349"/>
    <m/>
    <d v="2024-05-01T00:00:00"/>
    <x v="0"/>
    <e v="#N/A"/>
    <e v="#N/A"/>
    <x v="4"/>
    <n v="131505017.535"/>
    <s v=""/>
    <n v="70136009.351999998"/>
    <m/>
  </r>
  <r>
    <n v="483"/>
    <n v="12147"/>
    <s v="P11701"/>
    <x v="6"/>
    <s v="Hoàng Văn Ngọc - THE PATHWAY"/>
    <d v="2024-05-28T00:00:00"/>
    <m/>
    <n v="2691563378"/>
    <s v="Cao Văn Đạt"/>
    <n v="2.4"/>
    <n v="2283022508"/>
    <n v="54792540"/>
    <s v="Sale nội bộ"/>
    <s v="Ký hợp đồng"/>
    <m/>
    <b v="1"/>
    <n v="2.4"/>
    <s v="Đang hoạt động"/>
    <s v="NV - Giới thiệu"/>
    <n v="4.5"/>
    <s v="Chủ đầu tư"/>
    <s v="Vay"/>
    <n v="4"/>
    <n v="1"/>
    <n v="2691563378"/>
    <n v="91320900"/>
    <m/>
    <d v="2024-05-01T00:00:00"/>
    <x v="0"/>
    <s v="Trưởng phòng Kinh doanh"/>
    <s v="Nguyễn Thị Thảo"/>
    <x v="4"/>
    <n v="102736012.86"/>
    <s v=""/>
    <n v="54792540.192000002"/>
    <m/>
  </r>
  <r>
    <n v="484"/>
    <n v="12148"/>
    <s v="P11708"/>
    <x v="6"/>
    <s v="Phạm Thị Thanh Vân - THE PATHWAY"/>
    <d v="2024-05-25T00:00:00"/>
    <m/>
    <n v="2535128602"/>
    <s v="Nguyễn Dụng Linh"/>
    <n v="2.4"/>
    <n v="2263507677"/>
    <n v="54324184"/>
    <s v="Sale nội bộ"/>
    <s v="Ký hợp đồng"/>
    <m/>
    <b v="1"/>
    <n v="2.4"/>
    <s v="Đang hoạt động"/>
    <s v="CT - Seeding"/>
    <n v="4.5"/>
    <s v="CĐT"/>
    <s v="Không vay"/>
    <n v="4"/>
    <n v="1"/>
    <n v="2535128602"/>
    <n v="90540307"/>
    <m/>
    <d v="2024-05-01T00:00:00"/>
    <x v="0"/>
    <s v="Giám đốc Kinh doanh"/>
    <s v="Nguyễn Đình Bảo"/>
    <x v="4"/>
    <n v="101857845.465"/>
    <s v=""/>
    <n v="54324184.248000003"/>
    <m/>
  </r>
  <r>
    <n v="485"/>
    <n v="12149"/>
    <s v="P11709"/>
    <x v="6"/>
    <s v="Nguyễn Mạnh Hùng - THE PATHWAY"/>
    <d v="2024-05-22T00:00:00"/>
    <m/>
    <n v="2485484460"/>
    <s v="GĐ TH - Nguyễn Thị Thảo"/>
    <n v="2.4"/>
    <n v="2219182551"/>
    <n v="53260381"/>
    <s v="Sale nội bộ"/>
    <s v="Ký hợp đồng"/>
    <m/>
    <b v="1"/>
    <n v="2.4"/>
    <s v="Đang hoạt động"/>
    <s v="NV - Giới thiệu"/>
    <n v="4.5"/>
    <s v="CĐT"/>
    <s v="Không vay"/>
    <n v="4"/>
    <n v="1"/>
    <n v="2485484460"/>
    <n v="88767302"/>
    <m/>
    <d v="2024-05-01T00:00:00"/>
    <x v="0"/>
    <e v="#N/A"/>
    <e v="#N/A"/>
    <x v="4"/>
    <n v="99863214.795000002"/>
    <s v=""/>
    <n v="53260381.223999999"/>
    <m/>
  </r>
  <r>
    <n v="486"/>
    <n v="12150"/>
    <s v="P11715"/>
    <x v="6"/>
    <s v="Lê Trung Lực - THE PATHWAY"/>
    <d v="2024-05-25T00:00:00"/>
    <m/>
    <n v="3585611519"/>
    <s v="Cao Văn Đạt"/>
    <n v="2.4"/>
    <n v="3201438855"/>
    <n v="76834532"/>
    <s v="Sale nội bộ"/>
    <s v="Ký hợp đồng"/>
    <m/>
    <b v="1"/>
    <n v="2.4"/>
    <s v="Đang hoạt động"/>
    <s v="NV - Giới thiệu"/>
    <n v="4.5"/>
    <s v="CĐT"/>
    <s v="Không vay"/>
    <n v="4"/>
    <n v="1"/>
    <n v="3585611519"/>
    <n v="128057554"/>
    <m/>
    <d v="2024-05-01T00:00:00"/>
    <x v="0"/>
    <s v="Trưởng phòng Kinh doanh"/>
    <s v="Nguyễn Thị Thảo"/>
    <x v="4"/>
    <n v="144064748.47499999"/>
    <s v=""/>
    <n v="76834532.519999996"/>
    <m/>
  </r>
  <r>
    <n v="487"/>
    <n v="12151"/>
    <s v="P10611"/>
    <x v="6"/>
    <s v="Vũ Thị Nguyên - THE PATHWAY"/>
    <d v="2024-05-25T00:00:00"/>
    <m/>
    <n v="1783766312"/>
    <s v="F2 Đất Xanh Bắc Bộ"/>
    <n v="3.4"/>
    <n v="1592648493"/>
    <n v="54150048"/>
    <s v="F2"/>
    <s v="Ký hợp đồng"/>
    <m/>
    <b v="1"/>
    <n v="3.4"/>
    <s v="Đang hoạt động"/>
    <s v="CT - F2"/>
    <n v="4.5"/>
    <s v="Chủ đầu tư"/>
    <s v="Không vay"/>
    <n v="4"/>
    <n v="1"/>
    <n v="1783766312"/>
    <n v="63705940"/>
    <m/>
    <d v="2024-05-01T00:00:00"/>
    <x v="0"/>
    <e v="#N/A"/>
    <e v="#N/A"/>
    <x v="4"/>
    <n v="71669182.185000002"/>
    <s v="F2"/>
    <n v="49227317.056363627"/>
    <m/>
  </r>
  <r>
    <n v="488"/>
    <n v="12152"/>
    <s v="P103A11"/>
    <x v="6"/>
    <s v="Trần Văn Việt - THE PATHWAY"/>
    <d v="2024-05-25T00:00:00"/>
    <m/>
    <n v="1734537512"/>
    <s v="F2 Vhomes"/>
    <n v="3.4"/>
    <n v="1548694207"/>
    <n v="52655603"/>
    <s v="F2"/>
    <s v="Ký hợp đồng"/>
    <m/>
    <b v="1"/>
    <n v="3.4"/>
    <s v="Đang hoạt động"/>
    <s v="CT - F2"/>
    <n v="4.5"/>
    <s v="Chủ đầu tư"/>
    <s v="Không vay"/>
    <n v="4"/>
    <n v="1"/>
    <n v="1734537512"/>
    <n v="61947768"/>
    <m/>
    <d v="2024-05-01T00:00:00"/>
    <x v="0"/>
    <e v="#N/A"/>
    <e v="#N/A"/>
    <x v="4"/>
    <n v="69691239.314999998"/>
    <s v="F2"/>
    <n v="47868730.034545451"/>
    <m/>
  </r>
  <r>
    <n v="489"/>
    <n v="12153"/>
    <s v="P10512B"/>
    <x v="6"/>
    <s v="Vũ Quỳnh Anh - THE PATHWAY"/>
    <d v="2024-05-27T00:00:00"/>
    <m/>
    <n v="4293733303"/>
    <s v="Hoàng Thị Thu"/>
    <n v="2.4"/>
    <n v="3833690449"/>
    <n v="92008570"/>
    <s v="Sale nội bộ"/>
    <s v="Ký hợp đồng"/>
    <m/>
    <b v="1"/>
    <n v="2.4"/>
    <s v="Đang hoạt động"/>
    <s v="NV - Giới thiệu"/>
    <n v="3.4"/>
    <s v="ĐXBB"/>
    <s v="Không vay"/>
    <n v="3.4"/>
    <n v="1"/>
    <n v="4293733303"/>
    <n v="130345475"/>
    <m/>
    <d v="2024-05-01T00:00:00"/>
    <x v="0"/>
    <s v="Chuyên viên Kinh doanh"/>
    <s v="Nguyễn Thị Thảo"/>
    <x v="4"/>
    <n v="130345475.266"/>
    <s v=""/>
    <n v="92008570.776000008"/>
    <m/>
  </r>
  <r>
    <n v="490"/>
    <n v="12154"/>
    <s v="P10707"/>
    <x v="6"/>
    <s v="Vũ Văn Bảy - THE PATHWAY"/>
    <d v="2024-05-27T00:00:00"/>
    <m/>
    <n v="3513441766"/>
    <s v="GĐ TH - Nguyễn Thị Thảo"/>
    <n v="2.4"/>
    <n v="2980151498"/>
    <n v="71523635"/>
    <s v="Sale nội bộ"/>
    <s v="Ký hợp đồng"/>
    <m/>
    <b v="1"/>
    <n v="2.4"/>
    <s v="Đang hoạt động"/>
    <s v="NV - Giới thiệu"/>
    <n v="4.5"/>
    <s v="CĐT"/>
    <s v="Vay"/>
    <n v="4"/>
    <n v="1"/>
    <n v="3513441766"/>
    <n v="119206060"/>
    <m/>
    <d v="2024-05-01T00:00:00"/>
    <x v="0"/>
    <e v="#N/A"/>
    <e v="#N/A"/>
    <x v="4"/>
    <n v="134106817.41"/>
    <s v=""/>
    <n v="71523635.951999992"/>
    <m/>
  </r>
  <r>
    <n v="491"/>
    <n v="12155"/>
    <s v="P10712B"/>
    <x v="6"/>
    <s v="Vũ Văn Bảy - THE PATHWAY"/>
    <d v="2024-05-27T00:00:00"/>
    <m/>
    <n v="4647524245"/>
    <s v="GĐ TH - Nguyễn Thị Thảo"/>
    <n v="2.4"/>
    <n v="3942096457"/>
    <n v="94610314"/>
    <s v="Sale nội bộ"/>
    <s v="Ký hợp đồng"/>
    <m/>
    <b v="1"/>
    <n v="2.4"/>
    <s v="Đang hoạt động"/>
    <s v="NV - Giới thiệu"/>
    <n v="4.5"/>
    <s v="CĐT"/>
    <s v="Vay"/>
    <n v="4"/>
    <n v="1"/>
    <n v="4647524245"/>
    <n v="157683858"/>
    <m/>
    <d v="2024-05-01T00:00:00"/>
    <x v="0"/>
    <e v="#N/A"/>
    <e v="#N/A"/>
    <x v="4"/>
    <n v="177394340.565"/>
    <s v=""/>
    <n v="94610314.967999995"/>
    <m/>
  </r>
  <r>
    <n v="492"/>
    <n v="12156"/>
    <s v="P10602"/>
    <x v="6"/>
    <s v="Nguyễn Thị Nga - THE PATHWAY"/>
    <d v="2024-05-28T00:00:00"/>
    <m/>
    <n v="2342022993"/>
    <s v="Nguyễn Đăng"/>
    <n v="2.4"/>
    <n v="2091091958"/>
    <n v="50186206"/>
    <s v="Sale nội bộ"/>
    <s v="Ký hợp đồng"/>
    <m/>
    <b v="1"/>
    <n v="2.4"/>
    <s v="Đang hoạt động"/>
    <s v="CT - BOD"/>
    <n v="4.5"/>
    <s v="Chủ đầu tư"/>
    <s v="Không vay"/>
    <n v="4"/>
    <n v="1"/>
    <n v="2342022993"/>
    <n v="83643678"/>
    <m/>
    <d v="2024-05-01T00:00:00"/>
    <x v="0"/>
    <e v="#N/A"/>
    <e v="#N/A"/>
    <x v="4"/>
    <n v="94099138.109999999"/>
    <s v=""/>
    <n v="50186206.991999999"/>
    <m/>
  </r>
  <r>
    <n v="493"/>
    <n v="12293"/>
    <s v="QT3B-27"/>
    <x v="7"/>
    <s v="Trần Công Hiệp - Vinhomes Royal Island"/>
    <d v="2024-04-17T00:00:00"/>
    <d v="2024-04-17T00:00:00"/>
    <n v="14480176910"/>
    <s v="Phạm Hồng Vân"/>
    <n v="1"/>
    <n v="13369607423"/>
    <n v="133696074"/>
    <s v="Sale nội bộ"/>
    <s v="Ký hợp đồng"/>
    <m/>
    <b v="1"/>
    <n v="1"/>
    <s v="Đang hoạt động"/>
    <s v="NV - Giới thiệu"/>
    <n v="1.8"/>
    <s v="Heaven"/>
    <s v="Vay"/>
    <n v="1.8"/>
    <n v="1"/>
    <n v="14480176910"/>
    <n v="240652934"/>
    <m/>
    <d v="2024-04-01T00:00:00"/>
    <x v="0"/>
    <s v="Trưởng phòng Kinh doanh"/>
    <s v="Nguyễn Đình Bảo"/>
    <x v="3"/>
    <n v="240652933.61400002"/>
    <s v=""/>
    <n v="133696074.23"/>
    <m/>
  </r>
  <r>
    <n v="496"/>
    <n v="11408"/>
    <s v="S10911"/>
    <x v="8"/>
    <s v="Kim Phương Chi - The Symphony - Sun Symphony Residence"/>
    <d v="2024-06-14T00:00:00"/>
    <m/>
    <n v="2769399258"/>
    <s v="Nguyễn Thị Ly Ly"/>
    <n v="2"/>
    <n v="2324317234"/>
    <n v="46486344"/>
    <s v="Sale nội bộ"/>
    <s v="Ký hợp đồng"/>
    <m/>
    <b v="1"/>
    <n v="2"/>
    <s v="Đang hoạt động"/>
    <s v="NV - Telesale"/>
    <n v="5.5"/>
    <s v="RETI"/>
    <s v="Vay"/>
    <n v="4"/>
    <n v="1"/>
    <n v="2769399258"/>
    <n v="92972689"/>
    <m/>
    <d v="2024-06-01T00:00:00"/>
    <x v="0"/>
    <s v="Giám đốc Kinh doanh"/>
    <s v="Nguyễn Đình Bảo"/>
    <x v="5"/>
    <n v="127837447.87"/>
    <s v=""/>
    <n v="46486344.68"/>
    <m/>
  </r>
  <r>
    <n v="500"/>
    <n v="12801"/>
    <s v="S12211"/>
    <x v="8"/>
    <s v="LÊ NGỌC ĐẠT - The Symphony - Sun Symphony Residence"/>
    <d v="2024-06-18T00:00:00"/>
    <m/>
    <n v="2939145597"/>
    <s v="F2 Landcorp Property"/>
    <n v="4.25"/>
    <n v="2466782912"/>
    <n v="104838273"/>
    <s v="F2"/>
    <s v="Ký hợp đồng"/>
    <m/>
    <b v="1"/>
    <n v="4.25"/>
    <s v="Đang hoạt động"/>
    <s v="NV - Quảng cáo Facebook"/>
    <n v="5.5"/>
    <s v="Chủ đầu tư"/>
    <s v="Vay"/>
    <n v="4"/>
    <n v="1"/>
    <n v="2939145597"/>
    <n v="98671316"/>
    <m/>
    <d v="2024-06-01T00:00:00"/>
    <x v="0"/>
    <e v="#N/A"/>
    <e v="#N/A"/>
    <x v="5"/>
    <n v="135673060.16"/>
    <s v="F2"/>
    <n v="95307521.599999994"/>
    <m/>
  </r>
  <r>
    <n v="501"/>
    <n v="12543"/>
    <s v="S10923"/>
    <x v="8"/>
    <s v="NGUYỄN THỊ THU PHƯƠNG - The Symphony - Sun Symphony Residence"/>
    <d v="2024-06-17T00:00:00"/>
    <m/>
    <n v="4375774446"/>
    <s v="Tăng Thế Hưng"/>
    <n v="2"/>
    <n v="3672524982"/>
    <n v="73450499"/>
    <s v="Sale nội bộ"/>
    <s v="Ký hợp đồng"/>
    <m/>
    <b v="1"/>
    <n v="2"/>
    <s v="Đang hoạt động"/>
    <s v="NV - Quảng cáo Facebook"/>
    <n v="5"/>
    <s v="MML"/>
    <s v="Vay"/>
    <n v="4"/>
    <n v="1"/>
    <n v="4375774446"/>
    <n v="146900999"/>
    <m/>
    <d v="2024-06-01T00:00:00"/>
    <x v="0"/>
    <s v="Trưởng phòng Kinh doanh"/>
    <s v="Nguyễn Dụng Linh"/>
    <x v="5"/>
    <n v="183626249.09999999"/>
    <s v=""/>
    <n v="73450499.640000001"/>
    <m/>
  </r>
  <r>
    <n v="502"/>
    <n v="12542"/>
    <s v="S10922"/>
    <x v="8"/>
    <s v="NGUYỄN THỊ THU PHƯƠNG - The Symphony - Sun Symphony Residence"/>
    <d v="2024-06-19T00:00:00"/>
    <m/>
    <n v="5271636928"/>
    <s v="Tăng Thế Hưng"/>
    <n v="2"/>
    <n v="4706818685"/>
    <n v="94136373"/>
    <s v="Sale nội bộ"/>
    <s v="Ký hợp đồng"/>
    <m/>
    <b v="1"/>
    <n v="2"/>
    <s v="Đang hoạt động"/>
    <s v="NV - Quảng cáo Facebook"/>
    <n v="5"/>
    <s v="MML"/>
    <s v="Không vay"/>
    <n v="4"/>
    <n v="1"/>
    <n v="5271636928"/>
    <n v="188272747"/>
    <m/>
    <d v="2024-06-01T00:00:00"/>
    <x v="0"/>
    <s v="Trưởng phòng Kinh doanh"/>
    <s v="Nguyễn Dụng Linh"/>
    <x v="5"/>
    <n v="235340934.25"/>
    <s v=""/>
    <n v="94136373.700000003"/>
    <m/>
  </r>
  <r>
    <n v="503"/>
    <n v="12803"/>
    <s v="S12205"/>
    <x v="8"/>
    <s v="LÊ THỊ MINH PHƯƠNG - The Symphony - Sun Symphony Residence"/>
    <d v="2024-06-19T00:00:00"/>
    <m/>
    <n v="3822188749"/>
    <s v="F2 Smr"/>
    <n v="4.25"/>
    <n v="3412668525"/>
    <n v="145038412"/>
    <s v="F2"/>
    <s v="Ký hợp đồng"/>
    <m/>
    <b v="1"/>
    <n v="4.25"/>
    <s v="Đang hoạt động"/>
    <s v="NV - Quảng cáo Facebook"/>
    <n v="5"/>
    <s v="Chủ đầu tư"/>
    <s v="Không vay"/>
    <n v="4"/>
    <n v="1"/>
    <n v="3822188749"/>
    <n v="136506741"/>
    <m/>
    <d v="2024-06-01T00:00:00"/>
    <x v="0"/>
    <e v="#N/A"/>
    <e v="#N/A"/>
    <x v="5"/>
    <n v="170633426.25"/>
    <s v="F2"/>
    <n v="131853102.10227272"/>
    <m/>
  </r>
  <r>
    <n v="504"/>
    <n v="12804"/>
    <s v="S12210"/>
    <x v="8"/>
    <s v="VŨ DUY VIỆT - The Symphony - Sun Symphony Residence"/>
    <d v="2024-06-18T00:00:00"/>
    <m/>
    <n v="2422701045"/>
    <s v="Võ Minh Tuấn"/>
    <n v="2"/>
    <n v="1946813340"/>
    <n v="38936266"/>
    <s v="CTV"/>
    <s v="Ký hợp đồng"/>
    <m/>
    <b v="1"/>
    <n v="2"/>
    <s v="Đang hoạt động"/>
    <s v="NV - Quảng cáo Facebook"/>
    <n v="5.5"/>
    <s v="Chủ đầu tư"/>
    <s v="Không vay"/>
    <n v="4"/>
    <n v="1"/>
    <n v="2422701045"/>
    <n v="77872534"/>
    <m/>
    <d v="2024-06-01T00:00:00"/>
    <x v="0"/>
    <e v="#N/A"/>
    <e v="#N/A"/>
    <x v="5"/>
    <n v="107074733.7"/>
    <s v=""/>
    <n v="38936266.799999997"/>
    <m/>
  </r>
  <r>
    <n v="505"/>
    <n v="11641"/>
    <s v="S103A18"/>
    <x v="8"/>
    <s v="THÁI KẾ LƯƠNG - The Symphony - Sun Symphony Residence"/>
    <d v="2024-06-14T00:00:00"/>
    <m/>
    <n v="3497798424"/>
    <s v="Tăng Thế Hưng"/>
    <n v="2"/>
    <n v="2935652249"/>
    <n v="58713044"/>
    <s v="Sale nội bộ"/>
    <s v="Ký hợp đồng"/>
    <m/>
    <b v="1"/>
    <n v="2"/>
    <s v="Đang hoạt động"/>
    <s v="CT - Email Marketing"/>
    <n v="4.5"/>
    <s v="PGL"/>
    <s v="Vay"/>
    <n v="3.6"/>
    <n v="1"/>
    <n v="3497798424"/>
    <n v="105683481"/>
    <m/>
    <d v="2024-06-01T00:00:00"/>
    <x v="0"/>
    <s v="Trưởng phòng Kinh doanh"/>
    <s v="Nguyễn Dụng Linh"/>
    <x v="5"/>
    <n v="132104351.205"/>
    <s v=""/>
    <n v="58713044.979999997"/>
    <m/>
  </r>
  <r>
    <n v="507"/>
    <n v="12809"/>
    <s v="S12212"/>
    <x v="8"/>
    <s v="Nguyễn Thanh Vụ - The Symphony - Sun Symphony Residence"/>
    <d v="2024-06-15T00:00:00"/>
    <m/>
    <n v="3216421030"/>
    <s v="Nguyễn Công Lũy"/>
    <n v="2"/>
    <n v="2699496222"/>
    <n v="53989924"/>
    <s v="Sale nội bộ"/>
    <s v="Ký hợp đồng"/>
    <m/>
    <b v="1"/>
    <n v="2"/>
    <s v="Đang hoạt động"/>
    <s v="NV - Quảng cáo công ty hỗ trợ 50%"/>
    <n v="5.5"/>
    <s v="Chủ đầu tư"/>
    <s v="Vay"/>
    <n v="4"/>
    <n v="1"/>
    <n v="3216421030"/>
    <n v="107979849"/>
    <m/>
    <d v="2024-06-01T00:00:00"/>
    <x v="0"/>
    <s v="Chuyên viên Kinh doanh"/>
    <s v="Đầu Trọng Nhân"/>
    <x v="5"/>
    <n v="148472292.21000001"/>
    <s v=""/>
    <n v="53989924.439999998"/>
    <m/>
  </r>
  <r>
    <n v="509"/>
    <n v="12567"/>
    <s v="S11909"/>
    <x v="8"/>
    <s v="LÊ QUANG THÔNG - The Symphony - Sun Symphony Residence"/>
    <d v="2024-06-25T00:00:00"/>
    <m/>
    <n v="5829827200"/>
    <s v="Tăng Thế Hưng"/>
    <n v="2"/>
    <n v="5205202857"/>
    <n v="104104057"/>
    <s v="Sale nội bộ"/>
    <s v="Ký hợp đồng"/>
    <m/>
    <b v="1"/>
    <n v="2"/>
    <s v="Đang hoạt động"/>
    <s v="NV - Quảng cáo Facebook"/>
    <n v="5"/>
    <s v="MML"/>
    <s v="Không vay"/>
    <n v="4"/>
    <n v="1"/>
    <n v="5829827200"/>
    <n v="208208114"/>
    <m/>
    <d v="2024-06-01T00:00:00"/>
    <x v="0"/>
    <s v="Trưởng phòng Kinh doanh"/>
    <s v="Nguyễn Dụng Linh"/>
    <x v="5"/>
    <n v="260260142.84999999"/>
    <s v=""/>
    <n v="104104057.14"/>
    <m/>
  </r>
  <r>
    <n v="514"/>
    <n v="12366"/>
    <s v="S10903"/>
    <x v="8"/>
    <s v="PHẠM THỊ THU HOÀI - The Symphony - Sun Symphony Residence"/>
    <d v="2024-06-19T00:00:00"/>
    <m/>
    <n v="4794981495"/>
    <s v="Ngô Thanh Ngà"/>
    <n v="2"/>
    <n v="4024359468"/>
    <n v="80487189"/>
    <s v="Sale nội bộ"/>
    <s v="Ký hợp đồng"/>
    <m/>
    <b v="1"/>
    <n v="2"/>
    <s v="Đang hoạt động"/>
    <s v="NV - Quảng cáo Facebook"/>
    <n v="5"/>
    <s v="Chủ đầu tư"/>
    <s v="Vay"/>
    <n v="4"/>
    <n v="1"/>
    <n v="4794981495"/>
    <n v="160974379"/>
    <m/>
    <d v="2024-06-01T00:00:00"/>
    <x v="0"/>
    <s v="Chuyên viên Kinh doanh"/>
    <s v="Nguyễn Giang Huy"/>
    <x v="5"/>
    <n v="201217973.40000001"/>
    <s v=""/>
    <n v="80487189.359999999"/>
    <m/>
  </r>
  <r>
    <n v="518"/>
    <n v="11093"/>
    <s v="S10910"/>
    <x v="8"/>
    <s v="LẠI NAM ĐỊNH - The Symphony - Sun Symphony Residence"/>
    <d v="2024-06-15T00:00:00"/>
    <m/>
    <n v="2232277835"/>
    <s v="Nguyễn Giang Huy"/>
    <n v="2"/>
    <n v="1993105210"/>
    <n v="39862104"/>
    <s v="Sale nội bộ"/>
    <s v="Ký hợp đồng"/>
    <m/>
    <b v="1"/>
    <n v="2"/>
    <s v="Đang hoạt động"/>
    <s v="NV - Telesale"/>
    <n v="5.5"/>
    <s v="Chủ đầu tư"/>
    <s v="Không vay"/>
    <n v="4"/>
    <n v="1"/>
    <n v="2232277835"/>
    <n v="79724208"/>
    <m/>
    <d v="2024-06-01T00:00:00"/>
    <x v="0"/>
    <s v="Trưởng phòng Kinh doanh"/>
    <s v="Nguyễn Thị Ly Ly"/>
    <x v="5"/>
    <n v="109620786.55"/>
    <s v=""/>
    <n v="39862104.200000003"/>
    <m/>
  </r>
  <r>
    <n v="519"/>
    <n v="11742"/>
    <s v="S12112A"/>
    <x v="8"/>
    <s v="Đỗ Hoàng Dũng - The Symphony - Sun Symphony Residence"/>
    <d v="2024-06-18T00:00:00"/>
    <m/>
    <n v="2484916953"/>
    <s v="Nguyễn Đình Bảo"/>
    <n v="2"/>
    <n v="2085555300"/>
    <n v="41711106"/>
    <s v="Sale nội bộ"/>
    <s v="Ký hợp đồng"/>
    <m/>
    <b v="1"/>
    <n v="2"/>
    <s v="Đang hoạt động"/>
    <s v="NV - Telesale"/>
    <n v="5"/>
    <s v="Chủ đầu tư"/>
    <s v="Vay"/>
    <n v="4"/>
    <n v="1"/>
    <n v="2484916953"/>
    <n v="83422212"/>
    <m/>
    <d v="2024-06-01T00:00:00"/>
    <x v="0"/>
    <s v="Phó Tổng Giám đốc RBS"/>
    <s v="Nguyễn Khánh Hà"/>
    <x v="5"/>
    <n v="104277765"/>
    <s v=""/>
    <n v="41711106"/>
    <m/>
  </r>
  <r>
    <n v="520"/>
    <n v="12818"/>
    <s v="P13303A"/>
    <x v="0"/>
    <s v="Nguyễn Anh Ngọc - Sun Cosmo Residence Đà Nẵng"/>
    <d v="2024-05-16T00:00:00"/>
    <m/>
    <n v="2709948060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1"/>
    <n v="12821"/>
    <s v="P13205"/>
    <x v="0"/>
    <s v="Nguyễn Anh Ngọc - Sun Cosmo Residence Đà Nẵng"/>
    <d v="2024-05-16T00:00:00"/>
    <m/>
    <n v="2725280718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3"/>
    <n v="13235"/>
    <s v="P11712B"/>
    <x v="6"/>
    <s v="Trần Thị Oanh - THE PATHWAY"/>
    <d v="2024-06-19T00:00:00"/>
    <m/>
    <n v="4754048305"/>
    <s v="Đào Thị Diệu Thúy"/>
    <n v="2.4"/>
    <n v="4244685986"/>
    <n v="101872463"/>
    <s v="Sale nội bộ"/>
    <s v="Ký hợp đồng"/>
    <m/>
    <b v="1"/>
    <n v="2.4"/>
    <s v="Đang hoạt động"/>
    <s v="NV - Giới thiệu"/>
    <n v="4.5"/>
    <s v="CĐT"/>
    <s v="Không vay"/>
    <n v="4"/>
    <n v="1"/>
    <n v="4754048305"/>
    <n v="169787439"/>
    <m/>
    <d v="2024-06-01T00:00:00"/>
    <x v="0"/>
    <s v="Chuyên viên Kinh doanh"/>
    <s v="Nguyễn Thị Thảo"/>
    <x v="5"/>
    <n v="191010869.37"/>
    <s v=""/>
    <n v="101872463.66399999"/>
    <m/>
  </r>
  <r>
    <n v="525"/>
    <n v="13328"/>
    <s v="S10719"/>
    <x v="8"/>
    <s v="Phan Thị Thu Sương - The Symphony - Sun Symphony Residence"/>
    <d v="2024-06-19T00:00:00"/>
    <m/>
    <n v="4742005272"/>
    <s v="F2 Srt"/>
    <n v="4.5"/>
    <n v="3831709617"/>
    <n v="172426932"/>
    <s v="F2"/>
    <s v="Ký hợp đồng"/>
    <m/>
    <b v="1"/>
    <n v="4.5"/>
    <s v="Đang hoạt động"/>
    <s v="CT - F2"/>
    <n v="5.5"/>
    <s v="Chủ đầu tư"/>
    <s v="Không vay"/>
    <n v="4"/>
    <n v="1"/>
    <n v="4742005272"/>
    <n v="153268385"/>
    <m/>
    <d v="2024-06-01T00:00:00"/>
    <x v="0"/>
    <e v="#N/A"/>
    <e v="#N/A"/>
    <x v="5"/>
    <n v="210744028.935"/>
    <s v="F2"/>
    <n v="156751757.05909088"/>
    <m/>
  </r>
  <r>
    <n v="526"/>
    <n v="13363"/>
    <s v="S2A0505"/>
    <x v="8"/>
    <s v="Trần Ngọc Hưng - The Symphony - Sun Symphony Residence"/>
    <d v="2024-06-25T00:00:00"/>
    <m/>
    <n v="3381828799"/>
    <s v="F2 Tatiland"/>
    <n v="3.2"/>
    <n v="2844560604"/>
    <n v="91025939"/>
    <s v="F2"/>
    <s v="Ký hợp đồng"/>
    <m/>
    <b v="1"/>
    <n v="3.2"/>
    <s v="Đang hoạt động"/>
    <s v="CT - F2"/>
    <n v="5.5"/>
    <s v="Chủ đầu tư"/>
    <s v="Vay"/>
    <n v="4"/>
    <n v="1"/>
    <n v="3381828799"/>
    <n v="113782424"/>
    <m/>
    <d v="2024-06-01T00:00:00"/>
    <x v="0"/>
    <e v="#N/A"/>
    <e v="#N/A"/>
    <x v="5"/>
    <n v="156450833.22"/>
    <s v="F2"/>
    <n v="82750853.934545457"/>
    <m/>
  </r>
  <r>
    <n v="527"/>
    <n v="13383"/>
    <s v="S2A1706"/>
    <x v="8"/>
    <s v="LÊ VĂN THANH - The Symphony - Sun Symphony Residence"/>
    <d v="2024-06-18T00:00:00"/>
    <m/>
    <n v="5431113478"/>
    <s v="F2 Landcorp Property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78"/>
    <n v="193968339"/>
    <m/>
    <d v="2024-06-01T00:00:00"/>
    <x v="0"/>
    <e v="#N/A"/>
    <e v="#N/A"/>
    <x v="5"/>
    <n v="242460423.15000001"/>
    <s v="F2"/>
    <n v="187355781.52500001"/>
    <m/>
  </r>
  <r>
    <n v="528"/>
    <n v="13402"/>
    <s v="S2A2102"/>
    <x v="8"/>
    <s v="PHẠM VĂN THÀ - The Symphony - Sun Symphony Residence"/>
    <d v="2024-06-20T00:00:00"/>
    <m/>
    <n v="3295858097"/>
    <s v="Nguyễn Tuyên"/>
    <n v="2"/>
    <n v="2738504952"/>
    <n v="54770099"/>
    <s v="Sale nội bộ"/>
    <s v="Ký hợp đồng"/>
    <m/>
    <b v="1"/>
    <n v="2"/>
    <s v="Đang hoạt động"/>
    <s v="CT - F2"/>
    <n v="5.5"/>
    <s v="Chủ đầu tư"/>
    <s v="Vay"/>
    <n v="4"/>
    <n v="1"/>
    <n v="3295858097"/>
    <n v="109540198"/>
    <m/>
    <d v="2024-06-01T00:00:00"/>
    <x v="0"/>
    <s v="Trưởng phòng Kinh doanh"/>
    <s v="Nguyễn Thị Ly Ly"/>
    <x v="5"/>
    <n v="150617772.36000001"/>
    <s v=""/>
    <n v="54770099.039999999"/>
    <m/>
  </r>
  <r>
    <n v="529"/>
    <n v="13352"/>
    <s v="S2A2101"/>
    <x v="8"/>
    <s v="Phạm Hương Giang - The Symphony - Sun Symphony Residence"/>
    <d v="2024-10-04T00:00:00"/>
    <m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Chủ đầu tư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530"/>
    <n v="13360"/>
    <s v="S2A2103"/>
    <x v="8"/>
    <s v="VŨ KHÁNH NGỌC - The Symphony - Sun Symphony Residence"/>
    <d v="2024-06-18T00:00:00"/>
    <m/>
    <n v="5529995345"/>
    <s v="Nguyễn Thị Ly Ly"/>
    <n v="2"/>
    <n v="4888120886"/>
    <n v="9776241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5529995345"/>
    <n v="195524835"/>
    <m/>
    <d v="2024-06-01T00:00:00"/>
    <x v="0"/>
    <s v="Giám đốc Kinh doanh"/>
    <s v="Nguyễn Đình Bảo"/>
    <x v="5"/>
    <n v="268846648.73000002"/>
    <s v=""/>
    <n v="97762417.719999999"/>
    <m/>
  </r>
  <r>
    <n v="531"/>
    <n v="13329"/>
    <s v="S10821"/>
    <x v="8"/>
    <s v="Nguyễn Văn Đăng - The Symphony - Sun Symphony Residence"/>
    <d v="2024-06-19T00:00:00"/>
    <m/>
    <n v="6923371818"/>
    <s v="F2 Mmg"/>
    <n v="4.25"/>
    <n v="6181581980"/>
    <n v="262717234"/>
    <s v="F2"/>
    <s v="Ký hợp đồng"/>
    <m/>
    <b v="1"/>
    <n v="4.25"/>
    <s v="Đang hoạt động"/>
    <s v="CT - F2"/>
    <n v="5"/>
    <s v="Chủ đầu tư"/>
    <s v="Không vay"/>
    <n v="4"/>
    <n v="1"/>
    <n v="6923371818"/>
    <n v="247263279"/>
    <m/>
    <d v="2024-06-01T00:00:00"/>
    <x v="0"/>
    <e v="#N/A"/>
    <e v="#N/A"/>
    <x v="5"/>
    <n v="309079099"/>
    <s v="F2"/>
    <n v="238833849.22727272"/>
    <m/>
  </r>
  <r>
    <n v="532"/>
    <n v="13354"/>
    <s v="S10905"/>
    <x v="8"/>
    <s v="Trương Vũ Tuấn - The Symphony - Sun Symphony Residence"/>
    <d v="2024-06-20T00:00:00"/>
    <m/>
    <n v="3600791576"/>
    <s v="F2 Richta"/>
    <n v="4"/>
    <n v="3214992478"/>
    <n v="128599699"/>
    <s v="F2"/>
    <s v="Ký hợp đồng"/>
    <m/>
    <b v="1"/>
    <n v="4"/>
    <s v="Đang hoạt động"/>
    <s v="CT - F2"/>
    <n v="5.5"/>
    <s v="Chủ đầu tư"/>
    <s v="Không vay"/>
    <n v="4"/>
    <n v="1"/>
    <n v="3600791576"/>
    <n v="128599699"/>
    <m/>
    <d v="2024-06-01T00:00:00"/>
    <x v="0"/>
    <e v="#N/A"/>
    <e v="#N/A"/>
    <x v="5"/>
    <n v="176824586.28999999"/>
    <s v="F2"/>
    <n v="116908817.38181818"/>
    <m/>
  </r>
  <r>
    <n v="533"/>
    <n v="13382"/>
    <s v="S2A1703A"/>
    <x v="8"/>
    <s v="Trần Thu Hằng - The Symphony - Sun Symphony Residence"/>
    <d v="2024-06-14T00:00:00"/>
    <m/>
    <n v="3561712886"/>
    <s v="F2 Nsl"/>
    <n v="4"/>
    <n v="3180100791"/>
    <n v="127204031"/>
    <s v="F2"/>
    <s v="Ký hợp đồng"/>
    <m/>
    <b v="1"/>
    <n v="4"/>
    <s v="Đang hoạt động"/>
    <s v="CT - F2"/>
    <n v="5"/>
    <s v="Chủ đầu tư"/>
    <s v="Không vay"/>
    <n v="4"/>
    <n v="1"/>
    <n v="3561712886"/>
    <n v="127204032"/>
    <m/>
    <d v="2024-06-01T00:00:00"/>
    <x v="0"/>
    <e v="#N/A"/>
    <e v="#N/A"/>
    <x v="5"/>
    <n v="159005039.55000001"/>
    <s v="F2"/>
    <n v="115640028.76363635"/>
    <m/>
  </r>
  <r>
    <n v="534"/>
    <n v="13387"/>
    <s v="S2A2110"/>
    <x v="8"/>
    <s v="Đỗ Phương Linh - The Symphony - Sun Symphony Residence"/>
    <d v="2024-06-19T00:00:00"/>
    <m/>
    <n v="3503274476"/>
    <s v="F2 Mvl"/>
    <n v="4.5"/>
    <n v="3096644403"/>
    <n v="139348998"/>
    <s v="F2"/>
    <s v="Ký hợp đồng"/>
    <m/>
    <b v="1"/>
    <n v="4.5"/>
    <s v="Đang hoạt động"/>
    <s v="CT - F2"/>
    <n v="5.5"/>
    <s v="Chủ đầu tư"/>
    <s v="Không vay"/>
    <n v="4"/>
    <n v="1"/>
    <n v="3503274476"/>
    <n v="123865776"/>
    <m/>
    <d v="2024-06-01T00:00:00"/>
    <x v="0"/>
    <e v="#N/A"/>
    <e v="#N/A"/>
    <x v="5"/>
    <n v="170315442.16499999"/>
    <s v="F2"/>
    <n v="126680907.39545453"/>
    <m/>
  </r>
  <r>
    <n v="535"/>
    <n v="13384"/>
    <s v="S12212B"/>
    <x v="8"/>
    <s v="VŨ KHÁNH NGỌC - The Symphony - Sun Symphony Residence"/>
    <d v="2024-06-20T00:00:00"/>
    <m/>
    <n v="4622874196"/>
    <s v="Ngô Thị Phi Hiền"/>
    <n v="2"/>
    <n v="4127566246"/>
    <n v="8255132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22874196"/>
    <n v="165102650"/>
    <m/>
    <d v="2024-06-01T00:00:00"/>
    <x v="0"/>
    <s v="Chuyên viên Kinh doanh"/>
    <s v="Nguyễn Tuyên"/>
    <x v="5"/>
    <n v="227016143.53"/>
    <s v=""/>
    <n v="82551324.920000002"/>
    <m/>
  </r>
  <r>
    <n v="536"/>
    <n v="13386"/>
    <s v="S2A2106"/>
    <x v="8"/>
    <s v="Lê Thu Hiền - The Symphony - Sun Symphony Residence"/>
    <d v="2024-06-17T00:00:00"/>
    <m/>
    <n v="5529995345"/>
    <s v="F2 Tatiland"/>
    <n v="3.2"/>
    <n v="4937495844"/>
    <n v="157999867"/>
    <s v="F2"/>
    <s v="Ký hợp đồng"/>
    <m/>
    <b v="1"/>
    <n v="3.2"/>
    <s v="Đang hoạt động"/>
    <s v="CT - F2"/>
    <n v="5"/>
    <s v="Chủ đầu tư"/>
    <s v="Không vay"/>
    <n v="4"/>
    <n v="1"/>
    <n v="5529995345"/>
    <n v="197499834"/>
    <m/>
    <d v="2024-06-01T00:00:00"/>
    <x v="0"/>
    <e v="#N/A"/>
    <e v="#N/A"/>
    <x v="5"/>
    <n v="246874792.19999999"/>
    <s v="F2"/>
    <n v="143636242.73454547"/>
    <m/>
  </r>
  <r>
    <n v="537"/>
    <n v="13344"/>
    <s v="S10908"/>
    <x v="8"/>
    <s v="Nguyễn Văn Đăng - The Symphony - Sun Symphony Residence"/>
    <d v="2024-06-19T00:00:00"/>
    <m/>
    <n v="3445550342"/>
    <s v="Trịnh Thị Mai Hương"/>
    <n v="2"/>
    <n v="3076384234"/>
    <n v="6152768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445550342"/>
    <n v="123055369"/>
    <m/>
    <d v="2024-06-01T00:00:00"/>
    <x v="0"/>
    <s v="Chuyên viên Kinh doanh"/>
    <s v="Nguyễn Tuyên"/>
    <x v="5"/>
    <n v="169201132.87"/>
    <s v=""/>
    <n v="61527684.68"/>
    <m/>
  </r>
  <r>
    <n v="538"/>
    <n v="13401"/>
    <s v="S2B0503"/>
    <x v="8"/>
    <s v="Bùi Thị Huệ - The Symphony - Sun Symphony Residence"/>
    <d v="2024-06-22T00:00:00"/>
    <m/>
    <n v="13466540176"/>
    <s v="Nguyễn Hồng Đức"/>
    <n v="1"/>
    <n v="11302274790"/>
    <n v="113022747"/>
    <s v="Sale nội bộ"/>
    <s v="Ký hợp đồng"/>
    <m/>
    <b v="1"/>
    <n v="1"/>
    <s v="Đang hoạt động"/>
    <s v="NV - Giới thiệu"/>
    <n v="2"/>
    <s v="Chủ đầu tư"/>
    <s v="Vay"/>
    <n v="2"/>
    <n v="1"/>
    <n v="13466540176"/>
    <n v="226045496"/>
    <m/>
    <d v="2024-06-01T00:00:00"/>
    <x v="0"/>
    <s v="Chuyên viên Kinh doanh"/>
    <s v="Nguyễn Tuyên"/>
    <x v="5"/>
    <n v="226045495.80000001"/>
    <s v=""/>
    <n v="113022747.90000001"/>
    <m/>
  </r>
  <r>
    <n v="539"/>
    <n v="13385"/>
    <s v="S2A2105"/>
    <x v="8"/>
    <s v="Hoàng Yến - The Symphony - Sun Symphony Residence"/>
    <d v="2024-06-15T00:00:00"/>
    <m/>
    <n v="3858144150"/>
    <s v="F2 Mmg"/>
    <n v="5"/>
    <n v="3238085269"/>
    <n v="161904263"/>
    <s v="F2"/>
    <s v="Ký hợp đồng"/>
    <m/>
    <b v="1"/>
    <n v="5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47185694.04545453"/>
    <m/>
  </r>
  <r>
    <n v="540"/>
    <n v="13345"/>
    <s v="S10909"/>
    <x v="8"/>
    <s v="NGUYỄN THỊ ÁNH HỒNG - The Symphony - Sun Symphony Residence"/>
    <d v="2024-06-19T00:00:00"/>
    <m/>
    <n v="4361807453"/>
    <s v="F2 Mvl"/>
    <n v="4.5"/>
    <n v="3660802684"/>
    <n v="164736120"/>
    <s v="F2"/>
    <s v="Ký hợp đồng"/>
    <m/>
    <b v="1"/>
    <n v="4.5"/>
    <s v="Đang hoạt động"/>
    <s v="CT - F2"/>
    <n v="5"/>
    <s v="Chủ đầu tư"/>
    <s v="Vay"/>
    <n v="4"/>
    <n v="1"/>
    <n v="4361807453"/>
    <n v="146432107"/>
    <m/>
    <d v="2024-06-01T00:00:00"/>
    <x v="0"/>
    <e v="#N/A"/>
    <e v="#N/A"/>
    <x v="5"/>
    <n v="183040134.19999999"/>
    <s v="F2"/>
    <n v="149760109.79999998"/>
    <m/>
  </r>
  <r>
    <n v="541"/>
    <n v="13361"/>
    <s v="S2B0803A"/>
    <x v="8"/>
    <s v="Nguyễn Hữu Giang - The Symphony - Sun Symphony Residence"/>
    <d v="2024-06-15T00:00:00"/>
    <m/>
    <n v="3553487549"/>
    <s v="F2 Srt"/>
    <n v="4.5"/>
    <n v="3172756740"/>
    <n v="142774053"/>
    <s v="F2"/>
    <s v="Ký hợp đồng"/>
    <m/>
    <b v="1"/>
    <n v="4.5"/>
    <s v="Đang hoạt động"/>
    <s v="CT - F2"/>
    <n v="5"/>
    <s v="Chủ đầu tư"/>
    <s v="Không vay"/>
    <n v="4"/>
    <n v="1"/>
    <n v="3553487549"/>
    <n v="126910270"/>
    <m/>
    <d v="2024-06-01T00:00:00"/>
    <x v="0"/>
    <e v="#N/A"/>
    <e v="#N/A"/>
    <x v="5"/>
    <n v="158637837"/>
    <s v="F2"/>
    <n v="129794593.90909091"/>
    <m/>
  </r>
  <r>
    <n v="542"/>
    <n v="13388"/>
    <s v="S12203"/>
    <x v="8"/>
    <s v="Vũ Khánh Ngọc - The Symphony - Sun Symphony Residence"/>
    <d v="2024-06-20T00:00:00"/>
    <m/>
    <n v="4784370609"/>
    <s v="Nguyễn Tuyên"/>
    <n v="2"/>
    <n v="4229041878"/>
    <n v="84580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784370609"/>
    <n v="169161675"/>
    <m/>
    <d v="2024-06-01T00:00:00"/>
    <x v="0"/>
    <s v="Trưởng phòng Kinh doanh"/>
    <s v="Nguyễn Thị Ly Ly"/>
    <x v="5"/>
    <n v="232597303.28999999"/>
    <s v=""/>
    <n v="84580837.560000002"/>
    <m/>
  </r>
  <r>
    <n v="543"/>
    <n v="13364"/>
    <s v="S2B0809"/>
    <x v="8"/>
    <s v="Lê Thị Liễu - The Symphony - Sun Symphony Residence"/>
    <d v="2024-06-15T00:00:00"/>
    <m/>
    <n v="3265635205"/>
    <s v="Nguyễn Hồng Đức"/>
    <n v="2"/>
    <n v="2915745719"/>
    <n v="58314914"/>
    <s v="Sale nội bộ"/>
    <s v="Ký hợp đồng"/>
    <m/>
    <b v="1"/>
    <n v="2"/>
    <s v="Đang hoạt động"/>
    <s v="NV - Quảng cáo công ty hỗ trợ 50%"/>
    <n v="5.5"/>
    <s v="Chủ đầu tư"/>
    <s v="Không vay"/>
    <n v="4"/>
    <n v="1"/>
    <n v="3265635205"/>
    <n v="116629829"/>
    <m/>
    <d v="2024-06-01T00:00:00"/>
    <x v="0"/>
    <s v="Chuyên viên Kinh doanh"/>
    <s v="Nguyễn Tuyên"/>
    <x v="5"/>
    <n v="160366014.54499999"/>
    <s v=""/>
    <n v="58314914.380000003"/>
    <m/>
  </r>
  <r>
    <n v="544"/>
    <n v="13343"/>
    <s v="S10903A"/>
    <x v="8"/>
    <s v="NGUYỄN THỊ PHƯƠNG - The Symphony - Sun Symphony Residence"/>
    <d v="2024-06-20T00:00:00"/>
    <m/>
    <n v="4021597382"/>
    <s v="F2 Mmg"/>
    <n v="5"/>
    <n v="3375269231"/>
    <n v="168763461"/>
    <s v="F2"/>
    <s v="Ký hợp đồng"/>
    <m/>
    <b v="1"/>
    <n v="5"/>
    <s v="Đang hoạt động"/>
    <s v="CT - F2"/>
    <n v="5"/>
    <s v="Chủ đầu tư"/>
    <s v="Vay"/>
    <n v="4"/>
    <n v="1"/>
    <n v="4021597382"/>
    <n v="135010769"/>
    <m/>
    <d v="2024-06-01T00:00:00"/>
    <x v="0"/>
    <e v="#N/A"/>
    <e v="#N/A"/>
    <x v="5"/>
    <n v="168763461.55000001"/>
    <s v="F2"/>
    <n v="153421328.68181819"/>
    <m/>
  </r>
  <r>
    <n v="545"/>
    <n v="13379"/>
    <s v="S2A1702"/>
    <x v="8"/>
    <s v="Trần Xuân Đắc - The Symphony - Sun Symphony Residence"/>
    <d v="2024-06-15T00:00:00"/>
    <m/>
    <n v="2731877371"/>
    <s v="Nguyễn Giang Huy"/>
    <n v="2"/>
    <n v="2444986308"/>
    <n v="4889972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731877371"/>
    <n v="97799452"/>
    <m/>
    <d v="2024-06-01T00:00:00"/>
    <x v="0"/>
    <s v="Trưởng phòng Kinh doanh"/>
    <s v="Nguyễn Thị Ly Ly"/>
    <x v="5"/>
    <n v="134474246.94"/>
    <s v=""/>
    <n v="48899726.159999996"/>
    <m/>
  </r>
  <r>
    <n v="546"/>
    <n v="13437"/>
    <s v="S2A2103A"/>
    <x v="8"/>
    <s v="HOÀNG THỊ KIỀU TRANG - The Symphony - Sun Symphony Residence"/>
    <d v="2024-06-18T00:00:00"/>
    <m/>
    <n v="3858144150"/>
    <s v="F2 Mmg"/>
    <n v="4"/>
    <n v="3238085269"/>
    <n v="129523410"/>
    <s v="F2"/>
    <s v="Ký hợp đồng"/>
    <m/>
    <b v="1"/>
    <n v="4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17748555.23636363"/>
    <m/>
  </r>
  <r>
    <n v="547"/>
    <n v="13346"/>
    <s v="S12203A"/>
    <x v="8"/>
    <s v="NGUYỄN THỊ TỐ NGUYỆT - The Symphony - Sun Symphony Residence"/>
    <d v="2024-06-20T00:00:00"/>
    <m/>
    <n v="4012697930"/>
    <s v="F2 Richta"/>
    <n v="4"/>
    <n v="3582766009"/>
    <n v="143310640"/>
    <s v="F2"/>
    <s v="Ký hợp đồng"/>
    <m/>
    <b v="1"/>
    <n v="4"/>
    <s v="Đang hoạt động"/>
    <s v="CT - F2"/>
    <n v="5"/>
    <s v="Chủ đầu tư"/>
    <s v="Không vay"/>
    <n v="4"/>
    <n v="1"/>
    <n v="4012697930"/>
    <n v="143310640"/>
    <m/>
    <d v="2024-06-01T00:00:00"/>
    <x v="0"/>
    <e v="#N/A"/>
    <e v="#N/A"/>
    <x v="5"/>
    <n v="179138300.44999999"/>
    <s v="F2"/>
    <n v="130282400.32727273"/>
    <m/>
  </r>
  <r>
    <n v="550"/>
    <n v="13349"/>
    <s v="S2B1201"/>
    <x v="8"/>
    <s v="Nguyễn Văn Đăng - The Symphony - Sun Symphony Residence"/>
    <d v="2024-06-20T00:00:00"/>
    <m/>
    <n v="5575614025"/>
    <s v="F2 Vhomes"/>
    <n v="4.5"/>
    <n v="4928444539"/>
    <n v="221780004"/>
    <s v="F2"/>
    <s v="Ký hợp đồng"/>
    <m/>
    <b v="1"/>
    <n v="4.5"/>
    <s v="Đang hoạt động"/>
    <s v="CT - F2"/>
    <n v="5.5"/>
    <s v="Chủ đầu tư"/>
    <s v="Không vay"/>
    <n v="4"/>
    <n v="1"/>
    <n v="5575614025"/>
    <n v="197137782"/>
    <m/>
    <d v="2024-06-01T00:00:00"/>
    <x v="0"/>
    <e v="#N/A"/>
    <e v="#N/A"/>
    <x v="5"/>
    <n v="271064449.64499998"/>
    <s v="F2"/>
    <n v="201618185.68636361"/>
    <m/>
  </r>
  <r>
    <n v="558"/>
    <n v="14260"/>
    <s v="S2A0503A"/>
    <x v="8"/>
    <s v="Mã Huệ Linh - The Symphony - Sun Symphony Residence"/>
    <d v="2024-07-05T00:00:00"/>
    <d v="2024-07-05T00:00:00"/>
    <n v="2873293540"/>
    <s v="Công Ty Cổ Phần Hưng Phát Apartment"/>
    <n v="4.25"/>
    <n v="2873293540"/>
    <n v="122114975"/>
    <s v="F2"/>
    <s v="Ký hợp đồng"/>
    <m/>
    <b v="1"/>
    <n v="4.25"/>
    <s v="Đang hoạt động"/>
    <s v="CT - F2"/>
    <n v="5"/>
    <s v="chủ đầu"/>
    <s v="Không vay"/>
    <n v="4"/>
    <n v="1"/>
    <n v="2873293540"/>
    <n v="114931742"/>
    <m/>
    <d v="2024-07-01T00:00:00"/>
    <x v="0"/>
    <e v="#N/A"/>
    <e v="#N/A"/>
    <x v="7"/>
    <n v="143664677"/>
    <s v=""/>
    <n v="122114975.45"/>
    <m/>
  </r>
  <r>
    <n v="559"/>
    <n v="14262"/>
    <s v="S2A1703"/>
    <x v="8"/>
    <s v="Trần Trung Kiên - The Symphony - Sun Symphony Residence"/>
    <d v="2024-06-20T00:00:00"/>
    <m/>
    <n v="5431113483"/>
    <s v="F2 Nsl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83"/>
    <n v="193968339"/>
    <m/>
    <d v="2024-06-01T00:00:00"/>
    <x v="0"/>
    <e v="#N/A"/>
    <e v="#N/A"/>
    <x v="5"/>
    <n v="242460423.15000001"/>
    <s v="F2"/>
    <n v="187355781.52500001"/>
    <m/>
  </r>
  <r>
    <n v="560"/>
    <n v="14551"/>
    <s v="B2-127-58"/>
    <x v="9"/>
    <s v="Nguyễn Văn Thức - Sun RiverPolis (Nam Hòa Xuân)"/>
    <d v="2023-07-03T00:00:00"/>
    <m/>
    <n v="4572992939"/>
    <s v="Phạm Hồng Vân"/>
    <n v="1.8"/>
    <n v="4170767293"/>
    <n v="75073811"/>
    <s v="Sale nội bộ"/>
    <s v="Ký hợp đồng"/>
    <m/>
    <b v="1"/>
    <n v="1.8"/>
    <s v="Đang hoạt động"/>
    <s v="NV - Giới thiệu"/>
    <n v="3.5"/>
    <s v="CĐT"/>
    <s v="Không vay"/>
    <m/>
    <n v="1"/>
    <n v="4572992939"/>
    <n v="0"/>
    <m/>
    <d v="2023-07-01T00:00:00"/>
    <x v="1"/>
    <s v="Trưởng phòng Kinh doanh"/>
    <s v="Nguyễn Đình Bảo"/>
    <x v="7"/>
    <n v="145976855.255"/>
    <m/>
    <n v="75073811.274000004"/>
    <m/>
  </r>
  <r>
    <n v="561"/>
    <n v="14793"/>
    <s v="S3A1705"/>
    <x v="8"/>
    <s v="Hoàng Thị Thanh Huế - The Symphony - Sun Symphony Residence"/>
    <d v="2024-08-27T00:00:00"/>
    <d v="2024-08-27T00:00:00"/>
    <n v="7287420573"/>
    <s v="Nguyễn Thị Ly Ly"/>
    <n v="2"/>
    <n v="6022494683"/>
    <n v="120449893"/>
    <s v="Sale nội bộ"/>
    <s v="Ký hợp đồng"/>
    <m/>
    <b v="1"/>
    <n v="2"/>
    <s v="Đang hoạt động"/>
    <s v="NV - Giới thiệu"/>
    <n v="5"/>
    <s v="RETI"/>
    <s v="Không vay"/>
    <n v="4"/>
    <n v="1"/>
    <n v="7287420573"/>
    <n v="240899787"/>
    <m/>
    <d v="2024-08-01T00:00:00"/>
    <x v="0"/>
    <s v="Giám đốc Kinh doanh"/>
    <s v="Nguyễn Đình Bảo"/>
    <x v="8"/>
    <n v="301124734.14999998"/>
    <s v=""/>
    <n v="120449893.66"/>
    <m/>
  </r>
  <r>
    <n v="562"/>
    <n v="14792"/>
    <s v="GS50805"/>
    <x v="10"/>
    <s v="Cao Thị Vóc - THE MIAMI - GS5"/>
    <d v="2024-08-29T00:00:00"/>
    <m/>
    <n v="4618045288"/>
    <s v="Trần Thanh Hải"/>
    <m/>
    <m/>
    <m/>
    <s v="Sale nội bộ"/>
    <s v="Ký hợp đồng"/>
    <m/>
    <b v="1"/>
    <m/>
    <s v="Đang hoạt động"/>
    <s v="CT - Quảng cáo Google Search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63"/>
    <n v="14794"/>
    <s v="S3A0515"/>
    <x v="8"/>
    <s v="Lương Thị Hoàng Yến - The Symphony - Sun Symphony Residence"/>
    <d v="2024-09-11T00:00:00"/>
    <d v="2024-09-11T00:00:00"/>
    <n v="2833979090"/>
    <s v="Huỳnh Lê Cẩm Chi"/>
    <n v="2"/>
    <n v="2335190352"/>
    <n v="46703807"/>
    <s v="Sale nội bộ"/>
    <s v="Ký hợp đồng"/>
    <m/>
    <b v="1"/>
    <n v="2"/>
    <s v="Đang hoạt động"/>
    <s v="NV - Giới thiệu"/>
    <n v="5.5"/>
    <s v="RETI"/>
    <s v="Vay"/>
    <n v="4"/>
    <n v="1"/>
    <n v="2833979090"/>
    <n v="93407614"/>
    <m/>
    <d v="2024-09-01T00:00:00"/>
    <x v="0"/>
    <s v="Chuyên viên Kinh doanh"/>
    <s v="Nguyễn Thị Thúy Vân"/>
    <x v="9"/>
    <n v="128435469.36"/>
    <s v=""/>
    <n v="46703807.039999999"/>
    <m/>
  </r>
  <r>
    <n v="564"/>
    <n v="14791"/>
    <s v="GS50510"/>
    <x v="10"/>
    <s v="Võ Thị Vân - THE MIAMI - GS5"/>
    <d v="2024-09-16T00:00:00"/>
    <m/>
    <n v="3002559455"/>
    <s v="F2 Mhl"/>
    <m/>
    <m/>
    <m/>
    <s v="F2"/>
    <s v="Ký hợp đồng"/>
    <m/>
    <b v="1"/>
    <m/>
    <s v="Đang hoạt động"/>
    <s v="CT - F2"/>
    <m/>
    <m/>
    <m/>
    <m/>
    <m/>
    <m/>
    <n v="0"/>
    <m/>
    <d v="2024-09-01T00:00:00"/>
    <x v="0"/>
    <e v="#N/A"/>
    <e v="#N/A"/>
    <x v="9"/>
    <n v="0"/>
    <s v="F2"/>
    <n v="0"/>
    <m/>
  </r>
  <r>
    <n v="565"/>
    <n v="14795"/>
    <s v="S3A1801"/>
    <x v="8"/>
    <s v="Nguyễn Thị Mai Lĩnh - The Symphony - Sun Symphony Residence"/>
    <d v="2024-08-28T00:00:00"/>
    <d v="2024-08-28T00:00:00"/>
    <n v="4278525037"/>
    <s v="Nguyễn Viết Phú Nguyên"/>
    <n v="2"/>
    <n v="3217262475"/>
    <n v="64345249"/>
    <s v="Sale nội bộ"/>
    <s v="Ký hợp đồng"/>
    <m/>
    <b v="1"/>
    <n v="2"/>
    <s v="Đang hoạt động"/>
    <s v="NV - Giới thiệu"/>
    <n v="5"/>
    <s v="RETI"/>
    <s v="Không vay"/>
    <n v="4"/>
    <n v="1"/>
    <n v="4278525037"/>
    <n v="128690499"/>
    <m/>
    <d v="2024-08-01T00:00:00"/>
    <x v="0"/>
    <s v="Chuyên viên Kinh doanh"/>
    <s v="Đầu Trọng Nhân"/>
    <x v="8"/>
    <n v="160863123.75"/>
    <s v=""/>
    <n v="64345249.5"/>
    <m/>
  </r>
  <r>
    <n v="566"/>
    <n v="14796"/>
    <s v="S3A1811"/>
    <x v="8"/>
    <s v="Mai Văn Dưỡng - The Symphony - Sun Symphony Residence"/>
    <d v="2024-08-27T00:00:00"/>
    <d v="2024-08-27T00:00:00"/>
    <n v="6089952919"/>
    <s v="Nguyễn Thị Ly Ly"/>
    <n v="2"/>
    <n v="5027527318"/>
    <n v="100550546"/>
    <s v="Sale nội bộ"/>
    <s v="Ký hợp đồng"/>
    <m/>
    <b v="1"/>
    <n v="2"/>
    <s v="Đang hoạt động"/>
    <s v="NV - Giới thiệu"/>
    <n v="5"/>
    <s v="RETI"/>
    <s v="Không vay"/>
    <n v="4"/>
    <n v="1"/>
    <n v="6089952919"/>
    <n v="201101093"/>
    <m/>
    <d v="2024-08-01T00:00:00"/>
    <x v="0"/>
    <s v="Giám đốc Kinh doanh"/>
    <s v="Nguyễn Đình Bảo"/>
    <x v="8"/>
    <n v="251376365.90000001"/>
    <s v=""/>
    <n v="100550546.36"/>
    <m/>
  </r>
  <r>
    <n v="567"/>
    <n v="14797"/>
    <s v="GS50807"/>
    <x v="10"/>
    <s v="Phạm Thị Ngọc - THE MIAMI - GS5"/>
    <d v="2024-09-10T00:00:00"/>
    <m/>
    <n v="3912574445"/>
    <s v="Nguyễn Thị Duyên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573"/>
    <n v="14798"/>
    <s v="S3A0501"/>
    <x v="8"/>
    <s v="Nguyễn Thị Thu Hương - The Symphony - Sun Symphony Residence"/>
    <d v="2024-08-28T00:00:00"/>
    <d v="2024-08-28T00:00:00"/>
    <n v="3732892878"/>
    <s v="Nguyễn Giang Huy"/>
    <n v="2"/>
    <n v="3082091407"/>
    <n v="61641828"/>
    <s v="Sale nội bộ"/>
    <s v="Ký hợp đồng"/>
    <m/>
    <b v="1"/>
    <n v="2"/>
    <s v="Đang hoạt động"/>
    <s v="NV - Zalo"/>
    <n v="5.5"/>
    <s v="RETI"/>
    <s v="Vay"/>
    <n v="4"/>
    <n v="1"/>
    <n v="3732892878"/>
    <n v="123283656"/>
    <m/>
    <d v="2024-08-01T00:00:00"/>
    <x v="0"/>
    <s v="Trưởng phòng Kinh doanh"/>
    <s v="Nguyễn Thị Ly Ly"/>
    <x v="8"/>
    <n v="169515027.38499999"/>
    <s v=""/>
    <n v="61641828.140000001"/>
    <m/>
  </r>
  <r>
    <n v="574"/>
    <n v="14800"/>
    <s v="GS50808"/>
    <x v="10"/>
    <s v="Nguyễn Văn Đăng - THE MIAMI - GS5"/>
    <d v="2024-08-30T00:00:00"/>
    <m/>
    <n v="409279855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8-01T00:00:00"/>
    <x v="0"/>
    <e v="#N/A"/>
    <e v="#N/A"/>
    <x v="8"/>
    <n v="0"/>
    <s v=""/>
    <n v="0"/>
    <m/>
  </r>
  <r>
    <n v="575"/>
    <n v="14801"/>
    <s v="GS50809"/>
    <x v="10"/>
    <s v="Đinh Thị Quỳnh Chi - THE MIAMI - GS5"/>
    <d v="2024-08-30T00:00:00"/>
    <m/>
    <n v="5517221952"/>
    <s v="Nguyễn Thị Lê Hằ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Chu Quang Tuyến"/>
    <x v="8"/>
    <n v="0"/>
    <s v=""/>
    <n v="0"/>
    <m/>
  </r>
  <r>
    <n v="576"/>
    <n v="14799"/>
    <s v="S3A2501"/>
    <x v="8"/>
    <s v="Nguyễn Long - The Symphony - Sun Symphony Residence"/>
    <d v="2024-08-30T00:00:00"/>
    <d v="2024-08-30T00:00:00"/>
    <n v="4414393916"/>
    <s v="Nguyễn Thị Ly Ly"/>
    <n v="2"/>
    <n v="3648345799"/>
    <n v="72966915"/>
    <s v="Sale nội bộ"/>
    <s v="Ký hợp đồng"/>
    <m/>
    <b v="1"/>
    <n v="2"/>
    <s v="Đang hoạt động"/>
    <s v="NV - Giới thiệu"/>
    <n v="5"/>
    <s v="RETI"/>
    <s v="Không vay"/>
    <n v="4"/>
    <n v="1"/>
    <n v="4414393916"/>
    <n v="145933832"/>
    <m/>
    <d v="2024-08-01T00:00:00"/>
    <x v="0"/>
    <s v="Giám đốc Kinh doanh"/>
    <s v="Nguyễn Đình Bảo"/>
    <x v="8"/>
    <n v="182417289.94999999"/>
    <s v=""/>
    <n v="72966915.980000004"/>
    <m/>
  </r>
  <r>
    <n v="577"/>
    <n v="14802"/>
    <s v="GS50812"/>
    <x v="10"/>
    <s v="Đỗ Anh Cường - THE MIAMI - GS5"/>
    <d v="2024-08-30T00:00:00"/>
    <m/>
    <n v="5121590945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8"/>
    <n v="14803"/>
    <s v="GS50911"/>
    <x v="10"/>
    <s v="Hoàng Văn Tùng - THE MIAMI - GS5"/>
    <d v="2024-08-30T00:00:00"/>
    <m/>
    <n v="31658903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9"/>
    <n v="14805"/>
    <s v="GS51706"/>
    <x v="10"/>
    <s v="Tô Văn Dũng - THE MIAMI - GS5"/>
    <d v="2024-09-04T00:00:00"/>
    <m/>
    <n v="3232139110"/>
    <s v="Nguyễn Đình Bảo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Phó Tổng Giám đốc RBS"/>
    <s v="Nguyễn Khánh Hà"/>
    <x v="9"/>
    <n v="0"/>
    <s v=""/>
    <n v="0"/>
    <m/>
  </r>
  <r>
    <n v="581"/>
    <n v="14806"/>
    <s v="GS51902"/>
    <x v="10"/>
    <s v="Hoàng Quang Huy - THE MIAMI - GS5"/>
    <d v="2024-08-30T00:00:00"/>
    <m/>
    <n v="4173405887"/>
    <s v="Nguyễn Văn Cô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82"/>
    <n v="14807"/>
    <s v="GS51911"/>
    <x v="10"/>
    <s v="Nguyễn Thị Hạnh - THE MIAMI - GS5"/>
    <d v="2024-08-30T00:00:00"/>
    <m/>
    <n v="3317399154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3"/>
    <n v="14808"/>
    <s v="GS51914"/>
    <x v="10"/>
    <s v="Triệu Thị Xuân Quỳnh - THE MIAMI - GS5"/>
    <d v="2024-08-30T00:00:00"/>
    <m/>
    <n v="39662461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4"/>
    <n v="14809"/>
    <s v="GS51915"/>
    <x v="10"/>
    <s v="Lê Mạnh Tín - THE MIAMI - GS5"/>
    <d v="2024-08-29T00:00:00"/>
    <m/>
    <n v="4502861199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5"/>
    <n v="14810"/>
    <s v="S3A1812A"/>
    <x v="8"/>
    <s v="Nguyễn Long - The Symphony - Sun Symphony Residence"/>
    <d v="2024-08-30T00:00:00"/>
    <d v="2024-08-30T00:00:00"/>
    <n v="4329292471"/>
    <s v="Nguyễn Thị Ly Ly"/>
    <n v="2"/>
    <n v="3577635818"/>
    <n v="71552716"/>
    <s v="Sale nội bộ"/>
    <s v="Ký hợp đồng"/>
    <m/>
    <b v="1"/>
    <n v="2"/>
    <s v="Đang hoạt động"/>
    <s v="NV - Giới thiệu"/>
    <n v="5"/>
    <s v="RETI"/>
    <s v="Không vay"/>
    <n v="4"/>
    <n v="1"/>
    <n v="4329292471"/>
    <n v="143105433"/>
    <m/>
    <d v="2024-08-01T00:00:00"/>
    <x v="0"/>
    <s v="Giám đốc Kinh doanh"/>
    <s v="Nguyễn Đình Bảo"/>
    <x v="8"/>
    <n v="178881790.90000001"/>
    <s v=""/>
    <n v="71552716.359999999"/>
    <m/>
  </r>
  <r>
    <n v="586"/>
    <n v="14811"/>
    <s v="GS51916"/>
    <x v="10"/>
    <s v="Mai Minh Tưởng - THE MIAMI - GS5"/>
    <d v="2024-08-30T00:00:00"/>
    <m/>
    <n v="476238270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7"/>
    <n v="14812"/>
    <s v="S3B1209"/>
    <x v="8"/>
    <s v="Nguyễn Minh Kỳ Và Nguyễn Thị Kim Nhung - The Symphony - Sun Symphony Residence"/>
    <d v="2024-08-30T00:00:00"/>
    <d v="2024-08-30T00:00:00"/>
    <n v="12660332751"/>
    <s v="Nguyễn Anh Ngọc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e v="#N/A"/>
    <e v="#N/A"/>
    <x v="8"/>
    <n v="0"/>
    <s v=""/>
    <n v="0"/>
    <m/>
  </r>
  <r>
    <n v="588"/>
    <n v="14814"/>
    <s v="S3A0505"/>
    <x v="8"/>
    <s v="Lê Thị Cầm Thơ - The Symphony - Sun Symphony Residence"/>
    <d v="2024-09-11T00:00:00"/>
    <d v="2024-09-11T00:00:00"/>
    <n v="6887033499"/>
    <s v="Nguyễn Anh Ngọc"/>
    <n v="2"/>
    <n v="6052995664"/>
    <n v="121059913"/>
    <s v="Sale nội bộ"/>
    <s v="Ký hợp đồng"/>
    <m/>
    <b v="1"/>
    <n v="2"/>
    <s v="Đang hoạt động"/>
    <s v="NV - Giới thiệu"/>
    <n v="5"/>
    <s v="RETI"/>
    <s v="Vay"/>
    <n v="4"/>
    <n v="1"/>
    <n v="6887033499"/>
    <n v="242119827"/>
    <m/>
    <d v="2024-09-01T00:00:00"/>
    <x v="0"/>
    <e v="#N/A"/>
    <e v="#N/A"/>
    <x v="9"/>
    <n v="302649783.19999999"/>
    <s v=""/>
    <n v="121059913.28"/>
    <m/>
  </r>
  <r>
    <n v="590"/>
    <n v="14816"/>
    <s v="S3B1210"/>
    <x v="8"/>
    <s v="Nguyễn Thị Phương Anh - The Symphony - Sun Symphony Residence"/>
    <d v="2024-08-30T00:00:00"/>
    <d v="2024-08-30T00:00:00"/>
    <n v="4324460171"/>
    <s v="Công Ty Cổ Phần Hưng Phát Apartment"/>
    <n v="4.25"/>
    <n v="3573620428"/>
    <n v="151878868"/>
    <s v="F2"/>
    <s v="Ký hợp đồng"/>
    <m/>
    <b v="1"/>
    <n v="4.25"/>
    <s v="Đang hoạt động"/>
    <s v="CT - F2"/>
    <n v="5"/>
    <s v="RETI"/>
    <s v="Không vay"/>
    <n v="4"/>
    <n v="1"/>
    <n v="4324460171"/>
    <n v="142944817"/>
    <m/>
    <d v="2024-08-01T00:00:00"/>
    <x v="0"/>
    <e v="#N/A"/>
    <e v="#N/A"/>
    <x v="8"/>
    <n v="178681021.40000001"/>
    <s v=""/>
    <n v="151878868.19"/>
    <m/>
  </r>
  <r>
    <n v="591"/>
    <n v="14817"/>
    <s v="S3A1806"/>
    <x v="8"/>
    <s v="Lê Thị Thảo Uyên - The Symphony - Sun Symphony Residence"/>
    <d v="2024-08-30T00:00:00"/>
    <d v="2024-08-30T00:00:00"/>
    <n v="7557618985"/>
    <s v="F2 Vhomes"/>
    <n v="4.5"/>
    <n v="6247000605"/>
    <n v="281115027"/>
    <s v="F2"/>
    <s v="Ký hợp đồng"/>
    <m/>
    <b v="1"/>
    <n v="4.5"/>
    <s v="Đang hoạt động"/>
    <s v="CT - F2"/>
    <n v="5"/>
    <s v="RETI"/>
    <s v="Không vay"/>
    <n v="4"/>
    <n v="1"/>
    <n v="7557618985"/>
    <n v="249880024"/>
    <m/>
    <d v="2024-08-01T00:00:00"/>
    <x v="0"/>
    <e v="#N/A"/>
    <e v="#N/A"/>
    <x v="8"/>
    <n v="312350030.25"/>
    <s v="F2"/>
    <n v="255559115.65909091"/>
    <m/>
  </r>
  <r>
    <n v="592"/>
    <n v="14818"/>
    <s v="S3A2502"/>
    <x v="8"/>
    <s v="Bùi Chính Thu - The Symphony - Sun Symphony Residence"/>
    <d v="2024-09-06T00:00:00"/>
    <d v="2024-09-06T00:00:00"/>
    <n v="3956921545"/>
    <s v="Lê Thị Tâm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Nguyễn Giang Huy"/>
    <x v="9"/>
    <n v="0"/>
    <s v=""/>
    <n v="0"/>
    <m/>
  </r>
  <r>
    <n v="593"/>
    <n v="14815"/>
    <s v="GS52913"/>
    <x v="10"/>
    <s v="Trần Văn Hoàn - THE MIAMI - GS5"/>
    <d v="2024-08-30T00:00:00"/>
    <m/>
    <n v="4118989582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4"/>
    <n v="14819"/>
    <s v="S3A1805"/>
    <x v="8"/>
    <s v="NGUYỄN THỊ DIỆU - The Symphony - Sun Symphony Residence"/>
    <d v="2024-09-23T00:00:00"/>
    <d v="2024-09-23T00:00:00"/>
    <n v="7320786163"/>
    <s v="F2 Landcorp Property"/>
    <n v="4.25"/>
    <n v="6050217869"/>
    <n v="257134259"/>
    <s v="F2"/>
    <s v="Ký hợp đồng"/>
    <m/>
    <b v="1"/>
    <n v="4.25"/>
    <s v="Đang hoạt động"/>
    <s v="CT - F2"/>
    <n v="5"/>
    <s v="RETI"/>
    <s v="Không vay"/>
    <n v="4"/>
    <n v="1"/>
    <n v="7320786163"/>
    <n v="242008715"/>
    <m/>
    <d v="2024-09-01T00:00:00"/>
    <x v="0"/>
    <e v="#N/A"/>
    <e v="#N/A"/>
    <x v="9"/>
    <n v="302510893.44999999"/>
    <s v="F2"/>
    <n v="233758417.66590908"/>
    <m/>
  </r>
  <r>
    <n v="595"/>
    <n v="14820"/>
    <s v="S3A2601"/>
    <x v="8"/>
    <s v="Trần Thị Ban Mai - The Symphony - Sun Symphony Residence"/>
    <d v="2024-09-18T00:00:00"/>
    <d v="2024-09-18T00:00:00"/>
    <n v="4433803754"/>
    <s v="Nguyễn Công Lũy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Đầu Trọng Nhân"/>
    <x v="9"/>
    <n v="0"/>
    <s v=""/>
    <n v="0"/>
    <m/>
  </r>
  <r>
    <n v="596"/>
    <n v="14821"/>
    <s v="GS52916"/>
    <x v="10"/>
    <s v="Nguyễn Xuân Tùng - THE MIAMI - GS5"/>
    <d v="2024-08-30T00:00:00"/>
    <m/>
    <n v="489484848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7"/>
    <n v="14822"/>
    <s v="GS53201"/>
    <x v="10"/>
    <s v="Phạm Thị Hảo - THE MIAMI - GS5"/>
    <d v="2024-09-09T00:00:00"/>
    <m/>
    <n v="1854543977"/>
    <s v="Đinh Thanh Hải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Trưởng phòng Kinh doanh"/>
    <s v="Nguyễn Dụng Linh"/>
    <x v="9"/>
    <n v="0"/>
    <s v=""/>
    <n v="0"/>
    <m/>
  </r>
  <r>
    <n v="598"/>
    <n v="14823"/>
    <s v="S3A2011"/>
    <x v="8"/>
    <s v="Đậu Quốc Hoàn - The Symphony - Sun Symphony Residence"/>
    <d v="2024-09-19T00:00:00"/>
    <d v="2024-09-19T00:00:00"/>
    <n v="5974695763"/>
    <s v="Nguyễn Thị Ly Ly"/>
    <n v="2"/>
    <n v="5022672235"/>
    <n v="100453444"/>
    <s v="Sale nội bộ"/>
    <s v="Ký hợp đồng"/>
    <m/>
    <b v="1"/>
    <n v="2"/>
    <s v="Đang hoạt động"/>
    <s v="NV - Quảng cáo công ty hỗ trợ 50%"/>
    <n v="5"/>
    <s v="RETI"/>
    <s v="Vay"/>
    <n v="4"/>
    <n v="1"/>
    <n v="5974695763"/>
    <n v="200906889"/>
    <m/>
    <d v="2024-09-01T00:00:00"/>
    <x v="0"/>
    <s v="Giám đốc Kinh doanh"/>
    <s v="Nguyễn Đình Bảo"/>
    <x v="9"/>
    <n v="251133611.75"/>
    <s v=""/>
    <n v="100453444.7"/>
    <m/>
  </r>
  <r>
    <n v="599"/>
    <n v="14824"/>
    <s v="S3A0906"/>
    <x v="8"/>
    <s v="Trần Vương Trung - The Symphony - Sun Symphony Residence"/>
    <d v="2024-09-18T00:00:00"/>
    <d v="2024-09-24T00:00:00"/>
    <n v="7128226741"/>
    <s v="Huỳnh Lê Cẩm Chi"/>
    <n v="2"/>
    <n v="5989365285"/>
    <n v="119787305"/>
    <s v="Sale nội bộ"/>
    <s v="Ký hợp đồng"/>
    <m/>
    <b v="1"/>
    <n v="2"/>
    <s v="Đang hoạt động"/>
    <s v="NV - Quảng cáo Facebook"/>
    <n v="4"/>
    <s v="Nhật Khang"/>
    <s v="Vay"/>
    <n v="3.2"/>
    <n v="1"/>
    <n v="7128226741"/>
    <n v="191659689"/>
    <m/>
    <d v="2024-09-01T00:00:00"/>
    <x v="0"/>
    <s v="Chuyên viên Kinh doanh"/>
    <s v="Nguyễn Thị Thúy Vân"/>
    <x v="9"/>
    <n v="239574611.40000001"/>
    <s v=""/>
    <n v="119787305.7"/>
    <m/>
  </r>
  <r>
    <n v="600"/>
    <n v="14825"/>
    <s v="S3A1812"/>
    <x v="8"/>
    <s v="Nguyễn Long - The Symphony - Sun Symphony Residence"/>
    <d v="2024-08-30T00:00:00"/>
    <d v="2024-08-30T00:00:00"/>
    <n v="4372354937"/>
    <s v="Nguyễn Thị Ly Ly"/>
    <n v="2"/>
    <n v="3613415822"/>
    <n v="72268316"/>
    <s v="Sale nội bộ"/>
    <s v="Ký hợp đồng"/>
    <m/>
    <b v="1"/>
    <n v="2"/>
    <s v="Đang hoạt động"/>
    <s v="NV - Giới thiệu"/>
    <n v="5"/>
    <s v="RETI"/>
    <s v="Không vay"/>
    <n v="4"/>
    <n v="1"/>
    <n v="4372354937"/>
    <n v="144536633"/>
    <m/>
    <d v="2024-08-01T00:00:00"/>
    <x v="0"/>
    <s v="Giám đốc Kinh doanh"/>
    <s v="Nguyễn Đình Bảo"/>
    <x v="8"/>
    <n v="180670791.09999999"/>
    <s v=""/>
    <n v="72268316.439999998"/>
    <m/>
  </r>
  <r>
    <n v="601"/>
    <n v="14826"/>
    <s v="P1.07.07"/>
    <x v="4"/>
    <s v="Nguyễn Thị Anh Thư - LUMI HANOI"/>
    <d v="2024-08-20T00:00:00"/>
    <d v="2024-08-20T00:00:00"/>
    <n v="3177596950"/>
    <s v="Nguyễn Dụng Linh"/>
    <n v="2"/>
    <n v="3177596950"/>
    <n v="63551939"/>
    <s v="Sale nội bộ"/>
    <s v="Ký hợp đồng"/>
    <m/>
    <b v="1"/>
    <n v="2"/>
    <s v="Đang hoạt động"/>
    <s v="NV - Giới thiệu"/>
    <n v="4"/>
    <s v="CĐT"/>
    <s v="Không vay"/>
    <m/>
    <n v="1"/>
    <n v="3177596950"/>
    <n v="0"/>
    <m/>
    <d v="2024-08-01T00:00:00"/>
    <x v="0"/>
    <s v="Giám đốc Kinh doanh"/>
    <s v="Nguyễn Đình Bảo"/>
    <x v="8"/>
    <n v="127103878"/>
    <s v=""/>
    <n v="63551939"/>
    <m/>
  </r>
  <r>
    <n v="602"/>
    <n v="14827"/>
    <s v="P2.21.03"/>
    <x v="4"/>
    <s v="Lê Thu Phượng - LUMI HANOI"/>
    <d v="2024-08-20T00:00:00"/>
    <d v="2024-08-20T00:00:00"/>
    <n v="3572001380"/>
    <s v="Tăng Thế Hưng"/>
    <n v="2"/>
    <n v="3572001380"/>
    <n v="71440027"/>
    <s v="Sale nội bộ"/>
    <s v="Ký hợp đồng"/>
    <m/>
    <b v="1"/>
    <n v="2"/>
    <s v="Đang hoạt động"/>
    <s v="NV - Giới thiệu"/>
    <n v="4"/>
    <s v="CĐT"/>
    <s v="Vay"/>
    <m/>
    <n v="1"/>
    <n v="3572001380"/>
    <n v="0"/>
    <m/>
    <d v="2024-08-01T00:00:00"/>
    <x v="0"/>
    <s v="Trưởng phòng Kinh doanh"/>
    <s v="Nguyễn Dụng Linh"/>
    <x v="8"/>
    <n v="142880055.19999999"/>
    <s v=""/>
    <n v="71440027.599999994"/>
    <m/>
  </r>
  <r>
    <n v="603"/>
    <n v="14828"/>
    <s v="P1.28.07"/>
    <x v="4"/>
    <s v="Đặng Thị Ngân - LUMI HANOI"/>
    <d v="2024-08-20T00:00:00"/>
    <d v="2024-08-20T00:00:00"/>
    <n v="3473971000"/>
    <s v="Nguyễn Thị Duyên"/>
    <n v="2"/>
    <n v="3473971000"/>
    <n v="69479420"/>
    <s v="Sale nội bộ"/>
    <s v="Ký hợp đồng"/>
    <m/>
    <b v="1"/>
    <n v="2"/>
    <s v="Đang hoạt động"/>
    <s v="NV - Giới thiệu"/>
    <n v="4"/>
    <s v="CĐT"/>
    <s v="Không vay"/>
    <m/>
    <n v="1"/>
    <n v="3473971000"/>
    <n v="0"/>
    <m/>
    <d v="2024-08-01T00:00:00"/>
    <x v="0"/>
    <e v="#N/A"/>
    <e v="#N/A"/>
    <x v="8"/>
    <n v="138958840"/>
    <s v=""/>
    <n v="69479420"/>
    <m/>
  </r>
  <r>
    <n v="604"/>
    <n v="14829"/>
    <s v="P1.10.01"/>
    <x v="4"/>
    <s v="Nguyễn Thị Nhung - LUMI HANOI"/>
    <d v="2024-08-20T00:00:00"/>
    <d v="2024-08-20T00:00:00"/>
    <n v="5945246800"/>
    <s v="Nguyễn Văn Công"/>
    <n v="2"/>
    <n v="5945246800"/>
    <n v="118904936"/>
    <s v="Sale nội bộ"/>
    <s v="Ký hợp đồng"/>
    <m/>
    <b v="1"/>
    <n v="2"/>
    <s v="Đang hoạt động"/>
    <s v="NV - Giới thiệu"/>
    <n v="4"/>
    <s v="CĐT"/>
    <s v="Không vay"/>
    <m/>
    <n v="1"/>
    <n v="5945246800"/>
    <n v="0"/>
    <m/>
    <d v="2024-08-01T00:00:00"/>
    <x v="0"/>
    <s v="Trưởng phòng Kinh doanh"/>
    <s v="Nguyễn Dụng Linh"/>
    <x v="8"/>
    <n v="237809872"/>
    <s v=""/>
    <n v="118904936"/>
    <m/>
  </r>
  <r>
    <n v="605"/>
    <n v="14830"/>
    <s v="P1.07.01"/>
    <x v="4"/>
    <s v="Nguyễn Thị Nga - LUMI HANOI"/>
    <d v="2024-08-20T00:00:00"/>
    <d v="2024-08-20T00:00:00"/>
    <n v="5880111100"/>
    <s v="Nguyễn Văn Công"/>
    <n v="2"/>
    <n v="5880111100"/>
    <n v="117602222"/>
    <s v="Sale nội bộ"/>
    <s v="Ký hợp đồng"/>
    <m/>
    <b v="1"/>
    <n v="2"/>
    <s v="Đang hoạt động"/>
    <s v="NV - Giới thiệu"/>
    <n v="4"/>
    <s v="CĐT"/>
    <s v="Không vay"/>
    <m/>
    <n v="1"/>
    <n v="5880111100"/>
    <n v="0"/>
    <m/>
    <d v="2024-08-01T00:00:00"/>
    <x v="0"/>
    <s v="Trưởng phòng Kinh doanh"/>
    <s v="Nguyễn Dụng Linh"/>
    <x v="8"/>
    <n v="235204444"/>
    <s v=""/>
    <n v="117602222"/>
    <m/>
  </r>
  <r>
    <n v="607"/>
    <n v="14909"/>
    <s v="S2A-21-01"/>
    <x v="8"/>
    <s v="Phạm Hương Giang - The Symphony - Sun Symphony Residence"/>
    <d v="2024-10-04T00:00:00"/>
    <d v="2024-10-04T00:00:00"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RETI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608"/>
    <n v="14910"/>
    <s v="S10622"/>
    <x v="8"/>
    <s v="NGÔ THU HẰNG - The Symphony - Sun Symphony Residence"/>
    <d v="2024-10-11T00:00:00"/>
    <d v="2024-10-11T00:00:00"/>
    <n v="5196482437"/>
    <s v="Nguyễn Anh Ngọc"/>
    <n v="2"/>
    <n v="4639716462"/>
    <n v="92794329"/>
    <s v="Sale nội bộ"/>
    <s v="Ký hợp đồng"/>
    <m/>
    <b v="1"/>
    <n v="2"/>
    <s v="Đang hoạt động"/>
    <s v="NV - Quảng cáo Facebook"/>
    <n v="5"/>
    <s v="RETI"/>
    <s v="Vay"/>
    <n v="4"/>
    <n v="1"/>
    <n v="5196482437"/>
    <n v="185588658"/>
    <m/>
    <d v="2024-10-01T00:00:00"/>
    <x v="0"/>
    <e v="#N/A"/>
    <e v="#N/A"/>
    <x v="6"/>
    <n v="231985823.09999999"/>
    <s v=""/>
    <n v="92794329.239999995"/>
    <m/>
  </r>
  <r>
    <n v="609"/>
    <n v="14913"/>
    <s v="S3A0512A"/>
    <x v="8"/>
    <s v="Nguyễn Thị Phương Dung - The Symphony - Sun Symphony Residence"/>
    <d v="2024-10-14T00:00:00"/>
    <d v="2024-10-14T00:00:00"/>
    <n v="3777025033"/>
    <s v="Nguyễn Thị Ly Ly"/>
    <n v="1"/>
    <n v="3118760820"/>
    <n v="31187608"/>
    <s v="Sale nội bộ"/>
    <s v="Ký hợp đồng"/>
    <m/>
    <b v="1"/>
    <n v="2"/>
    <s v="Đang hoạt động"/>
    <s v="CT - Quảng cáo Facebook"/>
    <n v="5.5"/>
    <s v="RETI"/>
    <s v="Không vay"/>
    <n v="4"/>
    <n v="0.5"/>
    <n v="1888512517"/>
    <n v="62375216"/>
    <m/>
    <d v="2024-10-01T00:00:00"/>
    <x v="0"/>
    <s v="Giám đốc Kinh doanh"/>
    <s v="Nguyễn Đình Bảo"/>
    <x v="6"/>
    <n v="171531845.09999999"/>
    <s v=""/>
    <n v="62375216.399999999"/>
    <m/>
  </r>
  <r>
    <n v="610"/>
    <n v="14914"/>
    <s v="S3A1807"/>
    <x v="8"/>
    <s v="Đinh Tiến Kiên - The Symphony - Sun Symphony Residence"/>
    <d v="2024-10-23T00:00:00"/>
    <d v="2024-10-23T00:00:00"/>
    <n v="7163663039"/>
    <s v="Nguyễn Đăng"/>
    <n v="1"/>
    <n v="6404375799"/>
    <n v="64043757"/>
    <s v="Sale nội bộ"/>
    <s v="Ký hợp đồng"/>
    <m/>
    <b v="1"/>
    <n v="2"/>
    <s v="Đang hoạt động"/>
    <s v="NV - Quảng cáo Facebook"/>
    <n v="5.5"/>
    <s v="RETI"/>
    <s v="Không vay"/>
    <n v="4"/>
    <n v="0.5"/>
    <n v="3581831520"/>
    <n v="128087516"/>
    <m/>
    <d v="2024-10-01T00:00:00"/>
    <x v="0"/>
    <e v="#N/A"/>
    <e v="#N/A"/>
    <x v="6"/>
    <n v="352240668.94499999"/>
    <s v=""/>
    <n v="128087515.98"/>
    <m/>
  </r>
  <r>
    <n v="611"/>
    <n v="14917"/>
    <s v="S2A0307"/>
    <x v="8"/>
    <s v="Ngô Xuân Lưu - The Symphony - Sun Symphony Residence"/>
    <d v="2024-09-12T00:00:00"/>
    <d v="2024-09-12T00:00:00"/>
    <n v="3378921316"/>
    <s v="Công Ty Cổ Phần Hưng Phát Apartment"/>
    <n v="4.25"/>
    <n v="3024724469"/>
    <n v="128550789"/>
    <s v="F2"/>
    <s v="Ký hợp đồng"/>
    <m/>
    <b v="1"/>
    <n v="4.25"/>
    <s v="Đang hoạt động"/>
    <s v="CT - F2"/>
    <n v="5.5"/>
    <s v="RETI"/>
    <s v="Không vay"/>
    <n v="4"/>
    <n v="1"/>
    <n v="3378921316"/>
    <n v="120988979"/>
    <m/>
    <d v="2024-09-01T00:00:00"/>
    <x v="0"/>
    <e v="#N/A"/>
    <e v="#N/A"/>
    <x v="9"/>
    <n v="166359845.79499999"/>
    <s v=""/>
    <n v="128550789.9325"/>
    <m/>
  </r>
  <r>
    <n v="612"/>
    <n v="14920"/>
    <s v="GS51904"/>
    <x v="10"/>
    <s v="Nguyễn Văn Đăng - THE MIAMI - GS5"/>
    <d v="2024-09-05T00:00:00"/>
    <m/>
    <n v="5079583964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613"/>
    <n v="14921"/>
    <s v="S10809"/>
    <x v="8"/>
    <s v="Lương Thị Hồng Thạnh - The Symphony - Sun Symphony Residence"/>
    <d v="2024-09-05T00:00:00"/>
    <d v="2024-09-05T00:00:00"/>
    <n v="4475458613"/>
    <s v="F2 Srt"/>
    <n v="4.5"/>
    <n v="3756188479"/>
    <n v="169028481"/>
    <s v="F2"/>
    <s v="Ký hợp đồng"/>
    <m/>
    <b v="1"/>
    <n v="4.5"/>
    <s v="Đang hoạt động"/>
    <s v="CT - F2"/>
    <n v="5.5"/>
    <s v="RETI"/>
    <s v="Vay"/>
    <n v="4"/>
    <n v="1"/>
    <n v="4475458613"/>
    <n v="150247539"/>
    <m/>
    <d v="2024-09-01T00:00:00"/>
    <x v="0"/>
    <e v="#N/A"/>
    <e v="#N/A"/>
    <x v="9"/>
    <n v="206590366.345"/>
    <s v="F2"/>
    <n v="153662255.95909089"/>
    <m/>
  </r>
  <r>
    <n v="617"/>
    <n v="14928"/>
    <s v="T103A03A"/>
    <x v="5"/>
    <s v="Trần Thị Kim Xinh - SUN PONTE RESIDENCE"/>
    <d v="2024-08-28T00:00:00"/>
    <d v="2024-08-28T00:00:00"/>
    <n v="4602202003"/>
    <s v="Nguyễn Đình Bảo"/>
    <n v="2"/>
    <n v="3932790803"/>
    <n v="78655816"/>
    <s v="Sale nội bộ"/>
    <s v="Ký hợp đồng"/>
    <m/>
    <b v="1"/>
    <n v="2"/>
    <s v="Đang hoạt động"/>
    <s v="NV - Quảng cáo Facebook"/>
    <n v="5.5"/>
    <s v="RETI"/>
    <s v="Vay"/>
    <n v="4"/>
    <n v="1"/>
    <n v="4602202003"/>
    <n v="157311632"/>
    <m/>
    <d v="2024-08-01T00:00:00"/>
    <x v="0"/>
    <s v="Phó Tổng Giám đốc RBS"/>
    <s v="Nguyễn Khánh Hà"/>
    <x v="8"/>
    <n v="216303494.16499999"/>
    <s v=""/>
    <n v="78655816.060000002"/>
    <m/>
  </r>
  <r>
    <n v="618"/>
    <n v="14932"/>
    <s v="S103A03"/>
    <x v="8"/>
    <s v="Nguyễn Thị Ngọc Chi - The Symphony - Sun Symphony Residence"/>
    <d v="2024-09-27T00:00:00"/>
    <d v="2024-09-27T00:00:00"/>
    <n v="4406582927"/>
    <s v="Nguyễn Tuyên"/>
    <n v="2"/>
    <n v="3704644563"/>
    <n v="74092891"/>
    <s v="Sale nội bộ"/>
    <s v="Ký hợp đồng"/>
    <m/>
    <b v="1"/>
    <n v="2"/>
    <s v="Đang hoạt động"/>
    <s v="NV - Zalo"/>
    <n v="4.95"/>
    <s v="RETI"/>
    <s v="Vay"/>
    <n v="3.6"/>
    <n v="1"/>
    <n v="4406582927"/>
    <n v="133367204"/>
    <m/>
    <d v="2024-09-01T00:00:00"/>
    <x v="0"/>
    <s v="Trưởng phòng Kinh doanh"/>
    <s v="Nguyễn Thị Ly Ly"/>
    <x v="9"/>
    <n v="183379905.86850002"/>
    <s v=""/>
    <n v="74092891.260000005"/>
    <m/>
  </r>
  <r>
    <n v="619"/>
    <n v="14984"/>
    <s v="S3A0512"/>
    <x v="8"/>
    <s v="Nguyễn Chiến - The Symphony - Sun Symphony Residence"/>
    <d v="2024-10-19T00:00:00"/>
    <d v="2024-10-19T00:00:00"/>
    <n v="3521369339"/>
    <s v="Nguyễn Thị Thúy Vân"/>
    <n v="2"/>
    <n v="3149905477"/>
    <n v="62998109"/>
    <s v="Sale nội bộ"/>
    <s v="Ký hợp đồng"/>
    <m/>
    <b v="1"/>
    <n v="2"/>
    <s v="Đang hoạt động"/>
    <s v="NV - Quảng cáo Facebook"/>
    <m/>
    <s v="RETI"/>
    <s v="Không vay"/>
    <m/>
    <n v="1"/>
    <n v="3521369339"/>
    <n v="0"/>
    <m/>
    <d v="2024-10-01T00:00:00"/>
    <x v="0"/>
    <s v="Trưởng phòng Kinh doanh"/>
    <s v="Nguyễn Thị Ly Ly"/>
    <x v="6"/>
    <n v="0"/>
    <s v=""/>
    <n v="62998109.539999999"/>
    <m/>
  </r>
  <r>
    <n v="620"/>
    <n v="14988"/>
    <s v="S3A03A15"/>
    <x v="8"/>
    <s v="TRỊNH ĐỨC HOÀN - The Symphony - Sun Symphony Residence"/>
    <d v="2024-08-30T00:00:00"/>
    <d v="2024-08-30T00:00:00"/>
    <n v="2312450940"/>
    <s v="F2 Vhomes"/>
    <n v="4.95"/>
    <n v="2312450940"/>
    <n v="114466321"/>
    <s v="F2"/>
    <s v="Ký hợp đồng"/>
    <m/>
    <b v="1"/>
    <n v="4.95"/>
    <s v="Đang hoạt động"/>
    <s v="CT - F2"/>
    <n v="5.5"/>
    <s v="RETI"/>
    <s v="Không vay"/>
    <n v="4"/>
    <n v="1"/>
    <n v="2312450940"/>
    <n v="92498038"/>
    <m/>
    <d v="2024-08-01T00:00:00"/>
    <x v="0"/>
    <e v="#N/A"/>
    <e v="#N/A"/>
    <x v="8"/>
    <n v="127184801.7"/>
    <s v="F2"/>
    <n v="104060292.3"/>
    <m/>
  </r>
  <r>
    <n v="621"/>
    <n v="14995"/>
    <s v="S3A0511"/>
    <x v="8"/>
    <s v="Nguyễn Chiến - The Symphony - Sun Symphony Residence"/>
    <d v="2024-10-17T00:00:00"/>
    <d v="2024-10-17T00:00:00"/>
    <n v="4913421872"/>
    <s v="Nguyễn Thị Thúy Vân"/>
    <n v="2"/>
    <n v="4395702361"/>
    <n v="87914047"/>
    <s v="Sale nội bộ"/>
    <s v="Ký hợp đồng"/>
    <m/>
    <b v="1"/>
    <n v="2"/>
    <s v="Đang hoạt động"/>
    <s v="NV - Quảng cáo Facebook"/>
    <n v="5.5"/>
    <s v="RETI"/>
    <s v="Không vay"/>
    <n v="4"/>
    <n v="1"/>
    <n v="4913421872"/>
    <n v="175828094"/>
    <m/>
    <d v="2024-10-01T00:00:00"/>
    <x v="0"/>
    <s v="Trưởng phòng Kinh doanh"/>
    <s v="Nguyễn Thị Ly Ly"/>
    <x v="6"/>
    <n v="241763629.85499999"/>
    <s v=""/>
    <n v="87914047.219999999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s v=""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FBE3-B353-4A5A-9017-D7FB039F0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Doanh thu RT" fld="32" baseField="31" baseItem="0" numFmtId="164"/>
  </dataFields>
  <formats count="7">
    <format dxfId="14">
      <pivotArea type="all" dataOnly="0" outline="0" fieldPosition="0"/>
    </format>
    <format dxfId="13">
      <pivotArea type="origin" dataOnly="0" labelOnly="1" outline="0" fieldPosition="0"/>
    </format>
    <format dxfId="12">
      <pivotArea dataOnly="0" labelOnly="1" outline="0" axis="axisValues" fieldPosition="0"/>
    </format>
    <format dxfId="11">
      <pivotArea field="31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outline="0" fieldPosition="0">
        <references count="1">
          <reference field="28" count="0"/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AB8C2-49A2-448E-A864-170EA5398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GV RT" fld="34" baseField="3" baseItem="8"/>
  </dataFields>
  <formats count="7">
    <format dxfId="7">
      <pivotArea type="all" dataOnly="0" outline="0" fieldPosition="0"/>
    </format>
    <format dxfId="6">
      <pivotArea type="origin" dataOnly="0" labelOnly="1" outline="0" fieldPosition="0"/>
    </format>
    <format dxfId="5">
      <pivotArea dataOnly="0" labelOnly="1" outline="0" axis="axisValues" fieldPosition="0"/>
    </format>
    <format dxfId="4">
      <pivotArea field="31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outline="0" fieldPosition="0">
        <references count="1">
          <reference field="28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5183-7BB3-480C-97C2-4E684E661DC7}">
  <dimension ref="A2:C13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60.42578125" customWidth="1"/>
    <col min="3" max="3" width="16.42578125" bestFit="1" customWidth="1"/>
  </cols>
  <sheetData>
    <row r="2" spans="1:3" x14ac:dyDescent="0.25">
      <c r="A2" t="s">
        <v>476</v>
      </c>
      <c r="C2" t="s">
        <v>477</v>
      </c>
    </row>
    <row r="3" spans="1:3" x14ac:dyDescent="0.25">
      <c r="A3" t="s">
        <v>475</v>
      </c>
      <c r="C3" t="s">
        <v>478</v>
      </c>
    </row>
    <row r="4" spans="1:3" ht="30" x14ac:dyDescent="0.25">
      <c r="B4" s="10" t="s">
        <v>487</v>
      </c>
    </row>
    <row r="5" spans="1:3" x14ac:dyDescent="0.25">
      <c r="B5" s="10" t="s">
        <v>479</v>
      </c>
    </row>
    <row r="6" spans="1:3" x14ac:dyDescent="0.25">
      <c r="B6" s="11" t="s">
        <v>488</v>
      </c>
    </row>
    <row r="7" spans="1:3" x14ac:dyDescent="0.25">
      <c r="B7" s="10"/>
    </row>
    <row r="8" spans="1:3" x14ac:dyDescent="0.25">
      <c r="B8" s="10"/>
    </row>
    <row r="9" spans="1:3" x14ac:dyDescent="0.25">
      <c r="B9" s="10" t="s">
        <v>4200</v>
      </c>
    </row>
    <row r="10" spans="1:3" x14ac:dyDescent="0.25">
      <c r="B10" s="10"/>
    </row>
    <row r="13" spans="1:3" x14ac:dyDescent="0.25">
      <c r="B13" t="s">
        <v>4401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59C2-246E-4732-B23E-4513A6ABC17C}">
  <dimension ref="A4:J31"/>
  <sheetViews>
    <sheetView workbookViewId="0">
      <selection activeCell="K12" sqref="K12"/>
    </sheetView>
  </sheetViews>
  <sheetFormatPr defaultRowHeight="15" x14ac:dyDescent="0.25"/>
  <cols>
    <col min="4" max="4" width="8.85546875" bestFit="1" customWidth="1"/>
    <col min="5" max="5" width="10.42578125" customWidth="1"/>
    <col min="6" max="6" width="8.85546875" bestFit="1" customWidth="1"/>
    <col min="9" max="9" width="16" bestFit="1" customWidth="1"/>
    <col min="10" max="10" width="12.28515625" bestFit="1" customWidth="1"/>
  </cols>
  <sheetData>
    <row r="4" spans="1:10" x14ac:dyDescent="0.25">
      <c r="A4" s="110" t="s">
        <v>7266</v>
      </c>
    </row>
    <row r="5" spans="1:10" x14ac:dyDescent="0.25">
      <c r="A5" s="107"/>
      <c r="B5" s="107"/>
      <c r="C5" s="107"/>
      <c r="D5" s="123" t="s">
        <v>7264</v>
      </c>
      <c r="E5" s="123" t="s">
        <v>7260</v>
      </c>
      <c r="F5" s="123" t="s">
        <v>7261</v>
      </c>
      <c r="G5" s="123" t="s">
        <v>7262</v>
      </c>
      <c r="H5" s="123" t="s">
        <v>7263</v>
      </c>
    </row>
    <row r="6" spans="1:10" x14ac:dyDescent="0.25">
      <c r="A6" s="107" t="s">
        <v>7267</v>
      </c>
      <c r="B6" s="107"/>
      <c r="C6" s="107"/>
      <c r="D6" s="107"/>
      <c r="E6" s="107">
        <v>613</v>
      </c>
      <c r="F6" s="107">
        <v>68</v>
      </c>
      <c r="G6" s="107">
        <v>48</v>
      </c>
      <c r="H6" s="107">
        <v>1000</v>
      </c>
    </row>
    <row r="7" spans="1:10" x14ac:dyDescent="0.25">
      <c r="A7" s="107" t="s">
        <v>7256</v>
      </c>
      <c r="B7" s="107"/>
      <c r="C7" s="107"/>
      <c r="D7" s="107"/>
      <c r="E7" s="107">
        <v>29.9</v>
      </c>
      <c r="F7" s="107">
        <v>3.3</v>
      </c>
      <c r="G7" s="107">
        <v>1.6</v>
      </c>
      <c r="H7" s="107">
        <v>50</v>
      </c>
    </row>
    <row r="8" spans="1:10" x14ac:dyDescent="0.25">
      <c r="A8" s="107" t="s">
        <v>7257</v>
      </c>
      <c r="B8" s="107"/>
      <c r="C8" s="107"/>
      <c r="D8" s="107"/>
      <c r="E8" s="107">
        <v>15.5</v>
      </c>
      <c r="F8" s="107">
        <v>2.7</v>
      </c>
      <c r="G8" s="107">
        <v>0.4</v>
      </c>
      <c r="H8" s="107">
        <v>20</v>
      </c>
    </row>
    <row r="9" spans="1:10" x14ac:dyDescent="0.25">
      <c r="A9" s="107" t="s">
        <v>7258</v>
      </c>
      <c r="B9" s="107"/>
      <c r="C9" s="107"/>
      <c r="D9" s="107"/>
      <c r="E9" s="107">
        <v>12.3</v>
      </c>
      <c r="F9" s="107">
        <v>-1.3</v>
      </c>
      <c r="G9" s="107">
        <v>-4.5</v>
      </c>
      <c r="H9" s="107">
        <v>5</v>
      </c>
    </row>
    <row r="10" spans="1:10" x14ac:dyDescent="0.25">
      <c r="A10" s="107" t="s">
        <v>7259</v>
      </c>
      <c r="B10" s="107"/>
      <c r="C10" s="107"/>
      <c r="D10" s="107"/>
      <c r="E10" s="107">
        <v>12.2</v>
      </c>
      <c r="F10" s="107">
        <v>-1.2</v>
      </c>
      <c r="G10" s="107">
        <v>-4.8</v>
      </c>
      <c r="H10" s="107">
        <v>2.5</v>
      </c>
    </row>
    <row r="14" spans="1:10" x14ac:dyDescent="0.25">
      <c r="A14" s="109" t="s">
        <v>7461</v>
      </c>
      <c r="B14" s="109"/>
      <c r="C14" s="109"/>
      <c r="D14" s="109"/>
      <c r="E14" s="109"/>
      <c r="F14" s="109"/>
      <c r="G14" s="109"/>
      <c r="H14" s="109"/>
    </row>
    <row r="15" spans="1:10" x14ac:dyDescent="0.25">
      <c r="A15" s="107"/>
      <c r="B15" s="107"/>
      <c r="C15" s="107"/>
      <c r="D15" s="123" t="s">
        <v>7264</v>
      </c>
      <c r="E15" s="123" t="s">
        <v>7260</v>
      </c>
      <c r="F15" s="123" t="s">
        <v>7261</v>
      </c>
      <c r="G15" s="123" t="s">
        <v>7262</v>
      </c>
      <c r="H15" s="123" t="s">
        <v>7263</v>
      </c>
      <c r="I15" s="106" t="s">
        <v>4201</v>
      </c>
      <c r="J15" s="106" t="s">
        <v>7265</v>
      </c>
    </row>
    <row r="16" spans="1:10" x14ac:dyDescent="0.25">
      <c r="A16" s="107" t="s">
        <v>7255</v>
      </c>
      <c r="B16" s="107"/>
      <c r="C16" s="107"/>
      <c r="D16" s="108" t="e">
        <f>+#REF!</f>
        <v>#REF!</v>
      </c>
      <c r="E16" s="108" t="e">
        <f>+#REF!</f>
        <v>#REF!</v>
      </c>
      <c r="F16" s="108" t="e">
        <f>+#REF!</f>
        <v>#REF!</v>
      </c>
      <c r="G16" s="107"/>
      <c r="H16" s="107"/>
      <c r="I16" s="5" t="e">
        <f>SUM(D16:H16)</f>
        <v>#REF!</v>
      </c>
    </row>
    <row r="17" spans="1:10" x14ac:dyDescent="0.25">
      <c r="A17" s="107" t="s">
        <v>7256</v>
      </c>
      <c r="B17" s="107"/>
      <c r="C17" s="107"/>
      <c r="D17" s="108">
        <f>+SUM('BC KQKD'!H9:J9)/10^9</f>
        <v>19.187616668415</v>
      </c>
      <c r="E17" s="108">
        <f>+SUM('BC KQKD'!E9:G9)/10^9</f>
        <v>26.6156206097934</v>
      </c>
      <c r="F17" s="108">
        <f>+SUM('BC KQKD'!B9:D9)/10^9</f>
        <v>0.747479755154</v>
      </c>
      <c r="G17" s="107"/>
      <c r="H17" s="107"/>
      <c r="I17" s="5">
        <f>SUM(D17:H17)</f>
        <v>46.550717033362403</v>
      </c>
      <c r="J17">
        <f>+I17*10^9-'BC KQKD'!N9</f>
        <v>-31677387490.743706</v>
      </c>
    </row>
    <row r="18" spans="1:10" x14ac:dyDescent="0.25">
      <c r="A18" s="107" t="s">
        <v>7257</v>
      </c>
      <c r="B18" s="107"/>
      <c r="C18" s="107"/>
      <c r="D18" s="108">
        <f>+SUM('BC KQKD'!H72:J72)/10^9</f>
        <v>6.820210834402749</v>
      </c>
      <c r="E18" s="108">
        <f>+SUM('BC KQKD'!E72:G72)/10^9</f>
        <v>11.311376990272979</v>
      </c>
      <c r="F18" s="108">
        <f>+SUM('BC KQKD'!B72:D72)/10^9</f>
        <v>0.16603088944600003</v>
      </c>
      <c r="G18" s="107"/>
      <c r="H18" s="107"/>
      <c r="I18" s="5">
        <f>SUM(D18:H18)</f>
        <v>18.297618714121725</v>
      </c>
      <c r="J18">
        <f>+I18*10^9-'BC KQKD'!N72</f>
        <v>-12168904589.360405</v>
      </c>
    </row>
    <row r="19" spans="1:10" x14ac:dyDescent="0.25">
      <c r="A19" s="107" t="s">
        <v>7258</v>
      </c>
      <c r="B19" s="107"/>
      <c r="C19" s="107"/>
      <c r="D19" s="108">
        <f>+SUM('BC KQKD'!H103:J103)/10^9</f>
        <v>1.687172528402749</v>
      </c>
      <c r="E19" s="108">
        <f>+SUM('BC KQKD'!E103:G103)/10^9</f>
        <v>8.0178712612729797</v>
      </c>
      <c r="F19" s="108">
        <f>+SUM('BC KQKD'!B103:D103)/10^9</f>
        <v>-2.4818332905539999</v>
      </c>
      <c r="G19" s="107"/>
      <c r="H19" s="107"/>
      <c r="I19" s="5">
        <f>SUM(D19:H19)</f>
        <v>7.2232104991217287</v>
      </c>
      <c r="J19">
        <f>+I19*10^9-'BC KQKD'!N103</f>
        <v>-6430979965.3604031</v>
      </c>
    </row>
    <row r="20" spans="1:10" x14ac:dyDescent="0.25">
      <c r="A20" s="107" t="s">
        <v>7259</v>
      </c>
      <c r="B20" s="107"/>
      <c r="C20" s="107"/>
      <c r="D20" s="108">
        <f>+SUM('BC KQKD'!H118:J118)/10^9</f>
        <v>1.175605709402749</v>
      </c>
      <c r="E20" s="108">
        <f>+SUM('BC KQKD'!E118:G118)/10^9</f>
        <v>7.48588017527298</v>
      </c>
      <c r="F20" s="108">
        <f>+SUM('BC KQKD'!B118:D118)/10^9</f>
        <v>-3.1123801445539998</v>
      </c>
      <c r="G20" s="107"/>
      <c r="H20" s="107"/>
      <c r="I20" s="5">
        <f>SUM(D20:H20)</f>
        <v>5.5491057401217292</v>
      </c>
      <c r="J20">
        <f>+I20*10^9-'BC KQKD'!N118</f>
        <v>-5186144336.3603992</v>
      </c>
    </row>
    <row r="23" spans="1:10" x14ac:dyDescent="0.25">
      <c r="A23" s="125"/>
      <c r="B23" s="126"/>
      <c r="C23" s="126"/>
      <c r="D23" s="126"/>
      <c r="E23" s="126"/>
      <c r="F23" s="126"/>
      <c r="G23" s="126"/>
      <c r="H23" s="126"/>
    </row>
    <row r="24" spans="1:10" x14ac:dyDescent="0.25">
      <c r="A24" s="127"/>
      <c r="B24" s="127"/>
      <c r="C24" s="127" t="s">
        <v>9395</v>
      </c>
      <c r="D24" s="128" t="s">
        <v>9394</v>
      </c>
      <c r="E24" s="128" t="s">
        <v>7264</v>
      </c>
      <c r="F24" s="129" t="s">
        <v>7260</v>
      </c>
      <c r="G24" s="129" t="s">
        <v>7261</v>
      </c>
      <c r="H24" s="129" t="s">
        <v>7262</v>
      </c>
      <c r="I24" s="129" t="s">
        <v>7263</v>
      </c>
    </row>
    <row r="25" spans="1:10" x14ac:dyDescent="0.25">
      <c r="A25" s="127" t="s">
        <v>7267</v>
      </c>
      <c r="B25" s="127"/>
      <c r="C25" s="130" t="e">
        <f>+SUM(D25:G25)*2</f>
        <v>#REF!</v>
      </c>
      <c r="D25" s="130" t="e">
        <f>1779-SUM(E25:G25)</f>
        <v>#REF!</v>
      </c>
      <c r="E25" s="130" t="e">
        <f>+I16-F25-G25+308</f>
        <v>#REF!</v>
      </c>
      <c r="F25" s="130">
        <v>613</v>
      </c>
      <c r="G25" s="130">
        <v>68</v>
      </c>
      <c r="H25" s="130">
        <v>48</v>
      </c>
      <c r="I25" s="130">
        <v>1000</v>
      </c>
    </row>
    <row r="26" spans="1:10" x14ac:dyDescent="0.25">
      <c r="A26" s="127" t="s">
        <v>7256</v>
      </c>
      <c r="B26" s="127"/>
      <c r="C26" s="130">
        <f>+SUM(D26:G26)*1.6</f>
        <v>118.08</v>
      </c>
      <c r="D26" s="130">
        <f>73.8-SUM(E26:G26)</f>
        <v>25.1</v>
      </c>
      <c r="E26" s="130">
        <v>15.5</v>
      </c>
      <c r="F26" s="130">
        <v>29.9</v>
      </c>
      <c r="G26" s="130">
        <v>3.3</v>
      </c>
      <c r="H26" s="130">
        <v>1.6</v>
      </c>
      <c r="I26" s="130">
        <v>50</v>
      </c>
      <c r="J26" t="s">
        <v>9396</v>
      </c>
    </row>
    <row r="27" spans="1:10" x14ac:dyDescent="0.25">
      <c r="A27" s="127" t="s">
        <v>7257</v>
      </c>
      <c r="B27" s="127"/>
      <c r="C27" s="130">
        <f>+SUM(D27:G27)*1.6</f>
        <v>50.080000000000005</v>
      </c>
      <c r="D27" s="130">
        <f>31.3-SUM(E27:G27)</f>
        <v>9.9000000000000021</v>
      </c>
      <c r="E27" s="130">
        <v>3.2</v>
      </c>
      <c r="F27" s="130">
        <v>15.5</v>
      </c>
      <c r="G27" s="130">
        <v>2.7</v>
      </c>
      <c r="H27" s="130">
        <v>0.4</v>
      </c>
      <c r="I27" s="130">
        <v>20</v>
      </c>
      <c r="J27" t="s">
        <v>9397</v>
      </c>
    </row>
    <row r="28" spans="1:10" x14ac:dyDescent="0.25">
      <c r="A28" s="127" t="s">
        <v>7258</v>
      </c>
      <c r="B28" s="127"/>
      <c r="C28" s="130">
        <f>+SUM(D28:G28)*1.6</f>
        <v>27.360000000000003</v>
      </c>
      <c r="D28" s="130">
        <f>+D27-D31</f>
        <v>6.700000000000002</v>
      </c>
      <c r="E28" s="130">
        <v>-0.6</v>
      </c>
      <c r="F28" s="130">
        <v>12.3</v>
      </c>
      <c r="G28" s="130">
        <v>-1.3</v>
      </c>
      <c r="H28" s="130">
        <v>-4.5</v>
      </c>
      <c r="I28" s="130">
        <v>5</v>
      </c>
    </row>
    <row r="29" spans="1:10" x14ac:dyDescent="0.25">
      <c r="A29" s="127" t="s">
        <v>7259</v>
      </c>
      <c r="B29" s="127"/>
      <c r="C29" s="130">
        <f>+SUM(D29:G29)*1.6</f>
        <v>23.84</v>
      </c>
      <c r="D29" s="130">
        <v>5</v>
      </c>
      <c r="E29" s="130">
        <v>-1.1000000000000001</v>
      </c>
      <c r="F29" s="130">
        <v>12.2</v>
      </c>
      <c r="G29" s="130">
        <v>-1.2</v>
      </c>
      <c r="H29" s="130">
        <v>-4.8</v>
      </c>
      <c r="I29" s="130">
        <v>2.5</v>
      </c>
    </row>
    <row r="31" spans="1:10" x14ac:dyDescent="0.25">
      <c r="A31" s="126" t="s">
        <v>7462</v>
      </c>
      <c r="D31">
        <v>3.2</v>
      </c>
      <c r="E31" s="131">
        <f>+F27-F28</f>
        <v>3.1999999999999993</v>
      </c>
      <c r="F31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A24-4270-40A4-953A-DFC20C67AEA1}">
  <sheetPr>
    <tabColor rgb="FFFF0000"/>
  </sheetPr>
  <dimension ref="A1:Q58"/>
  <sheetViews>
    <sheetView topLeftCell="E1" workbookViewId="0">
      <pane ySplit="8" topLeftCell="A9" activePane="bottomLeft" state="frozen"/>
      <selection pane="bottomLeft" activeCell="S10" sqref="S1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1.42578125" style="116" customWidth="1"/>
    <col min="16" max="16" width="10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5" spans="1:17" x14ac:dyDescent="0.2">
      <c r="F5" s="48" t="s">
        <v>9075</v>
      </c>
      <c r="G5" s="184" t="s">
        <v>7488</v>
      </c>
    </row>
    <row r="6" spans="1:17" x14ac:dyDescent="0.2">
      <c r="F6" s="48" t="s">
        <v>9078</v>
      </c>
      <c r="G6" s="184" t="s">
        <v>9076</v>
      </c>
      <c r="H6" s="183" t="s">
        <v>9076</v>
      </c>
    </row>
    <row r="7" spans="1:17" x14ac:dyDescent="0.2">
      <c r="H7" s="183" t="s">
        <v>9077</v>
      </c>
    </row>
    <row r="8" spans="1:17" ht="51" x14ac:dyDescent="0.2">
      <c r="A8" s="101" t="s">
        <v>510</v>
      </c>
      <c r="B8" s="101">
        <v>1</v>
      </c>
      <c r="C8" s="101">
        <f>+B8+1</f>
        <v>2</v>
      </c>
      <c r="D8" s="101">
        <f t="shared" ref="D8:M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f t="shared" si="0"/>
        <v>11</v>
      </c>
      <c r="M8" s="101">
        <f t="shared" si="0"/>
        <v>12</v>
      </c>
      <c r="N8" s="102" t="s">
        <v>4392</v>
      </c>
      <c r="O8" s="190" t="s">
        <v>7458</v>
      </c>
      <c r="P8" s="190" t="s">
        <v>9079</v>
      </c>
    </row>
    <row r="9" spans="1:17" s="60" customFormat="1" x14ac:dyDescent="0.2">
      <c r="A9" s="74" t="s">
        <v>4393</v>
      </c>
      <c r="B9" s="173">
        <f t="shared" ref="B9:M9" si="1">+SUM(B10:B10)</f>
        <v>0</v>
      </c>
      <c r="C9" s="173">
        <f t="shared" si="1"/>
        <v>0</v>
      </c>
      <c r="D9" s="173">
        <f t="shared" si="1"/>
        <v>0</v>
      </c>
      <c r="E9" s="173">
        <f t="shared" si="1"/>
        <v>0</v>
      </c>
      <c r="F9" s="173">
        <f t="shared" si="1"/>
        <v>0</v>
      </c>
      <c r="G9" s="173">
        <f t="shared" si="1"/>
        <v>4823589790</v>
      </c>
      <c r="H9" s="173">
        <f t="shared" si="1"/>
        <v>3407795067</v>
      </c>
      <c r="I9" s="173">
        <f t="shared" si="1"/>
        <v>2998580901</v>
      </c>
      <c r="J9" s="173">
        <f t="shared" si="1"/>
        <v>1137298472</v>
      </c>
      <c r="K9" s="173">
        <f t="shared" si="1"/>
        <v>2060468141</v>
      </c>
      <c r="L9" s="173" t="e">
        <f t="shared" si="1"/>
        <v>#REF!</v>
      </c>
      <c r="M9" s="173" t="e">
        <f t="shared" si="1"/>
        <v>#REF!</v>
      </c>
      <c r="N9" s="76">
        <f>SUM(B9:K9)</f>
        <v>14427732371</v>
      </c>
      <c r="O9" s="114">
        <f>+N9/$N$9</f>
        <v>1</v>
      </c>
      <c r="P9" s="118"/>
      <c r="Q9" s="177"/>
    </row>
    <row r="10" spans="1:17" x14ac:dyDescent="0.2">
      <c r="A10" s="188" t="str">
        <f>+G5</f>
        <v>Sun Symphony Residences</v>
      </c>
      <c r="B10" s="181">
        <f>+VLOOKUP($A10,'BC KQKD (Mkt)'!$A$22:$K$40,'BC theo DA'!B$8+1,0)</f>
        <v>0</v>
      </c>
      <c r="C10" s="181">
        <f>+VLOOKUP($A10,'BC KQKD (Mkt)'!$A$22:$K$40,'BC theo DA'!C$8+1,0)</f>
        <v>0</v>
      </c>
      <c r="D10" s="181">
        <f>+VLOOKUP($A10,'BC KQKD (Mkt)'!$A$22:$K$40,'BC theo DA'!D$8+1,0)</f>
        <v>0</v>
      </c>
      <c r="E10" s="181">
        <f>+VLOOKUP($A10,'BC KQKD (Mkt)'!$A$22:$K$40,'BC theo DA'!E$8+1,0)</f>
        <v>0</v>
      </c>
      <c r="F10" s="181">
        <f>+VLOOKUP($A10,'BC KQKD (Mkt)'!$A$22:$K$40,'BC theo DA'!F$8+1,0)</f>
        <v>0</v>
      </c>
      <c r="G10" s="181">
        <f>+VLOOKUP($A10,'BC KQKD (Mkt)'!$A$22:$K$40,'BC theo DA'!G$8+1,0)</f>
        <v>4823589790</v>
      </c>
      <c r="H10" s="181">
        <f>+VLOOKUP($A10,'BC KQKD (Mkt)'!$A$22:$K$40,'BC theo DA'!H$8+1,0)</f>
        <v>3407795067</v>
      </c>
      <c r="I10" s="181">
        <f>+VLOOKUP($A10,'BC KQKD (Mkt)'!$A$22:$K$40,'BC theo DA'!I$8+1,0)</f>
        <v>2998580901</v>
      </c>
      <c r="J10" s="181">
        <f>+VLOOKUP($A10,'BC KQKD (Mkt)'!$A$22:$K$40,'BC theo DA'!J$8+1,0)</f>
        <v>1137298472</v>
      </c>
      <c r="K10" s="181">
        <f>+VLOOKUP($A10,'BC KQKD (Mkt)'!$A$22:$K$40,'BC theo DA'!K$8+1,0)</f>
        <v>2060468141</v>
      </c>
      <c r="L10" s="181" t="e">
        <f>+VLOOKUP($A10,'BC KQKD (Mkt)'!$A$22:$K$40,'BC theo DA'!L$8+1,0)</f>
        <v>#REF!</v>
      </c>
      <c r="M10" s="181" t="e">
        <f>+VLOOKUP($A10,'BC KQKD (Mkt)'!$A$22:$K$40,'BC theo DA'!M$8+1,0)</f>
        <v>#REF!</v>
      </c>
      <c r="N10" s="76">
        <f>SUM(B10:K10)</f>
        <v>14427732371</v>
      </c>
      <c r="O10" s="119"/>
      <c r="P10" s="119"/>
      <c r="Q10" s="176">
        <f>+IFERROR(VLOOKUP(A10,'Tỷ lệ %GV'!$A$8:$D$17,4,0),70%)</f>
        <v>0.7</v>
      </c>
    </row>
    <row r="11" spans="1:17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119"/>
      <c r="P11" s="119"/>
    </row>
    <row r="12" spans="1:17" s="50" customFormat="1" x14ac:dyDescent="0.2">
      <c r="A12" s="83" t="s">
        <v>4386</v>
      </c>
      <c r="B12" s="84">
        <f t="shared" ref="B12:K12" si="2">+SUM(B24:B24)</f>
        <v>0</v>
      </c>
      <c r="C12" s="84">
        <f t="shared" si="2"/>
        <v>0</v>
      </c>
      <c r="D12" s="84">
        <f t="shared" si="2"/>
        <v>0</v>
      </c>
      <c r="E12" s="84">
        <f t="shared" si="2"/>
        <v>0</v>
      </c>
      <c r="F12" s="84">
        <f t="shared" si="2"/>
        <v>0</v>
      </c>
      <c r="G12" s="84">
        <f t="shared" si="2"/>
        <v>3376512853</v>
      </c>
      <c r="H12" s="84">
        <f t="shared" si="2"/>
        <v>2385456546.8999996</v>
      </c>
      <c r="I12" s="84">
        <f t="shared" si="2"/>
        <v>2099006630.6999998</v>
      </c>
      <c r="J12" s="84">
        <f t="shared" si="2"/>
        <v>796108930.39999998</v>
      </c>
      <c r="K12" s="84">
        <f t="shared" si="2"/>
        <v>1442327698.6999998</v>
      </c>
      <c r="L12" s="84">
        <f t="shared" ref="L12:M12" si="3">+SUM(L24:L24)</f>
        <v>10099412659.700001</v>
      </c>
      <c r="M12" s="84" t="e">
        <f t="shared" si="3"/>
        <v>#REF!</v>
      </c>
      <c r="N12" s="85">
        <f t="shared" ref="N12:N22" si="4">+SUM(B12:K12)</f>
        <v>10099412659.700001</v>
      </c>
      <c r="O12" s="115">
        <f>+N12/$N$12</f>
        <v>1</v>
      </c>
      <c r="P12" s="115">
        <f>+N12/$N$9</f>
        <v>0.70000000000000007</v>
      </c>
    </row>
    <row r="13" spans="1:17" hidden="1" x14ac:dyDescent="0.2">
      <c r="A13" s="86" t="str">
        <f>+'Pvot GMV (cost)'!A25</f>
        <v>FPT Plaza 2</v>
      </c>
      <c r="B13" s="77">
        <f>+'Pvot GMV (cost)'!B25</f>
        <v>28705950</v>
      </c>
      <c r="C13" s="77">
        <f>+'Pvot GMV (cost)'!C25</f>
        <v>0</v>
      </c>
      <c r="D13" s="77">
        <f>+'Pvot GMV (cost)'!D25</f>
        <v>0</v>
      </c>
      <c r="E13" s="77">
        <f>+'Pvot GMV (cost)'!E25</f>
        <v>0</v>
      </c>
      <c r="F13" s="77">
        <f>+'Pvot GMV (cost)'!F25</f>
        <v>0</v>
      </c>
      <c r="G13" s="77">
        <f>+'Pvot GMV (cost)'!G25</f>
        <v>0</v>
      </c>
      <c r="H13" s="77">
        <f>+'Pvot GMV (cost)'!H25</f>
        <v>0</v>
      </c>
      <c r="I13" s="77">
        <f>+'Pvot GMV (cost)'!I25</f>
        <v>0</v>
      </c>
      <c r="J13" s="77">
        <f>+'Pvot GMV (cost)'!J25</f>
        <v>0</v>
      </c>
      <c r="K13" s="82"/>
      <c r="L13" s="82"/>
      <c r="M13" s="82"/>
      <c r="N13" s="78">
        <f t="shared" si="4"/>
        <v>28705950</v>
      </c>
      <c r="O13" s="119">
        <f>+N13/$N$12</f>
        <v>2.8423385564337066E-3</v>
      </c>
      <c r="P13" s="119">
        <f t="shared" ref="P13:P22" si="5">+N13/$N$9</f>
        <v>1.9896369895035949E-3</v>
      </c>
    </row>
    <row r="14" spans="1:17" hidden="1" x14ac:dyDescent="0.2">
      <c r="A14" s="86" t="str">
        <f>+'Pvot GMV (cost)'!A26</f>
        <v>LUMI HANOI</v>
      </c>
      <c r="B14" s="77">
        <f>+'Pvot GMV (cost)'!B26</f>
        <v>0</v>
      </c>
      <c r="C14" s="77">
        <f>+'Pvot GMV (cost)'!C26</f>
        <v>0</v>
      </c>
      <c r="D14" s="77">
        <f>+'Pvot GMV (cost)'!D26</f>
        <v>0</v>
      </c>
      <c r="E14" s="77">
        <f>+'Pvot GMV (cost)'!E26</f>
        <v>1934907043.0363638</v>
      </c>
      <c r="F14" s="77">
        <f>+'Pvot GMV (cost)'!F26</f>
        <v>164819491.80000001</v>
      </c>
      <c r="G14" s="77">
        <f>+'Pvot GMV (cost)'!G26</f>
        <v>0</v>
      </c>
      <c r="H14" s="77">
        <f>+'Pvot GMV (cost)'!H26</f>
        <v>0</v>
      </c>
      <c r="I14" s="77">
        <f>+'Pvot GMV (cost)'!I26</f>
        <v>440978544.60000002</v>
      </c>
      <c r="J14" s="77">
        <f>+'Pvot GMV (cost)'!J26</f>
        <v>0</v>
      </c>
      <c r="K14" s="82"/>
      <c r="L14" s="82"/>
      <c r="M14" s="82"/>
      <c r="N14" s="78">
        <f t="shared" si="4"/>
        <v>2540705079.4363637</v>
      </c>
      <c r="O14" s="119">
        <f t="shared" ref="O14:O22" si="6">+N14/$N$12</f>
        <v>0.25156958776173372</v>
      </c>
      <c r="P14" s="119">
        <f t="shared" si="5"/>
        <v>0.17609871143321359</v>
      </c>
    </row>
    <row r="15" spans="1:17" hidden="1" x14ac:dyDescent="0.2">
      <c r="A15" s="86" t="str">
        <f>+'Pvot GMV (cost)'!A27</f>
        <v>Sun Cosmo Residence Đà Nẵng</v>
      </c>
      <c r="B15" s="77">
        <f>+'Pvot GMV (cost)'!B27</f>
        <v>66418840.041999996</v>
      </c>
      <c r="C15" s="77">
        <f>+'Pvot GMV (cost)'!C27</f>
        <v>0</v>
      </c>
      <c r="D15" s="77">
        <f>+'Pvot GMV (cost)'!D27</f>
        <v>0</v>
      </c>
      <c r="E15" s="77">
        <f>+'Pvot GMV (cost)'!E27</f>
        <v>0</v>
      </c>
      <c r="F15" s="77">
        <f>+'Pvot GMV (cost)'!F27</f>
        <v>1799706698.6000001</v>
      </c>
      <c r="G15" s="77">
        <f>+'Pvot GMV (cost)'!G27</f>
        <v>0</v>
      </c>
      <c r="H15" s="77">
        <f>+'Pvot GMV (cost)'!H27</f>
        <v>0</v>
      </c>
      <c r="I15" s="77">
        <f>+'Pvot GMV (cost)'!I27</f>
        <v>0</v>
      </c>
      <c r="J15" s="77">
        <f>+'Pvot GMV (cost)'!J27</f>
        <v>0</v>
      </c>
      <c r="K15" s="82"/>
      <c r="L15" s="82"/>
      <c r="M15" s="82"/>
      <c r="N15" s="78">
        <f t="shared" si="4"/>
        <v>1866125538.6420002</v>
      </c>
      <c r="O15" s="119">
        <f t="shared" si="6"/>
        <v>0.18477564998293997</v>
      </c>
      <c r="P15" s="119">
        <f t="shared" si="5"/>
        <v>0.12934295498805798</v>
      </c>
    </row>
    <row r="16" spans="1:17" hidden="1" x14ac:dyDescent="0.2">
      <c r="A16" s="86" t="str">
        <f>+'Pvot GMV (cost)'!A28</f>
        <v>SUN PONTE RESIDENCE</v>
      </c>
      <c r="B16" s="77">
        <f>+'Pvot GMV (cost)'!B28</f>
        <v>0</v>
      </c>
      <c r="C16" s="77">
        <f>+'Pvot GMV (cost)'!C28</f>
        <v>0</v>
      </c>
      <c r="D16" s="77">
        <f>+'Pvot GMV (cost)'!D28</f>
        <v>0</v>
      </c>
      <c r="E16" s="77">
        <f>+'Pvot GMV (cost)'!E28</f>
        <v>3067088912.3081818</v>
      </c>
      <c r="F16" s="77">
        <f>+'Pvot GMV (cost)'!F28</f>
        <v>938987124.83909106</v>
      </c>
      <c r="G16" s="77">
        <f>+'Pvot GMV (cost)'!G28</f>
        <v>0</v>
      </c>
      <c r="H16" s="77">
        <f>+'Pvot GMV (cost)'!H28</f>
        <v>0</v>
      </c>
      <c r="I16" s="77">
        <f>+'Pvot GMV (cost)'!I28</f>
        <v>78655816.060000002</v>
      </c>
      <c r="J16" s="77">
        <f>+'Pvot GMV (cost)'!J28</f>
        <v>0</v>
      </c>
      <c r="K16" s="82"/>
      <c r="L16" s="82"/>
      <c r="M16" s="82"/>
      <c r="N16" s="78">
        <f t="shared" si="4"/>
        <v>4084731853.207273</v>
      </c>
      <c r="O16" s="119">
        <f t="shared" si="6"/>
        <v>0.40445241627829559</v>
      </c>
      <c r="P16" s="119">
        <f t="shared" si="5"/>
        <v>0.28311669139480694</v>
      </c>
    </row>
    <row r="17" spans="1:16" hidden="1" x14ac:dyDescent="0.2">
      <c r="A17" s="86" t="str">
        <f>+'Pvot GMV (cost)'!A29</f>
        <v>The Hill - Sunset Town</v>
      </c>
      <c r="B17" s="77">
        <f>+'Pvot GMV (cost)'!B29</f>
        <v>0</v>
      </c>
      <c r="C17" s="77">
        <f>+'Pvot GMV (cost)'!C29</f>
        <v>0</v>
      </c>
      <c r="D17" s="77">
        <f>+'Pvot GMV (cost)'!D29</f>
        <v>0</v>
      </c>
      <c r="E17" s="77">
        <f>+'Pvot GMV (cost)'!E29</f>
        <v>0</v>
      </c>
      <c r="F17" s="77">
        <f>+'Pvot GMV (cost)'!F29</f>
        <v>0</v>
      </c>
      <c r="G17" s="77">
        <f>+'Pvot GMV (cost)'!G29</f>
        <v>0</v>
      </c>
      <c r="H17" s="77">
        <f>+'Pvot GMV (cost)'!H29</f>
        <v>0</v>
      </c>
      <c r="I17" s="77">
        <f>+'Pvot GMV (cost)'!I29</f>
        <v>0</v>
      </c>
      <c r="J17" s="77">
        <f>+'Pvot GMV (cost)'!J29</f>
        <v>0</v>
      </c>
      <c r="K17" s="82"/>
      <c r="L17" s="82"/>
      <c r="M17" s="82"/>
      <c r="N17" s="78">
        <f t="shared" si="4"/>
        <v>0</v>
      </c>
      <c r="O17" s="119">
        <f t="shared" si="6"/>
        <v>0</v>
      </c>
      <c r="P17" s="119">
        <f t="shared" si="5"/>
        <v>0</v>
      </c>
    </row>
    <row r="18" spans="1:16" hidden="1" x14ac:dyDescent="0.2">
      <c r="A18" s="86" t="str">
        <f>+'Pvot GMV (cost)'!A30</f>
        <v>THE MIAMI - GS5</v>
      </c>
      <c r="B18" s="77">
        <f>+'Pvot GMV (cost)'!B30</f>
        <v>0</v>
      </c>
      <c r="C18" s="77">
        <f>+'Pvot GMV (cost)'!C30</f>
        <v>0</v>
      </c>
      <c r="D18" s="77">
        <f>+'Pvot GMV (cost)'!D30</f>
        <v>0</v>
      </c>
      <c r="E18" s="77">
        <f>+'Pvot GMV (cost)'!E30</f>
        <v>0</v>
      </c>
      <c r="F18" s="77">
        <f>+'Pvot GMV (cost)'!F30</f>
        <v>0</v>
      </c>
      <c r="G18" s="77">
        <f>+'Pvot GMV (cost)'!G30</f>
        <v>0</v>
      </c>
      <c r="H18" s="77">
        <f>+'Pvot GMV (cost)'!H30</f>
        <v>0</v>
      </c>
      <c r="I18" s="77">
        <f>+'Pvot GMV (cost)'!I30</f>
        <v>0</v>
      </c>
      <c r="J18" s="77">
        <f>+'Pvot GMV (cost)'!J30</f>
        <v>0</v>
      </c>
      <c r="K18" s="82"/>
      <c r="L18" s="82"/>
      <c r="M18" s="82"/>
      <c r="N18" s="78">
        <f t="shared" si="4"/>
        <v>0</v>
      </c>
      <c r="O18" s="119">
        <f t="shared" si="6"/>
        <v>0</v>
      </c>
      <c r="P18" s="119">
        <f t="shared" si="5"/>
        <v>0</v>
      </c>
    </row>
    <row r="19" spans="1:16" hidden="1" x14ac:dyDescent="0.2">
      <c r="A19" s="86" t="str">
        <f>+'Pvot GMV (cost)'!A31</f>
        <v>THE PATHWAY</v>
      </c>
      <c r="B19" s="77">
        <f>+'Pvot GMV (cost)'!B31</f>
        <v>0</v>
      </c>
      <c r="C19" s="77">
        <f>+'Pvot GMV (cost)'!C31</f>
        <v>0</v>
      </c>
      <c r="D19" s="77">
        <f>+'Pvot GMV (cost)'!D31</f>
        <v>0</v>
      </c>
      <c r="E19" s="77">
        <f>+'Pvot GMV (cost)'!E31</f>
        <v>0</v>
      </c>
      <c r="F19" s="77">
        <f>+'Pvot GMV (cost)'!F31</f>
        <v>1404439602.4305453</v>
      </c>
      <c r="G19" s="77">
        <f>+'Pvot GMV (cost)'!G31</f>
        <v>101872463.66399999</v>
      </c>
      <c r="H19" s="77">
        <f>+'Pvot GMV (cost)'!H31</f>
        <v>0</v>
      </c>
      <c r="I19" s="77">
        <f>+'Pvot GMV (cost)'!I31</f>
        <v>0</v>
      </c>
      <c r="J19" s="77">
        <f>+'Pvot GMV (cost)'!J31</f>
        <v>0</v>
      </c>
      <c r="K19" s="82"/>
      <c r="L19" s="82"/>
      <c r="M19" s="82"/>
      <c r="N19" s="78">
        <f t="shared" si="4"/>
        <v>1506312066.0945454</v>
      </c>
      <c r="O19" s="119">
        <f t="shared" si="6"/>
        <v>0.14914848188204341</v>
      </c>
      <c r="P19" s="119">
        <f t="shared" si="5"/>
        <v>0.10440393731743039</v>
      </c>
    </row>
    <row r="20" spans="1:16" hidden="1" x14ac:dyDescent="0.2">
      <c r="A20" s="86" t="str">
        <f>+'Pvot GMV (cost)'!A32</f>
        <v>The Sea - Sunset Town</v>
      </c>
      <c r="B20" s="77">
        <f>+'Pvot GMV (cost)'!B32</f>
        <v>0</v>
      </c>
      <c r="C20" s="77">
        <f>+'Pvot GMV (cost)'!C32</f>
        <v>0</v>
      </c>
      <c r="D20" s="77">
        <f>+'Pvot GMV (cost)'!D32</f>
        <v>55565590.177999996</v>
      </c>
      <c r="E20" s="77">
        <f>+'Pvot GMV (cost)'!E32</f>
        <v>0</v>
      </c>
      <c r="F20" s="77">
        <f>+'Pvot GMV (cost)'!F32</f>
        <v>0</v>
      </c>
      <c r="G20" s="77">
        <f>+'Pvot GMV (cost)'!G32</f>
        <v>0</v>
      </c>
      <c r="H20" s="77">
        <f>+'Pvot GMV (cost)'!H32</f>
        <v>0</v>
      </c>
      <c r="I20" s="77">
        <f>+'Pvot GMV (cost)'!I32</f>
        <v>0</v>
      </c>
      <c r="J20" s="77">
        <f>+'Pvot GMV (cost)'!J32</f>
        <v>0</v>
      </c>
      <c r="K20" s="82"/>
      <c r="L20" s="82"/>
      <c r="M20" s="82"/>
      <c r="N20" s="78">
        <f t="shared" si="4"/>
        <v>55565590.177999996</v>
      </c>
      <c r="O20" s="119">
        <f t="shared" si="6"/>
        <v>5.5018635291263114E-3</v>
      </c>
      <c r="P20" s="119">
        <f t="shared" si="5"/>
        <v>3.8513044703884186E-3</v>
      </c>
    </row>
    <row r="21" spans="1:16" hidden="1" x14ac:dyDescent="0.2">
      <c r="A21" s="86" t="str">
        <f>+'Pvot GMV (cost)'!A33</f>
        <v>The Symphony - Sun Symphony Residence</v>
      </c>
      <c r="B21" s="77">
        <f>+'Pvot GMV (cost)'!B33</f>
        <v>0</v>
      </c>
      <c r="C21" s="77">
        <f>+'Pvot GMV (cost)'!C33</f>
        <v>0</v>
      </c>
      <c r="D21" s="77">
        <f>+'Pvot GMV (cost)'!D33</f>
        <v>0</v>
      </c>
      <c r="E21" s="77">
        <f>+'Pvot GMV (cost)'!E33</f>
        <v>0</v>
      </c>
      <c r="F21" s="77">
        <f>+'Pvot GMV (cost)'!F33</f>
        <v>0</v>
      </c>
      <c r="G21" s="77">
        <f>+'Pvot GMV (cost)'!G33</f>
        <v>3846192174.2350001</v>
      </c>
      <c r="H21" s="77">
        <f>+'Pvot GMV (cost)'!H33</f>
        <v>122114975.45</v>
      </c>
      <c r="I21" s="77">
        <f>+'Pvot GMV (cost)'!I33</f>
        <v>1075273742.5890908</v>
      </c>
      <c r="J21" s="77">
        <f>+'Pvot GMV (cost)'!J33</f>
        <v>978068825.5374999</v>
      </c>
      <c r="K21" s="82"/>
      <c r="L21" s="82"/>
      <c r="M21" s="82"/>
      <c r="N21" s="78">
        <f t="shared" si="4"/>
        <v>6021649717.8115902</v>
      </c>
      <c r="O21" s="119">
        <f t="shared" si="6"/>
        <v>0.59623761506844508</v>
      </c>
      <c r="P21" s="119">
        <f t="shared" si="5"/>
        <v>0.41736633054791161</v>
      </c>
    </row>
    <row r="22" spans="1:16" hidden="1" x14ac:dyDescent="0.2">
      <c r="A22" s="86" t="str">
        <f>+'Pvot GMV (cost)'!A34</f>
        <v>Vinhomes Royal Island</v>
      </c>
      <c r="B22" s="77">
        <f>+'Pvot GMV (cost)'!B34</f>
        <v>0</v>
      </c>
      <c r="C22" s="77">
        <f>+'Pvot GMV (cost)'!C34</f>
        <v>0</v>
      </c>
      <c r="D22" s="77">
        <f>+'Pvot GMV (cost)'!D34</f>
        <v>0</v>
      </c>
      <c r="E22" s="77">
        <f>+'Pvot GMV (cost)'!E34</f>
        <v>133696074.23</v>
      </c>
      <c r="F22" s="77">
        <f>+'Pvot GMV (cost)'!F34</f>
        <v>0</v>
      </c>
      <c r="G22" s="77">
        <f>+'Pvot GMV (cost)'!G34</f>
        <v>0</v>
      </c>
      <c r="H22" s="77">
        <f>+'Pvot GMV (cost)'!H34</f>
        <v>0</v>
      </c>
      <c r="I22" s="77">
        <f>+'Pvot GMV (cost)'!I34</f>
        <v>0</v>
      </c>
      <c r="J22" s="77">
        <f>+'Pvot GMV (cost)'!J34</f>
        <v>0</v>
      </c>
      <c r="K22" s="82"/>
      <c r="L22" s="82"/>
      <c r="M22" s="82"/>
      <c r="N22" s="78">
        <f t="shared" si="4"/>
        <v>133696074.23</v>
      </c>
      <c r="O22" s="119">
        <f t="shared" si="6"/>
        <v>1.3238004895422442E-2</v>
      </c>
      <c r="P22" s="119">
        <f t="shared" si="5"/>
        <v>9.2666034267957099E-3</v>
      </c>
    </row>
    <row r="23" spans="1:16" ht="7.15" customHeight="1" x14ac:dyDescent="0.2">
      <c r="A23" s="86"/>
      <c r="B23" s="77"/>
      <c r="C23" s="77"/>
      <c r="D23" s="77"/>
      <c r="E23" s="77"/>
      <c r="F23" s="77"/>
      <c r="G23" s="77"/>
      <c r="H23" s="77"/>
      <c r="I23" s="77"/>
      <c r="J23" s="77"/>
      <c r="K23" s="82"/>
      <c r="L23" s="82"/>
      <c r="M23" s="82"/>
      <c r="N23" s="78"/>
      <c r="O23" s="119"/>
      <c r="P23" s="119"/>
    </row>
    <row r="24" spans="1:16" x14ac:dyDescent="0.2">
      <c r="A24" s="189" t="str">
        <f>+A10</f>
        <v>Sun Symphony Residences</v>
      </c>
      <c r="B24" s="77">
        <f>+VLOOKUP($A24,'BC KQKD (Mkt)'!$A$54:$L$74,'BC theo DA'!B$8+1,0)</f>
        <v>0</v>
      </c>
      <c r="C24" s="77">
        <f>+VLOOKUP($A24,'BC KQKD (Mkt)'!$A$54:$L$74,'BC theo DA'!C$8+1,0)</f>
        <v>0</v>
      </c>
      <c r="D24" s="77">
        <f>+VLOOKUP($A24,'BC KQKD (Mkt)'!$A$54:$L$74,'BC theo DA'!D$8+1,0)</f>
        <v>0</v>
      </c>
      <c r="E24" s="77">
        <f>+VLOOKUP($A24,'BC KQKD (Mkt)'!$A$54:$L$74,'BC theo DA'!E$8+1,0)</f>
        <v>0</v>
      </c>
      <c r="F24" s="77">
        <f>+VLOOKUP($A24,'BC KQKD (Mkt)'!$A$54:$L$74,'BC theo DA'!F$8+1,0)</f>
        <v>0</v>
      </c>
      <c r="G24" s="77">
        <f>+VLOOKUP($A24,'BC KQKD (Mkt)'!$A$54:$L$74,'BC theo DA'!G$8+1,0)</f>
        <v>3376512853</v>
      </c>
      <c r="H24" s="77">
        <f>+VLOOKUP($A24,'BC KQKD (Mkt)'!$A$54:$L$74,'BC theo DA'!H$8+1,0)</f>
        <v>2385456546.8999996</v>
      </c>
      <c r="I24" s="77">
        <f>+VLOOKUP($A24,'BC KQKD (Mkt)'!$A$54:$L$74,'BC theo DA'!I$8+1,0)</f>
        <v>2099006630.6999998</v>
      </c>
      <c r="J24" s="77">
        <f>+VLOOKUP($A24,'BC KQKD (Mkt)'!$A$54:$L$74,'BC theo DA'!J$8+1,0)</f>
        <v>796108930.39999998</v>
      </c>
      <c r="K24" s="77">
        <f>+VLOOKUP($A24,'BC KQKD (Mkt)'!$A$54:$L$74,'BC theo DA'!K$8+1,0)</f>
        <v>1442327698.6999998</v>
      </c>
      <c r="L24" s="77">
        <f>+VLOOKUP($A24,'BC KQKD (Mkt)'!$A$54:$L$74,'BC theo DA'!L$8+1,0)</f>
        <v>10099412659.700001</v>
      </c>
      <c r="M24" s="77" t="e">
        <f>+VLOOKUP($A24,'BC KQKD (Mkt)'!$A$54:$L$74,'BC theo DA'!M$8+1,0)</f>
        <v>#REF!</v>
      </c>
      <c r="N24" s="78">
        <f t="shared" ref="N24" si="7">SUM(B24:K24)</f>
        <v>10099412659.700001</v>
      </c>
      <c r="O24" s="119">
        <f>+N24/$N$12</f>
        <v>1</v>
      </c>
      <c r="P24" s="119"/>
    </row>
    <row r="25" spans="1:16" x14ac:dyDescent="0.2">
      <c r="A25" s="88"/>
      <c r="B25" s="77"/>
      <c r="C25" s="77"/>
      <c r="D25" s="77"/>
      <c r="E25" s="77"/>
      <c r="F25" s="77"/>
      <c r="G25" s="77"/>
      <c r="H25" s="77"/>
      <c r="I25" s="77"/>
      <c r="J25" s="77"/>
      <c r="K25" s="82"/>
      <c r="L25" s="82"/>
      <c r="M25" s="82"/>
      <c r="N25" s="73"/>
      <c r="O25" s="119"/>
      <c r="P25" s="119"/>
    </row>
    <row r="26" spans="1:16" s="61" customFormat="1" x14ac:dyDescent="0.2">
      <c r="A26" s="89" t="s">
        <v>4394</v>
      </c>
      <c r="B26" s="90">
        <f t="shared" ref="B26:N26" si="8">+B9-B12</f>
        <v>0</v>
      </c>
      <c r="C26" s="90">
        <f t="shared" si="8"/>
        <v>0</v>
      </c>
      <c r="D26" s="90">
        <f t="shared" si="8"/>
        <v>0</v>
      </c>
      <c r="E26" s="90">
        <f t="shared" si="8"/>
        <v>0</v>
      </c>
      <c r="F26" s="90">
        <f t="shared" si="8"/>
        <v>0</v>
      </c>
      <c r="G26" s="90">
        <f t="shared" si="8"/>
        <v>1447076937</v>
      </c>
      <c r="H26" s="90">
        <f t="shared" si="8"/>
        <v>1022338520.1000004</v>
      </c>
      <c r="I26" s="90">
        <f t="shared" si="8"/>
        <v>899574270.30000019</v>
      </c>
      <c r="J26" s="90">
        <f t="shared" si="8"/>
        <v>341189541.60000002</v>
      </c>
      <c r="K26" s="90">
        <f t="shared" si="8"/>
        <v>618140442.30000019</v>
      </c>
      <c r="L26" s="90" t="e">
        <f t="shared" ref="L26:M26" si="9">+L9-L12</f>
        <v>#REF!</v>
      </c>
      <c r="M26" s="90" t="e">
        <f t="shared" si="9"/>
        <v>#REF!</v>
      </c>
      <c r="N26" s="76">
        <f t="shared" si="8"/>
        <v>4328319711.2999992</v>
      </c>
      <c r="O26" s="118"/>
      <c r="P26" s="114">
        <f>+N26/$N$9</f>
        <v>0.29999999999999993</v>
      </c>
    </row>
    <row r="27" spans="1:16" ht="11.45" customHeight="1" x14ac:dyDescent="0.2">
      <c r="A27" s="88"/>
      <c r="B27" s="77"/>
      <c r="C27" s="77"/>
      <c r="D27" s="77"/>
      <c r="E27" s="77"/>
      <c r="F27" s="77"/>
      <c r="G27" s="77"/>
      <c r="H27" s="77"/>
      <c r="I27" s="77"/>
      <c r="J27" s="77"/>
      <c r="K27" s="82"/>
      <c r="L27" s="82"/>
      <c r="M27" s="82"/>
      <c r="N27" s="73"/>
      <c r="O27" s="119"/>
      <c r="P27" s="119"/>
    </row>
    <row r="28" spans="1:16" s="49" customFormat="1" x14ac:dyDescent="0.2">
      <c r="A28" s="91" t="s">
        <v>4387</v>
      </c>
      <c r="B28" s="92">
        <f>+SUM(B30:B40)</f>
        <v>0</v>
      </c>
      <c r="C28" s="92">
        <f t="shared" ref="C28:J28" si="10">+SUM(C30:C40)</f>
        <v>0</v>
      </c>
      <c r="D28" s="92">
        <f t="shared" si="10"/>
        <v>0</v>
      </c>
      <c r="E28" s="92">
        <f t="shared" si="10"/>
        <v>0</v>
      </c>
      <c r="F28" s="92">
        <f t="shared" si="10"/>
        <v>221159268</v>
      </c>
      <c r="G28" s="92">
        <f t="shared" si="10"/>
        <v>536386165.62864453</v>
      </c>
      <c r="H28" s="92">
        <f t="shared" si="10"/>
        <v>573752231.72142982</v>
      </c>
      <c r="I28" s="92">
        <f t="shared" si="10"/>
        <v>549994706.94160569</v>
      </c>
      <c r="J28" s="92">
        <f t="shared" si="10"/>
        <v>166286534.02377066</v>
      </c>
      <c r="K28" s="92">
        <f>+SUM(K31:K40)</f>
        <v>61031407.591582745</v>
      </c>
      <c r="L28" s="92" t="e">
        <f>+SUM(L31:L40)</f>
        <v>#REF!</v>
      </c>
      <c r="M28" s="92" t="e">
        <f>+SUM(M31:M40)</f>
        <v>#REF!</v>
      </c>
      <c r="N28" s="85">
        <f t="shared" ref="N28:N38" si="11">SUM(B28:K28)</f>
        <v>2108610313.9070332</v>
      </c>
      <c r="O28" s="115">
        <f>+N28/$N$28</f>
        <v>1</v>
      </c>
      <c r="P28" s="115">
        <f t="shared" ref="P28:P58" si="12">+N28/$N$9</f>
        <v>0.14614980786207107</v>
      </c>
    </row>
    <row r="29" spans="1:16" s="59" customFormat="1" x14ac:dyDescent="0.2">
      <c r="A29" s="93" t="s">
        <v>3165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5"/>
      <c r="O29" s="122"/>
      <c r="P29" s="122"/>
    </row>
    <row r="30" spans="1:16" s="49" customFormat="1" x14ac:dyDescent="0.2">
      <c r="A30" s="180" t="str">
        <f>+A24</f>
        <v>Sun Symphony Residences</v>
      </c>
      <c r="B30" s="182">
        <f>+VLOOKUP($A30,'BC KQKD (Mkt)'!$A$79:$L$105,'BC theo DA'!B$8+1,0)</f>
        <v>0</v>
      </c>
      <c r="C30" s="182">
        <f>+VLOOKUP($A30,'BC KQKD (Mkt)'!$A$79:$L$105,'BC theo DA'!C$8+1,0)</f>
        <v>0</v>
      </c>
      <c r="D30" s="182">
        <f>+VLOOKUP($A30,'BC KQKD (Mkt)'!$A$79:$L$105,'BC theo DA'!D$8+1,0)</f>
        <v>0</v>
      </c>
      <c r="E30" s="182">
        <f>+VLOOKUP($A30,'BC KQKD (Mkt)'!$A$79:$L$105,'BC theo DA'!E$8+1,0)</f>
        <v>0</v>
      </c>
      <c r="F30" s="94">
        <f>+VLOOKUP($A30,'BC KQKD (Mkt)'!$A$79:$L$105,'BC theo DA'!F$8+1,0)</f>
        <v>221159268</v>
      </c>
      <c r="G30" s="94">
        <f>+VLOOKUP($A30,'BC KQKD (Mkt)'!$A$79:$L$105,'BC theo DA'!G$8+1,0)</f>
        <v>271957939</v>
      </c>
      <c r="H30" s="94">
        <f>+VLOOKUP($A30,'BC KQKD (Mkt)'!$A$79:$L$105,'BC theo DA'!H$8+1,0)</f>
        <v>166143109</v>
      </c>
      <c r="I30" s="94">
        <f>+VLOOKUP($A30,'BC KQKD (Mkt)'!$A$79:$L$105,'BC theo DA'!I$8+1,0)</f>
        <v>194264793</v>
      </c>
      <c r="J30" s="94">
        <f>+VLOOKUP($A30,'BC KQKD (Mkt)'!$A$79:$L$105,'BC theo DA'!J$8+1,0)</f>
        <v>105654892</v>
      </c>
      <c r="K30" s="94">
        <f>+VLOOKUP($A30,'BC KQKD (Mkt)'!$A$79:$L$105,'BC theo DA'!K$8+1,0)</f>
        <v>107635956</v>
      </c>
      <c r="L30" s="94">
        <f>+VLOOKUP($A30,'BC KQKD (Mkt)'!$A$79:$L$105,'BC theo DA'!L$8+1,0)</f>
        <v>1066815957</v>
      </c>
      <c r="M30" s="94" t="e">
        <f>+VLOOKUP($A30,'BC KQKD (Mkt)'!$A$79:$L$105,'BC theo DA'!M$8+1,0)</f>
        <v>#REF!</v>
      </c>
      <c r="N30" s="95">
        <f t="shared" si="11"/>
        <v>1066815957</v>
      </c>
      <c r="O30" s="122">
        <f>+N30/$N$28</f>
        <v>0.50593319683773252</v>
      </c>
      <c r="P30" s="115"/>
    </row>
    <row r="31" spans="1:16" s="59" customFormat="1" x14ac:dyDescent="0.2">
      <c r="A31" s="93" t="s">
        <v>3164</v>
      </c>
      <c r="B31" s="94">
        <f>+IF($G$6=$H$7,0,B$9/'BC KQKD (Mkt)'!B$9*'BC KQKD'!B75)</f>
        <v>0</v>
      </c>
      <c r="C31" s="94">
        <f>+IF($G$6=$H$7,0,C$9/'BC KQKD (Mkt)'!C$9*'BC KQKD'!C75)</f>
        <v>0</v>
      </c>
      <c r="D31" s="94">
        <f>+IF($G$6=$H$7,0,D$9/'BC KQKD (Mkt)'!D$9*'BC KQKD'!D75)</f>
        <v>0</v>
      </c>
      <c r="E31" s="94">
        <f>+IF($G$6=$H$7,0,E$9/'BC KQKD (Mkt)'!E$9*'BC KQKD'!E75)</f>
        <v>0</v>
      </c>
      <c r="F31" s="94">
        <f>+IF($G$6=$H$7,0,F$9/'BC KQKD (Mkt)'!F$9*'BC KQKD'!F75)</f>
        <v>0</v>
      </c>
      <c r="G31" s="94">
        <f>+IF($G$6=$H$7,0,G$9/'BC KQKD (Mkt)'!G$9*'BC KQKD'!G75)</f>
        <v>38556779.397157863</v>
      </c>
      <c r="H31" s="94">
        <f>+IF($G$6=$H$7,0,H$9/'BC KQKD (Mkt)'!H$9*'BC KQKD'!H75)</f>
        <v>82760429.575162038</v>
      </c>
      <c r="I31" s="94">
        <f>+IF($G$6=$H$7,0,I$9/'BC KQKD (Mkt)'!I$9*'BC KQKD'!I75)</f>
        <v>65407504.378472269</v>
      </c>
      <c r="J31" s="94">
        <f>+IF($G$6=$H$7,0,J$9/'BC KQKD (Mkt)'!J$9*'BC KQKD'!J75)</f>
        <v>8168883.4242641525</v>
      </c>
      <c r="K31" s="94">
        <f>+IF($G$6=$H$7,0,K$9/'BC KQKD (Mkt)'!K$9*'BC KQKD'!K75)</f>
        <v>2566708.4080009707</v>
      </c>
      <c r="L31" s="94" t="e">
        <f>+IF($G$6=$H$7,0,L$9/'BC KQKD (Mkt)'!L$9*'BC KQKD'!L75)</f>
        <v>#REF!</v>
      </c>
      <c r="M31" s="94" t="e">
        <f>+IF($G$6=$H$7,0,M$9/'BC KQKD (Mkt)'!M$9*'BC KQKD'!M75)</f>
        <v>#REF!</v>
      </c>
      <c r="N31" s="95">
        <f t="shared" si="11"/>
        <v>197460305.18305731</v>
      </c>
      <c r="O31" s="122">
        <f>+N31/$N$28</f>
        <v>9.3644759242965156E-2</v>
      </c>
      <c r="P31" s="122">
        <f t="shared" si="12"/>
        <v>1.3686163570649262E-2</v>
      </c>
    </row>
    <row r="32" spans="1:16" x14ac:dyDescent="0.2">
      <c r="A32" s="88" t="s">
        <v>3167</v>
      </c>
      <c r="B32" s="77">
        <f>+IF($G$6=$H$7,0,B$9/'BC KQKD (Mkt)'!B$9*'BC KQKD'!B77)</f>
        <v>0</v>
      </c>
      <c r="C32" s="77">
        <f>+IF($G$6=$H$7,0,C$9/'BC KQKD (Mkt)'!C$9*'BC KQKD'!C77)</f>
        <v>0</v>
      </c>
      <c r="D32" s="77">
        <f>+IF($G$6=$H$7,0,D$9/'BC KQKD (Mkt)'!D$9*'BC KQKD'!D77)</f>
        <v>0</v>
      </c>
      <c r="E32" s="77">
        <f>+IF($G$6=$H$7,0,E$9/'BC KQKD (Mkt)'!E$9*'BC KQKD'!E77)</f>
        <v>0</v>
      </c>
      <c r="F32" s="77">
        <f>+IF($G$6=$H$7,0,F$9/'BC KQKD (Mkt)'!F$9*'BC KQKD'!F77)</f>
        <v>0</v>
      </c>
      <c r="G32" s="77">
        <f>+IF($G$6=$H$7,0,G$9/'BC KQKD (Mkt)'!G$9*'BC KQKD'!G77)</f>
        <v>9217440.6268107388</v>
      </c>
      <c r="H32" s="77">
        <f>+IF($G$6=$H$7,0,H$9/'BC KQKD (Mkt)'!H$9*'BC KQKD'!H77)</f>
        <v>15180014.569196248</v>
      </c>
      <c r="I32" s="77">
        <f>+IF($G$6=$H$7,0,I$9/'BC KQKD (Mkt)'!I$9*'BC KQKD'!I77)</f>
        <v>29682290.361987412</v>
      </c>
      <c r="J32" s="77">
        <f>+IF($G$6=$H$7,0,J$9/'BC KQKD (Mkt)'!J$9*'BC KQKD'!J77)</f>
        <v>3193015.2965593934</v>
      </c>
      <c r="K32" s="77">
        <f>+IF($G$6=$H$7,0,K$9/'BC KQKD (Mkt)'!K$9*'BC KQKD'!K77)</f>
        <v>3268262.8156449716</v>
      </c>
      <c r="L32" s="77" t="e">
        <f>+IF($G$6=$H$7,0,L$9/'BC KQKD (Mkt)'!L$9*'BC KQKD'!L77)</f>
        <v>#REF!</v>
      </c>
      <c r="M32" s="77" t="e">
        <f>+IF($G$6=$H$7,0,M$9/'BC KQKD (Mkt)'!M$9*'BC KQKD'!M77)</f>
        <v>#REF!</v>
      </c>
      <c r="N32" s="78">
        <f t="shared" si="11"/>
        <v>60541023.670198761</v>
      </c>
      <c r="O32" s="119">
        <f t="shared" ref="O32:O39" si="13">+N32/$N$28</f>
        <v>2.8711338112551773E-2</v>
      </c>
      <c r="P32" s="119">
        <f t="shared" si="12"/>
        <v>4.1961565486123998E-3</v>
      </c>
    </row>
    <row r="33" spans="1:16" x14ac:dyDescent="0.2">
      <c r="A33" s="88" t="s">
        <v>3168</v>
      </c>
      <c r="B33" s="77">
        <f>+IF($G$6=$H$7,0,B$9/'BC KQKD (Mkt)'!B$9*'BC KQKD'!B78)</f>
        <v>0</v>
      </c>
      <c r="C33" s="77">
        <f>+IF($G$6=$H$7,0,C$9/'BC KQKD (Mkt)'!C$9*'BC KQKD'!C78)</f>
        <v>0</v>
      </c>
      <c r="D33" s="77">
        <f>+IF($G$6=$H$7,0,D$9/'BC KQKD (Mkt)'!D$9*'BC KQKD'!D78)</f>
        <v>0</v>
      </c>
      <c r="E33" s="77">
        <f>+IF($G$6=$H$7,0,E$9/'BC KQKD (Mkt)'!E$9*'BC KQKD'!E78)</f>
        <v>0</v>
      </c>
      <c r="F33" s="77">
        <f>+IF($G$6=$H$7,0,F$9/'BC KQKD (Mkt)'!F$9*'BC KQKD'!F78)</f>
        <v>0</v>
      </c>
      <c r="G33" s="77">
        <f>+IF($G$6=$H$7,0,G$9/'BC KQKD (Mkt)'!G$9*'BC KQKD'!G78)</f>
        <v>47081341.85673672</v>
      </c>
      <c r="H33" s="77">
        <f>+IF($G$6=$H$7,0,H$9/'BC KQKD (Mkt)'!H$9*'BC KQKD'!H78)</f>
        <v>60841775.983772963</v>
      </c>
      <c r="I33" s="77">
        <f>+IF($G$6=$H$7,0,I$9/'BC KQKD (Mkt)'!I$9*'BC KQKD'!I78)</f>
        <v>41968960.506880589</v>
      </c>
      <c r="J33" s="77">
        <f>+IF($G$6=$H$7,0,J$9/'BC KQKD (Mkt)'!J$9*'BC KQKD'!J78)</f>
        <v>10641538.124389188</v>
      </c>
      <c r="K33" s="77">
        <f>+IF($G$6=$H$7,0,K$9/'BC KQKD (Mkt)'!K$9*'BC KQKD'!K78)</f>
        <v>11386331.312318606</v>
      </c>
      <c r="L33" s="77" t="e">
        <f>+IF($G$6=$H$7,0,L$9/'BC KQKD (Mkt)'!L$9*'BC KQKD'!L78)</f>
        <v>#REF!</v>
      </c>
      <c r="M33" s="77" t="e">
        <f>+IF($G$6=$H$7,0,M$9/'BC KQKD (Mkt)'!M$9*'BC KQKD'!M78)</f>
        <v>#REF!</v>
      </c>
      <c r="N33" s="78">
        <f t="shared" si="11"/>
        <v>171919947.78409806</v>
      </c>
      <c r="O33" s="119">
        <f t="shared" si="13"/>
        <v>8.1532346991867108E-2</v>
      </c>
      <c r="P33" s="119">
        <f t="shared" si="12"/>
        <v>1.1915936847405087E-2</v>
      </c>
    </row>
    <row r="34" spans="1:16" x14ac:dyDescent="0.2">
      <c r="A34" s="88" t="s">
        <v>3169</v>
      </c>
      <c r="B34" s="77">
        <f>+IF($G$6=$H$7,0,B$9/'BC KQKD (Mkt)'!B$9*'BC KQKD'!B79)</f>
        <v>0</v>
      </c>
      <c r="C34" s="77">
        <f>+IF($G$6=$H$7,0,C$9/'BC KQKD (Mkt)'!C$9*'BC KQKD'!C79)</f>
        <v>0</v>
      </c>
      <c r="D34" s="77">
        <f>+IF($G$6=$H$7,0,D$9/'BC KQKD (Mkt)'!D$9*'BC KQKD'!D79)</f>
        <v>0</v>
      </c>
      <c r="E34" s="77">
        <f>+IF($G$6=$H$7,0,E$9/'BC KQKD (Mkt)'!E$9*'BC KQKD'!E79)</f>
        <v>0</v>
      </c>
      <c r="F34" s="77">
        <f>+IF($G$6=$H$7,0,F$9/'BC KQKD (Mkt)'!F$9*'BC KQKD'!F79)</f>
        <v>0</v>
      </c>
      <c r="G34" s="77">
        <f>+IF($G$6=$H$7,0,G$9/'BC KQKD (Mkt)'!G$9*'BC KQKD'!G79)</f>
        <v>163231326.81033912</v>
      </c>
      <c r="H34" s="77">
        <f>+IF($G$6=$H$7,0,H$9/'BC KQKD (Mkt)'!H$9*'BC KQKD'!H79)</f>
        <v>242981251.97293591</v>
      </c>
      <c r="I34" s="77">
        <f>+IF($G$6=$H$7,0,I$9/'BC KQKD (Mkt)'!I$9*'BC KQKD'!I79)</f>
        <v>212226764.13275406</v>
      </c>
      <c r="J34" s="77">
        <f>+IF($G$6=$H$7,0,J$9/'BC KQKD (Mkt)'!J$9*'BC KQKD'!J79)</f>
        <v>38628205.178557925</v>
      </c>
      <c r="K34" s="77">
        <f>+IF($G$6=$H$7,0,K$9/'BC KQKD (Mkt)'!K$9*'BC KQKD'!K79)</f>
        <v>38506179.407156475</v>
      </c>
      <c r="L34" s="77" t="e">
        <f>+IF($G$6=$H$7,0,L$9/'BC KQKD (Mkt)'!L$9*'BC KQKD'!L79)</f>
        <v>#REF!</v>
      </c>
      <c r="M34" s="77" t="e">
        <f>+IF($G$6=$H$7,0,M$9/'BC KQKD (Mkt)'!M$9*'BC KQKD'!M79)</f>
        <v>#REF!</v>
      </c>
      <c r="N34" s="78">
        <f t="shared" si="11"/>
        <v>695573727.50174344</v>
      </c>
      <c r="O34" s="119">
        <f t="shared" si="13"/>
        <v>0.32987305568705033</v>
      </c>
      <c r="P34" s="119">
        <f t="shared" si="12"/>
        <v>4.8210883707536678E-2</v>
      </c>
    </row>
    <row r="35" spans="1:16" x14ac:dyDescent="0.2">
      <c r="A35" s="88" t="s">
        <v>3162</v>
      </c>
      <c r="B35" s="77">
        <f>+IF($G$6=$H$7,0,B$9/'BC KQKD (Mkt)'!B$9*'BC KQKD'!B80)</f>
        <v>0</v>
      </c>
      <c r="C35" s="77">
        <f>+IF($G$6=$H$7,0,C$9/'BC KQKD (Mkt)'!C$9*'BC KQKD'!C80)</f>
        <v>0</v>
      </c>
      <c r="D35" s="77">
        <f>+IF($G$6=$H$7,0,D$9/'BC KQKD (Mkt)'!D$9*'BC KQKD'!D80)</f>
        <v>0</v>
      </c>
      <c r="E35" s="77">
        <f>+IF($G$6=$H$7,0,E$9/'BC KQKD (Mkt)'!E$9*'BC KQKD'!E80)</f>
        <v>0</v>
      </c>
      <c r="F35" s="77">
        <f>+IF($G$6=$H$7,0,F$9/'BC KQKD (Mkt)'!F$9*'BC KQKD'!F80)</f>
        <v>0</v>
      </c>
      <c r="G35" s="77">
        <f>+IF($G$6=$H$7,0,G$9/'BC KQKD (Mkt)'!G$9*'BC KQKD'!G80)</f>
        <v>3216023.141305611</v>
      </c>
      <c r="H35" s="77">
        <f>+IF($G$6=$H$7,0,H$9/'BC KQKD (Mkt)'!H$9*'BC KQKD'!H80)</f>
        <v>5179860.5155628361</v>
      </c>
      <c r="I35" s="77">
        <f>+IF($G$6=$H$7,0,I$9/'BC KQKD (Mkt)'!I$9*'BC KQKD'!I80)</f>
        <v>4277992.2151952069</v>
      </c>
      <c r="J35" s="77">
        <f>+IF($G$6=$H$7,0,J$9/'BC KQKD (Mkt)'!J$9*'BC KQKD'!J80)</f>
        <v>0</v>
      </c>
      <c r="K35" s="77">
        <f>+IF($G$6=$H$7,0,K$9/'BC KQKD (Mkt)'!K$9*'BC KQKD'!K80)</f>
        <v>0</v>
      </c>
      <c r="L35" s="77" t="e">
        <f>+IF($G$6=$H$7,0,L$9/'BC KQKD (Mkt)'!L$9*'BC KQKD'!L80)</f>
        <v>#REF!</v>
      </c>
      <c r="M35" s="77" t="e">
        <f>+IF($G$6=$H$7,0,M$9/'BC KQKD (Mkt)'!M$9*'BC KQKD'!M80)</f>
        <v>#REF!</v>
      </c>
      <c r="N35" s="78">
        <f t="shared" si="11"/>
        <v>12673875.872063654</v>
      </c>
      <c r="O35" s="119">
        <f t="shared" si="13"/>
        <v>6.0105348951747725E-3</v>
      </c>
      <c r="P35" s="119">
        <f t="shared" si="12"/>
        <v>8.7843852007806649E-4</v>
      </c>
    </row>
    <row r="36" spans="1:16" x14ac:dyDescent="0.2">
      <c r="A36" s="88" t="s">
        <v>3163</v>
      </c>
      <c r="B36" s="77">
        <f>+IF($G$6=$H$7,0,B$9/'BC KQKD (Mkt)'!B$9*'BC KQKD'!B81)</f>
        <v>0</v>
      </c>
      <c r="C36" s="77">
        <f>+IF($G$6=$H$7,0,C$9/'BC KQKD (Mkt)'!C$9*'BC KQKD'!C81)</f>
        <v>0</v>
      </c>
      <c r="D36" s="77">
        <f>+IF($G$6=$H$7,0,D$9/'BC KQKD (Mkt)'!D$9*'BC KQKD'!D81)</f>
        <v>0</v>
      </c>
      <c r="E36" s="77">
        <f>+IF($G$6=$H$7,0,E$9/'BC KQKD (Mkt)'!E$9*'BC KQKD'!E81)</f>
        <v>0</v>
      </c>
      <c r="F36" s="77">
        <f>+IF($G$6=$H$7,0,F$9/'BC KQKD (Mkt)'!F$9*'BC KQKD'!F81)</f>
        <v>0</v>
      </c>
      <c r="G36" s="77">
        <f>+IF($G$6=$H$7,0,G$9/'BC KQKD (Mkt)'!G$9*'BC KQKD'!G81)</f>
        <v>0</v>
      </c>
      <c r="H36" s="77">
        <f>+IF($G$6=$H$7,0,H$9/'BC KQKD (Mkt)'!H$9*'BC KQKD'!H81)</f>
        <v>0</v>
      </c>
      <c r="I36" s="77">
        <f>+IF($G$6=$H$7,0,I$9/'BC KQKD (Mkt)'!I$9*'BC KQKD'!I81)</f>
        <v>0</v>
      </c>
      <c r="J36" s="77">
        <f>+IF($G$6=$H$7,0,J$9/'BC KQKD (Mkt)'!J$9*'BC KQKD'!J81)</f>
        <v>0</v>
      </c>
      <c r="K36" s="77">
        <f>+IF($G$6=$H$7,0,K$9/'BC KQKD (Mkt)'!K$9*'BC KQKD'!K81)</f>
        <v>0</v>
      </c>
      <c r="L36" s="77" t="e">
        <f>+IF($G$6=$H$7,0,L$9/'BC KQKD (Mkt)'!L$9*'BC KQKD'!L81)</f>
        <v>#REF!</v>
      </c>
      <c r="M36" s="77" t="e">
        <f>+IF($G$6=$H$7,0,M$9/'BC KQKD (Mkt)'!M$9*'BC KQKD'!M81)</f>
        <v>#REF!</v>
      </c>
      <c r="N36" s="78">
        <f t="shared" si="11"/>
        <v>0</v>
      </c>
      <c r="O36" s="119">
        <f t="shared" si="13"/>
        <v>0</v>
      </c>
      <c r="P36" s="119">
        <f t="shared" si="12"/>
        <v>0</v>
      </c>
    </row>
    <row r="37" spans="1:16" x14ac:dyDescent="0.2">
      <c r="A37" s="88" t="s">
        <v>3166</v>
      </c>
      <c r="B37" s="77">
        <f>+IF($G$6=$H$7,0,B$9/'BC KQKD (Mkt)'!B$9*'BC KQKD'!B82)</f>
        <v>0</v>
      </c>
      <c r="C37" s="77">
        <f>+IF($G$6=$H$7,0,C$9/'BC KQKD (Mkt)'!C$9*'BC KQKD'!C82)</f>
        <v>0</v>
      </c>
      <c r="D37" s="77">
        <f>+IF($G$6=$H$7,0,D$9/'BC KQKD (Mkt)'!D$9*'BC KQKD'!D82)</f>
        <v>0</v>
      </c>
      <c r="E37" s="77">
        <f>+IF($G$6=$H$7,0,E$9/'BC KQKD (Mkt)'!E$9*'BC KQKD'!E82)</f>
        <v>0</v>
      </c>
      <c r="F37" s="77">
        <f>+IF($G$6=$H$7,0,F$9/'BC KQKD (Mkt)'!F$9*'BC KQKD'!F82)</f>
        <v>0</v>
      </c>
      <c r="G37" s="77">
        <f>+IF($G$6=$H$7,0,G$9/'BC KQKD (Mkt)'!G$9*'BC KQKD'!G82)</f>
        <v>3125314.796294427</v>
      </c>
      <c r="H37" s="77">
        <f>+IF($G$6=$H$7,0,H$9/'BC KQKD (Mkt)'!H$9*'BC KQKD'!H82)</f>
        <v>0</v>
      </c>
      <c r="I37" s="77">
        <f>+IF($G$6=$H$7,0,I$9/'BC KQKD (Mkt)'!I$9*'BC KQKD'!I82)</f>
        <v>0</v>
      </c>
      <c r="J37" s="77">
        <f>+IF($G$6=$H$7,0,J$9/'BC KQKD (Mkt)'!J$9*'BC KQKD'!J82)</f>
        <v>0</v>
      </c>
      <c r="K37" s="77">
        <f>+IF($G$6=$H$7,0,K$9/'BC KQKD (Mkt)'!K$9*'BC KQKD'!K82)</f>
        <v>0</v>
      </c>
      <c r="L37" s="77" t="e">
        <f>+IF($G$6=$H$7,0,L$9/'BC KQKD (Mkt)'!L$9*'BC KQKD'!L82)</f>
        <v>#REF!</v>
      </c>
      <c r="M37" s="77" t="e">
        <f>+IF($G$6=$H$7,0,M$9/'BC KQKD (Mkt)'!M$9*'BC KQKD'!M82)</f>
        <v>#REF!</v>
      </c>
      <c r="N37" s="78">
        <f t="shared" si="11"/>
        <v>3125314.796294427</v>
      </c>
      <c r="O37" s="119">
        <f t="shared" si="13"/>
        <v>1.482168030613275E-3</v>
      </c>
      <c r="P37" s="119">
        <f t="shared" si="12"/>
        <v>2.1661857289343443E-4</v>
      </c>
    </row>
    <row r="38" spans="1:16" x14ac:dyDescent="0.2">
      <c r="A38" s="88" t="s">
        <v>3170</v>
      </c>
      <c r="B38" s="77">
        <f>+IF($G$6=$H$7,0,B$9/'BC KQKD (Mkt)'!B$9*'BC KQKD'!B83)</f>
        <v>0</v>
      </c>
      <c r="C38" s="77">
        <f>+IF($G$6=$H$7,0,C$9/'BC KQKD (Mkt)'!C$9*'BC KQKD'!C83)</f>
        <v>0</v>
      </c>
      <c r="D38" s="77">
        <f>+IF($G$6=$H$7,0,D$9/'BC KQKD (Mkt)'!D$9*'BC KQKD'!D83)</f>
        <v>0</v>
      </c>
      <c r="E38" s="77">
        <f>+IF($G$6=$H$7,0,E$9/'BC KQKD (Mkt)'!E$9*'BC KQKD'!E83)</f>
        <v>0</v>
      </c>
      <c r="F38" s="77">
        <f>+IF($G$6=$H$7,0,F$9/'BC KQKD (Mkt)'!F$9*'BC KQKD'!F83)</f>
        <v>0</v>
      </c>
      <c r="G38" s="77">
        <f>+IF($G$6=$H$7,0,G$9/'BC KQKD (Mkt)'!G$9*'BC KQKD'!G83)</f>
        <v>0</v>
      </c>
      <c r="H38" s="77">
        <f>+IF($G$6=$H$7,0,H$9/'BC KQKD (Mkt)'!H$9*'BC KQKD'!H83)</f>
        <v>665790.10479969229</v>
      </c>
      <c r="I38" s="77">
        <f>+IF($G$6=$H$7,0,I$9/'BC KQKD (Mkt)'!I$9*'BC KQKD'!I83)</f>
        <v>2166402.3463161625</v>
      </c>
      <c r="J38" s="77">
        <f>+IF($G$6=$H$7,0,J$9/'BC KQKD (Mkt)'!J$9*'BC KQKD'!J83)</f>
        <v>0</v>
      </c>
      <c r="K38" s="77">
        <f>+IF($G$6=$H$7,0,K$9/'BC KQKD (Mkt)'!K$9*'BC KQKD'!K83)</f>
        <v>5303925.6484617181</v>
      </c>
      <c r="L38" s="77" t="e">
        <f>+IF($G$6=$H$7,0,L$9/'BC KQKD (Mkt)'!L$9*'BC KQKD'!L83)</f>
        <v>#REF!</v>
      </c>
      <c r="M38" s="77" t="e">
        <f>+IF($G$6=$H$7,0,M$9/'BC KQKD (Mkt)'!M$9*'BC KQKD'!M83)</f>
        <v>#REF!</v>
      </c>
      <c r="N38" s="78">
        <f t="shared" si="11"/>
        <v>8136118.0995775731</v>
      </c>
      <c r="O38" s="119">
        <f t="shared" si="13"/>
        <v>3.8585214375159733E-3</v>
      </c>
      <c r="P38" s="119">
        <f t="shared" si="12"/>
        <v>5.6392216672464181E-4</v>
      </c>
    </row>
    <row r="39" spans="1:16" x14ac:dyDescent="0.2">
      <c r="A39" s="88" t="str">
        <f>+Tổng!B31</f>
        <v>Chi phí bán hàng _ lương khác</v>
      </c>
      <c r="B39" s="77">
        <f>+IF($G$6=$H$7,0,B$9/'BC KQKD (Mkt)'!B$9*'BC KQKD'!B84)</f>
        <v>0</v>
      </c>
      <c r="C39" s="77">
        <f>+IF($G$6=$H$7,0,C$9/'BC KQKD (Mkt)'!C$9*'BC KQKD'!C84)</f>
        <v>0</v>
      </c>
      <c r="D39" s="77">
        <f>+IF($G$6=$H$7,0,D$9/'BC KQKD (Mkt)'!D$9*'BC KQKD'!D84)</f>
        <v>0</v>
      </c>
      <c r="E39" s="77">
        <f>+IF($G$6=$H$7,0,E$9/'BC KQKD (Mkt)'!E$9*'BC KQKD'!E84)</f>
        <v>0</v>
      </c>
      <c r="F39" s="77">
        <f>+IF($G$6=$H$7,0,F$9/'BC KQKD (Mkt)'!F$9*'BC KQKD'!F84)</f>
        <v>0</v>
      </c>
      <c r="G39" s="77">
        <f>+IF($G$6=$H$7,0,G$9/'BC KQKD (Mkt)'!G$9*'BC KQKD'!G84)</f>
        <v>0</v>
      </c>
      <c r="H39" s="77">
        <f>+IF($G$6=$H$7,0,H$9/'BC KQKD (Mkt)'!H$9*'BC KQKD'!H84)</f>
        <v>0</v>
      </c>
      <c r="I39" s="77">
        <f>+IF($G$6=$H$7,0,I$9/'BC KQKD (Mkt)'!I$9*'BC KQKD'!I84)</f>
        <v>0</v>
      </c>
      <c r="J39" s="77">
        <f>+IF($G$6=$H$7,0,J$9/'BC KQKD (Mkt)'!J$9*'BC KQKD'!J84)</f>
        <v>0</v>
      </c>
      <c r="K39" s="77">
        <f>+IF($G$6=$H$7,0,K$9/'BC KQKD (Mkt)'!K$9*'BC KQKD'!K84)</f>
        <v>0</v>
      </c>
      <c r="L39" s="77" t="e">
        <f>+IF($G$6=$H$7,0,L$9/'BC KQKD (Mkt)'!L$9*'BC KQKD'!L84)</f>
        <v>#REF!</v>
      </c>
      <c r="M39" s="77" t="e">
        <f>+IF($G$6=$H$7,0,M$9/'BC KQKD (Mkt)'!M$9*'BC KQKD'!M84)</f>
        <v>#REF!</v>
      </c>
      <c r="N39" s="78">
        <f t="shared" ref="N39" si="14">SUM(B39:K39)</f>
        <v>0</v>
      </c>
      <c r="O39" s="119">
        <f t="shared" si="13"/>
        <v>0</v>
      </c>
      <c r="P39" s="119">
        <f t="shared" si="12"/>
        <v>0</v>
      </c>
    </row>
    <row r="40" spans="1:16" ht="5.45" customHeight="1" x14ac:dyDescent="0.2">
      <c r="A40" s="82"/>
      <c r="B40" s="77"/>
      <c r="C40" s="77"/>
      <c r="D40" s="77"/>
      <c r="E40" s="77"/>
      <c r="F40" s="77"/>
      <c r="G40" s="77"/>
      <c r="H40" s="77"/>
      <c r="I40" s="77"/>
      <c r="J40" s="77"/>
      <c r="K40" s="82"/>
      <c r="L40" s="82"/>
      <c r="M40" s="82"/>
      <c r="N40" s="73"/>
      <c r="O40" s="119"/>
      <c r="P40" s="119"/>
    </row>
    <row r="41" spans="1:16" s="51" customFormat="1" x14ac:dyDescent="0.2">
      <c r="A41" s="91" t="s">
        <v>4388</v>
      </c>
      <c r="B41" s="92">
        <f t="shared" ref="B41:K41" si="15">+SUM(B42:B54)</f>
        <v>0</v>
      </c>
      <c r="C41" s="92">
        <f t="shared" si="15"/>
        <v>0</v>
      </c>
      <c r="D41" s="92">
        <f t="shared" si="15"/>
        <v>0</v>
      </c>
      <c r="E41" s="92">
        <f t="shared" si="15"/>
        <v>0</v>
      </c>
      <c r="F41" s="92">
        <f t="shared" si="15"/>
        <v>0</v>
      </c>
      <c r="G41" s="92">
        <f t="shared" si="15"/>
        <v>474477958.19141501</v>
      </c>
      <c r="H41" s="92">
        <f t="shared" si="15"/>
        <v>592981578.12128687</v>
      </c>
      <c r="I41" s="92">
        <f t="shared" si="15"/>
        <v>622851852.33414686</v>
      </c>
      <c r="J41" s="92">
        <f t="shared" si="15"/>
        <v>73497462.747701108</v>
      </c>
      <c r="K41" s="92">
        <f t="shared" si="15"/>
        <v>76093220.80445689</v>
      </c>
      <c r="L41" s="92" t="e">
        <f t="shared" ref="L41:M41" si="16">+SUM(L42:L54)</f>
        <v>#REF!</v>
      </c>
      <c r="M41" s="92" t="e">
        <f t="shared" si="16"/>
        <v>#REF!</v>
      </c>
      <c r="N41" s="85">
        <f t="shared" ref="N41:N53" si="17">SUM(B41:K41)</f>
        <v>1839902072.1990068</v>
      </c>
      <c r="O41" s="121"/>
      <c r="P41" s="115">
        <f t="shared" si="12"/>
        <v>0.1275253813202997</v>
      </c>
    </row>
    <row r="42" spans="1:16" x14ac:dyDescent="0.2">
      <c r="A42" s="88" t="str">
        <f>+Tổng!B34</f>
        <v>Lương và các khoản trích theo lương QLDN</v>
      </c>
      <c r="B42" s="77">
        <f>+IF($G$6=$H$7,0,B$9/'BC KQKD (Mkt)'!B$9*'BC KQKD'!B87)</f>
        <v>0</v>
      </c>
      <c r="C42" s="77">
        <f>+IF($G$6=$H$7,0,C$9/'BC KQKD (Mkt)'!C$9*'BC KQKD'!C87)</f>
        <v>0</v>
      </c>
      <c r="D42" s="77">
        <f>+IF($G$6=$H$7,0,D$9/'BC KQKD (Mkt)'!D$9*'BC KQKD'!D87)</f>
        <v>0</v>
      </c>
      <c r="E42" s="77">
        <f>+IF($G$6=$H$7,0,E$9/'BC KQKD (Mkt)'!E$9*'BC KQKD'!E87)</f>
        <v>0</v>
      </c>
      <c r="F42" s="77">
        <f>+IF($G$6=$H$7,0,F$9/'BC KQKD (Mkt)'!F$9*'BC KQKD'!F87)</f>
        <v>0</v>
      </c>
      <c r="G42" s="77">
        <f>+IF($G$6=$H$7,0,G$9/'BC KQKD (Mkt)'!G$9*'BC KQKD'!G87)</f>
        <v>280257532.93659526</v>
      </c>
      <c r="H42" s="77">
        <f>+IF($G$6=$H$7,0,H$9/'BC KQKD (Mkt)'!H$9*'BC KQKD'!H87)</f>
        <v>328159189.1734423</v>
      </c>
      <c r="I42" s="77">
        <f>+IF($G$6=$H$7,0,I$9/'BC KQKD (Mkt)'!I$9*'BC KQKD'!I87)</f>
        <v>237579765.07088009</v>
      </c>
      <c r="J42" s="77">
        <f>+IF($G$6=$H$7,0,J$9/'BC KQKD (Mkt)'!J$9*'BC KQKD'!J87)</f>
        <v>40185933.521393247</v>
      </c>
      <c r="K42" s="77">
        <f>+IF($G$6=$H$7,0,K$9/'BC KQKD (Mkt)'!K$9*'BC KQKD'!K87)</f>
        <v>45825544.165707663</v>
      </c>
      <c r="L42" s="77" t="e">
        <f>+IF($G$6=$H$7,0,L$9/'BC KQKD (Mkt)'!L$9*'BC KQKD'!L87)</f>
        <v>#REF!</v>
      </c>
      <c r="M42" s="77" t="e">
        <f>+IF($G$6=$H$7,0,M$9/'BC KQKD (Mkt)'!M$9*'BC KQKD'!M87)</f>
        <v>#REF!</v>
      </c>
      <c r="N42" s="78">
        <f t="shared" si="17"/>
        <v>932007964.86801863</v>
      </c>
      <c r="O42" s="119"/>
      <c r="P42" s="119">
        <f t="shared" si="12"/>
        <v>6.4598367983410288E-2</v>
      </c>
    </row>
    <row r="43" spans="1:16" x14ac:dyDescent="0.2">
      <c r="A43" s="88" t="str">
        <f>+Tổng!B35</f>
        <v>Chi phí phúc lợi nhân viên (ốm đau, thăm hỏi, lễ tết)</v>
      </c>
      <c r="B43" s="77">
        <f>+IF($G$6=$H$7,0,B$9/'BC KQKD (Mkt)'!B$9*'BC KQKD'!B88)</f>
        <v>0</v>
      </c>
      <c r="C43" s="77">
        <f>+IF($G$6=$H$7,0,C$9/'BC KQKD (Mkt)'!C$9*'BC KQKD'!C88)</f>
        <v>0</v>
      </c>
      <c r="D43" s="77">
        <f>+IF($G$6=$H$7,0,D$9/'BC KQKD (Mkt)'!D$9*'BC KQKD'!D88)</f>
        <v>0</v>
      </c>
      <c r="E43" s="77">
        <f>+IF($G$6=$H$7,0,E$9/'BC KQKD (Mkt)'!E$9*'BC KQKD'!E88)</f>
        <v>0</v>
      </c>
      <c r="F43" s="77">
        <f>+IF($G$6=$H$7,0,F$9/'BC KQKD (Mkt)'!F$9*'BC KQKD'!F88)</f>
        <v>0</v>
      </c>
      <c r="G43" s="77">
        <f>+IF($G$6=$H$7,0,G$9/'BC KQKD (Mkt)'!G$9*'BC KQKD'!G88)</f>
        <v>1979091.1638803759</v>
      </c>
      <c r="H43" s="77">
        <f>+IF($G$6=$H$7,0,H$9/'BC KQKD (Mkt)'!H$9*'BC KQKD'!H88)</f>
        <v>0</v>
      </c>
      <c r="I43" s="77">
        <f>+IF($G$6=$H$7,0,I$9/'BC KQKD (Mkt)'!I$9*'BC KQKD'!I88)</f>
        <v>0</v>
      </c>
      <c r="J43" s="77">
        <f>+IF($G$6=$H$7,0,J$9/'BC KQKD (Mkt)'!J$9*'BC KQKD'!J88)</f>
        <v>0</v>
      </c>
      <c r="K43" s="77">
        <f>+IF($G$6=$H$7,0,K$9/'BC KQKD (Mkt)'!K$9*'BC KQKD'!K88)</f>
        <v>2233364.1077459063</v>
      </c>
      <c r="L43" s="77" t="e">
        <f>+IF($G$6=$H$7,0,L$9/'BC KQKD (Mkt)'!L$9*'BC KQKD'!L88)</f>
        <v>#REF!</v>
      </c>
      <c r="M43" s="77" t="e">
        <f>+IF($G$6=$H$7,0,M$9/'BC KQKD (Mkt)'!M$9*'BC KQKD'!M88)</f>
        <v>#REF!</v>
      </c>
      <c r="N43" s="78">
        <f t="shared" si="17"/>
        <v>4212455.2716262825</v>
      </c>
      <c r="O43" s="119"/>
      <c r="P43" s="119">
        <f t="shared" si="12"/>
        <v>2.919693243058343E-4</v>
      </c>
    </row>
    <row r="44" spans="1:16" x14ac:dyDescent="0.2">
      <c r="A44" s="88" t="str">
        <f>+Tổng!B37</f>
        <v>Chi phí công tác NV quản lý</v>
      </c>
      <c r="B44" s="77">
        <f>+IF($G$6=$H$7,0,B$9/'BC KQKD (Mkt)'!B$9*'BC KQKD'!B89)</f>
        <v>0</v>
      </c>
      <c r="C44" s="77">
        <f>+IF($G$6=$H$7,0,C$9/'BC KQKD (Mkt)'!C$9*'BC KQKD'!C89)</f>
        <v>0</v>
      </c>
      <c r="D44" s="77">
        <f>+IF($G$6=$H$7,0,D$9/'BC KQKD (Mkt)'!D$9*'BC KQKD'!D89)</f>
        <v>0</v>
      </c>
      <c r="E44" s="77">
        <f>+IF($G$6=$H$7,0,E$9/'BC KQKD (Mkt)'!E$9*'BC KQKD'!E89)</f>
        <v>0</v>
      </c>
      <c r="F44" s="77">
        <f>+IF($G$6=$H$7,0,F$9/'BC KQKD (Mkt)'!F$9*'BC KQKD'!F89)</f>
        <v>0</v>
      </c>
      <c r="G44" s="77">
        <f>+IF($G$6=$H$7,0,G$9/'BC KQKD (Mkt)'!G$9*'BC KQKD'!G89)</f>
        <v>16288702.019745227</v>
      </c>
      <c r="H44" s="77">
        <f>+IF($G$6=$H$7,0,H$9/'BC KQKD (Mkt)'!H$9*'BC KQKD'!H89)</f>
        <v>69126870.740754053</v>
      </c>
      <c r="I44" s="77">
        <f>+IF($G$6=$H$7,0,I$9/'BC KQKD (Mkt)'!I$9*'BC KQKD'!I89)</f>
        <v>20078601.046194136</v>
      </c>
      <c r="J44" s="77">
        <f>+IF($G$6=$H$7,0,J$9/'BC KQKD (Mkt)'!J$9*'BC KQKD'!J89)</f>
        <v>1436774.2852457052</v>
      </c>
      <c r="K44" s="77">
        <f>+IF($G$6=$H$7,0,K$9/'BC KQKD (Mkt)'!K$9*'BC KQKD'!K89)</f>
        <v>0</v>
      </c>
      <c r="L44" s="77" t="e">
        <f>+IF($G$6=$H$7,0,L$9/'BC KQKD (Mkt)'!L$9*'BC KQKD'!L89)</f>
        <v>#REF!</v>
      </c>
      <c r="M44" s="77" t="e">
        <f>+IF($G$6=$H$7,0,M$9/'BC KQKD (Mkt)'!M$9*'BC KQKD'!M89)</f>
        <v>#REF!</v>
      </c>
      <c r="N44" s="78">
        <f t="shared" si="17"/>
        <v>106930948.09193912</v>
      </c>
      <c r="O44" s="119"/>
      <c r="P44" s="119">
        <f t="shared" si="12"/>
        <v>7.4114868048753271E-3</v>
      </c>
    </row>
    <row r="45" spans="1:16" x14ac:dyDescent="0.2">
      <c r="A45" s="88" t="str">
        <f>+Tổng!B36</f>
        <v>Chi phí thuê văn phòng</v>
      </c>
      <c r="B45" s="77">
        <f>+IF($G$6=$H$7,0,B$9/'BC KQKD (Mkt)'!B$9*'BC KQKD'!B90)</f>
        <v>0</v>
      </c>
      <c r="C45" s="77">
        <f>+IF($G$6=$H$7,0,C$9/'BC KQKD (Mkt)'!C$9*'BC KQKD'!C90)</f>
        <v>0</v>
      </c>
      <c r="D45" s="77">
        <f>+IF($G$6=$H$7,0,D$9/'BC KQKD (Mkt)'!D$9*'BC KQKD'!D90)</f>
        <v>0</v>
      </c>
      <c r="E45" s="77">
        <f>+IF($G$6=$H$7,0,E$9/'BC KQKD (Mkt)'!E$9*'BC KQKD'!E90)</f>
        <v>0</v>
      </c>
      <c r="F45" s="77">
        <f>+IF($G$6=$H$7,0,F$9/'BC KQKD (Mkt)'!F$9*'BC KQKD'!F90)</f>
        <v>0</v>
      </c>
      <c r="G45" s="77">
        <f>+IF($G$6=$H$7,0,G$9/'BC KQKD (Mkt)'!G$9*'BC KQKD'!G90)</f>
        <v>124173232.0766719</v>
      </c>
      <c r="H45" s="77">
        <f>+IF($G$6=$H$7,0,H$9/'BC KQKD (Mkt)'!H$9*'BC KQKD'!H90)</f>
        <v>109465369.09007733</v>
      </c>
      <c r="I45" s="77">
        <f>+IF($G$6=$H$7,0,I$9/'BC KQKD (Mkt)'!I$9*'BC KQKD'!I90)</f>
        <v>89630388.225458965</v>
      </c>
      <c r="J45" s="77">
        <f>+IF($G$6=$H$7,0,J$9/'BC KQKD (Mkt)'!J$9*'BC KQKD'!J90)</f>
        <v>18545672.67883772</v>
      </c>
      <c r="K45" s="77">
        <f>+IF($G$6=$H$7,0,K$9/'BC KQKD (Mkt)'!K$9*'BC KQKD'!K90)</f>
        <v>17611457.75515186</v>
      </c>
      <c r="L45" s="77" t="e">
        <f>+IF($G$6=$H$7,0,L$9/'BC KQKD (Mkt)'!L$9*'BC KQKD'!L90)</f>
        <v>#REF!</v>
      </c>
      <c r="M45" s="77" t="e">
        <f>+IF($G$6=$H$7,0,M$9/'BC KQKD (Mkt)'!M$9*'BC KQKD'!M90)</f>
        <v>#REF!</v>
      </c>
      <c r="N45" s="78">
        <f t="shared" si="17"/>
        <v>359426119.8261978</v>
      </c>
      <c r="O45" s="119"/>
      <c r="P45" s="119">
        <f t="shared" si="12"/>
        <v>2.4912169881155456E-2</v>
      </c>
    </row>
    <row r="46" spans="1:16" x14ac:dyDescent="0.2">
      <c r="A46" s="88" t="str">
        <f>+Tổng!B38</f>
        <v>Chi phí tiếp khách QLDN</v>
      </c>
      <c r="B46" s="77">
        <f>+IF($G$6=$H$7,0,B$9/'BC KQKD (Mkt)'!B$9*'BC KQKD'!B91)</f>
        <v>0</v>
      </c>
      <c r="C46" s="77">
        <f>+IF($G$6=$H$7,0,C$9/'BC KQKD (Mkt)'!C$9*'BC KQKD'!C91)</f>
        <v>0</v>
      </c>
      <c r="D46" s="77">
        <f>+IF($G$6=$H$7,0,D$9/'BC KQKD (Mkt)'!D$9*'BC KQKD'!D91)</f>
        <v>0</v>
      </c>
      <c r="E46" s="77">
        <f>+IF($G$6=$H$7,0,E$9/'BC KQKD (Mkt)'!E$9*'BC KQKD'!E91)</f>
        <v>0</v>
      </c>
      <c r="F46" s="77">
        <f>+IF($G$6=$H$7,0,F$9/'BC KQKD (Mkt)'!F$9*'BC KQKD'!F91)</f>
        <v>0</v>
      </c>
      <c r="G46" s="77">
        <f>+IF($G$6=$H$7,0,G$9/'BC KQKD (Mkt)'!G$9*'BC KQKD'!G91)</f>
        <v>11261911.067289902</v>
      </c>
      <c r="H46" s="77">
        <f>+IF($G$6=$H$7,0,H$9/'BC KQKD (Mkt)'!H$9*'BC KQKD'!H91)</f>
        <v>6518216.0026343465</v>
      </c>
      <c r="I46" s="77">
        <f>+IF($G$6=$H$7,0,I$9/'BC KQKD (Mkt)'!I$9*'BC KQKD'!I91)</f>
        <v>8801937.7747672368</v>
      </c>
      <c r="J46" s="77">
        <f>+IF($G$6=$H$7,0,J$9/'BC KQKD (Mkt)'!J$9*'BC KQKD'!J91)</f>
        <v>2920444.2140014647</v>
      </c>
      <c r="K46" s="77">
        <f>+IF($G$6=$H$7,0,K$9/'BC KQKD (Mkt)'!K$9*'BC KQKD'!K91)</f>
        <v>3281996.0085121035</v>
      </c>
      <c r="L46" s="77" t="e">
        <f>+IF($G$6=$H$7,0,L$9/'BC KQKD (Mkt)'!L$9*'BC KQKD'!L91)</f>
        <v>#REF!</v>
      </c>
      <c r="M46" s="77" t="e">
        <f>+IF($G$6=$H$7,0,M$9/'BC KQKD (Mkt)'!M$9*'BC KQKD'!M91)</f>
        <v>#REF!</v>
      </c>
      <c r="N46" s="78">
        <f t="shared" si="17"/>
        <v>32784505.067205053</v>
      </c>
      <c r="O46" s="119"/>
      <c r="P46" s="119">
        <f t="shared" si="12"/>
        <v>2.2723255619228489E-3</v>
      </c>
    </row>
    <row r="47" spans="1:16" x14ac:dyDescent="0.2">
      <c r="A47" s="88" t="str">
        <f>+Tổng!B39</f>
        <v>Chi phí điện, nước, internet, vệ sinh..</v>
      </c>
      <c r="B47" s="77">
        <f>+IF($G$6=$H$7,0,B$9/'BC KQKD (Mkt)'!B$9*'BC KQKD'!B92)</f>
        <v>0</v>
      </c>
      <c r="C47" s="77">
        <f>+IF($G$6=$H$7,0,C$9/'BC KQKD (Mkt)'!C$9*'BC KQKD'!C92)</f>
        <v>0</v>
      </c>
      <c r="D47" s="77">
        <f>+IF($G$6=$H$7,0,D$9/'BC KQKD (Mkt)'!D$9*'BC KQKD'!D92)</f>
        <v>0</v>
      </c>
      <c r="E47" s="77">
        <f>+IF($G$6=$H$7,0,E$9/'BC KQKD (Mkt)'!E$9*'BC KQKD'!E92)</f>
        <v>0</v>
      </c>
      <c r="F47" s="77">
        <f>+IF($G$6=$H$7,0,F$9/'BC KQKD (Mkt)'!F$9*'BC KQKD'!F92)</f>
        <v>0</v>
      </c>
      <c r="G47" s="77">
        <f>+IF($G$6=$H$7,0,G$9/'BC KQKD (Mkt)'!G$9*'BC KQKD'!G92)</f>
        <v>0</v>
      </c>
      <c r="H47" s="77">
        <f>+IF($G$6=$H$7,0,H$9/'BC KQKD (Mkt)'!H$9*'BC KQKD'!H92)</f>
        <v>3979609.0559348953</v>
      </c>
      <c r="I47" s="77">
        <f>+IF($G$6=$H$7,0,I$9/'BC KQKD (Mkt)'!I$9*'BC KQKD'!I92)</f>
        <v>2626817.045396965</v>
      </c>
      <c r="J47" s="77">
        <f>+IF($G$6=$H$7,0,J$9/'BC KQKD (Mkt)'!J$9*'BC KQKD'!J92)</f>
        <v>1464594.9107562634</v>
      </c>
      <c r="K47" s="77">
        <f>+IF($G$6=$H$7,0,K$9/'BC KQKD (Mkt)'!K$9*'BC KQKD'!K92)</f>
        <v>1253238.2234151321</v>
      </c>
      <c r="L47" s="77" t="e">
        <f>+IF($G$6=$H$7,0,L$9/'BC KQKD (Mkt)'!L$9*'BC KQKD'!L92)</f>
        <v>#REF!</v>
      </c>
      <c r="M47" s="77" t="e">
        <f>+IF($G$6=$H$7,0,M$9/'BC KQKD (Mkt)'!M$9*'BC KQKD'!M92)</f>
        <v>#REF!</v>
      </c>
      <c r="N47" s="78">
        <f t="shared" si="17"/>
        <v>9324259.2355032563</v>
      </c>
      <c r="O47" s="119"/>
      <c r="P47" s="119">
        <f t="shared" si="12"/>
        <v>6.4627337101464289E-4</v>
      </c>
    </row>
    <row r="48" spans="1:16" ht="25.5" x14ac:dyDescent="0.2">
      <c r="A48" s="149" t="str">
        <f>+Tổng!B40</f>
        <v>HCVP  khác (in ấn, CPN, VPP, điện thoại, phí NH...)</v>
      </c>
      <c r="B48" s="77">
        <f>+IF($G$6=$H$7,0,B$9/'BC KQKD (Mkt)'!B$9*'BC KQKD'!B93)</f>
        <v>0</v>
      </c>
      <c r="C48" s="77">
        <f>+IF($G$6=$H$7,0,C$9/'BC KQKD (Mkt)'!C$9*'BC KQKD'!C93)</f>
        <v>0</v>
      </c>
      <c r="D48" s="77">
        <f>+IF($G$6=$H$7,0,D$9/'BC KQKD (Mkt)'!D$9*'BC KQKD'!D93)</f>
        <v>0</v>
      </c>
      <c r="E48" s="77">
        <f>+IF($G$6=$H$7,0,E$9/'BC KQKD (Mkt)'!E$9*'BC KQKD'!E93)</f>
        <v>0</v>
      </c>
      <c r="F48" s="77">
        <f>+IF($G$6=$H$7,0,F$9/'BC KQKD (Mkt)'!F$9*'BC KQKD'!F93)</f>
        <v>0</v>
      </c>
      <c r="G48" s="77">
        <f>+IF($G$6=$H$7,0,G$9/'BC KQKD (Mkt)'!G$9*'BC KQKD'!G93)</f>
        <v>21784704.151546493</v>
      </c>
      <c r="H48" s="77">
        <f>+IF($G$6=$H$7,0,H$9/'BC KQKD (Mkt)'!H$9*'BC KQKD'!H93)</f>
        <v>49279937.550324723</v>
      </c>
      <c r="I48" s="77">
        <f>+IF($G$6=$H$7,0,I$9/'BC KQKD (Mkt)'!I$9*'BC KQKD'!I93)</f>
        <v>251043062.8330141</v>
      </c>
      <c r="J48" s="77">
        <f>+IF($G$6=$H$7,0,J$9/'BC KQKD (Mkt)'!J$9*'BC KQKD'!J93)</f>
        <v>3200342.1753923306</v>
      </c>
      <c r="K48" s="77">
        <f>+IF($G$6=$H$7,0,K$9/'BC KQKD (Mkt)'!K$9*'BC KQKD'!K93)</f>
        <v>4237417.7388303643</v>
      </c>
      <c r="L48" s="77" t="e">
        <f>+IF($G$6=$H$7,0,L$9/'BC KQKD (Mkt)'!L$9*'BC KQKD'!L93)</f>
        <v>#REF!</v>
      </c>
      <c r="M48" s="77" t="e">
        <f>+IF($G$6=$H$7,0,M$9/'BC KQKD (Mkt)'!M$9*'BC KQKD'!M93)</f>
        <v>#REF!</v>
      </c>
      <c r="N48" s="78">
        <f t="shared" si="17"/>
        <v>329545464.449108</v>
      </c>
      <c r="O48" s="119"/>
      <c r="P48" s="119">
        <f t="shared" si="12"/>
        <v>2.2841112932722559E-2</v>
      </c>
    </row>
    <row r="49" spans="1:16" x14ac:dyDescent="0.2">
      <c r="A49" s="88" t="str">
        <f>+Tổng!B41</f>
        <v>Chi phí tuyển dụng, nhân sự</v>
      </c>
      <c r="B49" s="77">
        <f>+IF($G$6=$H$7,0,B$9/'BC KQKD (Mkt)'!B$9*'BC KQKD'!B94)</f>
        <v>0</v>
      </c>
      <c r="C49" s="77">
        <f>+IF($G$6=$H$7,0,C$9/'BC KQKD (Mkt)'!C$9*'BC KQKD'!C94)</f>
        <v>0</v>
      </c>
      <c r="D49" s="77">
        <f>+IF($G$6=$H$7,0,D$9/'BC KQKD (Mkt)'!D$9*'BC KQKD'!D94)</f>
        <v>0</v>
      </c>
      <c r="E49" s="77">
        <f>+IF($G$6=$H$7,0,E$9/'BC KQKD (Mkt)'!E$9*'BC KQKD'!E94)</f>
        <v>0</v>
      </c>
      <c r="F49" s="77">
        <f>+IF($G$6=$H$7,0,F$9/'BC KQKD (Mkt)'!F$9*'BC KQKD'!F94)</f>
        <v>0</v>
      </c>
      <c r="G49" s="77">
        <f>+IF($G$6=$H$7,0,G$9/'BC KQKD (Mkt)'!G$9*'BC KQKD'!G94)</f>
        <v>0</v>
      </c>
      <c r="H49" s="77">
        <f>+IF($G$6=$H$7,0,H$9/'BC KQKD (Mkt)'!H$9*'BC KQKD'!H94)</f>
        <v>0</v>
      </c>
      <c r="I49" s="77">
        <f>+IF($G$6=$H$7,0,I$9/'BC KQKD (Mkt)'!I$9*'BC KQKD'!I94)</f>
        <v>2314386.9226612886</v>
      </c>
      <c r="J49" s="77">
        <f>+IF($G$6=$H$7,0,J$9/'BC KQKD (Mkt)'!J$9*'BC KQKD'!J94)</f>
        <v>55505.816828055649</v>
      </c>
      <c r="K49" s="77">
        <f>+IF($G$6=$H$7,0,K$9/'BC KQKD (Mkt)'!K$9*'BC KQKD'!K94)</f>
        <v>507976.57540737197</v>
      </c>
      <c r="L49" s="77" t="e">
        <f>+IF($G$6=$H$7,0,L$9/'BC KQKD (Mkt)'!L$9*'BC KQKD'!L94)</f>
        <v>#REF!</v>
      </c>
      <c r="M49" s="77" t="e">
        <f>+IF($G$6=$H$7,0,M$9/'BC KQKD (Mkt)'!M$9*'BC KQKD'!M94)</f>
        <v>#REF!</v>
      </c>
      <c r="N49" s="78">
        <f t="shared" si="17"/>
        <v>2877869.3148967163</v>
      </c>
      <c r="O49" s="119"/>
      <c r="P49" s="119">
        <f t="shared" si="12"/>
        <v>1.9946788870864315E-4</v>
      </c>
    </row>
    <row r="50" spans="1:16" x14ac:dyDescent="0.2">
      <c r="A50" s="88" t="str">
        <f>+Tổng!B42</f>
        <v>Chi phí đối ngoại</v>
      </c>
      <c r="B50" s="77">
        <f>+IF($G$6=$H$7,0,B$9/'BC KQKD (Mkt)'!B$9*'BC KQKD'!B95)</f>
        <v>0</v>
      </c>
      <c r="C50" s="77">
        <f>+IF($G$6=$H$7,0,C$9/'BC KQKD (Mkt)'!C$9*'BC KQKD'!C95)</f>
        <v>0</v>
      </c>
      <c r="D50" s="77">
        <f>+IF($G$6=$H$7,0,D$9/'BC KQKD (Mkt)'!D$9*'BC KQKD'!D95)</f>
        <v>0</v>
      </c>
      <c r="E50" s="77">
        <f>+IF($G$6=$H$7,0,E$9/'BC KQKD (Mkt)'!E$9*'BC KQKD'!E95)</f>
        <v>0</v>
      </c>
      <c r="F50" s="77">
        <f>+IF($G$6=$H$7,0,F$9/'BC KQKD (Mkt)'!F$9*'BC KQKD'!F95)</f>
        <v>0</v>
      </c>
      <c r="G50" s="77">
        <f>+IF($G$6=$H$7,0,G$9/'BC KQKD (Mkt)'!G$9*'BC KQKD'!G95)</f>
        <v>0</v>
      </c>
      <c r="H50" s="77">
        <f>+IF($G$6=$H$7,0,H$9/'BC KQKD (Mkt)'!H$9*'BC KQKD'!H95)</f>
        <v>0</v>
      </c>
      <c r="I50" s="77">
        <f>+IF($G$6=$H$7,0,I$9/'BC KQKD (Mkt)'!I$9*'BC KQKD'!I95)</f>
        <v>0</v>
      </c>
      <c r="J50" s="77">
        <f>+IF($G$6=$H$7,0,J$9/'BC KQKD (Mkt)'!J$9*'BC KQKD'!J95)</f>
        <v>2023964.1048182212</v>
      </c>
      <c r="K50" s="77">
        <f>+IF($G$6=$H$7,0,K$9/'BC KQKD (Mkt)'!K$9*'BC KQKD'!K95)</f>
        <v>0</v>
      </c>
      <c r="L50" s="77" t="e">
        <f>+IF($G$6=$H$7,0,L$9/'BC KQKD (Mkt)'!L$9*'BC KQKD'!L95)</f>
        <v>#REF!</v>
      </c>
      <c r="M50" s="77" t="e">
        <f>+IF($G$6=$H$7,0,M$9/'BC KQKD (Mkt)'!M$9*'BC KQKD'!M95)</f>
        <v>#REF!</v>
      </c>
      <c r="N50" s="78">
        <f t="shared" si="17"/>
        <v>2023964.1048182212</v>
      </c>
      <c r="O50" s="119"/>
      <c r="P50" s="119">
        <f t="shared" si="12"/>
        <v>1.4028289773980181E-4</v>
      </c>
    </row>
    <row r="51" spans="1:16" x14ac:dyDescent="0.2">
      <c r="A51" s="88" t="str">
        <f>+Tổng!B43</f>
        <v>CP xăng xe, cầu đường...</v>
      </c>
      <c r="B51" s="77">
        <f>+IF($G$6=$H$7,0,B$9/'BC KQKD (Mkt)'!B$9*'BC KQKD'!B96)</f>
        <v>0</v>
      </c>
      <c r="C51" s="77">
        <f>+IF($G$6=$H$7,0,C$9/'BC KQKD (Mkt)'!C$9*'BC KQKD'!C96)</f>
        <v>0</v>
      </c>
      <c r="D51" s="77">
        <f>+IF($G$6=$H$7,0,D$9/'BC KQKD (Mkt)'!D$9*'BC KQKD'!D96)</f>
        <v>0</v>
      </c>
      <c r="E51" s="77">
        <f>+IF($G$6=$H$7,0,E$9/'BC KQKD (Mkt)'!E$9*'BC KQKD'!E96)</f>
        <v>0</v>
      </c>
      <c r="F51" s="77">
        <f>+IF($G$6=$H$7,0,F$9/'BC KQKD (Mkt)'!F$9*'BC KQKD'!F96)</f>
        <v>0</v>
      </c>
      <c r="G51" s="77">
        <f>+IF($G$6=$H$7,0,G$9/'BC KQKD (Mkt)'!G$9*'BC KQKD'!G96)</f>
        <v>9931452.18918759</v>
      </c>
      <c r="H51" s="77">
        <f>+IF($G$6=$H$7,0,H$9/'BC KQKD (Mkt)'!H$9*'BC KQKD'!H96)</f>
        <v>16559809.084202874</v>
      </c>
      <c r="I51" s="77">
        <f>+IF($G$6=$H$7,0,I$9/'BC KQKD (Mkt)'!I$9*'BC KQKD'!I96)</f>
        <v>8288961.9431457566</v>
      </c>
      <c r="J51" s="77">
        <f>+IF($G$6=$H$7,0,J$9/'BC KQKD (Mkt)'!J$9*'BC KQKD'!J96)</f>
        <v>754546.1849722222</v>
      </c>
      <c r="K51" s="77">
        <f>+IF($G$6=$H$7,0,K$9/'BC KQKD (Mkt)'!K$9*'BC KQKD'!K96)</f>
        <v>999196.42286151438</v>
      </c>
      <c r="L51" s="77" t="e">
        <f>+IF($G$6=$H$7,0,L$9/'BC KQKD (Mkt)'!L$9*'BC KQKD'!L96)</f>
        <v>#REF!</v>
      </c>
      <c r="M51" s="77" t="e">
        <f>+IF($G$6=$H$7,0,M$9/'BC KQKD (Mkt)'!M$9*'BC KQKD'!M96)</f>
        <v>#REF!</v>
      </c>
      <c r="N51" s="78">
        <f t="shared" si="17"/>
        <v>36533965.82436996</v>
      </c>
      <c r="O51" s="119"/>
      <c r="P51" s="119">
        <f t="shared" si="12"/>
        <v>2.5322042913551602E-3</v>
      </c>
    </row>
    <row r="52" spans="1:16" x14ac:dyDescent="0.2">
      <c r="A52" s="88" t="str">
        <f>+Tổng!B44</f>
        <v>CP phát triển hệ thống</v>
      </c>
      <c r="B52" s="77">
        <f>+IF($G$6=$H$7,0,B$9/'BC KQKD (Mkt)'!B$9*'BC KQKD'!B97)</f>
        <v>0</v>
      </c>
      <c r="C52" s="77">
        <f>+IF($G$6=$H$7,0,C$9/'BC KQKD (Mkt)'!C$9*'BC KQKD'!C97)</f>
        <v>0</v>
      </c>
      <c r="D52" s="77">
        <f>+IF($G$6=$H$7,0,D$9/'BC KQKD (Mkt)'!D$9*'BC KQKD'!D97)</f>
        <v>0</v>
      </c>
      <c r="E52" s="77">
        <f>+IF($G$6=$H$7,0,E$9/'BC KQKD (Mkt)'!E$9*'BC KQKD'!E97)</f>
        <v>0</v>
      </c>
      <c r="F52" s="77">
        <f>+IF($G$6=$H$7,0,F$9/'BC KQKD (Mkt)'!F$9*'BC KQKD'!F97)</f>
        <v>0</v>
      </c>
      <c r="G52" s="77">
        <f>+IF($G$6=$H$7,0,G$9/'BC KQKD (Mkt)'!G$9*'BC KQKD'!G97)</f>
        <v>3255941.4100810778</v>
      </c>
      <c r="H52" s="77">
        <f>+IF($G$6=$H$7,0,H$9/'BC KQKD (Mkt)'!H$9*'BC KQKD'!H97)</f>
        <v>3395698.4220662541</v>
      </c>
      <c r="I52" s="77">
        <f>+IF($G$6=$H$7,0,I$9/'BC KQKD (Mkt)'!I$9*'BC KQKD'!I97)</f>
        <v>2466336.1629327228</v>
      </c>
      <c r="J52" s="77">
        <f>+IF($G$6=$H$7,0,J$9/'BC KQKD (Mkt)'!J$9*'BC KQKD'!J97)</f>
        <v>352641.10963487433</v>
      </c>
      <c r="K52" s="77">
        <f>+IF($G$6=$H$7,0,K$9/'BC KQKD (Mkt)'!K$9*'BC KQKD'!K97)</f>
        <v>139056.74350984878</v>
      </c>
      <c r="L52" s="77" t="e">
        <f>+IF($G$6=$H$7,0,L$9/'BC KQKD (Mkt)'!L$9*'BC KQKD'!L97)</f>
        <v>#REF!</v>
      </c>
      <c r="M52" s="77" t="e">
        <f>+IF($G$6=$H$7,0,M$9/'BC KQKD (Mkt)'!M$9*'BC KQKD'!M97)</f>
        <v>#REF!</v>
      </c>
      <c r="N52" s="78">
        <f t="shared" si="17"/>
        <v>9609673.8482247777</v>
      </c>
      <c r="O52" s="119"/>
      <c r="P52" s="119">
        <f t="shared" si="12"/>
        <v>6.6605573219117881E-4</v>
      </c>
    </row>
    <row r="53" spans="1:16" x14ac:dyDescent="0.2">
      <c r="A53" s="88" t="str">
        <f>+Tổng!B45</f>
        <v>Chi phí thuế</v>
      </c>
      <c r="B53" s="77">
        <f>+IF($G$6=$H$7,0,B$9/'BC KQKD (Mkt)'!B$9*'BC KQKD'!B98)</f>
        <v>0</v>
      </c>
      <c r="C53" s="77">
        <f>+IF($G$6=$H$7,0,C$9/'BC KQKD (Mkt)'!C$9*'BC KQKD'!C98)</f>
        <v>0</v>
      </c>
      <c r="D53" s="77">
        <f>+IF($G$6=$H$7,0,D$9/'BC KQKD (Mkt)'!D$9*'BC KQKD'!D98)</f>
        <v>0</v>
      </c>
      <c r="E53" s="77">
        <f>+IF($G$6=$H$7,0,E$9/'BC KQKD (Mkt)'!E$9*'BC KQKD'!E98)</f>
        <v>0</v>
      </c>
      <c r="F53" s="77">
        <f>+IF($G$6=$H$7,0,F$9/'BC KQKD (Mkt)'!F$9*'BC KQKD'!F98)</f>
        <v>0</v>
      </c>
      <c r="G53" s="77">
        <f>+IF($G$6=$H$7,0,G$9/'BC KQKD (Mkt)'!G$9*'BC KQKD'!G98)</f>
        <v>47916.270941498748</v>
      </c>
      <c r="H53" s="77">
        <f>+IF($G$6=$H$7,0,H$9/'BC KQKD (Mkt)'!H$9*'BC KQKD'!H98)</f>
        <v>504770.755101963</v>
      </c>
      <c r="I53" s="77">
        <f>+IF($G$6=$H$7,0,I$9/'BC KQKD (Mkt)'!I$9*'BC KQKD'!I98)</f>
        <v>21595.309695584907</v>
      </c>
      <c r="J53" s="77">
        <f>+IF($G$6=$H$7,0,J$9/'BC KQKD (Mkt)'!J$9*'BC KQKD'!J98)</f>
        <v>3776.1717304462823</v>
      </c>
      <c r="K53" s="77">
        <f>+IF($G$6=$H$7,0,K$9/'BC KQKD (Mkt)'!K$9*'BC KQKD'!K98)</f>
        <v>3973.0633151284283</v>
      </c>
      <c r="L53" s="77" t="e">
        <f>+IF($G$6=$H$7,0,L$9/'BC KQKD (Mkt)'!L$9*'BC KQKD'!L98)</f>
        <v>#REF!</v>
      </c>
      <c r="M53" s="77" t="e">
        <f>+IF($G$6=$H$7,0,M$9/'BC KQKD (Mkt)'!M$9*'BC KQKD'!M98)</f>
        <v>#REF!</v>
      </c>
      <c r="N53" s="78">
        <f t="shared" si="17"/>
        <v>582031.57078462141</v>
      </c>
      <c r="O53" s="119"/>
      <c r="P53" s="119">
        <f t="shared" si="12"/>
        <v>4.0341167677501094E-5</v>
      </c>
    </row>
    <row r="54" spans="1:16" x14ac:dyDescent="0.2">
      <c r="A54" s="88" t="str">
        <f>+Tổng!B46</f>
        <v>CP Thưởng nhân viên</v>
      </c>
      <c r="B54" s="77">
        <f>+IF($G$6=$H$7,0,B$9/'BC KQKD (Mkt)'!B$9*'BC KQKD'!B99)</f>
        <v>0</v>
      </c>
      <c r="C54" s="77">
        <f>+IF($G$6=$H$7,0,C$9/'BC KQKD (Mkt)'!C$9*'BC KQKD'!C99)</f>
        <v>0</v>
      </c>
      <c r="D54" s="77">
        <f>+IF($G$6=$H$7,0,D$9/'BC KQKD (Mkt)'!D$9*'BC KQKD'!D99)</f>
        <v>0</v>
      </c>
      <c r="E54" s="77">
        <f>+IF($G$6=$H$7,0,E$9/'BC KQKD (Mkt)'!E$9*'BC KQKD'!E99)</f>
        <v>0</v>
      </c>
      <c r="F54" s="77">
        <f>+IF($G$6=$H$7,0,F$9/'BC KQKD (Mkt)'!F$9*'BC KQKD'!F99)</f>
        <v>0</v>
      </c>
      <c r="G54" s="77">
        <f>+IF($G$6=$H$7,0,G$9/'BC KQKD (Mkt)'!G$9*'BC KQKD'!G99)</f>
        <v>5497474.9054757208</v>
      </c>
      <c r="H54" s="77">
        <f>+IF($G$6=$H$7,0,H$9/'BC KQKD (Mkt)'!H$9*'BC KQKD'!H99)</f>
        <v>5992108.24674825</v>
      </c>
      <c r="I54" s="77">
        <f>+IF($G$6=$H$7,0,I$9/'BC KQKD (Mkt)'!I$9*'BC KQKD'!I99)</f>
        <v>0</v>
      </c>
      <c r="J54" s="77">
        <f>+IF($G$6=$H$7,0,J$9/'BC KQKD (Mkt)'!J$9*'BC KQKD'!J99)</f>
        <v>2553267.57409056</v>
      </c>
      <c r="K54" s="77">
        <f>+IF($G$6=$H$7,0,K$9/'BC KQKD (Mkt)'!K$9*'BC KQKD'!K99)</f>
        <v>0</v>
      </c>
      <c r="L54" s="77" t="e">
        <f>+IF($G$6=$H$7,0,L$9/'BC KQKD (Mkt)'!L$9*'BC KQKD'!L99)</f>
        <v>#REF!</v>
      </c>
      <c r="M54" s="77" t="e">
        <f>+IF($G$6=$H$7,0,M$9/'BC KQKD (Mkt)'!M$9*'BC KQKD'!M99)</f>
        <v>#REF!</v>
      </c>
      <c r="N54" s="78">
        <f t="shared" ref="N54" si="18">SUM(B54:K54)</f>
        <v>14042850.72631453</v>
      </c>
      <c r="O54" s="119"/>
      <c r="P54" s="119">
        <f t="shared" si="12"/>
        <v>9.7332348322047547E-4</v>
      </c>
    </row>
    <row r="55" spans="1:16" x14ac:dyDescent="0.2">
      <c r="A55" s="88"/>
      <c r="B55" s="77"/>
      <c r="C55" s="77"/>
      <c r="D55" s="77"/>
      <c r="E55" s="77"/>
      <c r="F55" s="77"/>
      <c r="G55" s="77"/>
      <c r="H55" s="77"/>
      <c r="I55" s="77"/>
      <c r="J55" s="77"/>
      <c r="K55" s="82"/>
      <c r="L55" s="82"/>
      <c r="M55" s="82"/>
      <c r="N55" s="78"/>
      <c r="O55" s="119"/>
      <c r="P55" s="119"/>
    </row>
    <row r="56" spans="1:16" s="50" customFormat="1" x14ac:dyDescent="0.2">
      <c r="A56" s="83" t="s">
        <v>4396</v>
      </c>
      <c r="B56" s="84">
        <f t="shared" ref="B56:N56" si="19">+B28+B41</f>
        <v>0</v>
      </c>
      <c r="C56" s="84">
        <f t="shared" si="19"/>
        <v>0</v>
      </c>
      <c r="D56" s="84">
        <f t="shared" si="19"/>
        <v>0</v>
      </c>
      <c r="E56" s="84">
        <f t="shared" si="19"/>
        <v>0</v>
      </c>
      <c r="F56" s="84">
        <f t="shared" si="19"/>
        <v>221159268</v>
      </c>
      <c r="G56" s="84">
        <f t="shared" si="19"/>
        <v>1010864123.8200595</v>
      </c>
      <c r="H56" s="84">
        <f t="shared" si="19"/>
        <v>1166733809.8427167</v>
      </c>
      <c r="I56" s="84">
        <f t="shared" si="19"/>
        <v>1172846559.2757525</v>
      </c>
      <c r="J56" s="84">
        <f t="shared" si="19"/>
        <v>239783996.77147177</v>
      </c>
      <c r="K56" s="84">
        <f t="shared" si="19"/>
        <v>137124628.39603963</v>
      </c>
      <c r="L56" s="84" t="e">
        <f t="shared" ref="L56:M56" si="20">+L28+L41</f>
        <v>#REF!</v>
      </c>
      <c r="M56" s="84" t="e">
        <f t="shared" si="20"/>
        <v>#REF!</v>
      </c>
      <c r="N56" s="85">
        <f t="shared" si="19"/>
        <v>3948512386.10604</v>
      </c>
      <c r="O56" s="121"/>
      <c r="P56" s="115">
        <f t="shared" si="12"/>
        <v>0.27367518918237077</v>
      </c>
    </row>
    <row r="57" spans="1:16" s="63" customFormat="1" ht="7.9" customHeight="1" x14ac:dyDescent="0.2">
      <c r="A57" s="72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78"/>
      <c r="O57" s="119"/>
      <c r="P57" s="119"/>
    </row>
    <row r="58" spans="1:16" s="60" customFormat="1" x14ac:dyDescent="0.2">
      <c r="A58" s="74" t="s">
        <v>4395</v>
      </c>
      <c r="B58" s="75">
        <f t="shared" ref="B58:N58" si="21">+B26-B56</f>
        <v>0</v>
      </c>
      <c r="C58" s="75">
        <f t="shared" si="21"/>
        <v>0</v>
      </c>
      <c r="D58" s="75">
        <f t="shared" si="21"/>
        <v>0</v>
      </c>
      <c r="E58" s="75">
        <f t="shared" si="21"/>
        <v>0</v>
      </c>
      <c r="F58" s="75">
        <f t="shared" si="21"/>
        <v>-221159268</v>
      </c>
      <c r="G58" s="75">
        <f t="shared" si="21"/>
        <v>436212813.17994046</v>
      </c>
      <c r="H58" s="75">
        <f t="shared" si="21"/>
        <v>-144395289.74271631</v>
      </c>
      <c r="I58" s="75">
        <f t="shared" si="21"/>
        <v>-273272288.97575235</v>
      </c>
      <c r="J58" s="75">
        <f t="shared" si="21"/>
        <v>101405544.82852826</v>
      </c>
      <c r="K58" s="75">
        <f t="shared" si="21"/>
        <v>481015813.90396059</v>
      </c>
      <c r="L58" s="75" t="e">
        <f t="shared" ref="L58:M58" si="22">+L26-L56</f>
        <v>#REF!</v>
      </c>
      <c r="M58" s="75" t="e">
        <f t="shared" si="22"/>
        <v>#REF!</v>
      </c>
      <c r="N58" s="76">
        <f t="shared" si="21"/>
        <v>379807325.19395924</v>
      </c>
      <c r="O58" s="118"/>
      <c r="P58" s="114">
        <f t="shared" si="12"/>
        <v>2.6324810817629163E-2</v>
      </c>
    </row>
  </sheetData>
  <dataValidations count="1">
    <dataValidation type="list" allowBlank="1" showInputMessage="1" showErrorMessage="1" sqref="G6" xr:uid="{2FC0CE08-BA6E-44B9-A4DE-C297F79B4E63}">
      <formula1>$H$6:$H$7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9E651-339D-475F-AE1F-72D2D72C4D2D}">
          <x14:formula1>
            <xm:f>'BC KQKD (Mkt)'!$A$22:$A$38</xm:f>
          </x14:formula1>
          <xm:sqref>G5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32A4-5E7A-4416-AD13-313B4D8A818C}">
  <sheetPr>
    <tabColor rgb="FFFF0000"/>
  </sheetPr>
  <dimension ref="A1:O140"/>
  <sheetViews>
    <sheetView workbookViewId="0">
      <pane ySplit="8" topLeftCell="A80" activePane="bottomLeft" state="frozen"/>
      <selection pane="bottomLeft" activeCell="A98" sqref="A98:XFD9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1" width="12.5703125" style="48" customWidth="1"/>
    <col min="12" max="12" width="16" style="71" bestFit="1" customWidth="1"/>
    <col min="13" max="14" width="12.42578125" style="116" customWidth="1"/>
    <col min="15" max="15" width="12.28515625" style="48" bestFit="1" customWidth="1"/>
    <col min="16" max="16384" width="8.7109375" style="48"/>
  </cols>
  <sheetData>
    <row r="1" spans="1:15" ht="18.75" x14ac:dyDescent="0.3">
      <c r="A1" s="103" t="s">
        <v>7227</v>
      </c>
    </row>
    <row r="3" spans="1:15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124"/>
      <c r="N3" s="124"/>
    </row>
    <row r="4" spans="1:15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124"/>
      <c r="N4" s="124"/>
    </row>
    <row r="8" spans="1:1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2" t="s">
        <v>4392</v>
      </c>
      <c r="M8" s="117" t="s">
        <v>7458</v>
      </c>
      <c r="N8" s="117" t="s">
        <v>7459</v>
      </c>
    </row>
    <row r="9" spans="1:15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76">
        <f>SUM(B9:K9)</f>
        <v>61350480104</v>
      </c>
      <c r="M9" s="114">
        <f>+L9/$L$9</f>
        <v>1</v>
      </c>
      <c r="N9" s="118"/>
      <c r="O9" s="186"/>
    </row>
    <row r="10" spans="1:15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8">
        <f>+SUM(B10:K10)</f>
        <v>57411900</v>
      </c>
      <c r="M10" s="119">
        <f>+L10/$L$9</f>
        <v>9.3580196768919483E-4</v>
      </c>
      <c r="N10" s="119"/>
    </row>
    <row r="11" spans="1:15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8">
        <f t="shared" ref="L11:L19" si="2">+SUM(B11:K11)</f>
        <v>5396879816.4625006</v>
      </c>
      <c r="M11" s="119">
        <f t="shared" ref="M11:M40" si="3">+L11/$L$9</f>
        <v>8.7968012757419778E-2</v>
      </c>
      <c r="N11" s="119"/>
    </row>
    <row r="12" spans="1:15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8">
        <f t="shared" si="2"/>
        <v>3081125632.4200001</v>
      </c>
      <c r="M12" s="119">
        <f t="shared" si="3"/>
        <v>5.0221703680182174E-2</v>
      </c>
      <c r="N12" s="119"/>
    </row>
    <row r="13" spans="1:15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8">
        <f t="shared" si="2"/>
        <v>8310862860.781249</v>
      </c>
      <c r="M13" s="119">
        <f t="shared" si="3"/>
        <v>0.13546532719373761</v>
      </c>
      <c r="N13" s="119"/>
    </row>
    <row r="14" spans="1:15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8">
        <f t="shared" si="2"/>
        <v>0</v>
      </c>
      <c r="M14" s="119">
        <f t="shared" si="3"/>
        <v>0</v>
      </c>
      <c r="N14" s="119"/>
    </row>
    <row r="15" spans="1:15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8">
        <f t="shared" si="2"/>
        <v>0</v>
      </c>
      <c r="M15" s="119">
        <f t="shared" si="3"/>
        <v>0</v>
      </c>
      <c r="N15" s="119"/>
    </row>
    <row r="16" spans="1:15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8">
        <f t="shared" si="2"/>
        <v>2718361289.7909999</v>
      </c>
      <c r="M16" s="119">
        <f t="shared" si="3"/>
        <v>4.4308720733446466E-2</v>
      </c>
      <c r="N16" s="119"/>
    </row>
    <row r="17" spans="1:15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8">
        <f t="shared" si="2"/>
        <v>79379414.540000007</v>
      </c>
      <c r="M17" s="119">
        <f t="shared" si="3"/>
        <v>1.2938678622471699E-3</v>
      </c>
      <c r="N17" s="119"/>
    </row>
    <row r="18" spans="1:15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8">
        <f t="shared" si="2"/>
        <v>10683716291.358501</v>
      </c>
      <c r="M18" s="119">
        <f t="shared" si="3"/>
        <v>0.174142342052543</v>
      </c>
      <c r="N18" s="119"/>
    </row>
    <row r="19" spans="1:15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8">
        <f t="shared" si="2"/>
        <v>240652933.61400002</v>
      </c>
      <c r="M19" s="119">
        <f t="shared" si="3"/>
        <v>3.9225925079322994E-3</v>
      </c>
      <c r="N19" s="119"/>
    </row>
    <row r="20" spans="1:15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8"/>
      <c r="M20" s="119"/>
      <c r="N20" s="119"/>
    </row>
    <row r="21" spans="1:15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78">
        <f>SUM(B21:K21)</f>
        <v>58239165679</v>
      </c>
      <c r="M21" s="119"/>
      <c r="N21" s="119"/>
    </row>
    <row r="22" spans="1:15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78"/>
      <c r="M22" s="119"/>
      <c r="N22" s="119"/>
      <c r="O22" s="176">
        <f>+IFERROR(VLOOKUP(A22,'Tỷ lệ %GV'!$A$8:$D$17,4,0),70%)</f>
        <v>0.7</v>
      </c>
    </row>
    <row r="23" spans="1:15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8">
        <f t="shared" ref="L23:L37" si="5">SUM(B23:K23)</f>
        <v>79379415</v>
      </c>
      <c r="M23" s="119">
        <f>+L23/$L$9</f>
        <v>1.2938678697450737E-3</v>
      </c>
      <c r="N23" s="119"/>
      <c r="O23" s="176">
        <f>+IFERROR(VLOOKUP(A23,'Tỷ lệ %GV'!$A$8:$D$17,4,0),70%)</f>
        <v>0.7</v>
      </c>
    </row>
    <row r="24" spans="1:15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8">
        <f t="shared" si="5"/>
        <v>5459723403</v>
      </c>
      <c r="M24" s="119">
        <f t="shared" ref="M24:M37" si="6">+L24/$L$9</f>
        <v>8.8992350080142738E-2</v>
      </c>
      <c r="N24" s="119"/>
      <c r="O24" s="176">
        <f>+IFERROR(VLOOKUP(A24,'Tỷ lệ %GV'!$A$8:$D$17,4,0),70%)</f>
        <v>0.7</v>
      </c>
    </row>
    <row r="25" spans="1:15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8">
        <f t="shared" si="5"/>
        <v>330864648</v>
      </c>
      <c r="M25" s="119">
        <f t="shared" si="6"/>
        <v>5.3930245931103626E-3</v>
      </c>
      <c r="N25" s="119"/>
      <c r="O25" s="176">
        <f>+IFERROR(VLOOKUP(A25,'Tỷ lệ %GV'!$A$8:$D$17,4,0),70%)</f>
        <v>0.7</v>
      </c>
    </row>
    <row r="26" spans="1:15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8">
        <f t="shared" si="5"/>
        <v>7190635372</v>
      </c>
      <c r="M26" s="119">
        <f t="shared" si="6"/>
        <v>0.1172058533170497</v>
      </c>
      <c r="N26" s="119"/>
      <c r="O26" s="176">
        <f>+IFERROR(VLOOKUP(A26,'Tỷ lệ %GV'!$A$8:$D$17,4,0),70%)</f>
        <v>0.7</v>
      </c>
    </row>
    <row r="27" spans="1:15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8">
        <f t="shared" si="5"/>
        <v>14427732371</v>
      </c>
      <c r="M27" s="119">
        <f t="shared" si="6"/>
        <v>0.23516902144111052</v>
      </c>
      <c r="N27" s="119"/>
      <c r="O27" s="176">
        <f>+IFERROR(VLOOKUP(A27,'Tỷ lệ %GV'!$A$8:$D$17,4,0),70%)</f>
        <v>0.7</v>
      </c>
    </row>
    <row r="28" spans="1:15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8">
        <f t="shared" si="5"/>
        <v>1205526281</v>
      </c>
      <c r="M28" s="119">
        <f t="shared" si="6"/>
        <v>1.9649826357616404E-2</v>
      </c>
      <c r="N28" s="119"/>
      <c r="O28" s="176">
        <f>+IFERROR(VLOOKUP(A28,'Tỷ lệ %GV'!$A$8:$D$17,4,0),70%)</f>
        <v>0.7</v>
      </c>
    </row>
    <row r="29" spans="1:15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8">
        <f t="shared" si="5"/>
        <v>3316695193</v>
      </c>
      <c r="M29" s="119">
        <f t="shared" si="6"/>
        <v>5.4061438270370674E-2</v>
      </c>
      <c r="N29" s="119"/>
      <c r="O29" s="176">
        <f>+IFERROR(VLOOKUP(A29,'Tỷ lệ %GV'!$A$8:$D$17,4,0),70%)</f>
        <v>0.7</v>
      </c>
    </row>
    <row r="30" spans="1:15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8">
        <f t="shared" si="5"/>
        <v>3154562753</v>
      </c>
      <c r="M30" s="119">
        <f t="shared" si="6"/>
        <v>5.1418713393154444E-2</v>
      </c>
      <c r="N30" s="119"/>
      <c r="O30" s="176">
        <f>+IFERROR(VLOOKUP(A30,'Tỷ lệ %GV'!$A$8:$D$17,4,0),70%)</f>
        <v>0.7</v>
      </c>
    </row>
    <row r="31" spans="1:15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8">
        <f t="shared" si="5"/>
        <v>143072603</v>
      </c>
      <c r="M31" s="119">
        <f t="shared" si="6"/>
        <v>2.3320535186923791E-3</v>
      </c>
      <c r="N31" s="119"/>
      <c r="O31" s="176">
        <f>+IFERROR(VLOOKUP(A31,'Tỷ lệ %GV'!$A$8:$D$17,4,0),70%)</f>
        <v>0.7</v>
      </c>
    </row>
    <row r="32" spans="1:15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8">
        <f t="shared" si="5"/>
        <v>2893022827</v>
      </c>
      <c r="M32" s="119">
        <f t="shared" si="6"/>
        <v>4.7155667275884564E-2</v>
      </c>
      <c r="N32" s="119"/>
      <c r="O32" s="176">
        <f>+IFERROR(VLOOKUP(A32,'Tỷ lệ %GV'!$A$8:$D$17,4,0),70%)</f>
        <v>0.7</v>
      </c>
    </row>
    <row r="33" spans="1:15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8">
        <f t="shared" si="5"/>
        <v>6907642416</v>
      </c>
      <c r="M33" s="119">
        <f t="shared" si="6"/>
        <v>0.11259312729566769</v>
      </c>
      <c r="N33" s="119"/>
      <c r="O33" s="176">
        <f>+IFERROR(VLOOKUP(A33,'Tỷ lệ %GV'!$A$8:$D$17,4,0),70%)</f>
        <v>0.7</v>
      </c>
    </row>
    <row r="34" spans="1:15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8">
        <f t="shared" si="5"/>
        <v>2947664271</v>
      </c>
      <c r="M34" s="119">
        <f t="shared" si="6"/>
        <v>4.8046311389954625E-2</v>
      </c>
      <c r="N34" s="119"/>
      <c r="O34" s="176">
        <f>+IFERROR(VLOOKUP(A34,'Tỷ lệ %GV'!$A$8:$D$17,4,0),70%)</f>
        <v>0.7</v>
      </c>
    </row>
    <row r="35" spans="1:15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8">
        <f t="shared" si="5"/>
        <v>9769387598</v>
      </c>
      <c r="M35" s="119">
        <f t="shared" si="6"/>
        <v>0.15923897549683633</v>
      </c>
      <c r="N35" s="119"/>
      <c r="O35" s="176">
        <f>+IFERROR(VLOOKUP(A35,'Tỷ lệ %GV'!$A$8:$D$17,4,0),70%)</f>
        <v>0.7</v>
      </c>
    </row>
    <row r="36" spans="1:15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8">
        <f t="shared" si="5"/>
        <v>189658456</v>
      </c>
      <c r="M36" s="119">
        <f t="shared" si="6"/>
        <v>3.0913931835332845E-3</v>
      </c>
      <c r="N36" s="119"/>
      <c r="O36" s="176">
        <f>+IFERROR(VLOOKUP(A36,'Tỷ lệ %GV'!$A$8:$D$17,4,0),70%)</f>
        <v>0.7</v>
      </c>
    </row>
    <row r="37" spans="1:15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8">
        <f t="shared" si="5"/>
        <v>166186172</v>
      </c>
      <c r="M37" s="119">
        <f t="shared" si="6"/>
        <v>2.7087998613586203E-3</v>
      </c>
      <c r="N37" s="119"/>
      <c r="O37" s="176">
        <f>+IFERROR(VLOOKUP(A37,'Tỷ lệ %GV'!$A$8:$D$17,4,0),70%)</f>
        <v>0.7</v>
      </c>
    </row>
    <row r="38" spans="1:15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8"/>
      <c r="M38" s="119"/>
      <c r="N38" s="119"/>
    </row>
    <row r="39" spans="1:15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80">
        <f t="shared" ref="L39" si="7">+SUM(B39:K39)</f>
        <v>2928181821</v>
      </c>
      <c r="M39" s="120">
        <f t="shared" si="3"/>
        <v>4.7728751527880628E-2</v>
      </c>
      <c r="N39" s="120"/>
    </row>
    <row r="40" spans="1:15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0">
        <f t="shared" ref="L40" si="8">+SUM(B40:K40)</f>
        <v>183132604</v>
      </c>
      <c r="M40" s="120">
        <f t="shared" si="3"/>
        <v>2.9850231602027823E-3</v>
      </c>
      <c r="N40" s="120"/>
    </row>
    <row r="41" spans="1:15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3"/>
      <c r="M41" s="119"/>
      <c r="N41" s="119"/>
    </row>
    <row r="42" spans="1:15" s="63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5">
        <f t="shared" ref="L42:L52" si="10">+SUM(B42:K42)</f>
        <v>43006744259.300003</v>
      </c>
      <c r="M42" s="115">
        <f>+L42/$L$42</f>
        <v>1</v>
      </c>
      <c r="N42" s="115">
        <f>+L42/$L$9</f>
        <v>0.70100094060219098</v>
      </c>
    </row>
    <row r="43" spans="1:15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78">
        <f t="shared" si="10"/>
        <v>28705950</v>
      </c>
      <c r="M43" s="119">
        <f>+L43/$L$42</f>
        <v>6.6747554353158167E-4</v>
      </c>
      <c r="N43" s="119">
        <f t="shared" ref="N43:N73" si="11">+L43/$L$9</f>
        <v>4.6790098384459741E-4</v>
      </c>
    </row>
    <row r="44" spans="1:15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78">
        <f t="shared" si="10"/>
        <v>2540705079.4363637</v>
      </c>
      <c r="M44" s="119">
        <f t="shared" ref="M44:M73" si="12">+L44/$L$42</f>
        <v>5.9076898825861444E-2</v>
      </c>
      <c r="N44" s="119">
        <f t="shared" si="11"/>
        <v>4.1412961644789345E-2</v>
      </c>
    </row>
    <row r="45" spans="1:15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78">
        <f t="shared" si="10"/>
        <v>1866125538.6420002</v>
      </c>
      <c r="M45" s="119">
        <f t="shared" si="12"/>
        <v>4.3391462682936283E-2</v>
      </c>
      <c r="N45" s="119">
        <f t="shared" si="11"/>
        <v>3.0417456154843203E-2</v>
      </c>
    </row>
    <row r="46" spans="1:15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78">
        <f t="shared" si="10"/>
        <v>4084731853.207273</v>
      </c>
      <c r="M46" s="119">
        <f t="shared" si="12"/>
        <v>9.4978867234851647E-2</v>
      </c>
      <c r="N46" s="119">
        <f t="shared" si="11"/>
        <v>6.6580275268961625E-2</v>
      </c>
    </row>
    <row r="47" spans="1:15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78">
        <f t="shared" si="10"/>
        <v>0</v>
      </c>
      <c r="M47" s="119">
        <f t="shared" si="12"/>
        <v>0</v>
      </c>
      <c r="N47" s="119">
        <f t="shared" si="11"/>
        <v>0</v>
      </c>
    </row>
    <row r="48" spans="1:15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78">
        <f t="shared" si="10"/>
        <v>0</v>
      </c>
      <c r="M48" s="119">
        <f t="shared" si="12"/>
        <v>0</v>
      </c>
      <c r="N48" s="119">
        <f t="shared" si="11"/>
        <v>0</v>
      </c>
    </row>
    <row r="49" spans="1:14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78">
        <f t="shared" si="10"/>
        <v>1506312066.0945454</v>
      </c>
      <c r="M49" s="119">
        <f t="shared" si="12"/>
        <v>3.5025019727430599E-2</v>
      </c>
      <c r="N49" s="119">
        <f t="shared" si="11"/>
        <v>2.4552571773539145E-2</v>
      </c>
    </row>
    <row r="50" spans="1:14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78">
        <f t="shared" si="10"/>
        <v>55565590.177999996</v>
      </c>
      <c r="M50" s="119">
        <f t="shared" si="12"/>
        <v>1.2920203827329758E-3</v>
      </c>
      <c r="N50" s="119">
        <f t="shared" si="11"/>
        <v>9.0570750357301874E-4</v>
      </c>
    </row>
    <row r="51" spans="1:14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78">
        <f t="shared" si="10"/>
        <v>6021649717.8115902</v>
      </c>
      <c r="M51" s="119">
        <f t="shared" si="12"/>
        <v>0.14001640490396891</v>
      </c>
      <c r="N51" s="119">
        <f t="shared" si="11"/>
        <v>9.8151631537419445E-2</v>
      </c>
    </row>
    <row r="52" spans="1:14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78">
        <f t="shared" si="10"/>
        <v>133696074.23</v>
      </c>
      <c r="M52" s="119">
        <f t="shared" si="12"/>
        <v>3.1087234463485075E-3</v>
      </c>
      <c r="N52" s="119">
        <f t="shared" si="11"/>
        <v>2.1792180599623885E-3</v>
      </c>
    </row>
    <row r="53" spans="1:14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78"/>
      <c r="M53" s="119"/>
      <c r="N53" s="119"/>
    </row>
    <row r="54" spans="1:14" x14ac:dyDescent="0.2">
      <c r="A54" s="86" t="str">
        <f>+A22</f>
        <v>FPT Plaza 2</v>
      </c>
      <c r="B54" s="77">
        <f>+B22*$O22</f>
        <v>40188330</v>
      </c>
      <c r="C54" s="77">
        <f t="shared" ref="C54:K54" si="13">+C22*$O22</f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8">
        <f t="shared" ref="L54:L69" si="14">SUM(B54:K54)</f>
        <v>40188330</v>
      </c>
      <c r="M54" s="119">
        <f>+L54/$L$42</f>
        <v>9.3446576094421432E-4</v>
      </c>
      <c r="N54" s="119"/>
    </row>
    <row r="55" spans="1:14" x14ac:dyDescent="0.2">
      <c r="A55" s="86" t="str">
        <f t="shared" ref="A55:A69" si="15">+A23</f>
        <v>The Sea - Sunset Town</v>
      </c>
      <c r="B55" s="77">
        <f t="shared" ref="B55:K69" si="16">+B23*$O23</f>
        <v>0</v>
      </c>
      <c r="C55" s="77">
        <f t="shared" si="16"/>
        <v>0</v>
      </c>
      <c r="D55" s="77">
        <f t="shared" si="16"/>
        <v>55565590.5</v>
      </c>
      <c r="E55" s="77">
        <f t="shared" si="16"/>
        <v>0</v>
      </c>
      <c r="F55" s="77">
        <f t="shared" si="16"/>
        <v>0</v>
      </c>
      <c r="G55" s="77">
        <f t="shared" si="16"/>
        <v>0</v>
      </c>
      <c r="H55" s="77">
        <f t="shared" si="16"/>
        <v>0</v>
      </c>
      <c r="I55" s="77">
        <f t="shared" si="16"/>
        <v>0</v>
      </c>
      <c r="J55" s="77">
        <f t="shared" si="16"/>
        <v>0</v>
      </c>
      <c r="K55" s="77">
        <f t="shared" si="16"/>
        <v>0</v>
      </c>
      <c r="L55" s="78">
        <f t="shared" si="14"/>
        <v>55565590.5</v>
      </c>
      <c r="M55" s="119">
        <f t="shared" ref="M55:M69" si="17">+L55/$L$42</f>
        <v>1.2920203902201735E-3</v>
      </c>
      <c r="N55" s="119"/>
    </row>
    <row r="56" spans="1:14" x14ac:dyDescent="0.2">
      <c r="A56" s="86" t="str">
        <f t="shared" si="15"/>
        <v>LUMI HANOI</v>
      </c>
      <c r="B56" s="77">
        <f t="shared" si="16"/>
        <v>0</v>
      </c>
      <c r="C56" s="77">
        <f t="shared" si="16"/>
        <v>0</v>
      </c>
      <c r="D56" s="77">
        <f t="shared" si="16"/>
        <v>0</v>
      </c>
      <c r="E56" s="77">
        <f t="shared" si="16"/>
        <v>2681468412.6999998</v>
      </c>
      <c r="F56" s="77">
        <f t="shared" si="16"/>
        <v>259590699.89999998</v>
      </c>
      <c r="G56" s="77">
        <f t="shared" si="16"/>
        <v>0</v>
      </c>
      <c r="H56" s="77">
        <f t="shared" si="16"/>
        <v>0</v>
      </c>
      <c r="I56" s="77">
        <f t="shared" si="16"/>
        <v>0</v>
      </c>
      <c r="J56" s="77">
        <f t="shared" si="16"/>
        <v>0</v>
      </c>
      <c r="K56" s="77">
        <f t="shared" si="16"/>
        <v>880747269.5</v>
      </c>
      <c r="L56" s="78">
        <f t="shared" si="14"/>
        <v>3821806382.0999999</v>
      </c>
      <c r="M56" s="119">
        <f t="shared" si="17"/>
        <v>8.8865280269932373E-2</v>
      </c>
      <c r="N56" s="119"/>
    </row>
    <row r="57" spans="1:14" x14ac:dyDescent="0.2">
      <c r="A57" s="86" t="str">
        <f t="shared" si="15"/>
        <v>Sun Pathway</v>
      </c>
      <c r="B57" s="77">
        <f t="shared" si="16"/>
        <v>0</v>
      </c>
      <c r="C57" s="77">
        <f t="shared" si="16"/>
        <v>0</v>
      </c>
      <c r="D57" s="77">
        <f t="shared" si="16"/>
        <v>0</v>
      </c>
      <c r="E57" s="77">
        <f t="shared" si="16"/>
        <v>0</v>
      </c>
      <c r="F57" s="77">
        <f t="shared" si="16"/>
        <v>0</v>
      </c>
      <c r="G57" s="77">
        <f t="shared" si="16"/>
        <v>148564009.29999998</v>
      </c>
      <c r="H57" s="77">
        <f t="shared" si="16"/>
        <v>83041244.299999997</v>
      </c>
      <c r="I57" s="77">
        <f t="shared" si="16"/>
        <v>0</v>
      </c>
      <c r="J57" s="77">
        <f t="shared" si="16"/>
        <v>0</v>
      </c>
      <c r="K57" s="77">
        <f t="shared" si="16"/>
        <v>0</v>
      </c>
      <c r="L57" s="78">
        <f t="shared" si="14"/>
        <v>231605253.59999996</v>
      </c>
      <c r="M57" s="119">
        <f t="shared" si="17"/>
        <v>5.3853240367042303E-3</v>
      </c>
      <c r="N57" s="119"/>
    </row>
    <row r="58" spans="1:14" x14ac:dyDescent="0.2">
      <c r="A58" s="86" t="str">
        <f t="shared" si="15"/>
        <v>SUN PONTE RESIDENCE</v>
      </c>
      <c r="B58" s="77">
        <f t="shared" si="16"/>
        <v>0</v>
      </c>
      <c r="C58" s="77">
        <f t="shared" si="16"/>
        <v>0</v>
      </c>
      <c r="D58" s="77">
        <f t="shared" si="16"/>
        <v>0</v>
      </c>
      <c r="E58" s="77">
        <f t="shared" si="16"/>
        <v>3633909233.5</v>
      </c>
      <c r="F58" s="77">
        <f t="shared" si="16"/>
        <v>1399535526.8999999</v>
      </c>
      <c r="G58" s="77">
        <f t="shared" si="16"/>
        <v>0</v>
      </c>
      <c r="H58" s="77">
        <f t="shared" si="16"/>
        <v>0</v>
      </c>
      <c r="I58" s="77">
        <f t="shared" si="16"/>
        <v>0</v>
      </c>
      <c r="J58" s="77">
        <f t="shared" si="16"/>
        <v>0</v>
      </c>
      <c r="K58" s="77">
        <f t="shared" si="16"/>
        <v>0</v>
      </c>
      <c r="L58" s="78">
        <f t="shared" si="14"/>
        <v>5033444760.3999996</v>
      </c>
      <c r="M58" s="119">
        <f t="shared" si="17"/>
        <v>0.11703849819581591</v>
      </c>
      <c r="N58" s="119"/>
    </row>
    <row r="59" spans="1:14" x14ac:dyDescent="0.2">
      <c r="A59" s="86" t="str">
        <f t="shared" si="15"/>
        <v>Sun Symphony Residences</v>
      </c>
      <c r="B59" s="77">
        <f t="shared" si="16"/>
        <v>0</v>
      </c>
      <c r="C59" s="77">
        <f t="shared" si="16"/>
        <v>0</v>
      </c>
      <c r="D59" s="77">
        <f t="shared" si="16"/>
        <v>0</v>
      </c>
      <c r="E59" s="77">
        <f t="shared" si="16"/>
        <v>0</v>
      </c>
      <c r="F59" s="77">
        <f t="shared" si="16"/>
        <v>0</v>
      </c>
      <c r="G59" s="77">
        <f t="shared" si="16"/>
        <v>3376512853</v>
      </c>
      <c r="H59" s="77">
        <f t="shared" si="16"/>
        <v>2385456546.8999996</v>
      </c>
      <c r="I59" s="77">
        <f t="shared" si="16"/>
        <v>2099006630.6999998</v>
      </c>
      <c r="J59" s="77">
        <f t="shared" si="16"/>
        <v>796108930.39999998</v>
      </c>
      <c r="K59" s="77">
        <f t="shared" si="16"/>
        <v>1442327698.6999998</v>
      </c>
      <c r="L59" s="78">
        <f t="shared" si="14"/>
        <v>10099412659.700001</v>
      </c>
      <c r="M59" s="119">
        <f t="shared" si="17"/>
        <v>0.23483322984896843</v>
      </c>
      <c r="N59" s="119"/>
    </row>
    <row r="60" spans="1:14" x14ac:dyDescent="0.2">
      <c r="A60" s="86" t="str">
        <f t="shared" si="15"/>
        <v>SUN URBAN CITY</v>
      </c>
      <c r="B60" s="77">
        <f t="shared" si="16"/>
        <v>0</v>
      </c>
      <c r="C60" s="77">
        <f t="shared" si="16"/>
        <v>0</v>
      </c>
      <c r="D60" s="77">
        <f t="shared" si="16"/>
        <v>0</v>
      </c>
      <c r="E60" s="77">
        <f t="shared" si="16"/>
        <v>0</v>
      </c>
      <c r="F60" s="77">
        <f t="shared" si="16"/>
        <v>0</v>
      </c>
      <c r="G60" s="77">
        <f t="shared" si="16"/>
        <v>0</v>
      </c>
      <c r="H60" s="77">
        <f t="shared" si="16"/>
        <v>0</v>
      </c>
      <c r="I60" s="77">
        <f t="shared" si="16"/>
        <v>0</v>
      </c>
      <c r="J60" s="77">
        <f t="shared" si="16"/>
        <v>0</v>
      </c>
      <c r="K60" s="77">
        <f t="shared" si="16"/>
        <v>843868396.69999993</v>
      </c>
      <c r="L60" s="78">
        <f t="shared" si="14"/>
        <v>843868396.69999993</v>
      </c>
      <c r="M60" s="119">
        <f t="shared" si="17"/>
        <v>1.9621768893085121E-2</v>
      </c>
      <c r="N60" s="119"/>
    </row>
    <row r="61" spans="1:14" x14ac:dyDescent="0.2">
      <c r="A61" s="86" t="str">
        <f t="shared" si="15"/>
        <v>Sun Cosmo Residence Đà Nẵng</v>
      </c>
      <c r="B61" s="77">
        <f t="shared" si="16"/>
        <v>121286577.3</v>
      </c>
      <c r="C61" s="77">
        <f t="shared" si="16"/>
        <v>0</v>
      </c>
      <c r="D61" s="77">
        <f t="shared" si="16"/>
        <v>0</v>
      </c>
      <c r="E61" s="77">
        <f t="shared" si="16"/>
        <v>0</v>
      </c>
      <c r="F61" s="77">
        <f t="shared" si="16"/>
        <v>2200400057.7999997</v>
      </c>
      <c r="G61" s="77">
        <f t="shared" si="16"/>
        <v>0</v>
      </c>
      <c r="H61" s="77">
        <f t="shared" si="16"/>
        <v>0</v>
      </c>
      <c r="I61" s="77">
        <f t="shared" si="16"/>
        <v>0</v>
      </c>
      <c r="J61" s="77">
        <f t="shared" si="16"/>
        <v>0</v>
      </c>
      <c r="K61" s="77">
        <f t="shared" si="16"/>
        <v>0</v>
      </c>
      <c r="L61" s="78">
        <f t="shared" si="14"/>
        <v>2321686635.0999999</v>
      </c>
      <c r="M61" s="119">
        <f t="shared" si="17"/>
        <v>5.3984245380256757E-2</v>
      </c>
      <c r="N61" s="119"/>
    </row>
    <row r="62" spans="1:14" x14ac:dyDescent="0.2">
      <c r="A62" s="86" t="str">
        <f t="shared" si="15"/>
        <v>THE MIAMI - GS5</v>
      </c>
      <c r="B62" s="77">
        <f t="shared" si="16"/>
        <v>0</v>
      </c>
      <c r="C62" s="77">
        <f t="shared" si="16"/>
        <v>0</v>
      </c>
      <c r="D62" s="77">
        <f t="shared" si="16"/>
        <v>0</v>
      </c>
      <c r="E62" s="77">
        <f t="shared" si="16"/>
        <v>0</v>
      </c>
      <c r="F62" s="77">
        <f t="shared" si="16"/>
        <v>0</v>
      </c>
      <c r="G62" s="77">
        <f t="shared" si="16"/>
        <v>0</v>
      </c>
      <c r="H62" s="77">
        <f t="shared" si="16"/>
        <v>0</v>
      </c>
      <c r="I62" s="77">
        <f t="shared" si="16"/>
        <v>1254378636</v>
      </c>
      <c r="J62" s="77">
        <f t="shared" si="16"/>
        <v>727627986.39999998</v>
      </c>
      <c r="K62" s="77">
        <f t="shared" si="16"/>
        <v>226187304.69999999</v>
      </c>
      <c r="L62" s="78">
        <f t="shared" si="14"/>
        <v>2208193927.0999999</v>
      </c>
      <c r="M62" s="119">
        <f t="shared" si="17"/>
        <v>5.1345293979617825E-2</v>
      </c>
      <c r="N62" s="119"/>
    </row>
    <row r="63" spans="1:14" x14ac:dyDescent="0.2">
      <c r="A63" s="86" t="str">
        <f t="shared" si="15"/>
        <v>The Panoma</v>
      </c>
      <c r="B63" s="77">
        <f t="shared" si="16"/>
        <v>0</v>
      </c>
      <c r="C63" s="77">
        <f t="shared" si="16"/>
        <v>0</v>
      </c>
      <c r="D63" s="77">
        <f t="shared" si="16"/>
        <v>0</v>
      </c>
      <c r="E63" s="77">
        <f t="shared" si="16"/>
        <v>0</v>
      </c>
      <c r="F63" s="77">
        <f t="shared" si="16"/>
        <v>100150822.09999999</v>
      </c>
      <c r="G63" s="77">
        <f t="shared" si="16"/>
        <v>0</v>
      </c>
      <c r="H63" s="77">
        <f t="shared" si="16"/>
        <v>0</v>
      </c>
      <c r="I63" s="77">
        <f t="shared" si="16"/>
        <v>0</v>
      </c>
      <c r="J63" s="77">
        <f t="shared" si="16"/>
        <v>0</v>
      </c>
      <c r="K63" s="77">
        <f t="shared" si="16"/>
        <v>0</v>
      </c>
      <c r="L63" s="78">
        <f t="shared" si="14"/>
        <v>100150822.09999999</v>
      </c>
      <c r="M63" s="119">
        <f t="shared" si="17"/>
        <v>2.3287236414865991E-3</v>
      </c>
      <c r="N63" s="119"/>
    </row>
    <row r="64" spans="1:14" x14ac:dyDescent="0.2">
      <c r="A64" s="86" t="str">
        <f t="shared" si="15"/>
        <v>THE PATHWAY</v>
      </c>
      <c r="B64" s="77">
        <f t="shared" si="16"/>
        <v>0</v>
      </c>
      <c r="C64" s="77">
        <f t="shared" si="16"/>
        <v>0</v>
      </c>
      <c r="D64" s="77">
        <f t="shared" si="16"/>
        <v>0</v>
      </c>
      <c r="E64" s="77">
        <f t="shared" si="16"/>
        <v>0</v>
      </c>
      <c r="F64" s="77">
        <f t="shared" si="16"/>
        <v>2025115978.8999999</v>
      </c>
      <c r="G64" s="77">
        <f t="shared" si="16"/>
        <v>0</v>
      </c>
      <c r="H64" s="77">
        <f t="shared" si="16"/>
        <v>0</v>
      </c>
      <c r="I64" s="77">
        <f t="shared" si="16"/>
        <v>0</v>
      </c>
      <c r="J64" s="77">
        <f t="shared" si="16"/>
        <v>0</v>
      </c>
      <c r="K64" s="77">
        <f t="shared" si="16"/>
        <v>0</v>
      </c>
      <c r="L64" s="78">
        <f t="shared" si="14"/>
        <v>2025115978.8999999</v>
      </c>
      <c r="M64" s="119">
        <f t="shared" si="17"/>
        <v>4.7088334952536615E-2</v>
      </c>
      <c r="N64" s="119"/>
    </row>
    <row r="65" spans="1:14" x14ac:dyDescent="0.2">
      <c r="A65" s="86" t="str">
        <f t="shared" si="15"/>
        <v>The Sola Park</v>
      </c>
      <c r="B65" s="77">
        <f t="shared" si="16"/>
        <v>0</v>
      </c>
      <c r="C65" s="77">
        <f t="shared" si="16"/>
        <v>0</v>
      </c>
      <c r="D65" s="77">
        <f t="shared" si="16"/>
        <v>0</v>
      </c>
      <c r="E65" s="77">
        <f t="shared" si="16"/>
        <v>0</v>
      </c>
      <c r="F65" s="77">
        <f t="shared" si="16"/>
        <v>0</v>
      </c>
      <c r="G65" s="77">
        <f t="shared" si="16"/>
        <v>0</v>
      </c>
      <c r="H65" s="77">
        <f t="shared" si="16"/>
        <v>0</v>
      </c>
      <c r="I65" s="77">
        <f t="shared" si="16"/>
        <v>0</v>
      </c>
      <c r="J65" s="77">
        <f t="shared" si="16"/>
        <v>0</v>
      </c>
      <c r="K65" s="77">
        <f t="shared" si="16"/>
        <v>4835349691.1999998</v>
      </c>
      <c r="L65" s="78">
        <f t="shared" si="14"/>
        <v>4835349691.1999998</v>
      </c>
      <c r="M65" s="119">
        <f t="shared" si="17"/>
        <v>0.11243235856325903</v>
      </c>
      <c r="N65" s="119"/>
    </row>
    <row r="66" spans="1:14" x14ac:dyDescent="0.2">
      <c r="A66" s="86" t="str">
        <f t="shared" si="15"/>
        <v>The Victoria</v>
      </c>
      <c r="B66" s="77">
        <f t="shared" si="16"/>
        <v>0</v>
      </c>
      <c r="C66" s="77">
        <f t="shared" si="16"/>
        <v>0</v>
      </c>
      <c r="D66" s="77">
        <f t="shared" si="16"/>
        <v>0</v>
      </c>
      <c r="E66" s="77">
        <f t="shared" si="16"/>
        <v>0</v>
      </c>
      <c r="F66" s="77">
        <f t="shared" si="16"/>
        <v>0</v>
      </c>
      <c r="G66" s="77">
        <f t="shared" si="16"/>
        <v>0</v>
      </c>
      <c r="H66" s="77">
        <f t="shared" si="16"/>
        <v>0</v>
      </c>
      <c r="I66" s="77">
        <f t="shared" si="16"/>
        <v>0</v>
      </c>
      <c r="J66" s="77">
        <f t="shared" si="16"/>
        <v>0</v>
      </c>
      <c r="K66" s="77">
        <f t="shared" si="16"/>
        <v>2063364989.6999998</v>
      </c>
      <c r="L66" s="78">
        <f t="shared" si="14"/>
        <v>2063364989.6999998</v>
      </c>
      <c r="M66" s="119">
        <f t="shared" si="17"/>
        <v>4.7977707339560048E-2</v>
      </c>
      <c r="N66" s="119"/>
    </row>
    <row r="67" spans="1:14" x14ac:dyDescent="0.2">
      <c r="A67" s="86" t="str">
        <f t="shared" si="15"/>
        <v>Vinhomes Global Gate</v>
      </c>
      <c r="B67" s="77">
        <f t="shared" si="16"/>
        <v>0</v>
      </c>
      <c r="C67" s="77">
        <f t="shared" si="16"/>
        <v>0</v>
      </c>
      <c r="D67" s="77">
        <f t="shared" si="16"/>
        <v>0</v>
      </c>
      <c r="E67" s="77">
        <f t="shared" si="16"/>
        <v>0</v>
      </c>
      <c r="F67" s="77">
        <f t="shared" si="16"/>
        <v>0</v>
      </c>
      <c r="G67" s="77">
        <f t="shared" si="16"/>
        <v>0</v>
      </c>
      <c r="H67" s="77">
        <f t="shared" si="16"/>
        <v>0</v>
      </c>
      <c r="I67" s="77">
        <f t="shared" si="16"/>
        <v>0</v>
      </c>
      <c r="J67" s="77">
        <f t="shared" si="16"/>
        <v>5189482173.3999996</v>
      </c>
      <c r="K67" s="77">
        <f t="shared" si="16"/>
        <v>1649089145.1999998</v>
      </c>
      <c r="L67" s="78">
        <f t="shared" si="14"/>
        <v>6838571318.5999994</v>
      </c>
      <c r="M67" s="119">
        <f t="shared" si="17"/>
        <v>0.15901160239817946</v>
      </c>
      <c r="N67" s="119"/>
    </row>
    <row r="68" spans="1:14" x14ac:dyDescent="0.2">
      <c r="A68" s="86" t="str">
        <f t="shared" si="15"/>
        <v>Vinhomes Royal Island</v>
      </c>
      <c r="B68" s="77">
        <f t="shared" si="16"/>
        <v>0</v>
      </c>
      <c r="C68" s="77">
        <f t="shared" si="16"/>
        <v>0</v>
      </c>
      <c r="D68" s="77">
        <f t="shared" si="16"/>
        <v>132760919.19999999</v>
      </c>
      <c r="E68" s="77">
        <f t="shared" si="16"/>
        <v>0</v>
      </c>
      <c r="F68" s="77">
        <f t="shared" si="16"/>
        <v>0</v>
      </c>
      <c r="G68" s="77">
        <f t="shared" si="16"/>
        <v>0</v>
      </c>
      <c r="H68" s="77">
        <f t="shared" si="16"/>
        <v>0</v>
      </c>
      <c r="I68" s="77">
        <f t="shared" si="16"/>
        <v>0</v>
      </c>
      <c r="J68" s="77">
        <f t="shared" si="16"/>
        <v>0</v>
      </c>
      <c r="K68" s="77">
        <f t="shared" si="16"/>
        <v>0</v>
      </c>
      <c r="L68" s="78">
        <f t="shared" si="14"/>
        <v>132760919.19999999</v>
      </c>
      <c r="M68" s="119">
        <f t="shared" si="17"/>
        <v>3.0869790654123063E-3</v>
      </c>
      <c r="N68" s="119"/>
    </row>
    <row r="69" spans="1:14" x14ac:dyDescent="0.2">
      <c r="A69" s="86" t="str">
        <f t="shared" si="15"/>
        <v>Vinhomes Royal Residences</v>
      </c>
      <c r="B69" s="77">
        <f t="shared" si="16"/>
        <v>0</v>
      </c>
      <c r="C69" s="77">
        <f t="shared" si="16"/>
        <v>0</v>
      </c>
      <c r="D69" s="77">
        <f t="shared" si="16"/>
        <v>0</v>
      </c>
      <c r="E69" s="77">
        <f t="shared" si="16"/>
        <v>0</v>
      </c>
      <c r="F69" s="77">
        <f t="shared" si="16"/>
        <v>0</v>
      </c>
      <c r="G69" s="77">
        <f t="shared" si="16"/>
        <v>0</v>
      </c>
      <c r="H69" s="77">
        <f t="shared" si="16"/>
        <v>0</v>
      </c>
      <c r="I69" s="77">
        <f t="shared" si="16"/>
        <v>0</v>
      </c>
      <c r="J69" s="77">
        <f t="shared" si="16"/>
        <v>0</v>
      </c>
      <c r="K69" s="77">
        <f t="shared" si="16"/>
        <v>116330320.39999999</v>
      </c>
      <c r="L69" s="78">
        <f t="shared" si="14"/>
        <v>116330320.39999999</v>
      </c>
      <c r="M69" s="119">
        <f t="shared" si="17"/>
        <v>2.7049320380685203E-3</v>
      </c>
      <c r="N69" s="119"/>
    </row>
    <row r="70" spans="1:14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78"/>
      <c r="M70" s="119"/>
      <c r="N70" s="119"/>
    </row>
    <row r="71" spans="1:14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0">
        <f t="shared" ref="L71:L72" si="18">SUM(B71:K71)</f>
        <v>2016995465</v>
      </c>
      <c r="M71" s="120">
        <f t="shared" si="12"/>
        <v>4.6899515407140692E-2</v>
      </c>
      <c r="N71" s="120">
        <f t="shared" si="11"/>
        <v>3.2876604414192573E-2</v>
      </c>
    </row>
    <row r="72" spans="1:14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0">
        <f t="shared" si="18"/>
        <v>186188567</v>
      </c>
      <c r="M72" s="120">
        <f t="shared" si="12"/>
        <v>4.3292876549179283E-3</v>
      </c>
      <c r="N72" s="120">
        <f t="shared" si="11"/>
        <v>3.0348347182349213E-3</v>
      </c>
    </row>
    <row r="73" spans="1:14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80">
        <f>+SUM(B73:K73)</f>
        <v>36144252</v>
      </c>
      <c r="M73" s="120">
        <f t="shared" si="12"/>
        <v>8.4043218389366864E-4</v>
      </c>
      <c r="N73" s="120">
        <f t="shared" si="11"/>
        <v>5.8914375142181527E-4</v>
      </c>
    </row>
    <row r="74" spans="1:14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73"/>
      <c r="M74" s="119"/>
      <c r="N74" s="119"/>
    </row>
    <row r="75" spans="1:14" s="49" customFormat="1" x14ac:dyDescent="0.2">
      <c r="A75" s="89" t="s">
        <v>4394</v>
      </c>
      <c r="B75" s="90">
        <f t="shared" ref="B75:L75" si="19">+B9-B42</f>
        <v>44752166.699999988</v>
      </c>
      <c r="C75" s="90">
        <f t="shared" si="19"/>
        <v>-14441701</v>
      </c>
      <c r="D75" s="90">
        <f t="shared" si="19"/>
        <v>85661101.300000012</v>
      </c>
      <c r="E75" s="90">
        <f t="shared" si="19"/>
        <v>2908685872.8000002</v>
      </c>
      <c r="F75" s="90">
        <f t="shared" si="19"/>
        <v>2887254009.4000006</v>
      </c>
      <c r="G75" s="90">
        <f t="shared" si="19"/>
        <v>1676067088.6999998</v>
      </c>
      <c r="H75" s="90">
        <f t="shared" si="19"/>
        <v>886553987.80000019</v>
      </c>
      <c r="I75" s="90">
        <f t="shared" si="19"/>
        <v>1382020600.3000002</v>
      </c>
      <c r="J75" s="90">
        <f t="shared" si="19"/>
        <v>3285263309.8000002</v>
      </c>
      <c r="K75" s="90">
        <f t="shared" si="19"/>
        <v>5201919408.8999996</v>
      </c>
      <c r="L75" s="76">
        <f t="shared" si="19"/>
        <v>18343735844.699997</v>
      </c>
      <c r="M75" s="118"/>
      <c r="N75" s="114">
        <f>+L75/$L$9</f>
        <v>0.29899905939780902</v>
      </c>
    </row>
    <row r="76" spans="1:14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73"/>
      <c r="M76" s="119"/>
      <c r="N76" s="119"/>
    </row>
    <row r="77" spans="1:14" s="49" customFormat="1" x14ac:dyDescent="0.2">
      <c r="A77" s="91" t="s">
        <v>4387</v>
      </c>
      <c r="B77" s="92">
        <f t="shared" ref="B77:K77" si="20">+SUM(B78:B106)</f>
        <v>405895568</v>
      </c>
      <c r="C77" s="92">
        <f t="shared" si="20"/>
        <v>387353655</v>
      </c>
      <c r="D77" s="92">
        <f t="shared" si="20"/>
        <v>338828367</v>
      </c>
      <c r="E77" s="92">
        <f t="shared" si="20"/>
        <v>396466087</v>
      </c>
      <c r="F77" s="92">
        <f t="shared" si="20"/>
        <v>677506304</v>
      </c>
      <c r="G77" s="92">
        <f t="shared" si="20"/>
        <v>744452641</v>
      </c>
      <c r="H77" s="92">
        <f t="shared" si="20"/>
        <v>760792935</v>
      </c>
      <c r="I77" s="92">
        <f t="shared" si="20"/>
        <v>884214612</v>
      </c>
      <c r="J77" s="92">
        <f t="shared" si="20"/>
        <v>840696200</v>
      </c>
      <c r="K77" s="92">
        <f t="shared" si="20"/>
        <v>987685971</v>
      </c>
      <c r="L77" s="85">
        <f t="shared" ref="L77:L104" si="21">SUM(B77:K77)</f>
        <v>6423892340</v>
      </c>
      <c r="M77" s="115">
        <f>+L77/$L$77</f>
        <v>1</v>
      </c>
      <c r="N77" s="115">
        <f t="shared" ref="N77:N126" si="22">+L77/$L$9</f>
        <v>0.10470810218779637</v>
      </c>
    </row>
    <row r="78" spans="1:14" s="17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5">
        <f t="shared" si="21"/>
        <v>527734957</v>
      </c>
      <c r="M78" s="122">
        <f>+L78/$L$77</f>
        <v>8.2151899357640848E-2</v>
      </c>
      <c r="N78" s="122">
        <f t="shared" si="22"/>
        <v>8.6019694728614211E-3</v>
      </c>
    </row>
    <row r="79" spans="1:14" s="179" customFormat="1" x14ac:dyDescent="0.2">
      <c r="A79" s="93" t="s">
        <v>3165</v>
      </c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5"/>
      <c r="M79" s="185">
        <f t="shared" ref="M79:M105" si="23">+L79/$L$77</f>
        <v>0</v>
      </c>
      <c r="N79" s="185">
        <f t="shared" si="22"/>
        <v>0</v>
      </c>
    </row>
    <row r="80" spans="1:14" s="179" customFormat="1" x14ac:dyDescent="0.2">
      <c r="A80" s="88" t="s">
        <v>39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187">
        <f t="shared" si="21"/>
        <v>0</v>
      </c>
      <c r="M80" s="185">
        <f t="shared" ref="M80:M97" si="24">+L80/$L$77</f>
        <v>0</v>
      </c>
      <c r="N80" s="185">
        <f t="shared" ref="N80:N97" si="25">+L80/$L$9</f>
        <v>0</v>
      </c>
    </row>
    <row r="81" spans="1:14" s="179" customFormat="1" x14ac:dyDescent="0.2">
      <c r="A81" s="88" t="s">
        <v>51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187">
        <f t="shared" si="21"/>
        <v>0</v>
      </c>
      <c r="M81" s="185">
        <f t="shared" si="24"/>
        <v>0</v>
      </c>
      <c r="N81" s="185">
        <f t="shared" si="25"/>
        <v>0</v>
      </c>
    </row>
    <row r="82" spans="1:14" s="179" customFormat="1" x14ac:dyDescent="0.2">
      <c r="A82" s="88" t="s">
        <v>55</v>
      </c>
      <c r="B82" s="77">
        <v>51040923</v>
      </c>
      <c r="C82" s="77">
        <v>25186780</v>
      </c>
      <c r="D82" s="77">
        <v>42294151</v>
      </c>
      <c r="E82" s="77">
        <v>5140013</v>
      </c>
      <c r="F82" s="77">
        <v>36448331</v>
      </c>
      <c r="G82" s="77">
        <v>76822014</v>
      </c>
      <c r="H82" s="77">
        <v>94511008</v>
      </c>
      <c r="I82" s="77">
        <v>18140779</v>
      </c>
      <c r="J82" s="77"/>
      <c r="K82" s="77"/>
      <c r="L82" s="187">
        <f t="shared" si="21"/>
        <v>349583999</v>
      </c>
      <c r="M82" s="185">
        <f t="shared" si="24"/>
        <v>5.441934274384181E-2</v>
      </c>
      <c r="N82" s="185">
        <f t="shared" si="25"/>
        <v>5.6981461010149033E-3</v>
      </c>
    </row>
    <row r="83" spans="1:14" s="179" customFormat="1" x14ac:dyDescent="0.2">
      <c r="A83" s="88" t="s">
        <v>7473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187">
        <f t="shared" si="21"/>
        <v>0</v>
      </c>
      <c r="M83" s="185">
        <f t="shared" si="24"/>
        <v>0</v>
      </c>
      <c r="N83" s="185">
        <f t="shared" si="25"/>
        <v>0</v>
      </c>
    </row>
    <row r="84" spans="1:14" s="179" customFormat="1" x14ac:dyDescent="0.2">
      <c r="A84" s="88" t="s">
        <v>95</v>
      </c>
      <c r="B84" s="77">
        <v>0</v>
      </c>
      <c r="C84" s="77">
        <v>0</v>
      </c>
      <c r="D84" s="77">
        <v>37192413</v>
      </c>
      <c r="E84" s="77">
        <v>105213059</v>
      </c>
      <c r="F84" s="77">
        <v>24956100</v>
      </c>
      <c r="G84" s="77">
        <v>163133</v>
      </c>
      <c r="H84" s="77">
        <v>0</v>
      </c>
      <c r="I84" s="77">
        <v>0</v>
      </c>
      <c r="J84" s="77">
        <v>0</v>
      </c>
      <c r="K84" s="77">
        <v>0</v>
      </c>
      <c r="L84" s="187">
        <f t="shared" si="21"/>
        <v>167524705</v>
      </c>
      <c r="M84" s="185">
        <f t="shared" si="24"/>
        <v>2.607837991880169E-2</v>
      </c>
      <c r="N84" s="185">
        <f t="shared" si="25"/>
        <v>2.7306176694300642E-3</v>
      </c>
    </row>
    <row r="85" spans="1:14" s="179" customFormat="1" x14ac:dyDescent="0.2">
      <c r="A85" s="88" t="s">
        <v>7488</v>
      </c>
      <c r="B85" s="77">
        <v>0</v>
      </c>
      <c r="C85" s="77">
        <v>0</v>
      </c>
      <c r="D85" s="77">
        <v>0</v>
      </c>
      <c r="E85" s="77">
        <v>0</v>
      </c>
      <c r="F85" s="77">
        <v>221159268</v>
      </c>
      <c r="G85" s="77">
        <v>271957939</v>
      </c>
      <c r="H85" s="77">
        <v>166143109</v>
      </c>
      <c r="I85" s="77">
        <v>194264793</v>
      </c>
      <c r="J85" s="77">
        <v>105654892</v>
      </c>
      <c r="K85" s="77">
        <v>107635956</v>
      </c>
      <c r="L85" s="187">
        <f t="shared" si="21"/>
        <v>1066815957</v>
      </c>
      <c r="M85" s="185">
        <f t="shared" si="24"/>
        <v>0.16607002429931758</v>
      </c>
      <c r="N85" s="185">
        <f t="shared" si="25"/>
        <v>1.738887707466277E-2</v>
      </c>
    </row>
    <row r="86" spans="1:14" s="179" customFormat="1" x14ac:dyDescent="0.2">
      <c r="A86" s="88" t="s">
        <v>7742</v>
      </c>
      <c r="B86" s="77">
        <v>0</v>
      </c>
      <c r="C86" s="77">
        <v>0</v>
      </c>
      <c r="D86" s="77">
        <v>0</v>
      </c>
      <c r="E86" s="77">
        <v>0</v>
      </c>
      <c r="F86" s="77">
        <v>0</v>
      </c>
      <c r="G86" s="77">
        <v>50390865</v>
      </c>
      <c r="H86" s="77">
        <v>30496594</v>
      </c>
      <c r="I86" s="77">
        <v>62009792</v>
      </c>
      <c r="J86" s="77">
        <v>28351640</v>
      </c>
      <c r="K86" s="77">
        <v>107109285</v>
      </c>
      <c r="L86" s="187">
        <f t="shared" si="21"/>
        <v>278358176</v>
      </c>
      <c r="M86" s="185">
        <f t="shared" si="24"/>
        <v>4.3331700045271926E-2</v>
      </c>
      <c r="N86" s="185">
        <f t="shared" si="25"/>
        <v>4.5371800763112733E-3</v>
      </c>
    </row>
    <row r="87" spans="1:14" s="179" customFormat="1" x14ac:dyDescent="0.2">
      <c r="A87" s="88" t="s">
        <v>28</v>
      </c>
      <c r="B87" s="77">
        <v>15647538</v>
      </c>
      <c r="C87" s="77">
        <v>646225</v>
      </c>
      <c r="D87" s="77">
        <v>2630092</v>
      </c>
      <c r="E87" s="77">
        <v>2080000</v>
      </c>
      <c r="F87" s="77"/>
      <c r="G87" s="77"/>
      <c r="H87" s="77"/>
      <c r="I87" s="77"/>
      <c r="J87" s="77"/>
      <c r="K87" s="77"/>
      <c r="L87" s="187">
        <f t="shared" si="21"/>
        <v>21003855</v>
      </c>
      <c r="M87" s="185">
        <f t="shared" si="24"/>
        <v>3.2696461721835146E-3</v>
      </c>
      <c r="N87" s="185">
        <f t="shared" si="25"/>
        <v>3.4235844551492868E-4</v>
      </c>
    </row>
    <row r="88" spans="1:14" s="179" customFormat="1" x14ac:dyDescent="0.2">
      <c r="A88" s="88" t="s">
        <v>371</v>
      </c>
      <c r="B88" s="77">
        <v>0</v>
      </c>
      <c r="C88" s="77">
        <v>0</v>
      </c>
      <c r="D88" s="77">
        <v>0</v>
      </c>
      <c r="E88" s="77">
        <v>0</v>
      </c>
      <c r="F88" s="77">
        <v>0</v>
      </c>
      <c r="G88" s="77">
        <v>0</v>
      </c>
      <c r="H88" s="77">
        <v>0</v>
      </c>
      <c r="I88" s="77">
        <v>35339116</v>
      </c>
      <c r="J88" s="77">
        <v>2700000</v>
      </c>
      <c r="K88" s="77">
        <v>0</v>
      </c>
      <c r="L88" s="187">
        <f t="shared" si="21"/>
        <v>38039116</v>
      </c>
      <c r="M88" s="185">
        <f t="shared" si="24"/>
        <v>5.9215058389350279E-3</v>
      </c>
      <c r="N88" s="185">
        <f t="shared" si="25"/>
        <v>6.2002963848884179E-4</v>
      </c>
    </row>
    <row r="89" spans="1:14" s="179" customFormat="1" x14ac:dyDescent="0.2">
      <c r="A89" s="88" t="s">
        <v>7807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187">
        <f t="shared" si="21"/>
        <v>0</v>
      </c>
      <c r="M89" s="185">
        <f t="shared" si="24"/>
        <v>0</v>
      </c>
      <c r="N89" s="185">
        <f t="shared" si="25"/>
        <v>0</v>
      </c>
    </row>
    <row r="90" spans="1:14" s="179" customFormat="1" x14ac:dyDescent="0.2">
      <c r="A90" s="88" t="s">
        <v>209</v>
      </c>
      <c r="B90" s="77">
        <v>0</v>
      </c>
      <c r="C90" s="77">
        <v>0</v>
      </c>
      <c r="D90" s="77">
        <v>0</v>
      </c>
      <c r="E90" s="77">
        <v>23311751</v>
      </c>
      <c r="F90" s="77">
        <v>87264437</v>
      </c>
      <c r="G90" s="77">
        <v>16810231</v>
      </c>
      <c r="H90" s="77">
        <v>0</v>
      </c>
      <c r="I90" s="77">
        <v>0</v>
      </c>
      <c r="J90" s="77">
        <v>0</v>
      </c>
      <c r="K90" s="77">
        <v>0</v>
      </c>
      <c r="L90" s="187">
        <f t="shared" si="21"/>
        <v>127386419</v>
      </c>
      <c r="M90" s="185">
        <f t="shared" si="24"/>
        <v>1.9830098678148146E-2</v>
      </c>
      <c r="N90" s="185">
        <f t="shared" si="25"/>
        <v>2.0763719987856219E-3</v>
      </c>
    </row>
    <row r="91" spans="1:14" s="179" customFormat="1" x14ac:dyDescent="0.2">
      <c r="A91" s="88" t="s">
        <v>7665</v>
      </c>
      <c r="B91" s="77">
        <v>0</v>
      </c>
      <c r="C91" s="77">
        <v>0</v>
      </c>
      <c r="D91" s="77">
        <v>0</v>
      </c>
      <c r="E91" s="77">
        <v>0</v>
      </c>
      <c r="F91" s="77">
        <v>0</v>
      </c>
      <c r="G91" s="77">
        <v>0</v>
      </c>
      <c r="H91" s="77">
        <v>0</v>
      </c>
      <c r="I91" s="77">
        <v>0</v>
      </c>
      <c r="J91" s="77">
        <v>8042744</v>
      </c>
      <c r="K91" s="77">
        <v>105488312</v>
      </c>
      <c r="L91" s="187">
        <f t="shared" si="21"/>
        <v>113531056</v>
      </c>
      <c r="M91" s="185">
        <f t="shared" si="24"/>
        <v>1.7673250109294329E-2</v>
      </c>
      <c r="N91" s="185">
        <f t="shared" si="25"/>
        <v>1.8505324784344739E-3</v>
      </c>
    </row>
    <row r="92" spans="1:14" s="179" customFormat="1" x14ac:dyDescent="0.2">
      <c r="A92" s="88" t="s">
        <v>7570</v>
      </c>
      <c r="B92" s="77">
        <v>0</v>
      </c>
      <c r="C92" s="77">
        <v>0</v>
      </c>
      <c r="D92" s="77">
        <v>0</v>
      </c>
      <c r="E92" s="77">
        <v>0</v>
      </c>
      <c r="F92" s="77">
        <v>0</v>
      </c>
      <c r="G92" s="77">
        <v>0</v>
      </c>
      <c r="H92" s="77">
        <v>0</v>
      </c>
      <c r="I92" s="77">
        <v>869694</v>
      </c>
      <c r="J92" s="77">
        <v>9685309</v>
      </c>
      <c r="K92" s="77">
        <v>151955</v>
      </c>
      <c r="L92" s="187">
        <f t="shared" si="21"/>
        <v>10706958</v>
      </c>
      <c r="M92" s="185">
        <f t="shared" si="24"/>
        <v>1.6667399503771884E-3</v>
      </c>
      <c r="N92" s="185">
        <f t="shared" si="25"/>
        <v>1.7452117704457729E-4</v>
      </c>
    </row>
    <row r="93" spans="1:14" s="179" customFormat="1" x14ac:dyDescent="0.2">
      <c r="A93" s="88" t="s">
        <v>7549</v>
      </c>
      <c r="B93" s="77">
        <v>0</v>
      </c>
      <c r="C93" s="77">
        <v>0</v>
      </c>
      <c r="D93" s="77">
        <v>0</v>
      </c>
      <c r="E93" s="77">
        <v>0</v>
      </c>
      <c r="F93" s="77">
        <v>0</v>
      </c>
      <c r="G93" s="77">
        <v>0</v>
      </c>
      <c r="H93" s="77">
        <v>0</v>
      </c>
      <c r="I93" s="77">
        <v>0</v>
      </c>
      <c r="J93" s="77">
        <v>132279730</v>
      </c>
      <c r="K93" s="77">
        <v>69669049</v>
      </c>
      <c r="L93" s="187">
        <f t="shared" si="21"/>
        <v>201948779</v>
      </c>
      <c r="M93" s="185">
        <f t="shared" si="24"/>
        <v>3.1437136289242357E-2</v>
      </c>
      <c r="N93" s="185">
        <f t="shared" si="25"/>
        <v>3.29172287906567E-3</v>
      </c>
    </row>
    <row r="94" spans="1:14" s="179" customFormat="1" x14ac:dyDescent="0.2">
      <c r="A94" s="88" t="s">
        <v>264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187">
        <f t="shared" si="21"/>
        <v>0</v>
      </c>
      <c r="M94" s="185">
        <f t="shared" si="24"/>
        <v>0</v>
      </c>
      <c r="N94" s="185">
        <f t="shared" si="25"/>
        <v>0</v>
      </c>
    </row>
    <row r="95" spans="1:14" s="179" customFormat="1" x14ac:dyDescent="0.2">
      <c r="A95" s="88" t="s">
        <v>7769</v>
      </c>
      <c r="B95" s="77">
        <v>0</v>
      </c>
      <c r="C95" s="77">
        <v>0</v>
      </c>
      <c r="D95" s="77">
        <v>0</v>
      </c>
      <c r="E95" s="77">
        <v>0</v>
      </c>
      <c r="F95" s="77">
        <v>0</v>
      </c>
      <c r="G95" s="77">
        <v>7642208</v>
      </c>
      <c r="H95" s="77">
        <v>16146765</v>
      </c>
      <c r="I95" s="77">
        <v>3656528</v>
      </c>
      <c r="J95" s="77">
        <v>7808119</v>
      </c>
      <c r="K95" s="77">
        <v>14427189</v>
      </c>
      <c r="L95" s="187">
        <f t="shared" si="21"/>
        <v>49680809</v>
      </c>
      <c r="M95" s="185">
        <f t="shared" si="24"/>
        <v>7.733754921552748E-3</v>
      </c>
      <c r="N95" s="185">
        <f t="shared" si="25"/>
        <v>8.0978680062131821E-4</v>
      </c>
    </row>
    <row r="96" spans="1:14" s="179" customFormat="1" x14ac:dyDescent="0.2">
      <c r="A96" s="88" t="s">
        <v>9073</v>
      </c>
      <c r="B96" s="77">
        <v>0</v>
      </c>
      <c r="C96" s="77">
        <v>0</v>
      </c>
      <c r="D96" s="77">
        <v>0</v>
      </c>
      <c r="E96" s="77">
        <v>0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7">
        <v>32551263</v>
      </c>
      <c r="L96" s="187">
        <f t="shared" si="21"/>
        <v>32551263</v>
      </c>
      <c r="M96" s="185">
        <f t="shared" si="24"/>
        <v>5.0672180162969543E-3</v>
      </c>
      <c r="N96" s="185">
        <f t="shared" si="25"/>
        <v>5.305787818582643E-4</v>
      </c>
    </row>
    <row r="97" spans="1:14" s="179" customFormat="1" x14ac:dyDescent="0.2">
      <c r="A97" s="178" t="s">
        <v>9074</v>
      </c>
      <c r="B97" s="77"/>
      <c r="C97" s="77"/>
      <c r="D97" s="77"/>
      <c r="E97" s="77"/>
      <c r="F97" s="77"/>
      <c r="G97" s="77"/>
      <c r="H97" s="77"/>
      <c r="I97" s="77"/>
      <c r="J97" s="77"/>
      <c r="K97" s="77">
        <v>34006443</v>
      </c>
      <c r="L97" s="187">
        <f t="shared" si="21"/>
        <v>34006443</v>
      </c>
      <c r="M97" s="185">
        <f t="shared" si="24"/>
        <v>5.293744228596459E-3</v>
      </c>
      <c r="N97" s="185">
        <f t="shared" si="25"/>
        <v>5.5429791164393529E-4</v>
      </c>
    </row>
    <row r="98" spans="1:14" x14ac:dyDescent="0.2">
      <c r="A98" s="88" t="s">
        <v>3167</v>
      </c>
      <c r="B98" s="77">
        <f>+Tổng!C26</f>
        <v>3888892</v>
      </c>
      <c r="C98" s="77">
        <f>+Tổng!D26</f>
        <v>4444444</v>
      </c>
      <c r="D98" s="77">
        <f>+Tổng!E26</f>
        <v>15000012</v>
      </c>
      <c r="E98" s="77">
        <f>+Tổng!F26</f>
        <v>56666674</v>
      </c>
      <c r="F98" s="77">
        <f>+Tổng!G26</f>
        <v>12800008</v>
      </c>
      <c r="G98" s="77">
        <f>+Tổng!H26</f>
        <v>11177786</v>
      </c>
      <c r="H98" s="77">
        <f>+Tổng!I26</f>
        <v>16888895</v>
      </c>
      <c r="I98" s="77">
        <f>+Tổng!J26</f>
        <v>47555584</v>
      </c>
      <c r="J98" s="77">
        <f>+Tổng!K26</f>
        <v>28762889</v>
      </c>
      <c r="K98" s="77">
        <f>+Tổng!L26</f>
        <v>27666683</v>
      </c>
      <c r="L98" s="78">
        <f t="shared" si="21"/>
        <v>224851867</v>
      </c>
      <c r="M98" s="119">
        <f t="shared" si="23"/>
        <v>3.5002433898199486E-2</v>
      </c>
      <c r="N98" s="119">
        <f t="shared" si="22"/>
        <v>3.6650384254342592E-3</v>
      </c>
    </row>
    <row r="99" spans="1:14" x14ac:dyDescent="0.2">
      <c r="A99" s="88" t="s">
        <v>3168</v>
      </c>
      <c r="B99" s="77">
        <f>+Tổng!C24</f>
        <v>69012000</v>
      </c>
      <c r="C99" s="77">
        <f>+Tổng!D24</f>
        <v>79738900</v>
      </c>
      <c r="D99" s="77">
        <f>+Tổng!E24</f>
        <v>73853300</v>
      </c>
      <c r="E99" s="77">
        <f>+Tổng!F24</f>
        <v>60949800</v>
      </c>
      <c r="F99" s="77">
        <f>+Tổng!G24</f>
        <v>82192700</v>
      </c>
      <c r="G99" s="77">
        <f>+Tổng!H24</f>
        <v>57094500</v>
      </c>
      <c r="H99" s="77">
        <f>+Tổng!I24</f>
        <v>67691000</v>
      </c>
      <c r="I99" s="77">
        <f>+Tổng!J24</f>
        <v>67240715</v>
      </c>
      <c r="J99" s="77">
        <f>+Tổng!K24</f>
        <v>95859666</v>
      </c>
      <c r="K99" s="77">
        <f>+Tổng!L24</f>
        <v>96388215</v>
      </c>
      <c r="L99" s="78">
        <f t="shared" si="21"/>
        <v>750020796</v>
      </c>
      <c r="M99" s="119">
        <f t="shared" si="23"/>
        <v>0.11675488260128594</v>
      </c>
      <c r="N99" s="119">
        <f t="shared" si="22"/>
        <v>1.2225182178339617E-2</v>
      </c>
    </row>
    <row r="100" spans="1:14" x14ac:dyDescent="0.2">
      <c r="A100" s="88" t="s">
        <v>3169</v>
      </c>
      <c r="B100" s="77">
        <f>+Tổng!C25</f>
        <v>179390298</v>
      </c>
      <c r="C100" s="77">
        <f>+Tổng!D25</f>
        <v>154037571</v>
      </c>
      <c r="D100" s="77">
        <f>+Tổng!E25</f>
        <v>151572559</v>
      </c>
      <c r="E100" s="77">
        <f>+Tổng!F25</f>
        <v>137734049</v>
      </c>
      <c r="F100" s="77">
        <f>+Tổng!G25</f>
        <v>179928039</v>
      </c>
      <c r="G100" s="96">
        <f>+Tổng!H25</f>
        <v>197947013</v>
      </c>
      <c r="H100" s="97">
        <f>+Tổng!I25</f>
        <v>270334711</v>
      </c>
      <c r="I100" s="97">
        <f>+Tổng!J25</f>
        <v>340019843</v>
      </c>
      <c r="J100" s="97">
        <f>+Tổng!K25</f>
        <v>347965379</v>
      </c>
      <c r="K100" s="97">
        <f>+Tổng!L25</f>
        <v>325964685</v>
      </c>
      <c r="L100" s="78">
        <f t="shared" si="21"/>
        <v>2284894147</v>
      </c>
      <c r="M100" s="119">
        <f t="shared" si="23"/>
        <v>0.35568686803365701</v>
      </c>
      <c r="N100" s="119">
        <f t="shared" si="22"/>
        <v>3.7243296924925395E-2</v>
      </c>
    </row>
    <row r="101" spans="1:14" x14ac:dyDescent="0.2">
      <c r="A101" s="88" t="s">
        <v>3162</v>
      </c>
      <c r="B101" s="77">
        <f>+Tổng!C27</f>
        <v>0</v>
      </c>
      <c r="C101" s="77">
        <f>+Tổng!D27</f>
        <v>20746296</v>
      </c>
      <c r="D101" s="77">
        <f>+Tổng!E27</f>
        <v>0</v>
      </c>
      <c r="E101" s="77">
        <f>+Tổng!F27</f>
        <v>2900000</v>
      </c>
      <c r="F101" s="77">
        <f>+Tổng!G27</f>
        <v>6146000</v>
      </c>
      <c r="G101" s="77">
        <f>+Tổng!H27</f>
        <v>3900000</v>
      </c>
      <c r="H101" s="77">
        <f>+Tổng!I27</f>
        <v>5762980</v>
      </c>
      <c r="I101" s="77">
        <f>+Tổng!J27</f>
        <v>6854000</v>
      </c>
      <c r="J101" s="77">
        <f>+Tổng!K27</f>
        <v>0</v>
      </c>
      <c r="K101" s="77">
        <f>+Tổng!L27</f>
        <v>0</v>
      </c>
      <c r="L101" s="78">
        <f t="shared" si="21"/>
        <v>46309276</v>
      </c>
      <c r="M101" s="119">
        <f t="shared" si="23"/>
        <v>7.2089122215893177E-3</v>
      </c>
      <c r="N101" s="119">
        <f t="shared" si="22"/>
        <v>7.548315175610284E-4</v>
      </c>
    </row>
    <row r="102" spans="1:14" x14ac:dyDescent="0.2">
      <c r="A102" s="88" t="s">
        <v>3163</v>
      </c>
      <c r="B102" s="77">
        <f>+Tổng!C28</f>
        <v>0</v>
      </c>
      <c r="C102" s="77">
        <f>+Tổng!D28</f>
        <v>0</v>
      </c>
      <c r="D102" s="77">
        <f>+Tổng!E28</f>
        <v>0</v>
      </c>
      <c r="E102" s="77">
        <f>+Tổng!F28</f>
        <v>0</v>
      </c>
      <c r="F102" s="77">
        <f>+Tổng!G28</f>
        <v>0</v>
      </c>
      <c r="G102" s="77">
        <f>+Tổng!H28</f>
        <v>0</v>
      </c>
      <c r="H102" s="77">
        <f>+Tổng!I28</f>
        <v>0</v>
      </c>
      <c r="I102" s="77">
        <f>+Tổng!J28</f>
        <v>0</v>
      </c>
      <c r="J102" s="77">
        <f>+Tổng!K28</f>
        <v>0</v>
      </c>
      <c r="K102" s="77">
        <f>+Tổng!L28</f>
        <v>0</v>
      </c>
      <c r="L102" s="78">
        <f t="shared" si="21"/>
        <v>0</v>
      </c>
      <c r="M102" s="119">
        <f t="shared" si="23"/>
        <v>0</v>
      </c>
      <c r="N102" s="119">
        <f t="shared" si="22"/>
        <v>0</v>
      </c>
    </row>
    <row r="103" spans="1:14" x14ac:dyDescent="0.2">
      <c r="A103" s="88" t="s">
        <v>3166</v>
      </c>
      <c r="B103" s="77">
        <f>+Tổng!C29</f>
        <v>0</v>
      </c>
      <c r="C103" s="77">
        <f>+Tổng!D29</f>
        <v>0</v>
      </c>
      <c r="D103" s="77">
        <f>+Tổng!E29</f>
        <v>0</v>
      </c>
      <c r="E103" s="77">
        <f>+Tổng!F29</f>
        <v>0</v>
      </c>
      <c r="F103" s="77">
        <f>+Tổng!G29</f>
        <v>0</v>
      </c>
      <c r="G103" s="77">
        <f>+Tổng!H29</f>
        <v>3790000</v>
      </c>
      <c r="H103" s="77">
        <f>+Tổng!I29</f>
        <v>0</v>
      </c>
      <c r="I103" s="77">
        <f>+Tổng!J29</f>
        <v>0</v>
      </c>
      <c r="J103" s="77">
        <f>+Tổng!K29</f>
        <v>0</v>
      </c>
      <c r="K103" s="77">
        <f>+Tổng!L29</f>
        <v>0</v>
      </c>
      <c r="L103" s="78">
        <f t="shared" si="21"/>
        <v>3790000</v>
      </c>
      <c r="M103" s="119">
        <f t="shared" si="23"/>
        <v>5.899849809749458E-4</v>
      </c>
      <c r="N103" s="119">
        <f t="shared" si="22"/>
        <v>6.1776207677189721E-5</v>
      </c>
    </row>
    <row r="104" spans="1:14" x14ac:dyDescent="0.2">
      <c r="A104" s="88" t="s">
        <v>3170</v>
      </c>
      <c r="B104" s="77">
        <f>+Tổng!C30</f>
        <v>0</v>
      </c>
      <c r="C104" s="77">
        <f>+Tổng!D30</f>
        <v>36255725</v>
      </c>
      <c r="D104" s="77">
        <f>+Tổng!E30</f>
        <v>0</v>
      </c>
      <c r="E104" s="77">
        <f>+Tổng!F30</f>
        <v>0</v>
      </c>
      <c r="F104" s="77">
        <f>+Tổng!G30</f>
        <v>0</v>
      </c>
      <c r="G104" s="77">
        <f>+Tổng!H30</f>
        <v>0</v>
      </c>
      <c r="H104" s="77">
        <f>+Tổng!I30</f>
        <v>740741</v>
      </c>
      <c r="I104" s="77">
        <f>+Tổng!J30</f>
        <v>3470909</v>
      </c>
      <c r="J104" s="77">
        <f>+Tổng!K30</f>
        <v>0</v>
      </c>
      <c r="K104" s="77">
        <f>+Tổng!L30</f>
        <v>44899091</v>
      </c>
      <c r="L104" s="78">
        <f t="shared" si="21"/>
        <v>85366466</v>
      </c>
      <c r="M104" s="119">
        <f t="shared" si="23"/>
        <v>1.3288900479923049E-2</v>
      </c>
      <c r="N104" s="119">
        <f t="shared" si="22"/>
        <v>1.3914555494152388E-3</v>
      </c>
    </row>
    <row r="105" spans="1:14" x14ac:dyDescent="0.2">
      <c r="A105" s="88" t="str">
        <f>+Tổng!B31</f>
        <v>Chi phí bán hàng _ lương khác</v>
      </c>
      <c r="B105" s="77">
        <f>+Tổng!C31</f>
        <v>3939582</v>
      </c>
      <c r="C105" s="77">
        <f>+Tổng!D31</f>
        <v>5847714</v>
      </c>
      <c r="D105" s="77">
        <f>+Tổng!E31</f>
        <v>0</v>
      </c>
      <c r="E105" s="77">
        <f>+Tổng!F31</f>
        <v>0</v>
      </c>
      <c r="F105" s="77">
        <f>+Tổng!G31</f>
        <v>0</v>
      </c>
      <c r="G105" s="77">
        <f>+Tổng!H31</f>
        <v>0</v>
      </c>
      <c r="H105" s="77">
        <f>+Tổng!I31</f>
        <v>0</v>
      </c>
      <c r="I105" s="77">
        <f>+Tổng!J31</f>
        <v>0</v>
      </c>
      <c r="J105" s="77">
        <f>+Tổng!K31</f>
        <v>0</v>
      </c>
      <c r="K105" s="77">
        <f>+Tổng!L31</f>
        <v>0</v>
      </c>
      <c r="L105" s="78">
        <f t="shared" ref="L105" si="26">SUM(B105:K105)</f>
        <v>9787296</v>
      </c>
      <c r="M105" s="119">
        <f t="shared" si="23"/>
        <v>1.5235772148697001E-3</v>
      </c>
      <c r="N105" s="119">
        <f t="shared" si="22"/>
        <v>1.5953087870557473E-4</v>
      </c>
    </row>
    <row r="106" spans="1:14" ht="5.45" customHeight="1" x14ac:dyDescent="0.2">
      <c r="A106" s="82"/>
      <c r="B106" s="77"/>
      <c r="C106" s="77"/>
      <c r="D106" s="77"/>
      <c r="E106" s="77"/>
      <c r="F106" s="77"/>
      <c r="G106" s="77"/>
      <c r="H106" s="77"/>
      <c r="I106" s="77"/>
      <c r="J106" s="77"/>
      <c r="K106" s="82"/>
      <c r="L106" s="73"/>
      <c r="M106" s="119"/>
      <c r="N106" s="119"/>
    </row>
    <row r="107" spans="1:14" s="49" customFormat="1" x14ac:dyDescent="0.2">
      <c r="A107" s="91" t="s">
        <v>4388</v>
      </c>
      <c r="B107" s="92">
        <f t="shared" ref="B107:K107" si="27">+SUM(B108:B120)</f>
        <v>485570021</v>
      </c>
      <c r="C107" s="92">
        <f t="shared" si="27"/>
        <v>460675487</v>
      </c>
      <c r="D107" s="92">
        <f t="shared" si="27"/>
        <v>440084755</v>
      </c>
      <c r="E107" s="92">
        <f t="shared" si="27"/>
        <v>564111364</v>
      </c>
      <c r="F107" s="92">
        <f t="shared" si="27"/>
        <v>627283118</v>
      </c>
      <c r="G107" s="92">
        <f t="shared" si="27"/>
        <v>575388906</v>
      </c>
      <c r="H107" s="92">
        <f t="shared" si="27"/>
        <v>659736100</v>
      </c>
      <c r="I107" s="92">
        <f t="shared" si="27"/>
        <v>997904246</v>
      </c>
      <c r="J107" s="92">
        <f t="shared" si="27"/>
        <v>662069914</v>
      </c>
      <c r="K107" s="92">
        <f t="shared" si="27"/>
        <v>644148631</v>
      </c>
      <c r="L107" s="85">
        <f t="shared" ref="L107:L119" si="28">SUM(B107:K107)</f>
        <v>6116972542</v>
      </c>
      <c r="M107" s="121"/>
      <c r="N107" s="115">
        <f t="shared" si="22"/>
        <v>9.9705373643867848E-2</v>
      </c>
    </row>
    <row r="108" spans="1:14" x14ac:dyDescent="0.2">
      <c r="A108" s="88" t="str">
        <f>+Tổng!B34</f>
        <v>Lương và các khoản trích theo lương QLDN</v>
      </c>
      <c r="B108" s="77">
        <f>+Tổng!C34</f>
        <v>329190600</v>
      </c>
      <c r="C108" s="77">
        <f>+Tổng!D34</f>
        <v>291208900</v>
      </c>
      <c r="D108" s="77">
        <f>+Tổng!E34</f>
        <v>278908000</v>
      </c>
      <c r="E108" s="77">
        <f>+Tổng!F34</f>
        <v>299220682</v>
      </c>
      <c r="F108" s="77">
        <f>+Tổng!G34</f>
        <v>295981100</v>
      </c>
      <c r="G108" s="77">
        <f>+Tổng!H34</f>
        <v>339862100</v>
      </c>
      <c r="H108" s="77">
        <f>+Tổng!I34</f>
        <v>365101500</v>
      </c>
      <c r="I108" s="77">
        <f>+Tổng!J34</f>
        <v>380639241</v>
      </c>
      <c r="J108" s="77">
        <f>+Tổng!K34</f>
        <v>361997497</v>
      </c>
      <c r="K108" s="77">
        <f>+Tổng!L34</f>
        <v>387924985</v>
      </c>
      <c r="L108" s="78">
        <f t="shared" si="28"/>
        <v>3330034605</v>
      </c>
      <c r="M108" s="119"/>
      <c r="N108" s="119">
        <f t="shared" si="22"/>
        <v>5.4278867897284547E-2</v>
      </c>
    </row>
    <row r="109" spans="1:14" x14ac:dyDescent="0.2">
      <c r="A109" s="88" t="str">
        <f>+Tổng!B35</f>
        <v>Chi phí phúc lợi nhân viên (ốm đau, thăm hỏi, lễ tết)</v>
      </c>
      <c r="B109" s="77">
        <f>+Tổng!C35</f>
        <v>3000000</v>
      </c>
      <c r="C109" s="77">
        <f>+Tổng!D35</f>
        <v>0</v>
      </c>
      <c r="D109" s="77">
        <f>+Tổng!E35</f>
        <v>0</v>
      </c>
      <c r="E109" s="77">
        <f>+Tổng!F35</f>
        <v>6600000</v>
      </c>
      <c r="F109" s="77">
        <f>+Tổng!G35</f>
        <v>0</v>
      </c>
      <c r="G109" s="77">
        <f>+Tổng!H35</f>
        <v>2400000</v>
      </c>
      <c r="H109" s="77">
        <f>+Tổng!I35</f>
        <v>0</v>
      </c>
      <c r="I109" s="77">
        <f>+Tổng!J35</f>
        <v>0</v>
      </c>
      <c r="J109" s="77">
        <f>+Tổng!K35</f>
        <v>0</v>
      </c>
      <c r="K109" s="77">
        <f>+Tổng!L35</f>
        <v>18906000</v>
      </c>
      <c r="L109" s="78">
        <f t="shared" si="28"/>
        <v>30906000</v>
      </c>
      <c r="M109" s="119"/>
      <c r="N109" s="119">
        <f t="shared" si="22"/>
        <v>5.0376133891061358E-4</v>
      </c>
    </row>
    <row r="110" spans="1:14" x14ac:dyDescent="0.2">
      <c r="A110" s="88" t="str">
        <f>+Tổng!B37</f>
        <v>Chi phí công tác NV quản lý</v>
      </c>
      <c r="B110" s="77">
        <f>+Tổng!C37</f>
        <v>231481</v>
      </c>
      <c r="C110" s="77">
        <f>+Tổng!D37</f>
        <v>4713926</v>
      </c>
      <c r="D110" s="77">
        <f>+Tổng!E37</f>
        <v>-7460000</v>
      </c>
      <c r="E110" s="77">
        <f>+Tổng!F37</f>
        <v>20682407</v>
      </c>
      <c r="F110" s="77">
        <f>+Tổng!G37</f>
        <v>25938149</v>
      </c>
      <c r="G110" s="77">
        <f>+Tổng!H37</f>
        <v>19752948</v>
      </c>
      <c r="H110" s="98">
        <f>+Tổng!I37</f>
        <v>76908784</v>
      </c>
      <c r="I110" s="77">
        <f>+Tổng!J37</f>
        <v>32169000</v>
      </c>
      <c r="J110" s="77">
        <f>+Tổng!K37</f>
        <v>12942556</v>
      </c>
      <c r="K110" s="77">
        <f>+Tổng!L37</f>
        <v>0</v>
      </c>
      <c r="L110" s="78">
        <f t="shared" si="28"/>
        <v>185879251</v>
      </c>
      <c r="M110" s="119"/>
      <c r="N110" s="119">
        <f t="shared" si="22"/>
        <v>3.0297929320993338E-3</v>
      </c>
    </row>
    <row r="111" spans="1:14" x14ac:dyDescent="0.2">
      <c r="A111" s="88" t="str">
        <f>+Tổng!B36</f>
        <v>Chi phí thuê văn phòng</v>
      </c>
      <c r="B111" s="77">
        <f>+Tổng!C36</f>
        <v>114991636</v>
      </c>
      <c r="C111" s="77">
        <f>+Tổng!D36</f>
        <v>115096636</v>
      </c>
      <c r="D111" s="77">
        <f>+Tổng!E36</f>
        <v>107454971</v>
      </c>
      <c r="E111" s="77">
        <f>+Tổng!F36</f>
        <v>143427597</v>
      </c>
      <c r="F111" s="77">
        <f>+Tổng!G36</f>
        <v>180340294</v>
      </c>
      <c r="G111" s="77">
        <f>+Tổng!H36</f>
        <v>150582127</v>
      </c>
      <c r="H111" s="77">
        <f>+Tổng!I36</f>
        <v>121788363</v>
      </c>
      <c r="I111" s="77">
        <f>+Tổng!J36</f>
        <v>143601636</v>
      </c>
      <c r="J111" s="77">
        <f>+Tổng!K36</f>
        <v>167060623</v>
      </c>
      <c r="K111" s="77">
        <f>+Tổng!L36</f>
        <v>149085507</v>
      </c>
      <c r="L111" s="78">
        <f t="shared" si="28"/>
        <v>1393429390</v>
      </c>
      <c r="M111" s="119"/>
      <c r="N111" s="119">
        <f t="shared" si="22"/>
        <v>2.2712607752015775E-2</v>
      </c>
    </row>
    <row r="112" spans="1:14" x14ac:dyDescent="0.2">
      <c r="A112" s="88" t="str">
        <f>+Tổng!B38</f>
        <v>Chi phí tiếp khách QLDN</v>
      </c>
      <c r="B112" s="77">
        <f>+Tổng!C38</f>
        <v>3965222</v>
      </c>
      <c r="C112" s="77">
        <f>+Tổng!D38</f>
        <v>1503000</v>
      </c>
      <c r="D112" s="77">
        <f>+Tổng!E38</f>
        <v>12374704</v>
      </c>
      <c r="E112" s="77">
        <f>+Tổng!F38</f>
        <v>5825667</v>
      </c>
      <c r="F112" s="77">
        <f>+Tổng!G38</f>
        <v>11392948</v>
      </c>
      <c r="G112" s="77">
        <f>+Tổng!H38</f>
        <v>13657070</v>
      </c>
      <c r="H112" s="77">
        <f>+Tổng!I38</f>
        <v>7252000</v>
      </c>
      <c r="I112" s="77">
        <f>+Tổng!J38</f>
        <v>14102055</v>
      </c>
      <c r="J112" s="77">
        <f>+Tổng!K38</f>
        <v>26307551</v>
      </c>
      <c r="K112" s="77">
        <f>+Tổng!L38</f>
        <v>27782938</v>
      </c>
      <c r="L112" s="78">
        <f t="shared" si="28"/>
        <v>124163155</v>
      </c>
      <c r="M112" s="119"/>
      <c r="N112" s="119">
        <f t="shared" si="22"/>
        <v>2.0238334694287854E-3</v>
      </c>
    </row>
    <row r="113" spans="1:14" x14ac:dyDescent="0.2">
      <c r="A113" s="88" t="str">
        <f>+Tổng!B39</f>
        <v>Chi phí điện, nước, internet, vệ sinh..</v>
      </c>
      <c r="B113" s="77">
        <f>+Tổng!C39</f>
        <v>4283780</v>
      </c>
      <c r="C113" s="77">
        <f>+Tổng!D39</f>
        <v>3570416</v>
      </c>
      <c r="D113" s="77">
        <f>+Tổng!E39</f>
        <v>4701968</v>
      </c>
      <c r="E113" s="77">
        <f>+Tổng!F39</f>
        <v>12033307</v>
      </c>
      <c r="F113" s="77">
        <f>+Tổng!G39</f>
        <v>6798465</v>
      </c>
      <c r="G113" s="77">
        <f>+Tổng!H39</f>
        <v>0</v>
      </c>
      <c r="H113" s="77">
        <f>+Tổng!I39</f>
        <v>4427611</v>
      </c>
      <c r="I113" s="77">
        <f>+Tổng!J39</f>
        <v>4208564</v>
      </c>
      <c r="J113" s="77">
        <f>+Tổng!K39</f>
        <v>13193166</v>
      </c>
      <c r="K113" s="77">
        <f>+Tổng!L39</f>
        <v>10608983</v>
      </c>
      <c r="L113" s="78">
        <f t="shared" si="28"/>
        <v>63826260</v>
      </c>
      <c r="M113" s="119"/>
      <c r="N113" s="119">
        <f t="shared" si="22"/>
        <v>1.0403546947277856E-3</v>
      </c>
    </row>
    <row r="114" spans="1:14" ht="25.5" x14ac:dyDescent="0.2">
      <c r="A114" s="149" t="str">
        <f>+Tổng!B40</f>
        <v>HCVP  khác (in ấn, CPN, VPP, điện thoại, phí NH...)</v>
      </c>
      <c r="B114" s="77">
        <f>+Tổng!C40</f>
        <v>11748467</v>
      </c>
      <c r="C114" s="77">
        <f>+Tổng!D40</f>
        <v>40028423</v>
      </c>
      <c r="D114" s="77">
        <f>+Tổng!E40</f>
        <v>26010734</v>
      </c>
      <c r="E114" s="77">
        <f>+Tổng!F40</f>
        <v>29865809</v>
      </c>
      <c r="F114" s="77">
        <f>+Tổng!G40</f>
        <v>69702089</v>
      </c>
      <c r="G114" s="77">
        <f>+Tổng!H40</f>
        <v>26417828</v>
      </c>
      <c r="H114" s="77">
        <f>+Tổng!I40</f>
        <v>54827595</v>
      </c>
      <c r="I114" s="98">
        <f>+Tổng!J40</f>
        <v>402209510</v>
      </c>
      <c r="J114" s="77">
        <f>+Tổng!K40</f>
        <v>28828890</v>
      </c>
      <c r="K114" s="77">
        <f>+Tổng!L40</f>
        <v>35870828</v>
      </c>
      <c r="L114" s="78">
        <f t="shared" si="28"/>
        <v>725510173</v>
      </c>
      <c r="M114" s="119"/>
      <c r="N114" s="119">
        <f t="shared" si="22"/>
        <v>1.1825664147536106E-2</v>
      </c>
    </row>
    <row r="115" spans="1:14" x14ac:dyDescent="0.2">
      <c r="A115" s="88" t="str">
        <f>+Tổng!B41</f>
        <v>Chi phí tuyển dụng, nhân sự</v>
      </c>
      <c r="B115" s="77">
        <f>+Tổng!C41</f>
        <v>0</v>
      </c>
      <c r="C115" s="77">
        <f>+Tổng!D41</f>
        <v>0</v>
      </c>
      <c r="D115" s="77">
        <f>+Tổng!E41</f>
        <v>0</v>
      </c>
      <c r="E115" s="77">
        <f>+Tổng!F41</f>
        <v>13376000</v>
      </c>
      <c r="F115" s="77">
        <f>+Tổng!G41</f>
        <v>0</v>
      </c>
      <c r="G115" s="77">
        <f>+Tổng!H41</f>
        <v>0</v>
      </c>
      <c r="H115" s="77">
        <f>+Tổng!I41</f>
        <v>0</v>
      </c>
      <c r="I115" s="77">
        <f>+Tổng!J41</f>
        <v>3708003</v>
      </c>
      <c r="J115" s="77">
        <f>+Tổng!K41</f>
        <v>500000</v>
      </c>
      <c r="K115" s="77">
        <f>+Tổng!L41</f>
        <v>4300152</v>
      </c>
      <c r="L115" s="78">
        <f t="shared" si="28"/>
        <v>21884155</v>
      </c>
      <c r="M115" s="119"/>
      <c r="N115" s="119">
        <f t="shared" si="22"/>
        <v>3.5670715148279945E-4</v>
      </c>
    </row>
    <row r="116" spans="1:14" x14ac:dyDescent="0.2">
      <c r="A116" s="88" t="str">
        <f>+Tổng!B42</f>
        <v>Chi phí đối ngoại</v>
      </c>
      <c r="B116" s="77">
        <f>+Tổng!C42</f>
        <v>0</v>
      </c>
      <c r="C116" s="77">
        <f>+Tổng!D42</f>
        <v>0</v>
      </c>
      <c r="D116" s="77">
        <f>+Tổng!E42</f>
        <v>0</v>
      </c>
      <c r="E116" s="77">
        <f>+Tổng!F42</f>
        <v>0</v>
      </c>
      <c r="F116" s="77">
        <f>+Tổng!G42</f>
        <v>0</v>
      </c>
      <c r="G116" s="77">
        <f>+Tổng!H42</f>
        <v>0</v>
      </c>
      <c r="H116" s="77">
        <f>+Tổng!I42</f>
        <v>0</v>
      </c>
      <c r="I116" s="77">
        <f>+Tổng!J42</f>
        <v>0</v>
      </c>
      <c r="J116" s="98">
        <f>+Tổng!K42</f>
        <v>18232000</v>
      </c>
      <c r="K116" s="98">
        <f>+Tổng!L42</f>
        <v>0</v>
      </c>
      <c r="L116" s="78">
        <f t="shared" si="28"/>
        <v>18232000</v>
      </c>
      <c r="M116" s="119"/>
      <c r="N116" s="119">
        <f t="shared" si="22"/>
        <v>2.9717778848826462E-4</v>
      </c>
    </row>
    <row r="117" spans="1:14" x14ac:dyDescent="0.2">
      <c r="A117" s="88" t="str">
        <f>+Tổng!B43</f>
        <v>CP xăng xe, cầu đường...</v>
      </c>
      <c r="B117" s="77">
        <f>+Tổng!C43</f>
        <v>5554883</v>
      </c>
      <c r="C117" s="77">
        <f>+Tổng!D43</f>
        <v>1225400</v>
      </c>
      <c r="D117" s="77">
        <f>+Tổng!E43</f>
        <v>10973169</v>
      </c>
      <c r="E117" s="77">
        <f>+Tổng!F43</f>
        <v>14771384</v>
      </c>
      <c r="F117" s="77">
        <f>+Tổng!G43</f>
        <v>8253395</v>
      </c>
      <c r="G117" s="77">
        <f>+Tổng!H43</f>
        <v>12043652</v>
      </c>
      <c r="H117" s="77">
        <f>+Tổng!I43</f>
        <v>18424019</v>
      </c>
      <c r="I117" s="77">
        <f>+Tổng!J43</f>
        <v>13280189</v>
      </c>
      <c r="J117" s="77">
        <f>+Tổng!K43</f>
        <v>6797001</v>
      </c>
      <c r="K117" s="77">
        <f>+Tổng!L43</f>
        <v>8458454</v>
      </c>
      <c r="L117" s="78">
        <f t="shared" si="28"/>
        <v>99781546</v>
      </c>
      <c r="M117" s="119"/>
      <c r="N117" s="119">
        <f t="shared" si="22"/>
        <v>1.6264183398541053E-3</v>
      </c>
    </row>
    <row r="118" spans="1:14" x14ac:dyDescent="0.2">
      <c r="A118" s="88" t="str">
        <f>+Tổng!B44</f>
        <v>CP phát triển hệ thống</v>
      </c>
      <c r="B118" s="77">
        <f>+Tổng!C44</f>
        <v>5573069</v>
      </c>
      <c r="C118" s="77">
        <f>+Tổng!D44</f>
        <v>3295368</v>
      </c>
      <c r="D118" s="77">
        <f>+Tổng!E44</f>
        <v>3515374</v>
      </c>
      <c r="E118" s="77">
        <f>+Tổng!F44</f>
        <v>3843860</v>
      </c>
      <c r="F118" s="77">
        <f>+Tổng!G44</f>
        <v>3680417</v>
      </c>
      <c r="G118" s="77">
        <f>+Tổng!H44</f>
        <v>3948408</v>
      </c>
      <c r="H118" s="77">
        <f>+Tổng!I44</f>
        <v>3777967</v>
      </c>
      <c r="I118" s="77">
        <f>+Tổng!J44</f>
        <v>3951449</v>
      </c>
      <c r="J118" s="77">
        <f>+Tổng!K44</f>
        <v>3176614</v>
      </c>
      <c r="K118" s="77">
        <f>+Tổng!L44</f>
        <v>1177151</v>
      </c>
      <c r="L118" s="78">
        <f t="shared" si="28"/>
        <v>35939677</v>
      </c>
      <c r="M118" s="119"/>
      <c r="N118" s="119">
        <f t="shared" si="22"/>
        <v>5.8580922168947728E-4</v>
      </c>
    </row>
    <row r="119" spans="1:14" x14ac:dyDescent="0.2">
      <c r="A119" s="88" t="str">
        <f>+Tổng!B45</f>
        <v>Chi phí thuế</v>
      </c>
      <c r="B119" s="77">
        <f>+Tổng!C45</f>
        <v>7030883</v>
      </c>
      <c r="C119" s="77">
        <f>+Tổng!D45</f>
        <v>33418</v>
      </c>
      <c r="D119" s="77">
        <f>+Tổng!E45</f>
        <v>3605835</v>
      </c>
      <c r="E119" s="77">
        <f>+Tổng!F45</f>
        <v>14464651</v>
      </c>
      <c r="F119" s="77">
        <f>+Tổng!G45</f>
        <v>18529595</v>
      </c>
      <c r="G119" s="77">
        <f>+Tổng!H45</f>
        <v>58107</v>
      </c>
      <c r="H119" s="77">
        <f>+Tổng!I45</f>
        <v>561595</v>
      </c>
      <c r="I119" s="77">
        <f>+Tổng!J45</f>
        <v>34599</v>
      </c>
      <c r="J119" s="77">
        <f>+Tổng!K45</f>
        <v>34016</v>
      </c>
      <c r="K119" s="77">
        <f>+Tổng!L45</f>
        <v>33633</v>
      </c>
      <c r="L119" s="78">
        <f t="shared" si="28"/>
        <v>44386332</v>
      </c>
      <c r="M119" s="119"/>
      <c r="N119" s="119">
        <f t="shared" si="22"/>
        <v>7.2348793236429859E-4</v>
      </c>
    </row>
    <row r="120" spans="1:14" x14ac:dyDescent="0.2">
      <c r="A120" s="88" t="str">
        <f>+Tổng!B46</f>
        <v>CP Thưởng nhân viên</v>
      </c>
      <c r="B120" s="77">
        <f>+Tổng!C46</f>
        <v>0</v>
      </c>
      <c r="C120" s="77">
        <f>+Tổng!D46</f>
        <v>0</v>
      </c>
      <c r="D120" s="77">
        <f>+Tổng!E46</f>
        <v>0</v>
      </c>
      <c r="E120" s="77">
        <f>+Tổng!F46</f>
        <v>0</v>
      </c>
      <c r="F120" s="77">
        <f>+Tổng!G46</f>
        <v>6666666</v>
      </c>
      <c r="G120" s="77">
        <f>+Tổng!H46</f>
        <v>6666666</v>
      </c>
      <c r="H120" s="77">
        <f>+Tổng!I46</f>
        <v>6666666</v>
      </c>
      <c r="I120" s="77">
        <f>+Tổng!J46</f>
        <v>0</v>
      </c>
      <c r="J120" s="77">
        <f>+Tổng!K46</f>
        <v>23000000</v>
      </c>
      <c r="K120" s="77">
        <f>+Tổng!L46</f>
        <v>0</v>
      </c>
      <c r="L120" s="78">
        <f t="shared" ref="L120" si="29">SUM(B120:K120)</f>
        <v>42999998</v>
      </c>
      <c r="M120" s="119"/>
      <c r="N120" s="119">
        <f t="shared" si="22"/>
        <v>7.0089097798594789E-4</v>
      </c>
    </row>
    <row r="121" spans="1:14" x14ac:dyDescent="0.2">
      <c r="A121" s="88"/>
      <c r="B121" s="77"/>
      <c r="C121" s="77"/>
      <c r="D121" s="77"/>
      <c r="E121" s="77"/>
      <c r="F121" s="77"/>
      <c r="G121" s="77"/>
      <c r="H121" s="77"/>
      <c r="I121" s="77"/>
      <c r="J121" s="77"/>
      <c r="K121" s="82"/>
      <c r="L121" s="78"/>
      <c r="M121" s="119"/>
      <c r="N121" s="119"/>
    </row>
    <row r="122" spans="1:14" s="63" customFormat="1" x14ac:dyDescent="0.2">
      <c r="A122" s="83" t="s">
        <v>4396</v>
      </c>
      <c r="B122" s="84">
        <f t="shared" ref="B122:L122" si="30">+B77+B107</f>
        <v>891465589</v>
      </c>
      <c r="C122" s="84">
        <f t="shared" si="30"/>
        <v>848029142</v>
      </c>
      <c r="D122" s="84">
        <f t="shared" si="30"/>
        <v>778913122</v>
      </c>
      <c r="E122" s="84">
        <f t="shared" si="30"/>
        <v>960577451</v>
      </c>
      <c r="F122" s="84">
        <f t="shared" si="30"/>
        <v>1304789422</v>
      </c>
      <c r="G122" s="84">
        <f t="shared" si="30"/>
        <v>1319841547</v>
      </c>
      <c r="H122" s="84">
        <f t="shared" si="30"/>
        <v>1420529035</v>
      </c>
      <c r="I122" s="84">
        <f t="shared" si="30"/>
        <v>1882118858</v>
      </c>
      <c r="J122" s="84">
        <f t="shared" si="30"/>
        <v>1502766114</v>
      </c>
      <c r="K122" s="84">
        <f t="shared" si="30"/>
        <v>1631834602</v>
      </c>
      <c r="L122" s="85">
        <f t="shared" si="30"/>
        <v>12540864882</v>
      </c>
      <c r="M122" s="121"/>
      <c r="N122" s="115">
        <f t="shared" si="22"/>
        <v>0.20441347583166422</v>
      </c>
    </row>
    <row r="123" spans="1:14" s="63" customFormat="1" ht="7.9" customHeight="1" x14ac:dyDescent="0.2">
      <c r="A123" s="72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78"/>
      <c r="M123" s="119"/>
      <c r="N123" s="119"/>
    </row>
    <row r="124" spans="1:14" x14ac:dyDescent="0.2">
      <c r="A124" s="74" t="s">
        <v>4395</v>
      </c>
      <c r="B124" s="75">
        <f t="shared" ref="B124:L124" si="31">+B75-B122</f>
        <v>-846713422.29999995</v>
      </c>
      <c r="C124" s="75">
        <f t="shared" si="31"/>
        <v>-862470843</v>
      </c>
      <c r="D124" s="75">
        <f t="shared" si="31"/>
        <v>-693252020.70000005</v>
      </c>
      <c r="E124" s="75">
        <f t="shared" si="31"/>
        <v>1948108421.8000002</v>
      </c>
      <c r="F124" s="75">
        <f t="shared" si="31"/>
        <v>1582464587.4000006</v>
      </c>
      <c r="G124" s="75">
        <f t="shared" si="31"/>
        <v>356225541.69999981</v>
      </c>
      <c r="H124" s="75">
        <f t="shared" si="31"/>
        <v>-533975047.19999981</v>
      </c>
      <c r="I124" s="75">
        <f t="shared" si="31"/>
        <v>-500098257.69999981</v>
      </c>
      <c r="J124" s="75">
        <f t="shared" si="31"/>
        <v>1782497195.8000002</v>
      </c>
      <c r="K124" s="75">
        <f t="shared" si="31"/>
        <v>3570084806.8999996</v>
      </c>
      <c r="L124" s="76">
        <f t="shared" si="31"/>
        <v>5802870962.6999969</v>
      </c>
      <c r="M124" s="118"/>
      <c r="N124" s="114">
        <f t="shared" si="22"/>
        <v>9.4585583566144812E-2</v>
      </c>
    </row>
    <row r="125" spans="1:14" x14ac:dyDescent="0.2">
      <c r="A125" s="82"/>
      <c r="B125" s="77"/>
      <c r="C125" s="77"/>
      <c r="D125" s="77"/>
      <c r="E125" s="77"/>
      <c r="F125" s="77"/>
      <c r="G125" s="77"/>
      <c r="H125" s="77"/>
      <c r="I125" s="77"/>
      <c r="J125" s="77"/>
      <c r="K125" s="82"/>
      <c r="L125" s="73"/>
      <c r="M125" s="119"/>
      <c r="N125" s="119"/>
    </row>
    <row r="126" spans="1:14" x14ac:dyDescent="0.2">
      <c r="A126" s="91" t="s">
        <v>4390</v>
      </c>
      <c r="B126" s="84">
        <f>+B127+B128</f>
        <v>114566745</v>
      </c>
      <c r="C126" s="84">
        <f t="shared" ref="C126:K126" si="32">+C127+C128</f>
        <v>114251750</v>
      </c>
      <c r="D126" s="84">
        <f t="shared" si="32"/>
        <v>142932221</v>
      </c>
      <c r="E126" s="84">
        <f t="shared" si="32"/>
        <v>95038743</v>
      </c>
      <c r="F126" s="84">
        <f t="shared" si="32"/>
        <v>92955082</v>
      </c>
      <c r="G126" s="84">
        <f t="shared" si="32"/>
        <v>95291916</v>
      </c>
      <c r="H126" s="84">
        <f t="shared" si="32"/>
        <v>80337885</v>
      </c>
      <c r="I126" s="84">
        <f t="shared" si="32"/>
        <v>83601081</v>
      </c>
      <c r="J126" s="84">
        <f t="shared" si="32"/>
        <v>88749454</v>
      </c>
      <c r="K126" s="84">
        <f t="shared" si="32"/>
        <v>56938252</v>
      </c>
      <c r="L126" s="85">
        <f t="shared" ref="L126:L136" si="33">SUM(B126:K126)</f>
        <v>964663129</v>
      </c>
      <c r="M126" s="121"/>
      <c r="N126" s="115">
        <f t="shared" si="22"/>
        <v>1.572380733393975E-2</v>
      </c>
    </row>
    <row r="127" spans="1:14" x14ac:dyDescent="0.2">
      <c r="A127" s="88" t="s">
        <v>3154</v>
      </c>
      <c r="B127" s="77">
        <f>+Tổng!C51</f>
        <v>8836817</v>
      </c>
      <c r="C127" s="77">
        <f>+Tổng!D51</f>
        <v>8857520</v>
      </c>
      <c r="D127" s="77">
        <f>+Tổng!E51</f>
        <v>9032319</v>
      </c>
      <c r="E127" s="77">
        <f>+Tổng!F51</f>
        <v>6626966</v>
      </c>
      <c r="F127" s="77">
        <f>+Tổng!G51</f>
        <v>6626966</v>
      </c>
      <c r="G127" s="77">
        <f>+Tổng!H51</f>
        <v>6626966</v>
      </c>
      <c r="H127" s="77">
        <f>+Tổng!I51</f>
        <v>6626966</v>
      </c>
      <c r="I127" s="77">
        <f>+Tổng!J51</f>
        <v>7881966</v>
      </c>
      <c r="J127" s="77">
        <f>+Tổng!K51</f>
        <v>8522873</v>
      </c>
      <c r="K127" s="77">
        <f>+Tổng!L51</f>
        <v>561667</v>
      </c>
      <c r="L127" s="78">
        <f t="shared" si="33"/>
        <v>70201026</v>
      </c>
      <c r="M127" s="119"/>
      <c r="N127" s="119"/>
    </row>
    <row r="128" spans="1:14" x14ac:dyDescent="0.2">
      <c r="A128" s="88" t="s">
        <v>3153</v>
      </c>
      <c r="B128" s="77">
        <f>+Tổng!C52</f>
        <v>105729928</v>
      </c>
      <c r="C128" s="77">
        <f>+Tổng!D52</f>
        <v>105394230</v>
      </c>
      <c r="D128" s="77">
        <f>+Tổng!E52</f>
        <v>133899902</v>
      </c>
      <c r="E128" s="77">
        <f>+Tổng!F52</f>
        <v>88411777</v>
      </c>
      <c r="F128" s="77">
        <f>+Tổng!G52</f>
        <v>86328116</v>
      </c>
      <c r="G128" s="77">
        <f>+Tổng!H52</f>
        <v>88664950</v>
      </c>
      <c r="H128" s="77">
        <f>+Tổng!I52</f>
        <v>73710919</v>
      </c>
      <c r="I128" s="77">
        <f>+Tổng!J52</f>
        <v>75719115</v>
      </c>
      <c r="J128" s="77">
        <f>+Tổng!K52</f>
        <v>80226581</v>
      </c>
      <c r="K128" s="77">
        <f>+Tổng!L52</f>
        <v>56376585</v>
      </c>
      <c r="L128" s="78">
        <f t="shared" si="33"/>
        <v>894462103</v>
      </c>
      <c r="M128" s="119"/>
      <c r="N128" s="119"/>
    </row>
    <row r="129" spans="1:14" ht="4.9000000000000004" customHeight="1" x14ac:dyDescent="0.2">
      <c r="A129" s="82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8"/>
      <c r="M129" s="119"/>
      <c r="N129" s="119"/>
    </row>
    <row r="130" spans="1:14" x14ac:dyDescent="0.2">
      <c r="A130" s="74" t="s">
        <v>4403</v>
      </c>
      <c r="B130" s="100"/>
      <c r="C130" s="100"/>
      <c r="D130" s="100"/>
      <c r="E130" s="100"/>
      <c r="F130" s="100"/>
      <c r="G130" s="100"/>
      <c r="H130" s="100"/>
      <c r="I130" s="100"/>
      <c r="J130" s="100"/>
      <c r="K130" s="99"/>
      <c r="L130" s="76"/>
      <c r="M130" s="118"/>
      <c r="N130" s="118"/>
    </row>
    <row r="131" spans="1:14" x14ac:dyDescent="0.2">
      <c r="A131" s="74" t="s">
        <v>4404</v>
      </c>
      <c r="B131" s="75">
        <f t="shared" ref="B131:K131" si="34">+SUM(B132:B133)</f>
        <v>491465</v>
      </c>
      <c r="C131" s="75">
        <f t="shared" si="34"/>
        <v>122823</v>
      </c>
      <c r="D131" s="75">
        <f t="shared" si="34"/>
        <v>761504</v>
      </c>
      <c r="E131" s="75">
        <f t="shared" si="34"/>
        <v>692079</v>
      </c>
      <c r="F131" s="75">
        <f t="shared" si="34"/>
        <v>284782</v>
      </c>
      <c r="G131" s="75">
        <f t="shared" si="34"/>
        <v>447553</v>
      </c>
      <c r="H131" s="75">
        <f t="shared" si="34"/>
        <v>297947</v>
      </c>
      <c r="I131" s="75">
        <f t="shared" si="34"/>
        <v>554496</v>
      </c>
      <c r="J131" s="75">
        <f t="shared" si="34"/>
        <v>1380657</v>
      </c>
      <c r="K131" s="75">
        <f t="shared" si="34"/>
        <v>1572883</v>
      </c>
      <c r="L131" s="76">
        <f t="shared" si="33"/>
        <v>6606189</v>
      </c>
      <c r="M131" s="118"/>
      <c r="N131" s="118"/>
    </row>
    <row r="132" spans="1:14" x14ac:dyDescent="0.2">
      <c r="A132" s="82" t="s">
        <v>7120</v>
      </c>
      <c r="B132" s="77">
        <f>+Tổng!C9</f>
        <v>491465</v>
      </c>
      <c r="C132" s="77">
        <f>+Tổng!D9</f>
        <v>122823</v>
      </c>
      <c r="D132" s="77">
        <f>+Tổng!E9</f>
        <v>761504</v>
      </c>
      <c r="E132" s="77">
        <f>+Tổng!F9</f>
        <v>692079</v>
      </c>
      <c r="F132" s="77">
        <f>+Tổng!G9</f>
        <v>284782</v>
      </c>
      <c r="G132" s="77">
        <f>+Tổng!H9</f>
        <v>447553</v>
      </c>
      <c r="H132" s="77">
        <f>+Tổng!I9</f>
        <v>297947</v>
      </c>
      <c r="I132" s="77">
        <f>+Tổng!J9</f>
        <v>554496</v>
      </c>
      <c r="J132" s="77">
        <f>+Tổng!K9</f>
        <v>1380657</v>
      </c>
      <c r="K132" s="77">
        <f>+Tổng!L9</f>
        <v>1572883</v>
      </c>
      <c r="L132" s="78">
        <f t="shared" si="33"/>
        <v>6606189</v>
      </c>
      <c r="M132" s="119"/>
      <c r="N132" s="119"/>
    </row>
    <row r="133" spans="1:14" x14ac:dyDescent="0.2">
      <c r="A133" s="82"/>
      <c r="B133" s="77"/>
      <c r="C133" s="77"/>
      <c r="D133" s="77"/>
      <c r="E133" s="77"/>
      <c r="F133" s="77"/>
      <c r="G133" s="77"/>
      <c r="H133" s="77"/>
      <c r="I133" s="77"/>
      <c r="J133" s="77"/>
      <c r="K133" s="82"/>
      <c r="L133" s="78"/>
      <c r="M133" s="119"/>
      <c r="N133" s="119"/>
    </row>
    <row r="134" spans="1:14" x14ac:dyDescent="0.2">
      <c r="A134" s="91" t="s">
        <v>4405</v>
      </c>
      <c r="B134" s="84">
        <f>+B135+B136+B137</f>
        <v>64262143</v>
      </c>
      <c r="C134" s="84">
        <f t="shared" ref="C134:K134" si="35">+C135+C136+C137</f>
        <v>96737075</v>
      </c>
      <c r="D134" s="84">
        <f t="shared" si="35"/>
        <v>99172712</v>
      </c>
      <c r="E134" s="84">
        <f t="shared" si="35"/>
        <v>47157472</v>
      </c>
      <c r="F134" s="84">
        <f t="shared" si="35"/>
        <v>158231966</v>
      </c>
      <c r="G134" s="84">
        <f t="shared" si="35"/>
        <v>44740321</v>
      </c>
      <c r="H134" s="84">
        <f t="shared" si="35"/>
        <v>75957008</v>
      </c>
      <c r="I134" s="84">
        <f t="shared" si="35"/>
        <v>113637966</v>
      </c>
      <c r="J134" s="84">
        <f t="shared" si="35"/>
        <v>71516525</v>
      </c>
      <c r="K134" s="84">
        <f t="shared" si="35"/>
        <v>100000000</v>
      </c>
      <c r="L134" s="85">
        <f t="shared" si="33"/>
        <v>871413188</v>
      </c>
      <c r="M134" s="121"/>
      <c r="N134" s="115">
        <f t="shared" ref="N134" si="36">+L134/$L$9</f>
        <v>1.4203852790113448E-2</v>
      </c>
    </row>
    <row r="135" spans="1:14" x14ac:dyDescent="0.2">
      <c r="A135" s="88" t="str">
        <f>+Tổng!B55</f>
        <v>Chi phí lãi vay</v>
      </c>
      <c r="B135" s="77">
        <f>+Tổng!C55</f>
        <v>51852793</v>
      </c>
      <c r="C135" s="98">
        <f>+Tổng!D55</f>
        <v>96737075</v>
      </c>
      <c r="D135" s="77">
        <f>+Tổng!E55</f>
        <v>46767733</v>
      </c>
      <c r="E135" s="77">
        <f>+Tổng!F55</f>
        <v>47157472</v>
      </c>
      <c r="F135" s="77">
        <f>+Tổng!G55</f>
        <v>79259800</v>
      </c>
      <c r="G135" s="77">
        <f>+Tổng!H55</f>
        <v>44740321</v>
      </c>
      <c r="H135" s="77">
        <f>+Tổng!I55</f>
        <v>61367925</v>
      </c>
      <c r="I135" s="98">
        <f>+Tổng!J55</f>
        <v>102822626</v>
      </c>
      <c r="J135" s="98">
        <f>+Tổng!K55</f>
        <v>103299393</v>
      </c>
      <c r="K135" s="98">
        <f>+Tổng!L55</f>
        <v>100000000</v>
      </c>
      <c r="L135" s="78">
        <f t="shared" si="33"/>
        <v>734005138</v>
      </c>
      <c r="M135" s="119"/>
      <c r="N135" s="119"/>
    </row>
    <row r="136" spans="1:14" x14ac:dyDescent="0.2">
      <c r="A136" s="88" t="str">
        <f>+Tổng!B56</f>
        <v>CP liên quan đến khoản vay</v>
      </c>
      <c r="B136" s="77">
        <f>+Tổng!C56</f>
        <v>0</v>
      </c>
      <c r="C136" s="77">
        <f>+Tổng!D56</f>
        <v>0</v>
      </c>
      <c r="D136" s="77">
        <f>+Tổng!E56</f>
        <v>0</v>
      </c>
      <c r="E136" s="77">
        <f>+Tổng!F56</f>
        <v>0</v>
      </c>
      <c r="F136" s="77">
        <f>+Tổng!G56</f>
        <v>0</v>
      </c>
      <c r="G136" s="77">
        <f>+Tổng!H56</f>
        <v>0</v>
      </c>
      <c r="H136" s="77">
        <f>+Tổng!I56</f>
        <v>0</v>
      </c>
      <c r="I136" s="77">
        <f>+Tổng!J56</f>
        <v>9960000</v>
      </c>
      <c r="J136" s="77">
        <f>+Tổng!K56</f>
        <v>0</v>
      </c>
      <c r="K136" s="77">
        <f>+Tổng!L56</f>
        <v>0</v>
      </c>
      <c r="L136" s="78">
        <f t="shared" si="33"/>
        <v>9960000</v>
      </c>
      <c r="M136" s="119"/>
      <c r="N136" s="119"/>
    </row>
    <row r="137" spans="1:14" x14ac:dyDescent="0.2">
      <c r="A137" s="88" t="str">
        <f>+Tổng!B57</f>
        <v>Lãi ôm căn</v>
      </c>
      <c r="B137" s="77">
        <f>+Tổng!C57</f>
        <v>12409350</v>
      </c>
      <c r="C137" s="77">
        <f>+Tổng!D57</f>
        <v>0</v>
      </c>
      <c r="D137" s="77">
        <f>+Tổng!E57</f>
        <v>52404979</v>
      </c>
      <c r="E137" s="77">
        <f>+Tổng!F57</f>
        <v>0</v>
      </c>
      <c r="F137" s="77">
        <f>+Tổng!G57</f>
        <v>78972166</v>
      </c>
      <c r="G137" s="77">
        <f>+Tổng!H57</f>
        <v>0</v>
      </c>
      <c r="H137" s="77">
        <f>+Tổng!I57</f>
        <v>14589083</v>
      </c>
      <c r="I137" s="77">
        <f>+Tổng!J57</f>
        <v>855340</v>
      </c>
      <c r="J137" s="77">
        <f>+Tổng!K57</f>
        <v>-31782868</v>
      </c>
      <c r="K137" s="77">
        <f>+Tổng!L57</f>
        <v>0</v>
      </c>
      <c r="L137" s="78">
        <f t="shared" ref="L137" si="37">SUM(B137:K137)</f>
        <v>127448050</v>
      </c>
      <c r="M137" s="119"/>
      <c r="N137" s="119"/>
    </row>
    <row r="138" spans="1:14" x14ac:dyDescent="0.2">
      <c r="A138" s="74" t="s">
        <v>7460</v>
      </c>
      <c r="B138" s="75">
        <f t="shared" ref="B138:K138" si="38">+B131-B134</f>
        <v>-63770678</v>
      </c>
      <c r="C138" s="75">
        <f t="shared" si="38"/>
        <v>-96614252</v>
      </c>
      <c r="D138" s="75">
        <f t="shared" si="38"/>
        <v>-98411208</v>
      </c>
      <c r="E138" s="75">
        <f t="shared" si="38"/>
        <v>-46465393</v>
      </c>
      <c r="F138" s="75">
        <f t="shared" si="38"/>
        <v>-157947184</v>
      </c>
      <c r="G138" s="75">
        <f t="shared" si="38"/>
        <v>-44292768</v>
      </c>
      <c r="H138" s="75">
        <f t="shared" si="38"/>
        <v>-75659061</v>
      </c>
      <c r="I138" s="75">
        <f t="shared" si="38"/>
        <v>-113083470</v>
      </c>
      <c r="J138" s="75">
        <f t="shared" si="38"/>
        <v>-70135868</v>
      </c>
      <c r="K138" s="75">
        <f t="shared" si="38"/>
        <v>-98427117</v>
      </c>
      <c r="L138" s="76">
        <f>SUM(B138:K138)</f>
        <v>-864806999</v>
      </c>
      <c r="M138" s="118"/>
      <c r="N138" s="114">
        <f t="shared" ref="N138" si="39">+L138/$L$9</f>
        <v>-1.409617329047789E-2</v>
      </c>
    </row>
    <row r="139" spans="1:14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73"/>
      <c r="M139" s="119"/>
      <c r="N139" s="119"/>
    </row>
    <row r="140" spans="1:14" x14ac:dyDescent="0.2">
      <c r="A140" s="74" t="s">
        <v>7611</v>
      </c>
      <c r="B140" s="75">
        <f t="shared" ref="B140:J140" si="40">+B124-B126+B138</f>
        <v>-1025050845.3</v>
      </c>
      <c r="C140" s="75">
        <f t="shared" si="40"/>
        <v>-1073336845</v>
      </c>
      <c r="D140" s="75">
        <f t="shared" si="40"/>
        <v>-934595449.70000005</v>
      </c>
      <c r="E140" s="75">
        <f t="shared" si="40"/>
        <v>1806604285.8000002</v>
      </c>
      <c r="F140" s="75">
        <f t="shared" si="40"/>
        <v>1331562321.4000006</v>
      </c>
      <c r="G140" s="75">
        <f t="shared" si="40"/>
        <v>216640857.69999981</v>
      </c>
      <c r="H140" s="75">
        <f t="shared" si="40"/>
        <v>-689971993.19999981</v>
      </c>
      <c r="I140" s="75">
        <f t="shared" si="40"/>
        <v>-696782808.69999981</v>
      </c>
      <c r="J140" s="75">
        <f t="shared" si="40"/>
        <v>1623611873.8000002</v>
      </c>
      <c r="K140" s="75">
        <f>+K124-K126-K134</f>
        <v>3413146554.8999996</v>
      </c>
      <c r="L140" s="76">
        <f>SUM(B140:K140)</f>
        <v>3971827951.7000008</v>
      </c>
      <c r="M140" s="118"/>
      <c r="N140" s="114">
        <f t="shared" ref="N140" si="41">+L140/$L$9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F79C-C094-45C3-B94D-FDE42BB9ACEF}">
  <dimension ref="A1"/>
  <sheetViews>
    <sheetView topLeftCell="A53" zoomScale="117" zoomScaleNormal="70" workbookViewId="0">
      <selection activeCell="U70" sqref="U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FBB4-FA6A-4386-A878-68EDC2D3C626}">
  <sheetPr>
    <tabColor rgb="FFFF0000"/>
  </sheetPr>
  <dimension ref="A1:W118"/>
  <sheetViews>
    <sheetView zoomScaleNormal="100" workbookViewId="0">
      <pane xSplit="1" ySplit="9" topLeftCell="B33" activePane="bottomRight" state="frozenSplit"/>
      <selection pane="topRight" activeCell="B1" sqref="B1"/>
      <selection pane="bottomLeft" activeCell="A10" sqref="A10"/>
      <selection pane="bottomRight" activeCell="O68" sqref="A68:XFD7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85546875" style="116" bestFit="1" customWidth="1"/>
    <col min="18" max="19" width="12.42578125" style="116" customWidth="1"/>
    <col min="20" max="20" width="12.85546875" style="116" bestFit="1" customWidth="1"/>
    <col min="21" max="21" width="12.28515625" style="48" bestFit="1" customWidth="1"/>
    <col min="22" max="22" width="12.28515625" style="48" customWidth="1"/>
    <col min="23" max="16384" width="8.7109375" style="48"/>
  </cols>
  <sheetData>
    <row r="1" spans="1:23" ht="18.75" x14ac:dyDescent="0.3">
      <c r="A1" s="103" t="s">
        <v>7227</v>
      </c>
    </row>
    <row r="3" spans="1:23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  <c r="Q3" s="124"/>
      <c r="R3" s="124"/>
      <c r="S3" s="124"/>
      <c r="T3" s="124"/>
    </row>
    <row r="4" spans="1:23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  <c r="Q4" s="124"/>
      <c r="R4" s="124"/>
      <c r="S4" s="124"/>
      <c r="T4" s="124"/>
    </row>
    <row r="8" spans="1:23" ht="38.2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11558</v>
      </c>
      <c r="O8" s="190" t="s">
        <v>11562</v>
      </c>
      <c r="P8" s="190" t="s">
        <v>11563</v>
      </c>
      <c r="Q8" s="101" t="s">
        <v>11559</v>
      </c>
      <c r="R8" s="101" t="s">
        <v>11560</v>
      </c>
      <c r="S8" s="101"/>
      <c r="T8" s="247" t="s">
        <v>11561</v>
      </c>
    </row>
    <row r="9" spans="1:23" s="60" customFormat="1" x14ac:dyDescent="0.2">
      <c r="A9" s="74" t="s">
        <v>4393</v>
      </c>
      <c r="B9" s="173">
        <f>+SUM(B10:B32)</f>
        <v>333406148</v>
      </c>
      <c r="C9" s="173">
        <f t="shared" ref="C9:M9" si="1">+SUM(C10:C32)</f>
        <v>88749053</v>
      </c>
      <c r="D9" s="173">
        <f t="shared" si="1"/>
        <v>325324554.15400004</v>
      </c>
      <c r="E9" s="173">
        <f t="shared" si="1"/>
        <v>11125519157.978199</v>
      </c>
      <c r="F9" s="173">
        <f t="shared" si="1"/>
        <v>8480957529.1652002</v>
      </c>
      <c r="G9" s="173">
        <f>+SUM(G10:G32)</f>
        <v>7009143922.6500015</v>
      </c>
      <c r="H9" s="173">
        <f t="shared" si="1"/>
        <v>3752681701.8000002</v>
      </c>
      <c r="I9" s="173">
        <f t="shared" si="1"/>
        <v>5511126127.71</v>
      </c>
      <c r="J9" s="173">
        <f t="shared" si="1"/>
        <v>9923808838.9049988</v>
      </c>
      <c r="K9" s="173">
        <f t="shared" si="1"/>
        <v>16667480507.249197</v>
      </c>
      <c r="L9" s="173">
        <f t="shared" si="1"/>
        <v>4107057676.3665051</v>
      </c>
      <c r="M9" s="173">
        <f>+SUM(M10:M32)</f>
        <v>10902849307.128</v>
      </c>
      <c r="N9" s="76">
        <f>SUM(B9:M9)</f>
        <v>78228104524.10611</v>
      </c>
      <c r="O9" s="114">
        <f>+N9/$N$9</f>
        <v>1</v>
      </c>
      <c r="P9" s="118"/>
      <c r="Q9" s="173">
        <v>683449920.20299995</v>
      </c>
      <c r="R9" s="173">
        <v>1382445966.7850001</v>
      </c>
      <c r="S9" s="173"/>
      <c r="T9" s="173">
        <f>+SUM(Q9:R9)</f>
        <v>2065895886.9879999</v>
      </c>
      <c r="U9" s="246" t="s">
        <v>11556</v>
      </c>
      <c r="V9" s="48"/>
    </row>
    <row r="10" spans="1:23" x14ac:dyDescent="0.2">
      <c r="A10" s="77" t="s">
        <v>39</v>
      </c>
      <c r="B10" s="104">
        <v>57411900</v>
      </c>
      <c r="C10" s="104"/>
      <c r="D10" s="181">
        <f>+SUMIF('Dthu-GV'!$N$5:$N$30,'BC KQKD'!$A10,'Dthu-GV'!C$5:C$30)</f>
        <v>0</v>
      </c>
      <c r="E10" s="181">
        <f>+SUMIF('Dthu-GV'!$N$5:$N$30,'BC KQKD'!$A10,'Dthu-GV'!D$5:D$30)</f>
        <v>0</v>
      </c>
      <c r="F10" s="181">
        <f>+SUMIF('Dthu-GV'!$N$5:$N$30,'BC KQKD'!$A10,'Dthu-GV'!E$5:E$30)</f>
        <v>0</v>
      </c>
      <c r="G10" s="181">
        <f>+SUMIF('Dthu-GV'!$N$5:$N$30,'BC KQKD'!$A10,'Dthu-GV'!F$5:F$30)</f>
        <v>0</v>
      </c>
      <c r="H10" s="181">
        <f>+SUMIF('Dthu-GV'!$N$5:$N$30,'BC KQKD'!$A10,'Dthu-GV'!G$5:G$30)</f>
        <v>0</v>
      </c>
      <c r="I10" s="181">
        <f>+SUMIF('Dthu-GV'!$N$5:$N$30,'BC KQKD'!$A10,'Dthu-GV'!H$5:H$30)</f>
        <v>0</v>
      </c>
      <c r="J10" s="181">
        <f>+SUMIF('Dthu-GV'!$N$5:$N$30,'BC KQKD'!$A10,'Dthu-GV'!I$5:I$30)</f>
        <v>0</v>
      </c>
      <c r="K10" s="181">
        <f>+SUMIF('Dthu-GV'!$N$5:$N$30,'BC KQKD'!$A10,'Dthu-GV'!J$5:J$30)</f>
        <v>0</v>
      </c>
      <c r="L10" s="181">
        <f>+SUMIF('Dthu-GV'!$N$5:$N$30,'BC KQKD'!$A10,'Dthu-GV'!K$5:K$30)</f>
        <v>0</v>
      </c>
      <c r="M10" s="181">
        <f>+SUMIF('Dthu-GV'!$N$5:$N$30,'BC KQKD'!$A10,'Dthu-GV'!L$5:L$30)</f>
        <v>0</v>
      </c>
      <c r="N10" s="78">
        <f t="shared" ref="N10:N29" si="2">+SUM(B10:M10)</f>
        <v>57411900</v>
      </c>
      <c r="O10" s="119">
        <f>+N10/$N$9</f>
        <v>7.3390375938750291E-4</v>
      </c>
      <c r="P10" s="119"/>
      <c r="Q10" s="181">
        <v>0</v>
      </c>
      <c r="R10" s="181">
        <v>0</v>
      </c>
      <c r="S10" s="181"/>
      <c r="T10" s="181">
        <f t="shared" ref="T10:T32" si="3">+SUM(Q10:R10)</f>
        <v>0</v>
      </c>
      <c r="U10" s="176">
        <f>+N46/N10</f>
        <v>0.7</v>
      </c>
      <c r="V10" s="176"/>
      <c r="W10" s="243">
        <f>+IFERROR(VLOOKUP(A10,'Tỷ lệ %GV'!$A$8:$D$17,4,0),70%)</f>
        <v>0.7</v>
      </c>
    </row>
    <row r="11" spans="1:23" x14ac:dyDescent="0.2">
      <c r="A11" s="77" t="s">
        <v>9286</v>
      </c>
      <c r="B11" s="77"/>
      <c r="C11" s="77"/>
      <c r="D11" s="181">
        <f>+SUMIF('Dthu-GV'!$N$5:$N$30,'BC KQKD'!$A11,'Dthu-GV'!C$5:C$30)</f>
        <v>0</v>
      </c>
      <c r="E11" s="181">
        <f>+SUMIF('Dthu-GV'!$N$5:$N$30,'BC KQKD'!$A11,'Dthu-GV'!D$5:D$30)</f>
        <v>0</v>
      </c>
      <c r="F11" s="181">
        <f>+SUMIF('Dthu-GV'!$N$5:$N$30,'BC KQKD'!$A11,'Dthu-GV'!E$5:E$30)</f>
        <v>0</v>
      </c>
      <c r="G11" s="181">
        <f>+SUMIF('Dthu-GV'!$N$5:$N$30,'BC KQKD'!$A11,'Dthu-GV'!F$5:F$30)</f>
        <v>0</v>
      </c>
      <c r="H11" s="181">
        <f>+SUMIF('Dthu-GV'!$N$5:$N$30,'BC KQKD'!$A11,'Dthu-GV'!G$5:G$30)</f>
        <v>0</v>
      </c>
      <c r="I11" s="181">
        <f>+SUMIF('Dthu-GV'!$N$5:$N$30,'BC KQKD'!$A11,'Dthu-GV'!H$5:H$30)</f>
        <v>0</v>
      </c>
      <c r="J11" s="181">
        <f>+SUMIF('Dthu-GV'!$N$5:$N$30,'BC KQKD'!$A11,'Dthu-GV'!I$5:I$30)</f>
        <v>0</v>
      </c>
      <c r="K11" s="181">
        <f>+SUMIF('Dthu-GV'!$N$5:$N$30,'BC KQKD'!$A11,'Dthu-GV'!J$5:J$30)</f>
        <v>0</v>
      </c>
      <c r="L11" s="181">
        <f>+SUMIF('Dthu-GV'!$N$5:$N$30,'BC KQKD'!$A11,'Dthu-GV'!K$5:K$30)</f>
        <v>142810050</v>
      </c>
      <c r="M11" s="181">
        <f>+SUMIF('Dthu-GV'!$N$5:$N$30,'BC KQKD'!$A11,'Dthu-GV'!L$5:L$30)</f>
        <v>0</v>
      </c>
      <c r="N11" s="78">
        <f t="shared" si="2"/>
        <v>142810050</v>
      </c>
      <c r="O11" s="119">
        <f>+N11/$N$9</f>
        <v>1.8255593800817821E-3</v>
      </c>
      <c r="P11" s="119"/>
      <c r="Q11" s="181">
        <v>0</v>
      </c>
      <c r="R11" s="181">
        <v>0</v>
      </c>
      <c r="S11" s="181"/>
      <c r="T11" s="181">
        <f t="shared" si="3"/>
        <v>0</v>
      </c>
      <c r="U11" s="176">
        <f t="shared" ref="U11:U29" si="4">+N47/N11</f>
        <v>0.43333333333333335</v>
      </c>
      <c r="V11" s="176"/>
      <c r="W11" s="243">
        <f>+IFERROR(VLOOKUP(A11,'Tỷ lệ %GV'!$A$8:$D$17,4,0),70%)</f>
        <v>0.7</v>
      </c>
    </row>
    <row r="12" spans="1:23" x14ac:dyDescent="0.2">
      <c r="A12" s="77" t="s">
        <v>51</v>
      </c>
      <c r="B12" s="77"/>
      <c r="C12" s="77"/>
      <c r="D12" s="181">
        <f>+SUMIF('Dthu-GV'!$N$5:$N$30,'BC KQKD'!$A12,'Dthu-GV'!C$5:C$30)</f>
        <v>79379414.540000007</v>
      </c>
      <c r="E12" s="181">
        <f>+SUMIF('Dthu-GV'!$N$5:$N$30,'BC KQKD'!$A12,'Dthu-GV'!D$5:D$30)</f>
        <v>0</v>
      </c>
      <c r="F12" s="181">
        <f>+SUMIF('Dthu-GV'!$N$5:$N$30,'BC KQKD'!$A12,'Dthu-GV'!E$5:E$30)</f>
        <v>0</v>
      </c>
      <c r="G12" s="181">
        <f>+SUMIF('Dthu-GV'!$N$5:$N$30,'BC KQKD'!$A12,'Dthu-GV'!F$5:F$30)</f>
        <v>0</v>
      </c>
      <c r="H12" s="181">
        <f>+SUMIF('Dthu-GV'!$N$5:$N$30,'BC KQKD'!$A12,'Dthu-GV'!G$5:G$30)</f>
        <v>0</v>
      </c>
      <c r="I12" s="181">
        <f>+SUMIF('Dthu-GV'!$N$5:$N$30,'BC KQKD'!$A12,'Dthu-GV'!H$5:H$30)</f>
        <v>0</v>
      </c>
      <c r="J12" s="181">
        <f>+SUMIF('Dthu-GV'!$N$5:$N$30,'BC KQKD'!$A12,'Dthu-GV'!I$5:I$30)</f>
        <v>0</v>
      </c>
      <c r="K12" s="181">
        <f>+SUMIF('Dthu-GV'!$N$5:$N$30,'BC KQKD'!$A12,'Dthu-GV'!J$5:J$30)</f>
        <v>0</v>
      </c>
      <c r="L12" s="181">
        <f>+SUMIF('Dthu-GV'!$N$5:$N$30,'BC KQKD'!$A12,'Dthu-GV'!K$5:K$30)</f>
        <v>0</v>
      </c>
      <c r="M12" s="181">
        <f>+SUMIF('Dthu-GV'!$N$5:$N$30,'BC KQKD'!$A12,'Dthu-GV'!L$5:L$30)</f>
        <v>0</v>
      </c>
      <c r="N12" s="78">
        <f t="shared" si="2"/>
        <v>79379414.540000007</v>
      </c>
      <c r="O12" s="119">
        <f t="shared" ref="O12:O25" si="5">+N12/$N$9</f>
        <v>1.0147173451651142E-3</v>
      </c>
      <c r="P12" s="119"/>
      <c r="Q12" s="181">
        <v>0</v>
      </c>
      <c r="R12" s="181">
        <v>0</v>
      </c>
      <c r="S12" s="181"/>
      <c r="T12" s="181">
        <f t="shared" si="3"/>
        <v>0</v>
      </c>
      <c r="U12" s="176">
        <f t="shared" si="4"/>
        <v>0.69999999999999984</v>
      </c>
      <c r="V12" s="176"/>
      <c r="W12" s="243">
        <f>+IFERROR(VLOOKUP(A12,'Tỷ lệ %GV'!$A$8:$D$17,4,0),70%)</f>
        <v>0.7</v>
      </c>
    </row>
    <row r="13" spans="1:23" x14ac:dyDescent="0.2">
      <c r="A13" s="77" t="s">
        <v>9331</v>
      </c>
      <c r="B13" s="77"/>
      <c r="C13" s="77"/>
      <c r="D13" s="181">
        <f>+SUMIF('Dthu-GV'!$N$5:$N$30,'BC KQKD'!$A13,'Dthu-GV'!C$5:C$30)</f>
        <v>0</v>
      </c>
      <c r="E13" s="181">
        <f>+SUMIF('Dthu-GV'!$N$5:$N$30,'BC KQKD'!$A13,'Dthu-GV'!D$5:D$30)</f>
        <v>0</v>
      </c>
      <c r="F13" s="181">
        <f>+SUMIF('Dthu-GV'!$N$5:$N$30,'BC KQKD'!$A13,'Dthu-GV'!E$5:E$30)</f>
        <v>0</v>
      </c>
      <c r="G13" s="181">
        <f>+SUMIF('Dthu-GV'!$N$5:$N$30,'BC KQKD'!$A13,'Dthu-GV'!F$5:F$30)</f>
        <v>0</v>
      </c>
      <c r="H13" s="181">
        <f>+SUMIF('Dthu-GV'!$N$5:$N$30,'BC KQKD'!$A13,'Dthu-GV'!G$5:G$30)</f>
        <v>0</v>
      </c>
      <c r="I13" s="181">
        <f>+SUMIF('Dthu-GV'!$N$5:$N$30,'BC KQKD'!$A13,'Dthu-GV'!H$5:H$30)</f>
        <v>0</v>
      </c>
      <c r="J13" s="181">
        <f>+SUMIF('Dthu-GV'!$N$5:$N$30,'BC KQKD'!$A13,'Dthu-GV'!I$5:I$30)</f>
        <v>0</v>
      </c>
      <c r="K13" s="181">
        <f>+SUMIF('Dthu-GV'!$N$5:$N$30,'BC KQKD'!$A13,'Dthu-GV'!J$5:J$30)</f>
        <v>0</v>
      </c>
      <c r="L13" s="181">
        <f>+SUMIF('Dthu-GV'!$N$5:$N$30,'BC KQKD'!$A13,'Dthu-GV'!K$5:K$30)</f>
        <v>0</v>
      </c>
      <c r="M13" s="181">
        <f>+SUMIF('Dthu-GV'!$N$5:$N$30,'BC KQKD'!$A13,'Dthu-GV'!L$5:L$30)</f>
        <v>9022524461.3699989</v>
      </c>
      <c r="N13" s="78">
        <f t="shared" si="2"/>
        <v>9022524461.3699989</v>
      </c>
      <c r="O13" s="119">
        <f t="shared" si="5"/>
        <v>0.11533609968255966</v>
      </c>
      <c r="P13" s="119"/>
      <c r="Q13" s="181">
        <v>182381862.59999999</v>
      </c>
      <c r="R13" s="181">
        <v>431613111.59999996</v>
      </c>
      <c r="S13" s="181"/>
      <c r="T13" s="181">
        <f t="shared" si="3"/>
        <v>613994974.19999993</v>
      </c>
      <c r="U13" s="176">
        <f t="shared" si="4"/>
        <v>0.54367562297004468</v>
      </c>
      <c r="V13" s="176"/>
      <c r="W13" s="243">
        <f>+IFERROR(VLOOKUP(A13,'Tỷ lệ %GV'!$A$8:$D$17,4,0),70%)</f>
        <v>0.7</v>
      </c>
    </row>
    <row r="14" spans="1:23" x14ac:dyDescent="0.2">
      <c r="A14" s="77" t="s">
        <v>55</v>
      </c>
      <c r="B14" s="77"/>
      <c r="C14" s="77"/>
      <c r="D14" s="181">
        <f>+SUMIF('Dthu-GV'!$N$5:$N$30,'BC KQKD'!$A14,'Dthu-GV'!C$5:C$30)</f>
        <v>0</v>
      </c>
      <c r="E14" s="181">
        <f>+SUMIF('Dthu-GV'!$N$5:$N$30,'BC KQKD'!$A14,'Dthu-GV'!D$5:D$30)</f>
        <v>4144433585.7500005</v>
      </c>
      <c r="F14" s="181">
        <f>+SUMIF('Dthu-GV'!$N$5:$N$30,'BC KQKD'!$A14,'Dthu-GV'!E$5:E$30)</f>
        <v>370843856.55000001</v>
      </c>
      <c r="G14" s="181">
        <f>+SUMIF('Dthu-GV'!$N$5:$N$30,'BC KQKD'!$A14,'Dthu-GV'!F$5:F$30)</f>
        <v>0</v>
      </c>
      <c r="H14" s="181">
        <f>+SUMIF('Dthu-GV'!$N$5:$N$30,'BC KQKD'!$A14,'Dthu-GV'!G$5:G$30)</f>
        <v>881957089.20000005</v>
      </c>
      <c r="I14" s="181">
        <f>+SUMIF('Dthu-GV'!$N$5:$N$30,'BC KQKD'!$A14,'Dthu-GV'!H$5:H$30)</f>
        <v>0</v>
      </c>
      <c r="J14" s="181">
        <f>+SUMIF('Dthu-GV'!$N$5:$N$30,'BC KQKD'!$A14,'Dthu-GV'!I$5:I$30)</f>
        <v>0</v>
      </c>
      <c r="K14" s="181">
        <f>+SUMIF('Dthu-GV'!$N$5:$N$30,'BC KQKD'!$A14,'Dthu-GV'!J$5:J$30)</f>
        <v>1258210384.1800001</v>
      </c>
      <c r="L14" s="181">
        <f>+SUMIF('Dthu-GV'!$N$5:$N$30,'BC KQKD'!$A14,'Dthu-GV'!K$5:K$30)</f>
        <v>0</v>
      </c>
      <c r="M14" s="181">
        <f>+SUMIF('Dthu-GV'!$N$5:$N$30,'BC KQKD'!$A14,'Dthu-GV'!L$5:L$30)</f>
        <v>0</v>
      </c>
      <c r="N14" s="78">
        <f t="shared" si="2"/>
        <v>6655444915.6800003</v>
      </c>
      <c r="O14" s="119">
        <f t="shared" si="5"/>
        <v>8.5077415030925557E-2</v>
      </c>
      <c r="P14" s="119"/>
      <c r="Q14" s="181">
        <v>0</v>
      </c>
      <c r="R14" s="181">
        <v>0</v>
      </c>
      <c r="S14" s="181"/>
      <c r="T14" s="181">
        <f t="shared" si="3"/>
        <v>0</v>
      </c>
      <c r="U14" s="176">
        <f t="shared" si="4"/>
        <v>0.61294639182859145</v>
      </c>
      <c r="V14" s="176"/>
      <c r="W14" s="243">
        <f>+IFERROR(VLOOKUP(A14,'Tỷ lệ %GV'!$A$8:$D$17,4,0),70%)</f>
        <v>0.7</v>
      </c>
    </row>
    <row r="15" spans="1:23" x14ac:dyDescent="0.2">
      <c r="A15" s="77" t="s">
        <v>9317</v>
      </c>
      <c r="B15" s="77"/>
      <c r="C15" s="77"/>
      <c r="D15" s="181">
        <f>+SUMIF('Dthu-GV'!$N$5:$N$30,'BC KQKD'!$A15,'Dthu-GV'!C$5:C$30)</f>
        <v>0</v>
      </c>
      <c r="E15" s="181">
        <f>+SUMIF('Dthu-GV'!$N$5:$N$30,'BC KQKD'!$A15,'Dthu-GV'!D$5:D$30)</f>
        <v>0</v>
      </c>
      <c r="F15" s="181">
        <f>+SUMIF('Dthu-GV'!$N$5:$N$30,'BC KQKD'!$A15,'Dthu-GV'!E$5:E$30)</f>
        <v>0</v>
      </c>
      <c r="G15" s="181">
        <f>+SUMIF('Dthu-GV'!$N$5:$N$30,'BC KQKD'!$A15,'Dthu-GV'!F$5:F$30)</f>
        <v>0</v>
      </c>
      <c r="H15" s="181">
        <f>+SUMIF('Dthu-GV'!$N$5:$N$30,'BC KQKD'!$A15,'Dthu-GV'!G$5:G$30)</f>
        <v>0</v>
      </c>
      <c r="I15" s="181">
        <f>+SUMIF('Dthu-GV'!$N$5:$N$30,'BC KQKD'!$A15,'Dthu-GV'!H$5:H$30)</f>
        <v>0</v>
      </c>
      <c r="J15" s="181">
        <f>+SUMIF('Dthu-GV'!$N$5:$N$30,'BC KQKD'!$A15,'Dthu-GV'!I$5:I$30)</f>
        <v>0</v>
      </c>
      <c r="K15" s="181">
        <f>+SUMIF('Dthu-GV'!$N$5:$N$30,'BC KQKD'!$A15,'Dthu-GV'!J$5:J$30)</f>
        <v>0</v>
      </c>
      <c r="L15" s="181">
        <f>+SUMIF('Dthu-GV'!$N$5:$N$30,'BC KQKD'!$A15,'Dthu-GV'!K$5:K$30)</f>
        <v>88848502.670000002</v>
      </c>
      <c r="M15" s="181">
        <f>+SUMIF('Dthu-GV'!$N$5:$N$30,'BC KQKD'!$A15,'Dthu-GV'!L$5:L$30)</f>
        <v>0</v>
      </c>
      <c r="N15" s="78">
        <f t="shared" si="2"/>
        <v>88848502.670000002</v>
      </c>
      <c r="O15" s="119">
        <f t="shared" si="5"/>
        <v>1.1357619261070195E-3</v>
      </c>
      <c r="P15" s="119"/>
      <c r="Q15" s="181">
        <v>0</v>
      </c>
      <c r="R15" s="181">
        <v>0</v>
      </c>
      <c r="S15" s="181"/>
      <c r="T15" s="181">
        <f t="shared" si="3"/>
        <v>0</v>
      </c>
      <c r="U15" s="176">
        <f t="shared" si="4"/>
        <v>0.5</v>
      </c>
      <c r="V15" s="176"/>
      <c r="W15" s="243">
        <f>+IFERROR(VLOOKUP(A15,'Tỷ lệ %GV'!$A$8:$D$17,4,0),70%)</f>
        <v>0.7</v>
      </c>
    </row>
    <row r="16" spans="1:23" x14ac:dyDescent="0.2">
      <c r="A16" s="77" t="s">
        <v>7473</v>
      </c>
      <c r="B16" s="77"/>
      <c r="C16" s="77"/>
      <c r="D16" s="181">
        <f>+SUMIF('Dthu-GV'!$N$5:$N$30,'BC KQKD'!$A16,'Dthu-GV'!C$5:C$30)</f>
        <v>0</v>
      </c>
      <c r="E16" s="181">
        <f>+SUMIF('Dthu-GV'!$N$5:$N$30,'BC KQKD'!$A16,'Dthu-GV'!D$5:D$30)</f>
        <v>0</v>
      </c>
      <c r="F16" s="181">
        <f>+SUMIF('Dthu-GV'!$N$5:$N$30,'BC KQKD'!$A16,'Dthu-GV'!E$5:E$30)</f>
        <v>2835854897.2550001</v>
      </c>
      <c r="G16" s="181">
        <f>+SUMIF('Dthu-GV'!$N$5:$N$30,'BC KQKD'!$A16,'Dthu-GV'!F$5:F$30)</f>
        <v>212234299.25</v>
      </c>
      <c r="H16" s="181">
        <f>+SUMIF('Dthu-GV'!$N$5:$N$30,'BC KQKD'!$A16,'Dthu-GV'!G$5:G$30)</f>
        <v>118630348.65000001</v>
      </c>
      <c r="I16" s="181">
        <f>+SUMIF('Dthu-GV'!$N$5:$N$30,'BC KQKD'!$A16,'Dthu-GV'!H$5:H$30)</f>
        <v>0</v>
      </c>
      <c r="J16" s="181">
        <f>+SUMIF('Dthu-GV'!$N$5:$N$30,'BC KQKD'!$A16,'Dthu-GV'!I$5:I$30)</f>
        <v>0</v>
      </c>
      <c r="K16" s="181">
        <f>+SUMIF('Dthu-GV'!$N$5:$N$30,'BC KQKD'!$A16,'Dthu-GV'!J$5:J$30)</f>
        <v>0</v>
      </c>
      <c r="L16" s="181">
        <f>+SUMIF('Dthu-GV'!$N$5:$N$30,'BC KQKD'!$A16,'Dthu-GV'!K$5:K$30)</f>
        <v>0</v>
      </c>
      <c r="M16" s="181">
        <f>+SUMIF('Dthu-GV'!$N$5:$N$30,'BC KQKD'!$A16,'Dthu-GV'!L$5:L$30)</f>
        <v>0</v>
      </c>
      <c r="N16" s="78">
        <f t="shared" si="2"/>
        <v>3166719545.1550002</v>
      </c>
      <c r="O16" s="119">
        <f t="shared" si="5"/>
        <v>4.0480586413533394E-2</v>
      </c>
      <c r="P16" s="119"/>
      <c r="Q16" s="181">
        <v>0</v>
      </c>
      <c r="R16" s="181">
        <v>0</v>
      </c>
      <c r="S16" s="181"/>
      <c r="T16" s="181">
        <f t="shared" si="3"/>
        <v>0</v>
      </c>
      <c r="U16" s="176">
        <f t="shared" si="4"/>
        <v>0.50595068773088259</v>
      </c>
      <c r="V16" s="176"/>
      <c r="W16" s="243">
        <f>+IFERROR(VLOOKUP(A16,'Tỷ lệ %GV'!$A$8:$D$17,4,0),70%)</f>
        <v>0.7</v>
      </c>
    </row>
    <row r="17" spans="1:23" x14ac:dyDescent="0.2">
      <c r="A17" s="77" t="s">
        <v>95</v>
      </c>
      <c r="B17" s="77">
        <v>173266539</v>
      </c>
      <c r="C17" s="77"/>
      <c r="D17" s="181">
        <f>+SUMIF('Dthu-GV'!$N$5:$N$30,'BC KQKD'!$A17,'Dthu-GV'!C$5:C$30)</f>
        <v>0</v>
      </c>
      <c r="E17" s="181">
        <f>+SUMIF('Dthu-GV'!$N$5:$N$30,'BC KQKD'!$A17,'Dthu-GV'!D$5:D$30)</f>
        <v>6644721935.228199</v>
      </c>
      <c r="F17" s="181">
        <f>+SUMIF('Dthu-GV'!$N$5:$N$30,'BC KQKD'!$A17,'Dthu-GV'!E$5:E$30)</f>
        <v>1738785420.1202002</v>
      </c>
      <c r="G17" s="181">
        <f>+SUMIF('Dthu-GV'!$N$5:$N$30,'BC KQKD'!$A17,'Dthu-GV'!F$5:F$30)</f>
        <v>0</v>
      </c>
      <c r="H17" s="181">
        <f>+SUMIF('Dthu-GV'!$N$5:$N$30,'BC KQKD'!$A17,'Dthu-GV'!G$5:G$30)</f>
        <v>0</v>
      </c>
      <c r="I17" s="181">
        <f>+SUMIF('Dthu-GV'!$N$5:$N$30,'BC KQKD'!$A17,'Dthu-GV'!H$5:H$30)</f>
        <v>0</v>
      </c>
      <c r="J17" s="181">
        <f>+SUMIF('Dthu-GV'!$N$5:$N$30,'BC KQKD'!$A17,'Dthu-GV'!I$5:I$30)</f>
        <v>0</v>
      </c>
      <c r="K17" s="181">
        <f>+SUMIF('Dthu-GV'!$N$5:$N$30,'BC KQKD'!$A17,'Dthu-GV'!J$5:J$30)</f>
        <v>0</v>
      </c>
      <c r="L17" s="181">
        <f>+SUMIF('Dthu-GV'!$N$5:$N$30,'BC KQKD'!$A17,'Dthu-GV'!K$5:K$30)</f>
        <v>175083789.028905</v>
      </c>
      <c r="M17" s="181">
        <f>+SUMIF('Dthu-GV'!$N$5:$N$30,'BC KQKD'!$A17,'Dthu-GV'!L$5:L$30)</f>
        <v>0</v>
      </c>
      <c r="N17" s="78">
        <f t="shared" si="2"/>
        <v>8731857683.3773041</v>
      </c>
      <c r="O17" s="119">
        <f t="shared" si="5"/>
        <v>0.11162046858346886</v>
      </c>
      <c r="P17" s="119"/>
      <c r="Q17" s="181">
        <v>0</v>
      </c>
      <c r="R17" s="181">
        <v>0</v>
      </c>
      <c r="S17" s="181"/>
      <c r="T17" s="181">
        <f t="shared" si="3"/>
        <v>0</v>
      </c>
      <c r="U17" s="176">
        <f t="shared" si="4"/>
        <v>0.5612978981801553</v>
      </c>
      <c r="V17" s="176"/>
      <c r="W17" s="243">
        <f>+IFERROR(VLOOKUP(A17,'Tỷ lệ %GV'!$A$8:$D$17,4,0),70%)</f>
        <v>0.7</v>
      </c>
    </row>
    <row r="18" spans="1:23" x14ac:dyDescent="0.2">
      <c r="A18" s="77" t="s">
        <v>9377</v>
      </c>
      <c r="B18" s="77"/>
      <c r="C18" s="77"/>
      <c r="D18" s="181">
        <f>+SUMIF('Dthu-GV'!$N$5:$N$30,'BC KQKD'!$A18,'Dthu-GV'!C$5:C$30)</f>
        <v>0</v>
      </c>
      <c r="E18" s="181">
        <f>+SUMIF('Dthu-GV'!$N$5:$N$30,'BC KQKD'!$A18,'Dthu-GV'!D$5:D$30)</f>
        <v>0</v>
      </c>
      <c r="F18" s="181">
        <f>+SUMIF('Dthu-GV'!$N$5:$N$30,'BC KQKD'!$A18,'Dthu-GV'!E$5:E$30)</f>
        <v>0</v>
      </c>
      <c r="G18" s="181">
        <f>+SUMIF('Dthu-GV'!$N$5:$N$30,'BC KQKD'!$A18,'Dthu-GV'!F$5:F$30)</f>
        <v>0</v>
      </c>
      <c r="H18" s="181">
        <f>+SUMIF('Dthu-GV'!$N$5:$N$30,'BC KQKD'!$A18,'Dthu-GV'!G$5:G$30)</f>
        <v>0</v>
      </c>
      <c r="I18" s="181">
        <f>+SUMIF('Dthu-GV'!$N$5:$N$30,'BC KQKD'!$A18,'Dthu-GV'!H$5:H$30)</f>
        <v>0</v>
      </c>
      <c r="J18" s="181">
        <f>+SUMIF('Dthu-GV'!$N$5:$N$30,'BC KQKD'!$A18,'Dthu-GV'!I$5:I$30)</f>
        <v>0</v>
      </c>
      <c r="K18" s="181">
        <f>+SUMIF('Dthu-GV'!$N$5:$N$30,'BC KQKD'!$A18,'Dthu-GV'!J$5:J$30)</f>
        <v>0</v>
      </c>
      <c r="L18" s="181">
        <f>+SUMIF('Dthu-GV'!$N$5:$N$30,'BC KQKD'!$A18,'Dthu-GV'!K$5:K$30)</f>
        <v>0</v>
      </c>
      <c r="M18" s="181">
        <f>+SUMIF('Dthu-GV'!$N$5:$N$30,'BC KQKD'!$A18,'Dthu-GV'!L$5:L$30)</f>
        <v>516927422.36000001</v>
      </c>
      <c r="N18" s="78">
        <f t="shared" si="2"/>
        <v>516927422.36000001</v>
      </c>
      <c r="O18" s="119">
        <f t="shared" si="5"/>
        <v>6.6079502437734264E-3</v>
      </c>
      <c r="P18" s="119"/>
      <c r="Q18" s="181">
        <v>0</v>
      </c>
      <c r="R18" s="181">
        <v>0</v>
      </c>
      <c r="S18" s="181"/>
      <c r="T18" s="181">
        <f t="shared" si="3"/>
        <v>0</v>
      </c>
      <c r="U18" s="176">
        <f t="shared" si="4"/>
        <v>0.625</v>
      </c>
      <c r="V18" s="176"/>
      <c r="W18" s="243">
        <f>+IFERROR(VLOOKUP(A18,'Tỷ lệ %GV'!$A$8:$D$17,4,0),70%)</f>
        <v>0.7</v>
      </c>
    </row>
    <row r="19" spans="1:23" x14ac:dyDescent="0.2">
      <c r="A19" s="77" t="s">
        <v>7488</v>
      </c>
      <c r="B19" s="77"/>
      <c r="C19" s="77"/>
      <c r="D19" s="181">
        <f>+SUMIF('Dthu-GV'!$N$5:$N$30,'BC KQKD'!$A19,'Dthu-GV'!C$5:C$30)</f>
        <v>0</v>
      </c>
      <c r="E19" s="181">
        <f>+SUMIF('Dthu-GV'!$N$5:$N$30,'BC KQKD'!$A19,'Dthu-GV'!D$5:D$30)</f>
        <v>0</v>
      </c>
      <c r="F19" s="181">
        <f>+SUMIF('Dthu-GV'!$N$5:$N$30,'BC KQKD'!$A19,'Dthu-GV'!E$5:E$30)</f>
        <v>0</v>
      </c>
      <c r="G19" s="181">
        <f>+SUMIF('Dthu-GV'!$N$5:$N$30,'BC KQKD'!$A19,'Dthu-GV'!F$5:F$30)</f>
        <v>5983273259.4000015</v>
      </c>
      <c r="H19" s="181">
        <f>+SUMIF('Dthu-GV'!$N$5:$N$30,'BC KQKD'!$A19,'Dthu-GV'!G$5:G$30)</f>
        <v>2002929905.1899998</v>
      </c>
      <c r="I19" s="181">
        <f>+SUMIF('Dthu-GV'!$N$5:$N$30,'BC KQKD'!$A19,'Dthu-GV'!H$5:H$30)</f>
        <v>3261102399.52</v>
      </c>
      <c r="J19" s="181">
        <f>+SUMIF('Dthu-GV'!$N$5:$N$30,'BC KQKD'!$A19,'Dthu-GV'!I$5:I$30)</f>
        <v>1146894478.1799998</v>
      </c>
      <c r="K19" s="181">
        <f>+SUMIF('Dthu-GV'!$N$5:$N$30,'BC KQKD'!$A19,'Dthu-GV'!J$5:J$30)</f>
        <v>2056007858.4649999</v>
      </c>
      <c r="L19" s="181">
        <f>+SUMIF('Dthu-GV'!$N$5:$N$30,'BC KQKD'!$A19,'Dthu-GV'!K$5:K$30)</f>
        <v>779001613.68440008</v>
      </c>
      <c r="M19" s="181">
        <f>+SUMIF('Dthu-GV'!$N$5:$N$30,'BC KQKD'!$A19,'Dthu-GV'!L$5:L$30)</f>
        <v>1162416203.5479999</v>
      </c>
      <c r="N19" s="78">
        <f t="shared" si="2"/>
        <v>16391625717.987402</v>
      </c>
      <c r="O19" s="119">
        <f t="shared" si="5"/>
        <v>0.20953627622328874</v>
      </c>
      <c r="P19" s="119"/>
      <c r="Q19" s="181">
        <v>356977149.60299999</v>
      </c>
      <c r="R19" s="181">
        <v>713987148.505</v>
      </c>
      <c r="S19" s="181"/>
      <c r="T19" s="181">
        <f t="shared" si="3"/>
        <v>1070964298.108</v>
      </c>
      <c r="U19" s="176">
        <f t="shared" si="4"/>
        <v>0.57854460649705342</v>
      </c>
      <c r="V19" s="176"/>
      <c r="W19" s="243">
        <f>+IFERROR(VLOOKUP(A19,'Tỷ lệ %GV'!$A$8:$D$17,4,0),70%)</f>
        <v>0.7</v>
      </c>
    </row>
    <row r="20" spans="1:23" x14ac:dyDescent="0.2">
      <c r="A20" s="77" t="s">
        <v>7742</v>
      </c>
      <c r="B20" s="77"/>
      <c r="C20" s="77"/>
      <c r="D20" s="181">
        <f>+SUMIF('Dthu-GV'!$N$5:$N$30,'BC KQKD'!$A20,'Dthu-GV'!C$5:C$30)</f>
        <v>0</v>
      </c>
      <c r="E20" s="181">
        <f>+SUMIF('Dthu-GV'!$N$5:$N$30,'BC KQKD'!$A20,'Dthu-GV'!D$5:D$30)</f>
        <v>0</v>
      </c>
      <c r="F20" s="181">
        <f>+SUMIF('Dthu-GV'!$N$5:$N$30,'BC KQKD'!$A20,'Dthu-GV'!E$5:E$30)</f>
        <v>0</v>
      </c>
      <c r="G20" s="181">
        <f>+SUMIF('Dthu-GV'!$N$5:$N$30,'BC KQKD'!$A20,'Dthu-GV'!F$5:F$30)</f>
        <v>0</v>
      </c>
      <c r="H20" s="181">
        <f>+SUMIF('Dthu-GV'!$N$5:$N$30,'BC KQKD'!$A20,'Dthu-GV'!G$5:G$30)</f>
        <v>0</v>
      </c>
      <c r="I20" s="181">
        <f>+SUMIF('Dthu-GV'!$N$5:$N$30,'BC KQKD'!$A20,'Dthu-GV'!H$5:H$30)</f>
        <v>0</v>
      </c>
      <c r="J20" s="181">
        <f>+SUMIF('Dthu-GV'!$N$5:$N$30,'BC KQKD'!$A20,'Dthu-GV'!I$5:I$30)</f>
        <v>0</v>
      </c>
      <c r="K20" s="181">
        <f>+SUMIF('Dthu-GV'!$N$5:$N$30,'BC KQKD'!$A20,'Dthu-GV'!J$5:J$30)</f>
        <v>1218783116.1941998</v>
      </c>
      <c r="L20" s="181">
        <f>+SUMIF('Dthu-GV'!$N$5:$N$30,'BC KQKD'!$A20,'Dthu-GV'!K$5:K$30)</f>
        <v>263897840.38319999</v>
      </c>
      <c r="M20" s="181">
        <f>+SUMIF('Dthu-GV'!$N$5:$N$30,'BC KQKD'!$A20,'Dthu-GV'!L$5:L$30)</f>
        <v>0</v>
      </c>
      <c r="N20" s="78">
        <f t="shared" si="2"/>
        <v>1482680956.5773997</v>
      </c>
      <c r="O20" s="119">
        <f t="shared" si="5"/>
        <v>1.8953302851924647E-2</v>
      </c>
      <c r="P20" s="119"/>
      <c r="Q20" s="181">
        <v>0</v>
      </c>
      <c r="R20" s="181">
        <v>0</v>
      </c>
      <c r="S20" s="181"/>
      <c r="T20" s="181">
        <f t="shared" si="3"/>
        <v>0</v>
      </c>
      <c r="U20" s="176">
        <f t="shared" si="4"/>
        <v>0.5701082456250417</v>
      </c>
      <c r="V20" s="176"/>
      <c r="W20" s="243">
        <f>+IFERROR(VLOOKUP(A20,'Tỷ lệ %GV'!$A$8:$D$17,4,0),70%)</f>
        <v>0.7</v>
      </c>
    </row>
    <row r="21" spans="1:23" x14ac:dyDescent="0.2">
      <c r="A21" s="77" t="s">
        <v>28</v>
      </c>
      <c r="B21" s="77"/>
      <c r="C21" s="77"/>
      <c r="D21" s="181">
        <f>+SUMIF('Dthu-GV'!$N$5:$N$30,'BC KQKD'!$A21,'Dthu-GV'!C$5:C$30)</f>
        <v>0</v>
      </c>
      <c r="E21" s="181">
        <f>+SUMIF('Dthu-GV'!$N$5:$N$30,'BC KQKD'!$A21,'Dthu-GV'!D$5:D$30)</f>
        <v>0</v>
      </c>
      <c r="F21" s="181">
        <f>+SUMIF('Dthu-GV'!$N$5:$N$30,'BC KQKD'!$A21,'Dthu-GV'!E$5:E$30)</f>
        <v>2766217216.0799999</v>
      </c>
      <c r="G21" s="181">
        <f>+SUMIF('Dthu-GV'!$N$5:$N$30,'BC KQKD'!$A21,'Dthu-GV'!F$5:F$30)</f>
        <v>0</v>
      </c>
      <c r="H21" s="181">
        <f>+SUMIF('Dthu-GV'!$N$5:$N$30,'BC KQKD'!$A21,'Dthu-GV'!G$5:G$30)</f>
        <v>0</v>
      </c>
      <c r="I21" s="181">
        <f>+SUMIF('Dthu-GV'!$N$5:$N$30,'BC KQKD'!$A21,'Dthu-GV'!H$5:H$30)</f>
        <v>0</v>
      </c>
      <c r="J21" s="181">
        <f>+SUMIF('Dthu-GV'!$N$5:$N$30,'BC KQKD'!$A21,'Dthu-GV'!I$5:I$30)</f>
        <v>0</v>
      </c>
      <c r="K21" s="181">
        <f>+SUMIF('Dthu-GV'!$N$5:$N$30,'BC KQKD'!$A21,'Dthu-GV'!J$5:J$30)</f>
        <v>0</v>
      </c>
      <c r="L21" s="181">
        <f>+SUMIF('Dthu-GV'!$N$5:$N$30,'BC KQKD'!$A21,'Dthu-GV'!K$5:K$30)</f>
        <v>0</v>
      </c>
      <c r="M21" s="181">
        <f>+SUMIF('Dthu-GV'!$N$5:$N$30,'BC KQKD'!$A21,'Dthu-GV'!L$5:L$30)</f>
        <v>0</v>
      </c>
      <c r="N21" s="78">
        <f t="shared" si="2"/>
        <v>2766217216.0799999</v>
      </c>
      <c r="O21" s="119">
        <f t="shared" si="5"/>
        <v>3.5360913228155565E-2</v>
      </c>
      <c r="P21" s="119"/>
      <c r="Q21" s="181">
        <v>0</v>
      </c>
      <c r="R21" s="181">
        <v>236845706.68000001</v>
      </c>
      <c r="S21" s="181"/>
      <c r="T21" s="181">
        <f t="shared" si="3"/>
        <v>236845706.68000001</v>
      </c>
      <c r="U21" s="176">
        <f t="shared" si="4"/>
        <v>0.62500000000000011</v>
      </c>
      <c r="V21" s="176"/>
      <c r="W21" s="243">
        <f>+IFERROR(VLOOKUP(A21,'Tỷ lệ %GV'!$A$8:$D$17,4,0),70%)</f>
        <v>0.7</v>
      </c>
    </row>
    <row r="22" spans="1:23" x14ac:dyDescent="0.2">
      <c r="A22" s="77" t="s">
        <v>371</v>
      </c>
      <c r="B22" s="77"/>
      <c r="C22" s="77"/>
      <c r="D22" s="181">
        <f>+SUMIF('Dthu-GV'!$N$5:$N$30,'BC KQKD'!$A22,'Dthu-GV'!C$5:C$30)</f>
        <v>0</v>
      </c>
      <c r="E22" s="181">
        <f>+SUMIF('Dthu-GV'!$N$5:$N$30,'BC KQKD'!$A22,'Dthu-GV'!D$5:D$30)</f>
        <v>0</v>
      </c>
      <c r="F22" s="181">
        <f>+SUMIF('Dthu-GV'!$N$5:$N$30,'BC KQKD'!$A22,'Dthu-GV'!E$5:E$30)</f>
        <v>0</v>
      </c>
      <c r="G22" s="181">
        <f>+SUMIF('Dthu-GV'!$N$5:$N$30,'BC KQKD'!$A22,'Dthu-GV'!F$5:F$30)</f>
        <v>0</v>
      </c>
      <c r="H22" s="181">
        <f>+SUMIF('Dthu-GV'!$N$5:$N$30,'BC KQKD'!$A22,'Dthu-GV'!G$5:G$30)</f>
        <v>0</v>
      </c>
      <c r="I22" s="181">
        <f>+SUMIF('Dthu-GV'!$N$5:$N$30,'BC KQKD'!$A22,'Dthu-GV'!H$5:H$30)</f>
        <v>2236387364.1900001</v>
      </c>
      <c r="J22" s="181">
        <f>+SUMIF('Dthu-GV'!$N$5:$N$30,'BC KQKD'!$A22,'Dthu-GV'!I$5:I$30)</f>
        <v>1094346451.085</v>
      </c>
      <c r="K22" s="181">
        <f>+SUMIF('Dthu-GV'!$N$5:$N$30,'BC KQKD'!$A22,'Dthu-GV'!J$5:J$30)</f>
        <v>0</v>
      </c>
      <c r="L22" s="181">
        <f>+SUMIF('Dthu-GV'!$N$5:$N$30,'BC KQKD'!$A22,'Dthu-GV'!K$5:K$30)</f>
        <v>0</v>
      </c>
      <c r="M22" s="181">
        <f>+SUMIF('Dthu-GV'!$N$5:$N$30,'BC KQKD'!$A22,'Dthu-GV'!L$5:L$30)</f>
        <v>200981219.84999999</v>
      </c>
      <c r="N22" s="78">
        <f t="shared" si="2"/>
        <v>3531715035.125</v>
      </c>
      <c r="O22" s="245">
        <f t="shared" si="5"/>
        <v>4.5146371072262104E-2</v>
      </c>
      <c r="P22" s="119"/>
      <c r="Q22" s="181">
        <v>0</v>
      </c>
      <c r="R22" s="181">
        <v>0</v>
      </c>
      <c r="S22" s="181"/>
      <c r="T22" s="181">
        <f t="shared" si="3"/>
        <v>0</v>
      </c>
      <c r="U22" s="244">
        <f t="shared" si="4"/>
        <v>0.46271001242372639</v>
      </c>
      <c r="V22" s="244" t="s">
        <v>11557</v>
      </c>
      <c r="W22" s="243">
        <f>+IFERROR(VLOOKUP(A22,'Tỷ lệ %GV'!$A$8:$D$17,4,0),70%)</f>
        <v>0.7</v>
      </c>
    </row>
    <row r="23" spans="1:23" x14ac:dyDescent="0.2">
      <c r="A23" s="77" t="s">
        <v>7807</v>
      </c>
      <c r="B23" s="77"/>
      <c r="C23" s="77"/>
      <c r="D23" s="181">
        <f>+SUMIF('Dthu-GV'!$N$5:$N$30,'BC KQKD'!$A23,'Dthu-GV'!C$5:C$30)</f>
        <v>0</v>
      </c>
      <c r="E23" s="181">
        <f>+SUMIF('Dthu-GV'!$N$5:$N$30,'BC KQKD'!$A23,'Dthu-GV'!D$5:D$30)</f>
        <v>0</v>
      </c>
      <c r="F23" s="181">
        <f>+SUMIF('Dthu-GV'!$N$5:$N$30,'BC KQKD'!$A23,'Dthu-GV'!E$5:E$30)</f>
        <v>155619775.16</v>
      </c>
      <c r="G23" s="181">
        <f>+SUMIF('Dthu-GV'!$N$5:$N$30,'BC KQKD'!$A23,'Dthu-GV'!F$5:F$30)</f>
        <v>0</v>
      </c>
      <c r="H23" s="181">
        <f>+SUMIF('Dthu-GV'!$N$5:$N$30,'BC KQKD'!$A23,'Dthu-GV'!G$5:G$30)</f>
        <v>0</v>
      </c>
      <c r="I23" s="181">
        <f>+SUMIF('Dthu-GV'!$N$5:$N$30,'BC KQKD'!$A23,'Dthu-GV'!H$5:H$30)</f>
        <v>0</v>
      </c>
      <c r="J23" s="181">
        <f>+SUMIF('Dthu-GV'!$N$5:$N$30,'BC KQKD'!$A23,'Dthu-GV'!I$5:I$30)</f>
        <v>0</v>
      </c>
      <c r="K23" s="181">
        <f>+SUMIF('Dthu-GV'!$N$5:$N$30,'BC KQKD'!$A23,'Dthu-GV'!J$5:J$30)</f>
        <v>0</v>
      </c>
      <c r="L23" s="181">
        <f>+SUMIF('Dthu-GV'!$N$5:$N$30,'BC KQKD'!$A23,'Dthu-GV'!K$5:K$30)</f>
        <v>0</v>
      </c>
      <c r="M23" s="181">
        <f>+SUMIF('Dthu-GV'!$N$5:$N$30,'BC KQKD'!$A23,'Dthu-GV'!L$5:L$30)</f>
        <v>0</v>
      </c>
      <c r="N23" s="78">
        <f t="shared" si="2"/>
        <v>155619775.16</v>
      </c>
      <c r="O23" s="119">
        <f t="shared" si="5"/>
        <v>1.9893077571890485E-3</v>
      </c>
      <c r="P23" s="119"/>
      <c r="Q23" s="181">
        <v>0</v>
      </c>
      <c r="R23" s="181">
        <v>0</v>
      </c>
      <c r="S23" s="181"/>
      <c r="T23" s="181">
        <f t="shared" si="3"/>
        <v>0</v>
      </c>
      <c r="U23" s="176">
        <f t="shared" si="4"/>
        <v>0.5</v>
      </c>
      <c r="V23" s="176"/>
      <c r="W23" s="243">
        <f>+IFERROR(VLOOKUP(A23,'Tỷ lệ %GV'!$A$8:$D$17,4,0),70%)</f>
        <v>0.7</v>
      </c>
    </row>
    <row r="24" spans="1:23" x14ac:dyDescent="0.2">
      <c r="A24" s="77" t="s">
        <v>7769</v>
      </c>
      <c r="B24" s="77"/>
      <c r="C24" s="77"/>
      <c r="D24" s="181">
        <f>+SUMIF('Dthu-GV'!$N$5:$N$30,'BC KQKD'!$A24,'Dthu-GV'!C$5:C$30)</f>
        <v>0</v>
      </c>
      <c r="E24" s="181">
        <f>+SUMIF('Dthu-GV'!$N$5:$N$30,'BC KQKD'!$A24,'Dthu-GV'!D$5:D$30)</f>
        <v>0</v>
      </c>
      <c r="F24" s="181">
        <f>+SUMIF('Dthu-GV'!$N$5:$N$30,'BC KQKD'!$A24,'Dthu-GV'!E$5:E$30)</f>
        <v>0</v>
      </c>
      <c r="G24" s="181">
        <f>+SUMIF('Dthu-GV'!$N$5:$N$30,'BC KQKD'!$A24,'Dthu-GV'!F$5:F$30)</f>
        <v>0</v>
      </c>
      <c r="H24" s="181">
        <f>+SUMIF('Dthu-GV'!$N$5:$N$30,'BC KQKD'!$A24,'Dthu-GV'!G$5:G$30)</f>
        <v>484164357.75999999</v>
      </c>
      <c r="I24" s="181">
        <f>+SUMIF('Dthu-GV'!$N$5:$N$30,'BC KQKD'!$A24,'Dthu-GV'!H$5:H$30)</f>
        <v>0</v>
      </c>
      <c r="J24" s="181">
        <f>+SUMIF('Dthu-GV'!$N$5:$N$30,'BC KQKD'!$A24,'Dthu-GV'!I$5:I$30)</f>
        <v>0</v>
      </c>
      <c r="K24" s="181">
        <f>+SUMIF('Dthu-GV'!$N$5:$N$30,'BC KQKD'!$A24,'Dthu-GV'!J$5:J$30)</f>
        <v>146894178.34</v>
      </c>
      <c r="L24" s="181">
        <f>+SUMIF('Dthu-GV'!$N$5:$N$30,'BC KQKD'!$A24,'Dthu-GV'!K$5:K$30)</f>
        <v>60240202.260000005</v>
      </c>
      <c r="M24" s="181">
        <f>+SUMIF('Dthu-GV'!$N$5:$N$30,'BC KQKD'!$A24,'Dthu-GV'!L$5:L$30)</f>
        <v>0</v>
      </c>
      <c r="N24" s="78">
        <f t="shared" si="2"/>
        <v>691298738.36000001</v>
      </c>
      <c r="O24" s="119">
        <f t="shared" si="5"/>
        <v>8.8369613780808817E-3</v>
      </c>
      <c r="P24" s="119"/>
      <c r="Q24" s="181">
        <v>0</v>
      </c>
      <c r="R24" s="181">
        <v>0</v>
      </c>
      <c r="S24" s="181"/>
      <c r="T24" s="181">
        <f t="shared" si="3"/>
        <v>0</v>
      </c>
      <c r="U24" s="176">
        <f t="shared" si="4"/>
        <v>0.73512393087191696</v>
      </c>
      <c r="V24" s="176"/>
      <c r="W24" s="243">
        <f>+IFERROR(VLOOKUP(A24,'Tỷ lệ %GV'!$A$8:$D$17,4,0),70%)</f>
        <v>0.7</v>
      </c>
    </row>
    <row r="25" spans="1:23" x14ac:dyDescent="0.2">
      <c r="A25" s="77" t="s">
        <v>9073</v>
      </c>
      <c r="B25" s="77"/>
      <c r="C25" s="77"/>
      <c r="D25" s="181">
        <f>+SUMIF('Dthu-GV'!$N$5:$N$30,'BC KQKD'!$A25,'Dthu-GV'!C$5:C$30)</f>
        <v>0</v>
      </c>
      <c r="E25" s="181">
        <f>+SUMIF('Dthu-GV'!$N$5:$N$30,'BC KQKD'!$A25,'Dthu-GV'!D$5:D$30)</f>
        <v>0</v>
      </c>
      <c r="F25" s="181">
        <f>+SUMIF('Dthu-GV'!$N$5:$N$30,'BC KQKD'!$A25,'Dthu-GV'!E$5:E$30)</f>
        <v>0</v>
      </c>
      <c r="G25" s="181">
        <f>+SUMIF('Dthu-GV'!$N$5:$N$30,'BC KQKD'!$A25,'Dthu-GV'!F$5:F$30)</f>
        <v>0</v>
      </c>
      <c r="H25" s="181">
        <f>+SUMIF('Dthu-GV'!$N$5:$N$30,'BC KQKD'!$A25,'Dthu-GV'!G$5:G$30)</f>
        <v>0</v>
      </c>
      <c r="I25" s="181">
        <f>+SUMIF('Dthu-GV'!$N$5:$N$30,'BC KQKD'!$A25,'Dthu-GV'!H$5:H$30)</f>
        <v>0</v>
      </c>
      <c r="J25" s="181">
        <f>+SUMIF('Dthu-GV'!$N$5:$N$30,'BC KQKD'!$A25,'Dthu-GV'!I$5:I$30)</f>
        <v>0</v>
      </c>
      <c r="K25" s="181">
        <f>+SUMIF('Dthu-GV'!$N$5:$N$30,'BC KQKD'!$A25,'Dthu-GV'!J$5:J$30)</f>
        <v>0</v>
      </c>
      <c r="L25" s="181">
        <f>+SUMIF('Dthu-GV'!$N$5:$N$30,'BC KQKD'!$A25,'Dthu-GV'!K$5:K$30)</f>
        <v>1958112816.8000002</v>
      </c>
      <c r="M25" s="181">
        <f>+SUMIF('Dthu-GV'!$N$5:$N$30,'BC KQKD'!$A25,'Dthu-GV'!L$5:L$30)</f>
        <v>0</v>
      </c>
      <c r="N25" s="78">
        <f t="shared" si="2"/>
        <v>1958112816.8000002</v>
      </c>
      <c r="O25" s="119">
        <f t="shared" si="5"/>
        <v>2.5030809946271992E-2</v>
      </c>
      <c r="P25" s="119"/>
      <c r="Q25" s="181">
        <v>0</v>
      </c>
      <c r="R25" s="181">
        <v>0</v>
      </c>
      <c r="S25" s="181"/>
      <c r="T25" s="181">
        <f t="shared" si="3"/>
        <v>0</v>
      </c>
      <c r="U25" s="176">
        <f t="shared" si="4"/>
        <v>0.62499999999999989</v>
      </c>
      <c r="V25" s="176"/>
      <c r="W25" s="243">
        <f>+IFERROR(VLOOKUP(A25,'Tỷ lệ %GV'!$A$8:$D$17,4,0),70%)</f>
        <v>0.7</v>
      </c>
    </row>
    <row r="26" spans="1:23" x14ac:dyDescent="0.2">
      <c r="A26" s="77" t="s">
        <v>7665</v>
      </c>
      <c r="B26" s="77"/>
      <c r="C26" s="77"/>
      <c r="D26" s="181">
        <f>+SUMIF('Dthu-GV'!$N$5:$N$30,'BC KQKD'!$A26,'Dthu-GV'!C$5:C$30)</f>
        <v>0</v>
      </c>
      <c r="E26" s="181">
        <f>+SUMIF('Dthu-GV'!$N$5:$N$30,'BC KQKD'!$A26,'Dthu-GV'!D$5:D$30)</f>
        <v>0</v>
      </c>
      <c r="F26" s="181">
        <f>+SUMIF('Dthu-GV'!$N$5:$N$30,'BC KQKD'!$A26,'Dthu-GV'!E$5:E$30)</f>
        <v>0</v>
      </c>
      <c r="G26" s="181">
        <f>+SUMIF('Dthu-GV'!$N$5:$N$30,'BC KQKD'!$A26,'Dthu-GV'!F$5:F$30)</f>
        <v>0</v>
      </c>
      <c r="H26" s="181">
        <f>+SUMIF('Dthu-GV'!$N$5:$N$30,'BC KQKD'!$A26,'Dthu-GV'!G$5:G$30)</f>
        <v>0</v>
      </c>
      <c r="I26" s="181">
        <f>+SUMIF('Dthu-GV'!$N$5:$N$30,'BC KQKD'!$A26,'Dthu-GV'!H$5:H$30)</f>
        <v>0</v>
      </c>
      <c r="J26" s="181">
        <f>+SUMIF('Dthu-GV'!$N$5:$N$30,'BC KQKD'!$A26,'Dthu-GV'!I$5:I$30)</f>
        <v>0</v>
      </c>
      <c r="K26" s="181">
        <f>+SUMIF('Dthu-GV'!$N$5:$N$30,'BC KQKD'!$A26,'Dthu-GV'!J$5:J$30)</f>
        <v>6646321405.1699972</v>
      </c>
      <c r="L26" s="181">
        <f>+SUMIF('Dthu-GV'!$N$5:$N$30,'BC KQKD'!$A26,'Dthu-GV'!K$5:K$30)</f>
        <v>0</v>
      </c>
      <c r="M26" s="181">
        <f>+SUMIF('Dthu-GV'!$N$5:$N$30,'BC KQKD'!$A26,'Dthu-GV'!L$5:L$30)</f>
        <v>0</v>
      </c>
      <c r="N26" s="78">
        <f t="shared" si="2"/>
        <v>6646321405.1699972</v>
      </c>
      <c r="O26" s="119">
        <f t="shared" ref="O26:O29" si="6">+N26/$N$9</f>
        <v>8.4960788013493577E-2</v>
      </c>
      <c r="P26" s="119"/>
      <c r="Q26" s="181">
        <v>0</v>
      </c>
      <c r="R26" s="181">
        <v>0</v>
      </c>
      <c r="S26" s="181"/>
      <c r="T26" s="181">
        <f t="shared" si="3"/>
        <v>0</v>
      </c>
      <c r="U26" s="176">
        <f t="shared" si="4"/>
        <v>0.66511808606800793</v>
      </c>
      <c r="V26" s="176"/>
    </row>
    <row r="27" spans="1:23" x14ac:dyDescent="0.2">
      <c r="A27" s="77" t="s">
        <v>7570</v>
      </c>
      <c r="B27" s="77"/>
      <c r="C27" s="77"/>
      <c r="D27" s="181">
        <f>+SUMIF('Dthu-GV'!$N$5:$N$30,'BC KQKD'!$A27,'Dthu-GV'!C$5:C$30)</f>
        <v>0</v>
      </c>
      <c r="E27" s="181">
        <f>+SUMIF('Dthu-GV'!$N$5:$N$30,'BC KQKD'!$A27,'Dthu-GV'!D$5:D$30)</f>
        <v>0</v>
      </c>
      <c r="F27" s="181">
        <f>+SUMIF('Dthu-GV'!$N$5:$N$30,'BC KQKD'!$A27,'Dthu-GV'!E$5:E$30)</f>
        <v>0</v>
      </c>
      <c r="G27" s="181">
        <f>+SUMIF('Dthu-GV'!$N$5:$N$30,'BC KQKD'!$A27,'Dthu-GV'!F$5:F$30)</f>
        <v>0</v>
      </c>
      <c r="H27" s="181">
        <f>+SUMIF('Dthu-GV'!$N$5:$N$30,'BC KQKD'!$A27,'Dthu-GV'!G$5:G$30)</f>
        <v>0</v>
      </c>
      <c r="I27" s="181">
        <f>+SUMIF('Dthu-GV'!$N$5:$N$30,'BC KQKD'!$A27,'Dthu-GV'!H$5:H$30)</f>
        <v>0</v>
      </c>
      <c r="J27" s="181">
        <f>+SUMIF('Dthu-GV'!$N$5:$N$30,'BC KQKD'!$A27,'Dthu-GV'!I$5:I$30)</f>
        <v>0</v>
      </c>
      <c r="K27" s="181">
        <f>+SUMIF('Dthu-GV'!$N$5:$N$30,'BC KQKD'!$A27,'Dthu-GV'!J$5:J$30)</f>
        <v>2546598360.9999995</v>
      </c>
      <c r="L27" s="181">
        <f>+SUMIF('Dthu-GV'!$N$5:$N$30,'BC KQKD'!$A27,'Dthu-GV'!K$5:K$30)</f>
        <v>0</v>
      </c>
      <c r="M27" s="181">
        <f>+SUMIF('Dthu-GV'!$N$5:$N$30,'BC KQKD'!$A27,'Dthu-GV'!L$5:L$30)</f>
        <v>0</v>
      </c>
      <c r="N27" s="78">
        <f t="shared" si="2"/>
        <v>2546598360.9999995</v>
      </c>
      <c r="O27" s="119">
        <f t="shared" si="6"/>
        <v>3.2553496936836318E-2</v>
      </c>
      <c r="P27" s="119"/>
      <c r="Q27" s="181">
        <v>0</v>
      </c>
      <c r="R27" s="181">
        <v>0</v>
      </c>
      <c r="S27" s="181"/>
      <c r="T27" s="181">
        <f t="shared" si="3"/>
        <v>0</v>
      </c>
      <c r="U27" s="176">
        <f t="shared" si="4"/>
        <v>0.65194375461274423</v>
      </c>
      <c r="V27" s="176"/>
    </row>
    <row r="28" spans="1:23" x14ac:dyDescent="0.2">
      <c r="A28" s="77" t="s">
        <v>7549</v>
      </c>
      <c r="B28" s="77"/>
      <c r="C28" s="77"/>
      <c r="D28" s="181">
        <f>+SUMIF('Dthu-GV'!$N$5:$N$30,'BC KQKD'!$A28,'Dthu-GV'!C$5:C$30)</f>
        <v>0</v>
      </c>
      <c r="E28" s="181">
        <f>+SUMIF('Dthu-GV'!$N$5:$N$30,'BC KQKD'!$A28,'Dthu-GV'!D$5:D$30)</f>
        <v>0</v>
      </c>
      <c r="F28" s="181">
        <f>+SUMIF('Dthu-GV'!$N$5:$N$30,'BC KQKD'!$A28,'Dthu-GV'!E$5:E$30)</f>
        <v>0</v>
      </c>
      <c r="G28" s="181">
        <f>+SUMIF('Dthu-GV'!$N$5:$N$30,'BC KQKD'!$A28,'Dthu-GV'!F$5:F$30)</f>
        <v>0</v>
      </c>
      <c r="H28" s="181">
        <f>+SUMIF('Dthu-GV'!$N$5:$N$30,'BC KQKD'!$A28,'Dthu-GV'!G$5:G$30)</f>
        <v>0</v>
      </c>
      <c r="I28" s="181">
        <f>+SUMIF('Dthu-GV'!$N$5:$N$30,'BC KQKD'!$A28,'Dthu-GV'!H$5:H$30)</f>
        <v>0</v>
      </c>
      <c r="J28" s="181">
        <f>+SUMIF('Dthu-GV'!$N$5:$N$30,'BC KQKD'!$A28,'Dthu-GV'!I$5:I$30)</f>
        <v>7028022455.6399994</v>
      </c>
      <c r="K28" s="181">
        <f>+SUMIF('Dthu-GV'!$N$5:$N$30,'BC KQKD'!$A28,'Dthu-GV'!J$5:J$30)</f>
        <v>2576937930.9000001</v>
      </c>
      <c r="L28" s="181">
        <f>+SUMIF('Dthu-GV'!$N$5:$N$30,'BC KQKD'!$A28,'Dthu-GV'!K$5:K$30)</f>
        <v>616335588.53999996</v>
      </c>
      <c r="M28" s="181">
        <f>+SUMIF('Dthu-GV'!$N$5:$N$30,'BC KQKD'!$A28,'Dthu-GV'!L$5:L$30)</f>
        <v>0</v>
      </c>
      <c r="N28" s="78">
        <f t="shared" si="2"/>
        <v>10221295975.079998</v>
      </c>
      <c r="O28" s="119">
        <f t="shared" si="6"/>
        <v>0.13066015132618086</v>
      </c>
      <c r="P28" s="119"/>
      <c r="Q28" s="181">
        <v>0</v>
      </c>
      <c r="R28" s="181">
        <v>0</v>
      </c>
      <c r="S28" s="181"/>
      <c r="T28" s="181">
        <f t="shared" si="3"/>
        <v>0</v>
      </c>
      <c r="U28" s="176">
        <f t="shared" si="4"/>
        <v>0.74628606689987742</v>
      </c>
      <c r="V28" s="176"/>
    </row>
    <row r="29" spans="1:23" x14ac:dyDescent="0.2">
      <c r="A29" s="77" t="s">
        <v>264</v>
      </c>
      <c r="B29" s="77"/>
      <c r="C29" s="77"/>
      <c r="D29" s="181">
        <f>+SUMIF('Dthu-GV'!$N$5:$N$30,'BC KQKD'!$A29,'Dthu-GV'!C$5:C$30)</f>
        <v>240652933.61400002</v>
      </c>
      <c r="E29" s="181">
        <f>+SUMIF('Dthu-GV'!$N$5:$N$30,'BC KQKD'!$A29,'Dthu-GV'!D$5:D$30)</f>
        <v>0</v>
      </c>
      <c r="F29" s="181">
        <f>+SUMIF('Dthu-GV'!$N$5:$N$30,'BC KQKD'!$A29,'Dthu-GV'!E$5:E$30)</f>
        <v>0</v>
      </c>
      <c r="G29" s="181">
        <f>+SUMIF('Dthu-GV'!$N$5:$N$30,'BC KQKD'!$A29,'Dthu-GV'!F$5:F$30)</f>
        <v>0</v>
      </c>
      <c r="H29" s="181">
        <f>+SUMIF('Dthu-GV'!$N$5:$N$30,'BC KQKD'!$A29,'Dthu-GV'!G$5:G$30)</f>
        <v>0</v>
      </c>
      <c r="I29" s="181">
        <f>+SUMIF('Dthu-GV'!$N$5:$N$30,'BC KQKD'!$A29,'Dthu-GV'!H$5:H$30)</f>
        <v>0</v>
      </c>
      <c r="J29" s="181">
        <f>+SUMIF('Dthu-GV'!$N$5:$N$30,'BC KQKD'!$A29,'Dthu-GV'!I$5:I$30)</f>
        <v>0</v>
      </c>
      <c r="K29" s="181">
        <f>+SUMIF('Dthu-GV'!$N$5:$N$30,'BC KQKD'!$A29,'Dthu-GV'!J$5:J$30)</f>
        <v>0</v>
      </c>
      <c r="L29" s="181">
        <f>+SUMIF('Dthu-GV'!$N$5:$N$30,'BC KQKD'!$A29,'Dthu-GV'!K$5:K$30)</f>
        <v>0</v>
      </c>
      <c r="M29" s="181">
        <f>+SUMIF('Dthu-GV'!$N$5:$N$30,'BC KQKD'!$A29,'Dthu-GV'!L$5:L$30)</f>
        <v>0</v>
      </c>
      <c r="N29" s="78">
        <f t="shared" si="2"/>
        <v>240652933.61400002</v>
      </c>
      <c r="O29" s="119">
        <f t="shared" si="6"/>
        <v>3.0762976436408793E-3</v>
      </c>
      <c r="P29" s="119"/>
      <c r="Q29" s="181">
        <v>0</v>
      </c>
      <c r="R29" s="181">
        <v>0</v>
      </c>
      <c r="S29" s="181"/>
      <c r="T29" s="181">
        <f t="shared" si="3"/>
        <v>0</v>
      </c>
      <c r="U29" s="176">
        <f t="shared" si="4"/>
        <v>0.55555555555555547</v>
      </c>
      <c r="V29" s="176"/>
    </row>
    <row r="30" spans="1:23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119"/>
      <c r="P30" s="119"/>
      <c r="Q30" s="77"/>
      <c r="R30" s="77"/>
      <c r="S30" s="77"/>
      <c r="T30" s="77">
        <f t="shared" si="3"/>
        <v>0</v>
      </c>
    </row>
    <row r="31" spans="1:23" s="70" customFormat="1" x14ac:dyDescent="0.2">
      <c r="A31" s="79" t="s">
        <v>3159</v>
      </c>
      <c r="B31" s="79">
        <f>+Tổng!C7</f>
        <v>13636364</v>
      </c>
      <c r="C31" s="79">
        <f>+Tổng!D7</f>
        <v>0</v>
      </c>
      <c r="D31" s="79">
        <f>+Tổng!E7</f>
        <v>0</v>
      </c>
      <c r="E31" s="79">
        <f>+Tổng!F7</f>
        <v>336363637</v>
      </c>
      <c r="F31" s="79">
        <f>+Tổng!G7</f>
        <v>613636364</v>
      </c>
      <c r="G31" s="79">
        <f>+Tổng!H7</f>
        <v>813636364</v>
      </c>
      <c r="H31" s="79">
        <f>+Tổng!I7</f>
        <v>265000001</v>
      </c>
      <c r="I31" s="79">
        <f>+Tổng!J7</f>
        <v>13636364</v>
      </c>
      <c r="J31" s="79">
        <f>+Tổng!K7</f>
        <v>654545454</v>
      </c>
      <c r="K31" s="79">
        <f>+Tổng!L7</f>
        <v>217727273</v>
      </c>
      <c r="L31" s="79">
        <f>+Tổng!M7</f>
        <v>22727273</v>
      </c>
      <c r="M31" s="79">
        <f>+Tổng!N7</f>
        <v>0</v>
      </c>
      <c r="N31" s="80">
        <f>+SUM(B31:M31)</f>
        <v>2950909094</v>
      </c>
      <c r="O31" s="120">
        <f t="shared" ref="O31:O32" si="7">+N31/$N$9</f>
        <v>3.772185344322989E-2</v>
      </c>
      <c r="P31" s="120"/>
      <c r="Q31" s="79">
        <v>144090908</v>
      </c>
      <c r="R31" s="79">
        <v>0</v>
      </c>
      <c r="S31" s="79"/>
      <c r="T31" s="79">
        <f t="shared" si="3"/>
        <v>144090908</v>
      </c>
    </row>
    <row r="32" spans="1:23" s="70" customFormat="1" x14ac:dyDescent="0.2">
      <c r="A32" s="81" t="s">
        <v>4399</v>
      </c>
      <c r="B32" s="79">
        <f>+Tổng!C8</f>
        <v>89091345</v>
      </c>
      <c r="C32" s="79">
        <f>+Tổng!D8</f>
        <v>88749053</v>
      </c>
      <c r="D32" s="79">
        <f>+Tổng!E8</f>
        <v>5292206</v>
      </c>
      <c r="E32" s="79">
        <f>+Tổng!F8</f>
        <v>0</v>
      </c>
      <c r="F32" s="79">
        <f>+Tổng!G8</f>
        <v>0</v>
      </c>
      <c r="G32" s="79">
        <f>+Tổng!H8</f>
        <v>0</v>
      </c>
      <c r="H32" s="79">
        <f>+Tổng!I8</f>
        <v>0</v>
      </c>
      <c r="I32" s="79">
        <f>+Tổng!J8</f>
        <v>0</v>
      </c>
      <c r="J32" s="79">
        <f>+Tổng!K8</f>
        <v>0</v>
      </c>
      <c r="K32" s="81"/>
      <c r="L32" s="81"/>
      <c r="M32" s="81"/>
      <c r="N32" s="80">
        <f>+SUM(B32:M32)</f>
        <v>183132604</v>
      </c>
      <c r="O32" s="120">
        <f t="shared" si="7"/>
        <v>2.3410078144430486E-3</v>
      </c>
      <c r="P32" s="120"/>
      <c r="Q32" s="81">
        <v>0</v>
      </c>
      <c r="R32" s="81">
        <v>0</v>
      </c>
      <c r="S32" s="81"/>
      <c r="T32" s="81">
        <f t="shared" si="3"/>
        <v>0</v>
      </c>
    </row>
    <row r="33" spans="1:20" x14ac:dyDescent="0.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73"/>
      <c r="O33" s="119"/>
      <c r="P33" s="119"/>
      <c r="Q33" s="82"/>
      <c r="R33" s="82"/>
      <c r="S33" s="82"/>
      <c r="T33" s="82"/>
    </row>
    <row r="34" spans="1:20" s="50" customFormat="1" x14ac:dyDescent="0.2">
      <c r="A34" s="83" t="s">
        <v>4386</v>
      </c>
      <c r="B34" s="84">
        <f>+SUM(B46:B70)</f>
        <v>288653981.30000001</v>
      </c>
      <c r="C34" s="84">
        <f t="shared" ref="C34:M34" si="8">+SUM(C46:C70)</f>
        <v>103190754</v>
      </c>
      <c r="D34" s="84">
        <f t="shared" si="8"/>
        <v>189604130.40799999</v>
      </c>
      <c r="E34" s="84">
        <f t="shared" si="8"/>
        <v>6105671597.0114155</v>
      </c>
      <c r="F34" s="84">
        <f t="shared" si="8"/>
        <v>4814754753.2480049</v>
      </c>
      <c r="G34" s="84">
        <f t="shared" si="8"/>
        <v>4383817269.2610006</v>
      </c>
      <c r="H34" s="84">
        <f t="shared" si="8"/>
        <v>2770334086.882</v>
      </c>
      <c r="I34" s="84">
        <f t="shared" si="8"/>
        <v>3020618164.3645</v>
      </c>
      <c r="J34" s="84">
        <f t="shared" si="8"/>
        <v>6576453582.7657499</v>
      </c>
      <c r="K34" s="84">
        <f t="shared" si="8"/>
        <v>10742338881.197002</v>
      </c>
      <c r="L34" s="84">
        <f t="shared" si="8"/>
        <v>2798482521.2985001</v>
      </c>
      <c r="M34" s="84">
        <f t="shared" si="8"/>
        <v>5967661498.8878012</v>
      </c>
      <c r="N34" s="85">
        <f>+SUM(B34:M34)</f>
        <v>47761581220.623978</v>
      </c>
      <c r="O34" s="115">
        <f>+N34/$N$34</f>
        <v>1</v>
      </c>
      <c r="P34" s="115">
        <f>+N34/$N$9</f>
        <v>0.61054248356364271</v>
      </c>
      <c r="Q34" s="84">
        <f t="shared" ref="Q34:R34" si="9">+SUM(Q46:Q70)</f>
        <v>427551308.54209995</v>
      </c>
      <c r="R34" s="84">
        <f t="shared" si="9"/>
        <v>969712176.74949992</v>
      </c>
      <c r="S34" s="84"/>
      <c r="T34" s="84">
        <f t="shared" ref="T34:T65" si="10">+SUM(Q34:R34)</f>
        <v>1397263485.2915998</v>
      </c>
    </row>
    <row r="35" spans="1:20" hidden="1" x14ac:dyDescent="0.2">
      <c r="A35" s="86" t="str">
        <f>+'Pvot GMV (cost)'!A25</f>
        <v>FPT Plaza 2</v>
      </c>
      <c r="B35" s="77">
        <f>+'Pvot GMV (cost)'!B25</f>
        <v>28705950</v>
      </c>
      <c r="C35" s="77">
        <f>+'Pvot GMV (cost)'!C25</f>
        <v>0</v>
      </c>
      <c r="D35" s="77">
        <f>+'Pvot GMV (cost)'!D25</f>
        <v>0</v>
      </c>
      <c r="E35" s="77">
        <f>+'Pvot GMV (cost)'!E25</f>
        <v>0</v>
      </c>
      <c r="F35" s="77">
        <f>+'Pvot GMV (cost)'!F25</f>
        <v>0</v>
      </c>
      <c r="G35" s="77">
        <f>+'Pvot GMV (cost)'!G25</f>
        <v>0</v>
      </c>
      <c r="H35" s="77">
        <f>+'Pvot GMV (cost)'!H25</f>
        <v>0</v>
      </c>
      <c r="I35" s="77">
        <f>+'Pvot GMV (cost)'!I25</f>
        <v>0</v>
      </c>
      <c r="J35" s="77">
        <f>+'Pvot GMV (cost)'!J25</f>
        <v>0</v>
      </c>
      <c r="K35" s="82"/>
      <c r="L35" s="82"/>
      <c r="M35" s="82"/>
      <c r="N35" s="78">
        <f t="shared" ref="N35:N44" si="11">+SUM(B35:K35)</f>
        <v>28705950</v>
      </c>
      <c r="O35" s="119">
        <f>+N35/$N$34</f>
        <v>6.0102595572368643E-4</v>
      </c>
      <c r="P35" s="119">
        <f t="shared" ref="P35:P70" si="12">+N35/$N$9</f>
        <v>3.6695187969375145E-4</v>
      </c>
      <c r="Q35" s="82"/>
      <c r="R35" s="82"/>
      <c r="S35" s="82"/>
      <c r="T35" s="82">
        <f t="shared" si="10"/>
        <v>0</v>
      </c>
    </row>
    <row r="36" spans="1:20" hidden="1" x14ac:dyDescent="0.2">
      <c r="A36" s="86" t="str">
        <f>+'Pvot GMV (cost)'!A26</f>
        <v>LUMI HANOI</v>
      </c>
      <c r="B36" s="77">
        <f>+'Pvot GMV (cost)'!B26</f>
        <v>0</v>
      </c>
      <c r="C36" s="77">
        <f>+'Pvot GMV (cost)'!C26</f>
        <v>0</v>
      </c>
      <c r="D36" s="77">
        <f>+'Pvot GMV (cost)'!D26</f>
        <v>0</v>
      </c>
      <c r="E36" s="77">
        <f>+'Pvot GMV (cost)'!E26</f>
        <v>1934907043.0363638</v>
      </c>
      <c r="F36" s="77">
        <f>+'Pvot GMV (cost)'!F26</f>
        <v>164819491.80000001</v>
      </c>
      <c r="G36" s="77">
        <f>+'Pvot GMV (cost)'!G26</f>
        <v>0</v>
      </c>
      <c r="H36" s="77">
        <f>+'Pvot GMV (cost)'!H26</f>
        <v>0</v>
      </c>
      <c r="I36" s="77">
        <f>+'Pvot GMV (cost)'!I26</f>
        <v>440978544.60000002</v>
      </c>
      <c r="J36" s="77">
        <f>+'Pvot GMV (cost)'!J26</f>
        <v>0</v>
      </c>
      <c r="K36" s="82"/>
      <c r="L36" s="82"/>
      <c r="M36" s="82"/>
      <c r="N36" s="78">
        <f t="shared" si="11"/>
        <v>2540705079.4363637</v>
      </c>
      <c r="O36" s="119">
        <f t="shared" ref="O36:O70" si="13">+N36/$N$34</f>
        <v>5.3195581354397441E-2</v>
      </c>
      <c r="P36" s="119">
        <f t="shared" si="12"/>
        <v>3.2478162354725615E-2</v>
      </c>
      <c r="Q36" s="82"/>
      <c r="R36" s="82"/>
      <c r="S36" s="82"/>
      <c r="T36" s="82">
        <f t="shared" si="10"/>
        <v>0</v>
      </c>
    </row>
    <row r="37" spans="1:20" hidden="1" x14ac:dyDescent="0.2">
      <c r="A37" s="86" t="str">
        <f>+'Pvot GMV (cost)'!A27</f>
        <v>Sun Cosmo Residence Đà Nẵng</v>
      </c>
      <c r="B37" s="77">
        <f>+'Pvot GMV (cost)'!B27</f>
        <v>66418840.041999996</v>
      </c>
      <c r="C37" s="77">
        <f>+'Pvot GMV (cost)'!C27</f>
        <v>0</v>
      </c>
      <c r="D37" s="77">
        <f>+'Pvot GMV (cost)'!D27</f>
        <v>0</v>
      </c>
      <c r="E37" s="77">
        <f>+'Pvot GMV (cost)'!E27</f>
        <v>0</v>
      </c>
      <c r="F37" s="77">
        <f>+'Pvot GMV (cost)'!F27</f>
        <v>1799706698.6000001</v>
      </c>
      <c r="G37" s="77">
        <f>+'Pvot GMV (cost)'!G27</f>
        <v>0</v>
      </c>
      <c r="H37" s="77">
        <f>+'Pvot GMV (cost)'!H27</f>
        <v>0</v>
      </c>
      <c r="I37" s="77">
        <f>+'Pvot GMV (cost)'!I27</f>
        <v>0</v>
      </c>
      <c r="J37" s="77">
        <f>+'Pvot GMV (cost)'!J27</f>
        <v>0</v>
      </c>
      <c r="K37" s="82"/>
      <c r="L37" s="82"/>
      <c r="M37" s="82"/>
      <c r="N37" s="78">
        <f t="shared" si="11"/>
        <v>1866125538.6420002</v>
      </c>
      <c r="O37" s="119">
        <f t="shared" si="13"/>
        <v>3.9071686718700732E-2</v>
      </c>
      <c r="P37" s="119">
        <f t="shared" si="12"/>
        <v>2.3854924646256138E-2</v>
      </c>
      <c r="Q37" s="82"/>
      <c r="R37" s="82"/>
      <c r="S37" s="82"/>
      <c r="T37" s="82">
        <f t="shared" si="10"/>
        <v>0</v>
      </c>
    </row>
    <row r="38" spans="1:20" hidden="1" x14ac:dyDescent="0.2">
      <c r="A38" s="86" t="str">
        <f>+'Pvot GMV (cost)'!A28</f>
        <v>SUN PONTE RESIDENCE</v>
      </c>
      <c r="B38" s="77">
        <f>+'Pvot GMV (cost)'!B28</f>
        <v>0</v>
      </c>
      <c r="C38" s="77">
        <f>+'Pvot GMV (cost)'!C28</f>
        <v>0</v>
      </c>
      <c r="D38" s="77">
        <f>+'Pvot GMV (cost)'!D28</f>
        <v>0</v>
      </c>
      <c r="E38" s="77">
        <f>+'Pvot GMV (cost)'!E28</f>
        <v>3067088912.3081818</v>
      </c>
      <c r="F38" s="77">
        <f>+'Pvot GMV (cost)'!F28</f>
        <v>938987124.83909106</v>
      </c>
      <c r="G38" s="77">
        <f>+'Pvot GMV (cost)'!G28</f>
        <v>0</v>
      </c>
      <c r="H38" s="77">
        <f>+'Pvot GMV (cost)'!H28</f>
        <v>0</v>
      </c>
      <c r="I38" s="77">
        <f>+'Pvot GMV (cost)'!I28</f>
        <v>78655816.060000002</v>
      </c>
      <c r="J38" s="77">
        <f>+'Pvot GMV (cost)'!J28</f>
        <v>0</v>
      </c>
      <c r="K38" s="82"/>
      <c r="L38" s="82"/>
      <c r="M38" s="82"/>
      <c r="N38" s="78">
        <f t="shared" si="11"/>
        <v>4084731853.207273</v>
      </c>
      <c r="O38" s="119">
        <f t="shared" si="13"/>
        <v>8.5523379855008672E-2</v>
      </c>
      <c r="P38" s="119">
        <f t="shared" si="12"/>
        <v>5.2215656739433798E-2</v>
      </c>
      <c r="Q38" s="82"/>
      <c r="R38" s="82"/>
      <c r="S38" s="82"/>
      <c r="T38" s="82">
        <f t="shared" si="10"/>
        <v>0</v>
      </c>
    </row>
    <row r="39" spans="1:20" hidden="1" x14ac:dyDescent="0.2">
      <c r="A39" s="86" t="str">
        <f>+'Pvot GMV (cost)'!A29</f>
        <v>The Hill - Sunset Town</v>
      </c>
      <c r="B39" s="77">
        <f>+'Pvot GMV (cost)'!B29</f>
        <v>0</v>
      </c>
      <c r="C39" s="77">
        <f>+'Pvot GMV (cost)'!C29</f>
        <v>0</v>
      </c>
      <c r="D39" s="77">
        <f>+'Pvot GMV (cost)'!D29</f>
        <v>0</v>
      </c>
      <c r="E39" s="77">
        <f>+'Pvot GMV (cost)'!E29</f>
        <v>0</v>
      </c>
      <c r="F39" s="77">
        <f>+'Pvot GMV (cost)'!F29</f>
        <v>0</v>
      </c>
      <c r="G39" s="77">
        <f>+'Pvot GMV (cost)'!G29</f>
        <v>0</v>
      </c>
      <c r="H39" s="77">
        <f>+'Pvot GMV (cost)'!H29</f>
        <v>0</v>
      </c>
      <c r="I39" s="77">
        <f>+'Pvot GMV (cost)'!I29</f>
        <v>0</v>
      </c>
      <c r="J39" s="77">
        <f>+'Pvot GMV (cost)'!J29</f>
        <v>0</v>
      </c>
      <c r="K39" s="82"/>
      <c r="L39" s="82"/>
      <c r="M39" s="82"/>
      <c r="N39" s="78">
        <f t="shared" si="11"/>
        <v>0</v>
      </c>
      <c r="O39" s="119">
        <f t="shared" si="13"/>
        <v>0</v>
      </c>
      <c r="P39" s="119">
        <f t="shared" si="12"/>
        <v>0</v>
      </c>
      <c r="Q39" s="82"/>
      <c r="R39" s="82"/>
      <c r="S39" s="82"/>
      <c r="T39" s="82">
        <f t="shared" si="10"/>
        <v>0</v>
      </c>
    </row>
    <row r="40" spans="1:20" hidden="1" x14ac:dyDescent="0.2">
      <c r="A40" s="86" t="str">
        <f>+'Pvot GMV (cost)'!A30</f>
        <v>THE MIAMI - GS5</v>
      </c>
      <c r="B40" s="77">
        <f>+'Pvot GMV (cost)'!B30</f>
        <v>0</v>
      </c>
      <c r="C40" s="77">
        <f>+'Pvot GMV (cost)'!C30</f>
        <v>0</v>
      </c>
      <c r="D40" s="77">
        <f>+'Pvot GMV (cost)'!D30</f>
        <v>0</v>
      </c>
      <c r="E40" s="77">
        <f>+'Pvot GMV (cost)'!E30</f>
        <v>0</v>
      </c>
      <c r="F40" s="77">
        <f>+'Pvot GMV (cost)'!F30</f>
        <v>0</v>
      </c>
      <c r="G40" s="77">
        <f>+'Pvot GMV (cost)'!G30</f>
        <v>0</v>
      </c>
      <c r="H40" s="77">
        <f>+'Pvot GMV (cost)'!H30</f>
        <v>0</v>
      </c>
      <c r="I40" s="77">
        <f>+'Pvot GMV (cost)'!I30</f>
        <v>0</v>
      </c>
      <c r="J40" s="77">
        <f>+'Pvot GMV (cost)'!J30</f>
        <v>0</v>
      </c>
      <c r="K40" s="82"/>
      <c r="L40" s="82"/>
      <c r="M40" s="82"/>
      <c r="N40" s="78">
        <f t="shared" si="11"/>
        <v>0</v>
      </c>
      <c r="O40" s="119">
        <f t="shared" si="13"/>
        <v>0</v>
      </c>
      <c r="P40" s="119">
        <f t="shared" si="12"/>
        <v>0</v>
      </c>
      <c r="Q40" s="82"/>
      <c r="R40" s="82"/>
      <c r="S40" s="82"/>
      <c r="T40" s="82">
        <f t="shared" si="10"/>
        <v>0</v>
      </c>
    </row>
    <row r="41" spans="1:20" hidden="1" x14ac:dyDescent="0.2">
      <c r="A41" s="86" t="str">
        <f>+'Pvot GMV (cost)'!A31</f>
        <v>THE PATHWAY</v>
      </c>
      <c r="B41" s="77">
        <f>+'Pvot GMV (cost)'!B31</f>
        <v>0</v>
      </c>
      <c r="C41" s="77">
        <f>+'Pvot GMV (cost)'!C31</f>
        <v>0</v>
      </c>
      <c r="D41" s="77">
        <f>+'Pvot GMV (cost)'!D31</f>
        <v>0</v>
      </c>
      <c r="E41" s="77">
        <f>+'Pvot GMV (cost)'!E31</f>
        <v>0</v>
      </c>
      <c r="F41" s="77">
        <f>+'Pvot GMV (cost)'!F31</f>
        <v>1404439602.4305453</v>
      </c>
      <c r="G41" s="77">
        <f>+'Pvot GMV (cost)'!G31</f>
        <v>101872463.66399999</v>
      </c>
      <c r="H41" s="77">
        <f>+'Pvot GMV (cost)'!H31</f>
        <v>0</v>
      </c>
      <c r="I41" s="77">
        <f>+'Pvot GMV (cost)'!I31</f>
        <v>0</v>
      </c>
      <c r="J41" s="77">
        <f>+'Pvot GMV (cost)'!J31</f>
        <v>0</v>
      </c>
      <c r="K41" s="82"/>
      <c r="L41" s="82"/>
      <c r="M41" s="82"/>
      <c r="N41" s="78">
        <f t="shared" si="11"/>
        <v>1506312066.0945454</v>
      </c>
      <c r="O41" s="119">
        <f t="shared" si="13"/>
        <v>3.1538153210139183E-2</v>
      </c>
      <c r="P41" s="119">
        <f t="shared" si="12"/>
        <v>1.9255382387929048E-2</v>
      </c>
      <c r="Q41" s="82"/>
      <c r="R41" s="82"/>
      <c r="S41" s="82"/>
      <c r="T41" s="82">
        <f t="shared" si="10"/>
        <v>0</v>
      </c>
    </row>
    <row r="42" spans="1:20" hidden="1" x14ac:dyDescent="0.2">
      <c r="A42" s="86" t="str">
        <f>+'Pvot GMV (cost)'!A32</f>
        <v>The Sea - Sunset Town</v>
      </c>
      <c r="B42" s="77">
        <f>+'Pvot GMV (cost)'!B32</f>
        <v>0</v>
      </c>
      <c r="C42" s="77">
        <f>+'Pvot GMV (cost)'!C32</f>
        <v>0</v>
      </c>
      <c r="D42" s="77">
        <f>+'Pvot GMV (cost)'!D32</f>
        <v>55565590.177999996</v>
      </c>
      <c r="E42" s="77">
        <f>+'Pvot GMV (cost)'!E32</f>
        <v>0</v>
      </c>
      <c r="F42" s="77">
        <f>+'Pvot GMV (cost)'!F32</f>
        <v>0</v>
      </c>
      <c r="G42" s="77">
        <f>+'Pvot GMV (cost)'!G32</f>
        <v>0</v>
      </c>
      <c r="H42" s="77">
        <f>+'Pvot GMV (cost)'!H32</f>
        <v>0</v>
      </c>
      <c r="I42" s="77">
        <f>+'Pvot GMV (cost)'!I32</f>
        <v>0</v>
      </c>
      <c r="J42" s="77">
        <f>+'Pvot GMV (cost)'!J32</f>
        <v>0</v>
      </c>
      <c r="K42" s="82"/>
      <c r="L42" s="82"/>
      <c r="M42" s="82"/>
      <c r="N42" s="78">
        <f t="shared" si="11"/>
        <v>55565590.177999996</v>
      </c>
      <c r="O42" s="119">
        <f t="shared" si="13"/>
        <v>1.1633951129324453E-3</v>
      </c>
      <c r="P42" s="119">
        <f t="shared" si="12"/>
        <v>7.1030214161557984E-4</v>
      </c>
      <c r="Q42" s="82"/>
      <c r="R42" s="82"/>
      <c r="S42" s="82"/>
      <c r="T42" s="82">
        <f t="shared" si="10"/>
        <v>0</v>
      </c>
    </row>
    <row r="43" spans="1:20" hidden="1" x14ac:dyDescent="0.2">
      <c r="A43" s="86" t="str">
        <f>+'Pvot GMV (cost)'!A33</f>
        <v>The Symphony - Sun Symphony Residence</v>
      </c>
      <c r="B43" s="77">
        <f>+'Pvot GMV (cost)'!B33</f>
        <v>0</v>
      </c>
      <c r="C43" s="77">
        <f>+'Pvot GMV (cost)'!C33</f>
        <v>0</v>
      </c>
      <c r="D43" s="77">
        <f>+'Pvot GMV (cost)'!D33</f>
        <v>0</v>
      </c>
      <c r="E43" s="77">
        <f>+'Pvot GMV (cost)'!E33</f>
        <v>0</v>
      </c>
      <c r="F43" s="77">
        <f>+'Pvot GMV (cost)'!F33</f>
        <v>0</v>
      </c>
      <c r="G43" s="77">
        <f>+'Pvot GMV (cost)'!G33</f>
        <v>3846192174.2350001</v>
      </c>
      <c r="H43" s="77">
        <f>+'Pvot GMV (cost)'!H33</f>
        <v>122114975.45</v>
      </c>
      <c r="I43" s="77">
        <f>+'Pvot GMV (cost)'!I33</f>
        <v>1075273742.5890908</v>
      </c>
      <c r="J43" s="77">
        <f>+'Pvot GMV (cost)'!J33</f>
        <v>978068825.5374999</v>
      </c>
      <c r="K43" s="82"/>
      <c r="L43" s="82"/>
      <c r="M43" s="82"/>
      <c r="N43" s="78">
        <f t="shared" si="11"/>
        <v>6021649717.8115902</v>
      </c>
      <c r="O43" s="119">
        <f t="shared" si="13"/>
        <v>0.12607726888261764</v>
      </c>
      <c r="P43" s="119">
        <f t="shared" si="12"/>
        <v>7.6975528864514545E-2</v>
      </c>
      <c r="Q43" s="82"/>
      <c r="R43" s="82"/>
      <c r="S43" s="82"/>
      <c r="T43" s="82">
        <f t="shared" si="10"/>
        <v>0</v>
      </c>
    </row>
    <row r="44" spans="1:20" hidden="1" x14ac:dyDescent="0.2">
      <c r="A44" s="86" t="str">
        <f>+'Pvot GMV (cost)'!A34</f>
        <v>Vinhomes Royal Island</v>
      </c>
      <c r="B44" s="77">
        <f>+'Pvot GMV (cost)'!B34</f>
        <v>0</v>
      </c>
      <c r="C44" s="77">
        <f>+'Pvot GMV (cost)'!C34</f>
        <v>0</v>
      </c>
      <c r="D44" s="77">
        <f>+'Pvot GMV (cost)'!D34</f>
        <v>0</v>
      </c>
      <c r="E44" s="77">
        <f>+'Pvot GMV (cost)'!E34</f>
        <v>133696074.23</v>
      </c>
      <c r="F44" s="77">
        <f>+'Pvot GMV (cost)'!F34</f>
        <v>0</v>
      </c>
      <c r="G44" s="77">
        <f>+'Pvot GMV (cost)'!G34</f>
        <v>0</v>
      </c>
      <c r="H44" s="77">
        <f>+'Pvot GMV (cost)'!H34</f>
        <v>0</v>
      </c>
      <c r="I44" s="77">
        <f>+'Pvot GMV (cost)'!I34</f>
        <v>0</v>
      </c>
      <c r="J44" s="77">
        <f>+'Pvot GMV (cost)'!J34</f>
        <v>0</v>
      </c>
      <c r="K44" s="82"/>
      <c r="L44" s="82"/>
      <c r="M44" s="82"/>
      <c r="N44" s="78">
        <f t="shared" si="11"/>
        <v>133696074.23</v>
      </c>
      <c r="O44" s="119">
        <f t="shared" si="13"/>
        <v>2.7992388613019489E-3</v>
      </c>
      <c r="P44" s="119">
        <f t="shared" si="12"/>
        <v>1.7090542464671551E-3</v>
      </c>
      <c r="Q44" s="82"/>
      <c r="R44" s="82"/>
      <c r="S44" s="82"/>
      <c r="T44" s="82">
        <f t="shared" si="10"/>
        <v>0</v>
      </c>
    </row>
    <row r="45" spans="1:20" ht="7.15" customHeight="1" x14ac:dyDescent="0.2">
      <c r="A45" s="86"/>
      <c r="B45" s="77"/>
      <c r="C45" s="77"/>
      <c r="D45" s="77"/>
      <c r="E45" s="77"/>
      <c r="F45" s="77"/>
      <c r="G45" s="77"/>
      <c r="H45" s="77"/>
      <c r="I45" s="77"/>
      <c r="J45" s="77"/>
      <c r="K45" s="82"/>
      <c r="L45" s="82"/>
      <c r="M45" s="82"/>
      <c r="N45" s="78"/>
      <c r="O45" s="119"/>
      <c r="P45" s="119"/>
      <c r="Q45" s="82"/>
      <c r="R45" s="82"/>
      <c r="S45" s="82"/>
      <c r="T45" s="82">
        <f t="shared" si="10"/>
        <v>0</v>
      </c>
    </row>
    <row r="46" spans="1:20" x14ac:dyDescent="0.2">
      <c r="A46" s="86" t="str">
        <f>+A10</f>
        <v>FPT Plaza 2</v>
      </c>
      <c r="B46" s="77">
        <f t="shared" ref="B46:C61" si="14">+B10*$W10</f>
        <v>40188330</v>
      </c>
      <c r="C46" s="77">
        <f t="shared" si="14"/>
        <v>0</v>
      </c>
      <c r="D46" s="77">
        <f>+SUMIF('Dthu-GV'!$N$35:$N$60,'BC KQKD'!$A46,'Dthu-GV'!C$35:C$60)</f>
        <v>0</v>
      </c>
      <c r="E46" s="77">
        <f>+SUMIF('Dthu-GV'!$N$35:$N$60,'BC KQKD'!$A46,'Dthu-GV'!D$35:D$60)</f>
        <v>0</v>
      </c>
      <c r="F46" s="77">
        <f>+SUMIF('Dthu-GV'!$N$35:$N$60,'BC KQKD'!$A46,'Dthu-GV'!E$35:E$60)</f>
        <v>0</v>
      </c>
      <c r="G46" s="77">
        <f>+SUMIF('Dthu-GV'!$N$35:$N$60,'BC KQKD'!$A46,'Dthu-GV'!F$35:F$60)</f>
        <v>0</v>
      </c>
      <c r="H46" s="77">
        <f>+SUMIF('Dthu-GV'!$N$35:$N$60,'BC KQKD'!$A46,'Dthu-GV'!G$35:G$60)</f>
        <v>0</v>
      </c>
      <c r="I46" s="77">
        <f>+SUMIF('Dthu-GV'!$N$35:$N$60,'BC KQKD'!$A46,'Dthu-GV'!H$35:H$60)</f>
        <v>0</v>
      </c>
      <c r="J46" s="77">
        <f>+SUMIF('Dthu-GV'!$N$35:$N$60,'BC KQKD'!$A46,'Dthu-GV'!I$35:I$60)</f>
        <v>0</v>
      </c>
      <c r="K46" s="77">
        <f>+SUMIF('Dthu-GV'!$N$35:$N$60,'BC KQKD'!$A46,'Dthu-GV'!J$35:J$60)</f>
        <v>0</v>
      </c>
      <c r="L46" s="181">
        <f>+SUMIF('Dthu-GV'!$N$35:$N$60,'BC KQKD'!$A46,'Dthu-GV'!K$35:K$60)</f>
        <v>0</v>
      </c>
      <c r="M46" s="181">
        <f>+SUMIF('Dthu-GV'!$N$35:$N$60,'BC KQKD'!$A46,'Dthu-GV'!L$35:L$60)</f>
        <v>0</v>
      </c>
      <c r="N46" s="78">
        <f t="shared" ref="N46:N65" si="15">+SUM(B46:M46)</f>
        <v>40188330</v>
      </c>
      <c r="O46" s="119">
        <f>+N46/$N$34</f>
        <v>8.4143633801316096E-4</v>
      </c>
      <c r="P46" s="119"/>
      <c r="Q46" s="181">
        <v>0</v>
      </c>
      <c r="R46" s="181">
        <v>0</v>
      </c>
      <c r="S46" s="181"/>
      <c r="T46" s="181">
        <f t="shared" si="10"/>
        <v>0</v>
      </c>
    </row>
    <row r="47" spans="1:20" x14ac:dyDescent="0.2">
      <c r="A47" s="86" t="str">
        <f t="shared" ref="A47:A66" si="16">+A11</f>
        <v>FPT 3</v>
      </c>
      <c r="B47" s="77">
        <f t="shared" si="14"/>
        <v>0</v>
      </c>
      <c r="C47" s="77">
        <f t="shared" si="14"/>
        <v>0</v>
      </c>
      <c r="D47" s="77">
        <f>+SUMIF('Dthu-GV'!$N$35:$N$60,'BC KQKD'!$A47,'Dthu-GV'!C$35:C$60)</f>
        <v>0</v>
      </c>
      <c r="E47" s="77">
        <f>+SUMIF('Dthu-GV'!$N$35:$N$60,'BC KQKD'!$A47,'Dthu-GV'!D$35:D$60)</f>
        <v>0</v>
      </c>
      <c r="F47" s="77">
        <f>+SUMIF('Dthu-GV'!$N$35:$N$60,'BC KQKD'!$A47,'Dthu-GV'!E$35:E$60)</f>
        <v>0</v>
      </c>
      <c r="G47" s="77">
        <f>+SUMIF('Dthu-GV'!$N$35:$N$60,'BC KQKD'!$A47,'Dthu-GV'!F$35:F$60)</f>
        <v>0</v>
      </c>
      <c r="H47" s="77">
        <f>+SUMIF('Dthu-GV'!$N$35:$N$60,'BC KQKD'!$A47,'Dthu-GV'!G$35:G$60)</f>
        <v>0</v>
      </c>
      <c r="I47" s="77">
        <f>+SUMIF('Dthu-GV'!$N$35:$N$60,'BC KQKD'!$A47,'Dthu-GV'!H$35:H$60)</f>
        <v>0</v>
      </c>
      <c r="J47" s="77">
        <f>+SUMIF('Dthu-GV'!$N$35:$N$60,'BC KQKD'!$A47,'Dthu-GV'!I$35:I$60)</f>
        <v>0</v>
      </c>
      <c r="K47" s="77">
        <f>+SUMIF('Dthu-GV'!$N$35:$N$60,'BC KQKD'!$A47,'Dthu-GV'!J$35:J$60)</f>
        <v>0</v>
      </c>
      <c r="L47" s="181">
        <f>+SUMIF('Dthu-GV'!$N$35:$N$60,'BC KQKD'!$A47,'Dthu-GV'!K$35:K$60)</f>
        <v>61884355</v>
      </c>
      <c r="M47" s="181">
        <f>+SUMIF('Dthu-GV'!$N$35:$N$60,'BC KQKD'!$A47,'Dthu-GV'!L$35:L$60)</f>
        <v>0</v>
      </c>
      <c r="N47" s="78">
        <f t="shared" si="15"/>
        <v>61884355</v>
      </c>
      <c r="O47" s="119">
        <f t="shared" ref="O47:O65" si="17">+N47/$N$34</f>
        <v>1.2956931788782079E-3</v>
      </c>
      <c r="P47" s="119"/>
      <c r="Q47" s="181">
        <v>0</v>
      </c>
      <c r="R47" s="181">
        <v>0</v>
      </c>
      <c r="S47" s="181"/>
      <c r="T47" s="181">
        <f t="shared" si="10"/>
        <v>0</v>
      </c>
    </row>
    <row r="48" spans="1:20" x14ac:dyDescent="0.2">
      <c r="A48" s="86" t="str">
        <f t="shared" si="16"/>
        <v>The Sea - Sunset Town</v>
      </c>
      <c r="B48" s="77">
        <f t="shared" si="14"/>
        <v>0</v>
      </c>
      <c r="C48" s="77">
        <f t="shared" si="14"/>
        <v>0</v>
      </c>
      <c r="D48" s="77">
        <f>+SUMIF('Dthu-GV'!$N$35:$N$60,'BC KQKD'!$A48,'Dthu-GV'!C$35:C$60)</f>
        <v>55565590.177999996</v>
      </c>
      <c r="E48" s="77">
        <f>+SUMIF('Dthu-GV'!$N$35:$N$60,'BC KQKD'!$A48,'Dthu-GV'!D$35:D$60)</f>
        <v>0</v>
      </c>
      <c r="F48" s="77">
        <f>+SUMIF('Dthu-GV'!$N$35:$N$60,'BC KQKD'!$A48,'Dthu-GV'!E$35:E$60)</f>
        <v>0</v>
      </c>
      <c r="G48" s="77">
        <f>+SUMIF('Dthu-GV'!$N$35:$N$60,'BC KQKD'!$A48,'Dthu-GV'!F$35:F$60)</f>
        <v>0</v>
      </c>
      <c r="H48" s="77">
        <f>+SUMIF('Dthu-GV'!$N$35:$N$60,'BC KQKD'!$A48,'Dthu-GV'!G$35:G$60)</f>
        <v>0</v>
      </c>
      <c r="I48" s="77">
        <f>+SUMIF('Dthu-GV'!$N$35:$N$60,'BC KQKD'!$A48,'Dthu-GV'!H$35:H$60)</f>
        <v>0</v>
      </c>
      <c r="J48" s="77">
        <f>+SUMIF('Dthu-GV'!$N$35:$N$60,'BC KQKD'!$A48,'Dthu-GV'!I$35:I$60)</f>
        <v>0</v>
      </c>
      <c r="K48" s="77">
        <f>+SUMIF('Dthu-GV'!$N$35:$N$60,'BC KQKD'!$A48,'Dthu-GV'!J$35:J$60)</f>
        <v>0</v>
      </c>
      <c r="L48" s="181">
        <f>+SUMIF('Dthu-GV'!$N$35:$N$60,'BC KQKD'!$A48,'Dthu-GV'!K$35:K$60)</f>
        <v>0</v>
      </c>
      <c r="M48" s="181">
        <f>+SUMIF('Dthu-GV'!$N$35:$N$60,'BC KQKD'!$A48,'Dthu-GV'!L$35:L$60)</f>
        <v>0</v>
      </c>
      <c r="N48" s="78">
        <f t="shared" si="15"/>
        <v>55565590.177999996</v>
      </c>
      <c r="O48" s="119">
        <f t="shared" si="17"/>
        <v>1.1633951129324453E-3</v>
      </c>
      <c r="P48" s="119"/>
      <c r="Q48" s="181">
        <v>0</v>
      </c>
      <c r="R48" s="181">
        <v>0</v>
      </c>
      <c r="S48" s="181"/>
      <c r="T48" s="181">
        <f t="shared" si="10"/>
        <v>0</v>
      </c>
    </row>
    <row r="49" spans="1:20" x14ac:dyDescent="0.2">
      <c r="A49" s="86" t="str">
        <f t="shared" si="16"/>
        <v>IMPERIA SIGNATURE</v>
      </c>
      <c r="B49" s="77">
        <f t="shared" si="14"/>
        <v>0</v>
      </c>
      <c r="C49" s="77">
        <f t="shared" si="14"/>
        <v>0</v>
      </c>
      <c r="D49" s="77">
        <f>+SUMIF('Dthu-GV'!$N$35:$N$60,'BC KQKD'!$A49,'Dthu-GV'!C$35:C$60)</f>
        <v>0</v>
      </c>
      <c r="E49" s="77">
        <f>+SUMIF('Dthu-GV'!$N$35:$N$60,'BC KQKD'!$A49,'Dthu-GV'!D$35:D$60)</f>
        <v>0</v>
      </c>
      <c r="F49" s="77">
        <f>+SUMIF('Dthu-GV'!$N$35:$N$60,'BC KQKD'!$A49,'Dthu-GV'!E$35:E$60)</f>
        <v>0</v>
      </c>
      <c r="G49" s="77">
        <f>+SUMIF('Dthu-GV'!$N$35:$N$60,'BC KQKD'!$A49,'Dthu-GV'!F$35:F$60)</f>
        <v>0</v>
      </c>
      <c r="H49" s="77">
        <f>+SUMIF('Dthu-GV'!$N$35:$N$60,'BC KQKD'!$A49,'Dthu-GV'!G$35:G$60)</f>
        <v>0</v>
      </c>
      <c r="I49" s="77">
        <f>+SUMIF('Dthu-GV'!$N$35:$N$60,'BC KQKD'!$A49,'Dthu-GV'!H$35:H$60)</f>
        <v>0</v>
      </c>
      <c r="J49" s="77">
        <f>+SUMIF('Dthu-GV'!$N$35:$N$60,'BC KQKD'!$A49,'Dthu-GV'!I$35:I$60)</f>
        <v>0</v>
      </c>
      <c r="K49" s="77">
        <f>+SUMIF('Dthu-GV'!$N$35:$N$60,'BC KQKD'!$A49,'Dthu-GV'!J$35:J$60)</f>
        <v>0</v>
      </c>
      <c r="L49" s="181">
        <f>+SUMIF('Dthu-GV'!$N$35:$N$60,'BC KQKD'!$A49,'Dthu-GV'!K$35:K$60)</f>
        <v>0</v>
      </c>
      <c r="M49" s="181">
        <f>+SUMIF('Dthu-GV'!$N$35:$N$60,'BC KQKD'!$A49,'Dthu-GV'!L$35:L$60)</f>
        <v>4905326607.297801</v>
      </c>
      <c r="N49" s="78">
        <f t="shared" si="15"/>
        <v>4905326607.297801</v>
      </c>
      <c r="O49" s="119">
        <f t="shared" si="17"/>
        <v>0.10270444323521741</v>
      </c>
      <c r="P49" s="119"/>
      <c r="Q49" s="181">
        <v>127667303.81999999</v>
      </c>
      <c r="R49" s="181">
        <v>302129178.11999995</v>
      </c>
      <c r="S49" s="181"/>
      <c r="T49" s="181">
        <f t="shared" si="10"/>
        <v>429796481.93999994</v>
      </c>
    </row>
    <row r="50" spans="1:20" x14ac:dyDescent="0.2">
      <c r="A50" s="86" t="str">
        <f t="shared" si="16"/>
        <v>LUMI HANOI</v>
      </c>
      <c r="B50" s="77">
        <f t="shared" si="14"/>
        <v>0</v>
      </c>
      <c r="C50" s="77">
        <f t="shared" si="14"/>
        <v>0</v>
      </c>
      <c r="D50" s="77">
        <f>+SUMIF('Dthu-GV'!$N$35:$N$60,'BC KQKD'!$A50,'Dthu-GV'!C$35:C$60)</f>
        <v>0</v>
      </c>
      <c r="E50" s="77">
        <f>+SUMIF('Dthu-GV'!$N$35:$N$60,'BC KQKD'!$A50,'Dthu-GV'!D$35:D$60)</f>
        <v>2397028707.3299999</v>
      </c>
      <c r="F50" s="77">
        <f>+SUMIF('Dthu-GV'!$N$35:$N$60,'BC KQKD'!$A50,'Dthu-GV'!E$35:E$60)</f>
        <v>206024364.75</v>
      </c>
      <c r="G50" s="77">
        <f>+SUMIF('Dthu-GV'!$N$35:$N$60,'BC KQKD'!$A50,'Dthu-GV'!F$35:F$60)</f>
        <v>0</v>
      </c>
      <c r="H50" s="77">
        <f>+SUMIF('Dthu-GV'!$N$35:$N$60,'BC KQKD'!$A50,'Dthu-GV'!G$35:G$60)</f>
        <v>551223180.75</v>
      </c>
      <c r="I50" s="77">
        <f>+SUMIF('Dthu-GV'!$N$35:$N$60,'BC KQKD'!$A50,'Dthu-GV'!H$35:H$60)</f>
        <v>0</v>
      </c>
      <c r="J50" s="77">
        <f>+SUMIF('Dthu-GV'!$N$35:$N$60,'BC KQKD'!$A50,'Dthu-GV'!I$35:I$60)</f>
        <v>0</v>
      </c>
      <c r="K50" s="77">
        <f>+SUMIF('Dthu-GV'!$N$35:$N$60,'BC KQKD'!$A50,'Dthu-GV'!J$35:J$60)</f>
        <v>925154694.25</v>
      </c>
      <c r="L50" s="181">
        <f>+SUMIF('Dthu-GV'!$N$35:$N$60,'BC KQKD'!$A50,'Dthu-GV'!K$35:K$60)</f>
        <v>0</v>
      </c>
      <c r="M50" s="181">
        <f>+SUMIF('Dthu-GV'!$N$35:$N$60,'BC KQKD'!$A50,'Dthu-GV'!L$35:L$60)</f>
        <v>0</v>
      </c>
      <c r="N50" s="78">
        <f t="shared" si="15"/>
        <v>4079430947.0799999</v>
      </c>
      <c r="O50" s="119">
        <f t="shared" si="17"/>
        <v>8.541239303271761E-2</v>
      </c>
      <c r="P50" s="119"/>
      <c r="Q50" s="181">
        <v>0</v>
      </c>
      <c r="R50" s="181">
        <v>0</v>
      </c>
      <c r="S50" s="181"/>
      <c r="T50" s="181">
        <f t="shared" si="10"/>
        <v>0</v>
      </c>
    </row>
    <row r="51" spans="1:20" x14ac:dyDescent="0.2">
      <c r="A51" s="86" t="str">
        <f t="shared" si="16"/>
        <v>SGB</v>
      </c>
      <c r="B51" s="77">
        <f t="shared" si="14"/>
        <v>0</v>
      </c>
      <c r="C51" s="77">
        <f t="shared" si="14"/>
        <v>0</v>
      </c>
      <c r="D51" s="77">
        <f>+SUMIF('Dthu-GV'!$N$35:$N$60,'BC KQKD'!$A51,'Dthu-GV'!C$35:C$60)</f>
        <v>0</v>
      </c>
      <c r="E51" s="77">
        <f>+SUMIF('Dthu-GV'!$N$35:$N$60,'BC KQKD'!$A51,'Dthu-GV'!D$35:D$60)</f>
        <v>0</v>
      </c>
      <c r="F51" s="77">
        <f>+SUMIF('Dthu-GV'!$N$35:$N$60,'BC KQKD'!$A51,'Dthu-GV'!E$35:E$60)</f>
        <v>0</v>
      </c>
      <c r="G51" s="77">
        <f>+SUMIF('Dthu-GV'!$N$35:$N$60,'BC KQKD'!$A51,'Dthu-GV'!F$35:F$60)</f>
        <v>0</v>
      </c>
      <c r="H51" s="77">
        <f>+SUMIF('Dthu-GV'!$N$35:$N$60,'BC KQKD'!$A51,'Dthu-GV'!G$35:G$60)</f>
        <v>0</v>
      </c>
      <c r="I51" s="77">
        <f>+SUMIF('Dthu-GV'!$N$35:$N$60,'BC KQKD'!$A51,'Dthu-GV'!H$35:H$60)</f>
        <v>0</v>
      </c>
      <c r="J51" s="77">
        <f>+SUMIF('Dthu-GV'!$N$35:$N$60,'BC KQKD'!$A51,'Dthu-GV'!I$35:I$60)</f>
        <v>0</v>
      </c>
      <c r="K51" s="77">
        <f>+SUMIF('Dthu-GV'!$N$35:$N$60,'BC KQKD'!$A51,'Dthu-GV'!J$35:J$60)</f>
        <v>0</v>
      </c>
      <c r="L51" s="181">
        <f>+SUMIF('Dthu-GV'!$N$35:$N$60,'BC KQKD'!$A51,'Dthu-GV'!K$35:K$60)</f>
        <v>44424251.335000001</v>
      </c>
      <c r="M51" s="181">
        <f>+SUMIF('Dthu-GV'!$N$35:$N$60,'BC KQKD'!$A51,'Dthu-GV'!L$35:L$60)</f>
        <v>0</v>
      </c>
      <c r="N51" s="78">
        <f t="shared" si="15"/>
        <v>44424251.335000001</v>
      </c>
      <c r="O51" s="119">
        <f t="shared" si="17"/>
        <v>9.3012522198107454E-4</v>
      </c>
      <c r="P51" s="119"/>
      <c r="Q51" s="181">
        <v>0</v>
      </c>
      <c r="R51" s="181">
        <v>0</v>
      </c>
      <c r="S51" s="181"/>
      <c r="T51" s="181">
        <f t="shared" si="10"/>
        <v>0</v>
      </c>
    </row>
    <row r="52" spans="1:20" x14ac:dyDescent="0.2">
      <c r="A52" s="86" t="str">
        <f t="shared" si="16"/>
        <v>Sun Pathway</v>
      </c>
      <c r="B52" s="77">
        <f t="shared" si="14"/>
        <v>0</v>
      </c>
      <c r="C52" s="77">
        <f t="shared" si="14"/>
        <v>0</v>
      </c>
      <c r="D52" s="77">
        <f>+SUMIF('Dthu-GV'!$N$35:$N$60,'BC KQKD'!$A52,'Dthu-GV'!C$35:C$60)</f>
        <v>0</v>
      </c>
      <c r="E52" s="77">
        <f>+SUMIF('Dthu-GV'!$N$35:$N$60,'BC KQKD'!$A52,'Dthu-GV'!D$35:D$60)</f>
        <v>0</v>
      </c>
      <c r="F52" s="77">
        <f>+SUMIF('Dthu-GV'!$N$35:$N$60,'BC KQKD'!$A52,'Dthu-GV'!E$35:E$60)</f>
        <v>1419662830.9999998</v>
      </c>
      <c r="G52" s="77">
        <f>+SUMIF('Dthu-GV'!$N$35:$N$60,'BC KQKD'!$A52,'Dthu-GV'!F$35:F$60)</f>
        <v>101872463.64</v>
      </c>
      <c r="H52" s="77">
        <f>+SUMIF('Dthu-GV'!$N$35:$N$60,'BC KQKD'!$A52,'Dthu-GV'!G$35:G$60)</f>
        <v>80668637.082000002</v>
      </c>
      <c r="I52" s="77">
        <f>+SUMIF('Dthu-GV'!$N$35:$N$60,'BC KQKD'!$A52,'Dthu-GV'!H$35:H$60)</f>
        <v>0</v>
      </c>
      <c r="J52" s="77">
        <f>+SUMIF('Dthu-GV'!$N$35:$N$60,'BC KQKD'!$A52,'Dthu-GV'!I$35:I$60)</f>
        <v>0</v>
      </c>
      <c r="K52" s="77">
        <f>+SUMIF('Dthu-GV'!$N$35:$N$60,'BC KQKD'!$A52,'Dthu-GV'!J$35:J$60)</f>
        <v>0</v>
      </c>
      <c r="L52" s="181">
        <f>+SUMIF('Dthu-GV'!$N$35:$N$60,'BC KQKD'!$A52,'Dthu-GV'!K$35:K$60)</f>
        <v>0</v>
      </c>
      <c r="M52" s="181">
        <f>+SUMIF('Dthu-GV'!$N$35:$N$60,'BC KQKD'!$A52,'Dthu-GV'!L$35:L$60)</f>
        <v>0</v>
      </c>
      <c r="N52" s="78">
        <f t="shared" si="15"/>
        <v>1602203931.7219999</v>
      </c>
      <c r="O52" s="119">
        <f t="shared" si="17"/>
        <v>3.3545872870518585E-2</v>
      </c>
      <c r="P52" s="119"/>
      <c r="Q52" s="181">
        <v>0</v>
      </c>
      <c r="R52" s="181">
        <v>0</v>
      </c>
      <c r="S52" s="181"/>
      <c r="T52" s="181">
        <f t="shared" si="10"/>
        <v>0</v>
      </c>
    </row>
    <row r="53" spans="1:20" x14ac:dyDescent="0.2">
      <c r="A53" s="86" t="str">
        <f t="shared" si="16"/>
        <v>SUN PONTE RESIDENCE</v>
      </c>
      <c r="B53" s="77">
        <f t="shared" si="14"/>
        <v>121286577.3</v>
      </c>
      <c r="C53" s="77">
        <f t="shared" si="14"/>
        <v>0</v>
      </c>
      <c r="D53" s="77">
        <f>+SUMIF('Dthu-GV'!$N$35:$N$60,'BC KQKD'!$A53,'Dthu-GV'!C$35:C$60)</f>
        <v>0</v>
      </c>
      <c r="E53" s="77">
        <f>+SUMIF('Dthu-GV'!$N$35:$N$60,'BC KQKD'!$A53,'Dthu-GV'!D$35:D$60)</f>
        <v>3574374705.6814151</v>
      </c>
      <c r="F53" s="77">
        <f>+SUMIF('Dthu-GV'!$N$35:$N$60,'BC KQKD'!$A53,'Dthu-GV'!E$35:E$60)</f>
        <v>1091078232.868005</v>
      </c>
      <c r="G53" s="77">
        <f>+SUMIF('Dthu-GV'!$N$35:$N$60,'BC KQKD'!$A53,'Dthu-GV'!F$35:F$60)</f>
        <v>0</v>
      </c>
      <c r="H53" s="77">
        <f>+SUMIF('Dthu-GV'!$N$35:$N$60,'BC KQKD'!$A53,'Dthu-GV'!G$35:G$60)</f>
        <v>0</v>
      </c>
      <c r="I53" s="77">
        <f>+SUMIF('Dthu-GV'!$N$35:$N$60,'BC KQKD'!$A53,'Dthu-GV'!H$35:H$60)</f>
        <v>0</v>
      </c>
      <c r="J53" s="77">
        <f>+SUMIF('Dthu-GV'!$N$35:$N$60,'BC KQKD'!$A53,'Dthu-GV'!I$35:I$60)</f>
        <v>0</v>
      </c>
      <c r="K53" s="77">
        <f>+SUMIF('Dthu-GV'!$N$35:$N$60,'BC KQKD'!$A53,'Dthu-GV'!J$35:J$60)</f>
        <v>0</v>
      </c>
      <c r="L53" s="181">
        <f>+SUMIF('Dthu-GV'!$N$35:$N$60,'BC KQKD'!$A53,'Dthu-GV'!K$35:K$60)</f>
        <v>114433849.03850001</v>
      </c>
      <c r="M53" s="181">
        <f>+SUMIF('Dthu-GV'!$N$35:$N$60,'BC KQKD'!$A53,'Dthu-GV'!L$35:L$60)</f>
        <v>0</v>
      </c>
      <c r="N53" s="78">
        <f t="shared" si="15"/>
        <v>4901173364.8879204</v>
      </c>
      <c r="O53" s="119">
        <f t="shared" si="17"/>
        <v>0.10261748542721068</v>
      </c>
      <c r="P53" s="119"/>
      <c r="Q53" s="181">
        <v>0</v>
      </c>
      <c r="R53" s="181">
        <v>0</v>
      </c>
      <c r="S53" s="181"/>
      <c r="T53" s="181">
        <f t="shared" si="10"/>
        <v>0</v>
      </c>
    </row>
    <row r="54" spans="1:20" x14ac:dyDescent="0.2">
      <c r="A54" s="86" t="str">
        <f t="shared" si="16"/>
        <v>SUN RIVERSIDE VILLAGE SẦM SƠN</v>
      </c>
      <c r="B54" s="77">
        <f t="shared" si="14"/>
        <v>0</v>
      </c>
      <c r="C54" s="77">
        <f t="shared" si="14"/>
        <v>0</v>
      </c>
      <c r="D54" s="77">
        <f>+SUMIF('Dthu-GV'!$N$35:$N$60,'BC KQKD'!$A54,'Dthu-GV'!C$35:C$60)</f>
        <v>0</v>
      </c>
      <c r="E54" s="77">
        <f>+SUMIF('Dthu-GV'!$N$35:$N$60,'BC KQKD'!$A54,'Dthu-GV'!D$35:D$60)</f>
        <v>0</v>
      </c>
      <c r="F54" s="77">
        <f>+SUMIF('Dthu-GV'!$N$35:$N$60,'BC KQKD'!$A54,'Dthu-GV'!E$35:E$60)</f>
        <v>0</v>
      </c>
      <c r="G54" s="77">
        <f>+SUMIF('Dthu-GV'!$N$35:$N$60,'BC KQKD'!$A54,'Dthu-GV'!F$35:F$60)</f>
        <v>0</v>
      </c>
      <c r="H54" s="77">
        <f>+SUMIF('Dthu-GV'!$N$35:$N$60,'BC KQKD'!$A54,'Dthu-GV'!G$35:G$60)</f>
        <v>0</v>
      </c>
      <c r="I54" s="77">
        <f>+SUMIF('Dthu-GV'!$N$35:$N$60,'BC KQKD'!$A54,'Dthu-GV'!H$35:H$60)</f>
        <v>0</v>
      </c>
      <c r="J54" s="77">
        <f>+SUMIF('Dthu-GV'!$N$35:$N$60,'BC KQKD'!$A54,'Dthu-GV'!I$35:I$60)</f>
        <v>0</v>
      </c>
      <c r="K54" s="77">
        <f>+SUMIF('Dthu-GV'!$N$35:$N$60,'BC KQKD'!$A54,'Dthu-GV'!J$35:J$60)</f>
        <v>0</v>
      </c>
      <c r="L54" s="181">
        <f>+SUMIF('Dthu-GV'!$N$35:$N$60,'BC KQKD'!$A54,'Dthu-GV'!K$35:K$60)</f>
        <v>0</v>
      </c>
      <c r="M54" s="181">
        <f>+SUMIF('Dthu-GV'!$N$35:$N$60,'BC KQKD'!$A54,'Dthu-GV'!L$35:L$60)</f>
        <v>323079638.97500002</v>
      </c>
      <c r="N54" s="78">
        <f t="shared" si="15"/>
        <v>323079638.97500002</v>
      </c>
      <c r="O54" s="119">
        <f t="shared" si="17"/>
        <v>6.7644251031515404E-3</v>
      </c>
      <c r="P54" s="119"/>
      <c r="Q54" s="181">
        <v>0</v>
      </c>
      <c r="R54" s="181">
        <v>0</v>
      </c>
      <c r="S54" s="181"/>
      <c r="T54" s="181">
        <f t="shared" si="10"/>
        <v>0</v>
      </c>
    </row>
    <row r="55" spans="1:20" x14ac:dyDescent="0.2">
      <c r="A55" s="86" t="str">
        <f t="shared" si="16"/>
        <v>Sun Symphony Residences</v>
      </c>
      <c r="B55" s="77">
        <f t="shared" si="14"/>
        <v>0</v>
      </c>
      <c r="C55" s="77">
        <f t="shared" si="14"/>
        <v>0</v>
      </c>
      <c r="D55" s="77">
        <f>+SUMIF('Dthu-GV'!$N$35:$N$60,'BC KQKD'!$A55,'Dthu-GV'!C$35:C$60)</f>
        <v>0</v>
      </c>
      <c r="E55" s="77">
        <f>+SUMIF('Dthu-GV'!$N$35:$N$60,'BC KQKD'!$A55,'Dthu-GV'!D$35:D$60)</f>
        <v>0</v>
      </c>
      <c r="F55" s="77">
        <f>+SUMIF('Dthu-GV'!$N$35:$N$60,'BC KQKD'!$A55,'Dthu-GV'!E$35:E$60)</f>
        <v>0</v>
      </c>
      <c r="G55" s="77">
        <f>+SUMIF('Dthu-GV'!$N$35:$N$60,'BC KQKD'!$A55,'Dthu-GV'!F$35:F$60)</f>
        <v>3633628303.6210008</v>
      </c>
      <c r="H55" s="77">
        <f>+SUMIF('Dthu-GV'!$N$35:$N$60,'BC KQKD'!$A55,'Dthu-GV'!G$35:G$60)</f>
        <v>1399465907.4499998</v>
      </c>
      <c r="I55" s="77">
        <f>+SUMIF('Dthu-GV'!$N$35:$N$60,'BC KQKD'!$A55,'Dthu-GV'!H$35:H$60)</f>
        <v>1863487039.4885001</v>
      </c>
      <c r="J55" s="77">
        <f>+SUMIF('Dthu-GV'!$N$35:$N$60,'BC KQKD'!$A55,'Dthu-GV'!I$35:I$60)</f>
        <v>521315671.90000004</v>
      </c>
      <c r="K55" s="77">
        <f>+SUMIF('Dthu-GV'!$N$35:$N$60,'BC KQKD'!$A55,'Dthu-GV'!J$35:J$60)</f>
        <v>986671670.76750004</v>
      </c>
      <c r="L55" s="181">
        <f>+SUMIF('Dthu-GV'!$N$35:$N$60,'BC KQKD'!$A55,'Dthu-GV'!K$35:K$60)</f>
        <v>538181847.31799996</v>
      </c>
      <c r="M55" s="181">
        <f>+SUMIF('Dthu-GV'!$N$35:$N$60,'BC KQKD'!$A55,'Dthu-GV'!L$35:L$60)</f>
        <v>540536210.31500006</v>
      </c>
      <c r="N55" s="78">
        <f t="shared" si="15"/>
        <v>9483286650.8600025</v>
      </c>
      <c r="O55" s="119">
        <f t="shared" si="17"/>
        <v>0.19855470460774893</v>
      </c>
      <c r="P55" s="119"/>
      <c r="Q55" s="181">
        <v>249884004.72209996</v>
      </c>
      <c r="R55" s="181">
        <v>499791003.95349997</v>
      </c>
      <c r="S55" s="181"/>
      <c r="T55" s="181">
        <f t="shared" si="10"/>
        <v>749675008.67559993</v>
      </c>
    </row>
    <row r="56" spans="1:20" x14ac:dyDescent="0.2">
      <c r="A56" s="86" t="str">
        <f t="shared" si="16"/>
        <v>SUN URBAN CITY</v>
      </c>
      <c r="B56" s="77">
        <f t="shared" si="14"/>
        <v>0</v>
      </c>
      <c r="C56" s="77">
        <f t="shared" si="14"/>
        <v>0</v>
      </c>
      <c r="D56" s="77">
        <f>+SUMIF('Dthu-GV'!$N$35:$N$60,'BC KQKD'!$A56,'Dthu-GV'!C$35:C$60)</f>
        <v>0</v>
      </c>
      <c r="E56" s="77">
        <f>+SUMIF('Dthu-GV'!$N$35:$N$60,'BC KQKD'!$A56,'Dthu-GV'!D$35:D$60)</f>
        <v>0</v>
      </c>
      <c r="F56" s="77">
        <f>+SUMIF('Dthu-GV'!$N$35:$N$60,'BC KQKD'!$A56,'Dthu-GV'!E$35:E$60)</f>
        <v>0</v>
      </c>
      <c r="G56" s="77">
        <f>+SUMIF('Dthu-GV'!$N$35:$N$60,'BC KQKD'!$A56,'Dthu-GV'!F$35:F$60)</f>
        <v>0</v>
      </c>
      <c r="H56" s="77">
        <f>+SUMIF('Dthu-GV'!$N$35:$N$60,'BC KQKD'!$A56,'Dthu-GV'!G$35:G$60)</f>
        <v>0</v>
      </c>
      <c r="I56" s="77">
        <f>+SUMIF('Dthu-GV'!$N$35:$N$60,'BC KQKD'!$A56,'Dthu-GV'!H$35:H$60)</f>
        <v>0</v>
      </c>
      <c r="J56" s="77">
        <f>+SUMIF('Dthu-GV'!$N$35:$N$60,'BC KQKD'!$A56,'Dthu-GV'!I$35:I$60)</f>
        <v>0</v>
      </c>
      <c r="K56" s="77">
        <f>+SUMIF('Dthu-GV'!$N$35:$N$60,'BC KQKD'!$A56,'Dthu-GV'!J$35:J$60)</f>
        <v>677101731.21899998</v>
      </c>
      <c r="L56" s="181">
        <f>+SUMIF('Dthu-GV'!$N$35:$N$60,'BC KQKD'!$A56,'Dthu-GV'!K$35:K$60)</f>
        <v>168186907.757</v>
      </c>
      <c r="M56" s="181">
        <f>+SUMIF('Dthu-GV'!$N$35:$N$60,'BC KQKD'!$A56,'Dthu-GV'!L$35:L$60)</f>
        <v>0</v>
      </c>
      <c r="N56" s="78">
        <f t="shared" si="15"/>
        <v>845288638.97599995</v>
      </c>
      <c r="O56" s="119">
        <f t="shared" si="17"/>
        <v>1.7698087403584431E-2</v>
      </c>
      <c r="P56" s="119"/>
      <c r="Q56" s="181">
        <v>0</v>
      </c>
      <c r="R56" s="181">
        <v>0</v>
      </c>
      <c r="S56" s="181"/>
      <c r="T56" s="181">
        <f t="shared" si="10"/>
        <v>0</v>
      </c>
    </row>
    <row r="57" spans="1:20" x14ac:dyDescent="0.2">
      <c r="A57" s="86" t="str">
        <f t="shared" si="16"/>
        <v>Sun Cosmo Residence Đà Nẵng</v>
      </c>
      <c r="B57" s="77">
        <f t="shared" si="14"/>
        <v>0</v>
      </c>
      <c r="C57" s="77">
        <f t="shared" si="14"/>
        <v>0</v>
      </c>
      <c r="D57" s="77">
        <f>+SUMIF('Dthu-GV'!$N$35:$N$60,'BC KQKD'!$A57,'Dthu-GV'!C$35:C$60)</f>
        <v>0</v>
      </c>
      <c r="E57" s="77">
        <f>+SUMIF('Dthu-GV'!$N$35:$N$60,'BC KQKD'!$A57,'Dthu-GV'!D$35:D$60)</f>
        <v>0</v>
      </c>
      <c r="F57" s="77">
        <f>+SUMIF('Dthu-GV'!$N$35:$N$60,'BC KQKD'!$A57,'Dthu-GV'!E$35:E$60)</f>
        <v>1728885760.0500002</v>
      </c>
      <c r="G57" s="77">
        <f>+SUMIF('Dthu-GV'!$N$35:$N$60,'BC KQKD'!$A57,'Dthu-GV'!F$35:F$60)</f>
        <v>0</v>
      </c>
      <c r="H57" s="77">
        <f>+SUMIF('Dthu-GV'!$N$35:$N$60,'BC KQKD'!$A57,'Dthu-GV'!G$35:G$60)</f>
        <v>0</v>
      </c>
      <c r="I57" s="77">
        <f>+SUMIF('Dthu-GV'!$N$35:$N$60,'BC KQKD'!$A57,'Dthu-GV'!H$35:H$60)</f>
        <v>0</v>
      </c>
      <c r="J57" s="77">
        <f>+SUMIF('Dthu-GV'!$N$35:$N$60,'BC KQKD'!$A57,'Dthu-GV'!I$35:I$60)</f>
        <v>0</v>
      </c>
      <c r="K57" s="77">
        <f>+SUMIF('Dthu-GV'!$N$35:$N$60,'BC KQKD'!$A57,'Dthu-GV'!J$35:J$60)</f>
        <v>0</v>
      </c>
      <c r="L57" s="181">
        <f>+SUMIF('Dthu-GV'!$N$35:$N$60,'BC KQKD'!$A57,'Dthu-GV'!K$35:K$60)</f>
        <v>0</v>
      </c>
      <c r="M57" s="181">
        <f>+SUMIF('Dthu-GV'!$N$35:$N$60,'BC KQKD'!$A57,'Dthu-GV'!L$35:L$60)</f>
        <v>0</v>
      </c>
      <c r="N57" s="78">
        <f t="shared" si="15"/>
        <v>1728885760.0500002</v>
      </c>
      <c r="O57" s="119">
        <f t="shared" si="17"/>
        <v>3.6198252148809687E-2</v>
      </c>
      <c r="P57" s="119"/>
      <c r="Q57" s="181">
        <v>0</v>
      </c>
      <c r="R57" s="181">
        <v>165791994.676</v>
      </c>
      <c r="S57" s="181"/>
      <c r="T57" s="181">
        <f t="shared" si="10"/>
        <v>165791994.676</v>
      </c>
    </row>
    <row r="58" spans="1:20" x14ac:dyDescent="0.2">
      <c r="A58" s="86" t="str">
        <f t="shared" si="16"/>
        <v>THE MIAMI - GS5</v>
      </c>
      <c r="B58" s="77">
        <f t="shared" si="14"/>
        <v>0</v>
      </c>
      <c r="C58" s="77">
        <f t="shared" si="14"/>
        <v>0</v>
      </c>
      <c r="D58" s="77">
        <f>+SUMIF('Dthu-GV'!$N$35:$N$60,'BC KQKD'!$A58,'Dthu-GV'!C$35:C$60)</f>
        <v>0</v>
      </c>
      <c r="E58" s="77">
        <f>+SUMIF('Dthu-GV'!$N$35:$N$60,'BC KQKD'!$A58,'Dthu-GV'!D$35:D$60)</f>
        <v>0</v>
      </c>
      <c r="F58" s="77">
        <f>+SUMIF('Dthu-GV'!$N$35:$N$60,'BC KQKD'!$A58,'Dthu-GV'!E$35:E$60)</f>
        <v>0</v>
      </c>
      <c r="G58" s="77">
        <f>+SUMIF('Dthu-GV'!$N$35:$N$60,'BC KQKD'!$A58,'Dthu-GV'!F$35:F$60)</f>
        <v>0</v>
      </c>
      <c r="H58" s="77">
        <f>+SUMIF('Dthu-GV'!$N$35:$N$60,'BC KQKD'!$A58,'Dthu-GV'!G$35:G$60)</f>
        <v>0</v>
      </c>
      <c r="I58" s="77">
        <f>+SUMIF('Dthu-GV'!$N$35:$N$60,'BC KQKD'!$A58,'Dthu-GV'!H$35:H$60)</f>
        <v>1088350246.8759999</v>
      </c>
      <c r="J58" s="77">
        <f>+SUMIF('Dthu-GV'!$N$35:$N$60,'BC KQKD'!$A58,'Dthu-GV'!I$35:I$60)</f>
        <v>478815920.95375007</v>
      </c>
      <c r="K58" s="77">
        <f>+SUMIF('Dthu-GV'!$N$35:$N$60,'BC KQKD'!$A58,'Dthu-GV'!J$35:J$60)</f>
        <v>0</v>
      </c>
      <c r="L58" s="181">
        <f>+SUMIF('Dthu-GV'!$N$35:$N$60,'BC KQKD'!$A58,'Dthu-GV'!K$35:K$60)</f>
        <v>0</v>
      </c>
      <c r="M58" s="181">
        <f>+SUMIF('Dthu-GV'!$N$35:$N$60,'BC KQKD'!$A58,'Dthu-GV'!L$35:L$60)</f>
        <v>66993739.949999996</v>
      </c>
      <c r="N58" s="78">
        <f t="shared" si="15"/>
        <v>1634159907.7797501</v>
      </c>
      <c r="O58" s="119">
        <f t="shared" si="17"/>
        <v>3.4214945695183595E-2</v>
      </c>
      <c r="P58" s="119"/>
      <c r="Q58" s="181">
        <v>0</v>
      </c>
      <c r="R58" s="181">
        <v>0</v>
      </c>
      <c r="S58" s="181"/>
      <c r="T58" s="181">
        <f t="shared" si="10"/>
        <v>0</v>
      </c>
    </row>
    <row r="59" spans="1:20" x14ac:dyDescent="0.2">
      <c r="A59" s="86" t="str">
        <f t="shared" si="16"/>
        <v>The Panoma</v>
      </c>
      <c r="B59" s="77">
        <f t="shared" si="14"/>
        <v>0</v>
      </c>
      <c r="C59" s="77">
        <f t="shared" si="14"/>
        <v>0</v>
      </c>
      <c r="D59" s="77">
        <f>+SUMIF('Dthu-GV'!$N$35:$N$60,'BC KQKD'!$A59,'Dthu-GV'!C$35:C$60)</f>
        <v>0</v>
      </c>
      <c r="E59" s="77">
        <f>+SUMIF('Dthu-GV'!$N$35:$N$60,'BC KQKD'!$A59,'Dthu-GV'!D$35:D$60)</f>
        <v>0</v>
      </c>
      <c r="F59" s="77">
        <f>+SUMIF('Dthu-GV'!$N$35:$N$60,'BC KQKD'!$A59,'Dthu-GV'!E$35:E$60)</f>
        <v>77809887.579999998</v>
      </c>
      <c r="G59" s="77">
        <f>+SUMIF('Dthu-GV'!$N$35:$N$60,'BC KQKD'!$A59,'Dthu-GV'!F$35:F$60)</f>
        <v>0</v>
      </c>
      <c r="H59" s="77">
        <f>+SUMIF('Dthu-GV'!$N$35:$N$60,'BC KQKD'!$A59,'Dthu-GV'!G$35:G$60)</f>
        <v>0</v>
      </c>
      <c r="I59" s="77">
        <f>+SUMIF('Dthu-GV'!$N$35:$N$60,'BC KQKD'!$A59,'Dthu-GV'!H$35:H$60)</f>
        <v>0</v>
      </c>
      <c r="J59" s="77">
        <f>+SUMIF('Dthu-GV'!$N$35:$N$60,'BC KQKD'!$A59,'Dthu-GV'!I$35:I$60)</f>
        <v>0</v>
      </c>
      <c r="K59" s="77">
        <f>+SUMIF('Dthu-GV'!$N$35:$N$60,'BC KQKD'!$A59,'Dthu-GV'!J$35:J$60)</f>
        <v>0</v>
      </c>
      <c r="L59" s="181">
        <f>+SUMIF('Dthu-GV'!$N$35:$N$60,'BC KQKD'!$A59,'Dthu-GV'!K$35:K$60)</f>
        <v>0</v>
      </c>
      <c r="M59" s="181">
        <f>+SUMIF('Dthu-GV'!$N$35:$N$60,'BC KQKD'!$A59,'Dthu-GV'!L$35:L$60)</f>
        <v>0</v>
      </c>
      <c r="N59" s="78">
        <f t="shared" si="15"/>
        <v>77809887.579999998</v>
      </c>
      <c r="O59" s="119">
        <f t="shared" si="17"/>
        <v>1.6291313141534106E-3</v>
      </c>
      <c r="P59" s="119"/>
      <c r="Q59" s="181">
        <v>0</v>
      </c>
      <c r="R59" s="181">
        <v>0</v>
      </c>
      <c r="S59" s="181"/>
      <c r="T59" s="181">
        <f t="shared" si="10"/>
        <v>0</v>
      </c>
    </row>
    <row r="60" spans="1:20" x14ac:dyDescent="0.2">
      <c r="A60" s="86" t="str">
        <f t="shared" si="16"/>
        <v>Vinhomes Royal Residences</v>
      </c>
      <c r="B60" s="77">
        <f t="shared" si="14"/>
        <v>0</v>
      </c>
      <c r="C60" s="77">
        <f t="shared" si="14"/>
        <v>0</v>
      </c>
      <c r="D60" s="77">
        <f>+SUMIF('Dthu-GV'!$N$35:$N$60,'BC KQKD'!$A60,'Dthu-GV'!C$35:C$60)</f>
        <v>0</v>
      </c>
      <c r="E60" s="77">
        <f>+SUMIF('Dthu-GV'!$N$35:$N$60,'BC KQKD'!$A60,'Dthu-GV'!D$35:D$60)</f>
        <v>0</v>
      </c>
      <c r="F60" s="77">
        <f>+SUMIF('Dthu-GV'!$N$35:$N$60,'BC KQKD'!$A60,'Dthu-GV'!E$35:E$60)</f>
        <v>0</v>
      </c>
      <c r="G60" s="77">
        <f>+SUMIF('Dthu-GV'!$N$35:$N$60,'BC KQKD'!$A60,'Dthu-GV'!F$35:F$60)</f>
        <v>0</v>
      </c>
      <c r="H60" s="77">
        <f>+SUMIF('Dthu-GV'!$N$35:$N$60,'BC KQKD'!$A60,'Dthu-GV'!G$35:G$60)</f>
        <v>302602723.60000002</v>
      </c>
      <c r="I60" s="77">
        <f>+SUMIF('Dthu-GV'!$N$35:$N$60,'BC KQKD'!$A60,'Dthu-GV'!H$35:H$60)</f>
        <v>0</v>
      </c>
      <c r="J60" s="77">
        <f>+SUMIF('Dthu-GV'!$N$35:$N$60,'BC KQKD'!$A60,'Dthu-GV'!I$35:I$60)</f>
        <v>0</v>
      </c>
      <c r="K60" s="77">
        <f>+SUMIF('Dthu-GV'!$N$35:$N$60,'BC KQKD'!$A60,'Dthu-GV'!J$35:J$60)</f>
        <v>104924413.10000001</v>
      </c>
      <c r="L60" s="181">
        <f>+SUMIF('Dthu-GV'!$N$35:$N$60,'BC KQKD'!$A60,'Dthu-GV'!K$35:K$60)</f>
        <v>43028715.900000006</v>
      </c>
      <c r="M60" s="181">
        <f>+SUMIF('Dthu-GV'!$N$35:$N$60,'BC KQKD'!$A60,'Dthu-GV'!L$35:L$60)</f>
        <v>57634393.350000001</v>
      </c>
      <c r="N60" s="78">
        <f t="shared" si="15"/>
        <v>508190245.95000005</v>
      </c>
      <c r="O60" s="119">
        <f t="shared" si="17"/>
        <v>1.0640147016961782E-2</v>
      </c>
      <c r="P60" s="119"/>
      <c r="Q60" s="181">
        <v>0</v>
      </c>
      <c r="R60" s="181">
        <v>0</v>
      </c>
      <c r="S60" s="181"/>
      <c r="T60" s="181">
        <f t="shared" si="10"/>
        <v>0</v>
      </c>
    </row>
    <row r="61" spans="1:20" x14ac:dyDescent="0.2">
      <c r="A61" s="86" t="str">
        <f t="shared" si="16"/>
        <v>The Senique</v>
      </c>
      <c r="B61" s="77">
        <f t="shared" si="14"/>
        <v>0</v>
      </c>
      <c r="C61" s="77">
        <f t="shared" si="14"/>
        <v>0</v>
      </c>
      <c r="D61" s="77">
        <f>+SUMIF('Dthu-GV'!$N$35:$N$60,'BC KQKD'!$A61,'Dthu-GV'!C$35:C$60)</f>
        <v>0</v>
      </c>
      <c r="E61" s="77">
        <f>+SUMIF('Dthu-GV'!$N$35:$N$60,'BC KQKD'!$A61,'Dthu-GV'!D$35:D$60)</f>
        <v>0</v>
      </c>
      <c r="F61" s="77">
        <f>+SUMIF('Dthu-GV'!$N$35:$N$60,'BC KQKD'!$A61,'Dthu-GV'!E$35:E$60)</f>
        <v>0</v>
      </c>
      <c r="G61" s="77">
        <f>+SUMIF('Dthu-GV'!$N$35:$N$60,'BC KQKD'!$A61,'Dthu-GV'!F$35:F$60)</f>
        <v>0</v>
      </c>
      <c r="H61" s="77">
        <f>+SUMIF('Dthu-GV'!$N$35:$N$60,'BC KQKD'!$A61,'Dthu-GV'!G$35:G$60)</f>
        <v>0</v>
      </c>
      <c r="I61" s="77">
        <f>+SUMIF('Dthu-GV'!$N$35:$N$60,'BC KQKD'!$A61,'Dthu-GV'!H$35:H$60)</f>
        <v>0</v>
      </c>
      <c r="J61" s="77">
        <f>+SUMIF('Dthu-GV'!$N$35:$N$60,'BC KQKD'!$A61,'Dthu-GV'!I$35:I$60)</f>
        <v>0</v>
      </c>
      <c r="K61" s="77">
        <f>+SUMIF('Dthu-GV'!$N$35:$N$60,'BC KQKD'!$A61,'Dthu-GV'!J$35:J$60)</f>
        <v>0</v>
      </c>
      <c r="L61" s="181">
        <f>+SUMIF('Dthu-GV'!$N$35:$N$60,'BC KQKD'!$A61,'Dthu-GV'!K$35:K$60)</f>
        <v>1223820510.5</v>
      </c>
      <c r="M61" s="181">
        <f>+SUMIF('Dthu-GV'!$N$35:$N$60,'BC KQKD'!$A61,'Dthu-GV'!L$35:L$60)</f>
        <v>0</v>
      </c>
      <c r="N61" s="78">
        <f t="shared" si="15"/>
        <v>1223820510.5</v>
      </c>
      <c r="O61" s="119">
        <f t="shared" si="17"/>
        <v>2.5623534213551975E-2</v>
      </c>
      <c r="P61" s="119"/>
      <c r="Q61" s="181">
        <v>0</v>
      </c>
      <c r="R61" s="181">
        <v>0</v>
      </c>
      <c r="S61" s="181"/>
      <c r="T61" s="181">
        <f t="shared" si="10"/>
        <v>0</v>
      </c>
    </row>
    <row r="62" spans="1:20" x14ac:dyDescent="0.2">
      <c r="A62" s="86" t="str">
        <f t="shared" si="16"/>
        <v>The Sola Park</v>
      </c>
      <c r="B62" s="77"/>
      <c r="C62" s="77"/>
      <c r="D62" s="77">
        <f>+SUMIF('Dthu-GV'!$N$35:$N$60,'BC KQKD'!$A62,'Dthu-GV'!C$35:C$60)</f>
        <v>0</v>
      </c>
      <c r="E62" s="77">
        <f>+SUMIF('Dthu-GV'!$N$35:$N$60,'BC KQKD'!$A62,'Dthu-GV'!D$35:D$60)</f>
        <v>0</v>
      </c>
      <c r="F62" s="77">
        <f>+SUMIF('Dthu-GV'!$N$35:$N$60,'BC KQKD'!$A62,'Dthu-GV'!E$35:E$60)</f>
        <v>0</v>
      </c>
      <c r="G62" s="77">
        <f>+SUMIF('Dthu-GV'!$N$35:$N$60,'BC KQKD'!$A62,'Dthu-GV'!F$35:F$60)</f>
        <v>0</v>
      </c>
      <c r="H62" s="77">
        <f>+SUMIF('Dthu-GV'!$N$35:$N$60,'BC KQKD'!$A62,'Dthu-GV'!G$35:G$60)</f>
        <v>0</v>
      </c>
      <c r="I62" s="77">
        <f>+SUMIF('Dthu-GV'!$N$35:$N$60,'BC KQKD'!$A62,'Dthu-GV'!H$35:H$60)</f>
        <v>0</v>
      </c>
      <c r="J62" s="77">
        <f>+SUMIF('Dthu-GV'!$N$35:$N$60,'BC KQKD'!$A62,'Dthu-GV'!I$35:I$60)</f>
        <v>0</v>
      </c>
      <c r="K62" s="77">
        <f>+SUMIF('Dthu-GV'!$N$35:$N$60,'BC KQKD'!$A62,'Dthu-GV'!J$35:J$60)</f>
        <v>4420588572.3995018</v>
      </c>
      <c r="L62" s="181">
        <f>+SUMIF('Dthu-GV'!$N$35:$N$60,'BC KQKD'!$A62,'Dthu-GV'!K$35:K$60)</f>
        <v>0</v>
      </c>
      <c r="M62" s="181">
        <f>+SUMIF('Dthu-GV'!$N$35:$N$60,'BC KQKD'!$A62,'Dthu-GV'!L$35:L$60)</f>
        <v>0</v>
      </c>
      <c r="N62" s="78">
        <f t="shared" si="15"/>
        <v>4420588572.3995018</v>
      </c>
      <c r="O62" s="119">
        <f t="shared" si="17"/>
        <v>9.2555322906492113E-2</v>
      </c>
      <c r="P62" s="119"/>
      <c r="Q62" s="181">
        <v>0</v>
      </c>
      <c r="R62" s="181">
        <v>0</v>
      </c>
      <c r="S62" s="181"/>
      <c r="T62" s="181">
        <f t="shared" si="10"/>
        <v>0</v>
      </c>
    </row>
    <row r="63" spans="1:20" x14ac:dyDescent="0.2">
      <c r="A63" s="86" t="str">
        <f t="shared" si="16"/>
        <v>The Victoria</v>
      </c>
      <c r="B63" s="77"/>
      <c r="C63" s="77"/>
      <c r="D63" s="77">
        <f>+SUMIF('Dthu-GV'!$N$35:$N$60,'BC KQKD'!$A63,'Dthu-GV'!C$35:C$60)</f>
        <v>0</v>
      </c>
      <c r="E63" s="77">
        <f>+SUMIF('Dthu-GV'!$N$35:$N$60,'BC KQKD'!$A63,'Dthu-GV'!D$35:D$60)</f>
        <v>0</v>
      </c>
      <c r="F63" s="77">
        <f>+SUMIF('Dthu-GV'!$N$35:$N$60,'BC KQKD'!$A63,'Dthu-GV'!E$35:E$60)</f>
        <v>0</v>
      </c>
      <c r="G63" s="77">
        <f>+SUMIF('Dthu-GV'!$N$35:$N$60,'BC KQKD'!$A63,'Dthu-GV'!F$35:F$60)</f>
        <v>0</v>
      </c>
      <c r="H63" s="77">
        <f>+SUMIF('Dthu-GV'!$N$35:$N$60,'BC KQKD'!$A63,'Dthu-GV'!G$35:G$60)</f>
        <v>0</v>
      </c>
      <c r="I63" s="77">
        <f>+SUMIF('Dthu-GV'!$N$35:$N$60,'BC KQKD'!$A63,'Dthu-GV'!H$35:H$60)</f>
        <v>0</v>
      </c>
      <c r="J63" s="77">
        <f>+SUMIF('Dthu-GV'!$N$35:$N$60,'BC KQKD'!$A63,'Dthu-GV'!I$35:I$60)</f>
        <v>0</v>
      </c>
      <c r="K63" s="77">
        <f>+SUMIF('Dthu-GV'!$N$35:$N$60,'BC KQKD'!$A63,'Dthu-GV'!J$35:J$60)</f>
        <v>1660238896.9610002</v>
      </c>
      <c r="L63" s="181">
        <f>+SUMIF('Dthu-GV'!$N$35:$N$60,'BC KQKD'!$A63,'Dthu-GV'!K$35:K$60)</f>
        <v>0</v>
      </c>
      <c r="M63" s="181">
        <f>+SUMIF('Dthu-GV'!$N$35:$N$60,'BC KQKD'!$A63,'Dthu-GV'!L$35:L$60)</f>
        <v>0</v>
      </c>
      <c r="N63" s="78">
        <f t="shared" si="15"/>
        <v>1660238896.9610002</v>
      </c>
      <c r="O63" s="119">
        <f t="shared" si="17"/>
        <v>3.4760970104651616E-2</v>
      </c>
      <c r="P63" s="119"/>
      <c r="Q63" s="181">
        <v>0</v>
      </c>
      <c r="R63" s="181">
        <v>0</v>
      </c>
      <c r="S63" s="181"/>
      <c r="T63" s="181">
        <f t="shared" si="10"/>
        <v>0</v>
      </c>
    </row>
    <row r="64" spans="1:20" x14ac:dyDescent="0.2">
      <c r="A64" s="86" t="str">
        <f t="shared" si="16"/>
        <v>Vinhomes Global Gate</v>
      </c>
      <c r="B64" s="77"/>
      <c r="C64" s="77"/>
      <c r="D64" s="77">
        <f>+SUMIF('Dthu-GV'!$N$35:$N$60,'BC KQKD'!$A64,'Dthu-GV'!C$35:C$60)</f>
        <v>0</v>
      </c>
      <c r="E64" s="77">
        <f>+SUMIF('Dthu-GV'!$N$35:$N$60,'BC KQKD'!$A64,'Dthu-GV'!D$35:D$60)</f>
        <v>0</v>
      </c>
      <c r="F64" s="77">
        <f>+SUMIF('Dthu-GV'!$N$35:$N$60,'BC KQKD'!$A64,'Dthu-GV'!E$35:E$60)</f>
        <v>0</v>
      </c>
      <c r="G64" s="77">
        <f>+SUMIF('Dthu-GV'!$N$35:$N$60,'BC KQKD'!$A64,'Dthu-GV'!F$35:F$60)</f>
        <v>0</v>
      </c>
      <c r="H64" s="77">
        <f>+SUMIF('Dthu-GV'!$N$35:$N$60,'BC KQKD'!$A64,'Dthu-GV'!G$35:G$60)</f>
        <v>0</v>
      </c>
      <c r="I64" s="77">
        <f>+SUMIF('Dthu-GV'!$N$35:$N$60,'BC KQKD'!$A64,'Dthu-GV'!H$35:H$60)</f>
        <v>0</v>
      </c>
      <c r="J64" s="77">
        <f>+SUMIF('Dthu-GV'!$N$35:$N$60,'BC KQKD'!$A64,'Dthu-GV'!I$35:I$60)</f>
        <v>5329945949.9119997</v>
      </c>
      <c r="K64" s="77">
        <f>+SUMIF('Dthu-GV'!$N$35:$N$60,'BC KQKD'!$A64,'Dthu-GV'!J$35:J$60)</f>
        <v>1784451831.5</v>
      </c>
      <c r="L64" s="181">
        <f>+SUMIF('Dthu-GV'!$N$35:$N$60,'BC KQKD'!$A64,'Dthu-GV'!K$35:K$60)</f>
        <v>513612990.45000005</v>
      </c>
      <c r="M64" s="181">
        <f>+SUMIF('Dthu-GV'!$N$35:$N$60,'BC KQKD'!$A64,'Dthu-GV'!L$35:L$60)</f>
        <v>0</v>
      </c>
      <c r="N64" s="78">
        <f t="shared" si="15"/>
        <v>7628010771.8619995</v>
      </c>
      <c r="O64" s="119">
        <f t="shared" si="17"/>
        <v>0.15971018079627858</v>
      </c>
      <c r="P64" s="119"/>
      <c r="Q64" s="181">
        <v>0</v>
      </c>
      <c r="R64" s="181">
        <v>0</v>
      </c>
      <c r="S64" s="181"/>
      <c r="T64" s="181">
        <f t="shared" si="10"/>
        <v>0</v>
      </c>
    </row>
    <row r="65" spans="1:21" x14ac:dyDescent="0.2">
      <c r="A65" s="86" t="str">
        <f t="shared" si="16"/>
        <v>Vinhomes Royal Island</v>
      </c>
      <c r="B65" s="77"/>
      <c r="C65" s="77"/>
      <c r="D65" s="77">
        <f>+SUMIF('Dthu-GV'!$N$35:$N$60,'BC KQKD'!$A65,'Dthu-GV'!C$35:C$60)</f>
        <v>133696074.23</v>
      </c>
      <c r="E65" s="77">
        <f>+SUMIF('Dthu-GV'!$N$35:$N$60,'BC KQKD'!$A65,'Dthu-GV'!D$35:D$60)</f>
        <v>0</v>
      </c>
      <c r="F65" s="77">
        <f>+SUMIF('Dthu-GV'!$N$35:$N$60,'BC KQKD'!$A65,'Dthu-GV'!E$35:E$60)</f>
        <v>0</v>
      </c>
      <c r="G65" s="77">
        <f>+SUMIF('Dthu-GV'!$N$35:$N$60,'BC KQKD'!$A65,'Dthu-GV'!F$35:F$60)</f>
        <v>0</v>
      </c>
      <c r="H65" s="77">
        <f>+SUMIF('Dthu-GV'!$N$35:$N$60,'BC KQKD'!$A65,'Dthu-GV'!G$35:G$60)</f>
        <v>0</v>
      </c>
      <c r="I65" s="77">
        <f>+SUMIF('Dthu-GV'!$N$35:$N$60,'BC KQKD'!$A65,'Dthu-GV'!H$35:H$60)</f>
        <v>0</v>
      </c>
      <c r="J65" s="77">
        <f>+SUMIF('Dthu-GV'!$N$35:$N$60,'BC KQKD'!$A65,'Dthu-GV'!I$35:I$60)</f>
        <v>0</v>
      </c>
      <c r="K65" s="77">
        <f>+SUMIF('Dthu-GV'!$N$35:$N$60,'BC KQKD'!$A65,'Dthu-GV'!J$35:J$60)</f>
        <v>0</v>
      </c>
      <c r="L65" s="181">
        <f>+SUMIF('Dthu-GV'!$N$35:$N$60,'BC KQKD'!$A65,'Dthu-GV'!K$35:K$60)</f>
        <v>0</v>
      </c>
      <c r="M65" s="181">
        <f>+SUMIF('Dthu-GV'!$N$35:$N$60,'BC KQKD'!$A65,'Dthu-GV'!L$35:L$60)</f>
        <v>0</v>
      </c>
      <c r="N65" s="78">
        <f t="shared" si="15"/>
        <v>133696074.23</v>
      </c>
      <c r="O65" s="119">
        <f t="shared" si="17"/>
        <v>2.7992388613019489E-3</v>
      </c>
      <c r="P65" s="119"/>
      <c r="Q65" s="181">
        <v>0</v>
      </c>
      <c r="R65" s="181">
        <v>0</v>
      </c>
      <c r="S65" s="181"/>
      <c r="T65" s="181">
        <f t="shared" si="10"/>
        <v>0</v>
      </c>
    </row>
    <row r="66" spans="1:21" x14ac:dyDescent="0.2">
      <c r="A66" s="86">
        <f t="shared" si="16"/>
        <v>0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8"/>
      <c r="O66" s="119"/>
      <c r="P66" s="119"/>
      <c r="Q66" s="77"/>
      <c r="R66" s="77"/>
      <c r="S66" s="77"/>
      <c r="T66" s="77"/>
    </row>
    <row r="67" spans="1:21" x14ac:dyDescent="0.2">
      <c r="A67" s="86"/>
      <c r="B67" s="77"/>
      <c r="C67" s="77"/>
      <c r="D67" s="77"/>
      <c r="E67" s="77"/>
      <c r="F67" s="77"/>
      <c r="G67" s="77"/>
      <c r="H67" s="77"/>
      <c r="I67" s="77"/>
      <c r="J67" s="77"/>
      <c r="K67" s="82"/>
      <c r="L67" s="82"/>
      <c r="M67" s="82"/>
      <c r="N67" s="78"/>
      <c r="O67" s="119"/>
      <c r="P67" s="119"/>
      <c r="Q67" s="82"/>
      <c r="R67" s="82"/>
      <c r="S67" s="82"/>
      <c r="T67" s="82"/>
    </row>
    <row r="68" spans="1:21" s="70" customFormat="1" x14ac:dyDescent="0.2">
      <c r="A68" s="87" t="s">
        <v>3159</v>
      </c>
      <c r="B68" s="81">
        <f>+Tổng!C17</f>
        <v>13636363</v>
      </c>
      <c r="C68" s="81">
        <f>+Tổng!D17</f>
        <v>13636364</v>
      </c>
      <c r="D68" s="81">
        <f>+Tổng!E17</f>
        <v>0</v>
      </c>
      <c r="E68" s="81">
        <f>+Tổng!F17</f>
        <v>134268184</v>
      </c>
      <c r="F68" s="81">
        <f>+Tổng!G17</f>
        <v>281818184</v>
      </c>
      <c r="G68" s="81">
        <f>+Tổng!H17</f>
        <v>640909094</v>
      </c>
      <c r="H68" s="81">
        <f>+Tổng!I17</f>
        <v>436363638</v>
      </c>
      <c r="I68" s="81">
        <f>+Tổng!J17</f>
        <v>68181818</v>
      </c>
      <c r="J68" s="81">
        <f>+Tổng!K17</f>
        <v>246363638</v>
      </c>
      <c r="K68" s="81">
        <f>+Tổng!L17</f>
        <v>181818182</v>
      </c>
      <c r="L68" s="81">
        <f>+Tổng!M17</f>
        <v>90909094</v>
      </c>
      <c r="M68" s="81">
        <f>+Tổng!N17</f>
        <v>74090909</v>
      </c>
      <c r="N68" s="80">
        <f t="shared" ref="N68:N69" si="18">+SUM(B68:M68)</f>
        <v>2181995468</v>
      </c>
      <c r="O68" s="120">
        <f t="shared" si="13"/>
        <v>4.5685159750485614E-2</v>
      </c>
      <c r="P68" s="120">
        <f t="shared" si="12"/>
        <v>2.7892730896063252E-2</v>
      </c>
      <c r="Q68" s="81">
        <v>50000000</v>
      </c>
      <c r="R68" s="81">
        <v>2000000</v>
      </c>
      <c r="S68" s="81"/>
      <c r="T68" s="81">
        <f t="shared" ref="T68:T70" si="19">+SUM(Q68:R68)</f>
        <v>52000000</v>
      </c>
    </row>
    <row r="69" spans="1:21" s="70" customFormat="1" x14ac:dyDescent="0.2">
      <c r="A69" s="87" t="s">
        <v>3160</v>
      </c>
      <c r="B69" s="81">
        <f>+Tổng!C18</f>
        <v>89649915</v>
      </c>
      <c r="C69" s="81">
        <f>+Tổng!D18</f>
        <v>89554390</v>
      </c>
      <c r="D69" s="81">
        <f>+Tổng!E18</f>
        <v>6385262</v>
      </c>
      <c r="E69" s="81">
        <f>+Tổng!F18</f>
        <v>0</v>
      </c>
      <c r="F69" s="81">
        <f>+Tổng!G18</f>
        <v>0</v>
      </c>
      <c r="G69" s="81">
        <f>+Tổng!H18</f>
        <v>0</v>
      </c>
      <c r="H69" s="81">
        <f>+Tổng!I18</f>
        <v>0</v>
      </c>
      <c r="I69" s="81">
        <f>+Tổng!J18</f>
        <v>599000</v>
      </c>
      <c r="J69" s="81">
        <f>+Tổng!K18</f>
        <v>0</v>
      </c>
      <c r="K69" s="81">
        <f>+Tổng!L18</f>
        <v>0</v>
      </c>
      <c r="L69" s="81">
        <f>+Tổng!M18</f>
        <v>0</v>
      </c>
      <c r="M69" s="81">
        <f>+Tổng!N18</f>
        <v>0</v>
      </c>
      <c r="N69" s="80">
        <f t="shared" si="18"/>
        <v>186188567</v>
      </c>
      <c r="O69" s="120">
        <f t="shared" si="13"/>
        <v>3.8982915188662498E-3</v>
      </c>
      <c r="P69" s="120">
        <f t="shared" si="12"/>
        <v>2.3800725855836853E-3</v>
      </c>
      <c r="Q69" s="81">
        <v>0</v>
      </c>
      <c r="R69" s="81">
        <v>0</v>
      </c>
      <c r="S69" s="81"/>
      <c r="T69" s="81">
        <f t="shared" si="19"/>
        <v>0</v>
      </c>
    </row>
    <row r="70" spans="1:21" s="70" customFormat="1" x14ac:dyDescent="0.2">
      <c r="A70" s="81" t="s">
        <v>4400</v>
      </c>
      <c r="B70" s="79">
        <f>+Tổng!C10</f>
        <v>23892796</v>
      </c>
      <c r="C70" s="79">
        <f>+Tổng!D10</f>
        <v>0</v>
      </c>
      <c r="D70" s="79">
        <f>+Tổng!E10</f>
        <v>-6042796</v>
      </c>
      <c r="E70" s="79">
        <f>+Tổng!F10</f>
        <v>0</v>
      </c>
      <c r="F70" s="79">
        <f>+Tổng!G10</f>
        <v>9475493</v>
      </c>
      <c r="G70" s="79">
        <f>+Tổng!H10</f>
        <v>7407408</v>
      </c>
      <c r="H70" s="79">
        <f>+Tổng!I10</f>
        <v>10000</v>
      </c>
      <c r="I70" s="79">
        <f>+Tổng!J10</f>
        <v>60</v>
      </c>
      <c r="J70" s="79">
        <f>+Tổng!K10</f>
        <v>12402</v>
      </c>
      <c r="K70" s="79">
        <f>+Tổng!L10</f>
        <v>1388889</v>
      </c>
      <c r="L70" s="79">
        <f>+Tổng!M10</f>
        <v>0</v>
      </c>
      <c r="M70" s="79">
        <f>+Tổng!N10</f>
        <v>0</v>
      </c>
      <c r="N70" s="80">
        <f>+SUM(B70:M70)</f>
        <v>36144252</v>
      </c>
      <c r="O70" s="120">
        <f t="shared" si="13"/>
        <v>7.567641413093022E-4</v>
      </c>
      <c r="P70" s="120">
        <f t="shared" si="12"/>
        <v>4.6203665830688885E-4</v>
      </c>
      <c r="Q70" s="79">
        <v>0</v>
      </c>
      <c r="R70" s="79">
        <v>0</v>
      </c>
      <c r="S70" s="79"/>
      <c r="T70" s="79">
        <f t="shared" si="19"/>
        <v>0</v>
      </c>
    </row>
    <row r="71" spans="1:21" x14ac:dyDescent="0.2">
      <c r="A71" s="88"/>
      <c r="B71" s="77"/>
      <c r="C71" s="77"/>
      <c r="D71" s="77"/>
      <c r="E71" s="77"/>
      <c r="F71" s="77"/>
      <c r="G71" s="77"/>
      <c r="H71" s="77"/>
      <c r="I71" s="77"/>
      <c r="J71" s="77"/>
      <c r="K71" s="82"/>
      <c r="L71" s="82"/>
      <c r="M71" s="82"/>
      <c r="N71" s="73"/>
      <c r="O71" s="119"/>
      <c r="P71" s="119"/>
      <c r="Q71" s="82"/>
      <c r="R71" s="82"/>
      <c r="S71" s="82"/>
      <c r="T71" s="82"/>
    </row>
    <row r="72" spans="1:21" s="61" customFormat="1" x14ac:dyDescent="0.2">
      <c r="A72" s="89" t="s">
        <v>4394</v>
      </c>
      <c r="B72" s="90">
        <f t="shared" ref="B72:N72" si="20">+B9-B34</f>
        <v>44752166.699999988</v>
      </c>
      <c r="C72" s="90">
        <f t="shared" si="20"/>
        <v>-14441701</v>
      </c>
      <c r="D72" s="90">
        <f t="shared" si="20"/>
        <v>135720423.74600005</v>
      </c>
      <c r="E72" s="90">
        <f t="shared" si="20"/>
        <v>5019847560.9667835</v>
      </c>
      <c r="F72" s="90">
        <f t="shared" si="20"/>
        <v>3666202775.9171953</v>
      </c>
      <c r="G72" s="90">
        <f t="shared" si="20"/>
        <v>2625326653.3890009</v>
      </c>
      <c r="H72" s="90">
        <f t="shared" si="20"/>
        <v>982347614.91800022</v>
      </c>
      <c r="I72" s="90">
        <f t="shared" si="20"/>
        <v>2490507963.3455</v>
      </c>
      <c r="J72" s="90">
        <f t="shared" si="20"/>
        <v>3347355256.1392488</v>
      </c>
      <c r="K72" s="90">
        <f t="shared" si="20"/>
        <v>5925141626.0521946</v>
      </c>
      <c r="L72" s="90">
        <f t="shared" si="20"/>
        <v>1308575155.0680051</v>
      </c>
      <c r="M72" s="90">
        <f t="shared" si="20"/>
        <v>4935187808.2401991</v>
      </c>
      <c r="N72" s="76">
        <f t="shared" si="20"/>
        <v>30466523303.482132</v>
      </c>
      <c r="O72" s="118"/>
      <c r="P72" s="114">
        <f>+N72/$N$9</f>
        <v>0.38945751643635729</v>
      </c>
      <c r="Q72" s="90">
        <f t="shared" ref="Q72:R72" si="21">+Q9-Q34</f>
        <v>255898611.6609</v>
      </c>
      <c r="R72" s="90">
        <f>+R9-R34</f>
        <v>412733790.03550017</v>
      </c>
      <c r="S72" s="90"/>
      <c r="T72" s="90">
        <f t="shared" ref="T72" si="22">+SUM(Q72:R72)</f>
        <v>668632401.69640017</v>
      </c>
    </row>
    <row r="73" spans="1:21" ht="11.45" customHeight="1" x14ac:dyDescent="0.2">
      <c r="A73" s="88"/>
      <c r="B73" s="77"/>
      <c r="C73" s="77"/>
      <c r="D73" s="77"/>
      <c r="E73" s="77"/>
      <c r="F73" s="77"/>
      <c r="G73" s="77"/>
      <c r="H73" s="77"/>
      <c r="I73" s="77"/>
      <c r="J73" s="77"/>
      <c r="K73" s="82"/>
      <c r="L73" s="82"/>
      <c r="M73" s="82"/>
      <c r="N73" s="73"/>
      <c r="O73" s="119"/>
      <c r="P73" s="119"/>
      <c r="Q73" s="82"/>
      <c r="R73" s="82"/>
      <c r="S73" s="82"/>
      <c r="T73" s="82"/>
    </row>
    <row r="74" spans="1:21" s="49" customFormat="1" x14ac:dyDescent="0.2">
      <c r="A74" s="91" t="s">
        <v>4387</v>
      </c>
      <c r="B74" s="92">
        <f t="shared" ref="B74:M74" si="23">+SUM(B75:B85)</f>
        <v>513247240</v>
      </c>
      <c r="C74" s="92">
        <f t="shared" si="23"/>
        <v>438192245</v>
      </c>
      <c r="D74" s="92">
        <f t="shared" si="23"/>
        <v>310094432</v>
      </c>
      <c r="E74" s="92">
        <f t="shared" si="23"/>
        <v>347363980</v>
      </c>
      <c r="F74" s="92">
        <f t="shared" si="23"/>
        <v>374947554</v>
      </c>
      <c r="G74" s="92">
        <f t="shared" si="23"/>
        <v>804410807</v>
      </c>
      <c r="H74" s="92">
        <f t="shared" si="23"/>
        <v>889996416</v>
      </c>
      <c r="I74" s="92">
        <f t="shared" si="23"/>
        <v>823827441</v>
      </c>
      <c r="J74" s="92">
        <f t="shared" si="23"/>
        <v>1099504189</v>
      </c>
      <c r="K74" s="92">
        <f t="shared" si="23"/>
        <v>822308036</v>
      </c>
      <c r="L74" s="92">
        <f t="shared" si="23"/>
        <v>1160180661</v>
      </c>
      <c r="M74" s="92">
        <f t="shared" si="23"/>
        <v>1102810902</v>
      </c>
      <c r="N74" s="85">
        <f t="shared" ref="N74:N83" si="24">SUM(B74:M74)</f>
        <v>8686883903</v>
      </c>
      <c r="O74" s="115">
        <f>+N74/$N$74</f>
        <v>1</v>
      </c>
      <c r="P74" s="115">
        <f t="shared" ref="P74:P105" si="25">+N74/$N$9</f>
        <v>0.11104556291943803</v>
      </c>
      <c r="Q74" s="92">
        <f t="shared" ref="Q74:R74" si="26">+SUM(Q75:Q85)</f>
        <v>535540834</v>
      </c>
      <c r="R74" s="92">
        <f t="shared" si="26"/>
        <v>274341201</v>
      </c>
      <c r="S74" s="92"/>
      <c r="T74" s="92">
        <f t="shared" ref="T74:T84" si="27">+SUM(Q74:R74)</f>
        <v>809882035</v>
      </c>
    </row>
    <row r="75" spans="1:21" s="59" customFormat="1" x14ac:dyDescent="0.2">
      <c r="A75" s="93" t="s">
        <v>3164</v>
      </c>
      <c r="B75" s="94">
        <f>+Tổng!C22</f>
        <v>82976335</v>
      </c>
      <c r="C75" s="94">
        <f>+Tổng!D22</f>
        <v>60450000</v>
      </c>
      <c r="D75" s="94">
        <f>+Tổng!E22</f>
        <v>16285840</v>
      </c>
      <c r="E75" s="94">
        <f>+Tổng!F22</f>
        <v>2470741</v>
      </c>
      <c r="F75" s="94">
        <f>+Tổng!G22</f>
        <v>26611421</v>
      </c>
      <c r="G75" s="94">
        <f>+Tổng!H22</f>
        <v>46756952</v>
      </c>
      <c r="H75" s="94">
        <f>+Tổng!I22</f>
        <v>92077132</v>
      </c>
      <c r="I75" s="94">
        <f>+Tổng!J22</f>
        <v>104792859</v>
      </c>
      <c r="J75" s="94">
        <f>+Tổng!K22</f>
        <v>73585832</v>
      </c>
      <c r="K75" s="94">
        <f>+Tổng!L22</f>
        <v>21727845</v>
      </c>
      <c r="L75" s="94">
        <f>+Tổng!M22</f>
        <v>40582481</v>
      </c>
      <c r="M75" s="94">
        <f>+Tổng!N22</f>
        <v>8311666</v>
      </c>
      <c r="N75" s="95">
        <f t="shared" si="24"/>
        <v>576629104</v>
      </c>
      <c r="O75" s="122">
        <f>+N75/$N$74</f>
        <v>6.6379280584245193E-2</v>
      </c>
      <c r="P75" s="122">
        <f t="shared" si="25"/>
        <v>7.3711245786648311E-3</v>
      </c>
      <c r="Q75" s="94">
        <v>420000</v>
      </c>
      <c r="R75" s="94">
        <v>60000</v>
      </c>
      <c r="S75" s="94"/>
      <c r="T75" s="94">
        <f t="shared" si="27"/>
        <v>480000</v>
      </c>
      <c r="U75" s="59" t="s">
        <v>7230</v>
      </c>
    </row>
    <row r="76" spans="1:21" s="59" customFormat="1" x14ac:dyDescent="0.2">
      <c r="A76" s="93" t="s">
        <v>3165</v>
      </c>
      <c r="B76" s="94">
        <f>+Tổng!C23</f>
        <v>174040133</v>
      </c>
      <c r="C76" s="94">
        <f>+Tổng!D23</f>
        <v>76671595</v>
      </c>
      <c r="D76" s="94">
        <f>+Tổng!E23</f>
        <v>53382721</v>
      </c>
      <c r="E76" s="94">
        <f>+Tổng!F23</f>
        <v>86642716</v>
      </c>
      <c r="F76" s="94">
        <f>+Tổng!G23</f>
        <v>67269386</v>
      </c>
      <c r="G76" s="97">
        <f>+Tổng!H23</f>
        <v>483744556</v>
      </c>
      <c r="H76" s="97">
        <f>+Tổng!I23</f>
        <v>436500957</v>
      </c>
      <c r="I76" s="97">
        <f>+Tổng!J23</f>
        <v>253893531</v>
      </c>
      <c r="J76" s="97">
        <f>+Tổng!K23</f>
        <v>553330423</v>
      </c>
      <c r="K76" s="97">
        <f>+Tổng!L23+207000000</f>
        <v>305661517</v>
      </c>
      <c r="L76" s="97">
        <f>+Tổng!M23+207000000</f>
        <v>671658541</v>
      </c>
      <c r="M76" s="97">
        <f>+Tổng!N23+207000000</f>
        <v>474529746</v>
      </c>
      <c r="N76" s="95">
        <f t="shared" si="24"/>
        <v>3637325822</v>
      </c>
      <c r="O76" s="122">
        <f t="shared" ref="O76:O84" si="28">+N76/$N$74</f>
        <v>0.41871468096216363</v>
      </c>
      <c r="P76" s="122">
        <f t="shared" si="25"/>
        <v>4.6496407450076369E-2</v>
      </c>
      <c r="Q76" s="94">
        <v>4750000</v>
      </c>
      <c r="R76" s="94">
        <v>9081604</v>
      </c>
      <c r="S76" s="94"/>
      <c r="T76" s="94">
        <f t="shared" si="27"/>
        <v>13831604</v>
      </c>
      <c r="U76" s="59" t="s">
        <v>7230</v>
      </c>
    </row>
    <row r="77" spans="1:21" x14ac:dyDescent="0.2">
      <c r="A77" s="88" t="s">
        <v>3167</v>
      </c>
      <c r="B77" s="77">
        <f>+Tổng!C26</f>
        <v>3888892</v>
      </c>
      <c r="C77" s="77">
        <f>+Tổng!D26</f>
        <v>4444444</v>
      </c>
      <c r="D77" s="77">
        <f>+Tổng!E26</f>
        <v>15000012</v>
      </c>
      <c r="E77" s="77">
        <f>+Tổng!F26</f>
        <v>56666674</v>
      </c>
      <c r="F77" s="77">
        <f>+Tổng!G26</f>
        <v>12800008</v>
      </c>
      <c r="G77" s="77">
        <f>+Tổng!H26</f>
        <v>11177786</v>
      </c>
      <c r="H77" s="77">
        <f>+Tổng!I26</f>
        <v>16888895</v>
      </c>
      <c r="I77" s="77">
        <f>+Tổng!J26</f>
        <v>47555584</v>
      </c>
      <c r="J77" s="77">
        <f>+Tổng!K26</f>
        <v>28762889</v>
      </c>
      <c r="K77" s="77">
        <f>+Tổng!L26</f>
        <v>27666683</v>
      </c>
      <c r="L77" s="77">
        <f>+Tổng!M26</f>
        <v>11333331</v>
      </c>
      <c r="M77" s="77">
        <f>+Tổng!N26</f>
        <v>0</v>
      </c>
      <c r="N77" s="78">
        <f t="shared" si="24"/>
        <v>236185198</v>
      </c>
      <c r="O77" s="119">
        <f t="shared" si="28"/>
        <v>2.718871354070173E-2</v>
      </c>
      <c r="P77" s="119">
        <f t="shared" si="25"/>
        <v>3.0191860001825711E-3</v>
      </c>
      <c r="Q77" s="77">
        <v>0</v>
      </c>
      <c r="R77" s="77">
        <v>2000000</v>
      </c>
      <c r="S77" s="77"/>
      <c r="T77" s="77">
        <f t="shared" si="27"/>
        <v>2000000</v>
      </c>
    </row>
    <row r="78" spans="1:21" x14ac:dyDescent="0.2">
      <c r="A78" s="88" t="s">
        <v>3168</v>
      </c>
      <c r="B78" s="77">
        <f>+Tổng!C24</f>
        <v>69012000</v>
      </c>
      <c r="C78" s="77">
        <f>+Tổng!D24</f>
        <v>79738900</v>
      </c>
      <c r="D78" s="77">
        <f>+Tổng!E24</f>
        <v>73853300</v>
      </c>
      <c r="E78" s="77">
        <f>+Tổng!F24</f>
        <v>60949800</v>
      </c>
      <c r="F78" s="77">
        <f>+Tổng!G24</f>
        <v>82192700</v>
      </c>
      <c r="G78" s="77">
        <f>+Tổng!H24</f>
        <v>57094500</v>
      </c>
      <c r="H78" s="77">
        <f>+Tổng!I24</f>
        <v>67691000</v>
      </c>
      <c r="I78" s="77">
        <f>+Tổng!J24</f>
        <v>67240715</v>
      </c>
      <c r="J78" s="77">
        <f>+Tổng!K24</f>
        <v>95859666</v>
      </c>
      <c r="K78" s="77">
        <f>+Tổng!L24</f>
        <v>96388215</v>
      </c>
      <c r="L78" s="77">
        <f>+Tổng!M24</f>
        <v>94765694</v>
      </c>
      <c r="M78" s="77">
        <f>+Tổng!N24</f>
        <v>94255376</v>
      </c>
      <c r="N78" s="78">
        <f t="shared" si="24"/>
        <v>939041866</v>
      </c>
      <c r="O78" s="119">
        <f t="shared" si="28"/>
        <v>0.10809881615612515</v>
      </c>
      <c r="P78" s="119">
        <f t="shared" si="25"/>
        <v>1.200389389098176E-2</v>
      </c>
      <c r="Q78" s="77">
        <v>100264855</v>
      </c>
      <c r="R78" s="77">
        <v>61368888</v>
      </c>
      <c r="S78" s="77"/>
      <c r="T78" s="77">
        <f t="shared" si="27"/>
        <v>161633743</v>
      </c>
    </row>
    <row r="79" spans="1:21" x14ac:dyDescent="0.2">
      <c r="A79" s="88" t="s">
        <v>3169</v>
      </c>
      <c r="B79" s="77">
        <f>+Tổng!C25</f>
        <v>179390298</v>
      </c>
      <c r="C79" s="77">
        <f>+Tổng!D25</f>
        <v>154037571</v>
      </c>
      <c r="D79" s="77">
        <f>+Tổng!E25</f>
        <v>151572559</v>
      </c>
      <c r="E79" s="77">
        <f>+Tổng!F25</f>
        <v>137734049</v>
      </c>
      <c r="F79" s="77">
        <f>+Tổng!G25</f>
        <v>179928039</v>
      </c>
      <c r="G79" s="96">
        <f>+Tổng!H25</f>
        <v>197947013</v>
      </c>
      <c r="H79" s="97">
        <f>+Tổng!I25</f>
        <v>270334711</v>
      </c>
      <c r="I79" s="97">
        <f>+Tổng!J25</f>
        <v>340019843</v>
      </c>
      <c r="J79" s="97">
        <f>+Tổng!K25</f>
        <v>347965379</v>
      </c>
      <c r="K79" s="97">
        <f>+Tổng!L25</f>
        <v>325964685</v>
      </c>
      <c r="L79" s="97">
        <f>+Tổng!M25</f>
        <v>337540614</v>
      </c>
      <c r="M79" s="97">
        <f>+Tổng!N25</f>
        <v>508135410</v>
      </c>
      <c r="N79" s="78">
        <f t="shared" si="24"/>
        <v>3130570171</v>
      </c>
      <c r="O79" s="119">
        <f t="shared" si="28"/>
        <v>0.36037895820374244</v>
      </c>
      <c r="P79" s="119">
        <f t="shared" si="25"/>
        <v>4.0018484278055211E-2</v>
      </c>
      <c r="Q79" s="248">
        <v>392133757</v>
      </c>
      <c r="R79" s="248">
        <v>201830709</v>
      </c>
      <c r="S79" s="248"/>
      <c r="T79" s="248">
        <f t="shared" si="27"/>
        <v>593964466</v>
      </c>
    </row>
    <row r="80" spans="1:21" x14ac:dyDescent="0.2">
      <c r="A80" s="88" t="s">
        <v>3162</v>
      </c>
      <c r="B80" s="77">
        <f>+Tổng!C27</f>
        <v>0</v>
      </c>
      <c r="C80" s="77">
        <f>+Tổng!D27</f>
        <v>20746296</v>
      </c>
      <c r="D80" s="77">
        <f>+Tổng!E27</f>
        <v>0</v>
      </c>
      <c r="E80" s="77">
        <f>+Tổng!F27</f>
        <v>2900000</v>
      </c>
      <c r="F80" s="77">
        <f>+Tổng!G27</f>
        <v>6146000</v>
      </c>
      <c r="G80" s="77">
        <f>+Tổng!H27</f>
        <v>3900000</v>
      </c>
      <c r="H80" s="77">
        <f>+Tổng!I27</f>
        <v>5762980</v>
      </c>
      <c r="I80" s="77">
        <f>+Tổng!J27</f>
        <v>6854000</v>
      </c>
      <c r="J80" s="77">
        <f>+Tổng!K27</f>
        <v>0</v>
      </c>
      <c r="K80" s="77">
        <f>+Tổng!L27</f>
        <v>0</v>
      </c>
      <c r="L80" s="77">
        <f>+Tổng!M27</f>
        <v>0</v>
      </c>
      <c r="M80" s="77">
        <f>+Tổng!N27</f>
        <v>17578704</v>
      </c>
      <c r="N80" s="78">
        <f t="shared" si="24"/>
        <v>63887980</v>
      </c>
      <c r="O80" s="119">
        <f t="shared" si="28"/>
        <v>7.3545336525029882E-3</v>
      </c>
      <c r="P80" s="119">
        <f t="shared" si="25"/>
        <v>8.1668832945214491E-4</v>
      </c>
      <c r="Q80" s="77">
        <v>37972222</v>
      </c>
      <c r="R80" s="77">
        <v>0</v>
      </c>
      <c r="S80" s="77"/>
      <c r="T80" s="77">
        <f t="shared" si="27"/>
        <v>37972222</v>
      </c>
    </row>
    <row r="81" spans="1:20" x14ac:dyDescent="0.2">
      <c r="A81" s="88" t="s">
        <v>3163</v>
      </c>
      <c r="B81" s="77">
        <f>+Tổng!C28</f>
        <v>0</v>
      </c>
      <c r="C81" s="77">
        <f>+Tổng!D28</f>
        <v>0</v>
      </c>
      <c r="D81" s="77">
        <f>+Tổng!E28</f>
        <v>0</v>
      </c>
      <c r="E81" s="77">
        <f>+Tổng!F28</f>
        <v>0</v>
      </c>
      <c r="F81" s="77">
        <f>+Tổng!G28</f>
        <v>0</v>
      </c>
      <c r="G81" s="77">
        <f>+Tổng!H28</f>
        <v>0</v>
      </c>
      <c r="H81" s="77">
        <f>+Tổng!I28</f>
        <v>0</v>
      </c>
      <c r="I81" s="77">
        <f>+Tổng!J28</f>
        <v>0</v>
      </c>
      <c r="J81" s="77">
        <f>+Tổng!K28</f>
        <v>0</v>
      </c>
      <c r="K81" s="77">
        <f>+Tổng!L28</f>
        <v>0</v>
      </c>
      <c r="L81" s="77">
        <f>+Tổng!M28</f>
        <v>0</v>
      </c>
      <c r="M81" s="77">
        <f>+Tổng!N28</f>
        <v>0</v>
      </c>
      <c r="N81" s="78">
        <f t="shared" si="24"/>
        <v>0</v>
      </c>
      <c r="O81" s="119">
        <f t="shared" si="28"/>
        <v>0</v>
      </c>
      <c r="P81" s="119">
        <f t="shared" si="25"/>
        <v>0</v>
      </c>
      <c r="Q81" s="77">
        <v>0</v>
      </c>
      <c r="R81" s="77">
        <v>0</v>
      </c>
      <c r="S81" s="77"/>
      <c r="T81" s="77">
        <f t="shared" si="27"/>
        <v>0</v>
      </c>
    </row>
    <row r="82" spans="1:20" x14ac:dyDescent="0.2">
      <c r="A82" s="88" t="s">
        <v>3166</v>
      </c>
      <c r="B82" s="77">
        <f>+Tổng!C29</f>
        <v>0</v>
      </c>
      <c r="C82" s="77">
        <f>+Tổng!D29</f>
        <v>0</v>
      </c>
      <c r="D82" s="77">
        <f>+Tổng!E29</f>
        <v>0</v>
      </c>
      <c r="E82" s="77">
        <f>+Tổng!F29</f>
        <v>0</v>
      </c>
      <c r="F82" s="77">
        <f>+Tổng!G29</f>
        <v>0</v>
      </c>
      <c r="G82" s="77">
        <f>+Tổng!H29</f>
        <v>3790000</v>
      </c>
      <c r="H82" s="77">
        <f>+Tổng!I29</f>
        <v>0</v>
      </c>
      <c r="I82" s="77">
        <f>+Tổng!J29</f>
        <v>0</v>
      </c>
      <c r="J82" s="77">
        <f>+Tổng!K29</f>
        <v>0</v>
      </c>
      <c r="K82" s="77">
        <f>+Tổng!L29</f>
        <v>0</v>
      </c>
      <c r="L82" s="77">
        <f>+Tổng!M29</f>
        <v>0</v>
      </c>
      <c r="M82" s="77">
        <f>+Tổng!N29</f>
        <v>0</v>
      </c>
      <c r="N82" s="78">
        <f t="shared" si="24"/>
        <v>3790000</v>
      </c>
      <c r="O82" s="119">
        <f t="shared" si="28"/>
        <v>4.3628993345831756E-4</v>
      </c>
      <c r="P82" s="119">
        <f t="shared" si="25"/>
        <v>4.8448061256963038E-5</v>
      </c>
      <c r="Q82" s="77">
        <v>0</v>
      </c>
      <c r="R82" s="77">
        <v>0</v>
      </c>
      <c r="S82" s="77"/>
      <c r="T82" s="77">
        <f t="shared" si="27"/>
        <v>0</v>
      </c>
    </row>
    <row r="83" spans="1:20" x14ac:dyDescent="0.2">
      <c r="A83" s="88" t="s">
        <v>3170</v>
      </c>
      <c r="B83" s="77">
        <f>+Tổng!C30</f>
        <v>0</v>
      </c>
      <c r="C83" s="77">
        <f>+Tổng!D30</f>
        <v>36255725</v>
      </c>
      <c r="D83" s="77">
        <f>+Tổng!E30</f>
        <v>0</v>
      </c>
      <c r="E83" s="77">
        <f>+Tổng!F30</f>
        <v>0</v>
      </c>
      <c r="F83" s="77">
        <f>+Tổng!G30</f>
        <v>0</v>
      </c>
      <c r="G83" s="77">
        <f>+Tổng!H30</f>
        <v>0</v>
      </c>
      <c r="H83" s="77">
        <f>+Tổng!I30</f>
        <v>740741</v>
      </c>
      <c r="I83" s="77">
        <f>+Tổng!J30</f>
        <v>3470909</v>
      </c>
      <c r="J83" s="77">
        <f>+Tổng!K30</f>
        <v>0</v>
      </c>
      <c r="K83" s="77">
        <f>+Tổng!L30</f>
        <v>44899091</v>
      </c>
      <c r="L83" s="77">
        <f>+Tổng!M30</f>
        <v>4300000</v>
      </c>
      <c r="M83" s="77">
        <f>+Tổng!N30</f>
        <v>0</v>
      </c>
      <c r="N83" s="78">
        <f t="shared" si="24"/>
        <v>89666466</v>
      </c>
      <c r="O83" s="119">
        <f t="shared" si="28"/>
        <v>1.0322051842897756E-2</v>
      </c>
      <c r="P83" s="119">
        <f t="shared" si="25"/>
        <v>1.146218057378204E-3</v>
      </c>
      <c r="Q83" s="77">
        <v>0</v>
      </c>
      <c r="R83" s="77">
        <v>0</v>
      </c>
      <c r="S83" s="77"/>
      <c r="T83" s="77">
        <f t="shared" si="27"/>
        <v>0</v>
      </c>
    </row>
    <row r="84" spans="1:20" x14ac:dyDescent="0.2">
      <c r="A84" s="88" t="str">
        <f>+Tổng!B31</f>
        <v>Chi phí bán hàng _ lương khác</v>
      </c>
      <c r="B84" s="77">
        <f>+Tổng!C31</f>
        <v>3939582</v>
      </c>
      <c r="C84" s="77">
        <f>+Tổng!D31</f>
        <v>5847714</v>
      </c>
      <c r="D84" s="77">
        <f>+Tổng!E31</f>
        <v>0</v>
      </c>
      <c r="E84" s="77">
        <f>+Tổng!F31</f>
        <v>0</v>
      </c>
      <c r="F84" s="77">
        <f>+Tổng!G31</f>
        <v>0</v>
      </c>
      <c r="G84" s="77">
        <f>+Tổng!H31</f>
        <v>0</v>
      </c>
      <c r="H84" s="77">
        <f>+Tổng!I31</f>
        <v>0</v>
      </c>
      <c r="I84" s="77">
        <f>+Tổng!J31</f>
        <v>0</v>
      </c>
      <c r="J84" s="77">
        <f>+Tổng!K31</f>
        <v>0</v>
      </c>
      <c r="K84" s="77">
        <f>+Tổng!L31</f>
        <v>0</v>
      </c>
      <c r="L84" s="77">
        <f>+Tổng!M31</f>
        <v>0</v>
      </c>
      <c r="M84" s="77">
        <f>+Tổng!N31</f>
        <v>0</v>
      </c>
      <c r="N84" s="78">
        <f>SUM(B84:M84)</f>
        <v>9787296</v>
      </c>
      <c r="O84" s="119">
        <f t="shared" si="28"/>
        <v>1.1266751241627592E-3</v>
      </c>
      <c r="P84" s="119">
        <f t="shared" si="25"/>
        <v>1.2511227338998134E-4</v>
      </c>
      <c r="Q84" s="77">
        <v>0</v>
      </c>
      <c r="R84" s="77">
        <v>0</v>
      </c>
      <c r="S84" s="77"/>
      <c r="T84" s="77">
        <f t="shared" si="27"/>
        <v>0</v>
      </c>
    </row>
    <row r="85" spans="1:20" ht="5.45" customHeight="1" x14ac:dyDescent="0.2">
      <c r="A85" s="82"/>
      <c r="B85" s="77"/>
      <c r="C85" s="77"/>
      <c r="D85" s="77"/>
      <c r="E85" s="77"/>
      <c r="F85" s="77"/>
      <c r="G85" s="77"/>
      <c r="H85" s="77"/>
      <c r="I85" s="77"/>
      <c r="J85" s="77"/>
      <c r="K85" s="82"/>
      <c r="L85" s="82"/>
      <c r="M85" s="82"/>
      <c r="N85" s="73"/>
      <c r="O85" s="119"/>
      <c r="P85" s="119"/>
      <c r="Q85" s="82"/>
      <c r="R85" s="82"/>
      <c r="S85" s="82"/>
      <c r="T85" s="82"/>
    </row>
    <row r="86" spans="1:20" s="51" customFormat="1" x14ac:dyDescent="0.2">
      <c r="A86" s="91" t="s">
        <v>4388</v>
      </c>
      <c r="B86" s="92">
        <f t="shared" ref="B86:M86" si="29">+SUM(B87:B99)</f>
        <v>485570021</v>
      </c>
      <c r="C86" s="92">
        <f t="shared" si="29"/>
        <v>460675487</v>
      </c>
      <c r="D86" s="92">
        <f t="shared" si="29"/>
        <v>440084755</v>
      </c>
      <c r="E86" s="92">
        <f t="shared" si="29"/>
        <v>564111364</v>
      </c>
      <c r="F86" s="92">
        <f t="shared" si="29"/>
        <v>627283118</v>
      </c>
      <c r="G86" s="92">
        <f t="shared" si="29"/>
        <v>575388906</v>
      </c>
      <c r="H86" s="92">
        <f t="shared" si="29"/>
        <v>659736100</v>
      </c>
      <c r="I86" s="92">
        <f t="shared" si="29"/>
        <v>997904246</v>
      </c>
      <c r="J86" s="92">
        <f t="shared" si="29"/>
        <v>662069914</v>
      </c>
      <c r="K86" s="92">
        <f t="shared" si="29"/>
        <v>644148631</v>
      </c>
      <c r="L86" s="92">
        <f t="shared" si="29"/>
        <v>695013810</v>
      </c>
      <c r="M86" s="92">
        <f t="shared" si="29"/>
        <v>1313462584</v>
      </c>
      <c r="N86" s="85">
        <f>SUM(B86:M86)</f>
        <v>8125448936</v>
      </c>
      <c r="O86" s="115">
        <f>+N86/$N$86</f>
        <v>1</v>
      </c>
      <c r="P86" s="115">
        <f t="shared" si="25"/>
        <v>0.10386866696349686</v>
      </c>
      <c r="Q86" s="92">
        <f t="shared" ref="Q86:R86" si="30">+SUM(Q87:Q99)</f>
        <v>978803649</v>
      </c>
      <c r="R86" s="92">
        <f t="shared" si="30"/>
        <v>658773624</v>
      </c>
      <c r="S86" s="92"/>
      <c r="T86" s="92">
        <f t="shared" ref="T86:T118" si="31">+SUM(Q86:R86)</f>
        <v>1637577273</v>
      </c>
    </row>
    <row r="87" spans="1:20" x14ac:dyDescent="0.2">
      <c r="A87" s="88" t="str">
        <f>+Tổng!B34</f>
        <v>Lương và các khoản trích theo lương QLDN</v>
      </c>
      <c r="B87" s="77">
        <f>+Tổng!C34</f>
        <v>329190600</v>
      </c>
      <c r="C87" s="77">
        <f>+Tổng!D34</f>
        <v>291208900</v>
      </c>
      <c r="D87" s="77">
        <f>+Tổng!E34</f>
        <v>278908000</v>
      </c>
      <c r="E87" s="77">
        <f>+Tổng!F34</f>
        <v>299220682</v>
      </c>
      <c r="F87" s="77">
        <f>+Tổng!G34</f>
        <v>295981100</v>
      </c>
      <c r="G87" s="77">
        <f>+Tổng!H34</f>
        <v>339862100</v>
      </c>
      <c r="H87" s="77">
        <f>+Tổng!I34</f>
        <v>365101500</v>
      </c>
      <c r="I87" s="77">
        <f>+Tổng!J34</f>
        <v>380639241</v>
      </c>
      <c r="J87" s="77">
        <f>+Tổng!K34</f>
        <v>361997497</v>
      </c>
      <c r="K87" s="77">
        <f>+Tổng!L34</f>
        <v>387924985</v>
      </c>
      <c r="L87" s="77">
        <f>+Tổng!M34</f>
        <v>362900548</v>
      </c>
      <c r="M87" s="77">
        <f>+Tổng!N34</f>
        <v>849784451</v>
      </c>
      <c r="N87" s="78">
        <f t="shared" ref="N87:N99" si="32">SUM(B87:M87)</f>
        <v>4542719604</v>
      </c>
      <c r="O87" s="119">
        <f>+N87/$N$86</f>
        <v>0.5590730604278823</v>
      </c>
      <c r="P87" s="119">
        <f t="shared" si="25"/>
        <v>5.8070173521846666E-2</v>
      </c>
      <c r="Q87" s="77">
        <v>584442369</v>
      </c>
      <c r="R87" s="77">
        <v>343970855</v>
      </c>
      <c r="S87" s="77"/>
      <c r="T87" s="77">
        <f t="shared" si="31"/>
        <v>928413224</v>
      </c>
    </row>
    <row r="88" spans="1:20" x14ac:dyDescent="0.2">
      <c r="A88" s="88" t="str">
        <f>+Tổng!B35</f>
        <v>Chi phí phúc lợi nhân viên (ốm đau, thăm hỏi, lễ tết)</v>
      </c>
      <c r="B88" s="77">
        <f>+Tổng!C35</f>
        <v>3000000</v>
      </c>
      <c r="C88" s="77">
        <f>+Tổng!D35</f>
        <v>0</v>
      </c>
      <c r="D88" s="77">
        <f>+Tổng!E35</f>
        <v>0</v>
      </c>
      <c r="E88" s="77">
        <f>+Tổng!F35</f>
        <v>6600000</v>
      </c>
      <c r="F88" s="77">
        <f>+Tổng!G35</f>
        <v>0</v>
      </c>
      <c r="G88" s="77">
        <f>+Tổng!H35</f>
        <v>2400000</v>
      </c>
      <c r="H88" s="77">
        <f>+Tổng!I35</f>
        <v>0</v>
      </c>
      <c r="I88" s="77">
        <f>+Tổng!J35</f>
        <v>0</v>
      </c>
      <c r="J88" s="77">
        <f>+Tổng!K35</f>
        <v>0</v>
      </c>
      <c r="K88" s="77">
        <f>+Tổng!L35</f>
        <v>18906000</v>
      </c>
      <c r="L88" s="77">
        <f>+Tổng!M35</f>
        <v>0</v>
      </c>
      <c r="M88" s="77">
        <f>+Tổng!N35</f>
        <v>4500000</v>
      </c>
      <c r="N88" s="78">
        <f t="shared" si="32"/>
        <v>35406000</v>
      </c>
      <c r="O88" s="119">
        <f t="shared" ref="O88:O99" si="33">+N88/$N$86</f>
        <v>4.3574207750088556E-3</v>
      </c>
      <c r="P88" s="119">
        <f t="shared" si="25"/>
        <v>4.5259948729921723E-4</v>
      </c>
      <c r="Q88" s="77">
        <v>56449338</v>
      </c>
      <c r="R88" s="77">
        <v>14800000</v>
      </c>
      <c r="S88" s="77"/>
      <c r="T88" s="77">
        <f t="shared" si="31"/>
        <v>71249338</v>
      </c>
    </row>
    <row r="89" spans="1:20" x14ac:dyDescent="0.2">
      <c r="A89" s="88" t="str">
        <f>+Tổng!B37</f>
        <v>Chi phí công tác NV quản lý</v>
      </c>
      <c r="B89" s="77">
        <f>+Tổng!C37</f>
        <v>231481</v>
      </c>
      <c r="C89" s="77">
        <f>+Tổng!D37</f>
        <v>4713926</v>
      </c>
      <c r="D89" s="77">
        <f>+Tổng!E37</f>
        <v>-7460000</v>
      </c>
      <c r="E89" s="77">
        <f>+Tổng!F37</f>
        <v>20682407</v>
      </c>
      <c r="F89" s="77">
        <f>+Tổng!G37</f>
        <v>25938149</v>
      </c>
      <c r="G89" s="77">
        <f>+Tổng!H37</f>
        <v>19752948</v>
      </c>
      <c r="H89" s="98">
        <f>+Tổng!I37</f>
        <v>76908784</v>
      </c>
      <c r="I89" s="77">
        <f>+Tổng!J37</f>
        <v>32169000</v>
      </c>
      <c r="J89" s="77">
        <f>+Tổng!K37</f>
        <v>12942556</v>
      </c>
      <c r="K89" s="77">
        <f>+Tổng!L37</f>
        <v>0</v>
      </c>
      <c r="L89" s="77">
        <f>+Tổng!M37</f>
        <v>3000000</v>
      </c>
      <c r="M89" s="77">
        <f>+Tổng!N37</f>
        <v>3240741</v>
      </c>
      <c r="N89" s="78">
        <f t="shared" si="32"/>
        <v>192119992</v>
      </c>
      <c r="O89" s="119">
        <f t="shared" si="33"/>
        <v>2.3644231046583492E-2</v>
      </c>
      <c r="P89" s="119">
        <f t="shared" si="25"/>
        <v>2.4558947601855535E-3</v>
      </c>
      <c r="Q89" s="77">
        <v>0</v>
      </c>
      <c r="R89" s="77">
        <v>0</v>
      </c>
      <c r="S89" s="77"/>
      <c r="T89" s="77">
        <f t="shared" si="31"/>
        <v>0</v>
      </c>
    </row>
    <row r="90" spans="1:20" x14ac:dyDescent="0.2">
      <c r="A90" s="88" t="str">
        <f>+Tổng!B36</f>
        <v>Chi phí thuê văn phòng</v>
      </c>
      <c r="B90" s="77">
        <f>+Tổng!C36</f>
        <v>114991636</v>
      </c>
      <c r="C90" s="77">
        <f>+Tổng!D36</f>
        <v>115096636</v>
      </c>
      <c r="D90" s="77">
        <f>+Tổng!E36</f>
        <v>107454971</v>
      </c>
      <c r="E90" s="77">
        <f>+Tổng!F36</f>
        <v>143427597</v>
      </c>
      <c r="F90" s="77">
        <f>+Tổng!G36</f>
        <v>180340294</v>
      </c>
      <c r="G90" s="77">
        <f>+Tổng!H36</f>
        <v>150582127</v>
      </c>
      <c r="H90" s="77">
        <f>+Tổng!I36</f>
        <v>121788363</v>
      </c>
      <c r="I90" s="77">
        <f>+Tổng!J36</f>
        <v>143601636</v>
      </c>
      <c r="J90" s="77">
        <f>+Tổng!K36</f>
        <v>167060623</v>
      </c>
      <c r="K90" s="77">
        <f>+Tổng!L36</f>
        <v>149085507</v>
      </c>
      <c r="L90" s="77">
        <f>+Tổng!M36</f>
        <v>201248294</v>
      </c>
      <c r="M90" s="77">
        <f>+Tổng!N36</f>
        <v>349675623</v>
      </c>
      <c r="N90" s="78">
        <f t="shared" si="32"/>
        <v>1944353307</v>
      </c>
      <c r="O90" s="119">
        <f t="shared" si="33"/>
        <v>0.23929180065183786</v>
      </c>
      <c r="P90" s="119">
        <f t="shared" si="25"/>
        <v>2.485492034900123E-2</v>
      </c>
      <c r="Q90" s="77">
        <v>127085507</v>
      </c>
      <c r="R90" s="77">
        <v>141327826</v>
      </c>
      <c r="S90" s="77"/>
      <c r="T90" s="77">
        <f t="shared" si="31"/>
        <v>268413333</v>
      </c>
    </row>
    <row r="91" spans="1:20" x14ac:dyDescent="0.2">
      <c r="A91" s="88" t="str">
        <f>+Tổng!B38</f>
        <v>Chi phí tiếp khách QLDN</v>
      </c>
      <c r="B91" s="77">
        <f>+Tổng!C38</f>
        <v>3965222</v>
      </c>
      <c r="C91" s="77">
        <f>+Tổng!D38</f>
        <v>1503000</v>
      </c>
      <c r="D91" s="77">
        <f>+Tổng!E38</f>
        <v>12374704</v>
      </c>
      <c r="E91" s="77">
        <f>+Tổng!F38</f>
        <v>5825667</v>
      </c>
      <c r="F91" s="77">
        <f>+Tổng!G38</f>
        <v>11392948</v>
      </c>
      <c r="G91" s="77">
        <f>+Tổng!H38</f>
        <v>13657070</v>
      </c>
      <c r="H91" s="77">
        <f>+Tổng!I38</f>
        <v>7252000</v>
      </c>
      <c r="I91" s="77">
        <f>+Tổng!J38</f>
        <v>14102055</v>
      </c>
      <c r="J91" s="77">
        <f>+Tổng!K38</f>
        <v>26307551</v>
      </c>
      <c r="K91" s="77">
        <f>+Tổng!L38</f>
        <v>27782938</v>
      </c>
      <c r="L91" s="77">
        <f>+Tổng!M38</f>
        <v>5859750</v>
      </c>
      <c r="M91" s="77">
        <f>+Tổng!N38</f>
        <v>2820000</v>
      </c>
      <c r="N91" s="78">
        <f t="shared" si="32"/>
        <v>132842905</v>
      </c>
      <c r="O91" s="119">
        <f t="shared" si="33"/>
        <v>1.6348992658293163E-2</v>
      </c>
      <c r="P91" s="119">
        <f t="shared" si="25"/>
        <v>1.6981480736129079E-3</v>
      </c>
      <c r="Q91" s="77">
        <v>17678806</v>
      </c>
      <c r="R91" s="77">
        <v>25500000</v>
      </c>
      <c r="S91" s="77"/>
      <c r="T91" s="77">
        <f t="shared" si="31"/>
        <v>43178806</v>
      </c>
    </row>
    <row r="92" spans="1:20" x14ac:dyDescent="0.2">
      <c r="A92" s="88" t="str">
        <f>+Tổng!B39</f>
        <v>Chi phí điện, nước, internet, vệ sinh..</v>
      </c>
      <c r="B92" s="77">
        <f>+Tổng!C39</f>
        <v>4283780</v>
      </c>
      <c r="C92" s="77">
        <f>+Tổng!D39</f>
        <v>3570416</v>
      </c>
      <c r="D92" s="77">
        <f>+Tổng!E39</f>
        <v>4701968</v>
      </c>
      <c r="E92" s="77">
        <f>+Tổng!F39</f>
        <v>12033307</v>
      </c>
      <c r="F92" s="77">
        <f>+Tổng!G39</f>
        <v>6798465</v>
      </c>
      <c r="G92" s="77">
        <f>+Tổng!H39</f>
        <v>0</v>
      </c>
      <c r="H92" s="77">
        <f>+Tổng!I39</f>
        <v>4427611</v>
      </c>
      <c r="I92" s="77">
        <f>+Tổng!J39</f>
        <v>4208564</v>
      </c>
      <c r="J92" s="77">
        <f>+Tổng!K39</f>
        <v>13193166</v>
      </c>
      <c r="K92" s="77">
        <f>+Tổng!L39</f>
        <v>10608983</v>
      </c>
      <c r="L92" s="77">
        <f>+Tổng!M39</f>
        <v>36641512</v>
      </c>
      <c r="M92" s="77">
        <f>+Tổng!N39</f>
        <v>19506132</v>
      </c>
      <c r="N92" s="78">
        <f t="shared" si="32"/>
        <v>119973904</v>
      </c>
      <c r="O92" s="119">
        <f t="shared" si="33"/>
        <v>1.4765203122310286E-2</v>
      </c>
      <c r="P92" s="119">
        <f t="shared" si="25"/>
        <v>1.5336419657596312E-3</v>
      </c>
      <c r="Q92" s="77">
        <v>10322467</v>
      </c>
      <c r="R92" s="77">
        <v>3148272</v>
      </c>
      <c r="S92" s="77"/>
      <c r="T92" s="77">
        <f t="shared" si="31"/>
        <v>13470739</v>
      </c>
    </row>
    <row r="93" spans="1:20" ht="25.5" x14ac:dyDescent="0.2">
      <c r="A93" s="149" t="str">
        <f>+Tổng!B40</f>
        <v>HCVP  khác (in ấn, CPN, VPP, điện thoại, phí NH...)</v>
      </c>
      <c r="B93" s="77">
        <f>+Tổng!C40</f>
        <v>11748467</v>
      </c>
      <c r="C93" s="77">
        <f>+Tổng!D40</f>
        <v>40028423</v>
      </c>
      <c r="D93" s="77">
        <f>+Tổng!E40</f>
        <v>26010734</v>
      </c>
      <c r="E93" s="77">
        <f>+Tổng!F40</f>
        <v>29865809</v>
      </c>
      <c r="F93" s="77">
        <f>+Tổng!G40</f>
        <v>69702089</v>
      </c>
      <c r="G93" s="77">
        <f>+Tổng!H40</f>
        <v>26417828</v>
      </c>
      <c r="H93" s="77">
        <f>+Tổng!I40</f>
        <v>54827595</v>
      </c>
      <c r="I93" s="98">
        <f>+Tổng!J40</f>
        <v>402209510</v>
      </c>
      <c r="J93" s="77">
        <f>+Tổng!K40</f>
        <v>28828890</v>
      </c>
      <c r="K93" s="77">
        <f>+Tổng!L40</f>
        <v>35870828</v>
      </c>
      <c r="L93" s="77">
        <f>+Tổng!M40</f>
        <v>79549055</v>
      </c>
      <c r="M93" s="77">
        <f>+Tổng!N40</f>
        <v>76601767</v>
      </c>
      <c r="N93" s="78">
        <f t="shared" si="32"/>
        <v>881660995</v>
      </c>
      <c r="O93" s="119">
        <f t="shared" si="33"/>
        <v>0.10850612710071679</v>
      </c>
      <c r="P93" s="119">
        <f t="shared" si="25"/>
        <v>1.1270386779323214E-2</v>
      </c>
      <c r="Q93" s="77">
        <v>154570660</v>
      </c>
      <c r="R93" s="77">
        <v>37430315</v>
      </c>
      <c r="S93" s="77"/>
      <c r="T93" s="77">
        <f t="shared" si="31"/>
        <v>192000975</v>
      </c>
    </row>
    <row r="94" spans="1:20" x14ac:dyDescent="0.2">
      <c r="A94" s="88" t="str">
        <f>+Tổng!B41</f>
        <v>Chi phí tuyển dụng, nhân sự</v>
      </c>
      <c r="B94" s="77">
        <f>+Tổng!C41</f>
        <v>0</v>
      </c>
      <c r="C94" s="77">
        <f>+Tổng!D41</f>
        <v>0</v>
      </c>
      <c r="D94" s="77">
        <f>+Tổng!E41</f>
        <v>0</v>
      </c>
      <c r="E94" s="77">
        <f>+Tổng!F41</f>
        <v>13376000</v>
      </c>
      <c r="F94" s="77">
        <f>+Tổng!G41</f>
        <v>0</v>
      </c>
      <c r="G94" s="77">
        <f>+Tổng!H41</f>
        <v>0</v>
      </c>
      <c r="H94" s="77">
        <f>+Tổng!I41</f>
        <v>0</v>
      </c>
      <c r="I94" s="77">
        <f>+Tổng!J41</f>
        <v>3708003</v>
      </c>
      <c r="J94" s="77">
        <f>+Tổng!K41</f>
        <v>500000</v>
      </c>
      <c r="K94" s="77">
        <f>+Tổng!L41</f>
        <v>4300152</v>
      </c>
      <c r="L94" s="77">
        <f>+Tổng!M41</f>
        <v>0</v>
      </c>
      <c r="M94" s="77">
        <f>+Tổng!N41</f>
        <v>0</v>
      </c>
      <c r="N94" s="78">
        <f t="shared" si="32"/>
        <v>21884155</v>
      </c>
      <c r="O94" s="119">
        <f t="shared" si="33"/>
        <v>2.6932856476448602E-3</v>
      </c>
      <c r="P94" s="119">
        <f t="shared" si="25"/>
        <v>2.7974798997278995E-4</v>
      </c>
      <c r="Q94" s="77">
        <v>0</v>
      </c>
      <c r="R94" s="77">
        <v>0</v>
      </c>
      <c r="S94" s="77"/>
      <c r="T94" s="77">
        <f t="shared" si="31"/>
        <v>0</v>
      </c>
    </row>
    <row r="95" spans="1:20" x14ac:dyDescent="0.2">
      <c r="A95" s="88" t="str">
        <f>+Tổng!B42</f>
        <v>Chi phí đối ngoại</v>
      </c>
      <c r="B95" s="77">
        <f>+Tổng!C42</f>
        <v>0</v>
      </c>
      <c r="C95" s="77">
        <f>+Tổng!D42</f>
        <v>0</v>
      </c>
      <c r="D95" s="77">
        <f>+Tổng!E42</f>
        <v>0</v>
      </c>
      <c r="E95" s="77">
        <f>+Tổng!F42</f>
        <v>0</v>
      </c>
      <c r="F95" s="77">
        <f>+Tổng!G42</f>
        <v>0</v>
      </c>
      <c r="G95" s="77">
        <f>+Tổng!H42</f>
        <v>0</v>
      </c>
      <c r="H95" s="77">
        <f>+Tổng!I42</f>
        <v>0</v>
      </c>
      <c r="I95" s="77">
        <f>+Tổng!J42</f>
        <v>0</v>
      </c>
      <c r="J95" s="98">
        <f>+Tổng!K42</f>
        <v>18232000</v>
      </c>
      <c r="K95" s="98">
        <f>+Tổng!L42</f>
        <v>0</v>
      </c>
      <c r="L95" s="98">
        <f>+Tổng!M42</f>
        <v>500000</v>
      </c>
      <c r="M95" s="98">
        <f>+Tổng!N42</f>
        <v>0</v>
      </c>
      <c r="N95" s="78">
        <f t="shared" si="32"/>
        <v>18732000</v>
      </c>
      <c r="O95" s="119">
        <f t="shared" si="33"/>
        <v>2.3053495440734872E-3</v>
      </c>
      <c r="P95" s="119">
        <f t="shared" si="25"/>
        <v>2.3945358402781836E-4</v>
      </c>
      <c r="Q95" s="77">
        <v>0</v>
      </c>
      <c r="R95" s="77">
        <v>53318944</v>
      </c>
      <c r="S95" s="77"/>
      <c r="T95" s="77">
        <f t="shared" si="31"/>
        <v>53318944</v>
      </c>
    </row>
    <row r="96" spans="1:20" x14ac:dyDescent="0.2">
      <c r="A96" s="88" t="str">
        <f>+Tổng!B43</f>
        <v>CP xăng xe, cầu đường...</v>
      </c>
      <c r="B96" s="77">
        <f>+Tổng!C43</f>
        <v>5554883</v>
      </c>
      <c r="C96" s="77">
        <f>+Tổng!D43</f>
        <v>1225400</v>
      </c>
      <c r="D96" s="77">
        <f>+Tổng!E43</f>
        <v>10973169</v>
      </c>
      <c r="E96" s="77">
        <f>+Tổng!F43</f>
        <v>14771384</v>
      </c>
      <c r="F96" s="77">
        <f>+Tổng!G43</f>
        <v>8253395</v>
      </c>
      <c r="G96" s="77">
        <f>+Tổng!H43</f>
        <v>12043652</v>
      </c>
      <c r="H96" s="77">
        <f>+Tổng!I43</f>
        <v>18424019</v>
      </c>
      <c r="I96" s="77">
        <f>+Tổng!J43</f>
        <v>13280189</v>
      </c>
      <c r="J96" s="77">
        <f>+Tổng!K43</f>
        <v>6797001</v>
      </c>
      <c r="K96" s="77">
        <f>+Tổng!L43</f>
        <v>8458454</v>
      </c>
      <c r="L96" s="77">
        <f>+Tổng!M43</f>
        <v>4607606</v>
      </c>
      <c r="M96" s="77">
        <f>+Tổng!N43</f>
        <v>6497043</v>
      </c>
      <c r="N96" s="78">
        <f t="shared" si="32"/>
        <v>110886195</v>
      </c>
      <c r="O96" s="119">
        <f t="shared" si="33"/>
        <v>1.3646777657873893E-2</v>
      </c>
      <c r="P96" s="119">
        <f t="shared" si="25"/>
        <v>1.4174726036705932E-3</v>
      </c>
      <c r="Q96" s="77">
        <v>915667</v>
      </c>
      <c r="R96" s="77">
        <v>13938577</v>
      </c>
      <c r="S96" s="77"/>
      <c r="T96" s="77">
        <f t="shared" si="31"/>
        <v>14854244</v>
      </c>
    </row>
    <row r="97" spans="1:20" x14ac:dyDescent="0.2">
      <c r="A97" s="88" t="str">
        <f>+Tổng!B44</f>
        <v>CP phát triển hệ thống</v>
      </c>
      <c r="B97" s="77">
        <f>+Tổng!C44</f>
        <v>5573069</v>
      </c>
      <c r="C97" s="77">
        <f>+Tổng!D44</f>
        <v>3295368</v>
      </c>
      <c r="D97" s="77">
        <f>+Tổng!E44</f>
        <v>3515374</v>
      </c>
      <c r="E97" s="77">
        <f>+Tổng!F44</f>
        <v>3843860</v>
      </c>
      <c r="F97" s="77">
        <f>+Tổng!G44</f>
        <v>3680417</v>
      </c>
      <c r="G97" s="77">
        <f>+Tổng!H44</f>
        <v>3948408</v>
      </c>
      <c r="H97" s="77">
        <f>+Tổng!I44</f>
        <v>3777967</v>
      </c>
      <c r="I97" s="77">
        <f>+Tổng!J44</f>
        <v>3951449</v>
      </c>
      <c r="J97" s="77">
        <f>+Tổng!K44</f>
        <v>3176614</v>
      </c>
      <c r="K97" s="77">
        <f>+Tổng!L44</f>
        <v>1177151</v>
      </c>
      <c r="L97" s="77">
        <f>+Tổng!M44</f>
        <v>707045</v>
      </c>
      <c r="M97" s="77">
        <f>+Tổng!N44</f>
        <v>836827</v>
      </c>
      <c r="N97" s="78">
        <f t="shared" si="32"/>
        <v>37483549</v>
      </c>
      <c r="O97" s="119">
        <f t="shared" si="33"/>
        <v>4.6131049859815402E-3</v>
      </c>
      <c r="P97" s="119">
        <f t="shared" si="25"/>
        <v>4.7915706545656348E-4</v>
      </c>
      <c r="Q97" s="77">
        <v>13344360</v>
      </c>
      <c r="R97" s="77">
        <v>13344360</v>
      </c>
      <c r="S97" s="77"/>
      <c r="T97" s="77">
        <f t="shared" si="31"/>
        <v>26688720</v>
      </c>
    </row>
    <row r="98" spans="1:20" x14ac:dyDescent="0.2">
      <c r="A98" s="88" t="str">
        <f>+Tổng!B45</f>
        <v>Chi phí thuế</v>
      </c>
      <c r="B98" s="77">
        <f>+Tổng!C45</f>
        <v>7030883</v>
      </c>
      <c r="C98" s="77">
        <f>+Tổng!D45</f>
        <v>33418</v>
      </c>
      <c r="D98" s="77">
        <f>+Tổng!E45</f>
        <v>3605835</v>
      </c>
      <c r="E98" s="77">
        <f>+Tổng!F45</f>
        <v>14464651</v>
      </c>
      <c r="F98" s="77">
        <f>+Tổng!G45</f>
        <v>18529595</v>
      </c>
      <c r="G98" s="77">
        <f>+Tổng!H45</f>
        <v>58107</v>
      </c>
      <c r="H98" s="77">
        <f>+Tổng!I45</f>
        <v>561595</v>
      </c>
      <c r="I98" s="77">
        <f>+Tổng!J45</f>
        <v>34599</v>
      </c>
      <c r="J98" s="77">
        <f>+Tổng!K45</f>
        <v>34016</v>
      </c>
      <c r="K98" s="77">
        <f>+Tổng!L45</f>
        <v>33633</v>
      </c>
      <c r="L98" s="77">
        <f>+Tổng!M45</f>
        <v>0</v>
      </c>
      <c r="M98" s="77">
        <f>+Tổng!N45</f>
        <v>0</v>
      </c>
      <c r="N98" s="78">
        <f t="shared" si="32"/>
        <v>44386332</v>
      </c>
      <c r="O98" s="119">
        <f t="shared" si="33"/>
        <v>5.4626313388476634E-3</v>
      </c>
      <c r="P98" s="119">
        <f t="shared" si="25"/>
        <v>5.6739623527912893E-4</v>
      </c>
      <c r="Q98" s="77">
        <v>13994475</v>
      </c>
      <c r="R98" s="77">
        <v>11994475</v>
      </c>
      <c r="S98" s="77"/>
      <c r="T98" s="77">
        <f t="shared" si="31"/>
        <v>25988950</v>
      </c>
    </row>
    <row r="99" spans="1:20" x14ac:dyDescent="0.2">
      <c r="A99" s="88" t="str">
        <f>+Tổng!B46</f>
        <v>CP Thưởng nhân viên</v>
      </c>
      <c r="B99" s="77">
        <f>+Tổng!C46</f>
        <v>0</v>
      </c>
      <c r="C99" s="77">
        <f>+Tổng!D46</f>
        <v>0</v>
      </c>
      <c r="D99" s="77">
        <f>+Tổng!E46</f>
        <v>0</v>
      </c>
      <c r="E99" s="77">
        <f>+Tổng!F46</f>
        <v>0</v>
      </c>
      <c r="F99" s="77">
        <f>+Tổng!G46</f>
        <v>6666666</v>
      </c>
      <c r="G99" s="77">
        <f>+Tổng!H46</f>
        <v>6666666</v>
      </c>
      <c r="H99" s="77">
        <f>+Tổng!I46</f>
        <v>6666666</v>
      </c>
      <c r="I99" s="77">
        <f>+Tổng!J46</f>
        <v>0</v>
      </c>
      <c r="J99" s="77">
        <f>+Tổng!K46</f>
        <v>23000000</v>
      </c>
      <c r="K99" s="77">
        <f>+Tổng!L46</f>
        <v>0</v>
      </c>
      <c r="L99" s="77">
        <f>+Tổng!M46</f>
        <v>0</v>
      </c>
      <c r="M99" s="77">
        <f>+Tổng!N46</f>
        <v>0</v>
      </c>
      <c r="N99" s="78">
        <f t="shared" si="32"/>
        <v>42999998</v>
      </c>
      <c r="O99" s="119">
        <f t="shared" si="33"/>
        <v>5.2920150429458064E-3</v>
      </c>
      <c r="P99" s="119">
        <f t="shared" si="25"/>
        <v>5.496745480615536E-4</v>
      </c>
      <c r="Q99" s="77">
        <v>0</v>
      </c>
      <c r="R99" s="77">
        <v>0</v>
      </c>
      <c r="S99" s="77"/>
      <c r="T99" s="77">
        <f t="shared" si="31"/>
        <v>0</v>
      </c>
    </row>
    <row r="100" spans="1:20" x14ac:dyDescent="0.2">
      <c r="A100" s="88"/>
      <c r="B100" s="77"/>
      <c r="C100" s="77"/>
      <c r="D100" s="77"/>
      <c r="E100" s="77"/>
      <c r="F100" s="77"/>
      <c r="G100" s="77"/>
      <c r="H100" s="77"/>
      <c r="I100" s="77"/>
      <c r="J100" s="77"/>
      <c r="K100" s="82"/>
      <c r="L100" s="82"/>
      <c r="M100" s="82"/>
      <c r="N100" s="78"/>
      <c r="O100" s="119"/>
      <c r="P100" s="119"/>
      <c r="Q100" s="82"/>
      <c r="R100" s="82"/>
      <c r="S100" s="82"/>
      <c r="T100" s="82"/>
    </row>
    <row r="101" spans="1:20" s="50" customFormat="1" x14ac:dyDescent="0.2">
      <c r="A101" s="83" t="s">
        <v>4396</v>
      </c>
      <c r="B101" s="84">
        <f t="shared" ref="B101:N101" si="34">+B74+B86</f>
        <v>998817261</v>
      </c>
      <c r="C101" s="84">
        <f t="shared" si="34"/>
        <v>898867732</v>
      </c>
      <c r="D101" s="84">
        <f t="shared" si="34"/>
        <v>750179187</v>
      </c>
      <c r="E101" s="84">
        <f t="shared" si="34"/>
        <v>911475344</v>
      </c>
      <c r="F101" s="84">
        <f t="shared" si="34"/>
        <v>1002230672</v>
      </c>
      <c r="G101" s="84">
        <f t="shared" si="34"/>
        <v>1379799713</v>
      </c>
      <c r="H101" s="84">
        <f t="shared" si="34"/>
        <v>1549732516</v>
      </c>
      <c r="I101" s="84">
        <f t="shared" si="34"/>
        <v>1821731687</v>
      </c>
      <c r="J101" s="84">
        <f t="shared" si="34"/>
        <v>1761574103</v>
      </c>
      <c r="K101" s="84">
        <f t="shared" si="34"/>
        <v>1466456667</v>
      </c>
      <c r="L101" s="84">
        <f t="shared" si="34"/>
        <v>1855194471</v>
      </c>
      <c r="M101" s="84">
        <f t="shared" si="34"/>
        <v>2416273486</v>
      </c>
      <c r="N101" s="84">
        <f t="shared" si="34"/>
        <v>16812332839</v>
      </c>
      <c r="O101" s="121"/>
      <c r="P101" s="115">
        <f t="shared" si="25"/>
        <v>0.2149142298829349</v>
      </c>
      <c r="Q101" s="84">
        <f t="shared" ref="Q101:R101" si="35">+Q74+Q86</f>
        <v>1514344483</v>
      </c>
      <c r="R101" s="84">
        <f t="shared" si="35"/>
        <v>933114825</v>
      </c>
      <c r="S101" s="84"/>
      <c r="T101" s="84">
        <f t="shared" si="31"/>
        <v>2447459308</v>
      </c>
    </row>
    <row r="102" spans="1:20" s="63" customFormat="1" ht="7.9" customHeight="1" x14ac:dyDescent="0.2">
      <c r="A102" s="72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78"/>
      <c r="O102" s="119"/>
      <c r="P102" s="119"/>
      <c r="Q102" s="104"/>
      <c r="R102" s="104"/>
      <c r="S102" s="104"/>
      <c r="T102" s="104"/>
    </row>
    <row r="103" spans="1:20" s="60" customFormat="1" x14ac:dyDescent="0.2">
      <c r="A103" s="74" t="s">
        <v>4395</v>
      </c>
      <c r="B103" s="75">
        <f t="shared" ref="B103:N103" si="36">+B72-B101</f>
        <v>-954065094.29999995</v>
      </c>
      <c r="C103" s="75">
        <f t="shared" si="36"/>
        <v>-913309433</v>
      </c>
      <c r="D103" s="75">
        <f t="shared" si="36"/>
        <v>-614458763.25399995</v>
      </c>
      <c r="E103" s="75">
        <f t="shared" si="36"/>
        <v>4108372216.9667835</v>
      </c>
      <c r="F103" s="75">
        <f t="shared" si="36"/>
        <v>2663972103.9171953</v>
      </c>
      <c r="G103" s="75">
        <f t="shared" si="36"/>
        <v>1245526940.3890009</v>
      </c>
      <c r="H103" s="75">
        <f t="shared" si="36"/>
        <v>-567384901.08199978</v>
      </c>
      <c r="I103" s="75">
        <f t="shared" si="36"/>
        <v>668776276.34549999</v>
      </c>
      <c r="J103" s="75">
        <f t="shared" si="36"/>
        <v>1585781153.1392488</v>
      </c>
      <c r="K103" s="75">
        <f t="shared" si="36"/>
        <v>4458684959.0521946</v>
      </c>
      <c r="L103" s="75">
        <f t="shared" si="36"/>
        <v>-546619315.93199492</v>
      </c>
      <c r="M103" s="75">
        <f t="shared" si="36"/>
        <v>2518914322.2401991</v>
      </c>
      <c r="N103" s="75">
        <f t="shared" si="36"/>
        <v>13654190464.482132</v>
      </c>
      <c r="O103" s="118"/>
      <c r="P103" s="114">
        <f t="shared" si="25"/>
        <v>0.17454328655342241</v>
      </c>
      <c r="Q103" s="75">
        <f t="shared" ref="Q103:R103" si="37">+Q72-Q101</f>
        <v>-1258445871.3390999</v>
      </c>
      <c r="R103" s="75">
        <f t="shared" si="37"/>
        <v>-520381034.96449983</v>
      </c>
      <c r="S103" s="75"/>
      <c r="T103" s="75">
        <f t="shared" si="31"/>
        <v>-1778826906.3035998</v>
      </c>
    </row>
    <row r="104" spans="1:20" x14ac:dyDescent="0.2">
      <c r="A104" s="82"/>
      <c r="B104" s="77"/>
      <c r="C104" s="77"/>
      <c r="D104" s="77"/>
      <c r="E104" s="77"/>
      <c r="F104" s="77"/>
      <c r="G104" s="77"/>
      <c r="H104" s="77"/>
      <c r="I104" s="77"/>
      <c r="J104" s="77"/>
      <c r="K104" s="82"/>
      <c r="L104" s="82"/>
      <c r="M104" s="82"/>
      <c r="N104" s="73"/>
      <c r="O104" s="119"/>
      <c r="P104" s="119"/>
      <c r="Q104" s="82"/>
      <c r="R104" s="82"/>
      <c r="S104" s="82"/>
      <c r="T104" s="82"/>
    </row>
    <row r="105" spans="1:20" s="52" customFormat="1" x14ac:dyDescent="0.2">
      <c r="A105" s="91" t="s">
        <v>4390</v>
      </c>
      <c r="B105" s="84">
        <f>+B106+B107</f>
        <v>114566745</v>
      </c>
      <c r="C105" s="84">
        <f t="shared" ref="C105:I105" si="38">+C106+C107</f>
        <v>114251750</v>
      </c>
      <c r="D105" s="84">
        <f t="shared" si="38"/>
        <v>142932221</v>
      </c>
      <c r="E105" s="84">
        <f t="shared" si="38"/>
        <v>95038743</v>
      </c>
      <c r="F105" s="84">
        <f t="shared" si="38"/>
        <v>92955082</v>
      </c>
      <c r="G105" s="84">
        <f t="shared" si="38"/>
        <v>95291916</v>
      </c>
      <c r="H105" s="84">
        <f t="shared" si="38"/>
        <v>80337885</v>
      </c>
      <c r="I105" s="84">
        <f t="shared" si="38"/>
        <v>83601081</v>
      </c>
      <c r="J105" s="84">
        <f t="shared" ref="J105:K105" si="39">+J106+J107</f>
        <v>88749454</v>
      </c>
      <c r="K105" s="84">
        <f t="shared" si="39"/>
        <v>56938252</v>
      </c>
      <c r="L105" s="84">
        <f t="shared" ref="L105:M105" si="40">+L106+L107</f>
        <v>121483466</v>
      </c>
      <c r="M105" s="84">
        <f t="shared" si="40"/>
        <v>313365066</v>
      </c>
      <c r="N105" s="85">
        <f t="shared" ref="N105:N107" si="41">SUM(B105:M105)</f>
        <v>1399511661</v>
      </c>
      <c r="O105" s="121"/>
      <c r="P105" s="115">
        <f t="shared" si="25"/>
        <v>1.7890138966216908E-2</v>
      </c>
      <c r="Q105" s="84">
        <f t="shared" ref="Q105:R105" si="42">+Q106+Q107</f>
        <v>23195480</v>
      </c>
      <c r="R105" s="84">
        <f t="shared" si="42"/>
        <v>41992670</v>
      </c>
      <c r="S105" s="84"/>
      <c r="T105" s="84">
        <f t="shared" si="31"/>
        <v>65188150</v>
      </c>
    </row>
    <row r="106" spans="1:20" x14ac:dyDescent="0.2">
      <c r="A106" s="88" t="s">
        <v>3154</v>
      </c>
      <c r="B106" s="77">
        <f>+Tổng!C51</f>
        <v>8836817</v>
      </c>
      <c r="C106" s="77">
        <f>+Tổng!D51</f>
        <v>8857520</v>
      </c>
      <c r="D106" s="77">
        <f>+Tổng!E51</f>
        <v>9032319</v>
      </c>
      <c r="E106" s="77">
        <f>+Tổng!F51</f>
        <v>6626966</v>
      </c>
      <c r="F106" s="77">
        <f>+Tổng!G51</f>
        <v>6626966</v>
      </c>
      <c r="G106" s="77">
        <f>+Tổng!H51</f>
        <v>6626966</v>
      </c>
      <c r="H106" s="77">
        <f>+Tổng!I51</f>
        <v>6626966</v>
      </c>
      <c r="I106" s="77">
        <f>+Tổng!J51</f>
        <v>7881966</v>
      </c>
      <c r="J106" s="77">
        <f>+Tổng!K51</f>
        <v>8522873</v>
      </c>
      <c r="K106" s="77">
        <f>+Tổng!L51</f>
        <v>561667</v>
      </c>
      <c r="L106" s="77">
        <f>+Tổng!M51</f>
        <v>5000000</v>
      </c>
      <c r="M106" s="77">
        <f>+Tổng!N51</f>
        <v>5000000</v>
      </c>
      <c r="N106" s="78">
        <f t="shared" si="41"/>
        <v>80201026</v>
      </c>
      <c r="O106" s="119"/>
      <c r="P106" s="119"/>
      <c r="Q106" s="77">
        <v>19899551</v>
      </c>
      <c r="R106" s="77">
        <v>32738667</v>
      </c>
      <c r="S106" s="77"/>
      <c r="T106" s="77">
        <f t="shared" si="31"/>
        <v>52638218</v>
      </c>
    </row>
    <row r="107" spans="1:20" x14ac:dyDescent="0.2">
      <c r="A107" s="88" t="s">
        <v>3153</v>
      </c>
      <c r="B107" s="77">
        <f>+Tổng!C52</f>
        <v>105729928</v>
      </c>
      <c r="C107" s="77">
        <f>+Tổng!D52</f>
        <v>105394230</v>
      </c>
      <c r="D107" s="77">
        <f>+Tổng!E52</f>
        <v>133899902</v>
      </c>
      <c r="E107" s="77">
        <f>+Tổng!F52</f>
        <v>88411777</v>
      </c>
      <c r="F107" s="77">
        <f>+Tổng!G52</f>
        <v>86328116</v>
      </c>
      <c r="G107" s="77">
        <f>+Tổng!H52</f>
        <v>88664950</v>
      </c>
      <c r="H107" s="77">
        <f>+Tổng!I52</f>
        <v>73710919</v>
      </c>
      <c r="I107" s="77">
        <f>+Tổng!J52</f>
        <v>75719115</v>
      </c>
      <c r="J107" s="77">
        <f>+Tổng!K52</f>
        <v>80226581</v>
      </c>
      <c r="K107" s="77">
        <f>+Tổng!L52</f>
        <v>56376585</v>
      </c>
      <c r="L107" s="77">
        <f>+Tổng!M52</f>
        <v>116483466</v>
      </c>
      <c r="M107" s="77">
        <f>+Tổng!N52</f>
        <v>308365066</v>
      </c>
      <c r="N107" s="78">
        <f t="shared" si="41"/>
        <v>1319310635</v>
      </c>
      <c r="O107" s="119"/>
      <c r="P107" s="119"/>
      <c r="Q107" s="77">
        <v>3295929</v>
      </c>
      <c r="R107" s="77">
        <v>9254003</v>
      </c>
      <c r="S107" s="77"/>
      <c r="T107" s="77">
        <f t="shared" si="31"/>
        <v>12549932</v>
      </c>
    </row>
    <row r="108" spans="1:20" ht="4.9000000000000004" customHeight="1" x14ac:dyDescent="0.2">
      <c r="A108" s="82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19"/>
      <c r="P108" s="119"/>
      <c r="Q108" s="77"/>
      <c r="R108" s="77"/>
      <c r="S108" s="77"/>
      <c r="T108" s="77"/>
    </row>
    <row r="109" spans="1:20" s="60" customFormat="1" x14ac:dyDescent="0.2">
      <c r="A109" s="74" t="s">
        <v>4403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99"/>
      <c r="L109" s="99"/>
      <c r="M109" s="99"/>
      <c r="N109" s="76"/>
      <c r="O109" s="118"/>
      <c r="P109" s="118"/>
      <c r="Q109" s="99"/>
      <c r="R109" s="99"/>
      <c r="S109" s="99"/>
      <c r="T109" s="99">
        <f t="shared" si="31"/>
        <v>0</v>
      </c>
    </row>
    <row r="110" spans="1:20" s="60" customFormat="1" x14ac:dyDescent="0.2">
      <c r="A110" s="74" t="s">
        <v>4404</v>
      </c>
      <c r="B110" s="75">
        <f t="shared" ref="B110:K110" si="43">+SUM(B111:B112)</f>
        <v>491465</v>
      </c>
      <c r="C110" s="75">
        <f t="shared" si="43"/>
        <v>122823</v>
      </c>
      <c r="D110" s="75">
        <f t="shared" si="43"/>
        <v>761504</v>
      </c>
      <c r="E110" s="75">
        <f t="shared" si="43"/>
        <v>692079</v>
      </c>
      <c r="F110" s="75">
        <f t="shared" si="43"/>
        <v>284782</v>
      </c>
      <c r="G110" s="75">
        <f t="shared" si="43"/>
        <v>447553</v>
      </c>
      <c r="H110" s="75">
        <f t="shared" si="43"/>
        <v>297947</v>
      </c>
      <c r="I110" s="75">
        <f t="shared" si="43"/>
        <v>554496</v>
      </c>
      <c r="J110" s="75">
        <f t="shared" si="43"/>
        <v>1380657</v>
      </c>
      <c r="K110" s="75">
        <f t="shared" si="43"/>
        <v>1572883</v>
      </c>
      <c r="L110" s="75">
        <f t="shared" ref="L110:M110" si="44">+SUM(L111:L112)</f>
        <v>1128500</v>
      </c>
      <c r="M110" s="75">
        <f t="shared" si="44"/>
        <v>1128500</v>
      </c>
      <c r="N110" s="76">
        <f t="shared" ref="N110:N111" si="45">SUM(B110:M110)</f>
        <v>8863189</v>
      </c>
      <c r="O110" s="118"/>
      <c r="P110" s="118"/>
      <c r="Q110" s="75">
        <f t="shared" ref="Q110:R110" si="46">+SUM(Q111:Q112)</f>
        <v>3702457</v>
      </c>
      <c r="R110" s="75">
        <f t="shared" si="46"/>
        <v>1903160</v>
      </c>
      <c r="S110" s="75"/>
      <c r="T110" s="75">
        <f t="shared" si="31"/>
        <v>5605617</v>
      </c>
    </row>
    <row r="111" spans="1:20" x14ac:dyDescent="0.2">
      <c r="A111" s="82" t="s">
        <v>7120</v>
      </c>
      <c r="B111" s="77">
        <f>+Tổng!C9</f>
        <v>491465</v>
      </c>
      <c r="C111" s="77">
        <f>+Tổng!D9</f>
        <v>122823</v>
      </c>
      <c r="D111" s="77">
        <f>+Tổng!E9</f>
        <v>761504</v>
      </c>
      <c r="E111" s="77">
        <f>+Tổng!F9</f>
        <v>692079</v>
      </c>
      <c r="F111" s="77">
        <f>+Tổng!G9</f>
        <v>284782</v>
      </c>
      <c r="G111" s="77">
        <f>+Tổng!H9</f>
        <v>447553</v>
      </c>
      <c r="H111" s="77">
        <f>+Tổng!I9</f>
        <v>297947</v>
      </c>
      <c r="I111" s="77">
        <f>+Tổng!J9</f>
        <v>554496</v>
      </c>
      <c r="J111" s="77">
        <f>+Tổng!K9</f>
        <v>1380657</v>
      </c>
      <c r="K111" s="77">
        <f>+Tổng!L9</f>
        <v>1572883</v>
      </c>
      <c r="L111" s="77">
        <f>+Tổng!M9</f>
        <v>1128500</v>
      </c>
      <c r="M111" s="77">
        <f>+L111</f>
        <v>1128500</v>
      </c>
      <c r="N111" s="78">
        <f t="shared" si="45"/>
        <v>8863189</v>
      </c>
      <c r="O111" s="119"/>
      <c r="P111" s="119"/>
      <c r="Q111" s="77">
        <v>3702457</v>
      </c>
      <c r="R111" s="77">
        <v>1903160</v>
      </c>
      <c r="S111" s="77"/>
      <c r="T111" s="77">
        <f t="shared" si="31"/>
        <v>5605617</v>
      </c>
    </row>
    <row r="112" spans="1:20" x14ac:dyDescent="0.2">
      <c r="A112" s="82"/>
      <c r="B112" s="77"/>
      <c r="C112" s="77"/>
      <c r="D112" s="77"/>
      <c r="E112" s="77"/>
      <c r="F112" s="77"/>
      <c r="G112" s="77"/>
      <c r="H112" s="77"/>
      <c r="I112" s="77"/>
      <c r="J112" s="77"/>
      <c r="K112" s="82"/>
      <c r="L112" s="82"/>
      <c r="M112" s="82"/>
      <c r="N112" s="78"/>
      <c r="O112" s="119"/>
      <c r="P112" s="119"/>
      <c r="Q112" s="82"/>
      <c r="R112" s="82"/>
      <c r="S112" s="82"/>
      <c r="T112" s="82"/>
    </row>
    <row r="113" spans="1:20" x14ac:dyDescent="0.2">
      <c r="A113" s="91" t="s">
        <v>4405</v>
      </c>
      <c r="B113" s="84">
        <f t="shared" ref="B113:M113" si="47">+SUM(B114:B115)</f>
        <v>64262143</v>
      </c>
      <c r="C113" s="84">
        <f t="shared" si="47"/>
        <v>96737075</v>
      </c>
      <c r="D113" s="84">
        <f t="shared" si="47"/>
        <v>99172712</v>
      </c>
      <c r="E113" s="84">
        <f t="shared" si="47"/>
        <v>47157472</v>
      </c>
      <c r="F113" s="84">
        <f t="shared" si="47"/>
        <v>158231966</v>
      </c>
      <c r="G113" s="84">
        <f t="shared" si="47"/>
        <v>44740321</v>
      </c>
      <c r="H113" s="84">
        <f t="shared" si="47"/>
        <v>75957008</v>
      </c>
      <c r="I113" s="84">
        <f t="shared" si="47"/>
        <v>113637966</v>
      </c>
      <c r="J113" s="84">
        <f t="shared" si="47"/>
        <v>71516525</v>
      </c>
      <c r="K113" s="84">
        <f t="shared" si="47"/>
        <v>209689752</v>
      </c>
      <c r="L113" s="84">
        <f t="shared" si="47"/>
        <v>140719219</v>
      </c>
      <c r="M113" s="84">
        <f t="shared" si="47"/>
        <v>402639874</v>
      </c>
      <c r="N113" s="85">
        <f t="shared" ref="N113:N116" si="48">SUM(B113:M113)</f>
        <v>1524462033</v>
      </c>
      <c r="O113" s="121"/>
      <c r="P113" s="115">
        <f t="shared" ref="P113" si="49">+N113/$N$9</f>
        <v>1.9487395767466598E-2</v>
      </c>
      <c r="Q113" s="84">
        <f t="shared" ref="Q113" si="50">+SUM(Q114:Q115)</f>
        <v>126623746</v>
      </c>
      <c r="R113" s="84">
        <f t="shared" ref="R113" si="51">+SUM(R114:R115)</f>
        <v>132720090</v>
      </c>
      <c r="S113" s="84"/>
      <c r="T113" s="84">
        <f t="shared" si="31"/>
        <v>259343836</v>
      </c>
    </row>
    <row r="114" spans="1:20" x14ac:dyDescent="0.2">
      <c r="A114" s="88" t="str">
        <f>+Tổng!B55</f>
        <v>Chi phí lãi vay</v>
      </c>
      <c r="B114" s="77">
        <f>+Tổng!C55</f>
        <v>51852793</v>
      </c>
      <c r="C114" s="98">
        <f>+Tổng!D55</f>
        <v>96737075</v>
      </c>
      <c r="D114" s="77">
        <f>+Tổng!E55</f>
        <v>46767733</v>
      </c>
      <c r="E114" s="77">
        <f>+Tổng!F55</f>
        <v>47157472</v>
      </c>
      <c r="F114" s="77">
        <f>+Tổng!G55</f>
        <v>79259800</v>
      </c>
      <c r="G114" s="77">
        <f>+Tổng!H55</f>
        <v>44740321</v>
      </c>
      <c r="H114" s="77">
        <f>+Tổng!I55</f>
        <v>61367925</v>
      </c>
      <c r="I114" s="77">
        <f>+Tổng!J55++Tổng!J56</f>
        <v>112782626</v>
      </c>
      <c r="J114" s="77">
        <f>+Tổng!K55</f>
        <v>103299393</v>
      </c>
      <c r="K114" s="77">
        <v>209689752</v>
      </c>
      <c r="L114" s="77">
        <v>140719219</v>
      </c>
      <c r="M114" s="77">
        <v>402639874</v>
      </c>
      <c r="N114" s="78">
        <f t="shared" si="48"/>
        <v>1397013983</v>
      </c>
      <c r="O114" s="119"/>
      <c r="P114" s="119"/>
      <c r="Q114" s="77">
        <v>126623746</v>
      </c>
      <c r="R114" s="77">
        <v>132720090</v>
      </c>
      <c r="S114" s="77"/>
      <c r="T114" s="77">
        <f t="shared" si="31"/>
        <v>259343836</v>
      </c>
    </row>
    <row r="115" spans="1:20" x14ac:dyDescent="0.2">
      <c r="A115" s="88" t="str">
        <f>+Tổng!B57</f>
        <v>Lãi ôm căn</v>
      </c>
      <c r="B115" s="77">
        <f>+Tổng!C57</f>
        <v>12409350</v>
      </c>
      <c r="C115" s="77">
        <f>+Tổng!D57</f>
        <v>0</v>
      </c>
      <c r="D115" s="77">
        <f>+Tổng!E57</f>
        <v>52404979</v>
      </c>
      <c r="E115" s="77">
        <f>+Tổng!F57</f>
        <v>0</v>
      </c>
      <c r="F115" s="77">
        <f>+Tổng!G57</f>
        <v>78972166</v>
      </c>
      <c r="G115" s="77">
        <f>+Tổng!H57</f>
        <v>0</v>
      </c>
      <c r="H115" s="77">
        <f>+Tổng!I57</f>
        <v>14589083</v>
      </c>
      <c r="I115" s="77">
        <f>+Tổng!J57</f>
        <v>855340</v>
      </c>
      <c r="J115" s="77">
        <f>+Tổng!K57</f>
        <v>-31782868</v>
      </c>
      <c r="K115" s="77">
        <f>+Tổng!L57</f>
        <v>0</v>
      </c>
      <c r="L115" s="77">
        <f>+Tổng!M57</f>
        <v>0</v>
      </c>
      <c r="M115" s="77">
        <f>+Tổng!N57</f>
        <v>0</v>
      </c>
      <c r="N115" s="78">
        <f t="shared" si="48"/>
        <v>127448050</v>
      </c>
      <c r="O115" s="119"/>
      <c r="P115" s="119"/>
      <c r="Q115" s="77"/>
      <c r="R115" s="77"/>
      <c r="S115" s="77"/>
      <c r="T115" s="77"/>
    </row>
    <row r="116" spans="1:20" s="60" customFormat="1" x14ac:dyDescent="0.2">
      <c r="A116" s="74" t="s">
        <v>7460</v>
      </c>
      <c r="B116" s="75">
        <f t="shared" ref="B116:M116" si="52">+B110-B113</f>
        <v>-63770678</v>
      </c>
      <c r="C116" s="75">
        <f t="shared" si="52"/>
        <v>-96614252</v>
      </c>
      <c r="D116" s="75">
        <f t="shared" si="52"/>
        <v>-98411208</v>
      </c>
      <c r="E116" s="75">
        <f t="shared" si="52"/>
        <v>-46465393</v>
      </c>
      <c r="F116" s="75">
        <f t="shared" si="52"/>
        <v>-157947184</v>
      </c>
      <c r="G116" s="75">
        <f t="shared" si="52"/>
        <v>-44292768</v>
      </c>
      <c r="H116" s="75">
        <f t="shared" si="52"/>
        <v>-75659061</v>
      </c>
      <c r="I116" s="75">
        <f t="shared" si="52"/>
        <v>-113083470</v>
      </c>
      <c r="J116" s="75">
        <f t="shared" si="52"/>
        <v>-70135868</v>
      </c>
      <c r="K116" s="75">
        <f t="shared" si="52"/>
        <v>-208116869</v>
      </c>
      <c r="L116" s="75">
        <f t="shared" si="52"/>
        <v>-139590719</v>
      </c>
      <c r="M116" s="75">
        <f t="shared" si="52"/>
        <v>-401511374</v>
      </c>
      <c r="N116" s="76">
        <f t="shared" si="48"/>
        <v>-1515598844</v>
      </c>
      <c r="O116" s="118"/>
      <c r="P116" s="114">
        <f t="shared" ref="P116" si="53">+N116/$N$9</f>
        <v>-1.9374096473639673E-2</v>
      </c>
      <c r="Q116" s="75">
        <f t="shared" ref="Q116:R116" si="54">+Q110-Q113</f>
        <v>-122921289</v>
      </c>
      <c r="R116" s="75">
        <f t="shared" si="54"/>
        <v>-130816930</v>
      </c>
      <c r="S116" s="75"/>
      <c r="T116" s="75">
        <f t="shared" si="31"/>
        <v>-253738219</v>
      </c>
    </row>
    <row r="117" spans="1:20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3"/>
      <c r="O117" s="119"/>
      <c r="P117" s="119"/>
      <c r="Q117" s="82"/>
      <c r="R117" s="82"/>
      <c r="S117" s="82"/>
      <c r="T117" s="82"/>
    </row>
    <row r="118" spans="1:20" s="60" customFormat="1" x14ac:dyDescent="0.2">
      <c r="A118" s="74" t="s">
        <v>7611</v>
      </c>
      <c r="B118" s="75">
        <f t="shared" ref="B118:J118" si="55">+B103-B105+B116</f>
        <v>-1132402517.3</v>
      </c>
      <c r="C118" s="75">
        <f t="shared" si="55"/>
        <v>-1124175435</v>
      </c>
      <c r="D118" s="75">
        <f t="shared" si="55"/>
        <v>-855802192.25399995</v>
      </c>
      <c r="E118" s="75">
        <f t="shared" si="55"/>
        <v>3966868080.9667835</v>
      </c>
      <c r="F118" s="75">
        <f t="shared" si="55"/>
        <v>2413069837.9171953</v>
      </c>
      <c r="G118" s="75">
        <f t="shared" si="55"/>
        <v>1105942256.3890009</v>
      </c>
      <c r="H118" s="75">
        <f t="shared" si="55"/>
        <v>-723381847.08199978</v>
      </c>
      <c r="I118" s="75">
        <f t="shared" si="55"/>
        <v>472091725.34549999</v>
      </c>
      <c r="J118" s="75">
        <f t="shared" si="55"/>
        <v>1426895831.1392488</v>
      </c>
      <c r="K118" s="75">
        <f>+K103-K105-K113</f>
        <v>4192056955.0521946</v>
      </c>
      <c r="L118" s="75">
        <f>+L103-L105-L113</f>
        <v>-808822000.93199492</v>
      </c>
      <c r="M118" s="75">
        <f>+M103-M105-M113</f>
        <v>1802909382.2401991</v>
      </c>
      <c r="N118" s="76">
        <f>SUM(B118:M118)</f>
        <v>10735250076.482128</v>
      </c>
      <c r="O118" s="118"/>
      <c r="P118" s="114">
        <f t="shared" ref="P118" si="56">+N118/$N$9</f>
        <v>0.1372300932227502</v>
      </c>
      <c r="Q118" s="75">
        <f t="shared" ref="Q118:R118" si="57">+Q103-Q105-Q113</f>
        <v>-1408265097.3390999</v>
      </c>
      <c r="R118" s="75">
        <f t="shared" si="57"/>
        <v>-695093794.96449983</v>
      </c>
      <c r="S118" s="75"/>
      <c r="T118" s="75">
        <f t="shared" si="31"/>
        <v>-2103358892.3035998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1500-4266-406C-A359-4C7B99B1FA8D}">
  <dimension ref="A1:O25"/>
  <sheetViews>
    <sheetView workbookViewId="0">
      <selection sqref="A1:XFD2"/>
    </sheetView>
  </sheetViews>
  <sheetFormatPr defaultColWidth="8.7109375" defaultRowHeight="12.75" x14ac:dyDescent="0.2"/>
  <cols>
    <col min="1" max="1" width="42.7109375" style="48" bestFit="1" customWidth="1"/>
    <col min="2" max="2" width="12.5703125" style="48" bestFit="1" customWidth="1"/>
    <col min="3" max="3" width="11.5703125" style="48" bestFit="1" customWidth="1"/>
    <col min="4" max="4" width="12.5703125" style="48" bestFit="1" customWidth="1"/>
    <col min="5" max="7" width="12" style="48" bestFit="1" customWidth="1"/>
    <col min="8" max="8" width="12.5703125" style="48" bestFit="1" customWidth="1"/>
    <col min="9" max="11" width="12" style="48" bestFit="1" customWidth="1"/>
    <col min="12" max="12" width="12.5703125" style="48" bestFit="1" customWidth="1"/>
    <col min="13" max="13" width="12" style="48" bestFit="1" customWidth="1"/>
    <col min="14" max="14" width="17.5703125" style="116" bestFit="1" customWidth="1"/>
    <col min="15" max="15" width="16.85546875" style="116" bestFit="1" customWidth="1"/>
    <col min="16" max="16384" width="8.7109375" style="48"/>
  </cols>
  <sheetData>
    <row r="1" spans="1:1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x14ac:dyDescent="0.2">
      <c r="A3" s="48" t="s">
        <v>4393</v>
      </c>
      <c r="B3" s="48">
        <v>333406148</v>
      </c>
      <c r="C3" s="48">
        <v>88749053</v>
      </c>
      <c r="D3" s="48">
        <v>325324554.15400004</v>
      </c>
      <c r="E3" s="48">
        <v>11125519157.978199</v>
      </c>
      <c r="F3" s="48">
        <v>8480957529.1652002</v>
      </c>
      <c r="G3" s="48">
        <v>7009143922.6500015</v>
      </c>
      <c r="H3" s="48">
        <v>3752681701.8000002</v>
      </c>
      <c r="I3" s="48">
        <v>5511126127.71</v>
      </c>
      <c r="J3" s="48">
        <v>9923808838.9049988</v>
      </c>
      <c r="K3" s="48">
        <v>16667480507.249197</v>
      </c>
      <c r="L3" s="48">
        <v>4107057676.3665051</v>
      </c>
      <c r="M3" s="48">
        <v>10902849307.128</v>
      </c>
      <c r="N3" s="249">
        <v>683449920.20299995</v>
      </c>
      <c r="O3" s="249">
        <v>1382445966.7850001</v>
      </c>
    </row>
    <row r="4" spans="1:15" x14ac:dyDescent="0.2">
      <c r="A4" s="48" t="s">
        <v>39</v>
      </c>
      <c r="B4" s="48">
        <v>57411900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x14ac:dyDescent="0.2">
      <c r="A5" s="48" t="s">
        <v>9286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142810050</v>
      </c>
      <c r="M5" s="48">
        <v>0</v>
      </c>
      <c r="N5" s="249">
        <v>0</v>
      </c>
      <c r="O5" s="249">
        <v>0</v>
      </c>
    </row>
    <row r="6" spans="1:15" x14ac:dyDescent="0.2">
      <c r="A6" s="48" t="s">
        <v>51</v>
      </c>
      <c r="D6" s="48">
        <v>79379414.540000007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249">
        <v>0</v>
      </c>
      <c r="O6" s="249">
        <v>0</v>
      </c>
    </row>
    <row r="7" spans="1:15" x14ac:dyDescent="0.2">
      <c r="A7" s="48" t="s">
        <v>9331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9022524461.3699989</v>
      </c>
      <c r="N7" s="249">
        <v>182381862.59999999</v>
      </c>
      <c r="O7" s="249">
        <v>431613111.59999996</v>
      </c>
    </row>
    <row r="8" spans="1:15" x14ac:dyDescent="0.2">
      <c r="A8" s="48" t="s">
        <v>55</v>
      </c>
      <c r="D8" s="48">
        <v>0</v>
      </c>
      <c r="E8" s="48">
        <v>4144433585.7500005</v>
      </c>
      <c r="F8" s="48">
        <v>370843856.55000001</v>
      </c>
      <c r="G8" s="48">
        <v>0</v>
      </c>
      <c r="H8" s="48">
        <v>881957089.20000005</v>
      </c>
      <c r="I8" s="48">
        <v>0</v>
      </c>
      <c r="J8" s="48">
        <v>0</v>
      </c>
      <c r="K8" s="48">
        <v>1258210384.1800001</v>
      </c>
      <c r="L8" s="48">
        <v>0</v>
      </c>
      <c r="M8" s="48">
        <v>0</v>
      </c>
      <c r="N8" s="249">
        <v>0</v>
      </c>
      <c r="O8" s="249">
        <v>0</v>
      </c>
    </row>
    <row r="9" spans="1:15" x14ac:dyDescent="0.2">
      <c r="A9" s="48" t="s">
        <v>9317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88848502.670000002</v>
      </c>
      <c r="M9" s="48">
        <v>0</v>
      </c>
      <c r="N9" s="249">
        <v>0</v>
      </c>
      <c r="O9" s="249">
        <v>0</v>
      </c>
    </row>
    <row r="10" spans="1:15" x14ac:dyDescent="0.2">
      <c r="A10" s="48" t="s">
        <v>7473</v>
      </c>
      <c r="D10" s="48">
        <v>0</v>
      </c>
      <c r="E10" s="48">
        <v>0</v>
      </c>
      <c r="F10" s="48">
        <v>2835854897.2550001</v>
      </c>
      <c r="G10" s="48">
        <v>212234299.25</v>
      </c>
      <c r="H10" s="48">
        <v>118630348.65000001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249">
        <v>0</v>
      </c>
      <c r="O10" s="249">
        <v>0</v>
      </c>
    </row>
    <row r="11" spans="1:15" x14ac:dyDescent="0.2">
      <c r="A11" s="48" t="s">
        <v>95</v>
      </c>
      <c r="B11" s="48">
        <v>173266539</v>
      </c>
      <c r="D11" s="48">
        <v>0</v>
      </c>
      <c r="E11" s="48">
        <v>6644721935.228199</v>
      </c>
      <c r="F11" s="48">
        <v>1738785420.1202002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175083789.028905</v>
      </c>
      <c r="M11" s="48">
        <v>0</v>
      </c>
      <c r="N11" s="249">
        <v>0</v>
      </c>
      <c r="O11" s="249">
        <v>0</v>
      </c>
    </row>
    <row r="12" spans="1:15" x14ac:dyDescent="0.2">
      <c r="A12" s="48" t="s">
        <v>9377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516927422.36000001</v>
      </c>
      <c r="N12" s="249">
        <v>0</v>
      </c>
      <c r="O12" s="249">
        <v>0</v>
      </c>
    </row>
    <row r="13" spans="1:15" x14ac:dyDescent="0.2">
      <c r="A13" s="48" t="s">
        <v>7488</v>
      </c>
      <c r="D13" s="48">
        <v>0</v>
      </c>
      <c r="E13" s="48">
        <v>0</v>
      </c>
      <c r="F13" s="48">
        <v>0</v>
      </c>
      <c r="G13" s="48">
        <v>5983273259.4000015</v>
      </c>
      <c r="H13" s="48">
        <v>2002929905.1899998</v>
      </c>
      <c r="I13" s="48">
        <v>3261102399.52</v>
      </c>
      <c r="J13" s="48">
        <v>1146894478.1799998</v>
      </c>
      <c r="K13" s="48">
        <v>2056007858.4649999</v>
      </c>
      <c r="L13" s="48">
        <v>779001613.68440008</v>
      </c>
      <c r="M13" s="48">
        <v>1162416203.5479999</v>
      </c>
      <c r="N13" s="249">
        <v>356977149.60299999</v>
      </c>
      <c r="O13" s="249">
        <v>713987148.505</v>
      </c>
    </row>
    <row r="14" spans="1:15" x14ac:dyDescent="0.2">
      <c r="A14" s="48" t="s">
        <v>7742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1218783116.1941998</v>
      </c>
      <c r="L14" s="48">
        <v>263897840.38319999</v>
      </c>
      <c r="M14" s="48">
        <v>0</v>
      </c>
      <c r="N14" s="249">
        <v>0</v>
      </c>
      <c r="O14" s="249">
        <v>0</v>
      </c>
    </row>
    <row r="15" spans="1:15" x14ac:dyDescent="0.2">
      <c r="A15" s="48" t="s">
        <v>28</v>
      </c>
      <c r="D15" s="48">
        <v>0</v>
      </c>
      <c r="E15" s="48">
        <v>0</v>
      </c>
      <c r="F15" s="48">
        <v>2766217216.0799999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236845706.68000001</v>
      </c>
    </row>
    <row r="16" spans="1:15" x14ac:dyDescent="0.2">
      <c r="A16" s="48" t="s">
        <v>371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2236387364.1900001</v>
      </c>
      <c r="J16" s="48">
        <v>1094346451.085</v>
      </c>
      <c r="K16" s="48">
        <v>0</v>
      </c>
      <c r="L16" s="48">
        <v>0</v>
      </c>
      <c r="M16" s="48">
        <v>200981219.84999999</v>
      </c>
      <c r="N16" s="249">
        <v>0</v>
      </c>
      <c r="O16" s="249">
        <v>0</v>
      </c>
    </row>
    <row r="17" spans="1:15" x14ac:dyDescent="0.2">
      <c r="A17" s="48" t="s">
        <v>7807</v>
      </c>
      <c r="D17" s="48">
        <v>0</v>
      </c>
      <c r="E17" s="48">
        <v>0</v>
      </c>
      <c r="F17" s="48">
        <v>155619775.16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x14ac:dyDescent="0.2">
      <c r="A18" s="48" t="s">
        <v>7769</v>
      </c>
      <c r="D18" s="48">
        <v>0</v>
      </c>
      <c r="E18" s="48">
        <v>0</v>
      </c>
      <c r="F18" s="48">
        <v>0</v>
      </c>
      <c r="G18" s="48">
        <v>0</v>
      </c>
      <c r="H18" s="48">
        <v>484164357.75999999</v>
      </c>
      <c r="I18" s="48">
        <v>0</v>
      </c>
      <c r="J18" s="48">
        <v>0</v>
      </c>
      <c r="K18" s="48">
        <v>146894178.34</v>
      </c>
      <c r="L18" s="48">
        <v>60240202.260000005</v>
      </c>
      <c r="M18" s="48">
        <v>0</v>
      </c>
      <c r="N18" s="249">
        <v>0</v>
      </c>
      <c r="O18" s="249">
        <v>0</v>
      </c>
    </row>
    <row r="19" spans="1:15" x14ac:dyDescent="0.2">
      <c r="A19" s="48" t="s">
        <v>9073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1958112816.8000002</v>
      </c>
      <c r="M19" s="48">
        <v>0</v>
      </c>
      <c r="N19" s="249">
        <v>0</v>
      </c>
      <c r="O19" s="249">
        <v>0</v>
      </c>
    </row>
    <row r="20" spans="1:15" x14ac:dyDescent="0.2">
      <c r="A20" s="48" t="s">
        <v>7665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6646321405.1699972</v>
      </c>
      <c r="L20" s="48">
        <v>0</v>
      </c>
      <c r="M20" s="48">
        <v>0</v>
      </c>
      <c r="N20" s="249">
        <v>0</v>
      </c>
      <c r="O20" s="249">
        <v>0</v>
      </c>
    </row>
    <row r="21" spans="1:15" x14ac:dyDescent="0.2">
      <c r="A21" s="48" t="s">
        <v>7570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2546598360.9999995</v>
      </c>
      <c r="L21" s="48">
        <v>0</v>
      </c>
      <c r="M21" s="48">
        <v>0</v>
      </c>
      <c r="N21" s="249">
        <v>0</v>
      </c>
      <c r="O21" s="249">
        <v>0</v>
      </c>
    </row>
    <row r="22" spans="1:15" x14ac:dyDescent="0.2">
      <c r="A22" s="48" t="s">
        <v>7549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7028022455.6399994</v>
      </c>
      <c r="K22" s="48">
        <v>2576937930.9000001</v>
      </c>
      <c r="L22" s="48">
        <v>616335588.53999996</v>
      </c>
      <c r="M22" s="48">
        <v>0</v>
      </c>
      <c r="N22" s="249">
        <v>0</v>
      </c>
      <c r="O22" s="249">
        <v>0</v>
      </c>
    </row>
    <row r="23" spans="1:15" x14ac:dyDescent="0.2">
      <c r="A23" s="48" t="s">
        <v>264</v>
      </c>
      <c r="D23" s="48">
        <v>240652933.61400002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249">
        <v>0</v>
      </c>
      <c r="O23" s="249">
        <v>0</v>
      </c>
    </row>
    <row r="24" spans="1:15" x14ac:dyDescent="0.2">
      <c r="A24" s="48" t="s">
        <v>3159</v>
      </c>
      <c r="B24" s="48">
        <v>13636364</v>
      </c>
      <c r="C24" s="48">
        <v>0</v>
      </c>
      <c r="D24" s="48">
        <v>0</v>
      </c>
      <c r="E24" s="48">
        <v>336363637</v>
      </c>
      <c r="F24" s="48">
        <v>613636364</v>
      </c>
      <c r="G24" s="48">
        <v>813636364</v>
      </c>
      <c r="H24" s="48">
        <v>265000001</v>
      </c>
      <c r="I24" s="48">
        <v>13636364</v>
      </c>
      <c r="J24" s="48">
        <v>654545454</v>
      </c>
      <c r="K24" s="48">
        <v>217727273</v>
      </c>
      <c r="L24" s="48">
        <v>22727273</v>
      </c>
      <c r="M24" s="48">
        <v>0</v>
      </c>
      <c r="N24" s="249">
        <v>144090908</v>
      </c>
      <c r="O24" s="249">
        <v>0</v>
      </c>
    </row>
    <row r="25" spans="1:15" x14ac:dyDescent="0.2">
      <c r="A25" s="48" t="s">
        <v>4399</v>
      </c>
      <c r="B25" s="48">
        <v>89091345</v>
      </c>
      <c r="C25" s="48">
        <v>88749053</v>
      </c>
      <c r="D25" s="48">
        <v>5292206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N25" s="249">
        <v>0</v>
      </c>
      <c r="O25" s="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4D1-31E3-4FED-BD3C-6DBACF0446C6}">
  <dimension ref="A1:O36"/>
  <sheetViews>
    <sheetView topLeftCell="F1" workbookViewId="0">
      <selection activeCell="S11" sqref="S11"/>
    </sheetView>
  </sheetViews>
  <sheetFormatPr defaultRowHeight="15" x14ac:dyDescent="0.25"/>
  <cols>
    <col min="1" max="1" width="42.7109375" bestFit="1" customWidth="1"/>
    <col min="2" max="2" width="12" bestFit="1" customWidth="1"/>
    <col min="3" max="3" width="11.5703125" bestFit="1" customWidth="1"/>
    <col min="4" max="4" width="12.5703125" bestFit="1" customWidth="1"/>
    <col min="5" max="7" width="12" bestFit="1" customWidth="1"/>
    <col min="8" max="8" width="12.5703125" bestFit="1" customWidth="1"/>
    <col min="9" max="11" width="12" bestFit="1" customWidth="1"/>
    <col min="12" max="12" width="12.5703125" bestFit="1" customWidth="1"/>
    <col min="13" max="13" width="12" bestFit="1" customWidth="1"/>
    <col min="14" max="15" width="15.85546875" style="250" bestFit="1" customWidth="1"/>
  </cols>
  <sheetData>
    <row r="1" spans="1:15" s="48" customFormat="1" ht="12.75" x14ac:dyDescent="0.2">
      <c r="A1" s="251" t="s">
        <v>510</v>
      </c>
      <c r="B1" s="251">
        <v>1</v>
      </c>
      <c r="C1" s="251">
        <v>2</v>
      </c>
      <c r="D1" s="251">
        <v>3</v>
      </c>
      <c r="E1" s="251">
        <v>4</v>
      </c>
      <c r="F1" s="251">
        <v>5</v>
      </c>
      <c r="G1" s="251">
        <v>6</v>
      </c>
      <c r="H1" s="251">
        <v>7</v>
      </c>
      <c r="I1" s="251">
        <v>8</v>
      </c>
      <c r="J1" s="251">
        <v>9</v>
      </c>
      <c r="K1" s="251">
        <v>10</v>
      </c>
      <c r="L1" s="251">
        <v>11</v>
      </c>
      <c r="M1" s="251">
        <v>12</v>
      </c>
      <c r="N1" s="252">
        <v>1</v>
      </c>
      <c r="O1" s="252">
        <v>2</v>
      </c>
    </row>
    <row r="2" spans="1:15" s="48" customFormat="1" ht="12.75" x14ac:dyDescent="0.2">
      <c r="A2" s="251" t="s">
        <v>11564</v>
      </c>
      <c r="B2" s="251">
        <v>2024</v>
      </c>
      <c r="C2" s="251">
        <v>2024</v>
      </c>
      <c r="D2" s="251">
        <v>2024</v>
      </c>
      <c r="E2" s="251">
        <v>2024</v>
      </c>
      <c r="F2" s="251">
        <v>2024</v>
      </c>
      <c r="G2" s="251">
        <v>2024</v>
      </c>
      <c r="H2" s="251">
        <v>2024</v>
      </c>
      <c r="I2" s="251">
        <v>2024</v>
      </c>
      <c r="J2" s="251">
        <v>2024</v>
      </c>
      <c r="K2" s="251">
        <v>2024</v>
      </c>
      <c r="L2" s="251">
        <v>2024</v>
      </c>
      <c r="M2" s="251">
        <v>2024</v>
      </c>
      <c r="N2" s="252">
        <v>2025</v>
      </c>
      <c r="O2" s="252">
        <v>2025</v>
      </c>
    </row>
    <row r="3" spans="1:15" s="48" customFormat="1" ht="12.75" x14ac:dyDescent="0.2">
      <c r="A3" s="251" t="s">
        <v>4386</v>
      </c>
      <c r="B3" s="251">
        <v>288653981.30000001</v>
      </c>
      <c r="C3" s="251">
        <v>103190754</v>
      </c>
      <c r="D3" s="251">
        <v>189604130.40799999</v>
      </c>
      <c r="E3" s="251">
        <v>6105671597.0114155</v>
      </c>
      <c r="F3" s="251">
        <v>4814754753.2480049</v>
      </c>
      <c r="G3" s="251">
        <v>4383817269.2610006</v>
      </c>
      <c r="H3" s="251">
        <v>2770334086.882</v>
      </c>
      <c r="I3" s="251">
        <v>3020618164.3645</v>
      </c>
      <c r="J3" s="251">
        <v>6576453582.7657499</v>
      </c>
      <c r="K3" s="251">
        <v>10742338881.197002</v>
      </c>
      <c r="L3" s="251">
        <v>2798482521.2985001</v>
      </c>
      <c r="M3" s="251">
        <v>5967661498.8878012</v>
      </c>
      <c r="N3" s="252">
        <v>427551308.54209995</v>
      </c>
      <c r="O3" s="252">
        <v>969712176.74949992</v>
      </c>
    </row>
    <row r="4" spans="1:15" s="48" customFormat="1" ht="12.75" x14ac:dyDescent="0.2">
      <c r="A4" s="251" t="s">
        <v>39</v>
      </c>
      <c r="B4" s="251">
        <v>28705950</v>
      </c>
      <c r="C4" s="251">
        <v>0</v>
      </c>
      <c r="D4" s="251">
        <v>0</v>
      </c>
      <c r="E4" s="251">
        <v>0</v>
      </c>
      <c r="F4" s="251">
        <v>0</v>
      </c>
      <c r="G4" s="251">
        <v>0</v>
      </c>
      <c r="H4" s="251">
        <v>0</v>
      </c>
      <c r="I4" s="251">
        <v>0</v>
      </c>
      <c r="J4" s="251">
        <v>0</v>
      </c>
      <c r="K4" s="251"/>
      <c r="L4" s="251"/>
      <c r="M4" s="251"/>
      <c r="N4" s="252"/>
      <c r="O4" s="252"/>
    </row>
    <row r="5" spans="1:15" s="48" customFormat="1" ht="12.75" x14ac:dyDescent="0.2">
      <c r="A5" s="251" t="s">
        <v>55</v>
      </c>
      <c r="B5" s="251">
        <v>0</v>
      </c>
      <c r="C5" s="251">
        <v>0</v>
      </c>
      <c r="D5" s="251">
        <v>0</v>
      </c>
      <c r="E5" s="251">
        <v>1934907043.0363638</v>
      </c>
      <c r="F5" s="251">
        <v>164819491.80000001</v>
      </c>
      <c r="G5" s="251">
        <v>0</v>
      </c>
      <c r="H5" s="251">
        <v>0</v>
      </c>
      <c r="I5" s="251">
        <v>440978544.60000002</v>
      </c>
      <c r="J5" s="251">
        <v>0</v>
      </c>
      <c r="K5" s="251"/>
      <c r="L5" s="251"/>
      <c r="M5" s="251"/>
      <c r="N5" s="252"/>
      <c r="O5" s="252"/>
    </row>
    <row r="6" spans="1:15" s="48" customFormat="1" ht="12.75" x14ac:dyDescent="0.2">
      <c r="A6" s="251" t="s">
        <v>28</v>
      </c>
      <c r="B6" s="251">
        <v>66418840.041999996</v>
      </c>
      <c r="C6" s="251">
        <v>0</v>
      </c>
      <c r="D6" s="251">
        <v>0</v>
      </c>
      <c r="E6" s="251">
        <v>0</v>
      </c>
      <c r="F6" s="251">
        <v>1799706698.6000001</v>
      </c>
      <c r="G6" s="251">
        <v>0</v>
      </c>
      <c r="H6" s="251">
        <v>0</v>
      </c>
      <c r="I6" s="251">
        <v>0</v>
      </c>
      <c r="J6" s="251">
        <v>0</v>
      </c>
      <c r="K6" s="251"/>
      <c r="L6" s="251"/>
      <c r="M6" s="251"/>
      <c r="N6" s="252"/>
      <c r="O6" s="252"/>
    </row>
    <row r="7" spans="1:15" s="48" customFormat="1" ht="12.75" x14ac:dyDescent="0.2">
      <c r="A7" s="251" t="s">
        <v>95</v>
      </c>
      <c r="B7" s="251">
        <v>0</v>
      </c>
      <c r="C7" s="251">
        <v>0</v>
      </c>
      <c r="D7" s="251">
        <v>0</v>
      </c>
      <c r="E7" s="251">
        <v>3067088912.3081818</v>
      </c>
      <c r="F7" s="251">
        <v>938987124.83909106</v>
      </c>
      <c r="G7" s="251">
        <v>0</v>
      </c>
      <c r="H7" s="251">
        <v>0</v>
      </c>
      <c r="I7" s="251">
        <v>78655816.060000002</v>
      </c>
      <c r="J7" s="251">
        <v>0</v>
      </c>
      <c r="K7" s="251"/>
      <c r="L7" s="251"/>
      <c r="M7" s="251"/>
      <c r="N7" s="252"/>
      <c r="O7" s="252"/>
    </row>
    <row r="8" spans="1:15" s="48" customFormat="1" ht="12.75" x14ac:dyDescent="0.2">
      <c r="A8" s="251" t="s">
        <v>46</v>
      </c>
      <c r="B8" s="251">
        <v>0</v>
      </c>
      <c r="C8" s="251">
        <v>0</v>
      </c>
      <c r="D8" s="251">
        <v>0</v>
      </c>
      <c r="E8" s="251">
        <v>0</v>
      </c>
      <c r="F8" s="251">
        <v>0</v>
      </c>
      <c r="G8" s="251">
        <v>0</v>
      </c>
      <c r="H8" s="251">
        <v>0</v>
      </c>
      <c r="I8" s="251">
        <v>0</v>
      </c>
      <c r="J8" s="251">
        <v>0</v>
      </c>
      <c r="K8" s="251"/>
      <c r="L8" s="251"/>
      <c r="M8" s="251"/>
      <c r="N8" s="252"/>
      <c r="O8" s="252"/>
    </row>
    <row r="9" spans="1:15" s="48" customFormat="1" ht="12.75" x14ac:dyDescent="0.2">
      <c r="A9" s="251" t="s">
        <v>371</v>
      </c>
      <c r="B9" s="251">
        <v>0</v>
      </c>
      <c r="C9" s="251">
        <v>0</v>
      </c>
      <c r="D9" s="251">
        <v>0</v>
      </c>
      <c r="E9" s="251">
        <v>0</v>
      </c>
      <c r="F9" s="251">
        <v>0</v>
      </c>
      <c r="G9" s="251">
        <v>0</v>
      </c>
      <c r="H9" s="251">
        <v>0</v>
      </c>
      <c r="I9" s="251">
        <v>0</v>
      </c>
      <c r="J9" s="251">
        <v>0</v>
      </c>
      <c r="K9" s="251"/>
      <c r="L9" s="251"/>
      <c r="M9" s="251"/>
      <c r="N9" s="252"/>
      <c r="O9" s="252"/>
    </row>
    <row r="10" spans="1:15" s="48" customFormat="1" ht="12.75" x14ac:dyDescent="0.2">
      <c r="A10" s="251" t="s">
        <v>209</v>
      </c>
      <c r="B10" s="251">
        <v>0</v>
      </c>
      <c r="C10" s="251">
        <v>0</v>
      </c>
      <c r="D10" s="251">
        <v>0</v>
      </c>
      <c r="E10" s="251">
        <v>0</v>
      </c>
      <c r="F10" s="251">
        <v>1404439602.4305453</v>
      </c>
      <c r="G10" s="251">
        <v>101872463.66399999</v>
      </c>
      <c r="H10" s="251">
        <v>0</v>
      </c>
      <c r="I10" s="251">
        <v>0</v>
      </c>
      <c r="J10" s="251">
        <v>0</v>
      </c>
      <c r="K10" s="251"/>
      <c r="L10" s="251"/>
      <c r="M10" s="251"/>
      <c r="N10" s="252"/>
      <c r="O10" s="252"/>
    </row>
    <row r="11" spans="1:15" s="48" customFormat="1" ht="12.75" x14ac:dyDescent="0.2">
      <c r="A11" s="251" t="s">
        <v>51</v>
      </c>
      <c r="B11" s="251">
        <v>0</v>
      </c>
      <c r="C11" s="251">
        <v>0</v>
      </c>
      <c r="D11" s="251">
        <v>55565590.177999996</v>
      </c>
      <c r="E11" s="251">
        <v>0</v>
      </c>
      <c r="F11" s="251">
        <v>0</v>
      </c>
      <c r="G11" s="251">
        <v>0</v>
      </c>
      <c r="H11" s="251">
        <v>0</v>
      </c>
      <c r="I11" s="251">
        <v>0</v>
      </c>
      <c r="J11" s="251">
        <v>0</v>
      </c>
      <c r="K11" s="251"/>
      <c r="L11" s="251"/>
      <c r="M11" s="251"/>
      <c r="N11" s="252"/>
      <c r="O11" s="252"/>
    </row>
    <row r="12" spans="1:15" s="48" customFormat="1" ht="12.75" x14ac:dyDescent="0.2">
      <c r="A12" s="251" t="s">
        <v>268</v>
      </c>
      <c r="B12" s="251">
        <v>0</v>
      </c>
      <c r="C12" s="251">
        <v>0</v>
      </c>
      <c r="D12" s="251">
        <v>0</v>
      </c>
      <c r="E12" s="251">
        <v>0</v>
      </c>
      <c r="F12" s="251">
        <v>0</v>
      </c>
      <c r="G12" s="251">
        <v>3846192174.2350001</v>
      </c>
      <c r="H12" s="251">
        <v>122114975.45</v>
      </c>
      <c r="I12" s="251">
        <v>1075273742.5890908</v>
      </c>
      <c r="J12" s="251">
        <v>978068825.5374999</v>
      </c>
      <c r="K12" s="251"/>
      <c r="L12" s="251"/>
      <c r="M12" s="251"/>
      <c r="N12" s="252"/>
      <c r="O12" s="252"/>
    </row>
    <row r="13" spans="1:15" s="48" customFormat="1" ht="12.75" x14ac:dyDescent="0.2">
      <c r="A13" s="251" t="s">
        <v>264</v>
      </c>
      <c r="B13" s="251">
        <v>0</v>
      </c>
      <c r="C13" s="251">
        <v>0</v>
      </c>
      <c r="D13" s="251">
        <v>0</v>
      </c>
      <c r="E13" s="251">
        <v>133696074.23</v>
      </c>
      <c r="F13" s="251">
        <v>0</v>
      </c>
      <c r="G13" s="251">
        <v>0</v>
      </c>
      <c r="H13" s="251">
        <v>0</v>
      </c>
      <c r="I13" s="251">
        <v>0</v>
      </c>
      <c r="J13" s="251">
        <v>0</v>
      </c>
      <c r="K13" s="251"/>
      <c r="L13" s="251"/>
      <c r="M13" s="251"/>
      <c r="N13" s="252"/>
      <c r="O13" s="252"/>
    </row>
    <row r="14" spans="1:15" s="48" customFormat="1" ht="12.75" x14ac:dyDescent="0.2">
      <c r="A14" s="251" t="s">
        <v>39</v>
      </c>
      <c r="B14" s="251">
        <v>40188330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2">
        <v>0</v>
      </c>
      <c r="O14" s="252">
        <v>0</v>
      </c>
    </row>
    <row r="15" spans="1:15" s="48" customFormat="1" ht="12.75" x14ac:dyDescent="0.2">
      <c r="A15" s="251" t="s">
        <v>9286</v>
      </c>
      <c r="B15" s="251">
        <v>0</v>
      </c>
      <c r="C15" s="251">
        <v>0</v>
      </c>
      <c r="D15" s="251">
        <v>0</v>
      </c>
      <c r="E15" s="251">
        <v>0</v>
      </c>
      <c r="F15" s="251">
        <v>0</v>
      </c>
      <c r="G15" s="251">
        <v>0</v>
      </c>
      <c r="H15" s="251">
        <v>0</v>
      </c>
      <c r="I15" s="251">
        <v>0</v>
      </c>
      <c r="J15" s="251">
        <v>0</v>
      </c>
      <c r="K15" s="251">
        <v>0</v>
      </c>
      <c r="L15" s="251">
        <v>61884355</v>
      </c>
      <c r="M15" s="251">
        <v>0</v>
      </c>
      <c r="N15" s="252">
        <v>0</v>
      </c>
      <c r="O15" s="252">
        <v>0</v>
      </c>
    </row>
    <row r="16" spans="1:15" s="48" customFormat="1" ht="12.75" x14ac:dyDescent="0.2">
      <c r="A16" s="251" t="s">
        <v>51</v>
      </c>
      <c r="B16" s="251">
        <v>0</v>
      </c>
      <c r="C16" s="251">
        <v>0</v>
      </c>
      <c r="D16" s="251">
        <v>55565590.177999996</v>
      </c>
      <c r="E16" s="251">
        <v>0</v>
      </c>
      <c r="F16" s="251">
        <v>0</v>
      </c>
      <c r="G16" s="251">
        <v>0</v>
      </c>
      <c r="H16" s="251">
        <v>0</v>
      </c>
      <c r="I16" s="251">
        <v>0</v>
      </c>
      <c r="J16" s="251">
        <v>0</v>
      </c>
      <c r="K16" s="251">
        <v>0</v>
      </c>
      <c r="L16" s="251">
        <v>0</v>
      </c>
      <c r="M16" s="251">
        <v>0</v>
      </c>
      <c r="N16" s="252">
        <v>0</v>
      </c>
      <c r="O16" s="252">
        <v>0</v>
      </c>
    </row>
    <row r="17" spans="1:15" s="48" customFormat="1" ht="12.75" x14ac:dyDescent="0.2">
      <c r="A17" s="251" t="s">
        <v>9331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4905326607.297801</v>
      </c>
      <c r="N17" s="252">
        <v>127667303.81999999</v>
      </c>
      <c r="O17" s="252">
        <v>302129178.11999995</v>
      </c>
    </row>
    <row r="18" spans="1:15" s="48" customFormat="1" ht="12.75" x14ac:dyDescent="0.2">
      <c r="A18" s="251" t="s">
        <v>55</v>
      </c>
      <c r="B18" s="251">
        <v>0</v>
      </c>
      <c r="C18" s="251">
        <v>0</v>
      </c>
      <c r="D18" s="251">
        <v>0</v>
      </c>
      <c r="E18" s="251">
        <v>2397028707.3299999</v>
      </c>
      <c r="F18" s="251">
        <v>206024364.75</v>
      </c>
      <c r="G18" s="251">
        <v>0</v>
      </c>
      <c r="H18" s="251">
        <v>551223180.75</v>
      </c>
      <c r="I18" s="251">
        <v>0</v>
      </c>
      <c r="J18" s="251">
        <v>0</v>
      </c>
      <c r="K18" s="251">
        <v>925154694.25</v>
      </c>
      <c r="L18" s="251">
        <v>0</v>
      </c>
      <c r="M18" s="251">
        <v>0</v>
      </c>
      <c r="N18" s="252">
        <v>0</v>
      </c>
      <c r="O18" s="252">
        <v>0</v>
      </c>
    </row>
    <row r="19" spans="1:15" s="48" customFormat="1" ht="12.75" x14ac:dyDescent="0.2">
      <c r="A19" s="251" t="s">
        <v>9317</v>
      </c>
      <c r="B19" s="251">
        <v>0</v>
      </c>
      <c r="C19" s="251">
        <v>0</v>
      </c>
      <c r="D19" s="251">
        <v>0</v>
      </c>
      <c r="E19" s="251">
        <v>0</v>
      </c>
      <c r="F19" s="251">
        <v>0</v>
      </c>
      <c r="G19" s="251">
        <v>0</v>
      </c>
      <c r="H19" s="251">
        <v>0</v>
      </c>
      <c r="I19" s="251">
        <v>0</v>
      </c>
      <c r="J19" s="251">
        <v>0</v>
      </c>
      <c r="K19" s="251">
        <v>0</v>
      </c>
      <c r="L19" s="251">
        <v>44424251.335000001</v>
      </c>
      <c r="M19" s="251">
        <v>0</v>
      </c>
      <c r="N19" s="252">
        <v>0</v>
      </c>
      <c r="O19" s="252">
        <v>0</v>
      </c>
    </row>
    <row r="20" spans="1:15" s="48" customFormat="1" ht="12.75" x14ac:dyDescent="0.2">
      <c r="A20" s="251" t="s">
        <v>7473</v>
      </c>
      <c r="B20" s="251">
        <v>0</v>
      </c>
      <c r="C20" s="251">
        <v>0</v>
      </c>
      <c r="D20" s="251">
        <v>0</v>
      </c>
      <c r="E20" s="251">
        <v>0</v>
      </c>
      <c r="F20" s="251">
        <v>1419662830.9999998</v>
      </c>
      <c r="G20" s="251">
        <v>101872463.64</v>
      </c>
      <c r="H20" s="251">
        <v>80668637.082000002</v>
      </c>
      <c r="I20" s="251">
        <v>0</v>
      </c>
      <c r="J20" s="251">
        <v>0</v>
      </c>
      <c r="K20" s="251">
        <v>0</v>
      </c>
      <c r="L20" s="251">
        <v>0</v>
      </c>
      <c r="M20" s="251">
        <v>0</v>
      </c>
      <c r="N20" s="252">
        <v>0</v>
      </c>
      <c r="O20" s="252">
        <v>0</v>
      </c>
    </row>
    <row r="21" spans="1:15" s="48" customFormat="1" ht="12.75" x14ac:dyDescent="0.2">
      <c r="A21" s="251" t="s">
        <v>95</v>
      </c>
      <c r="B21" s="251">
        <v>121286577.3</v>
      </c>
      <c r="C21" s="251">
        <v>0</v>
      </c>
      <c r="D21" s="251">
        <v>0</v>
      </c>
      <c r="E21" s="251">
        <v>3574374705.6814151</v>
      </c>
      <c r="F21" s="251">
        <v>1091078232.868005</v>
      </c>
      <c r="G21" s="251">
        <v>0</v>
      </c>
      <c r="H21" s="251">
        <v>0</v>
      </c>
      <c r="I21" s="251">
        <v>0</v>
      </c>
      <c r="J21" s="251">
        <v>0</v>
      </c>
      <c r="K21" s="251">
        <v>0</v>
      </c>
      <c r="L21" s="251">
        <v>114433849.03850001</v>
      </c>
      <c r="M21" s="251">
        <v>0</v>
      </c>
      <c r="N21" s="252">
        <v>0</v>
      </c>
      <c r="O21" s="252">
        <v>0</v>
      </c>
    </row>
    <row r="22" spans="1:15" s="48" customFormat="1" ht="12.75" x14ac:dyDescent="0.2">
      <c r="A22" s="251" t="s">
        <v>9377</v>
      </c>
      <c r="B22" s="251">
        <v>0</v>
      </c>
      <c r="C22" s="251">
        <v>0</v>
      </c>
      <c r="D22" s="251">
        <v>0</v>
      </c>
      <c r="E22" s="251">
        <v>0</v>
      </c>
      <c r="F22" s="251">
        <v>0</v>
      </c>
      <c r="G22" s="251">
        <v>0</v>
      </c>
      <c r="H22" s="251">
        <v>0</v>
      </c>
      <c r="I22" s="251">
        <v>0</v>
      </c>
      <c r="J22" s="251">
        <v>0</v>
      </c>
      <c r="K22" s="251">
        <v>0</v>
      </c>
      <c r="L22" s="251">
        <v>0</v>
      </c>
      <c r="M22" s="251">
        <v>323079638.97500002</v>
      </c>
      <c r="N22" s="252">
        <v>0</v>
      </c>
      <c r="O22" s="252">
        <v>0</v>
      </c>
    </row>
    <row r="23" spans="1:15" s="48" customFormat="1" ht="12.75" x14ac:dyDescent="0.2">
      <c r="A23" s="251" t="s">
        <v>7488</v>
      </c>
      <c r="B23" s="251">
        <v>0</v>
      </c>
      <c r="C23" s="251">
        <v>0</v>
      </c>
      <c r="D23" s="251">
        <v>0</v>
      </c>
      <c r="E23" s="251">
        <v>0</v>
      </c>
      <c r="F23" s="251">
        <v>0</v>
      </c>
      <c r="G23" s="251">
        <v>3633628303.6210008</v>
      </c>
      <c r="H23" s="251">
        <v>1399465907.4499998</v>
      </c>
      <c r="I23" s="251">
        <v>1863487039.4885001</v>
      </c>
      <c r="J23" s="251">
        <v>521315671.90000004</v>
      </c>
      <c r="K23" s="251">
        <v>986671670.76750004</v>
      </c>
      <c r="L23" s="251">
        <v>538181847.31799996</v>
      </c>
      <c r="M23" s="251">
        <v>540536210.31500006</v>
      </c>
      <c r="N23" s="252">
        <v>249884004.72209996</v>
      </c>
      <c r="O23" s="252">
        <v>499791003.95349997</v>
      </c>
    </row>
    <row r="24" spans="1:15" s="48" customFormat="1" ht="12.75" x14ac:dyDescent="0.2">
      <c r="A24" s="251" t="s">
        <v>7742</v>
      </c>
      <c r="B24" s="251">
        <v>0</v>
      </c>
      <c r="C24" s="251">
        <v>0</v>
      </c>
      <c r="D24" s="251">
        <v>0</v>
      </c>
      <c r="E24" s="251">
        <v>0</v>
      </c>
      <c r="F24" s="251">
        <v>0</v>
      </c>
      <c r="G24" s="251">
        <v>0</v>
      </c>
      <c r="H24" s="251">
        <v>0</v>
      </c>
      <c r="I24" s="251">
        <v>0</v>
      </c>
      <c r="J24" s="251">
        <v>0</v>
      </c>
      <c r="K24" s="251">
        <v>677101731.21899998</v>
      </c>
      <c r="L24" s="251">
        <v>168186907.757</v>
      </c>
      <c r="M24" s="251">
        <v>0</v>
      </c>
      <c r="N24" s="252">
        <v>0</v>
      </c>
      <c r="O24" s="252">
        <v>0</v>
      </c>
    </row>
    <row r="25" spans="1:15" s="48" customFormat="1" ht="12.75" x14ac:dyDescent="0.2">
      <c r="A25" s="251" t="s">
        <v>28</v>
      </c>
      <c r="B25" s="251">
        <v>0</v>
      </c>
      <c r="C25" s="251">
        <v>0</v>
      </c>
      <c r="D25" s="251">
        <v>0</v>
      </c>
      <c r="E25" s="251">
        <v>0</v>
      </c>
      <c r="F25" s="251">
        <v>1728885760.0500002</v>
      </c>
      <c r="G25" s="251">
        <v>0</v>
      </c>
      <c r="H25" s="251">
        <v>0</v>
      </c>
      <c r="I25" s="251">
        <v>0</v>
      </c>
      <c r="J25" s="251">
        <v>0</v>
      </c>
      <c r="K25" s="251">
        <v>0</v>
      </c>
      <c r="L25" s="251">
        <v>0</v>
      </c>
      <c r="M25" s="251">
        <v>0</v>
      </c>
      <c r="N25" s="252">
        <v>0</v>
      </c>
      <c r="O25" s="252">
        <v>165791994.676</v>
      </c>
    </row>
    <row r="26" spans="1:15" s="48" customFormat="1" ht="12.75" x14ac:dyDescent="0.2">
      <c r="A26" s="251" t="s">
        <v>371</v>
      </c>
      <c r="B26" s="251">
        <v>0</v>
      </c>
      <c r="C26" s="251">
        <v>0</v>
      </c>
      <c r="D26" s="251">
        <v>0</v>
      </c>
      <c r="E26" s="251">
        <v>0</v>
      </c>
      <c r="F26" s="251">
        <v>0</v>
      </c>
      <c r="G26" s="251">
        <v>0</v>
      </c>
      <c r="H26" s="251">
        <v>0</v>
      </c>
      <c r="I26" s="251">
        <v>1088350246.8759999</v>
      </c>
      <c r="J26" s="251">
        <v>478815920.95375007</v>
      </c>
      <c r="K26" s="251">
        <v>0</v>
      </c>
      <c r="L26" s="251">
        <v>0</v>
      </c>
      <c r="M26" s="251">
        <v>66993739.949999996</v>
      </c>
      <c r="N26" s="252">
        <v>0</v>
      </c>
      <c r="O26" s="252">
        <v>0</v>
      </c>
    </row>
    <row r="27" spans="1:15" s="48" customFormat="1" ht="12.75" x14ac:dyDescent="0.2">
      <c r="A27" s="251" t="s">
        <v>7807</v>
      </c>
      <c r="B27" s="251">
        <v>0</v>
      </c>
      <c r="C27" s="251">
        <v>0</v>
      </c>
      <c r="D27" s="251">
        <v>0</v>
      </c>
      <c r="E27" s="251">
        <v>0</v>
      </c>
      <c r="F27" s="251">
        <v>77809887.579999998</v>
      </c>
      <c r="G27" s="251">
        <v>0</v>
      </c>
      <c r="H27" s="251">
        <v>0</v>
      </c>
      <c r="I27" s="251">
        <v>0</v>
      </c>
      <c r="J27" s="251">
        <v>0</v>
      </c>
      <c r="K27" s="251">
        <v>0</v>
      </c>
      <c r="L27" s="251">
        <v>0</v>
      </c>
      <c r="M27" s="251">
        <v>0</v>
      </c>
      <c r="N27" s="252">
        <v>0</v>
      </c>
      <c r="O27" s="252">
        <v>0</v>
      </c>
    </row>
    <row r="28" spans="1:15" s="48" customFormat="1" ht="12.75" x14ac:dyDescent="0.2">
      <c r="A28" s="251" t="s">
        <v>7769</v>
      </c>
      <c r="B28" s="251">
        <v>0</v>
      </c>
      <c r="C28" s="251">
        <v>0</v>
      </c>
      <c r="D28" s="251">
        <v>0</v>
      </c>
      <c r="E28" s="251">
        <v>0</v>
      </c>
      <c r="F28" s="251">
        <v>0</v>
      </c>
      <c r="G28" s="251">
        <v>0</v>
      </c>
      <c r="H28" s="251">
        <v>302602723.60000002</v>
      </c>
      <c r="I28" s="251">
        <v>0</v>
      </c>
      <c r="J28" s="251">
        <v>0</v>
      </c>
      <c r="K28" s="251">
        <v>104924413.10000001</v>
      </c>
      <c r="L28" s="251">
        <v>43028715.900000006</v>
      </c>
      <c r="M28" s="251">
        <v>57634393.350000001</v>
      </c>
      <c r="N28" s="252">
        <v>0</v>
      </c>
      <c r="O28" s="252">
        <v>0</v>
      </c>
    </row>
    <row r="29" spans="1:15" s="48" customFormat="1" ht="12.75" x14ac:dyDescent="0.2">
      <c r="A29" s="251" t="s">
        <v>9073</v>
      </c>
      <c r="B29" s="251">
        <v>0</v>
      </c>
      <c r="C29" s="251">
        <v>0</v>
      </c>
      <c r="D29" s="251">
        <v>0</v>
      </c>
      <c r="E29" s="251">
        <v>0</v>
      </c>
      <c r="F29" s="251">
        <v>0</v>
      </c>
      <c r="G29" s="251">
        <v>0</v>
      </c>
      <c r="H29" s="251">
        <v>0</v>
      </c>
      <c r="I29" s="251">
        <v>0</v>
      </c>
      <c r="J29" s="251">
        <v>0</v>
      </c>
      <c r="K29" s="251">
        <v>0</v>
      </c>
      <c r="L29" s="251">
        <v>1223820510.5</v>
      </c>
      <c r="M29" s="251">
        <v>0</v>
      </c>
      <c r="N29" s="252">
        <v>0</v>
      </c>
      <c r="O29" s="252">
        <v>0</v>
      </c>
    </row>
    <row r="30" spans="1:15" s="48" customFormat="1" ht="12.75" x14ac:dyDescent="0.2">
      <c r="A30" s="251" t="s">
        <v>7665</v>
      </c>
      <c r="B30" s="251"/>
      <c r="C30" s="251"/>
      <c r="D30" s="251">
        <v>0</v>
      </c>
      <c r="E30" s="251">
        <v>0</v>
      </c>
      <c r="F30" s="251">
        <v>0</v>
      </c>
      <c r="G30" s="251">
        <v>0</v>
      </c>
      <c r="H30" s="251">
        <v>0</v>
      </c>
      <c r="I30" s="251">
        <v>0</v>
      </c>
      <c r="J30" s="251">
        <v>0</v>
      </c>
      <c r="K30" s="251">
        <v>4420588572.3995018</v>
      </c>
      <c r="L30" s="251">
        <v>0</v>
      </c>
      <c r="M30" s="251">
        <v>0</v>
      </c>
      <c r="N30" s="252">
        <v>0</v>
      </c>
      <c r="O30" s="252">
        <v>0</v>
      </c>
    </row>
    <row r="31" spans="1:15" s="48" customFormat="1" ht="12.75" x14ac:dyDescent="0.2">
      <c r="A31" s="251" t="s">
        <v>7570</v>
      </c>
      <c r="B31" s="251"/>
      <c r="C31" s="251"/>
      <c r="D31" s="251">
        <v>0</v>
      </c>
      <c r="E31" s="251">
        <v>0</v>
      </c>
      <c r="F31" s="251">
        <v>0</v>
      </c>
      <c r="G31" s="251">
        <v>0</v>
      </c>
      <c r="H31" s="251">
        <v>0</v>
      </c>
      <c r="I31" s="251">
        <v>0</v>
      </c>
      <c r="J31" s="251">
        <v>0</v>
      </c>
      <c r="K31" s="251">
        <v>1660238896.9610002</v>
      </c>
      <c r="L31" s="251">
        <v>0</v>
      </c>
      <c r="M31" s="251">
        <v>0</v>
      </c>
      <c r="N31" s="252">
        <v>0</v>
      </c>
      <c r="O31" s="252">
        <v>0</v>
      </c>
    </row>
    <row r="32" spans="1:15" s="48" customFormat="1" ht="12.75" x14ac:dyDescent="0.2">
      <c r="A32" s="251" t="s">
        <v>7549</v>
      </c>
      <c r="B32" s="251"/>
      <c r="C32" s="251"/>
      <c r="D32" s="251">
        <v>0</v>
      </c>
      <c r="E32" s="251">
        <v>0</v>
      </c>
      <c r="F32" s="251">
        <v>0</v>
      </c>
      <c r="G32" s="251">
        <v>0</v>
      </c>
      <c r="H32" s="251">
        <v>0</v>
      </c>
      <c r="I32" s="251">
        <v>0</v>
      </c>
      <c r="J32" s="251">
        <v>5329945949.9119997</v>
      </c>
      <c r="K32" s="251">
        <v>1784451831.5</v>
      </c>
      <c r="L32" s="251">
        <v>513612990.45000005</v>
      </c>
      <c r="M32" s="251">
        <v>0</v>
      </c>
      <c r="N32" s="252">
        <v>0</v>
      </c>
      <c r="O32" s="252">
        <v>0</v>
      </c>
    </row>
    <row r="33" spans="1:15" s="48" customFormat="1" ht="12.75" x14ac:dyDescent="0.2">
      <c r="A33" s="251" t="s">
        <v>264</v>
      </c>
      <c r="B33" s="251"/>
      <c r="C33" s="251"/>
      <c r="D33" s="251">
        <v>133696074.23</v>
      </c>
      <c r="E33" s="251">
        <v>0</v>
      </c>
      <c r="F33" s="251">
        <v>0</v>
      </c>
      <c r="G33" s="251">
        <v>0</v>
      </c>
      <c r="H33" s="251">
        <v>0</v>
      </c>
      <c r="I33" s="251">
        <v>0</v>
      </c>
      <c r="J33" s="251">
        <v>0</v>
      </c>
      <c r="K33" s="251">
        <v>0</v>
      </c>
      <c r="L33" s="251">
        <v>0</v>
      </c>
      <c r="M33" s="251">
        <v>0</v>
      </c>
      <c r="N33" s="252">
        <v>0</v>
      </c>
      <c r="O33" s="252">
        <v>0</v>
      </c>
    </row>
    <row r="34" spans="1:15" s="48" customFormat="1" ht="12.75" x14ac:dyDescent="0.2">
      <c r="A34" s="251" t="s">
        <v>3159</v>
      </c>
      <c r="B34" s="251">
        <v>13636363</v>
      </c>
      <c r="C34" s="251">
        <v>13636364</v>
      </c>
      <c r="D34" s="251">
        <v>0</v>
      </c>
      <c r="E34" s="251">
        <v>134268184</v>
      </c>
      <c r="F34" s="251">
        <v>281818184</v>
      </c>
      <c r="G34" s="251">
        <v>640909094</v>
      </c>
      <c r="H34" s="251">
        <v>436363638</v>
      </c>
      <c r="I34" s="251">
        <v>68181818</v>
      </c>
      <c r="J34" s="251">
        <v>246363638</v>
      </c>
      <c r="K34" s="251">
        <v>181818182</v>
      </c>
      <c r="L34" s="251">
        <v>90909094</v>
      </c>
      <c r="M34" s="251">
        <v>74090909</v>
      </c>
      <c r="N34" s="252">
        <v>50000000</v>
      </c>
      <c r="O34" s="252">
        <v>2000000</v>
      </c>
    </row>
    <row r="35" spans="1:15" s="48" customFormat="1" ht="12.75" x14ac:dyDescent="0.2">
      <c r="A35" s="251" t="s">
        <v>3160</v>
      </c>
      <c r="B35" s="251">
        <v>89649915</v>
      </c>
      <c r="C35" s="251">
        <v>89554390</v>
      </c>
      <c r="D35" s="251">
        <v>6385262</v>
      </c>
      <c r="E35" s="251">
        <v>0</v>
      </c>
      <c r="F35" s="251">
        <v>0</v>
      </c>
      <c r="G35" s="251">
        <v>0</v>
      </c>
      <c r="H35" s="251">
        <v>0</v>
      </c>
      <c r="I35" s="251">
        <v>599000</v>
      </c>
      <c r="J35" s="251">
        <v>0</v>
      </c>
      <c r="K35" s="251">
        <v>0</v>
      </c>
      <c r="L35" s="251">
        <v>0</v>
      </c>
      <c r="M35" s="251">
        <v>0</v>
      </c>
      <c r="N35" s="252">
        <v>0</v>
      </c>
      <c r="O35" s="252">
        <v>0</v>
      </c>
    </row>
    <row r="36" spans="1:15" x14ac:dyDescent="0.25">
      <c r="A36" s="253" t="s">
        <v>4400</v>
      </c>
      <c r="B36" s="253">
        <v>23892796</v>
      </c>
      <c r="C36" s="253">
        <v>0</v>
      </c>
      <c r="D36" s="253">
        <v>-6042796</v>
      </c>
      <c r="E36" s="253">
        <v>0</v>
      </c>
      <c r="F36" s="253">
        <v>9475493</v>
      </c>
      <c r="G36" s="253">
        <v>7407408</v>
      </c>
      <c r="H36" s="253">
        <v>10000</v>
      </c>
      <c r="I36" s="253">
        <v>60</v>
      </c>
      <c r="J36" s="253">
        <v>12402</v>
      </c>
      <c r="K36" s="253">
        <v>1388889</v>
      </c>
      <c r="L36" s="253">
        <v>0</v>
      </c>
      <c r="M36" s="253">
        <v>0</v>
      </c>
      <c r="N36" s="253">
        <v>0</v>
      </c>
      <c r="O36" s="253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F931-C438-4C43-B2DB-B97E546F1FE5}">
  <dimension ref="A1:O44"/>
  <sheetViews>
    <sheetView tabSelected="1" workbookViewId="0">
      <selection activeCell="O15" sqref="O15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1" bestFit="1" customWidth="1"/>
    <col min="8" max="8" width="12.5703125" bestFit="1" customWidth="1"/>
    <col min="9" max="9" width="12" bestFit="1" customWidth="1"/>
    <col min="10" max="11" width="11" bestFit="1" customWidth="1"/>
    <col min="12" max="12" width="12.5703125" bestFit="1" customWidth="1"/>
    <col min="13" max="13" width="11" bestFit="1" customWidth="1"/>
    <col min="14" max="14" width="17.5703125" bestFit="1" customWidth="1"/>
    <col min="15" max="15" width="16.42578125" bestFit="1" customWidth="1"/>
  </cols>
  <sheetData>
    <row r="1" spans="1:15" s="48" customFormat="1" ht="12.75" x14ac:dyDescent="0.2">
      <c r="A1" s="251" t="s">
        <v>510</v>
      </c>
      <c r="B1" s="251">
        <v>1</v>
      </c>
      <c r="C1" s="251">
        <v>2</v>
      </c>
      <c r="D1" s="251">
        <v>3</v>
      </c>
      <c r="E1" s="251">
        <v>4</v>
      </c>
      <c r="F1" s="251">
        <v>5</v>
      </c>
      <c r="G1" s="251">
        <v>6</v>
      </c>
      <c r="H1" s="251">
        <v>7</v>
      </c>
      <c r="I1" s="251">
        <v>8</v>
      </c>
      <c r="J1" s="251">
        <v>9</v>
      </c>
      <c r="K1" s="251">
        <v>10</v>
      </c>
      <c r="L1" s="251">
        <v>11</v>
      </c>
      <c r="M1" s="251">
        <v>12</v>
      </c>
      <c r="N1" s="252">
        <v>1</v>
      </c>
      <c r="O1" s="252">
        <v>2</v>
      </c>
    </row>
    <row r="2" spans="1:15" s="48" customFormat="1" ht="12.75" x14ac:dyDescent="0.2">
      <c r="A2" s="251" t="s">
        <v>11564</v>
      </c>
      <c r="B2" s="251">
        <v>2024</v>
      </c>
      <c r="C2" s="251">
        <v>2024</v>
      </c>
      <c r="D2" s="251">
        <v>2024</v>
      </c>
      <c r="E2" s="251">
        <v>2024</v>
      </c>
      <c r="F2" s="251">
        <v>2024</v>
      </c>
      <c r="G2" s="251">
        <v>2024</v>
      </c>
      <c r="H2" s="251">
        <v>2024</v>
      </c>
      <c r="I2" s="251">
        <v>2024</v>
      </c>
      <c r="J2" s="251">
        <v>2024</v>
      </c>
      <c r="K2" s="251">
        <v>2024</v>
      </c>
      <c r="L2" s="251">
        <v>2024</v>
      </c>
      <c r="M2" s="251">
        <v>2024</v>
      </c>
      <c r="N2" s="252">
        <v>2025</v>
      </c>
      <c r="O2" s="252">
        <v>2025</v>
      </c>
    </row>
    <row r="3" spans="1:15" s="48" customFormat="1" ht="12.75" x14ac:dyDescent="0.2">
      <c r="A3" s="251" t="s">
        <v>3159</v>
      </c>
      <c r="B3" s="251">
        <v>13636363</v>
      </c>
      <c r="C3" s="251">
        <v>13636364</v>
      </c>
      <c r="D3" s="251">
        <v>0</v>
      </c>
      <c r="E3" s="251">
        <v>134268184</v>
      </c>
      <c r="F3" s="251">
        <v>281818184</v>
      </c>
      <c r="G3" s="251">
        <v>640909094</v>
      </c>
      <c r="H3" s="251">
        <v>436363638</v>
      </c>
      <c r="I3" s="251">
        <v>68181818</v>
      </c>
      <c r="J3" s="251">
        <v>246363638</v>
      </c>
      <c r="K3" s="251">
        <v>181818182</v>
      </c>
      <c r="L3" s="251">
        <v>90909094</v>
      </c>
      <c r="M3" s="251">
        <v>74090909</v>
      </c>
      <c r="N3" s="252">
        <v>50000000</v>
      </c>
      <c r="O3" s="252">
        <v>2000000</v>
      </c>
    </row>
    <row r="4" spans="1:15" s="48" customFormat="1" ht="12.75" x14ac:dyDescent="0.2">
      <c r="A4" s="251" t="s">
        <v>3160</v>
      </c>
      <c r="B4" s="251">
        <v>89649915</v>
      </c>
      <c r="C4" s="251">
        <v>89554390</v>
      </c>
      <c r="D4" s="251">
        <v>6385262</v>
      </c>
      <c r="E4" s="251">
        <v>0</v>
      </c>
      <c r="F4" s="251">
        <v>0</v>
      </c>
      <c r="G4" s="251">
        <v>0</v>
      </c>
      <c r="H4" s="251">
        <v>0</v>
      </c>
      <c r="I4" s="251">
        <v>599000</v>
      </c>
      <c r="J4" s="251">
        <v>0</v>
      </c>
      <c r="K4" s="251">
        <v>0</v>
      </c>
      <c r="L4" s="251">
        <v>0</v>
      </c>
      <c r="M4" s="251">
        <v>0</v>
      </c>
      <c r="N4" s="252">
        <v>0</v>
      </c>
      <c r="O4" s="252">
        <v>0</v>
      </c>
    </row>
    <row r="5" spans="1:15" s="48" customFormat="1" ht="12.75" x14ac:dyDescent="0.2">
      <c r="A5" s="251" t="s">
        <v>4400</v>
      </c>
      <c r="B5" s="251">
        <v>23892796</v>
      </c>
      <c r="C5" s="251">
        <v>0</v>
      </c>
      <c r="D5" s="251">
        <v>-6042796</v>
      </c>
      <c r="E5" s="251">
        <v>0</v>
      </c>
      <c r="F5" s="251">
        <v>9475493</v>
      </c>
      <c r="G5" s="251">
        <v>7407408</v>
      </c>
      <c r="H5" s="251">
        <v>10000</v>
      </c>
      <c r="I5" s="251">
        <v>60</v>
      </c>
      <c r="J5" s="251">
        <v>12402</v>
      </c>
      <c r="K5" s="251">
        <v>1388889</v>
      </c>
      <c r="L5" s="251">
        <v>0</v>
      </c>
      <c r="M5" s="251">
        <v>0</v>
      </c>
      <c r="N5" s="252">
        <v>0</v>
      </c>
      <c r="O5" s="252">
        <v>0</v>
      </c>
    </row>
    <row r="6" spans="1:15" s="48" customFormat="1" ht="12.75" x14ac:dyDescent="0.2">
      <c r="A6" s="251" t="s">
        <v>4394</v>
      </c>
      <c r="B6" s="251">
        <v>44752166.699999988</v>
      </c>
      <c r="C6" s="251">
        <v>-14441701</v>
      </c>
      <c r="D6" s="251">
        <v>135720423.74600005</v>
      </c>
      <c r="E6" s="251">
        <v>5019847560.9667835</v>
      </c>
      <c r="F6" s="251">
        <v>3666202775.9171953</v>
      </c>
      <c r="G6" s="251">
        <v>2625326653.3890009</v>
      </c>
      <c r="H6" s="251">
        <v>982347614.91800022</v>
      </c>
      <c r="I6" s="251">
        <v>2490507963.3455</v>
      </c>
      <c r="J6" s="251">
        <v>3347355256.1392488</v>
      </c>
      <c r="K6" s="251">
        <v>5925141626.0521946</v>
      </c>
      <c r="L6" s="251">
        <v>1308575155.0680051</v>
      </c>
      <c r="M6" s="251">
        <v>4935187808.2401991</v>
      </c>
      <c r="N6" s="252">
        <v>255898611.6609</v>
      </c>
      <c r="O6" s="252">
        <v>412733790.03550017</v>
      </c>
    </row>
    <row r="7" spans="1:15" s="48" customFormat="1" ht="12.75" x14ac:dyDescent="0.2">
      <c r="A7" s="251" t="s">
        <v>4387</v>
      </c>
      <c r="B7" s="251">
        <v>513247240</v>
      </c>
      <c r="C7" s="251">
        <v>438192245</v>
      </c>
      <c r="D7" s="251">
        <v>310094432</v>
      </c>
      <c r="E7" s="251">
        <v>347363980</v>
      </c>
      <c r="F7" s="251">
        <v>374947554</v>
      </c>
      <c r="G7" s="251">
        <v>804410807</v>
      </c>
      <c r="H7" s="251">
        <v>889996416</v>
      </c>
      <c r="I7" s="251">
        <v>823827441</v>
      </c>
      <c r="J7" s="251">
        <v>1099504189</v>
      </c>
      <c r="K7" s="251">
        <v>822308036</v>
      </c>
      <c r="L7" s="251">
        <v>1160180661</v>
      </c>
      <c r="M7" s="251">
        <v>1102810902</v>
      </c>
      <c r="N7" s="252">
        <v>535540834</v>
      </c>
      <c r="O7" s="252">
        <v>274341201</v>
      </c>
    </row>
    <row r="8" spans="1:15" s="48" customFormat="1" ht="12.75" x14ac:dyDescent="0.2">
      <c r="A8" s="251" t="s">
        <v>3164</v>
      </c>
      <c r="B8" s="251">
        <v>82976335</v>
      </c>
      <c r="C8" s="251">
        <v>60450000</v>
      </c>
      <c r="D8" s="251">
        <v>16285840</v>
      </c>
      <c r="E8" s="251">
        <v>2470741</v>
      </c>
      <c r="F8" s="251">
        <v>26611421</v>
      </c>
      <c r="G8" s="251">
        <v>46756952</v>
      </c>
      <c r="H8" s="251">
        <v>92077132</v>
      </c>
      <c r="I8" s="251">
        <v>104792859</v>
      </c>
      <c r="J8" s="251">
        <v>73585832</v>
      </c>
      <c r="K8" s="251">
        <v>21727845</v>
      </c>
      <c r="L8" s="251">
        <v>40582481</v>
      </c>
      <c r="M8" s="251">
        <v>8311666</v>
      </c>
      <c r="N8" s="252">
        <v>420000</v>
      </c>
      <c r="O8" s="252">
        <v>60000</v>
      </c>
    </row>
    <row r="9" spans="1:15" s="48" customFormat="1" ht="12.75" x14ac:dyDescent="0.2">
      <c r="A9" s="251" t="s">
        <v>3165</v>
      </c>
      <c r="B9" s="251">
        <v>174040133</v>
      </c>
      <c r="C9" s="251">
        <v>76671595</v>
      </c>
      <c r="D9" s="251">
        <v>53382721</v>
      </c>
      <c r="E9" s="251">
        <v>86642716</v>
      </c>
      <c r="F9" s="251">
        <v>67269386</v>
      </c>
      <c r="G9" s="251">
        <v>483744556</v>
      </c>
      <c r="H9" s="251">
        <v>436500957</v>
      </c>
      <c r="I9" s="251">
        <v>253893531</v>
      </c>
      <c r="J9" s="251">
        <v>553330423</v>
      </c>
      <c r="K9" s="251">
        <v>305661517</v>
      </c>
      <c r="L9" s="251">
        <v>671658541</v>
      </c>
      <c r="M9" s="251">
        <v>474529746</v>
      </c>
      <c r="N9" s="252">
        <v>4750000</v>
      </c>
      <c r="O9" s="252">
        <v>9081604</v>
      </c>
    </row>
    <row r="10" spans="1:15" s="48" customFormat="1" ht="12.75" x14ac:dyDescent="0.2">
      <c r="A10" s="251" t="s">
        <v>3167</v>
      </c>
      <c r="B10" s="251">
        <v>3888892</v>
      </c>
      <c r="C10" s="251">
        <v>4444444</v>
      </c>
      <c r="D10" s="251">
        <v>15000012</v>
      </c>
      <c r="E10" s="251">
        <v>56666674</v>
      </c>
      <c r="F10" s="251">
        <v>12800008</v>
      </c>
      <c r="G10" s="251">
        <v>11177786</v>
      </c>
      <c r="H10" s="251">
        <v>16888895</v>
      </c>
      <c r="I10" s="251">
        <v>47555584</v>
      </c>
      <c r="J10" s="251">
        <v>28762889</v>
      </c>
      <c r="K10" s="251">
        <v>27666683</v>
      </c>
      <c r="L10" s="251">
        <v>11333331</v>
      </c>
      <c r="M10" s="251">
        <v>0</v>
      </c>
      <c r="N10" s="252">
        <v>0</v>
      </c>
      <c r="O10" s="252">
        <v>2000000</v>
      </c>
    </row>
    <row r="11" spans="1:15" s="48" customFormat="1" ht="12.75" x14ac:dyDescent="0.2">
      <c r="A11" s="251" t="s">
        <v>3168</v>
      </c>
      <c r="B11" s="251">
        <v>69012000</v>
      </c>
      <c r="C11" s="251">
        <v>79738900</v>
      </c>
      <c r="D11" s="251">
        <v>73853300</v>
      </c>
      <c r="E11" s="251">
        <v>60949800</v>
      </c>
      <c r="F11" s="251">
        <v>82192700</v>
      </c>
      <c r="G11" s="251">
        <v>57094500</v>
      </c>
      <c r="H11" s="251">
        <v>67691000</v>
      </c>
      <c r="I11" s="251">
        <v>67240715</v>
      </c>
      <c r="J11" s="251">
        <v>95859666</v>
      </c>
      <c r="K11" s="251">
        <v>96388215</v>
      </c>
      <c r="L11" s="251">
        <v>94765694</v>
      </c>
      <c r="M11" s="251">
        <v>94255376</v>
      </c>
      <c r="N11" s="252">
        <v>100264855</v>
      </c>
      <c r="O11" s="252">
        <v>61368888</v>
      </c>
    </row>
    <row r="12" spans="1:15" s="48" customFormat="1" ht="12.75" x14ac:dyDescent="0.2">
      <c r="A12" s="251" t="s">
        <v>3169</v>
      </c>
      <c r="B12" s="251">
        <v>179390298</v>
      </c>
      <c r="C12" s="251">
        <v>154037571</v>
      </c>
      <c r="D12" s="251">
        <v>151572559</v>
      </c>
      <c r="E12" s="251">
        <v>137734049</v>
      </c>
      <c r="F12" s="251">
        <v>179928039</v>
      </c>
      <c r="G12" s="251">
        <v>197947013</v>
      </c>
      <c r="H12" s="251">
        <v>270334711</v>
      </c>
      <c r="I12" s="251">
        <v>340019843</v>
      </c>
      <c r="J12" s="251">
        <v>347965379</v>
      </c>
      <c r="K12" s="251">
        <v>325964685</v>
      </c>
      <c r="L12" s="251">
        <v>337540614</v>
      </c>
      <c r="M12" s="251">
        <v>508135410</v>
      </c>
      <c r="N12" s="252">
        <v>392133757</v>
      </c>
      <c r="O12" s="252">
        <v>201830709</v>
      </c>
    </row>
    <row r="13" spans="1:15" s="48" customFormat="1" ht="12.75" x14ac:dyDescent="0.2">
      <c r="A13" s="251" t="s">
        <v>3162</v>
      </c>
      <c r="B13" s="251">
        <v>0</v>
      </c>
      <c r="C13" s="251">
        <v>20746296</v>
      </c>
      <c r="D13" s="251">
        <v>0</v>
      </c>
      <c r="E13" s="251">
        <v>2900000</v>
      </c>
      <c r="F13" s="251">
        <v>6146000</v>
      </c>
      <c r="G13" s="251">
        <v>3900000</v>
      </c>
      <c r="H13" s="251">
        <v>5762980</v>
      </c>
      <c r="I13" s="251">
        <v>6854000</v>
      </c>
      <c r="J13" s="251">
        <v>0</v>
      </c>
      <c r="K13" s="251">
        <v>0</v>
      </c>
      <c r="L13" s="251">
        <v>0</v>
      </c>
      <c r="M13" s="251">
        <v>17578704</v>
      </c>
      <c r="N13" s="252">
        <v>37972222</v>
      </c>
      <c r="O13" s="252">
        <v>0</v>
      </c>
    </row>
    <row r="14" spans="1:15" s="48" customFormat="1" ht="12.75" x14ac:dyDescent="0.2">
      <c r="A14" s="251" t="s">
        <v>3163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2">
        <v>0</v>
      </c>
      <c r="O14" s="252">
        <v>0</v>
      </c>
    </row>
    <row r="15" spans="1:15" s="48" customFormat="1" ht="12.75" x14ac:dyDescent="0.2">
      <c r="A15" s="251" t="s">
        <v>3166</v>
      </c>
      <c r="B15" s="251">
        <v>0</v>
      </c>
      <c r="C15" s="251">
        <v>0</v>
      </c>
      <c r="D15" s="251">
        <v>0</v>
      </c>
      <c r="E15" s="251">
        <v>0</v>
      </c>
      <c r="F15" s="251">
        <v>0</v>
      </c>
      <c r="G15" s="251">
        <v>3790000</v>
      </c>
      <c r="H15" s="251">
        <v>0</v>
      </c>
      <c r="I15" s="251">
        <v>0</v>
      </c>
      <c r="J15" s="251">
        <v>0</v>
      </c>
      <c r="K15" s="251">
        <v>0</v>
      </c>
      <c r="L15" s="251">
        <v>0</v>
      </c>
      <c r="M15" s="251">
        <v>0</v>
      </c>
      <c r="N15" s="252">
        <v>0</v>
      </c>
      <c r="O15" s="252">
        <v>0</v>
      </c>
    </row>
    <row r="16" spans="1:15" s="48" customFormat="1" ht="12.75" x14ac:dyDescent="0.2">
      <c r="A16" s="251" t="s">
        <v>3170</v>
      </c>
      <c r="B16" s="251">
        <v>0</v>
      </c>
      <c r="C16" s="251">
        <v>36255725</v>
      </c>
      <c r="D16" s="251">
        <v>0</v>
      </c>
      <c r="E16" s="251">
        <v>0</v>
      </c>
      <c r="F16" s="251">
        <v>0</v>
      </c>
      <c r="G16" s="251">
        <v>0</v>
      </c>
      <c r="H16" s="251">
        <v>740741</v>
      </c>
      <c r="I16" s="251">
        <v>3470909</v>
      </c>
      <c r="J16" s="251">
        <v>0</v>
      </c>
      <c r="K16" s="251">
        <v>44899091</v>
      </c>
      <c r="L16" s="251">
        <v>4300000</v>
      </c>
      <c r="M16" s="251">
        <v>0</v>
      </c>
      <c r="N16" s="252">
        <v>0</v>
      </c>
      <c r="O16" s="252">
        <v>0</v>
      </c>
    </row>
    <row r="17" spans="1:15" s="48" customFormat="1" ht="12.75" x14ac:dyDescent="0.2">
      <c r="A17" s="251" t="s">
        <v>5482</v>
      </c>
      <c r="B17" s="251">
        <v>3939582</v>
      </c>
      <c r="C17" s="251">
        <v>5847714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2">
        <v>0</v>
      </c>
      <c r="O17" s="252">
        <v>0</v>
      </c>
    </row>
    <row r="18" spans="1:15" s="48" customFormat="1" ht="12.75" x14ac:dyDescent="0.2">
      <c r="A18" s="251" t="s">
        <v>4388</v>
      </c>
      <c r="B18" s="251">
        <v>485570021</v>
      </c>
      <c r="C18" s="251">
        <v>460675487</v>
      </c>
      <c r="D18" s="251">
        <v>440084755</v>
      </c>
      <c r="E18" s="251">
        <v>564111364</v>
      </c>
      <c r="F18" s="251">
        <v>627283118</v>
      </c>
      <c r="G18" s="251">
        <v>575388906</v>
      </c>
      <c r="H18" s="251">
        <v>659736100</v>
      </c>
      <c r="I18" s="251">
        <v>997904246</v>
      </c>
      <c r="J18" s="251">
        <v>662069914</v>
      </c>
      <c r="K18" s="251">
        <v>644148631</v>
      </c>
      <c r="L18" s="251">
        <v>695013810</v>
      </c>
      <c r="M18" s="251">
        <v>1313462584</v>
      </c>
      <c r="N18" s="252">
        <v>978803649</v>
      </c>
      <c r="O18" s="252">
        <v>658773624</v>
      </c>
    </row>
    <row r="19" spans="1:15" s="48" customFormat="1" ht="12.75" x14ac:dyDescent="0.2">
      <c r="A19" s="251" t="s">
        <v>3181</v>
      </c>
      <c r="B19" s="251">
        <v>329190600</v>
      </c>
      <c r="C19" s="251">
        <v>291208900</v>
      </c>
      <c r="D19" s="251">
        <v>278908000</v>
      </c>
      <c r="E19" s="251">
        <v>299220682</v>
      </c>
      <c r="F19" s="251">
        <v>295981100</v>
      </c>
      <c r="G19" s="251">
        <v>339862100</v>
      </c>
      <c r="H19" s="251">
        <v>365101500</v>
      </c>
      <c r="I19" s="251">
        <v>380639241</v>
      </c>
      <c r="J19" s="251">
        <v>361997497</v>
      </c>
      <c r="K19" s="251">
        <v>387924985</v>
      </c>
      <c r="L19" s="251">
        <v>362900548</v>
      </c>
      <c r="M19" s="251">
        <v>849784451</v>
      </c>
      <c r="N19" s="252">
        <v>584442369</v>
      </c>
      <c r="O19" s="252">
        <v>343970855</v>
      </c>
    </row>
    <row r="20" spans="1:15" s="48" customFormat="1" ht="12.75" x14ac:dyDescent="0.2">
      <c r="A20" s="251" t="s">
        <v>3175</v>
      </c>
      <c r="B20" s="251">
        <v>3000000</v>
      </c>
      <c r="C20" s="251">
        <v>0</v>
      </c>
      <c r="D20" s="251">
        <v>0</v>
      </c>
      <c r="E20" s="251">
        <v>6600000</v>
      </c>
      <c r="F20" s="251">
        <v>0</v>
      </c>
      <c r="G20" s="251">
        <v>2400000</v>
      </c>
      <c r="H20" s="251">
        <v>0</v>
      </c>
      <c r="I20" s="251">
        <v>0</v>
      </c>
      <c r="J20" s="251">
        <v>0</v>
      </c>
      <c r="K20" s="251">
        <v>18906000</v>
      </c>
      <c r="L20" s="251">
        <v>0</v>
      </c>
      <c r="M20" s="251">
        <v>4500000</v>
      </c>
      <c r="N20" s="252">
        <v>56449338</v>
      </c>
      <c r="O20" s="252">
        <v>14800000</v>
      </c>
    </row>
    <row r="21" spans="1:15" s="48" customFormat="1" ht="12.75" x14ac:dyDescent="0.2">
      <c r="A21" s="251" t="s">
        <v>3171</v>
      </c>
      <c r="B21" s="251">
        <v>231481</v>
      </c>
      <c r="C21" s="251">
        <v>4713926</v>
      </c>
      <c r="D21" s="251">
        <v>-7460000</v>
      </c>
      <c r="E21" s="251">
        <v>20682407</v>
      </c>
      <c r="F21" s="251">
        <v>25938149</v>
      </c>
      <c r="G21" s="251">
        <v>19752948</v>
      </c>
      <c r="H21" s="251">
        <v>76908784</v>
      </c>
      <c r="I21" s="251">
        <v>32169000</v>
      </c>
      <c r="J21" s="251">
        <v>12942556</v>
      </c>
      <c r="K21" s="251">
        <v>0</v>
      </c>
      <c r="L21" s="251">
        <v>3000000</v>
      </c>
      <c r="M21" s="251">
        <v>3240741</v>
      </c>
      <c r="N21" s="252">
        <v>0</v>
      </c>
      <c r="O21" s="252">
        <v>0</v>
      </c>
    </row>
    <row r="22" spans="1:15" s="48" customFormat="1" ht="12.75" x14ac:dyDescent="0.2">
      <c r="A22" s="251" t="s">
        <v>3182</v>
      </c>
      <c r="B22" s="251">
        <v>114991636</v>
      </c>
      <c r="C22" s="251">
        <v>115096636</v>
      </c>
      <c r="D22" s="251">
        <v>107454971</v>
      </c>
      <c r="E22" s="251">
        <v>143427597</v>
      </c>
      <c r="F22" s="251">
        <v>180340294</v>
      </c>
      <c r="G22" s="251">
        <v>150582127</v>
      </c>
      <c r="H22" s="251">
        <v>121788363</v>
      </c>
      <c r="I22" s="251">
        <v>143601636</v>
      </c>
      <c r="J22" s="251">
        <v>167060623</v>
      </c>
      <c r="K22" s="251">
        <v>149085507</v>
      </c>
      <c r="L22" s="251">
        <v>201248294</v>
      </c>
      <c r="M22" s="251">
        <v>349675623</v>
      </c>
      <c r="N22" s="252">
        <v>127085507</v>
      </c>
      <c r="O22" s="252">
        <v>141327826</v>
      </c>
    </row>
    <row r="23" spans="1:15" s="48" customFormat="1" ht="12.75" x14ac:dyDescent="0.2">
      <c r="A23" s="251" t="s">
        <v>3176</v>
      </c>
      <c r="B23" s="251">
        <v>3965222</v>
      </c>
      <c r="C23" s="251">
        <v>1503000</v>
      </c>
      <c r="D23" s="251">
        <v>12374704</v>
      </c>
      <c r="E23" s="251">
        <v>5825667</v>
      </c>
      <c r="F23" s="251">
        <v>11392948</v>
      </c>
      <c r="G23" s="251">
        <v>13657070</v>
      </c>
      <c r="H23" s="251">
        <v>7252000</v>
      </c>
      <c r="I23" s="251">
        <v>14102055</v>
      </c>
      <c r="J23" s="251">
        <v>26307551</v>
      </c>
      <c r="K23" s="251">
        <v>27782938</v>
      </c>
      <c r="L23" s="251">
        <v>5859750</v>
      </c>
      <c r="M23" s="251">
        <v>2820000</v>
      </c>
      <c r="N23" s="252">
        <v>17678806</v>
      </c>
      <c r="O23" s="252">
        <v>25500000</v>
      </c>
    </row>
    <row r="24" spans="1:15" s="48" customFormat="1" ht="12.75" x14ac:dyDescent="0.2">
      <c r="A24" s="251" t="s">
        <v>3179</v>
      </c>
      <c r="B24" s="251">
        <v>4283780</v>
      </c>
      <c r="C24" s="251">
        <v>3570416</v>
      </c>
      <c r="D24" s="251">
        <v>4701968</v>
      </c>
      <c r="E24" s="251">
        <v>12033307</v>
      </c>
      <c r="F24" s="251">
        <v>6798465</v>
      </c>
      <c r="G24" s="251">
        <v>0</v>
      </c>
      <c r="H24" s="251">
        <v>4427611</v>
      </c>
      <c r="I24" s="251">
        <v>4208564</v>
      </c>
      <c r="J24" s="251">
        <v>13193166</v>
      </c>
      <c r="K24" s="251">
        <v>10608983</v>
      </c>
      <c r="L24" s="251">
        <v>36641512</v>
      </c>
      <c r="M24" s="251">
        <v>19506132</v>
      </c>
      <c r="N24" s="252">
        <v>10322467</v>
      </c>
      <c r="O24" s="252">
        <v>3148272</v>
      </c>
    </row>
    <row r="25" spans="1:15" s="48" customFormat="1" ht="12.75" x14ac:dyDescent="0.2">
      <c r="A25" s="251" t="s">
        <v>3173</v>
      </c>
      <c r="B25" s="251">
        <v>11748467</v>
      </c>
      <c r="C25" s="251">
        <v>40028423</v>
      </c>
      <c r="D25" s="251">
        <v>26010734</v>
      </c>
      <c r="E25" s="251">
        <v>29865809</v>
      </c>
      <c r="F25" s="251">
        <v>69702089</v>
      </c>
      <c r="G25" s="251">
        <v>26417828</v>
      </c>
      <c r="H25" s="251">
        <v>54827595</v>
      </c>
      <c r="I25" s="251">
        <v>402209510</v>
      </c>
      <c r="J25" s="251">
        <v>28828890</v>
      </c>
      <c r="K25" s="251">
        <v>35870828</v>
      </c>
      <c r="L25" s="251">
        <v>79549055</v>
      </c>
      <c r="M25" s="251">
        <v>76601767</v>
      </c>
      <c r="N25" s="252">
        <v>154570660</v>
      </c>
      <c r="O25" s="252">
        <v>37430315</v>
      </c>
    </row>
    <row r="26" spans="1:15" s="48" customFormat="1" ht="12.75" x14ac:dyDescent="0.2">
      <c r="A26" s="251" t="s">
        <v>3177</v>
      </c>
      <c r="B26" s="251">
        <v>0</v>
      </c>
      <c r="C26" s="251">
        <v>0</v>
      </c>
      <c r="D26" s="251">
        <v>0</v>
      </c>
      <c r="E26" s="251">
        <v>13376000</v>
      </c>
      <c r="F26" s="251">
        <v>0</v>
      </c>
      <c r="G26" s="251">
        <v>0</v>
      </c>
      <c r="H26" s="251">
        <v>0</v>
      </c>
      <c r="I26" s="251">
        <v>3708003</v>
      </c>
      <c r="J26" s="251">
        <v>500000</v>
      </c>
      <c r="K26" s="251">
        <v>4300152</v>
      </c>
      <c r="L26" s="251">
        <v>0</v>
      </c>
      <c r="M26" s="251">
        <v>0</v>
      </c>
      <c r="N26" s="252">
        <v>0</v>
      </c>
      <c r="O26" s="252">
        <v>0</v>
      </c>
    </row>
    <row r="27" spans="1:15" s="48" customFormat="1" ht="12.75" x14ac:dyDescent="0.2">
      <c r="A27" s="251" t="s">
        <v>3180</v>
      </c>
      <c r="B27" s="251">
        <v>0</v>
      </c>
      <c r="C27" s="251">
        <v>0</v>
      </c>
      <c r="D27" s="251">
        <v>0</v>
      </c>
      <c r="E27" s="251">
        <v>0</v>
      </c>
      <c r="F27" s="251">
        <v>0</v>
      </c>
      <c r="G27" s="251">
        <v>0</v>
      </c>
      <c r="H27" s="251">
        <v>0</v>
      </c>
      <c r="I27" s="251">
        <v>0</v>
      </c>
      <c r="J27" s="251">
        <v>18232000</v>
      </c>
      <c r="K27" s="251">
        <v>0</v>
      </c>
      <c r="L27" s="251">
        <v>500000</v>
      </c>
      <c r="M27" s="251">
        <v>0</v>
      </c>
      <c r="N27" s="252">
        <v>0</v>
      </c>
      <c r="O27" s="252">
        <v>53318944</v>
      </c>
    </row>
    <row r="28" spans="1:15" s="48" customFormat="1" ht="12.75" x14ac:dyDescent="0.2">
      <c r="A28" s="251" t="s">
        <v>3172</v>
      </c>
      <c r="B28" s="251">
        <v>5554883</v>
      </c>
      <c r="C28" s="251">
        <v>1225400</v>
      </c>
      <c r="D28" s="251">
        <v>10973169</v>
      </c>
      <c r="E28" s="251">
        <v>14771384</v>
      </c>
      <c r="F28" s="251">
        <v>8253395</v>
      </c>
      <c r="G28" s="251">
        <v>12043652</v>
      </c>
      <c r="H28" s="251">
        <v>18424019</v>
      </c>
      <c r="I28" s="251">
        <v>13280189</v>
      </c>
      <c r="J28" s="251">
        <v>6797001</v>
      </c>
      <c r="K28" s="251">
        <v>8458454</v>
      </c>
      <c r="L28" s="251">
        <v>4607606</v>
      </c>
      <c r="M28" s="251">
        <v>6497043</v>
      </c>
      <c r="N28" s="252">
        <v>915667</v>
      </c>
      <c r="O28" s="252">
        <v>13938577</v>
      </c>
    </row>
    <row r="29" spans="1:15" s="48" customFormat="1" ht="12.75" x14ac:dyDescent="0.2">
      <c r="A29" s="251" t="s">
        <v>3174</v>
      </c>
      <c r="B29" s="251">
        <v>5573069</v>
      </c>
      <c r="C29" s="251">
        <v>3295368</v>
      </c>
      <c r="D29" s="251">
        <v>3515374</v>
      </c>
      <c r="E29" s="251">
        <v>3843860</v>
      </c>
      <c r="F29" s="251">
        <v>3680417</v>
      </c>
      <c r="G29" s="251">
        <v>3948408</v>
      </c>
      <c r="H29" s="251">
        <v>3777967</v>
      </c>
      <c r="I29" s="251">
        <v>3951449</v>
      </c>
      <c r="J29" s="251">
        <v>3176614</v>
      </c>
      <c r="K29" s="251">
        <v>1177151</v>
      </c>
      <c r="L29" s="251">
        <v>707045</v>
      </c>
      <c r="M29" s="251">
        <v>836827</v>
      </c>
      <c r="N29" s="252">
        <v>13344360</v>
      </c>
      <c r="O29" s="252">
        <v>13344360</v>
      </c>
    </row>
    <row r="30" spans="1:15" s="48" customFormat="1" ht="12.75" x14ac:dyDescent="0.2">
      <c r="A30" s="251" t="s">
        <v>3178</v>
      </c>
      <c r="B30" s="251">
        <v>7030883</v>
      </c>
      <c r="C30" s="251">
        <v>33418</v>
      </c>
      <c r="D30" s="251">
        <v>3605835</v>
      </c>
      <c r="E30" s="251">
        <v>14464651</v>
      </c>
      <c r="F30" s="251">
        <v>18529595</v>
      </c>
      <c r="G30" s="251">
        <v>58107</v>
      </c>
      <c r="H30" s="251">
        <v>561595</v>
      </c>
      <c r="I30" s="251">
        <v>34599</v>
      </c>
      <c r="J30" s="251">
        <v>34016</v>
      </c>
      <c r="K30" s="251">
        <v>33633</v>
      </c>
      <c r="L30" s="251">
        <v>0</v>
      </c>
      <c r="M30" s="251">
        <v>0</v>
      </c>
      <c r="N30" s="252">
        <v>13994475</v>
      </c>
      <c r="O30" s="252">
        <v>11994475</v>
      </c>
    </row>
    <row r="31" spans="1:15" s="48" customFormat="1" ht="12.75" x14ac:dyDescent="0.2">
      <c r="A31" s="251" t="s">
        <v>5483</v>
      </c>
      <c r="B31" s="251">
        <v>0</v>
      </c>
      <c r="C31" s="251">
        <v>0</v>
      </c>
      <c r="D31" s="251">
        <v>0</v>
      </c>
      <c r="E31" s="251">
        <v>0</v>
      </c>
      <c r="F31" s="251">
        <v>6666666</v>
      </c>
      <c r="G31" s="251">
        <v>6666666</v>
      </c>
      <c r="H31" s="251">
        <v>6666666</v>
      </c>
      <c r="I31" s="251">
        <v>0</v>
      </c>
      <c r="J31" s="251">
        <v>23000000</v>
      </c>
      <c r="K31" s="251">
        <v>0</v>
      </c>
      <c r="L31" s="251">
        <v>0</v>
      </c>
      <c r="M31" s="251">
        <v>0</v>
      </c>
      <c r="N31" s="252">
        <v>0</v>
      </c>
      <c r="O31" s="252">
        <v>0</v>
      </c>
    </row>
    <row r="32" spans="1:15" s="48" customFormat="1" ht="12.75" x14ac:dyDescent="0.2">
      <c r="A32" s="251" t="s">
        <v>4396</v>
      </c>
      <c r="B32" s="251">
        <v>998817261</v>
      </c>
      <c r="C32" s="251">
        <v>898867732</v>
      </c>
      <c r="D32" s="251">
        <v>750179187</v>
      </c>
      <c r="E32" s="251">
        <v>911475344</v>
      </c>
      <c r="F32" s="251">
        <v>1002230672</v>
      </c>
      <c r="G32" s="251">
        <v>1379799713</v>
      </c>
      <c r="H32" s="251">
        <v>1549732516</v>
      </c>
      <c r="I32" s="251">
        <v>1821731687</v>
      </c>
      <c r="J32" s="251">
        <v>1761574103</v>
      </c>
      <c r="K32" s="251">
        <v>1466456667</v>
      </c>
      <c r="L32" s="251">
        <v>1855194471</v>
      </c>
      <c r="M32" s="251">
        <v>2416273486</v>
      </c>
      <c r="N32" s="252">
        <v>1514344483</v>
      </c>
      <c r="O32" s="252">
        <v>933114825</v>
      </c>
    </row>
    <row r="33" spans="1:15" s="48" customFormat="1" ht="12.75" x14ac:dyDescent="0.2">
      <c r="A33" s="251" t="s">
        <v>4395</v>
      </c>
      <c r="B33" s="251">
        <v>-954065094.29999995</v>
      </c>
      <c r="C33" s="251">
        <v>-913309433</v>
      </c>
      <c r="D33" s="251">
        <v>-614458763.25399995</v>
      </c>
      <c r="E33" s="251">
        <v>4108372216.9667835</v>
      </c>
      <c r="F33" s="251">
        <v>2663972103.9171953</v>
      </c>
      <c r="G33" s="251">
        <v>1245526940.3890009</v>
      </c>
      <c r="H33" s="251">
        <v>-567384901.08199978</v>
      </c>
      <c r="I33" s="251">
        <v>668776276.34549999</v>
      </c>
      <c r="J33" s="251">
        <v>1585781153.1392488</v>
      </c>
      <c r="K33" s="251">
        <v>4458684959.0521946</v>
      </c>
      <c r="L33" s="251">
        <v>-546619315.93199492</v>
      </c>
      <c r="M33" s="251">
        <v>2518914322.2401991</v>
      </c>
      <c r="N33" s="252">
        <v>-1258445871.3390999</v>
      </c>
      <c r="O33" s="252">
        <v>-520381034.96449983</v>
      </c>
    </row>
    <row r="34" spans="1:15" s="48" customFormat="1" ht="12.75" x14ac:dyDescent="0.2">
      <c r="A34" s="251" t="s">
        <v>4390</v>
      </c>
      <c r="B34" s="251">
        <v>114566745</v>
      </c>
      <c r="C34" s="251">
        <v>114251750</v>
      </c>
      <c r="D34" s="251">
        <v>142932221</v>
      </c>
      <c r="E34" s="251">
        <v>95038743</v>
      </c>
      <c r="F34" s="251">
        <v>92955082</v>
      </c>
      <c r="G34" s="251">
        <v>95291916</v>
      </c>
      <c r="H34" s="251">
        <v>80337885</v>
      </c>
      <c r="I34" s="251">
        <v>83601081</v>
      </c>
      <c r="J34" s="251">
        <v>88749454</v>
      </c>
      <c r="K34" s="251">
        <v>56938252</v>
      </c>
      <c r="L34" s="251">
        <v>121483466</v>
      </c>
      <c r="M34" s="251">
        <v>313365066</v>
      </c>
      <c r="N34" s="252">
        <v>23195480</v>
      </c>
      <c r="O34" s="252">
        <v>41992670</v>
      </c>
    </row>
    <row r="35" spans="1:15" s="48" customFormat="1" ht="12.75" x14ac:dyDescent="0.2">
      <c r="A35" s="251" t="s">
        <v>3154</v>
      </c>
      <c r="B35" s="251">
        <v>8836817</v>
      </c>
      <c r="C35" s="251">
        <v>8857520</v>
      </c>
      <c r="D35" s="251">
        <v>9032319</v>
      </c>
      <c r="E35" s="251">
        <v>6626966</v>
      </c>
      <c r="F35" s="251">
        <v>6626966</v>
      </c>
      <c r="G35" s="251">
        <v>6626966</v>
      </c>
      <c r="H35" s="251">
        <v>6626966</v>
      </c>
      <c r="I35" s="251">
        <v>7881966</v>
      </c>
      <c r="J35" s="251">
        <v>8522873</v>
      </c>
      <c r="K35" s="251">
        <v>561667</v>
      </c>
      <c r="L35" s="251">
        <v>5000000</v>
      </c>
      <c r="M35" s="251">
        <v>5000000</v>
      </c>
      <c r="N35" s="252">
        <v>19899551</v>
      </c>
      <c r="O35" s="252">
        <v>32738667</v>
      </c>
    </row>
    <row r="36" spans="1:15" s="48" customFormat="1" ht="12.75" x14ac:dyDescent="0.2">
      <c r="A36" s="251" t="s">
        <v>3153</v>
      </c>
      <c r="B36" s="251">
        <v>105729928</v>
      </c>
      <c r="C36" s="251">
        <v>105394230</v>
      </c>
      <c r="D36" s="251">
        <v>133899902</v>
      </c>
      <c r="E36" s="251">
        <v>88411777</v>
      </c>
      <c r="F36" s="251">
        <v>86328116</v>
      </c>
      <c r="G36" s="251">
        <v>88664950</v>
      </c>
      <c r="H36" s="251">
        <v>73710919</v>
      </c>
      <c r="I36" s="251">
        <v>75719115</v>
      </c>
      <c r="J36" s="251">
        <v>80226581</v>
      </c>
      <c r="K36" s="251">
        <v>56376585</v>
      </c>
      <c r="L36" s="251">
        <v>116483466</v>
      </c>
      <c r="M36" s="251">
        <v>308365066</v>
      </c>
      <c r="N36" s="252">
        <v>3295929</v>
      </c>
      <c r="O36" s="252">
        <v>9254003</v>
      </c>
    </row>
    <row r="37" spans="1:15" s="48" customFormat="1" ht="12.75" x14ac:dyDescent="0.2">
      <c r="A37" s="251" t="s">
        <v>4403</v>
      </c>
      <c r="B37" s="251"/>
      <c r="C37" s="251"/>
      <c r="D37" s="251"/>
      <c r="E37" s="251"/>
      <c r="F37" s="251"/>
      <c r="G37" s="251"/>
      <c r="H37" s="251"/>
      <c r="I37" s="251"/>
      <c r="J37" s="251"/>
      <c r="K37" s="251"/>
      <c r="L37" s="251"/>
      <c r="M37" s="251"/>
      <c r="N37" s="252"/>
      <c r="O37" s="252"/>
    </row>
    <row r="38" spans="1:15" s="48" customFormat="1" ht="12.75" x14ac:dyDescent="0.2">
      <c r="A38" s="251" t="s">
        <v>4404</v>
      </c>
      <c r="B38" s="251">
        <v>491465</v>
      </c>
      <c r="C38" s="251">
        <v>122823</v>
      </c>
      <c r="D38" s="251">
        <v>761504</v>
      </c>
      <c r="E38" s="251">
        <v>692079</v>
      </c>
      <c r="F38" s="251">
        <v>284782</v>
      </c>
      <c r="G38" s="251">
        <v>447553</v>
      </c>
      <c r="H38" s="251">
        <v>297947</v>
      </c>
      <c r="I38" s="251">
        <v>554496</v>
      </c>
      <c r="J38" s="251">
        <v>1380657</v>
      </c>
      <c r="K38" s="251">
        <v>1572883</v>
      </c>
      <c r="L38" s="251">
        <v>1128500</v>
      </c>
      <c r="M38" s="251">
        <v>1128500</v>
      </c>
      <c r="N38" s="252">
        <v>3702457</v>
      </c>
      <c r="O38" s="252">
        <v>1903160</v>
      </c>
    </row>
    <row r="39" spans="1:15" s="48" customFormat="1" ht="12.75" x14ac:dyDescent="0.2">
      <c r="A39" s="251" t="s">
        <v>7120</v>
      </c>
      <c r="B39" s="251">
        <v>491465</v>
      </c>
      <c r="C39" s="251">
        <v>122823</v>
      </c>
      <c r="D39" s="251">
        <v>761504</v>
      </c>
      <c r="E39" s="251">
        <v>692079</v>
      </c>
      <c r="F39" s="251">
        <v>284782</v>
      </c>
      <c r="G39" s="251">
        <v>447553</v>
      </c>
      <c r="H39" s="251">
        <v>297947</v>
      </c>
      <c r="I39" s="251">
        <v>554496</v>
      </c>
      <c r="J39" s="251">
        <v>1380657</v>
      </c>
      <c r="K39" s="251">
        <v>1572883</v>
      </c>
      <c r="L39" s="251">
        <v>1128500</v>
      </c>
      <c r="M39" s="251">
        <v>1128500</v>
      </c>
      <c r="N39" s="252">
        <v>3702457</v>
      </c>
      <c r="O39" s="252">
        <v>1903160</v>
      </c>
    </row>
    <row r="40" spans="1:15" s="48" customFormat="1" ht="12.75" x14ac:dyDescent="0.2">
      <c r="A40" s="251" t="s">
        <v>4405</v>
      </c>
      <c r="B40" s="251">
        <v>64262143</v>
      </c>
      <c r="C40" s="251">
        <v>96737075</v>
      </c>
      <c r="D40" s="251">
        <v>99172712</v>
      </c>
      <c r="E40" s="251">
        <v>47157472</v>
      </c>
      <c r="F40" s="251">
        <v>158231966</v>
      </c>
      <c r="G40" s="251">
        <v>44740321</v>
      </c>
      <c r="H40" s="251">
        <v>75957008</v>
      </c>
      <c r="I40" s="251">
        <v>113637966</v>
      </c>
      <c r="J40" s="251">
        <v>71516525</v>
      </c>
      <c r="K40" s="251">
        <v>209689752</v>
      </c>
      <c r="L40" s="251">
        <v>140719219</v>
      </c>
      <c r="M40" s="251">
        <v>402639874</v>
      </c>
      <c r="N40" s="252">
        <v>126623746</v>
      </c>
      <c r="O40" s="252">
        <v>132720090</v>
      </c>
    </row>
    <row r="41" spans="1:15" s="48" customFormat="1" ht="12.75" x14ac:dyDescent="0.2">
      <c r="A41" s="251" t="s">
        <v>3161</v>
      </c>
      <c r="B41" s="251">
        <v>51852793</v>
      </c>
      <c r="C41" s="251">
        <v>96737075</v>
      </c>
      <c r="D41" s="251">
        <v>46767733</v>
      </c>
      <c r="E41" s="251">
        <v>47157472</v>
      </c>
      <c r="F41" s="251">
        <v>79259800</v>
      </c>
      <c r="G41" s="251">
        <v>44740321</v>
      </c>
      <c r="H41" s="251">
        <v>61367925</v>
      </c>
      <c r="I41" s="251">
        <v>112782626</v>
      </c>
      <c r="J41" s="251">
        <v>103299393</v>
      </c>
      <c r="K41" s="251">
        <v>209689752</v>
      </c>
      <c r="L41" s="251">
        <v>140719219</v>
      </c>
      <c r="M41" s="251">
        <v>402639874</v>
      </c>
      <c r="N41" s="252">
        <v>126623746</v>
      </c>
      <c r="O41" s="252">
        <v>132720090</v>
      </c>
    </row>
    <row r="42" spans="1:15" s="48" customFormat="1" ht="12.75" x14ac:dyDescent="0.2">
      <c r="A42" s="251" t="s">
        <v>5425</v>
      </c>
      <c r="B42" s="251">
        <v>12409350</v>
      </c>
      <c r="C42" s="251">
        <v>0</v>
      </c>
      <c r="D42" s="251">
        <v>52404979</v>
      </c>
      <c r="E42" s="251">
        <v>0</v>
      </c>
      <c r="F42" s="251">
        <v>78972166</v>
      </c>
      <c r="G42" s="251">
        <v>0</v>
      </c>
      <c r="H42" s="251">
        <v>14589083</v>
      </c>
      <c r="I42" s="251">
        <v>855340</v>
      </c>
      <c r="J42" s="251">
        <v>-31782868</v>
      </c>
      <c r="K42" s="251">
        <v>0</v>
      </c>
      <c r="L42" s="251">
        <v>0</v>
      </c>
      <c r="M42" s="251">
        <v>0</v>
      </c>
      <c r="N42" s="252"/>
      <c r="O42" s="252"/>
    </row>
    <row r="43" spans="1:15" s="48" customFormat="1" ht="12.75" x14ac:dyDescent="0.2">
      <c r="A43" s="251" t="s">
        <v>7460</v>
      </c>
      <c r="B43" s="251">
        <v>-63770678</v>
      </c>
      <c r="C43" s="251">
        <v>-96614252</v>
      </c>
      <c r="D43" s="251">
        <v>-98411208</v>
      </c>
      <c r="E43" s="251">
        <v>-46465393</v>
      </c>
      <c r="F43" s="251">
        <v>-157947184</v>
      </c>
      <c r="G43" s="251">
        <v>-44292768</v>
      </c>
      <c r="H43" s="251">
        <v>-75659061</v>
      </c>
      <c r="I43" s="251">
        <v>-113083470</v>
      </c>
      <c r="J43" s="251">
        <v>-70135868</v>
      </c>
      <c r="K43" s="251">
        <v>-208116869</v>
      </c>
      <c r="L43" s="251">
        <v>-139590719</v>
      </c>
      <c r="M43" s="251">
        <v>-401511374</v>
      </c>
      <c r="N43" s="252">
        <v>-122921289</v>
      </c>
      <c r="O43" s="252">
        <v>-130816930</v>
      </c>
    </row>
    <row r="44" spans="1:15" s="48" customFormat="1" ht="12.75" x14ac:dyDescent="0.2">
      <c r="A44" s="251" t="s">
        <v>7611</v>
      </c>
      <c r="B44" s="251">
        <v>-1132402517.3</v>
      </c>
      <c r="C44" s="251">
        <v>-1124175435</v>
      </c>
      <c r="D44" s="251">
        <v>-855802192.25399995</v>
      </c>
      <c r="E44" s="251">
        <v>3966868080.9667835</v>
      </c>
      <c r="F44" s="251">
        <v>2413069837.9171953</v>
      </c>
      <c r="G44" s="251">
        <v>1105942256.3890009</v>
      </c>
      <c r="H44" s="251">
        <v>-723381847.08199978</v>
      </c>
      <c r="I44" s="251">
        <v>472091725.34549999</v>
      </c>
      <c r="J44" s="251">
        <v>1426895831.1392488</v>
      </c>
      <c r="K44" s="251">
        <v>4192056955.0521946</v>
      </c>
      <c r="L44" s="251">
        <v>-808822000.93199492</v>
      </c>
      <c r="M44" s="251">
        <v>1802909382.2401991</v>
      </c>
      <c r="N44" s="252">
        <v>-1408265097.3390999</v>
      </c>
      <c r="O44" s="252">
        <v>-695093794.96449983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7D75-FBD1-4D09-8F36-AE35ADF3B1F7}">
  <sheetPr>
    <tabColor rgb="FFFF0000"/>
  </sheetPr>
  <dimension ref="A1:Q122"/>
  <sheetViews>
    <sheetView topLeftCell="E2" zoomScaleNormal="100" workbookViewId="0">
      <pane ySplit="7" topLeftCell="A9" activePane="bottomLeft" state="frozen"/>
      <selection activeCell="A2" sqref="A2"/>
      <selection pane="bottomLeft" activeCell="Q22" sqref="Q22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8" spans="1:17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4392</v>
      </c>
      <c r="O8" s="117" t="s">
        <v>7458</v>
      </c>
      <c r="P8" s="117" t="s">
        <v>7459</v>
      </c>
    </row>
    <row r="9" spans="1:17" s="60" customFormat="1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173"/>
      <c r="M9" s="173"/>
      <c r="N9" s="76">
        <f>SUM(B9:K9)</f>
        <v>61350480104</v>
      </c>
      <c r="O9" s="114">
        <f>+N9/$N$9</f>
        <v>1</v>
      </c>
      <c r="P9" s="118"/>
      <c r="Q9" s="177"/>
    </row>
    <row r="10" spans="1:17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7"/>
      <c r="M10" s="77"/>
      <c r="N10" s="78">
        <f>+SUM(B10:K10)</f>
        <v>57411900</v>
      </c>
      <c r="O10" s="119">
        <f>+N10/$N$9</f>
        <v>9.3580196768919483E-4</v>
      </c>
      <c r="P10" s="119"/>
    </row>
    <row r="11" spans="1:17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7"/>
      <c r="M11" s="77"/>
      <c r="N11" s="78">
        <f t="shared" ref="N11:N19" si="2">+SUM(B11:K11)</f>
        <v>5396879816.4625006</v>
      </c>
      <c r="O11" s="119">
        <f t="shared" ref="O11:O40" si="3">+N11/$N$9</f>
        <v>8.7968012757419778E-2</v>
      </c>
      <c r="P11" s="119"/>
    </row>
    <row r="12" spans="1:17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7"/>
      <c r="M12" s="77"/>
      <c r="N12" s="78">
        <f t="shared" si="2"/>
        <v>3081125632.4200001</v>
      </c>
      <c r="O12" s="119">
        <f t="shared" si="3"/>
        <v>5.0221703680182174E-2</v>
      </c>
      <c r="P12" s="119"/>
    </row>
    <row r="13" spans="1:17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7"/>
      <c r="M13" s="77"/>
      <c r="N13" s="78">
        <f t="shared" si="2"/>
        <v>8310862860.781249</v>
      </c>
      <c r="O13" s="119">
        <f t="shared" si="3"/>
        <v>0.13546532719373761</v>
      </c>
      <c r="P13" s="119"/>
    </row>
    <row r="14" spans="1:17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7"/>
      <c r="M14" s="77"/>
      <c r="N14" s="78">
        <f t="shared" si="2"/>
        <v>0</v>
      </c>
      <c r="O14" s="119">
        <f t="shared" si="3"/>
        <v>0</v>
      </c>
      <c r="P14" s="119"/>
    </row>
    <row r="15" spans="1:17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7"/>
      <c r="M15" s="77"/>
      <c r="N15" s="78">
        <f t="shared" si="2"/>
        <v>0</v>
      </c>
      <c r="O15" s="119">
        <f t="shared" si="3"/>
        <v>0</v>
      </c>
      <c r="P15" s="119"/>
    </row>
    <row r="16" spans="1:17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7"/>
      <c r="M16" s="77"/>
      <c r="N16" s="78">
        <f t="shared" si="2"/>
        <v>2718361289.7909999</v>
      </c>
      <c r="O16" s="119">
        <f t="shared" si="3"/>
        <v>4.4308720733446466E-2</v>
      </c>
      <c r="P16" s="119"/>
    </row>
    <row r="17" spans="1:17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7"/>
      <c r="M17" s="77"/>
      <c r="N17" s="78">
        <f t="shared" si="2"/>
        <v>79379414.540000007</v>
      </c>
      <c r="O17" s="119">
        <f t="shared" si="3"/>
        <v>1.2938678622471699E-3</v>
      </c>
      <c r="P17" s="119"/>
    </row>
    <row r="18" spans="1:17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7"/>
      <c r="M18" s="77"/>
      <c r="N18" s="78">
        <f t="shared" si="2"/>
        <v>10683716291.358501</v>
      </c>
      <c r="O18" s="119">
        <f t="shared" si="3"/>
        <v>0.174142342052543</v>
      </c>
      <c r="P18" s="119"/>
    </row>
    <row r="19" spans="1:17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7"/>
      <c r="M19" s="77"/>
      <c r="N19" s="78">
        <f t="shared" si="2"/>
        <v>240652933.61400002</v>
      </c>
      <c r="O19" s="119">
        <f t="shared" si="3"/>
        <v>3.9225925079322994E-3</v>
      </c>
      <c r="P19" s="119"/>
    </row>
    <row r="20" spans="1:17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119"/>
      <c r="P20" s="119"/>
    </row>
    <row r="21" spans="1:17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104"/>
      <c r="M21" s="104"/>
      <c r="N21" s="78">
        <f>SUM(B21:K21)</f>
        <v>58239165679</v>
      </c>
      <c r="O21" s="119"/>
      <c r="P21" s="119"/>
    </row>
    <row r="22" spans="1:17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78"/>
      <c r="O22" s="119"/>
      <c r="P22" s="119"/>
      <c r="Q22" s="176">
        <f>+IFERROR(VLOOKUP(A22,'Tỷ lệ %GV'!$A$8:$D$17,4,0),70%)</f>
        <v>0.7</v>
      </c>
    </row>
    <row r="23" spans="1:17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7"/>
      <c r="M23" s="77"/>
      <c r="N23" s="78">
        <f t="shared" ref="N23:N37" si="5">SUM(B23:K23)</f>
        <v>79379415</v>
      </c>
      <c r="O23" s="119">
        <f>+N23/$N$9</f>
        <v>1.2938678697450737E-3</v>
      </c>
      <c r="P23" s="119"/>
      <c r="Q23" s="176">
        <f>+IFERROR(VLOOKUP(A23,'Tỷ lệ %GV'!$A$8:$D$17,4,0),70%)</f>
        <v>0.7</v>
      </c>
    </row>
    <row r="24" spans="1:17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7"/>
      <c r="M24" s="77"/>
      <c r="N24" s="78">
        <f t="shared" si="5"/>
        <v>5459723403</v>
      </c>
      <c r="O24" s="119">
        <f t="shared" ref="O24:O37" si="6">+N24/$N$9</f>
        <v>8.8992350080142738E-2</v>
      </c>
      <c r="P24" s="119"/>
      <c r="Q24" s="176">
        <f>+IFERROR(VLOOKUP(A24,'Tỷ lệ %GV'!$A$8:$D$17,4,0),70%)</f>
        <v>0.7</v>
      </c>
    </row>
    <row r="25" spans="1:17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7"/>
      <c r="M25" s="77"/>
      <c r="N25" s="78">
        <f t="shared" si="5"/>
        <v>330864648</v>
      </c>
      <c r="O25" s="119">
        <f t="shared" si="6"/>
        <v>5.3930245931103626E-3</v>
      </c>
      <c r="P25" s="119"/>
      <c r="Q25" s="176">
        <f>+IFERROR(VLOOKUP(A25,'Tỷ lệ %GV'!$A$8:$D$17,4,0),70%)</f>
        <v>0.7</v>
      </c>
    </row>
    <row r="26" spans="1:17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7"/>
      <c r="M26" s="77"/>
      <c r="N26" s="78">
        <f t="shared" si="5"/>
        <v>7190635372</v>
      </c>
      <c r="O26" s="119">
        <f t="shared" si="6"/>
        <v>0.1172058533170497</v>
      </c>
      <c r="P26" s="119"/>
      <c r="Q26" s="176">
        <f>+IFERROR(VLOOKUP(A26,'Tỷ lệ %GV'!$A$8:$D$17,4,0),70%)</f>
        <v>0.7</v>
      </c>
    </row>
    <row r="27" spans="1:17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7"/>
      <c r="M27" s="77"/>
      <c r="N27" s="78">
        <f t="shared" si="5"/>
        <v>14427732371</v>
      </c>
      <c r="O27" s="119">
        <f t="shared" si="6"/>
        <v>0.23516902144111052</v>
      </c>
      <c r="P27" s="119"/>
      <c r="Q27" s="176">
        <f>+IFERROR(VLOOKUP(A27,'Tỷ lệ %GV'!$A$8:$D$17,4,0),70%)</f>
        <v>0.7</v>
      </c>
    </row>
    <row r="28" spans="1:17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7"/>
      <c r="M28" s="77"/>
      <c r="N28" s="78">
        <f t="shared" si="5"/>
        <v>1205526281</v>
      </c>
      <c r="O28" s="119">
        <f t="shared" si="6"/>
        <v>1.9649826357616404E-2</v>
      </c>
      <c r="P28" s="119"/>
      <c r="Q28" s="176">
        <f>+IFERROR(VLOOKUP(A28,'Tỷ lệ %GV'!$A$8:$D$17,4,0),70%)</f>
        <v>0.7</v>
      </c>
    </row>
    <row r="29" spans="1:17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7"/>
      <c r="M29" s="77"/>
      <c r="N29" s="78">
        <f t="shared" si="5"/>
        <v>3316695193</v>
      </c>
      <c r="O29" s="119">
        <f t="shared" si="6"/>
        <v>5.4061438270370674E-2</v>
      </c>
      <c r="P29" s="119"/>
      <c r="Q29" s="176">
        <f>+IFERROR(VLOOKUP(A29,'Tỷ lệ %GV'!$A$8:$D$17,4,0),70%)</f>
        <v>0.7</v>
      </c>
    </row>
    <row r="30" spans="1:17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7"/>
      <c r="M30" s="77"/>
      <c r="N30" s="78">
        <f t="shared" si="5"/>
        <v>3154562753</v>
      </c>
      <c r="O30" s="119">
        <f t="shared" si="6"/>
        <v>5.1418713393154444E-2</v>
      </c>
      <c r="P30" s="119"/>
      <c r="Q30" s="176">
        <f>+IFERROR(VLOOKUP(A30,'Tỷ lệ %GV'!$A$8:$D$17,4,0),70%)</f>
        <v>0.7</v>
      </c>
    </row>
    <row r="31" spans="1:17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7"/>
      <c r="M31" s="77"/>
      <c r="N31" s="78">
        <f t="shared" si="5"/>
        <v>143072603</v>
      </c>
      <c r="O31" s="119">
        <f t="shared" si="6"/>
        <v>2.3320535186923791E-3</v>
      </c>
      <c r="P31" s="119"/>
      <c r="Q31" s="176">
        <f>+IFERROR(VLOOKUP(A31,'Tỷ lệ %GV'!$A$8:$D$17,4,0),70%)</f>
        <v>0.7</v>
      </c>
    </row>
    <row r="32" spans="1:17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7"/>
      <c r="M32" s="77"/>
      <c r="N32" s="78">
        <f t="shared" si="5"/>
        <v>2893022827</v>
      </c>
      <c r="O32" s="119">
        <f t="shared" si="6"/>
        <v>4.7155667275884564E-2</v>
      </c>
      <c r="P32" s="119"/>
      <c r="Q32" s="176">
        <f>+IFERROR(VLOOKUP(A32,'Tỷ lệ %GV'!$A$8:$D$17,4,0),70%)</f>
        <v>0.7</v>
      </c>
    </row>
    <row r="33" spans="1:17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7"/>
      <c r="M33" s="77"/>
      <c r="N33" s="78">
        <f t="shared" si="5"/>
        <v>6907642416</v>
      </c>
      <c r="O33" s="119">
        <f t="shared" si="6"/>
        <v>0.11259312729566769</v>
      </c>
      <c r="P33" s="119"/>
      <c r="Q33" s="176">
        <f>+IFERROR(VLOOKUP(A33,'Tỷ lệ %GV'!$A$8:$D$17,4,0),70%)</f>
        <v>0.7</v>
      </c>
    </row>
    <row r="34" spans="1:17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7"/>
      <c r="M34" s="77"/>
      <c r="N34" s="78">
        <f t="shared" si="5"/>
        <v>2947664271</v>
      </c>
      <c r="O34" s="119">
        <f t="shared" si="6"/>
        <v>4.8046311389954625E-2</v>
      </c>
      <c r="P34" s="119"/>
      <c r="Q34" s="176">
        <f>+IFERROR(VLOOKUP(A34,'Tỷ lệ %GV'!$A$8:$D$17,4,0),70%)</f>
        <v>0.7</v>
      </c>
    </row>
    <row r="35" spans="1:17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7"/>
      <c r="M35" s="77"/>
      <c r="N35" s="78">
        <f t="shared" si="5"/>
        <v>9769387598</v>
      </c>
      <c r="O35" s="119">
        <f t="shared" si="6"/>
        <v>0.15923897549683633</v>
      </c>
      <c r="P35" s="119"/>
      <c r="Q35" s="176">
        <f>+IFERROR(VLOOKUP(A35,'Tỷ lệ %GV'!$A$8:$D$17,4,0),70%)</f>
        <v>0.7</v>
      </c>
    </row>
    <row r="36" spans="1:17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7"/>
      <c r="M36" s="77"/>
      <c r="N36" s="78">
        <f t="shared" si="5"/>
        <v>189658456</v>
      </c>
      <c r="O36" s="119">
        <f t="shared" si="6"/>
        <v>3.0913931835332845E-3</v>
      </c>
      <c r="P36" s="119"/>
      <c r="Q36" s="176">
        <f>+IFERROR(VLOOKUP(A36,'Tỷ lệ %GV'!$A$8:$D$17,4,0),70%)</f>
        <v>0.7</v>
      </c>
    </row>
    <row r="37" spans="1:17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7"/>
      <c r="M37" s="77"/>
      <c r="N37" s="78">
        <f t="shared" si="5"/>
        <v>166186172</v>
      </c>
      <c r="O37" s="119">
        <f t="shared" si="6"/>
        <v>2.7087998613586203E-3</v>
      </c>
      <c r="P37" s="119"/>
      <c r="Q37" s="176">
        <f>+IFERROR(VLOOKUP(A37,'Tỷ lệ %GV'!$A$8:$D$17,4,0),70%)</f>
        <v>0.7</v>
      </c>
    </row>
    <row r="38" spans="1:17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19"/>
      <c r="P38" s="119"/>
    </row>
    <row r="39" spans="1:17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79"/>
      <c r="M39" s="79"/>
      <c r="N39" s="80">
        <f t="shared" ref="N39" si="7">+SUM(B39:K39)</f>
        <v>2928181821</v>
      </c>
      <c r="O39" s="120">
        <f t="shared" si="3"/>
        <v>4.7728751527880628E-2</v>
      </c>
      <c r="P39" s="120"/>
    </row>
    <row r="40" spans="1:17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1"/>
      <c r="M40" s="81"/>
      <c r="N40" s="80">
        <f t="shared" ref="N40" si="8">+SUM(B40:K40)</f>
        <v>183132604</v>
      </c>
      <c r="O40" s="120">
        <f t="shared" si="3"/>
        <v>2.9850231602027823E-3</v>
      </c>
      <c r="P40" s="120"/>
    </row>
    <row r="41" spans="1:17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73"/>
      <c r="O41" s="119"/>
      <c r="P41" s="119"/>
    </row>
    <row r="42" spans="1:17" s="50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4"/>
      <c r="M42" s="84"/>
      <c r="N42" s="85">
        <f t="shared" ref="N42:N52" si="10">+SUM(B42:K42)</f>
        <v>43006744259.300003</v>
      </c>
      <c r="O42" s="115">
        <f>+N42/$N$42</f>
        <v>1</v>
      </c>
      <c r="P42" s="115">
        <f>+N42/$N$9</f>
        <v>0.70100094060219098</v>
      </c>
    </row>
    <row r="43" spans="1:17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82"/>
      <c r="M43" s="82"/>
      <c r="N43" s="78">
        <f t="shared" si="10"/>
        <v>28705950</v>
      </c>
      <c r="O43" s="119">
        <f>+N43/$N$42</f>
        <v>6.6747554353158167E-4</v>
      </c>
      <c r="P43" s="119">
        <f t="shared" ref="P43:P73" si="11">+N43/$N$9</f>
        <v>4.6790098384459741E-4</v>
      </c>
    </row>
    <row r="44" spans="1:17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82"/>
      <c r="M44" s="82"/>
      <c r="N44" s="78">
        <f t="shared" si="10"/>
        <v>2540705079.4363637</v>
      </c>
      <c r="O44" s="119">
        <f t="shared" ref="O44:O73" si="12">+N44/$N$42</f>
        <v>5.9076898825861444E-2</v>
      </c>
      <c r="P44" s="119">
        <f t="shared" si="11"/>
        <v>4.1412961644789345E-2</v>
      </c>
    </row>
    <row r="45" spans="1:17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82"/>
      <c r="M45" s="82"/>
      <c r="N45" s="78">
        <f t="shared" si="10"/>
        <v>1866125538.6420002</v>
      </c>
      <c r="O45" s="119">
        <f t="shared" si="12"/>
        <v>4.3391462682936283E-2</v>
      </c>
      <c r="P45" s="119">
        <f t="shared" si="11"/>
        <v>3.0417456154843203E-2</v>
      </c>
    </row>
    <row r="46" spans="1:17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82"/>
      <c r="M46" s="82"/>
      <c r="N46" s="78">
        <f t="shared" si="10"/>
        <v>4084731853.207273</v>
      </c>
      <c r="O46" s="119">
        <f t="shared" si="12"/>
        <v>9.4978867234851647E-2</v>
      </c>
      <c r="P46" s="119">
        <f t="shared" si="11"/>
        <v>6.6580275268961625E-2</v>
      </c>
    </row>
    <row r="47" spans="1:17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82"/>
      <c r="M47" s="82"/>
      <c r="N47" s="78">
        <f t="shared" si="10"/>
        <v>0</v>
      </c>
      <c r="O47" s="119">
        <f t="shared" si="12"/>
        <v>0</v>
      </c>
      <c r="P47" s="119">
        <f t="shared" si="11"/>
        <v>0</v>
      </c>
    </row>
    <row r="48" spans="1:17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82"/>
      <c r="M48" s="82"/>
      <c r="N48" s="78">
        <f t="shared" si="10"/>
        <v>0</v>
      </c>
      <c r="O48" s="119">
        <f t="shared" si="12"/>
        <v>0</v>
      </c>
      <c r="P48" s="119">
        <f t="shared" si="11"/>
        <v>0</v>
      </c>
    </row>
    <row r="49" spans="1:16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82"/>
      <c r="M49" s="82"/>
      <c r="N49" s="78">
        <f t="shared" si="10"/>
        <v>1506312066.0945454</v>
      </c>
      <c r="O49" s="119">
        <f t="shared" si="12"/>
        <v>3.5025019727430599E-2</v>
      </c>
      <c r="P49" s="119">
        <f t="shared" si="11"/>
        <v>2.4552571773539145E-2</v>
      </c>
    </row>
    <row r="50" spans="1:16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82"/>
      <c r="M50" s="82"/>
      <c r="N50" s="78">
        <f t="shared" si="10"/>
        <v>55565590.177999996</v>
      </c>
      <c r="O50" s="119">
        <f t="shared" si="12"/>
        <v>1.2920203827329758E-3</v>
      </c>
      <c r="P50" s="119">
        <f t="shared" si="11"/>
        <v>9.0570750357301874E-4</v>
      </c>
    </row>
    <row r="51" spans="1:16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82"/>
      <c r="M51" s="82"/>
      <c r="N51" s="78">
        <f t="shared" si="10"/>
        <v>6021649717.8115902</v>
      </c>
      <c r="O51" s="119">
        <f t="shared" si="12"/>
        <v>0.14001640490396891</v>
      </c>
      <c r="P51" s="119">
        <f t="shared" si="11"/>
        <v>9.8151631537419445E-2</v>
      </c>
    </row>
    <row r="52" spans="1:16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82"/>
      <c r="M52" s="82"/>
      <c r="N52" s="78">
        <f t="shared" si="10"/>
        <v>133696074.23</v>
      </c>
      <c r="O52" s="119">
        <f t="shared" si="12"/>
        <v>3.1087234463485075E-3</v>
      </c>
      <c r="P52" s="119">
        <f t="shared" si="11"/>
        <v>2.1792180599623885E-3</v>
      </c>
    </row>
    <row r="53" spans="1:16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82"/>
      <c r="M53" s="82"/>
      <c r="N53" s="78"/>
      <c r="O53" s="119"/>
      <c r="P53" s="119"/>
    </row>
    <row r="54" spans="1:16" x14ac:dyDescent="0.2">
      <c r="A54" s="86" t="str">
        <f>+A22</f>
        <v>FPT Plaza 2</v>
      </c>
      <c r="B54" s="77">
        <f t="shared" ref="B54:K69" si="13">+B22*$Q22</f>
        <v>40188330</v>
      </c>
      <c r="C54" s="77">
        <f t="shared" si="13"/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7"/>
      <c r="M54" s="77"/>
      <c r="N54" s="78">
        <f t="shared" ref="N54:N69" si="14">SUM(B54:K54)</f>
        <v>40188330</v>
      </c>
      <c r="O54" s="119">
        <f>+N54/$N$42</f>
        <v>9.3446576094421432E-4</v>
      </c>
      <c r="P54" s="119"/>
    </row>
    <row r="55" spans="1:16" x14ac:dyDescent="0.2">
      <c r="A55" s="86" t="str">
        <f t="shared" ref="A55:A69" si="15">+A23</f>
        <v>The Sea - Sunset Town</v>
      </c>
      <c r="B55" s="77">
        <f t="shared" si="13"/>
        <v>0</v>
      </c>
      <c r="C55" s="77">
        <f t="shared" si="13"/>
        <v>0</v>
      </c>
      <c r="D55" s="77">
        <f t="shared" si="13"/>
        <v>55565590.5</v>
      </c>
      <c r="E55" s="77">
        <f t="shared" si="13"/>
        <v>0</v>
      </c>
      <c r="F55" s="77">
        <f t="shared" si="13"/>
        <v>0</v>
      </c>
      <c r="G55" s="77">
        <f t="shared" si="13"/>
        <v>0</v>
      </c>
      <c r="H55" s="77">
        <f t="shared" si="13"/>
        <v>0</v>
      </c>
      <c r="I55" s="77">
        <f t="shared" si="13"/>
        <v>0</v>
      </c>
      <c r="J55" s="77">
        <f t="shared" si="13"/>
        <v>0</v>
      </c>
      <c r="K55" s="77">
        <f t="shared" si="13"/>
        <v>0</v>
      </c>
      <c r="L55" s="77"/>
      <c r="M55" s="77"/>
      <c r="N55" s="78">
        <f t="shared" si="14"/>
        <v>55565590.5</v>
      </c>
      <c r="O55" s="119">
        <f t="shared" ref="O55:O69" si="16">+N55/$N$42</f>
        <v>1.2920203902201735E-3</v>
      </c>
      <c r="P55" s="119"/>
    </row>
    <row r="56" spans="1:16" x14ac:dyDescent="0.2">
      <c r="A56" s="86" t="str">
        <f t="shared" si="15"/>
        <v>LUMI HANOI</v>
      </c>
      <c r="B56" s="77">
        <f t="shared" si="13"/>
        <v>0</v>
      </c>
      <c r="C56" s="77">
        <f t="shared" si="13"/>
        <v>0</v>
      </c>
      <c r="D56" s="77">
        <f t="shared" si="13"/>
        <v>0</v>
      </c>
      <c r="E56" s="77">
        <f t="shared" si="13"/>
        <v>2681468412.6999998</v>
      </c>
      <c r="F56" s="77">
        <f t="shared" si="13"/>
        <v>259590699.89999998</v>
      </c>
      <c r="G56" s="77">
        <f t="shared" si="13"/>
        <v>0</v>
      </c>
      <c r="H56" s="77">
        <f t="shared" si="13"/>
        <v>0</v>
      </c>
      <c r="I56" s="77">
        <f t="shared" si="13"/>
        <v>0</v>
      </c>
      <c r="J56" s="77">
        <f t="shared" si="13"/>
        <v>0</v>
      </c>
      <c r="K56" s="77">
        <f t="shared" si="13"/>
        <v>880747269.5</v>
      </c>
      <c r="L56" s="77"/>
      <c r="M56" s="77"/>
      <c r="N56" s="78">
        <f t="shared" si="14"/>
        <v>3821806382.0999999</v>
      </c>
      <c r="O56" s="119">
        <f t="shared" si="16"/>
        <v>8.8865280269932373E-2</v>
      </c>
      <c r="P56" s="119"/>
    </row>
    <row r="57" spans="1:16" x14ac:dyDescent="0.2">
      <c r="A57" s="86" t="str">
        <f t="shared" si="15"/>
        <v>Sun Pathway</v>
      </c>
      <c r="B57" s="77">
        <f t="shared" si="13"/>
        <v>0</v>
      </c>
      <c r="C57" s="77">
        <f t="shared" si="13"/>
        <v>0</v>
      </c>
      <c r="D57" s="77">
        <f t="shared" si="13"/>
        <v>0</v>
      </c>
      <c r="E57" s="77">
        <f t="shared" si="13"/>
        <v>0</v>
      </c>
      <c r="F57" s="77">
        <f t="shared" si="13"/>
        <v>0</v>
      </c>
      <c r="G57" s="77">
        <f t="shared" si="13"/>
        <v>148564009.29999998</v>
      </c>
      <c r="H57" s="77">
        <f t="shared" si="13"/>
        <v>83041244.299999997</v>
      </c>
      <c r="I57" s="77">
        <f t="shared" si="13"/>
        <v>0</v>
      </c>
      <c r="J57" s="77">
        <f t="shared" si="13"/>
        <v>0</v>
      </c>
      <c r="K57" s="77">
        <f t="shared" si="13"/>
        <v>0</v>
      </c>
      <c r="L57" s="77"/>
      <c r="M57" s="77"/>
      <c r="N57" s="78">
        <f t="shared" si="14"/>
        <v>231605253.59999996</v>
      </c>
      <c r="O57" s="119">
        <f t="shared" si="16"/>
        <v>5.3853240367042303E-3</v>
      </c>
      <c r="P57" s="119"/>
    </row>
    <row r="58" spans="1:16" x14ac:dyDescent="0.2">
      <c r="A58" s="86" t="str">
        <f t="shared" si="15"/>
        <v>SUN PONTE RESIDENCE</v>
      </c>
      <c r="B58" s="77">
        <f t="shared" si="13"/>
        <v>0</v>
      </c>
      <c r="C58" s="77">
        <f t="shared" si="13"/>
        <v>0</v>
      </c>
      <c r="D58" s="77">
        <f t="shared" si="13"/>
        <v>0</v>
      </c>
      <c r="E58" s="77">
        <f t="shared" si="13"/>
        <v>3633909233.5</v>
      </c>
      <c r="F58" s="77">
        <f t="shared" si="13"/>
        <v>1399535526.8999999</v>
      </c>
      <c r="G58" s="77">
        <f t="shared" si="13"/>
        <v>0</v>
      </c>
      <c r="H58" s="77">
        <f t="shared" si="13"/>
        <v>0</v>
      </c>
      <c r="I58" s="77">
        <f t="shared" si="13"/>
        <v>0</v>
      </c>
      <c r="J58" s="77">
        <f t="shared" si="13"/>
        <v>0</v>
      </c>
      <c r="K58" s="77">
        <f t="shared" si="13"/>
        <v>0</v>
      </c>
      <c r="L58" s="77"/>
      <c r="M58" s="77"/>
      <c r="N58" s="78">
        <f t="shared" si="14"/>
        <v>5033444760.3999996</v>
      </c>
      <c r="O58" s="119">
        <f t="shared" si="16"/>
        <v>0.11703849819581591</v>
      </c>
      <c r="P58" s="119"/>
    </row>
    <row r="59" spans="1:16" x14ac:dyDescent="0.2">
      <c r="A59" s="86" t="str">
        <f t="shared" si="15"/>
        <v>Sun Symphony Residences</v>
      </c>
      <c r="B59" s="77">
        <f t="shared" si="13"/>
        <v>0</v>
      </c>
      <c r="C59" s="77">
        <f t="shared" si="13"/>
        <v>0</v>
      </c>
      <c r="D59" s="77">
        <f t="shared" si="13"/>
        <v>0</v>
      </c>
      <c r="E59" s="77">
        <f t="shared" si="13"/>
        <v>0</v>
      </c>
      <c r="F59" s="77">
        <f t="shared" si="13"/>
        <v>0</v>
      </c>
      <c r="G59" s="77">
        <f t="shared" si="13"/>
        <v>3376512853</v>
      </c>
      <c r="H59" s="77">
        <f t="shared" si="13"/>
        <v>2385456546.8999996</v>
      </c>
      <c r="I59" s="77">
        <f t="shared" si="13"/>
        <v>2099006630.6999998</v>
      </c>
      <c r="J59" s="77">
        <f t="shared" si="13"/>
        <v>796108930.39999998</v>
      </c>
      <c r="K59" s="77">
        <f t="shared" si="13"/>
        <v>1442327698.6999998</v>
      </c>
      <c r="L59" s="77"/>
      <c r="M59" s="77"/>
      <c r="N59" s="78">
        <f t="shared" si="14"/>
        <v>10099412659.700001</v>
      </c>
      <c r="O59" s="119">
        <f t="shared" si="16"/>
        <v>0.23483322984896843</v>
      </c>
      <c r="P59" s="119"/>
    </row>
    <row r="60" spans="1:16" x14ac:dyDescent="0.2">
      <c r="A60" s="86" t="str">
        <f t="shared" si="15"/>
        <v>SUN URBAN CITY</v>
      </c>
      <c r="B60" s="77">
        <f t="shared" si="13"/>
        <v>0</v>
      </c>
      <c r="C60" s="77">
        <f t="shared" si="13"/>
        <v>0</v>
      </c>
      <c r="D60" s="77">
        <f t="shared" si="13"/>
        <v>0</v>
      </c>
      <c r="E60" s="77">
        <f t="shared" si="13"/>
        <v>0</v>
      </c>
      <c r="F60" s="77">
        <f t="shared" si="13"/>
        <v>0</v>
      </c>
      <c r="G60" s="77">
        <f t="shared" si="13"/>
        <v>0</v>
      </c>
      <c r="H60" s="77">
        <f t="shared" si="13"/>
        <v>0</v>
      </c>
      <c r="I60" s="77">
        <f t="shared" si="13"/>
        <v>0</v>
      </c>
      <c r="J60" s="77">
        <f t="shared" si="13"/>
        <v>0</v>
      </c>
      <c r="K60" s="77">
        <f t="shared" si="13"/>
        <v>843868396.69999993</v>
      </c>
      <c r="L60" s="77"/>
      <c r="M60" s="77"/>
      <c r="N60" s="78">
        <f t="shared" si="14"/>
        <v>843868396.69999993</v>
      </c>
      <c r="O60" s="119">
        <f t="shared" si="16"/>
        <v>1.9621768893085121E-2</v>
      </c>
      <c r="P60" s="119"/>
    </row>
    <row r="61" spans="1:16" x14ac:dyDescent="0.2">
      <c r="A61" s="86" t="str">
        <f t="shared" si="15"/>
        <v>Sun Cosmo Residence Đà Nẵng</v>
      </c>
      <c r="B61" s="77">
        <f t="shared" si="13"/>
        <v>121286577.3</v>
      </c>
      <c r="C61" s="77">
        <f t="shared" si="13"/>
        <v>0</v>
      </c>
      <c r="D61" s="77">
        <f t="shared" si="13"/>
        <v>0</v>
      </c>
      <c r="E61" s="77">
        <f t="shared" si="13"/>
        <v>0</v>
      </c>
      <c r="F61" s="77">
        <f t="shared" si="13"/>
        <v>2200400057.7999997</v>
      </c>
      <c r="G61" s="77">
        <f t="shared" si="13"/>
        <v>0</v>
      </c>
      <c r="H61" s="77">
        <f t="shared" si="13"/>
        <v>0</v>
      </c>
      <c r="I61" s="77">
        <f t="shared" si="13"/>
        <v>0</v>
      </c>
      <c r="J61" s="77">
        <f t="shared" si="13"/>
        <v>0</v>
      </c>
      <c r="K61" s="77">
        <f t="shared" si="13"/>
        <v>0</v>
      </c>
      <c r="L61" s="77"/>
      <c r="M61" s="77"/>
      <c r="N61" s="78">
        <f t="shared" si="14"/>
        <v>2321686635.0999999</v>
      </c>
      <c r="O61" s="119">
        <f t="shared" si="16"/>
        <v>5.3984245380256757E-2</v>
      </c>
      <c r="P61" s="119"/>
    </row>
    <row r="62" spans="1:16" x14ac:dyDescent="0.2">
      <c r="A62" s="86" t="str">
        <f t="shared" si="15"/>
        <v>THE MIAMI - GS5</v>
      </c>
      <c r="B62" s="77">
        <f t="shared" si="13"/>
        <v>0</v>
      </c>
      <c r="C62" s="77">
        <f t="shared" si="13"/>
        <v>0</v>
      </c>
      <c r="D62" s="77">
        <f t="shared" si="13"/>
        <v>0</v>
      </c>
      <c r="E62" s="77">
        <f t="shared" si="13"/>
        <v>0</v>
      </c>
      <c r="F62" s="77">
        <f t="shared" si="13"/>
        <v>0</v>
      </c>
      <c r="G62" s="77">
        <f t="shared" si="13"/>
        <v>0</v>
      </c>
      <c r="H62" s="77">
        <f t="shared" si="13"/>
        <v>0</v>
      </c>
      <c r="I62" s="77">
        <f t="shared" si="13"/>
        <v>1254378636</v>
      </c>
      <c r="J62" s="77">
        <f t="shared" si="13"/>
        <v>727627986.39999998</v>
      </c>
      <c r="K62" s="77">
        <f t="shared" si="13"/>
        <v>226187304.69999999</v>
      </c>
      <c r="L62" s="77"/>
      <c r="M62" s="77"/>
      <c r="N62" s="78">
        <f t="shared" si="14"/>
        <v>2208193927.0999999</v>
      </c>
      <c r="O62" s="119">
        <f t="shared" si="16"/>
        <v>5.1345293979617825E-2</v>
      </c>
      <c r="P62" s="119"/>
    </row>
    <row r="63" spans="1:16" x14ac:dyDescent="0.2">
      <c r="A63" s="86" t="str">
        <f t="shared" si="15"/>
        <v>The Panoma</v>
      </c>
      <c r="B63" s="77">
        <f t="shared" si="13"/>
        <v>0</v>
      </c>
      <c r="C63" s="77">
        <f t="shared" si="13"/>
        <v>0</v>
      </c>
      <c r="D63" s="77">
        <f t="shared" si="13"/>
        <v>0</v>
      </c>
      <c r="E63" s="77">
        <f t="shared" si="13"/>
        <v>0</v>
      </c>
      <c r="F63" s="77">
        <f t="shared" si="13"/>
        <v>100150822.09999999</v>
      </c>
      <c r="G63" s="77">
        <f t="shared" si="13"/>
        <v>0</v>
      </c>
      <c r="H63" s="77">
        <f t="shared" si="13"/>
        <v>0</v>
      </c>
      <c r="I63" s="77">
        <f t="shared" si="13"/>
        <v>0</v>
      </c>
      <c r="J63" s="77">
        <f t="shared" si="13"/>
        <v>0</v>
      </c>
      <c r="K63" s="77">
        <f t="shared" si="13"/>
        <v>0</v>
      </c>
      <c r="L63" s="77"/>
      <c r="M63" s="77"/>
      <c r="N63" s="78">
        <f t="shared" si="14"/>
        <v>100150822.09999999</v>
      </c>
      <c r="O63" s="119">
        <f t="shared" si="16"/>
        <v>2.3287236414865991E-3</v>
      </c>
      <c r="P63" s="119"/>
    </row>
    <row r="64" spans="1:16" x14ac:dyDescent="0.2">
      <c r="A64" s="86" t="str">
        <f t="shared" si="15"/>
        <v>THE PATHWAY</v>
      </c>
      <c r="B64" s="77">
        <f t="shared" si="13"/>
        <v>0</v>
      </c>
      <c r="C64" s="77">
        <f t="shared" si="13"/>
        <v>0</v>
      </c>
      <c r="D64" s="77">
        <f t="shared" si="13"/>
        <v>0</v>
      </c>
      <c r="E64" s="77">
        <f t="shared" si="13"/>
        <v>0</v>
      </c>
      <c r="F64" s="77">
        <f t="shared" si="13"/>
        <v>2025115978.8999999</v>
      </c>
      <c r="G64" s="77">
        <f t="shared" si="13"/>
        <v>0</v>
      </c>
      <c r="H64" s="77">
        <f t="shared" si="13"/>
        <v>0</v>
      </c>
      <c r="I64" s="77">
        <f t="shared" si="13"/>
        <v>0</v>
      </c>
      <c r="J64" s="77">
        <f t="shared" si="13"/>
        <v>0</v>
      </c>
      <c r="K64" s="77">
        <f t="shared" si="13"/>
        <v>0</v>
      </c>
      <c r="L64" s="77"/>
      <c r="M64" s="77"/>
      <c r="N64" s="78">
        <f t="shared" si="14"/>
        <v>2025115978.8999999</v>
      </c>
      <c r="O64" s="119">
        <f t="shared" si="16"/>
        <v>4.7088334952536615E-2</v>
      </c>
      <c r="P64" s="119"/>
    </row>
    <row r="65" spans="1:17" x14ac:dyDescent="0.2">
      <c r="A65" s="86" t="str">
        <f t="shared" si="15"/>
        <v>The Sola Park</v>
      </c>
      <c r="B65" s="77">
        <f t="shared" si="13"/>
        <v>0</v>
      </c>
      <c r="C65" s="77">
        <f t="shared" si="13"/>
        <v>0</v>
      </c>
      <c r="D65" s="77">
        <f t="shared" si="13"/>
        <v>0</v>
      </c>
      <c r="E65" s="77">
        <f t="shared" si="13"/>
        <v>0</v>
      </c>
      <c r="F65" s="77">
        <f t="shared" si="13"/>
        <v>0</v>
      </c>
      <c r="G65" s="77">
        <f t="shared" si="13"/>
        <v>0</v>
      </c>
      <c r="H65" s="77">
        <f t="shared" si="13"/>
        <v>0</v>
      </c>
      <c r="I65" s="77">
        <f t="shared" si="13"/>
        <v>0</v>
      </c>
      <c r="J65" s="77">
        <f t="shared" si="13"/>
        <v>0</v>
      </c>
      <c r="K65" s="77">
        <f t="shared" si="13"/>
        <v>4835349691.1999998</v>
      </c>
      <c r="L65" s="77"/>
      <c r="M65" s="77"/>
      <c r="N65" s="78">
        <f t="shared" si="14"/>
        <v>4835349691.1999998</v>
      </c>
      <c r="O65" s="119">
        <f t="shared" si="16"/>
        <v>0.11243235856325903</v>
      </c>
      <c r="P65" s="119"/>
    </row>
    <row r="66" spans="1:17" x14ac:dyDescent="0.2">
      <c r="A66" s="86" t="str">
        <f t="shared" si="15"/>
        <v>The Victoria</v>
      </c>
      <c r="B66" s="77">
        <f t="shared" si="13"/>
        <v>0</v>
      </c>
      <c r="C66" s="77">
        <f t="shared" si="13"/>
        <v>0</v>
      </c>
      <c r="D66" s="77">
        <f t="shared" si="13"/>
        <v>0</v>
      </c>
      <c r="E66" s="77">
        <f t="shared" si="13"/>
        <v>0</v>
      </c>
      <c r="F66" s="77">
        <f t="shared" si="13"/>
        <v>0</v>
      </c>
      <c r="G66" s="77">
        <f t="shared" si="13"/>
        <v>0</v>
      </c>
      <c r="H66" s="77">
        <f t="shared" si="13"/>
        <v>0</v>
      </c>
      <c r="I66" s="77">
        <f t="shared" si="13"/>
        <v>0</v>
      </c>
      <c r="J66" s="77">
        <f t="shared" si="13"/>
        <v>0</v>
      </c>
      <c r="K66" s="77">
        <f t="shared" si="13"/>
        <v>2063364989.6999998</v>
      </c>
      <c r="L66" s="77"/>
      <c r="M66" s="77"/>
      <c r="N66" s="78">
        <f t="shared" si="14"/>
        <v>2063364989.6999998</v>
      </c>
      <c r="O66" s="119">
        <f t="shared" si="16"/>
        <v>4.7977707339560048E-2</v>
      </c>
      <c r="P66" s="119"/>
    </row>
    <row r="67" spans="1:17" x14ac:dyDescent="0.2">
      <c r="A67" s="86" t="str">
        <f t="shared" si="15"/>
        <v>Vinhomes Global Gate</v>
      </c>
      <c r="B67" s="77">
        <f t="shared" si="13"/>
        <v>0</v>
      </c>
      <c r="C67" s="77">
        <f t="shared" si="13"/>
        <v>0</v>
      </c>
      <c r="D67" s="77">
        <f t="shared" si="13"/>
        <v>0</v>
      </c>
      <c r="E67" s="77">
        <f t="shared" si="13"/>
        <v>0</v>
      </c>
      <c r="F67" s="77">
        <f t="shared" si="13"/>
        <v>0</v>
      </c>
      <c r="G67" s="77">
        <f t="shared" si="13"/>
        <v>0</v>
      </c>
      <c r="H67" s="77">
        <f t="shared" si="13"/>
        <v>0</v>
      </c>
      <c r="I67" s="77">
        <f t="shared" si="13"/>
        <v>0</v>
      </c>
      <c r="J67" s="77">
        <f t="shared" si="13"/>
        <v>5189482173.3999996</v>
      </c>
      <c r="K67" s="77">
        <f t="shared" si="13"/>
        <v>1649089145.1999998</v>
      </c>
      <c r="L67" s="77"/>
      <c r="M67" s="77"/>
      <c r="N67" s="78">
        <f t="shared" si="14"/>
        <v>6838571318.5999994</v>
      </c>
      <c r="O67" s="119">
        <f t="shared" si="16"/>
        <v>0.15901160239817946</v>
      </c>
      <c r="P67" s="119"/>
    </row>
    <row r="68" spans="1:17" x14ac:dyDescent="0.2">
      <c r="A68" s="86" t="str">
        <f t="shared" si="15"/>
        <v>Vinhomes Royal Island</v>
      </c>
      <c r="B68" s="77">
        <f t="shared" si="13"/>
        <v>0</v>
      </c>
      <c r="C68" s="77">
        <f t="shared" si="13"/>
        <v>0</v>
      </c>
      <c r="D68" s="77">
        <f t="shared" si="13"/>
        <v>132760919.19999999</v>
      </c>
      <c r="E68" s="77">
        <f t="shared" si="13"/>
        <v>0</v>
      </c>
      <c r="F68" s="77">
        <f t="shared" si="13"/>
        <v>0</v>
      </c>
      <c r="G68" s="77">
        <f t="shared" si="13"/>
        <v>0</v>
      </c>
      <c r="H68" s="77">
        <f t="shared" si="13"/>
        <v>0</v>
      </c>
      <c r="I68" s="77">
        <f t="shared" si="13"/>
        <v>0</v>
      </c>
      <c r="J68" s="77">
        <f t="shared" si="13"/>
        <v>0</v>
      </c>
      <c r="K68" s="77">
        <f t="shared" si="13"/>
        <v>0</v>
      </c>
      <c r="L68" s="77"/>
      <c r="M68" s="77"/>
      <c r="N68" s="78">
        <f t="shared" si="14"/>
        <v>132760919.19999999</v>
      </c>
      <c r="O68" s="119">
        <f t="shared" si="16"/>
        <v>3.0869790654123063E-3</v>
      </c>
      <c r="P68" s="119"/>
    </row>
    <row r="69" spans="1:17" x14ac:dyDescent="0.2">
      <c r="A69" s="86" t="str">
        <f t="shared" si="15"/>
        <v>Vinhomes Royal Residences</v>
      </c>
      <c r="B69" s="77">
        <f t="shared" si="13"/>
        <v>0</v>
      </c>
      <c r="C69" s="77">
        <f t="shared" si="13"/>
        <v>0</v>
      </c>
      <c r="D69" s="77">
        <f t="shared" si="13"/>
        <v>0</v>
      </c>
      <c r="E69" s="77">
        <f t="shared" si="13"/>
        <v>0</v>
      </c>
      <c r="F69" s="77">
        <f t="shared" si="13"/>
        <v>0</v>
      </c>
      <c r="G69" s="77">
        <f t="shared" si="13"/>
        <v>0</v>
      </c>
      <c r="H69" s="77">
        <f t="shared" si="13"/>
        <v>0</v>
      </c>
      <c r="I69" s="77">
        <f t="shared" si="13"/>
        <v>0</v>
      </c>
      <c r="J69" s="77">
        <f t="shared" si="13"/>
        <v>0</v>
      </c>
      <c r="K69" s="77">
        <f t="shared" si="13"/>
        <v>116330320.39999999</v>
      </c>
      <c r="L69" s="77"/>
      <c r="M69" s="77"/>
      <c r="N69" s="78">
        <f t="shared" si="14"/>
        <v>116330320.39999999</v>
      </c>
      <c r="O69" s="119">
        <f t="shared" si="16"/>
        <v>2.7049320380685203E-3</v>
      </c>
      <c r="P69" s="119"/>
    </row>
    <row r="70" spans="1:17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82"/>
      <c r="M70" s="82"/>
      <c r="N70" s="78"/>
      <c r="O70" s="119"/>
      <c r="P70" s="119"/>
    </row>
    <row r="71" spans="1:17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1"/>
      <c r="M71" s="81"/>
      <c r="N71" s="80">
        <f t="shared" ref="N71:N72" si="17">SUM(B71:K71)</f>
        <v>2016995465</v>
      </c>
      <c r="O71" s="120">
        <f t="shared" si="12"/>
        <v>4.6899515407140692E-2</v>
      </c>
      <c r="P71" s="120">
        <f t="shared" si="11"/>
        <v>3.2876604414192573E-2</v>
      </c>
    </row>
    <row r="72" spans="1:17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1"/>
      <c r="M72" s="81"/>
      <c r="N72" s="80">
        <f t="shared" si="17"/>
        <v>186188567</v>
      </c>
      <c r="O72" s="120">
        <f t="shared" si="12"/>
        <v>4.3292876549179283E-3</v>
      </c>
      <c r="P72" s="120">
        <f t="shared" si="11"/>
        <v>3.0348347182349213E-3</v>
      </c>
    </row>
    <row r="73" spans="1:17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79"/>
      <c r="M73" s="79"/>
      <c r="N73" s="80">
        <f>+SUM(B73:K73)</f>
        <v>36144252</v>
      </c>
      <c r="O73" s="120">
        <f t="shared" si="12"/>
        <v>8.4043218389366864E-4</v>
      </c>
      <c r="P73" s="120">
        <f t="shared" si="11"/>
        <v>5.8914375142181527E-4</v>
      </c>
    </row>
    <row r="74" spans="1:17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82"/>
      <c r="M74" s="82"/>
      <c r="N74" s="73"/>
      <c r="O74" s="119"/>
      <c r="P74" s="119"/>
    </row>
    <row r="75" spans="1:17" s="61" customFormat="1" x14ac:dyDescent="0.2">
      <c r="A75" s="89" t="s">
        <v>4394</v>
      </c>
      <c r="B75" s="90">
        <f t="shared" ref="B75:N75" si="18">+B9-B42</f>
        <v>44752166.699999988</v>
      </c>
      <c r="C75" s="90">
        <f t="shared" si="18"/>
        <v>-14441701</v>
      </c>
      <c r="D75" s="90">
        <f t="shared" si="18"/>
        <v>85661101.300000012</v>
      </c>
      <c r="E75" s="90">
        <f t="shared" si="18"/>
        <v>2908685872.8000002</v>
      </c>
      <c r="F75" s="90">
        <f t="shared" si="18"/>
        <v>2887254009.4000006</v>
      </c>
      <c r="G75" s="90">
        <f t="shared" si="18"/>
        <v>1676067088.6999998</v>
      </c>
      <c r="H75" s="90">
        <f t="shared" si="18"/>
        <v>886553987.80000019</v>
      </c>
      <c r="I75" s="90">
        <f t="shared" si="18"/>
        <v>1382020600.3000002</v>
      </c>
      <c r="J75" s="90">
        <f t="shared" si="18"/>
        <v>3285263309.8000002</v>
      </c>
      <c r="K75" s="90">
        <f t="shared" si="18"/>
        <v>5201919408.8999996</v>
      </c>
      <c r="L75" s="90"/>
      <c r="M75" s="90"/>
      <c r="N75" s="76">
        <f t="shared" si="18"/>
        <v>18343735844.699997</v>
      </c>
      <c r="O75" s="118"/>
      <c r="P75" s="114">
        <f>+N75/$N$9</f>
        <v>0.29899905939780902</v>
      </c>
    </row>
    <row r="76" spans="1:17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82"/>
      <c r="M76" s="82"/>
      <c r="N76" s="73"/>
      <c r="O76" s="119"/>
      <c r="P76" s="119"/>
    </row>
    <row r="77" spans="1:17" s="49" customFormat="1" x14ac:dyDescent="0.2">
      <c r="A77" s="91" t="s">
        <v>4387</v>
      </c>
      <c r="B77" s="92">
        <f t="shared" ref="B77:K77" si="19">+SUM(B78:B88)</f>
        <v>513247240</v>
      </c>
      <c r="C77" s="92">
        <f t="shared" si="19"/>
        <v>438192245</v>
      </c>
      <c r="D77" s="92">
        <f t="shared" si="19"/>
        <v>310094432</v>
      </c>
      <c r="E77" s="92">
        <f t="shared" si="19"/>
        <v>347363980</v>
      </c>
      <c r="F77" s="92">
        <f t="shared" si="19"/>
        <v>374947554</v>
      </c>
      <c r="G77" s="92">
        <f t="shared" si="19"/>
        <v>804410807</v>
      </c>
      <c r="H77" s="92">
        <f t="shared" si="19"/>
        <v>889996416</v>
      </c>
      <c r="I77" s="92">
        <f t="shared" si="19"/>
        <v>823827441</v>
      </c>
      <c r="J77" s="92">
        <f t="shared" si="19"/>
        <v>1099504189</v>
      </c>
      <c r="K77" s="92">
        <f t="shared" si="19"/>
        <v>822308036</v>
      </c>
      <c r="L77" s="92"/>
      <c r="M77" s="92"/>
      <c r="N77" s="85">
        <f t="shared" ref="N77:N86" si="20">SUM(B77:K77)</f>
        <v>6423892340</v>
      </c>
      <c r="O77" s="115">
        <f>+N77/$N$77</f>
        <v>1</v>
      </c>
      <c r="P77" s="115">
        <f t="shared" ref="P77:P108" si="21">+N77/$N$9</f>
        <v>0.10470810218779637</v>
      </c>
    </row>
    <row r="78" spans="1:17" s="5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4"/>
      <c r="M78" s="94"/>
      <c r="N78" s="95">
        <f t="shared" si="20"/>
        <v>527734957</v>
      </c>
      <c r="O78" s="122">
        <f>+N78/$N$77</f>
        <v>8.2151899357640848E-2</v>
      </c>
      <c r="P78" s="122">
        <f t="shared" si="21"/>
        <v>8.6019694728614211E-3</v>
      </c>
      <c r="Q78" s="59" t="s">
        <v>7230</v>
      </c>
    </row>
    <row r="79" spans="1:17" s="59" customFormat="1" x14ac:dyDescent="0.2">
      <c r="A79" s="93" t="s">
        <v>3165</v>
      </c>
      <c r="B79" s="94">
        <f>+Tổng!C23</f>
        <v>174040133</v>
      </c>
      <c r="C79" s="94">
        <f>+Tổng!D23</f>
        <v>76671595</v>
      </c>
      <c r="D79" s="94">
        <f>+Tổng!E23</f>
        <v>53382721</v>
      </c>
      <c r="E79" s="94">
        <f>+Tổng!F23</f>
        <v>86642716</v>
      </c>
      <c r="F79" s="94">
        <f>+Tổng!G23</f>
        <v>67269386</v>
      </c>
      <c r="G79" s="97">
        <f>+Tổng!H23</f>
        <v>483744556</v>
      </c>
      <c r="H79" s="97">
        <f>+Tổng!I23</f>
        <v>436500957</v>
      </c>
      <c r="I79" s="97">
        <f>+Tổng!J23</f>
        <v>253893531</v>
      </c>
      <c r="J79" s="97">
        <f>+Tổng!K23</f>
        <v>553330423</v>
      </c>
      <c r="K79" s="97">
        <f>+Tổng!L23+207000000</f>
        <v>305661517</v>
      </c>
      <c r="L79" s="97"/>
      <c r="M79" s="97"/>
      <c r="N79" s="95">
        <f t="shared" si="20"/>
        <v>2491137535</v>
      </c>
      <c r="O79" s="122">
        <f t="shared" ref="O79:O87" si="22">+N79/$N$77</f>
        <v>0.38779254121185974</v>
      </c>
      <c r="P79" s="122">
        <f t="shared" si="21"/>
        <v>4.0605021032876644E-2</v>
      </c>
      <c r="Q79" s="59" t="s">
        <v>7230</v>
      </c>
    </row>
    <row r="80" spans="1:17" x14ac:dyDescent="0.2">
      <c r="A80" s="88" t="s">
        <v>3167</v>
      </c>
      <c r="B80" s="77">
        <f>+Tổng!C26</f>
        <v>3888892</v>
      </c>
      <c r="C80" s="77">
        <f>+Tổng!D26</f>
        <v>4444444</v>
      </c>
      <c r="D80" s="77">
        <f>+Tổng!E26</f>
        <v>15000012</v>
      </c>
      <c r="E80" s="77">
        <f>+Tổng!F26</f>
        <v>56666674</v>
      </c>
      <c r="F80" s="77">
        <f>+Tổng!G26</f>
        <v>12800008</v>
      </c>
      <c r="G80" s="77">
        <f>+Tổng!H26</f>
        <v>11177786</v>
      </c>
      <c r="H80" s="77">
        <f>+Tổng!I26</f>
        <v>16888895</v>
      </c>
      <c r="I80" s="77">
        <f>+Tổng!J26</f>
        <v>47555584</v>
      </c>
      <c r="J80" s="77">
        <f>+Tổng!K26</f>
        <v>28762889</v>
      </c>
      <c r="K80" s="77">
        <f>+Tổng!L26</f>
        <v>27666683</v>
      </c>
      <c r="L80" s="77"/>
      <c r="M80" s="77"/>
      <c r="N80" s="78">
        <f t="shared" si="20"/>
        <v>224851867</v>
      </c>
      <c r="O80" s="119">
        <f t="shared" si="22"/>
        <v>3.5002433898199486E-2</v>
      </c>
      <c r="P80" s="119">
        <f t="shared" si="21"/>
        <v>3.6650384254342592E-3</v>
      </c>
    </row>
    <row r="81" spans="1:16" x14ac:dyDescent="0.2">
      <c r="A81" s="88" t="s">
        <v>3168</v>
      </c>
      <c r="B81" s="77">
        <f>+Tổng!C24</f>
        <v>69012000</v>
      </c>
      <c r="C81" s="77">
        <f>+Tổng!D24</f>
        <v>79738900</v>
      </c>
      <c r="D81" s="77">
        <f>+Tổng!E24</f>
        <v>73853300</v>
      </c>
      <c r="E81" s="77">
        <f>+Tổng!F24</f>
        <v>60949800</v>
      </c>
      <c r="F81" s="77">
        <f>+Tổng!G24</f>
        <v>82192700</v>
      </c>
      <c r="G81" s="77">
        <f>+Tổng!H24</f>
        <v>57094500</v>
      </c>
      <c r="H81" s="77">
        <f>+Tổng!I24</f>
        <v>67691000</v>
      </c>
      <c r="I81" s="77">
        <f>+Tổng!J24</f>
        <v>67240715</v>
      </c>
      <c r="J81" s="77">
        <f>+Tổng!K24</f>
        <v>95859666</v>
      </c>
      <c r="K81" s="77">
        <f>+Tổng!L24</f>
        <v>96388215</v>
      </c>
      <c r="L81" s="77"/>
      <c r="M81" s="77"/>
      <c r="N81" s="78">
        <f t="shared" si="20"/>
        <v>750020796</v>
      </c>
      <c r="O81" s="119">
        <f t="shared" si="22"/>
        <v>0.11675488260128594</v>
      </c>
      <c r="P81" s="119">
        <f t="shared" si="21"/>
        <v>1.2225182178339617E-2</v>
      </c>
    </row>
    <row r="82" spans="1:16" x14ac:dyDescent="0.2">
      <c r="A82" s="88" t="s">
        <v>3169</v>
      </c>
      <c r="B82" s="77">
        <f>+Tổng!C25</f>
        <v>179390298</v>
      </c>
      <c r="C82" s="77">
        <f>+Tổng!D25</f>
        <v>154037571</v>
      </c>
      <c r="D82" s="77">
        <f>+Tổng!E25</f>
        <v>151572559</v>
      </c>
      <c r="E82" s="77">
        <f>+Tổng!F25</f>
        <v>137734049</v>
      </c>
      <c r="F82" s="77">
        <f>+Tổng!G25</f>
        <v>179928039</v>
      </c>
      <c r="G82" s="96">
        <f>+Tổng!H25</f>
        <v>197947013</v>
      </c>
      <c r="H82" s="97">
        <f>+Tổng!I25</f>
        <v>270334711</v>
      </c>
      <c r="I82" s="97">
        <f>+Tổng!J25</f>
        <v>340019843</v>
      </c>
      <c r="J82" s="97">
        <f>+Tổng!K25</f>
        <v>347965379</v>
      </c>
      <c r="K82" s="97">
        <f>+Tổng!L25</f>
        <v>325964685</v>
      </c>
      <c r="L82" s="97"/>
      <c r="M82" s="97"/>
      <c r="N82" s="78">
        <f t="shared" si="20"/>
        <v>2284894147</v>
      </c>
      <c r="O82" s="119">
        <f t="shared" si="22"/>
        <v>0.35568686803365701</v>
      </c>
      <c r="P82" s="119">
        <f t="shared" si="21"/>
        <v>3.7243296924925395E-2</v>
      </c>
    </row>
    <row r="83" spans="1:16" x14ac:dyDescent="0.2">
      <c r="A83" s="88" t="s">
        <v>3162</v>
      </c>
      <c r="B83" s="77">
        <f>+Tổng!C27</f>
        <v>0</v>
      </c>
      <c r="C83" s="77">
        <f>+Tổng!D27</f>
        <v>20746296</v>
      </c>
      <c r="D83" s="77">
        <f>+Tổng!E27</f>
        <v>0</v>
      </c>
      <c r="E83" s="77">
        <f>+Tổng!F27</f>
        <v>2900000</v>
      </c>
      <c r="F83" s="77">
        <f>+Tổng!G27</f>
        <v>6146000</v>
      </c>
      <c r="G83" s="77">
        <f>+Tổng!H27</f>
        <v>3900000</v>
      </c>
      <c r="H83" s="77">
        <f>+Tổng!I27</f>
        <v>5762980</v>
      </c>
      <c r="I83" s="77">
        <f>+Tổng!J27</f>
        <v>6854000</v>
      </c>
      <c r="J83" s="77">
        <f>+Tổng!K27</f>
        <v>0</v>
      </c>
      <c r="K83" s="77">
        <f>+Tổng!L27</f>
        <v>0</v>
      </c>
      <c r="L83" s="77"/>
      <c r="M83" s="77"/>
      <c r="N83" s="78">
        <f t="shared" si="20"/>
        <v>46309276</v>
      </c>
      <c r="O83" s="119">
        <f t="shared" si="22"/>
        <v>7.2089122215893177E-3</v>
      </c>
      <c r="P83" s="119">
        <f t="shared" si="21"/>
        <v>7.548315175610284E-4</v>
      </c>
    </row>
    <row r="84" spans="1:16" x14ac:dyDescent="0.2">
      <c r="A84" s="88" t="s">
        <v>3163</v>
      </c>
      <c r="B84" s="77">
        <f>+Tổng!C28</f>
        <v>0</v>
      </c>
      <c r="C84" s="77">
        <f>+Tổng!D28</f>
        <v>0</v>
      </c>
      <c r="D84" s="77">
        <f>+Tổng!E28</f>
        <v>0</v>
      </c>
      <c r="E84" s="77">
        <f>+Tổng!F28</f>
        <v>0</v>
      </c>
      <c r="F84" s="77">
        <f>+Tổng!G28</f>
        <v>0</v>
      </c>
      <c r="G84" s="77">
        <f>+Tổng!H28</f>
        <v>0</v>
      </c>
      <c r="H84" s="77">
        <f>+Tổng!I28</f>
        <v>0</v>
      </c>
      <c r="I84" s="77">
        <f>+Tổng!J28</f>
        <v>0</v>
      </c>
      <c r="J84" s="77">
        <f>+Tổng!K28</f>
        <v>0</v>
      </c>
      <c r="K84" s="77">
        <f>+Tổng!L28</f>
        <v>0</v>
      </c>
      <c r="L84" s="77"/>
      <c r="M84" s="77"/>
      <c r="N84" s="78">
        <f t="shared" si="20"/>
        <v>0</v>
      </c>
      <c r="O84" s="119">
        <f t="shared" si="22"/>
        <v>0</v>
      </c>
      <c r="P84" s="119">
        <f t="shared" si="21"/>
        <v>0</v>
      </c>
    </row>
    <row r="85" spans="1:16" x14ac:dyDescent="0.2">
      <c r="A85" s="88" t="s">
        <v>3166</v>
      </c>
      <c r="B85" s="77">
        <f>+Tổng!C29</f>
        <v>0</v>
      </c>
      <c r="C85" s="77">
        <f>+Tổng!D29</f>
        <v>0</v>
      </c>
      <c r="D85" s="77">
        <f>+Tổng!E29</f>
        <v>0</v>
      </c>
      <c r="E85" s="77">
        <f>+Tổng!F29</f>
        <v>0</v>
      </c>
      <c r="F85" s="77">
        <f>+Tổng!G29</f>
        <v>0</v>
      </c>
      <c r="G85" s="77">
        <f>+Tổng!H29</f>
        <v>3790000</v>
      </c>
      <c r="H85" s="77">
        <f>+Tổng!I29</f>
        <v>0</v>
      </c>
      <c r="I85" s="77">
        <f>+Tổng!J29</f>
        <v>0</v>
      </c>
      <c r="J85" s="77">
        <f>+Tổng!K29</f>
        <v>0</v>
      </c>
      <c r="K85" s="77">
        <f>+Tổng!L29</f>
        <v>0</v>
      </c>
      <c r="L85" s="77"/>
      <c r="M85" s="77"/>
      <c r="N85" s="78">
        <f t="shared" si="20"/>
        <v>3790000</v>
      </c>
      <c r="O85" s="119">
        <f t="shared" si="22"/>
        <v>5.899849809749458E-4</v>
      </c>
      <c r="P85" s="119">
        <f t="shared" si="21"/>
        <v>6.1776207677189721E-5</v>
      </c>
    </row>
    <row r="86" spans="1:16" x14ac:dyDescent="0.2">
      <c r="A86" s="88" t="s">
        <v>3170</v>
      </c>
      <c r="B86" s="77">
        <f>+Tổng!C30</f>
        <v>0</v>
      </c>
      <c r="C86" s="77">
        <f>+Tổng!D30</f>
        <v>36255725</v>
      </c>
      <c r="D86" s="77">
        <f>+Tổng!E30</f>
        <v>0</v>
      </c>
      <c r="E86" s="77">
        <f>+Tổng!F30</f>
        <v>0</v>
      </c>
      <c r="F86" s="77">
        <f>+Tổng!G30</f>
        <v>0</v>
      </c>
      <c r="G86" s="77">
        <f>+Tổng!H30</f>
        <v>0</v>
      </c>
      <c r="H86" s="77">
        <f>+Tổng!I30</f>
        <v>740741</v>
      </c>
      <c r="I86" s="77">
        <f>+Tổng!J30</f>
        <v>3470909</v>
      </c>
      <c r="J86" s="77">
        <f>+Tổng!K30</f>
        <v>0</v>
      </c>
      <c r="K86" s="77">
        <f>+Tổng!L30</f>
        <v>44899091</v>
      </c>
      <c r="L86" s="77"/>
      <c r="M86" s="77"/>
      <c r="N86" s="78">
        <f t="shared" si="20"/>
        <v>85366466</v>
      </c>
      <c r="O86" s="119">
        <f t="shared" si="22"/>
        <v>1.3288900479923049E-2</v>
      </c>
      <c r="P86" s="119">
        <f t="shared" si="21"/>
        <v>1.3914555494152388E-3</v>
      </c>
    </row>
    <row r="87" spans="1:16" x14ac:dyDescent="0.2">
      <c r="A87" s="88" t="str">
        <f>+Tổng!B31</f>
        <v>Chi phí bán hàng _ lương khác</v>
      </c>
      <c r="B87" s="77">
        <f>+Tổng!C31</f>
        <v>3939582</v>
      </c>
      <c r="C87" s="77">
        <f>+Tổng!D31</f>
        <v>5847714</v>
      </c>
      <c r="D87" s="77">
        <f>+Tổng!E31</f>
        <v>0</v>
      </c>
      <c r="E87" s="77">
        <f>+Tổng!F31</f>
        <v>0</v>
      </c>
      <c r="F87" s="77">
        <f>+Tổng!G31</f>
        <v>0</v>
      </c>
      <c r="G87" s="77">
        <f>+Tổng!H31</f>
        <v>0</v>
      </c>
      <c r="H87" s="77">
        <f>+Tổng!I31</f>
        <v>0</v>
      </c>
      <c r="I87" s="77">
        <f>+Tổng!J31</f>
        <v>0</v>
      </c>
      <c r="J87" s="77">
        <f>+Tổng!K31</f>
        <v>0</v>
      </c>
      <c r="K87" s="77">
        <f>+Tổng!L31</f>
        <v>0</v>
      </c>
      <c r="L87" s="77"/>
      <c r="M87" s="77"/>
      <c r="N87" s="78">
        <f t="shared" ref="N87" si="23">SUM(B87:K87)</f>
        <v>9787296</v>
      </c>
      <c r="O87" s="119">
        <f t="shared" si="22"/>
        <v>1.5235772148697001E-3</v>
      </c>
      <c r="P87" s="119">
        <f t="shared" si="21"/>
        <v>1.5953087870557473E-4</v>
      </c>
    </row>
    <row r="88" spans="1:16" ht="5.45" customHeight="1" x14ac:dyDescent="0.2">
      <c r="A88" s="82"/>
      <c r="B88" s="77"/>
      <c r="C88" s="77"/>
      <c r="D88" s="77"/>
      <c r="E88" s="77"/>
      <c r="F88" s="77"/>
      <c r="G88" s="77"/>
      <c r="H88" s="77"/>
      <c r="I88" s="77"/>
      <c r="J88" s="77"/>
      <c r="K88" s="82"/>
      <c r="L88" s="82"/>
      <c r="M88" s="82"/>
      <c r="N88" s="73"/>
      <c r="O88" s="119"/>
      <c r="P88" s="119"/>
    </row>
    <row r="89" spans="1:16" s="51" customFormat="1" x14ac:dyDescent="0.2">
      <c r="A89" s="91" t="s">
        <v>4388</v>
      </c>
      <c r="B89" s="92">
        <f t="shared" ref="B89:K89" si="24">+SUM(B90:B102)</f>
        <v>485570021</v>
      </c>
      <c r="C89" s="92">
        <f t="shared" si="24"/>
        <v>460675487</v>
      </c>
      <c r="D89" s="92">
        <f t="shared" si="24"/>
        <v>440084755</v>
      </c>
      <c r="E89" s="92">
        <f t="shared" si="24"/>
        <v>564111364</v>
      </c>
      <c r="F89" s="92">
        <f t="shared" si="24"/>
        <v>627283118</v>
      </c>
      <c r="G89" s="92">
        <f t="shared" si="24"/>
        <v>575388906</v>
      </c>
      <c r="H89" s="92">
        <f t="shared" si="24"/>
        <v>659736100</v>
      </c>
      <c r="I89" s="92">
        <f t="shared" si="24"/>
        <v>997904246</v>
      </c>
      <c r="J89" s="92">
        <f t="shared" si="24"/>
        <v>662069914</v>
      </c>
      <c r="K89" s="92">
        <f t="shared" si="24"/>
        <v>644148631</v>
      </c>
      <c r="L89" s="92"/>
      <c r="M89" s="92"/>
      <c r="N89" s="85">
        <f t="shared" ref="N89:N101" si="25">SUM(B89:K89)</f>
        <v>6116972542</v>
      </c>
      <c r="O89" s="121"/>
      <c r="P89" s="115">
        <f t="shared" si="21"/>
        <v>9.9705373643867848E-2</v>
      </c>
    </row>
    <row r="90" spans="1:16" x14ac:dyDescent="0.2">
      <c r="A90" s="88" t="str">
        <f>+Tổng!B34</f>
        <v>Lương và các khoản trích theo lương QLDN</v>
      </c>
      <c r="B90" s="77">
        <f>+Tổng!C34</f>
        <v>329190600</v>
      </c>
      <c r="C90" s="77">
        <f>+Tổng!D34</f>
        <v>291208900</v>
      </c>
      <c r="D90" s="77">
        <f>+Tổng!E34</f>
        <v>278908000</v>
      </c>
      <c r="E90" s="77">
        <f>+Tổng!F34</f>
        <v>299220682</v>
      </c>
      <c r="F90" s="77">
        <f>+Tổng!G34</f>
        <v>295981100</v>
      </c>
      <c r="G90" s="77">
        <f>+Tổng!H34</f>
        <v>339862100</v>
      </c>
      <c r="H90" s="77">
        <f>+Tổng!I34</f>
        <v>365101500</v>
      </c>
      <c r="I90" s="77">
        <f>+Tổng!J34</f>
        <v>380639241</v>
      </c>
      <c r="J90" s="77">
        <f>+Tổng!K34</f>
        <v>361997497</v>
      </c>
      <c r="K90" s="77">
        <f>+Tổng!L34</f>
        <v>387924985</v>
      </c>
      <c r="L90" s="77"/>
      <c r="M90" s="77"/>
      <c r="N90" s="78">
        <f t="shared" si="25"/>
        <v>3330034605</v>
      </c>
      <c r="O90" s="119"/>
      <c r="P90" s="119">
        <f t="shared" si="21"/>
        <v>5.4278867897284547E-2</v>
      </c>
    </row>
    <row r="91" spans="1:16" x14ac:dyDescent="0.2">
      <c r="A91" s="88" t="str">
        <f>+Tổng!B35</f>
        <v>Chi phí phúc lợi nhân viên (ốm đau, thăm hỏi, lễ tết)</v>
      </c>
      <c r="B91" s="77">
        <f>+Tổng!C35</f>
        <v>3000000</v>
      </c>
      <c r="C91" s="77">
        <f>+Tổng!D35</f>
        <v>0</v>
      </c>
      <c r="D91" s="77">
        <f>+Tổng!E35</f>
        <v>0</v>
      </c>
      <c r="E91" s="77">
        <f>+Tổng!F35</f>
        <v>6600000</v>
      </c>
      <c r="F91" s="77">
        <f>+Tổng!G35</f>
        <v>0</v>
      </c>
      <c r="G91" s="77">
        <f>+Tổng!H35</f>
        <v>2400000</v>
      </c>
      <c r="H91" s="77">
        <f>+Tổng!I35</f>
        <v>0</v>
      </c>
      <c r="I91" s="77">
        <f>+Tổng!J35</f>
        <v>0</v>
      </c>
      <c r="J91" s="77">
        <f>+Tổng!K35</f>
        <v>0</v>
      </c>
      <c r="K91" s="77">
        <f>+Tổng!L35</f>
        <v>18906000</v>
      </c>
      <c r="L91" s="77"/>
      <c r="M91" s="77"/>
      <c r="N91" s="78">
        <f t="shared" si="25"/>
        <v>30906000</v>
      </c>
      <c r="O91" s="119"/>
      <c r="P91" s="119">
        <f t="shared" si="21"/>
        <v>5.0376133891061358E-4</v>
      </c>
    </row>
    <row r="92" spans="1:16" x14ac:dyDescent="0.2">
      <c r="A92" s="88" t="str">
        <f>+Tổng!B37</f>
        <v>Chi phí công tác NV quản lý</v>
      </c>
      <c r="B92" s="77">
        <f>+Tổng!C37</f>
        <v>231481</v>
      </c>
      <c r="C92" s="77">
        <f>+Tổng!D37</f>
        <v>4713926</v>
      </c>
      <c r="D92" s="77">
        <f>+Tổng!E37</f>
        <v>-7460000</v>
      </c>
      <c r="E92" s="77">
        <f>+Tổng!F37</f>
        <v>20682407</v>
      </c>
      <c r="F92" s="77">
        <f>+Tổng!G37</f>
        <v>25938149</v>
      </c>
      <c r="G92" s="77">
        <f>+Tổng!H37</f>
        <v>19752948</v>
      </c>
      <c r="H92" s="98">
        <f>+Tổng!I37</f>
        <v>76908784</v>
      </c>
      <c r="I92" s="77">
        <f>+Tổng!J37</f>
        <v>32169000</v>
      </c>
      <c r="J92" s="77">
        <f>+Tổng!K37</f>
        <v>12942556</v>
      </c>
      <c r="K92" s="77">
        <f>+Tổng!L37</f>
        <v>0</v>
      </c>
      <c r="L92" s="77"/>
      <c r="M92" s="77"/>
      <c r="N92" s="78">
        <f t="shared" si="25"/>
        <v>185879251</v>
      </c>
      <c r="O92" s="119"/>
      <c r="P92" s="119">
        <f t="shared" si="21"/>
        <v>3.0297929320993338E-3</v>
      </c>
    </row>
    <row r="93" spans="1:16" x14ac:dyDescent="0.2">
      <c r="A93" s="88" t="str">
        <f>+Tổng!B36</f>
        <v>Chi phí thuê văn phòng</v>
      </c>
      <c r="B93" s="77">
        <f>+Tổng!C36</f>
        <v>114991636</v>
      </c>
      <c r="C93" s="77">
        <f>+Tổng!D36</f>
        <v>115096636</v>
      </c>
      <c r="D93" s="77">
        <f>+Tổng!E36</f>
        <v>107454971</v>
      </c>
      <c r="E93" s="77">
        <f>+Tổng!F36</f>
        <v>143427597</v>
      </c>
      <c r="F93" s="77">
        <f>+Tổng!G36</f>
        <v>180340294</v>
      </c>
      <c r="G93" s="77">
        <f>+Tổng!H36</f>
        <v>150582127</v>
      </c>
      <c r="H93" s="77">
        <f>+Tổng!I36</f>
        <v>121788363</v>
      </c>
      <c r="I93" s="77">
        <f>+Tổng!J36</f>
        <v>143601636</v>
      </c>
      <c r="J93" s="77">
        <f>+Tổng!K36</f>
        <v>167060623</v>
      </c>
      <c r="K93" s="77">
        <f>+Tổng!L36</f>
        <v>149085507</v>
      </c>
      <c r="L93" s="77"/>
      <c r="M93" s="77"/>
      <c r="N93" s="78">
        <f t="shared" si="25"/>
        <v>1393429390</v>
      </c>
      <c r="O93" s="119"/>
      <c r="P93" s="119">
        <f t="shared" si="21"/>
        <v>2.2712607752015775E-2</v>
      </c>
    </row>
    <row r="94" spans="1:16" x14ac:dyDescent="0.2">
      <c r="A94" s="88" t="str">
        <f>+Tổng!B38</f>
        <v>Chi phí tiếp khách QLDN</v>
      </c>
      <c r="B94" s="77">
        <f>+Tổng!C38</f>
        <v>3965222</v>
      </c>
      <c r="C94" s="77">
        <f>+Tổng!D38</f>
        <v>1503000</v>
      </c>
      <c r="D94" s="77">
        <f>+Tổng!E38</f>
        <v>12374704</v>
      </c>
      <c r="E94" s="77">
        <f>+Tổng!F38</f>
        <v>5825667</v>
      </c>
      <c r="F94" s="77">
        <f>+Tổng!G38</f>
        <v>11392948</v>
      </c>
      <c r="G94" s="77">
        <f>+Tổng!H38</f>
        <v>13657070</v>
      </c>
      <c r="H94" s="77">
        <f>+Tổng!I38</f>
        <v>7252000</v>
      </c>
      <c r="I94" s="77">
        <f>+Tổng!J38</f>
        <v>14102055</v>
      </c>
      <c r="J94" s="77">
        <f>+Tổng!K38</f>
        <v>26307551</v>
      </c>
      <c r="K94" s="77">
        <f>+Tổng!L38</f>
        <v>27782938</v>
      </c>
      <c r="L94" s="77"/>
      <c r="M94" s="77"/>
      <c r="N94" s="78">
        <f t="shared" si="25"/>
        <v>124163155</v>
      </c>
      <c r="O94" s="119"/>
      <c r="P94" s="119">
        <f t="shared" si="21"/>
        <v>2.0238334694287854E-3</v>
      </c>
    </row>
    <row r="95" spans="1:16" x14ac:dyDescent="0.2">
      <c r="A95" s="88" t="str">
        <f>+Tổng!B39</f>
        <v>Chi phí điện, nước, internet, vệ sinh..</v>
      </c>
      <c r="B95" s="77">
        <f>+Tổng!C39</f>
        <v>4283780</v>
      </c>
      <c r="C95" s="77">
        <f>+Tổng!D39</f>
        <v>3570416</v>
      </c>
      <c r="D95" s="77">
        <f>+Tổng!E39</f>
        <v>4701968</v>
      </c>
      <c r="E95" s="77">
        <f>+Tổng!F39</f>
        <v>12033307</v>
      </c>
      <c r="F95" s="77">
        <f>+Tổng!G39</f>
        <v>6798465</v>
      </c>
      <c r="G95" s="77">
        <f>+Tổng!H39</f>
        <v>0</v>
      </c>
      <c r="H95" s="77">
        <f>+Tổng!I39</f>
        <v>4427611</v>
      </c>
      <c r="I95" s="77">
        <f>+Tổng!J39</f>
        <v>4208564</v>
      </c>
      <c r="J95" s="77">
        <f>+Tổng!K39</f>
        <v>13193166</v>
      </c>
      <c r="K95" s="77">
        <f>+Tổng!L39</f>
        <v>10608983</v>
      </c>
      <c r="L95" s="77"/>
      <c r="M95" s="77"/>
      <c r="N95" s="78">
        <f t="shared" si="25"/>
        <v>63826260</v>
      </c>
      <c r="O95" s="119"/>
      <c r="P95" s="119">
        <f t="shared" si="21"/>
        <v>1.0403546947277856E-3</v>
      </c>
    </row>
    <row r="96" spans="1:16" ht="25.5" x14ac:dyDescent="0.2">
      <c r="A96" s="149" t="str">
        <f>+Tổng!B40</f>
        <v>HCVP  khác (in ấn, CPN, VPP, điện thoại, phí NH...)</v>
      </c>
      <c r="B96" s="77">
        <f>+Tổng!C40</f>
        <v>11748467</v>
      </c>
      <c r="C96" s="77">
        <f>+Tổng!D40</f>
        <v>40028423</v>
      </c>
      <c r="D96" s="77">
        <f>+Tổng!E40</f>
        <v>26010734</v>
      </c>
      <c r="E96" s="77">
        <f>+Tổng!F40</f>
        <v>29865809</v>
      </c>
      <c r="F96" s="77">
        <f>+Tổng!G40</f>
        <v>69702089</v>
      </c>
      <c r="G96" s="77">
        <f>+Tổng!H40</f>
        <v>26417828</v>
      </c>
      <c r="H96" s="77">
        <f>+Tổng!I40</f>
        <v>54827595</v>
      </c>
      <c r="I96" s="98">
        <f>+Tổng!J40</f>
        <v>402209510</v>
      </c>
      <c r="J96" s="77">
        <f>+Tổng!K40</f>
        <v>28828890</v>
      </c>
      <c r="K96" s="77">
        <f>+Tổng!L40</f>
        <v>35870828</v>
      </c>
      <c r="L96" s="77"/>
      <c r="M96" s="77"/>
      <c r="N96" s="78">
        <f t="shared" si="25"/>
        <v>725510173</v>
      </c>
      <c r="O96" s="119"/>
      <c r="P96" s="119">
        <f t="shared" si="21"/>
        <v>1.1825664147536106E-2</v>
      </c>
    </row>
    <row r="97" spans="1:16" x14ac:dyDescent="0.2">
      <c r="A97" s="88" t="str">
        <f>+Tổng!B41</f>
        <v>Chi phí tuyển dụng, nhân sự</v>
      </c>
      <c r="B97" s="77">
        <f>+Tổng!C41</f>
        <v>0</v>
      </c>
      <c r="C97" s="77">
        <f>+Tổng!D41</f>
        <v>0</v>
      </c>
      <c r="D97" s="77">
        <f>+Tổng!E41</f>
        <v>0</v>
      </c>
      <c r="E97" s="77">
        <f>+Tổng!F41</f>
        <v>13376000</v>
      </c>
      <c r="F97" s="77">
        <f>+Tổng!G41</f>
        <v>0</v>
      </c>
      <c r="G97" s="77">
        <f>+Tổng!H41</f>
        <v>0</v>
      </c>
      <c r="H97" s="77">
        <f>+Tổng!I41</f>
        <v>0</v>
      </c>
      <c r="I97" s="77">
        <f>+Tổng!J41</f>
        <v>3708003</v>
      </c>
      <c r="J97" s="77">
        <f>+Tổng!K41</f>
        <v>500000</v>
      </c>
      <c r="K97" s="77">
        <f>+Tổng!L41</f>
        <v>4300152</v>
      </c>
      <c r="L97" s="77"/>
      <c r="M97" s="77"/>
      <c r="N97" s="78">
        <f t="shared" si="25"/>
        <v>21884155</v>
      </c>
      <c r="O97" s="119"/>
      <c r="P97" s="119">
        <f t="shared" si="21"/>
        <v>3.5670715148279945E-4</v>
      </c>
    </row>
    <row r="98" spans="1:16" x14ac:dyDescent="0.2">
      <c r="A98" s="88" t="str">
        <f>+Tổng!B42</f>
        <v>Chi phí đối ngoại</v>
      </c>
      <c r="B98" s="77">
        <f>+Tổng!C42</f>
        <v>0</v>
      </c>
      <c r="C98" s="77">
        <f>+Tổng!D42</f>
        <v>0</v>
      </c>
      <c r="D98" s="77">
        <f>+Tổng!E42</f>
        <v>0</v>
      </c>
      <c r="E98" s="77">
        <f>+Tổng!F42</f>
        <v>0</v>
      </c>
      <c r="F98" s="77">
        <f>+Tổng!G42</f>
        <v>0</v>
      </c>
      <c r="G98" s="77">
        <f>+Tổng!H42</f>
        <v>0</v>
      </c>
      <c r="H98" s="77">
        <f>+Tổng!I42</f>
        <v>0</v>
      </c>
      <c r="I98" s="77">
        <f>+Tổng!J42</f>
        <v>0</v>
      </c>
      <c r="J98" s="98">
        <f>+Tổng!K42</f>
        <v>18232000</v>
      </c>
      <c r="K98" s="98">
        <f>+Tổng!L42</f>
        <v>0</v>
      </c>
      <c r="L98" s="98"/>
      <c r="M98" s="98"/>
      <c r="N98" s="78">
        <f t="shared" si="25"/>
        <v>18232000</v>
      </c>
      <c r="O98" s="119"/>
      <c r="P98" s="119">
        <f t="shared" si="21"/>
        <v>2.9717778848826462E-4</v>
      </c>
    </row>
    <row r="99" spans="1:16" x14ac:dyDescent="0.2">
      <c r="A99" s="88" t="str">
        <f>+Tổng!B43</f>
        <v>CP xăng xe, cầu đường...</v>
      </c>
      <c r="B99" s="77">
        <f>+Tổng!C43</f>
        <v>5554883</v>
      </c>
      <c r="C99" s="77">
        <f>+Tổng!D43</f>
        <v>1225400</v>
      </c>
      <c r="D99" s="77">
        <f>+Tổng!E43</f>
        <v>10973169</v>
      </c>
      <c r="E99" s="77">
        <f>+Tổng!F43</f>
        <v>14771384</v>
      </c>
      <c r="F99" s="77">
        <f>+Tổng!G43</f>
        <v>8253395</v>
      </c>
      <c r="G99" s="77">
        <f>+Tổng!H43</f>
        <v>12043652</v>
      </c>
      <c r="H99" s="77">
        <f>+Tổng!I43</f>
        <v>18424019</v>
      </c>
      <c r="I99" s="77">
        <f>+Tổng!J43</f>
        <v>13280189</v>
      </c>
      <c r="J99" s="77">
        <f>+Tổng!K43</f>
        <v>6797001</v>
      </c>
      <c r="K99" s="77">
        <f>+Tổng!L43</f>
        <v>8458454</v>
      </c>
      <c r="L99" s="77"/>
      <c r="M99" s="77"/>
      <c r="N99" s="78">
        <f t="shared" si="25"/>
        <v>99781546</v>
      </c>
      <c r="O99" s="119"/>
      <c r="P99" s="119">
        <f t="shared" si="21"/>
        <v>1.6264183398541053E-3</v>
      </c>
    </row>
    <row r="100" spans="1:16" x14ac:dyDescent="0.2">
      <c r="A100" s="88" t="str">
        <f>+Tổng!B44</f>
        <v>CP phát triển hệ thống</v>
      </c>
      <c r="B100" s="77">
        <f>+Tổng!C44</f>
        <v>5573069</v>
      </c>
      <c r="C100" s="77">
        <f>+Tổng!D44</f>
        <v>3295368</v>
      </c>
      <c r="D100" s="77">
        <f>+Tổng!E44</f>
        <v>3515374</v>
      </c>
      <c r="E100" s="77">
        <f>+Tổng!F44</f>
        <v>3843860</v>
      </c>
      <c r="F100" s="77">
        <f>+Tổng!G44</f>
        <v>3680417</v>
      </c>
      <c r="G100" s="77">
        <f>+Tổng!H44</f>
        <v>3948408</v>
      </c>
      <c r="H100" s="77">
        <f>+Tổng!I44</f>
        <v>3777967</v>
      </c>
      <c r="I100" s="77">
        <f>+Tổng!J44</f>
        <v>3951449</v>
      </c>
      <c r="J100" s="77">
        <f>+Tổng!K44</f>
        <v>3176614</v>
      </c>
      <c r="K100" s="77">
        <f>+Tổng!L44</f>
        <v>1177151</v>
      </c>
      <c r="L100" s="77"/>
      <c r="M100" s="77"/>
      <c r="N100" s="78">
        <f t="shared" si="25"/>
        <v>35939677</v>
      </c>
      <c r="O100" s="119"/>
      <c r="P100" s="119">
        <f t="shared" si="21"/>
        <v>5.8580922168947728E-4</v>
      </c>
    </row>
    <row r="101" spans="1:16" x14ac:dyDescent="0.2">
      <c r="A101" s="88" t="str">
        <f>+Tổng!B45</f>
        <v>Chi phí thuế</v>
      </c>
      <c r="B101" s="77">
        <f>+Tổng!C45</f>
        <v>7030883</v>
      </c>
      <c r="C101" s="77">
        <f>+Tổng!D45</f>
        <v>33418</v>
      </c>
      <c r="D101" s="77">
        <f>+Tổng!E45</f>
        <v>3605835</v>
      </c>
      <c r="E101" s="77">
        <f>+Tổng!F45</f>
        <v>14464651</v>
      </c>
      <c r="F101" s="77">
        <f>+Tổng!G45</f>
        <v>18529595</v>
      </c>
      <c r="G101" s="77">
        <f>+Tổng!H45</f>
        <v>58107</v>
      </c>
      <c r="H101" s="77">
        <f>+Tổng!I45</f>
        <v>561595</v>
      </c>
      <c r="I101" s="77">
        <f>+Tổng!J45</f>
        <v>34599</v>
      </c>
      <c r="J101" s="77">
        <f>+Tổng!K45</f>
        <v>34016</v>
      </c>
      <c r="K101" s="77">
        <f>+Tổng!L45</f>
        <v>33633</v>
      </c>
      <c r="L101" s="77"/>
      <c r="M101" s="77"/>
      <c r="N101" s="78">
        <f t="shared" si="25"/>
        <v>44386332</v>
      </c>
      <c r="O101" s="119"/>
      <c r="P101" s="119">
        <f t="shared" si="21"/>
        <v>7.2348793236429859E-4</v>
      </c>
    </row>
    <row r="102" spans="1:16" x14ac:dyDescent="0.2">
      <c r="A102" s="88" t="str">
        <f>+Tổng!B46</f>
        <v>CP Thưởng nhân viên</v>
      </c>
      <c r="B102" s="77">
        <f>+Tổng!C46</f>
        <v>0</v>
      </c>
      <c r="C102" s="77">
        <f>+Tổng!D46</f>
        <v>0</v>
      </c>
      <c r="D102" s="77">
        <f>+Tổng!E46</f>
        <v>0</v>
      </c>
      <c r="E102" s="77">
        <f>+Tổng!F46</f>
        <v>0</v>
      </c>
      <c r="F102" s="77">
        <f>+Tổng!G46</f>
        <v>6666666</v>
      </c>
      <c r="G102" s="77">
        <f>+Tổng!H46</f>
        <v>6666666</v>
      </c>
      <c r="H102" s="77">
        <f>+Tổng!I46</f>
        <v>6666666</v>
      </c>
      <c r="I102" s="77">
        <f>+Tổng!J46</f>
        <v>0</v>
      </c>
      <c r="J102" s="77">
        <f>+Tổng!K46</f>
        <v>23000000</v>
      </c>
      <c r="K102" s="77">
        <f>+Tổng!L46</f>
        <v>0</v>
      </c>
      <c r="L102" s="77"/>
      <c r="M102" s="77"/>
      <c r="N102" s="78">
        <f t="shared" ref="N102" si="26">SUM(B102:K102)</f>
        <v>42999998</v>
      </c>
      <c r="O102" s="119"/>
      <c r="P102" s="119">
        <f t="shared" si="21"/>
        <v>7.0089097798594789E-4</v>
      </c>
    </row>
    <row r="103" spans="1:16" x14ac:dyDescent="0.2">
      <c r="A103" s="88"/>
      <c r="B103" s="77"/>
      <c r="C103" s="77"/>
      <c r="D103" s="77"/>
      <c r="E103" s="77"/>
      <c r="F103" s="77"/>
      <c r="G103" s="77"/>
      <c r="H103" s="77"/>
      <c r="I103" s="77"/>
      <c r="J103" s="77"/>
      <c r="K103" s="82"/>
      <c r="L103" s="82"/>
      <c r="M103" s="82"/>
      <c r="N103" s="78"/>
      <c r="O103" s="119"/>
      <c r="P103" s="119"/>
    </row>
    <row r="104" spans="1:16" s="50" customFormat="1" x14ac:dyDescent="0.2">
      <c r="A104" s="83" t="s">
        <v>4396</v>
      </c>
      <c r="B104" s="84">
        <f t="shared" ref="B104:N104" si="27">+B77+B89</f>
        <v>998817261</v>
      </c>
      <c r="C104" s="84">
        <f t="shared" si="27"/>
        <v>898867732</v>
      </c>
      <c r="D104" s="84">
        <f t="shared" si="27"/>
        <v>750179187</v>
      </c>
      <c r="E104" s="84">
        <f t="shared" si="27"/>
        <v>911475344</v>
      </c>
      <c r="F104" s="84">
        <f t="shared" si="27"/>
        <v>1002230672</v>
      </c>
      <c r="G104" s="84">
        <f t="shared" si="27"/>
        <v>1379799713</v>
      </c>
      <c r="H104" s="84">
        <f t="shared" si="27"/>
        <v>1549732516</v>
      </c>
      <c r="I104" s="84">
        <f t="shared" si="27"/>
        <v>1821731687</v>
      </c>
      <c r="J104" s="84">
        <f t="shared" si="27"/>
        <v>1761574103</v>
      </c>
      <c r="K104" s="84">
        <f t="shared" si="27"/>
        <v>1466456667</v>
      </c>
      <c r="L104" s="84"/>
      <c r="M104" s="84"/>
      <c r="N104" s="85">
        <f t="shared" si="27"/>
        <v>12540864882</v>
      </c>
      <c r="O104" s="121"/>
      <c r="P104" s="115">
        <f t="shared" si="21"/>
        <v>0.20441347583166422</v>
      </c>
    </row>
    <row r="105" spans="1:16" s="63" customFormat="1" ht="7.9" customHeight="1" x14ac:dyDescent="0.2">
      <c r="A105" s="72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78"/>
      <c r="O105" s="119"/>
      <c r="P105" s="119"/>
    </row>
    <row r="106" spans="1:16" s="60" customFormat="1" x14ac:dyDescent="0.2">
      <c r="A106" s="74" t="s">
        <v>4395</v>
      </c>
      <c r="B106" s="75">
        <f t="shared" ref="B106:N106" si="28">+B75-B104</f>
        <v>-954065094.29999995</v>
      </c>
      <c r="C106" s="75">
        <f t="shared" si="28"/>
        <v>-913309433</v>
      </c>
      <c r="D106" s="75">
        <f t="shared" si="28"/>
        <v>-664518085.70000005</v>
      </c>
      <c r="E106" s="75">
        <f t="shared" si="28"/>
        <v>1997210528.8000002</v>
      </c>
      <c r="F106" s="75">
        <f t="shared" si="28"/>
        <v>1885023337.4000006</v>
      </c>
      <c r="G106" s="75">
        <f t="shared" si="28"/>
        <v>296267375.69999981</v>
      </c>
      <c r="H106" s="75">
        <f t="shared" si="28"/>
        <v>-663178528.19999981</v>
      </c>
      <c r="I106" s="75">
        <f t="shared" si="28"/>
        <v>-439711086.69999981</v>
      </c>
      <c r="J106" s="75">
        <f t="shared" si="28"/>
        <v>1523689206.8000002</v>
      </c>
      <c r="K106" s="75">
        <f t="shared" si="28"/>
        <v>3735462741.8999996</v>
      </c>
      <c r="L106" s="75"/>
      <c r="M106" s="75"/>
      <c r="N106" s="76">
        <f t="shared" si="28"/>
        <v>5802870962.6999969</v>
      </c>
      <c r="O106" s="118"/>
      <c r="P106" s="114">
        <f t="shared" si="21"/>
        <v>9.4585583566144812E-2</v>
      </c>
    </row>
    <row r="107" spans="1:16" x14ac:dyDescent="0.2">
      <c r="A107" s="82"/>
      <c r="B107" s="77"/>
      <c r="C107" s="77"/>
      <c r="D107" s="77"/>
      <c r="E107" s="77"/>
      <c r="F107" s="77"/>
      <c r="G107" s="77"/>
      <c r="H107" s="77"/>
      <c r="I107" s="77"/>
      <c r="J107" s="77"/>
      <c r="K107" s="82"/>
      <c r="L107" s="82"/>
      <c r="M107" s="82"/>
      <c r="N107" s="73"/>
      <c r="O107" s="119"/>
      <c r="P107" s="119"/>
    </row>
    <row r="108" spans="1:16" s="52" customFormat="1" x14ac:dyDescent="0.2">
      <c r="A108" s="91" t="s">
        <v>4390</v>
      </c>
      <c r="B108" s="84">
        <f>+B109+B110</f>
        <v>114566745</v>
      </c>
      <c r="C108" s="84">
        <f t="shared" ref="C108:K108" si="29">+C109+C110</f>
        <v>114251750</v>
      </c>
      <c r="D108" s="84">
        <f t="shared" si="29"/>
        <v>142932221</v>
      </c>
      <c r="E108" s="84">
        <f t="shared" si="29"/>
        <v>95038743</v>
      </c>
      <c r="F108" s="84">
        <f t="shared" si="29"/>
        <v>92955082</v>
      </c>
      <c r="G108" s="84">
        <f t="shared" si="29"/>
        <v>95291916</v>
      </c>
      <c r="H108" s="84">
        <f t="shared" si="29"/>
        <v>80337885</v>
      </c>
      <c r="I108" s="84">
        <f t="shared" si="29"/>
        <v>83601081</v>
      </c>
      <c r="J108" s="84">
        <f t="shared" si="29"/>
        <v>88749454</v>
      </c>
      <c r="K108" s="84">
        <f t="shared" si="29"/>
        <v>56938252</v>
      </c>
      <c r="L108" s="84"/>
      <c r="M108" s="84"/>
      <c r="N108" s="85">
        <f t="shared" ref="N108:N118" si="30">SUM(B108:K108)</f>
        <v>964663129</v>
      </c>
      <c r="O108" s="121"/>
      <c r="P108" s="115">
        <f t="shared" si="21"/>
        <v>1.572380733393975E-2</v>
      </c>
    </row>
    <row r="109" spans="1:16" x14ac:dyDescent="0.2">
      <c r="A109" s="88" t="s">
        <v>3154</v>
      </c>
      <c r="B109" s="77">
        <f>+Tổng!C51</f>
        <v>8836817</v>
      </c>
      <c r="C109" s="77">
        <f>+Tổng!D51</f>
        <v>8857520</v>
      </c>
      <c r="D109" s="77">
        <f>+Tổng!E51</f>
        <v>9032319</v>
      </c>
      <c r="E109" s="77">
        <f>+Tổng!F51</f>
        <v>6626966</v>
      </c>
      <c r="F109" s="77">
        <f>+Tổng!G51</f>
        <v>6626966</v>
      </c>
      <c r="G109" s="77">
        <f>+Tổng!H51</f>
        <v>6626966</v>
      </c>
      <c r="H109" s="77">
        <f>+Tổng!I51</f>
        <v>6626966</v>
      </c>
      <c r="I109" s="77">
        <f>+Tổng!J51</f>
        <v>7881966</v>
      </c>
      <c r="J109" s="77">
        <f>+Tổng!K51</f>
        <v>8522873</v>
      </c>
      <c r="K109" s="77">
        <f>+Tổng!L51</f>
        <v>561667</v>
      </c>
      <c r="L109" s="77"/>
      <c r="M109" s="77"/>
      <c r="N109" s="78">
        <f t="shared" si="30"/>
        <v>70201026</v>
      </c>
      <c r="O109" s="119"/>
      <c r="P109" s="119"/>
    </row>
    <row r="110" spans="1:16" x14ac:dyDescent="0.2">
      <c r="A110" s="88" t="s">
        <v>3153</v>
      </c>
      <c r="B110" s="77">
        <f>+Tổng!C52</f>
        <v>105729928</v>
      </c>
      <c r="C110" s="77">
        <f>+Tổng!D52</f>
        <v>105394230</v>
      </c>
      <c r="D110" s="77">
        <f>+Tổng!E52</f>
        <v>133899902</v>
      </c>
      <c r="E110" s="77">
        <f>+Tổng!F52</f>
        <v>88411777</v>
      </c>
      <c r="F110" s="77">
        <f>+Tổng!G52</f>
        <v>86328116</v>
      </c>
      <c r="G110" s="77">
        <f>+Tổng!H52</f>
        <v>88664950</v>
      </c>
      <c r="H110" s="77">
        <f>+Tổng!I52</f>
        <v>73710919</v>
      </c>
      <c r="I110" s="77">
        <f>+Tổng!J52</f>
        <v>75719115</v>
      </c>
      <c r="J110" s="77">
        <f>+Tổng!K52</f>
        <v>80226581</v>
      </c>
      <c r="K110" s="77">
        <f>+Tổng!L52</f>
        <v>56376585</v>
      </c>
      <c r="L110" s="77"/>
      <c r="M110" s="77"/>
      <c r="N110" s="78">
        <f t="shared" si="30"/>
        <v>894462103</v>
      </c>
      <c r="O110" s="119"/>
      <c r="P110" s="119"/>
    </row>
    <row r="111" spans="1:16" ht="4.9000000000000004" customHeight="1" x14ac:dyDescent="0.2">
      <c r="A111" s="82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19"/>
      <c r="P111" s="119"/>
    </row>
    <row r="112" spans="1:16" s="60" customFormat="1" x14ac:dyDescent="0.2">
      <c r="A112" s="74" t="s">
        <v>4403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99"/>
      <c r="L112" s="99"/>
      <c r="M112" s="99"/>
      <c r="N112" s="76"/>
      <c r="O112" s="118"/>
      <c r="P112" s="118"/>
    </row>
    <row r="113" spans="1:16" s="60" customFormat="1" x14ac:dyDescent="0.2">
      <c r="A113" s="74" t="s">
        <v>4404</v>
      </c>
      <c r="B113" s="75">
        <f t="shared" ref="B113:K113" si="31">+SUM(B114:B115)</f>
        <v>491465</v>
      </c>
      <c r="C113" s="75">
        <f t="shared" si="31"/>
        <v>122823</v>
      </c>
      <c r="D113" s="75">
        <f t="shared" si="31"/>
        <v>761504</v>
      </c>
      <c r="E113" s="75">
        <f t="shared" si="31"/>
        <v>692079</v>
      </c>
      <c r="F113" s="75">
        <f t="shared" si="31"/>
        <v>284782</v>
      </c>
      <c r="G113" s="75">
        <f t="shared" si="31"/>
        <v>447553</v>
      </c>
      <c r="H113" s="75">
        <f t="shared" si="31"/>
        <v>297947</v>
      </c>
      <c r="I113" s="75">
        <f t="shared" si="31"/>
        <v>554496</v>
      </c>
      <c r="J113" s="75">
        <f t="shared" si="31"/>
        <v>1380657</v>
      </c>
      <c r="K113" s="75">
        <f t="shared" si="31"/>
        <v>1572883</v>
      </c>
      <c r="L113" s="75"/>
      <c r="M113" s="75"/>
      <c r="N113" s="76">
        <f t="shared" si="30"/>
        <v>6606189</v>
      </c>
      <c r="O113" s="118"/>
      <c r="P113" s="118"/>
    </row>
    <row r="114" spans="1:16" x14ac:dyDescent="0.2">
      <c r="A114" s="82" t="s">
        <v>7120</v>
      </c>
      <c r="B114" s="77">
        <f>+Tổng!C9</f>
        <v>491465</v>
      </c>
      <c r="C114" s="77">
        <f>+Tổng!D9</f>
        <v>122823</v>
      </c>
      <c r="D114" s="77">
        <f>+Tổng!E9</f>
        <v>761504</v>
      </c>
      <c r="E114" s="77">
        <f>+Tổng!F9</f>
        <v>692079</v>
      </c>
      <c r="F114" s="77">
        <f>+Tổng!G9</f>
        <v>284782</v>
      </c>
      <c r="G114" s="77">
        <f>+Tổng!H9</f>
        <v>447553</v>
      </c>
      <c r="H114" s="77">
        <f>+Tổng!I9</f>
        <v>297947</v>
      </c>
      <c r="I114" s="77">
        <f>+Tổng!J9</f>
        <v>554496</v>
      </c>
      <c r="J114" s="77">
        <f>+Tổng!K9</f>
        <v>1380657</v>
      </c>
      <c r="K114" s="77">
        <f>+Tổng!L9</f>
        <v>1572883</v>
      </c>
      <c r="L114" s="77"/>
      <c r="M114" s="77"/>
      <c r="N114" s="78">
        <f t="shared" si="30"/>
        <v>6606189</v>
      </c>
      <c r="O114" s="119"/>
      <c r="P114" s="119"/>
    </row>
    <row r="115" spans="1:16" x14ac:dyDescent="0.2">
      <c r="A115" s="82"/>
      <c r="B115" s="77"/>
      <c r="C115" s="77"/>
      <c r="D115" s="77"/>
      <c r="E115" s="77"/>
      <c r="F115" s="77"/>
      <c r="G115" s="77"/>
      <c r="H115" s="77"/>
      <c r="I115" s="77"/>
      <c r="J115" s="77"/>
      <c r="K115" s="82"/>
      <c r="L115" s="82"/>
      <c r="M115" s="82"/>
      <c r="N115" s="78"/>
      <c r="O115" s="119"/>
      <c r="P115" s="119"/>
    </row>
    <row r="116" spans="1:16" x14ac:dyDescent="0.2">
      <c r="A116" s="91" t="s">
        <v>4405</v>
      </c>
      <c r="B116" s="84">
        <f>+B117+B118+B119</f>
        <v>64262143</v>
      </c>
      <c r="C116" s="84">
        <f t="shared" ref="C116:K116" si="32">+C117+C118+C119</f>
        <v>96737075</v>
      </c>
      <c r="D116" s="84">
        <f t="shared" si="32"/>
        <v>99172712</v>
      </c>
      <c r="E116" s="84">
        <f t="shared" si="32"/>
        <v>47157472</v>
      </c>
      <c r="F116" s="84">
        <f t="shared" si="32"/>
        <v>158231966</v>
      </c>
      <c r="G116" s="84">
        <f t="shared" si="32"/>
        <v>44740321</v>
      </c>
      <c r="H116" s="84">
        <f t="shared" si="32"/>
        <v>75957008</v>
      </c>
      <c r="I116" s="84">
        <f t="shared" si="32"/>
        <v>113637966</v>
      </c>
      <c r="J116" s="84">
        <f t="shared" si="32"/>
        <v>71516525</v>
      </c>
      <c r="K116" s="84">
        <f t="shared" si="32"/>
        <v>100000000</v>
      </c>
      <c r="L116" s="84"/>
      <c r="M116" s="84"/>
      <c r="N116" s="85">
        <f t="shared" si="30"/>
        <v>871413188</v>
      </c>
      <c r="O116" s="121"/>
      <c r="P116" s="115">
        <f t="shared" ref="P116" si="33">+N116/$N$9</f>
        <v>1.4203852790113448E-2</v>
      </c>
    </row>
    <row r="117" spans="1:16" x14ac:dyDescent="0.2">
      <c r="A117" s="88" t="str">
        <f>+Tổng!B55</f>
        <v>Chi phí lãi vay</v>
      </c>
      <c r="B117" s="77">
        <f>+Tổng!C55</f>
        <v>51852793</v>
      </c>
      <c r="C117" s="98">
        <f>+Tổng!D55</f>
        <v>96737075</v>
      </c>
      <c r="D117" s="77">
        <f>+Tổng!E55</f>
        <v>46767733</v>
      </c>
      <c r="E117" s="77">
        <f>+Tổng!F55</f>
        <v>47157472</v>
      </c>
      <c r="F117" s="77">
        <f>+Tổng!G55</f>
        <v>79259800</v>
      </c>
      <c r="G117" s="77">
        <f>+Tổng!H55</f>
        <v>44740321</v>
      </c>
      <c r="H117" s="77">
        <f>+Tổng!I55</f>
        <v>61367925</v>
      </c>
      <c r="I117" s="98">
        <f>+Tổng!J55</f>
        <v>102822626</v>
      </c>
      <c r="J117" s="98">
        <f>+Tổng!K55</f>
        <v>103299393</v>
      </c>
      <c r="K117" s="98">
        <f>+Tổng!L55</f>
        <v>100000000</v>
      </c>
      <c r="L117" s="98"/>
      <c r="M117" s="98"/>
      <c r="N117" s="78">
        <f t="shared" si="30"/>
        <v>734005138</v>
      </c>
      <c r="O117" s="119"/>
      <c r="P117" s="119"/>
    </row>
    <row r="118" spans="1:16" x14ac:dyDescent="0.2">
      <c r="A118" s="88" t="str">
        <f>+Tổng!B56</f>
        <v>CP liên quan đến khoản vay</v>
      </c>
      <c r="B118" s="77">
        <f>+Tổng!C56</f>
        <v>0</v>
      </c>
      <c r="C118" s="77">
        <f>+Tổng!D56</f>
        <v>0</v>
      </c>
      <c r="D118" s="77">
        <f>+Tổng!E56</f>
        <v>0</v>
      </c>
      <c r="E118" s="77">
        <f>+Tổng!F56</f>
        <v>0</v>
      </c>
      <c r="F118" s="77">
        <f>+Tổng!G56</f>
        <v>0</v>
      </c>
      <c r="G118" s="77">
        <f>+Tổng!H56</f>
        <v>0</v>
      </c>
      <c r="H118" s="77">
        <f>+Tổng!I56</f>
        <v>0</v>
      </c>
      <c r="I118" s="77">
        <f>+Tổng!J56</f>
        <v>9960000</v>
      </c>
      <c r="J118" s="77">
        <f>+Tổng!K56</f>
        <v>0</v>
      </c>
      <c r="K118" s="77">
        <f>+Tổng!L56</f>
        <v>0</v>
      </c>
      <c r="L118" s="77"/>
      <c r="M118" s="77"/>
      <c r="N118" s="78">
        <f t="shared" si="30"/>
        <v>9960000</v>
      </c>
      <c r="O118" s="119"/>
      <c r="P118" s="119"/>
    </row>
    <row r="119" spans="1:16" x14ac:dyDescent="0.2">
      <c r="A119" s="88" t="str">
        <f>+Tổng!B57</f>
        <v>Lãi ôm căn</v>
      </c>
      <c r="B119" s="77">
        <f>+Tổng!C57</f>
        <v>12409350</v>
      </c>
      <c r="C119" s="77">
        <f>+Tổng!D57</f>
        <v>0</v>
      </c>
      <c r="D119" s="77">
        <f>+Tổng!E57</f>
        <v>52404979</v>
      </c>
      <c r="E119" s="77">
        <f>+Tổng!F57</f>
        <v>0</v>
      </c>
      <c r="F119" s="77">
        <f>+Tổng!G57</f>
        <v>78972166</v>
      </c>
      <c r="G119" s="77">
        <f>+Tổng!H57</f>
        <v>0</v>
      </c>
      <c r="H119" s="77">
        <f>+Tổng!I57</f>
        <v>14589083</v>
      </c>
      <c r="I119" s="77">
        <f>+Tổng!J57</f>
        <v>855340</v>
      </c>
      <c r="J119" s="77">
        <f>+Tổng!K57</f>
        <v>-31782868</v>
      </c>
      <c r="K119" s="77">
        <f>+Tổng!L57</f>
        <v>0</v>
      </c>
      <c r="L119" s="77"/>
      <c r="M119" s="77"/>
      <c r="N119" s="78">
        <f t="shared" ref="N119" si="34">SUM(B119:K119)</f>
        <v>127448050</v>
      </c>
      <c r="O119" s="119"/>
      <c r="P119" s="119"/>
    </row>
    <row r="120" spans="1:16" s="60" customFormat="1" x14ac:dyDescent="0.2">
      <c r="A120" s="74" t="s">
        <v>7460</v>
      </c>
      <c r="B120" s="75">
        <f t="shared" ref="B120:K120" si="35">+B113-B116</f>
        <v>-63770678</v>
      </c>
      <c r="C120" s="75">
        <f t="shared" si="35"/>
        <v>-96614252</v>
      </c>
      <c r="D120" s="75">
        <f t="shared" si="35"/>
        <v>-98411208</v>
      </c>
      <c r="E120" s="75">
        <f t="shared" si="35"/>
        <v>-46465393</v>
      </c>
      <c r="F120" s="75">
        <f t="shared" si="35"/>
        <v>-157947184</v>
      </c>
      <c r="G120" s="75">
        <f t="shared" si="35"/>
        <v>-44292768</v>
      </c>
      <c r="H120" s="75">
        <f t="shared" si="35"/>
        <v>-75659061</v>
      </c>
      <c r="I120" s="75">
        <f t="shared" si="35"/>
        <v>-113083470</v>
      </c>
      <c r="J120" s="75">
        <f t="shared" si="35"/>
        <v>-70135868</v>
      </c>
      <c r="K120" s="75">
        <f t="shared" si="35"/>
        <v>-98427117</v>
      </c>
      <c r="L120" s="75"/>
      <c r="M120" s="75"/>
      <c r="N120" s="76">
        <f>SUM(B120:K120)</f>
        <v>-864806999</v>
      </c>
      <c r="O120" s="118"/>
      <c r="P120" s="114">
        <f t="shared" ref="P120" si="36">+N120/$N$9</f>
        <v>-1.409617329047789E-2</v>
      </c>
    </row>
    <row r="121" spans="1:16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3"/>
      <c r="O121" s="119"/>
      <c r="P121" s="119"/>
    </row>
    <row r="122" spans="1:16" s="60" customFormat="1" x14ac:dyDescent="0.2">
      <c r="A122" s="74" t="s">
        <v>7611</v>
      </c>
      <c r="B122" s="75">
        <f t="shared" ref="B122:J122" si="37">+B106-B108+B120</f>
        <v>-1132402517.3</v>
      </c>
      <c r="C122" s="75">
        <f t="shared" si="37"/>
        <v>-1124175435</v>
      </c>
      <c r="D122" s="75">
        <f t="shared" si="37"/>
        <v>-905861514.70000005</v>
      </c>
      <c r="E122" s="75">
        <f t="shared" si="37"/>
        <v>1855706392.8000002</v>
      </c>
      <c r="F122" s="75">
        <f t="shared" si="37"/>
        <v>1634121071.4000006</v>
      </c>
      <c r="G122" s="75">
        <f t="shared" si="37"/>
        <v>156682691.69999981</v>
      </c>
      <c r="H122" s="75">
        <f t="shared" si="37"/>
        <v>-819175474.19999981</v>
      </c>
      <c r="I122" s="75">
        <f t="shared" si="37"/>
        <v>-636395637.69999981</v>
      </c>
      <c r="J122" s="75">
        <f t="shared" si="37"/>
        <v>1364803884.8000002</v>
      </c>
      <c r="K122" s="75">
        <f>+K106-K108-K116</f>
        <v>3578524489.8999996</v>
      </c>
      <c r="L122" s="75"/>
      <c r="M122" s="75"/>
      <c r="N122" s="76">
        <f>SUM(B122:K122)</f>
        <v>3971827951.7000008</v>
      </c>
      <c r="O122" s="118"/>
      <c r="P122" s="114">
        <f t="shared" ref="P122" si="38">+N122/$N$9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0056-E782-4941-9B13-DCB687969A73}">
  <sheetPr>
    <tabColor theme="5" tint="-0.249977111117893"/>
  </sheetPr>
  <dimension ref="A1:P57"/>
  <sheetViews>
    <sheetView topLeftCell="B16"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2" width="10.42578125" customWidth="1"/>
    <col min="13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B1" t="s">
        <v>369</v>
      </c>
      <c r="N1" t="s">
        <v>4391</v>
      </c>
      <c r="O1" s="35">
        <f>+SUM(O13:O53)</f>
        <v>35563753776</v>
      </c>
      <c r="P1" s="27">
        <f>+'641.642'!I1+'GV(154.632.62x)'!I1</f>
        <v>90259169632</v>
      </c>
    </row>
    <row r="2" spans="1:16" x14ac:dyDescent="0.25">
      <c r="P2" s="47">
        <f>+O1-P1</f>
        <v>-54695415856</v>
      </c>
    </row>
    <row r="3" spans="1:16" x14ac:dyDescent="0.25">
      <c r="P3" s="57" t="s">
        <v>4402</v>
      </c>
    </row>
    <row r="5" spans="1:16" x14ac:dyDescent="0.25">
      <c r="C5">
        <v>1</v>
      </c>
      <c r="D5">
        <f>+C5+1</f>
        <v>2</v>
      </c>
      <c r="E5">
        <f t="shared" ref="E5:K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O5" s="35" t="s">
        <v>4201</v>
      </c>
    </row>
    <row r="6" spans="1:16" x14ac:dyDescent="0.25">
      <c r="A6" t="s">
        <v>4393</v>
      </c>
    </row>
    <row r="7" spans="1:16" x14ac:dyDescent="0.25">
      <c r="B7" s="6" t="str">
        <f>+Reti!B7</f>
        <v>Thưởng nóng</v>
      </c>
      <c r="C7" s="35">
        <f>+Reti!C7+RBS!C7</f>
        <v>13636364</v>
      </c>
      <c r="D7" s="35">
        <f>+Reti!D7+RBS!D7</f>
        <v>0</v>
      </c>
      <c r="E7" s="35">
        <f>+Reti!E7+RBS!E7</f>
        <v>0</v>
      </c>
      <c r="F7" s="35">
        <f>+Reti!F7+RBS!F7</f>
        <v>336363637</v>
      </c>
      <c r="G7" s="35">
        <f>+Reti!G7+RBS!G7</f>
        <v>613636364</v>
      </c>
      <c r="H7" s="35">
        <f>+Reti!H7+RBS!H7</f>
        <v>813636364</v>
      </c>
      <c r="I7" s="35">
        <f>+Reti!I7+RBS!I7</f>
        <v>265000001</v>
      </c>
      <c r="J7" s="35">
        <f>+Reti!J7+RBS!J7</f>
        <v>13636364</v>
      </c>
      <c r="K7" s="35">
        <f>+Reti!K7+RBS!K7</f>
        <v>654545454</v>
      </c>
      <c r="L7" s="35">
        <f>+Reti!L7+RBS!L7</f>
        <v>217727273</v>
      </c>
      <c r="M7" s="35">
        <f>+Reti!M7+RBS!M7</f>
        <v>22727273</v>
      </c>
      <c r="N7" s="35">
        <f>+Reti!N7+RBS!N7</f>
        <v>0</v>
      </c>
      <c r="O7" s="35">
        <f t="shared" ref="O7:O10" si="1">+SUM(C7:N7)</f>
        <v>2950909094</v>
      </c>
    </row>
    <row r="8" spans="1:16" x14ac:dyDescent="0.25">
      <c r="B8" s="6" t="str">
        <f>+Reti!B8</f>
        <v>Cho thuê vp</v>
      </c>
      <c r="C8" s="35">
        <f>+Reti!C8+RBS!C8</f>
        <v>89091345</v>
      </c>
      <c r="D8" s="35">
        <f>+Reti!D8+RBS!D8</f>
        <v>88749053</v>
      </c>
      <c r="E8" s="35">
        <f>+Reti!E8+RBS!E8</f>
        <v>5292206</v>
      </c>
      <c r="F8" s="35">
        <f>+Reti!F8+RBS!F8</f>
        <v>0</v>
      </c>
      <c r="G8" s="35">
        <f>+Reti!G8+RBS!G8</f>
        <v>0</v>
      </c>
      <c r="H8" s="35">
        <f>+Reti!H8+RBS!H8</f>
        <v>0</v>
      </c>
      <c r="I8" s="35">
        <f>+Reti!I8+RBS!I8</f>
        <v>0</v>
      </c>
      <c r="J8" s="35">
        <f>+Reti!J8+RBS!J8</f>
        <v>0</v>
      </c>
      <c r="K8" s="35">
        <f>+Reti!K8+RBS!K8</f>
        <v>0</v>
      </c>
      <c r="L8" s="35">
        <f>+Reti!L8+RBS!L8</f>
        <v>0</v>
      </c>
      <c r="M8" s="35">
        <f>+Reti!M8+RBS!M8</f>
        <v>0</v>
      </c>
      <c r="N8" s="35">
        <f>+Reti!N8+RBS!N8</f>
        <v>0</v>
      </c>
      <c r="O8" s="35">
        <f t="shared" si="1"/>
        <v>183132604</v>
      </c>
    </row>
    <row r="9" spans="1:16" x14ac:dyDescent="0.25">
      <c r="B9" s="6" t="str">
        <f>+Reti!B9</f>
        <v>Lãi tiền gửi</v>
      </c>
      <c r="C9" s="35">
        <f>+Reti!C9+RBS!C9</f>
        <v>491465</v>
      </c>
      <c r="D9" s="35">
        <f>+Reti!D9+RBS!D9</f>
        <v>122823</v>
      </c>
      <c r="E9" s="35">
        <f>+Reti!E9+RBS!E9</f>
        <v>761504</v>
      </c>
      <c r="F9" s="35">
        <f>+Reti!F9+RBS!F9</f>
        <v>692079</v>
      </c>
      <c r="G9" s="35">
        <f>+Reti!G9+RBS!G9</f>
        <v>284782</v>
      </c>
      <c r="H9" s="35">
        <f>+Reti!H9+RBS!H9</f>
        <v>447553</v>
      </c>
      <c r="I9" s="35">
        <f>+Reti!I9+RBS!I9</f>
        <v>297947</v>
      </c>
      <c r="J9" s="35">
        <f>+Reti!J9+RBS!J9</f>
        <v>554496</v>
      </c>
      <c r="K9" s="35">
        <f>+Reti!K9+RBS!K9</f>
        <v>1380657</v>
      </c>
      <c r="L9" s="35">
        <f>+Reti!L9+RBS!L9</f>
        <v>1572883</v>
      </c>
      <c r="M9" s="35">
        <f>+Reti!M9+RBS!M9</f>
        <v>1128500</v>
      </c>
      <c r="N9" s="35">
        <f>+Reti!N9+RBS!N9</f>
        <v>0</v>
      </c>
      <c r="O9" s="35">
        <f t="shared" si="1"/>
        <v>7734689</v>
      </c>
    </row>
    <row r="10" spans="1:16" x14ac:dyDescent="0.25">
      <c r="B10" s="6" t="str">
        <f>+Reti!B10</f>
        <v>Doanh thu khác</v>
      </c>
      <c r="C10" s="35">
        <f>+Reti!C10+RBS!C10</f>
        <v>23892796</v>
      </c>
      <c r="D10" s="35">
        <f>+Reti!D10+RBS!D10</f>
        <v>0</v>
      </c>
      <c r="E10" s="35">
        <f>+Reti!E10+RBS!E10</f>
        <v>-6042796</v>
      </c>
      <c r="F10" s="35">
        <f>+Reti!F10+RBS!F10</f>
        <v>0</v>
      </c>
      <c r="G10" s="35">
        <f>+Reti!G10+RBS!G10</f>
        <v>9475493</v>
      </c>
      <c r="H10" s="35">
        <f>+Reti!H10+RBS!H10</f>
        <v>7407408</v>
      </c>
      <c r="I10" s="35">
        <f>+Reti!I10+RBS!I10</f>
        <v>10000</v>
      </c>
      <c r="J10" s="35">
        <f>+Reti!J10+RBS!J10</f>
        <v>60</v>
      </c>
      <c r="K10" s="35">
        <f>+Reti!K10+RBS!K10</f>
        <v>12402</v>
      </c>
      <c r="L10" s="35">
        <f>+Reti!L10+RBS!L10</f>
        <v>1388889</v>
      </c>
      <c r="M10" s="35">
        <f>+Reti!M10+RBS!M10</f>
        <v>0</v>
      </c>
      <c r="N10" s="35">
        <f>+Reti!N10+RBS!N10</f>
        <v>0</v>
      </c>
      <c r="O10" s="35">
        <f t="shared" si="1"/>
        <v>36144252</v>
      </c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6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5">
        <f>+Reti!C15+RBS!C15</f>
        <v>77398988</v>
      </c>
      <c r="D15" s="35">
        <f>+Reti!D15+RBS!D15</f>
        <v>159365319</v>
      </c>
      <c r="E15" s="35">
        <f>+Reti!E15+RBS!E15</f>
        <v>87152856</v>
      </c>
      <c r="F15" s="35">
        <f>+Reti!F15+RBS!F15</f>
        <v>0</v>
      </c>
      <c r="G15" s="35">
        <f>+Reti!G15+RBS!G15</f>
        <v>83769679</v>
      </c>
      <c r="H15" s="35">
        <f>+Reti!H15+RBS!H15</f>
        <v>1528615462</v>
      </c>
      <c r="I15" s="35">
        <f>+Reti!I15+RBS!I15</f>
        <v>501699336</v>
      </c>
      <c r="J15" s="35">
        <f>+Reti!J15+RBS!J15</f>
        <v>1166284953</v>
      </c>
      <c r="K15" s="35">
        <f>+Reti!K15+RBS!K15</f>
        <v>2361515562</v>
      </c>
      <c r="L15" s="35">
        <f>+Reti!L15+RBS!L15</f>
        <v>1365032862</v>
      </c>
      <c r="M15" s="35">
        <f>+Reti!M15+RBS!M15</f>
        <v>1619794356</v>
      </c>
      <c r="N15" s="35">
        <f>+Reti!N15+RBS!N15</f>
        <v>2335205088</v>
      </c>
      <c r="O15" s="35">
        <f t="shared" si="2"/>
        <v>11285834461</v>
      </c>
    </row>
    <row r="16" spans="1:16" s="30" customFormat="1" ht="10.5" x14ac:dyDescent="0.15">
      <c r="A16" s="29" t="s">
        <v>3147</v>
      </c>
      <c r="B16" s="29" t="s">
        <v>3158</v>
      </c>
      <c r="C16" s="35">
        <f>+Reti!C16+RBS!C16</f>
        <v>127131130</v>
      </c>
      <c r="D16" s="35">
        <f>+Reti!D16+RBS!D16</f>
        <v>0</v>
      </c>
      <c r="E16" s="35">
        <f>+Reti!E16+RBS!E16</f>
        <v>67857043</v>
      </c>
      <c r="F16" s="35">
        <f>+Reti!F16+RBS!F16</f>
        <v>371863191</v>
      </c>
      <c r="G16" s="35">
        <f>+Reti!G16+RBS!G16</f>
        <v>0</v>
      </c>
      <c r="H16" s="35">
        <f>+Reti!H16+RBS!H16</f>
        <v>101221840</v>
      </c>
      <c r="I16" s="35">
        <f>+Reti!I16+RBS!I16</f>
        <v>1053853102</v>
      </c>
      <c r="J16" s="35">
        <f>+Reti!J16+RBS!J16</f>
        <v>1472983462</v>
      </c>
      <c r="K16" s="35">
        <f>+Reti!K16+RBS!K16</f>
        <v>48175423</v>
      </c>
      <c r="L16" s="35">
        <f>+Reti!L16+RBS!L16</f>
        <v>1073555589</v>
      </c>
      <c r="M16" s="35">
        <f>+Reti!M16+RBS!M16</f>
        <v>0</v>
      </c>
      <c r="N16" s="35">
        <f>+Reti!N16+RBS!N16</f>
        <v>0</v>
      </c>
      <c r="O16" s="35">
        <f t="shared" si="2"/>
        <v>4316640780</v>
      </c>
    </row>
    <row r="17" spans="1:15" x14ac:dyDescent="0.25">
      <c r="A17" s="22" t="s">
        <v>3148</v>
      </c>
      <c r="B17" s="22" t="s">
        <v>3159</v>
      </c>
      <c r="C17" s="35">
        <f>+Reti!C17+RBS!C17</f>
        <v>13636363</v>
      </c>
      <c r="D17" s="35">
        <f>+Reti!D17+RBS!D17</f>
        <v>13636364</v>
      </c>
      <c r="E17" s="35">
        <f>+Reti!E17+RBS!E17</f>
        <v>0</v>
      </c>
      <c r="F17" s="35">
        <f>+Reti!F17+RBS!F17</f>
        <v>134268184</v>
      </c>
      <c r="G17" s="35">
        <f>+Reti!G17+RBS!G17</f>
        <v>281818184</v>
      </c>
      <c r="H17" s="35">
        <f>+Reti!H17+RBS!H17</f>
        <v>640909094</v>
      </c>
      <c r="I17" s="35">
        <f>+Reti!I17+RBS!I17</f>
        <v>436363638</v>
      </c>
      <c r="J17" s="35">
        <f>+Reti!J17+RBS!J17</f>
        <v>68181818</v>
      </c>
      <c r="K17" s="35">
        <f>+Reti!K17+RBS!K17</f>
        <v>246363638</v>
      </c>
      <c r="L17" s="35">
        <f>+Reti!L17+RBS!L17</f>
        <v>181818182</v>
      </c>
      <c r="M17" s="35">
        <f>+Reti!M17+RBS!M17</f>
        <v>90909094</v>
      </c>
      <c r="N17" s="35">
        <f>+Reti!N17+RBS!N17</f>
        <v>74090909</v>
      </c>
      <c r="O17" s="35">
        <f t="shared" si="2"/>
        <v>2181995468</v>
      </c>
    </row>
    <row r="18" spans="1:15" x14ac:dyDescent="0.25">
      <c r="A18" s="22" t="s">
        <v>3149</v>
      </c>
      <c r="B18" s="22" t="s">
        <v>3160</v>
      </c>
      <c r="C18" s="35">
        <f>+Reti!C18+RBS!C18</f>
        <v>89649915</v>
      </c>
      <c r="D18" s="35">
        <f>+Reti!D18+RBS!D18</f>
        <v>89554390</v>
      </c>
      <c r="E18" s="35">
        <f>+Reti!E18+RBS!E18</f>
        <v>6385262</v>
      </c>
      <c r="F18" s="35">
        <f>+Reti!F18+RBS!F18</f>
        <v>0</v>
      </c>
      <c r="G18" s="35">
        <f>+Reti!G18+RBS!G18</f>
        <v>0</v>
      </c>
      <c r="H18" s="35">
        <f>+Reti!H18+RBS!H18</f>
        <v>0</v>
      </c>
      <c r="I18" s="35">
        <f>+Reti!I18+RBS!I18</f>
        <v>0</v>
      </c>
      <c r="J18" s="35">
        <f>+Reti!J18+RBS!J18</f>
        <v>599000</v>
      </c>
      <c r="K18" s="35">
        <f>+Reti!K18+RBS!K18</f>
        <v>0</v>
      </c>
      <c r="L18" s="35">
        <f>+Reti!L18+RBS!L18</f>
        <v>0</v>
      </c>
      <c r="M18" s="35">
        <f>+Reti!M18+RBS!M18</f>
        <v>0</v>
      </c>
      <c r="N18" s="35">
        <f>+Reti!N18+RBS!N18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+Reti!C19+RBS!C19</f>
        <v>0</v>
      </c>
      <c r="D19" s="35">
        <f>+Reti!D19+RBS!D19</f>
        <v>0</v>
      </c>
      <c r="E19" s="35">
        <f>+Reti!E19+RBS!E19</f>
        <v>0</v>
      </c>
      <c r="F19" s="35">
        <f>+Reti!F19+RBS!F19</f>
        <v>0</v>
      </c>
      <c r="G19" s="35">
        <f>+Reti!G19+RBS!G19</f>
        <v>0</v>
      </c>
      <c r="H19" s="35">
        <f>+Reti!H19+RBS!H19</f>
        <v>0</v>
      </c>
      <c r="I19" s="35">
        <f>+Reti!I19+RBS!I19</f>
        <v>0</v>
      </c>
      <c r="J19" s="35">
        <f>+Reti!J19+RBS!J19</f>
        <v>0</v>
      </c>
      <c r="K19" s="35">
        <f>+Reti!K19+RBS!K19</f>
        <v>0</v>
      </c>
      <c r="L19" s="35">
        <f>+Reti!L19+RBS!L19</f>
        <v>2250000</v>
      </c>
      <c r="M19" s="35">
        <f>+Reti!M19+RBS!M19</f>
        <v>0</v>
      </c>
      <c r="N19" s="35">
        <f>+Reti!N19+RBS!N19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+Reti!C22+RBS!C22</f>
        <v>82976335</v>
      </c>
      <c r="D22" s="35">
        <f>+Reti!D22+RBS!D22</f>
        <v>60450000</v>
      </c>
      <c r="E22" s="35">
        <f>+Reti!E22+RBS!E22</f>
        <v>16285840</v>
      </c>
      <c r="F22" s="35">
        <f>+Reti!F22+RBS!F22</f>
        <v>2470741</v>
      </c>
      <c r="G22" s="35">
        <f>+Reti!G22+RBS!G22</f>
        <v>26611421</v>
      </c>
      <c r="H22" s="35">
        <f>+Reti!H22+RBS!H22</f>
        <v>46756952</v>
      </c>
      <c r="I22" s="35">
        <f>+Reti!I22+RBS!I22</f>
        <v>92077132</v>
      </c>
      <c r="J22" s="35">
        <f>+Reti!J22+RBS!J22</f>
        <v>104792859</v>
      </c>
      <c r="K22" s="35">
        <f>+Reti!K22+RBS!K22</f>
        <v>73585832</v>
      </c>
      <c r="L22" s="35">
        <f>+Reti!L22+RBS!L22</f>
        <v>21727845</v>
      </c>
      <c r="M22" s="35">
        <f>+Reti!M22+RBS!M22</f>
        <v>40582481</v>
      </c>
      <c r="N22" s="35">
        <f>+Reti!N22+RBS!N22</f>
        <v>8311666</v>
      </c>
      <c r="O22" s="35">
        <f t="shared" si="2"/>
        <v>576629104</v>
      </c>
    </row>
    <row r="23" spans="1:15" x14ac:dyDescent="0.25">
      <c r="A23" s="22" t="s">
        <v>3121</v>
      </c>
      <c r="B23" s="22" t="s">
        <v>3165</v>
      </c>
      <c r="C23" s="35">
        <f>+Reti!C23+RBS!C23</f>
        <v>174040133</v>
      </c>
      <c r="D23" s="35">
        <f>+Reti!D23+RBS!D23</f>
        <v>76671595</v>
      </c>
      <c r="E23" s="35">
        <f>+Reti!E23+RBS!E23</f>
        <v>53382721</v>
      </c>
      <c r="F23" s="35">
        <f>+Reti!F23+RBS!F23</f>
        <v>86642716</v>
      </c>
      <c r="G23" s="35">
        <f>+Reti!G23+RBS!G23</f>
        <v>67269386</v>
      </c>
      <c r="H23" s="35">
        <f>+Reti!H23+RBS!H23</f>
        <v>483744556</v>
      </c>
      <c r="I23" s="35">
        <f>+Reti!I23+RBS!I23</f>
        <v>436500957</v>
      </c>
      <c r="J23" s="35">
        <f>+Reti!J23+RBS!J23</f>
        <v>253893531</v>
      </c>
      <c r="K23" s="35">
        <f>+Reti!K23+RBS!K23</f>
        <v>553330423</v>
      </c>
      <c r="L23" s="35">
        <f>+Reti!L23+RBS!L23</f>
        <v>98661517</v>
      </c>
      <c r="M23" s="35">
        <f>+Reti!M23+RBS!M23</f>
        <v>464658541</v>
      </c>
      <c r="N23" s="35">
        <f>+Reti!N23+RBS!N23</f>
        <v>267529746</v>
      </c>
      <c r="O23" s="35">
        <f t="shared" si="2"/>
        <v>3016325822</v>
      </c>
    </row>
    <row r="24" spans="1:15" x14ac:dyDescent="0.25">
      <c r="A24" s="22" t="s">
        <v>3131</v>
      </c>
      <c r="B24" s="22" t="s">
        <v>3168</v>
      </c>
      <c r="C24" s="35">
        <f>+Reti!C24+RBS!C24</f>
        <v>69012000</v>
      </c>
      <c r="D24" s="35">
        <f>+Reti!D24+RBS!D24</f>
        <v>79738900</v>
      </c>
      <c r="E24" s="35">
        <f>+Reti!E24+RBS!E24</f>
        <v>73853300</v>
      </c>
      <c r="F24" s="35">
        <f>+Reti!F24+RBS!F24</f>
        <v>60949800</v>
      </c>
      <c r="G24" s="35">
        <f>+Reti!G24+RBS!G24</f>
        <v>82192700</v>
      </c>
      <c r="H24" s="35">
        <f>+Reti!H24+RBS!H24</f>
        <v>57094500</v>
      </c>
      <c r="I24" s="35">
        <f>+Reti!I24+RBS!I24</f>
        <v>67691000</v>
      </c>
      <c r="J24" s="35">
        <f>+Reti!J24+RBS!J24</f>
        <v>67240715</v>
      </c>
      <c r="K24" s="35">
        <f>+Reti!K24+RBS!K24</f>
        <v>95859666</v>
      </c>
      <c r="L24" s="35">
        <f>+Reti!L24+RBS!L24</f>
        <v>96388215</v>
      </c>
      <c r="M24" s="35">
        <f>+Reti!M24+RBS!M24</f>
        <v>94765694</v>
      </c>
      <c r="N24" s="35">
        <f>+Reti!N24+RBS!N24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+Reti!C25+RBS!C25</f>
        <v>179390298</v>
      </c>
      <c r="D25" s="35">
        <f>+Reti!D25+RBS!D25</f>
        <v>154037571</v>
      </c>
      <c r="E25" s="35">
        <f>+Reti!E25+RBS!E25</f>
        <v>151572559</v>
      </c>
      <c r="F25" s="35">
        <f>+Reti!F25+RBS!F25</f>
        <v>137734049</v>
      </c>
      <c r="G25" s="35">
        <f>+Reti!G25+RBS!G25</f>
        <v>179928039</v>
      </c>
      <c r="H25" s="35">
        <f>+Reti!H25+RBS!H25</f>
        <v>197947013</v>
      </c>
      <c r="I25" s="35">
        <f>+Reti!I25+RBS!I25</f>
        <v>270334711</v>
      </c>
      <c r="J25" s="35">
        <f>+Reti!J25+RBS!J25</f>
        <v>340019843</v>
      </c>
      <c r="K25" s="35">
        <f>+Reti!K25+RBS!K25</f>
        <v>347965379</v>
      </c>
      <c r="L25" s="35">
        <f>+Reti!L25+RBS!L25</f>
        <v>325964685</v>
      </c>
      <c r="M25" s="35">
        <f>+Reti!M25+RBS!M25</f>
        <v>337540614</v>
      </c>
      <c r="N25" s="35">
        <f>+Reti!N25+RBS!N25</f>
        <v>508135410</v>
      </c>
      <c r="O25" s="35">
        <f t="shared" si="2"/>
        <v>3130570171</v>
      </c>
    </row>
    <row r="26" spans="1:15" x14ac:dyDescent="0.25">
      <c r="A26" s="22" t="s">
        <v>3125</v>
      </c>
      <c r="B26" s="22" t="s">
        <v>3167</v>
      </c>
      <c r="C26" s="35">
        <f>+Reti!C26+RBS!C26</f>
        <v>3888892</v>
      </c>
      <c r="D26" s="35">
        <f>+Reti!D26+RBS!D26</f>
        <v>4444444</v>
      </c>
      <c r="E26" s="35">
        <f>+Reti!E26+RBS!E26</f>
        <v>15000012</v>
      </c>
      <c r="F26" s="35">
        <f>+Reti!F26+RBS!F26</f>
        <v>56666674</v>
      </c>
      <c r="G26" s="35">
        <f>+Reti!G26+RBS!G26</f>
        <v>12800008</v>
      </c>
      <c r="H26" s="35">
        <f>+Reti!H26+RBS!H26</f>
        <v>11177786</v>
      </c>
      <c r="I26" s="35">
        <f>+Reti!I26+RBS!I26</f>
        <v>16888895</v>
      </c>
      <c r="J26" s="35">
        <f>+Reti!J26+RBS!J26</f>
        <v>47555584</v>
      </c>
      <c r="K26" s="35">
        <f>+Reti!K26+RBS!K26</f>
        <v>28762889</v>
      </c>
      <c r="L26" s="35">
        <f>+Reti!L26+RBS!L26</f>
        <v>27666683</v>
      </c>
      <c r="M26" s="35">
        <f>+Reti!M26+RBS!M26</f>
        <v>11333331</v>
      </c>
      <c r="N26" s="35">
        <f>+Reti!N26+RBS!N26</f>
        <v>0</v>
      </c>
      <c r="O26" s="35">
        <f>+SUM(C26:N26)</f>
        <v>236185198</v>
      </c>
    </row>
    <row r="27" spans="1:15" x14ac:dyDescent="0.25">
      <c r="A27" s="22" t="s">
        <v>3138</v>
      </c>
      <c r="B27" s="22" t="s">
        <v>3162</v>
      </c>
      <c r="C27" s="35">
        <f>+Reti!C27+RBS!C27</f>
        <v>0</v>
      </c>
      <c r="D27" s="35">
        <f>+Reti!D27+RBS!D27</f>
        <v>20746296</v>
      </c>
      <c r="E27" s="35">
        <f>+Reti!E27+RBS!E27</f>
        <v>0</v>
      </c>
      <c r="F27" s="35">
        <f>+Reti!F27+RBS!F27</f>
        <v>2900000</v>
      </c>
      <c r="G27" s="35">
        <f>+Reti!G27+RBS!G27</f>
        <v>6146000</v>
      </c>
      <c r="H27" s="35">
        <f>+Reti!H27+RBS!H27</f>
        <v>3900000</v>
      </c>
      <c r="I27" s="35">
        <f>+Reti!I27+RBS!I27</f>
        <v>5762980</v>
      </c>
      <c r="J27" s="35">
        <f>+Reti!J27+RBS!J27</f>
        <v>6854000</v>
      </c>
      <c r="K27" s="35">
        <f>+Reti!K27+RBS!K27</f>
        <v>0</v>
      </c>
      <c r="L27" s="35">
        <f>+Reti!L27+RBS!L27</f>
        <v>0</v>
      </c>
      <c r="M27" s="35">
        <f>+Reti!M27+RBS!M27</f>
        <v>0</v>
      </c>
      <c r="N27" s="35">
        <f>+Reti!N27+RBS!N27</f>
        <v>17578704</v>
      </c>
      <c r="O27" s="35">
        <f t="shared" si="2"/>
        <v>63887980</v>
      </c>
    </row>
    <row r="28" spans="1:15" x14ac:dyDescent="0.25">
      <c r="A28" s="22" t="s">
        <v>3150</v>
      </c>
      <c r="B28" s="22" t="s">
        <v>3163</v>
      </c>
      <c r="C28" s="35">
        <f>+Reti!C28+RBS!C28</f>
        <v>0</v>
      </c>
      <c r="D28" s="35">
        <f>+Reti!D28+RBS!D28</f>
        <v>0</v>
      </c>
      <c r="E28" s="35">
        <f>+Reti!E28+RBS!E28</f>
        <v>0</v>
      </c>
      <c r="F28" s="35">
        <f>+Reti!F28+RBS!F28</f>
        <v>0</v>
      </c>
      <c r="G28" s="35">
        <f>+Reti!G28+RBS!G28</f>
        <v>0</v>
      </c>
      <c r="H28" s="35">
        <f>+Reti!H28+RBS!H28</f>
        <v>0</v>
      </c>
      <c r="I28" s="35">
        <f>+Reti!I28+RBS!I28</f>
        <v>0</v>
      </c>
      <c r="J28" s="35">
        <f>+Reti!J28+RBS!J28</f>
        <v>0</v>
      </c>
      <c r="K28" s="35">
        <f>+Reti!K28+RBS!K28</f>
        <v>0</v>
      </c>
      <c r="L28" s="35">
        <f>+Reti!L28+RBS!L28</f>
        <v>0</v>
      </c>
      <c r="M28" s="35">
        <f>+Reti!M28+RBS!M28</f>
        <v>0</v>
      </c>
      <c r="N28" s="35">
        <f>+Reti!N28+RBS!N28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+Reti!C29+RBS!C29</f>
        <v>0</v>
      </c>
      <c r="D29" s="35">
        <f>+Reti!D29+RBS!D29</f>
        <v>0</v>
      </c>
      <c r="E29" s="35">
        <f>+Reti!E29+RBS!E29</f>
        <v>0</v>
      </c>
      <c r="F29" s="35">
        <f>+Reti!F29+RBS!F29</f>
        <v>0</v>
      </c>
      <c r="G29" s="35">
        <f>+Reti!G29+RBS!G29</f>
        <v>0</v>
      </c>
      <c r="H29" s="35">
        <f>+Reti!H29+RBS!H29</f>
        <v>3790000</v>
      </c>
      <c r="I29" s="35">
        <f>+Reti!I29+RBS!I29</f>
        <v>0</v>
      </c>
      <c r="J29" s="35">
        <f>+Reti!J29+RBS!J29</f>
        <v>0</v>
      </c>
      <c r="K29" s="35">
        <f>+Reti!K29+RBS!K29</f>
        <v>0</v>
      </c>
      <c r="L29" s="35">
        <f>+Reti!L29+RBS!L29</f>
        <v>0</v>
      </c>
      <c r="M29" s="35">
        <f>+Reti!M29+RBS!M29</f>
        <v>0</v>
      </c>
      <c r="N29" s="35">
        <f>+Reti!N29+RBS!N29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+Reti!C30+RBS!C30</f>
        <v>0</v>
      </c>
      <c r="D30" s="35">
        <f>+Reti!D30+RBS!D30</f>
        <v>36255725</v>
      </c>
      <c r="E30" s="35">
        <f>+Reti!E30+RBS!E30</f>
        <v>0</v>
      </c>
      <c r="F30" s="35">
        <f>+Reti!F30+RBS!F30</f>
        <v>0</v>
      </c>
      <c r="G30" s="35">
        <f>+Reti!G30+RBS!G30</f>
        <v>0</v>
      </c>
      <c r="H30" s="35">
        <f>+Reti!H30+RBS!H30</f>
        <v>0</v>
      </c>
      <c r="I30" s="35">
        <f>+Reti!I30+RBS!I30</f>
        <v>740741</v>
      </c>
      <c r="J30" s="35">
        <f>+Reti!J30+RBS!J30</f>
        <v>3470909</v>
      </c>
      <c r="K30" s="35">
        <f>+Reti!K30+RBS!K30</f>
        <v>0</v>
      </c>
      <c r="L30" s="35">
        <f>+Reti!L30+RBS!L30</f>
        <v>44899091</v>
      </c>
      <c r="M30" s="35">
        <f>+Reti!M30+RBS!M30</f>
        <v>4300000</v>
      </c>
      <c r="N30" s="35">
        <f>+Reti!N30+RBS!N30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+Reti!C31+RBS!C31</f>
        <v>3939582</v>
      </c>
      <c r="D31" s="35">
        <f>+Reti!D31+RBS!D31</f>
        <v>5847714</v>
      </c>
      <c r="E31" s="35">
        <f>+Reti!E31+RBS!E31</f>
        <v>0</v>
      </c>
      <c r="F31" s="35">
        <f>+Reti!F31+RBS!F31</f>
        <v>0</v>
      </c>
      <c r="G31" s="35">
        <f>+Reti!G31+RBS!G31</f>
        <v>0</v>
      </c>
      <c r="H31" s="35">
        <f>+Reti!H31+RBS!H31</f>
        <v>0</v>
      </c>
      <c r="I31" s="35">
        <f>+Reti!I31+RBS!I31</f>
        <v>0</v>
      </c>
      <c r="J31" s="35">
        <f>+Reti!J31+RBS!J31</f>
        <v>0</v>
      </c>
      <c r="K31" s="35">
        <f>+Reti!K31+RBS!K31</f>
        <v>0</v>
      </c>
      <c r="L31" s="35">
        <f>+Reti!L31+RBS!L31</f>
        <v>0</v>
      </c>
      <c r="M31" s="35">
        <f>+Reti!M31+RBS!M31</f>
        <v>0</v>
      </c>
      <c r="N31" s="35">
        <f>+Reti!N31+RBS!N31</f>
        <v>0</v>
      </c>
      <c r="O31" s="35">
        <f t="shared" ref="O31" si="3">+SUM(C31:N31)</f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+Reti!C34+RBS!C34</f>
        <v>329190600</v>
      </c>
      <c r="D34" s="35">
        <f>+Reti!D34+RBS!D34</f>
        <v>291208900</v>
      </c>
      <c r="E34" s="35">
        <f>+Reti!E34+RBS!E34</f>
        <v>278908000</v>
      </c>
      <c r="F34" s="35">
        <f>+Reti!F34+RBS!F34</f>
        <v>299220682</v>
      </c>
      <c r="G34" s="35">
        <f>+Reti!G34+RBS!G34</f>
        <v>295981100</v>
      </c>
      <c r="H34" s="35">
        <f>+Reti!H34+RBS!H34</f>
        <v>339862100</v>
      </c>
      <c r="I34" s="35">
        <f>+Reti!I34+RBS!I34</f>
        <v>365101500</v>
      </c>
      <c r="J34" s="35">
        <f>+Reti!J34+RBS!J34</f>
        <v>380639241</v>
      </c>
      <c r="K34" s="35">
        <f>+Reti!K34+RBS!K34</f>
        <v>361997497</v>
      </c>
      <c r="L34" s="35">
        <f>+Reti!L34+RBS!L34</f>
        <v>387924985</v>
      </c>
      <c r="M34" s="35">
        <f>+Reti!M34+RBS!M34</f>
        <v>362900548</v>
      </c>
      <c r="N34" s="35">
        <f>+Reti!N34+RBS!N34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+Reti!C35+RBS!C35</f>
        <v>3000000</v>
      </c>
      <c r="D35" s="35">
        <f>+Reti!D35+RBS!D35</f>
        <v>0</v>
      </c>
      <c r="E35" s="35">
        <f>+Reti!E35+RBS!E35</f>
        <v>0</v>
      </c>
      <c r="F35" s="35">
        <f>+Reti!F35+RBS!F35</f>
        <v>6600000</v>
      </c>
      <c r="G35" s="35">
        <f>+Reti!G35+RBS!G35</f>
        <v>0</v>
      </c>
      <c r="H35" s="35">
        <f>+Reti!H35+RBS!H35</f>
        <v>2400000</v>
      </c>
      <c r="I35" s="35">
        <f>+Reti!I35+RBS!I35</f>
        <v>0</v>
      </c>
      <c r="J35" s="35">
        <f>+Reti!J35+RBS!J35</f>
        <v>0</v>
      </c>
      <c r="K35" s="35">
        <f>+Reti!K35+RBS!K35</f>
        <v>0</v>
      </c>
      <c r="L35" s="35">
        <f>+Reti!L35+RBS!L35</f>
        <v>18906000</v>
      </c>
      <c r="M35" s="35">
        <f>+Reti!M35+RBS!M35</f>
        <v>0</v>
      </c>
      <c r="N35" s="35">
        <f>+Reti!N35+RBS!N35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+Reti!C36+RBS!C36</f>
        <v>114991636</v>
      </c>
      <c r="D36" s="35">
        <f>+Reti!D36+RBS!D36</f>
        <v>115096636</v>
      </c>
      <c r="E36" s="35">
        <f>+Reti!E36+RBS!E36</f>
        <v>107454971</v>
      </c>
      <c r="F36" s="35">
        <f>+Reti!F36+RBS!F36</f>
        <v>143427597</v>
      </c>
      <c r="G36" s="35">
        <f>+Reti!G36+RBS!G36</f>
        <v>180340294</v>
      </c>
      <c r="H36" s="35">
        <f>+Reti!H36+RBS!H36</f>
        <v>150582127</v>
      </c>
      <c r="I36" s="35">
        <f>+Reti!I36+RBS!I36</f>
        <v>121788363</v>
      </c>
      <c r="J36" s="35">
        <f>+Reti!J36+RBS!J36</f>
        <v>143601636</v>
      </c>
      <c r="K36" s="35">
        <f>+Reti!K36+RBS!K36</f>
        <v>167060623</v>
      </c>
      <c r="L36" s="35">
        <f>+Reti!L36+RBS!L36</f>
        <v>149085507</v>
      </c>
      <c r="M36" s="35">
        <f>+Reti!M36+RBS!M36</f>
        <v>201248294</v>
      </c>
      <c r="N36" s="35">
        <f>+Reti!N36+RBS!N36</f>
        <v>349675623</v>
      </c>
      <c r="O36" s="35">
        <f>+SUM(C36:N36)</f>
        <v>1944353307</v>
      </c>
      <c r="P36" t="s">
        <v>7228</v>
      </c>
    </row>
    <row r="37" spans="1:16" x14ac:dyDescent="0.25">
      <c r="A37" s="22" t="s">
        <v>3140</v>
      </c>
      <c r="B37" s="22" t="s">
        <v>3171</v>
      </c>
      <c r="C37" s="35">
        <f>+Reti!C37+RBS!C37</f>
        <v>231481</v>
      </c>
      <c r="D37" s="35">
        <f>+Reti!D37+RBS!D37</f>
        <v>4713926</v>
      </c>
      <c r="E37" s="35">
        <f>+Reti!E37+RBS!E37</f>
        <v>-7460000</v>
      </c>
      <c r="F37" s="35">
        <f>+Reti!F37+RBS!F37</f>
        <v>20682407</v>
      </c>
      <c r="G37" s="35">
        <f>+Reti!G37+RBS!G37</f>
        <v>25938149</v>
      </c>
      <c r="H37" s="35">
        <f>+Reti!H37+RBS!H37</f>
        <v>19752948</v>
      </c>
      <c r="I37" s="35">
        <f>+Reti!I37+RBS!I37</f>
        <v>76908784</v>
      </c>
      <c r="J37" s="35">
        <f>+Reti!J37+RBS!J37</f>
        <v>32169000</v>
      </c>
      <c r="K37" s="35">
        <f>+Reti!K37+RBS!K37</f>
        <v>12942556</v>
      </c>
      <c r="L37" s="35">
        <f>+Reti!L37+RBS!L37</f>
        <v>0</v>
      </c>
      <c r="M37" s="35">
        <f>+Reti!M37+RBS!M37</f>
        <v>3000000</v>
      </c>
      <c r="N37" s="35">
        <f>+Reti!N37+RBS!N37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+Reti!C38+RBS!C38</f>
        <v>3965222</v>
      </c>
      <c r="D38" s="35">
        <f>+Reti!D38+RBS!D38</f>
        <v>1503000</v>
      </c>
      <c r="E38" s="35">
        <f>+Reti!E38+RBS!E38</f>
        <v>12374704</v>
      </c>
      <c r="F38" s="35">
        <f>+Reti!F38+RBS!F38</f>
        <v>5825667</v>
      </c>
      <c r="G38" s="35">
        <f>+Reti!G38+RBS!G38</f>
        <v>11392948</v>
      </c>
      <c r="H38" s="35">
        <f>+Reti!H38+RBS!H38</f>
        <v>13657070</v>
      </c>
      <c r="I38" s="35">
        <f>+Reti!I38+RBS!I38</f>
        <v>7252000</v>
      </c>
      <c r="J38" s="35">
        <f>+Reti!J38+RBS!J38</f>
        <v>14102055</v>
      </c>
      <c r="K38" s="35">
        <f>+Reti!K38+RBS!K38</f>
        <v>26307551</v>
      </c>
      <c r="L38" s="35">
        <f>+Reti!L38+RBS!L38</f>
        <v>27782938</v>
      </c>
      <c r="M38" s="35">
        <f>+Reti!M38+RBS!M38</f>
        <v>5859750</v>
      </c>
      <c r="N38" s="35">
        <f>+Reti!N38+RBS!N38</f>
        <v>2820000</v>
      </c>
      <c r="O38" s="35">
        <f t="shared" si="2"/>
        <v>132842905</v>
      </c>
    </row>
    <row r="39" spans="1:16" x14ac:dyDescent="0.25">
      <c r="A39" s="22" t="s">
        <v>3143</v>
      </c>
      <c r="B39" s="22" t="s">
        <v>3179</v>
      </c>
      <c r="C39" s="35">
        <f>+Reti!C39+RBS!C39</f>
        <v>4283780</v>
      </c>
      <c r="D39" s="35">
        <f>+Reti!D39+RBS!D39</f>
        <v>3570416</v>
      </c>
      <c r="E39" s="35">
        <f>+Reti!E39+RBS!E39</f>
        <v>4701968</v>
      </c>
      <c r="F39" s="35">
        <f>+Reti!F39+RBS!F39</f>
        <v>12033307</v>
      </c>
      <c r="G39" s="35">
        <f>+Reti!G39+RBS!G39</f>
        <v>6798465</v>
      </c>
      <c r="H39" s="35">
        <f>+Reti!H39+RBS!H39</f>
        <v>0</v>
      </c>
      <c r="I39" s="35">
        <f>+Reti!I39+RBS!I39</f>
        <v>4427611</v>
      </c>
      <c r="J39" s="35">
        <f>+Reti!J39+RBS!J39</f>
        <v>4208564</v>
      </c>
      <c r="K39" s="35">
        <f>+Reti!K39+RBS!K39</f>
        <v>13193166</v>
      </c>
      <c r="L39" s="35">
        <f>+Reti!L39+RBS!L39</f>
        <v>10608983</v>
      </c>
      <c r="M39" s="35">
        <f>+Reti!M39+RBS!M39</f>
        <v>36641512</v>
      </c>
      <c r="N39" s="35">
        <f>+Reti!N39+RBS!N39</f>
        <v>19506132</v>
      </c>
      <c r="O39" s="35">
        <f t="shared" si="2"/>
        <v>119973904</v>
      </c>
    </row>
    <row r="40" spans="1:16" x14ac:dyDescent="0.25">
      <c r="A40" s="22" t="s">
        <v>3126</v>
      </c>
      <c r="B40" s="22" t="s">
        <v>3173</v>
      </c>
      <c r="C40" s="35">
        <f>+Reti!C40+RBS!C40</f>
        <v>11748467</v>
      </c>
      <c r="D40" s="35">
        <f>+Reti!D40+RBS!D40</f>
        <v>40028423</v>
      </c>
      <c r="E40" s="35">
        <f>+Reti!E40+RBS!E40</f>
        <v>26010734</v>
      </c>
      <c r="F40" s="35">
        <f>+Reti!F40+RBS!F40</f>
        <v>29865809</v>
      </c>
      <c r="G40" s="35">
        <f>+Reti!G40+RBS!G40</f>
        <v>69702089</v>
      </c>
      <c r="H40" s="35">
        <f>+Reti!H40+RBS!H40</f>
        <v>26417828</v>
      </c>
      <c r="I40" s="35">
        <f>+Reti!I40+RBS!I40</f>
        <v>54827595</v>
      </c>
      <c r="J40" s="35">
        <f>+Reti!J40+RBS!J40</f>
        <v>402209510</v>
      </c>
      <c r="K40" s="35">
        <f>+Reti!K40+RBS!K40</f>
        <v>28828890</v>
      </c>
      <c r="L40" s="35">
        <f>+Reti!L40+RBS!L40</f>
        <v>35870828</v>
      </c>
      <c r="M40" s="35">
        <f>+Reti!M40+RBS!M40</f>
        <v>79549055</v>
      </c>
      <c r="N40" s="35">
        <f>+Reti!N40+RBS!N40</f>
        <v>76601767</v>
      </c>
      <c r="O40" s="35">
        <f t="shared" si="2"/>
        <v>881660995</v>
      </c>
    </row>
    <row r="41" spans="1:16" x14ac:dyDescent="0.25">
      <c r="A41" s="22" t="s">
        <v>3139</v>
      </c>
      <c r="B41" s="22" t="s">
        <v>3177</v>
      </c>
      <c r="C41" s="35">
        <f>+Reti!C41+RBS!C41</f>
        <v>0</v>
      </c>
      <c r="D41" s="35">
        <f>+Reti!D41+RBS!D41</f>
        <v>0</v>
      </c>
      <c r="E41" s="35">
        <f>+Reti!E41+RBS!E41</f>
        <v>0</v>
      </c>
      <c r="F41" s="35">
        <f>+Reti!F41+RBS!F41</f>
        <v>13376000</v>
      </c>
      <c r="G41" s="35">
        <f>+Reti!G41+RBS!G41</f>
        <v>0</v>
      </c>
      <c r="H41" s="35">
        <f>+Reti!H41+RBS!H41</f>
        <v>0</v>
      </c>
      <c r="I41" s="35">
        <f>+Reti!I41+RBS!I41</f>
        <v>0</v>
      </c>
      <c r="J41" s="35">
        <f>+Reti!J41+RBS!J41</f>
        <v>3708003</v>
      </c>
      <c r="K41" s="35">
        <f>+Reti!K41+RBS!K41</f>
        <v>500000</v>
      </c>
      <c r="L41" s="35">
        <f>+Reti!L41+RBS!L41</f>
        <v>4300152</v>
      </c>
      <c r="M41" s="35">
        <f>+Reti!M41+RBS!M41</f>
        <v>0</v>
      </c>
      <c r="N41" s="35">
        <f>+Reti!N41+RBS!N41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+Reti!C42+RBS!C42</f>
        <v>0</v>
      </c>
      <c r="D42" s="35">
        <f>+Reti!D42+RBS!D42</f>
        <v>0</v>
      </c>
      <c r="E42" s="35">
        <f>+Reti!E42+RBS!E42</f>
        <v>0</v>
      </c>
      <c r="F42" s="35">
        <f>+Reti!F42+RBS!F42</f>
        <v>0</v>
      </c>
      <c r="G42" s="35">
        <f>+Reti!G42+RBS!G42</f>
        <v>0</v>
      </c>
      <c r="H42" s="35">
        <f>+Reti!H42+RBS!H42</f>
        <v>0</v>
      </c>
      <c r="I42" s="35">
        <f>+Reti!I42+RBS!I42</f>
        <v>0</v>
      </c>
      <c r="J42" s="35">
        <f>+Reti!J42+RBS!J42</f>
        <v>0</v>
      </c>
      <c r="K42" s="35">
        <f>+Reti!K42+RBS!K42</f>
        <v>18232000</v>
      </c>
      <c r="L42" s="35">
        <f>+Reti!L42+RBS!L42</f>
        <v>0</v>
      </c>
      <c r="M42" s="35">
        <f>+Reti!M42+RBS!M42</f>
        <v>500000</v>
      </c>
      <c r="N42" s="35">
        <f>+Reti!N42+RBS!N42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+Reti!C43+RBS!C43</f>
        <v>5554883</v>
      </c>
      <c r="D43" s="35">
        <f>+Reti!D43+RBS!D43</f>
        <v>1225400</v>
      </c>
      <c r="E43" s="35">
        <f>+Reti!E43+RBS!E43</f>
        <v>10973169</v>
      </c>
      <c r="F43" s="35">
        <f>+Reti!F43+RBS!F43</f>
        <v>14771384</v>
      </c>
      <c r="G43" s="35">
        <f>+Reti!G43+RBS!G43</f>
        <v>8253395</v>
      </c>
      <c r="H43" s="35">
        <f>+Reti!H43+RBS!H43</f>
        <v>12043652</v>
      </c>
      <c r="I43" s="35">
        <f>+Reti!I43+RBS!I43</f>
        <v>18424019</v>
      </c>
      <c r="J43" s="35">
        <f>+Reti!J43+RBS!J43</f>
        <v>13280189</v>
      </c>
      <c r="K43" s="35">
        <f>+Reti!K43+RBS!K43</f>
        <v>6797001</v>
      </c>
      <c r="L43" s="35">
        <f>+Reti!L43+RBS!L43</f>
        <v>8458454</v>
      </c>
      <c r="M43" s="35">
        <f>+Reti!M43+RBS!M43</f>
        <v>4607606</v>
      </c>
      <c r="N43" s="35">
        <f>+Reti!N43+RBS!N43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+Reti!C44+RBS!C44</f>
        <v>5573069</v>
      </c>
      <c r="D44" s="35">
        <f>+Reti!D44+RBS!D44</f>
        <v>3295368</v>
      </c>
      <c r="E44" s="35">
        <f>+Reti!E44+RBS!E44</f>
        <v>3515374</v>
      </c>
      <c r="F44" s="35">
        <f>+Reti!F44+RBS!F44</f>
        <v>3843860</v>
      </c>
      <c r="G44" s="35">
        <f>+Reti!G44+RBS!G44</f>
        <v>3680417</v>
      </c>
      <c r="H44" s="35">
        <f>+Reti!H44+RBS!H44</f>
        <v>3948408</v>
      </c>
      <c r="I44" s="35">
        <f>+Reti!I44+RBS!I44</f>
        <v>3777967</v>
      </c>
      <c r="J44" s="35">
        <f>+Reti!J44+RBS!J44</f>
        <v>3951449</v>
      </c>
      <c r="K44" s="35">
        <f>+Reti!K44+RBS!K44</f>
        <v>3176614</v>
      </c>
      <c r="L44" s="35">
        <f>+Reti!L44+RBS!L44</f>
        <v>1177151</v>
      </c>
      <c r="M44" s="35">
        <f>+Reti!M44+RBS!M44</f>
        <v>707045</v>
      </c>
      <c r="N44" s="35">
        <f>+Reti!N44+RBS!N44</f>
        <v>836827</v>
      </c>
      <c r="O44" s="35">
        <f t="shared" si="2"/>
        <v>37483549</v>
      </c>
    </row>
    <row r="45" spans="1:16" x14ac:dyDescent="0.25">
      <c r="A45" s="22" t="s">
        <v>3136</v>
      </c>
      <c r="B45" s="22" t="s">
        <v>3178</v>
      </c>
      <c r="C45" s="35">
        <f>+Reti!C45+RBS!C45</f>
        <v>7030883</v>
      </c>
      <c r="D45" s="35">
        <f>+Reti!D45+RBS!D45</f>
        <v>33418</v>
      </c>
      <c r="E45" s="35">
        <f>+Reti!E45+RBS!E45</f>
        <v>3605835</v>
      </c>
      <c r="F45" s="35">
        <f>+Reti!F45+RBS!F45</f>
        <v>14464651</v>
      </c>
      <c r="G45" s="35">
        <f>+Reti!G45+RBS!G45</f>
        <v>18529595</v>
      </c>
      <c r="H45" s="35">
        <f>+Reti!H45+RBS!H45</f>
        <v>58107</v>
      </c>
      <c r="I45" s="35">
        <f>+Reti!I45+RBS!I45</f>
        <v>561595</v>
      </c>
      <c r="J45" s="35">
        <f>+Reti!J45+RBS!J45</f>
        <v>34599</v>
      </c>
      <c r="K45" s="35">
        <f>+Reti!K45+RBS!K45</f>
        <v>34016</v>
      </c>
      <c r="L45" s="35">
        <f>+Reti!L45+RBS!L45</f>
        <v>33633</v>
      </c>
      <c r="M45" s="35">
        <f>+Reti!M45+RBS!M45</f>
        <v>0</v>
      </c>
      <c r="N45" s="35">
        <f>+Reti!N45+RBS!N45</f>
        <v>0</v>
      </c>
      <c r="O45" s="35">
        <f t="shared" si="2"/>
        <v>44386332</v>
      </c>
    </row>
    <row r="46" spans="1:16" x14ac:dyDescent="0.25">
      <c r="A46" s="22" t="s">
        <v>5002</v>
      </c>
      <c r="B46" s="65" t="s">
        <v>5483</v>
      </c>
      <c r="C46" s="35">
        <f>+Reti!C46+RBS!C46</f>
        <v>0</v>
      </c>
      <c r="D46" s="35">
        <f>+Reti!D46+RBS!D46</f>
        <v>0</v>
      </c>
      <c r="E46" s="35">
        <f>+Reti!E46+RBS!E46</f>
        <v>0</v>
      </c>
      <c r="F46" s="35">
        <f>+Reti!F46+RBS!F46</f>
        <v>0</v>
      </c>
      <c r="G46" s="35">
        <f>+Reti!G46+RBS!G46</f>
        <v>6666666</v>
      </c>
      <c r="H46" s="35">
        <f>+Reti!H46+RBS!H46</f>
        <v>6666666</v>
      </c>
      <c r="I46" s="35">
        <f>+Reti!I46+RBS!I46</f>
        <v>6666666</v>
      </c>
      <c r="J46" s="35">
        <f>+Reti!J46+RBS!J46</f>
        <v>0</v>
      </c>
      <c r="K46" s="35">
        <f>+Reti!K46+RBS!K46</f>
        <v>23000000</v>
      </c>
      <c r="L46" s="35">
        <f>+Reti!L46+RBS!L46</f>
        <v>0</v>
      </c>
      <c r="M46" s="35">
        <f>+Reti!M46+RBS!M46</f>
        <v>0</v>
      </c>
      <c r="N46" s="35">
        <f>+Reti!N46+RBS!N46</f>
        <v>0</v>
      </c>
      <c r="O46" s="35">
        <f t="shared" ref="O46" si="4">+SUM(C46:N46)</f>
        <v>42999998</v>
      </c>
    </row>
    <row r="47" spans="1:16" x14ac:dyDescent="0.25">
      <c r="A47" s="69" t="s">
        <v>1864</v>
      </c>
      <c r="B47" s="69" t="s">
        <v>1864</v>
      </c>
      <c r="C47" s="35">
        <f>+Reti!C47+RBS!C47</f>
        <v>0</v>
      </c>
      <c r="D47" s="35">
        <f>+Reti!D47+RBS!D47</f>
        <v>0</v>
      </c>
      <c r="E47" s="35">
        <f>+Reti!E47+RBS!E47</f>
        <v>0</v>
      </c>
      <c r="F47" s="35">
        <f>+Reti!F47+RBS!F47</f>
        <v>0</v>
      </c>
      <c r="G47" s="35">
        <f>+Reti!G47+RBS!G47</f>
        <v>0</v>
      </c>
      <c r="H47" s="35">
        <f>+Reti!H47+RBS!H47</f>
        <v>0</v>
      </c>
      <c r="I47" s="35">
        <f>+Reti!I47+RBS!I47</f>
        <v>0</v>
      </c>
      <c r="J47" s="35">
        <f>+Reti!J47+RBS!J47</f>
        <v>0</v>
      </c>
      <c r="K47" s="35">
        <f>+Reti!K47+RBS!K47</f>
        <v>0</v>
      </c>
      <c r="L47" s="35">
        <f>+Reti!L47+RBS!L47</f>
        <v>0</v>
      </c>
      <c r="M47" s="35">
        <f>+Reti!M47+RBS!M47</f>
        <v>0</v>
      </c>
      <c r="N47" s="35">
        <f>+Reti!N47+RBS!N47</f>
        <v>0</v>
      </c>
      <c r="O47" s="35">
        <f t="shared" ref="O47" si="5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+Reti!C51+RBS!C51</f>
        <v>8836817</v>
      </c>
      <c r="D51" s="35">
        <f>+Reti!D51+RBS!D51</f>
        <v>8857520</v>
      </c>
      <c r="E51" s="35">
        <f>+Reti!E51+RBS!E51</f>
        <v>9032319</v>
      </c>
      <c r="F51" s="35">
        <f>+Reti!F51+RBS!F51</f>
        <v>6626966</v>
      </c>
      <c r="G51" s="35">
        <f>+Reti!G51+RBS!G51</f>
        <v>6626966</v>
      </c>
      <c r="H51" s="35">
        <f>+Reti!H51+RBS!H51</f>
        <v>6626966</v>
      </c>
      <c r="I51" s="35">
        <f>+Reti!I51+RBS!I51</f>
        <v>6626966</v>
      </c>
      <c r="J51" s="35">
        <f>+Reti!J51+RBS!J51</f>
        <v>7881966</v>
      </c>
      <c r="K51" s="35">
        <f>+Reti!K51+RBS!K51</f>
        <v>8522873</v>
      </c>
      <c r="L51" s="35">
        <f>+Reti!L51+RBS!L51</f>
        <v>561667</v>
      </c>
      <c r="M51" s="35">
        <f>+Reti!M51+RBS!M51</f>
        <v>5000000</v>
      </c>
      <c r="N51" s="35">
        <f>+Reti!N51+RBS!N51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+Reti!C52+RBS!C52</f>
        <v>105729928</v>
      </c>
      <c r="D52" s="35">
        <f>+Reti!D52+RBS!D52</f>
        <v>105394230</v>
      </c>
      <c r="E52" s="35">
        <f>+Reti!E52+RBS!E52</f>
        <v>133899902</v>
      </c>
      <c r="F52" s="35">
        <f>+Reti!F52+RBS!F52</f>
        <v>88411777</v>
      </c>
      <c r="G52" s="35">
        <f>+Reti!G52+RBS!G52</f>
        <v>86328116</v>
      </c>
      <c r="H52" s="35">
        <f>+Reti!H52+RBS!H52</f>
        <v>88664950</v>
      </c>
      <c r="I52" s="35">
        <f>+Reti!I52+RBS!I52</f>
        <v>73710919</v>
      </c>
      <c r="J52" s="35">
        <f>+Reti!J52+RBS!J52</f>
        <v>75719115</v>
      </c>
      <c r="K52" s="35">
        <f>+Reti!K52+RBS!K52</f>
        <v>80226581</v>
      </c>
      <c r="L52" s="35">
        <f>+Reti!L52+RBS!L52</f>
        <v>56376585</v>
      </c>
      <c r="M52" s="35">
        <f>+Reti!M52+RBS!M52</f>
        <v>116483466</v>
      </c>
      <c r="N52" s="35">
        <f>+Reti!N52+RBS!N52</f>
        <v>308365066</v>
      </c>
      <c r="O52" s="35">
        <f>+SUM(C52:N52)</f>
        <v>1319310635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+Reti!C55+RBS!C55</f>
        <v>51852793</v>
      </c>
      <c r="D55" s="35">
        <f>+Reti!D55+RBS!D55</f>
        <v>96737075</v>
      </c>
      <c r="E55" s="35">
        <f>+Reti!E55+RBS!E55</f>
        <v>46767733</v>
      </c>
      <c r="F55" s="35">
        <f>+Reti!F55+RBS!F55</f>
        <v>47157472</v>
      </c>
      <c r="G55" s="35">
        <f>+Reti!G55+RBS!G55</f>
        <v>79259800</v>
      </c>
      <c r="H55" s="35">
        <f>+Reti!H55+RBS!H55</f>
        <v>44740321</v>
      </c>
      <c r="I55" s="35">
        <f>+Reti!I55+RBS!I55</f>
        <v>61367925</v>
      </c>
      <c r="J55" s="35">
        <f>+Reti!J55+RBS!J55</f>
        <v>102822626</v>
      </c>
      <c r="K55" s="35">
        <f>+Reti!K55+RBS!K55</f>
        <v>103299393</v>
      </c>
      <c r="L55" s="35">
        <f>+Reti!L55+RBS!L55</f>
        <v>100000000</v>
      </c>
      <c r="M55" s="35">
        <f>+Reti!M55+RBS!M55</f>
        <v>100000000</v>
      </c>
      <c r="N55" s="35">
        <f>+Reti!N55+RBS!N55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+Reti!C56+RBS!C56</f>
        <v>0</v>
      </c>
      <c r="D56" s="35">
        <f>+Reti!D56+RBS!D56</f>
        <v>0</v>
      </c>
      <c r="E56" s="35">
        <f>+Reti!E56+RBS!E56</f>
        <v>0</v>
      </c>
      <c r="F56" s="35">
        <f>+Reti!F56+RBS!F56</f>
        <v>0</v>
      </c>
      <c r="G56" s="35">
        <f>+Reti!G56+RBS!G56</f>
        <v>0</v>
      </c>
      <c r="H56" s="35">
        <f>+Reti!H56+RBS!H56</f>
        <v>0</v>
      </c>
      <c r="I56" s="35">
        <f>+Reti!I56+RBS!I56</f>
        <v>0</v>
      </c>
      <c r="J56" s="35">
        <f>+Reti!J56+RBS!J56</f>
        <v>9960000</v>
      </c>
      <c r="K56" s="35">
        <f>+Reti!K56+RBS!K56</f>
        <v>0</v>
      </c>
      <c r="L56" s="35">
        <f>+Reti!L56+RBS!L56</f>
        <v>0</v>
      </c>
      <c r="M56" s="35">
        <f>+Reti!M56+RBS!M56</f>
        <v>0</v>
      </c>
      <c r="N56" s="35">
        <f>+Reti!N56+RBS!N56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+Reti!C57+RBS!C57</f>
        <v>12409350</v>
      </c>
      <c r="D57" s="35">
        <f>+Reti!D57+RBS!D57</f>
        <v>0</v>
      </c>
      <c r="E57" s="35">
        <f>+Reti!E57+RBS!E57</f>
        <v>52404979</v>
      </c>
      <c r="F57" s="35">
        <f>+Reti!F57+RBS!F57</f>
        <v>0</v>
      </c>
      <c r="G57" s="35">
        <f>+Reti!G57+RBS!G57</f>
        <v>78972166</v>
      </c>
      <c r="H57" s="35">
        <f>+Reti!H57+RBS!H57</f>
        <v>0</v>
      </c>
      <c r="I57" s="35">
        <f>+Reti!I57+RBS!I57</f>
        <v>14589083</v>
      </c>
      <c r="J57" s="35">
        <f>+Reti!J57+RBS!J57</f>
        <v>855340</v>
      </c>
      <c r="K57" s="35">
        <f>+Reti!K57+RBS!K57</f>
        <v>-31782868</v>
      </c>
      <c r="L57" s="35">
        <f>+Reti!L57+RBS!L57</f>
        <v>0</v>
      </c>
      <c r="M57" s="35">
        <f>+Reti!M57+RBS!M57</f>
        <v>0</v>
      </c>
      <c r="N57" s="35">
        <f>+Reti!N57+RBS!N57</f>
        <v>0</v>
      </c>
      <c r="O57" s="35">
        <f t="shared" ref="O57" si="6">+SUM(C57:N57)</f>
        <v>127448050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DDA-F640-46F4-B2B8-065BB5A299F7}">
  <sheetPr>
    <tabColor theme="5" tint="-0.249977111117893"/>
  </sheetPr>
  <dimension ref="A1:P57"/>
  <sheetViews>
    <sheetView zoomScale="115" zoomScaleNormal="115" workbookViewId="0">
      <pane ySplit="5" topLeftCell="A39" activePane="bottomLeft" state="frozen"/>
      <selection activeCell="N40" sqref="N40"/>
      <selection pane="bottomLeft"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 s="110">
        <v>1</v>
      </c>
      <c r="D5" s="110">
        <f>+C5+1</f>
        <v>2</v>
      </c>
      <c r="E5" s="110">
        <f t="shared" ref="E5:M5" si="0">+D5+1</f>
        <v>3</v>
      </c>
      <c r="F5" s="110">
        <f t="shared" si="0"/>
        <v>4</v>
      </c>
      <c r="G5" s="110">
        <f t="shared" si="0"/>
        <v>5</v>
      </c>
      <c r="H5" s="110">
        <f t="shared" si="0"/>
        <v>6</v>
      </c>
      <c r="I5" s="110">
        <f t="shared" si="0"/>
        <v>7</v>
      </c>
      <c r="J5" s="110">
        <f t="shared" si="0"/>
        <v>8</v>
      </c>
      <c r="K5" s="110">
        <f t="shared" si="0"/>
        <v>9</v>
      </c>
      <c r="L5" s="110">
        <f t="shared" si="0"/>
        <v>10</v>
      </c>
      <c r="M5" s="110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+SUMIFS('511.515.711.521'!$H:$H,'511.515.711.521'!$V:$V,Reti!$A$1,'511.515.711.521'!$U:$U,Reti!$B7,'511.515.711.521'!$T:$T,Reti!C$5)</f>
        <v>13636364</v>
      </c>
      <c r="D7" s="35">
        <f>+SUMIFS('511.515.711.521'!$H:$H,'511.515.711.521'!$V:$V,Reti!$A$1,'511.515.711.521'!$U:$U,Reti!$B7,'511.515.711.521'!$T:$T,Reti!D$5)</f>
        <v>0</v>
      </c>
      <c r="E7" s="35">
        <f>+SUMIFS('511.515.711.521'!$H:$H,'511.515.711.521'!$V:$V,Reti!$A$1,'511.515.711.521'!$U:$U,Reti!$B7,'511.515.711.521'!$T:$T,Reti!E$5)</f>
        <v>0</v>
      </c>
      <c r="F7" s="35">
        <f>+SUMIFS('511.515.711.521'!$H:$H,'511.515.711.521'!$V:$V,Reti!$A$1,'511.515.711.521'!$U:$U,Reti!$B7,'511.515.711.521'!$T:$T,Reti!F$5)</f>
        <v>0</v>
      </c>
      <c r="G7" s="35">
        <f>+SUMIFS('511.515.711.521'!$H:$H,'511.515.711.521'!$V:$V,Reti!$A$1,'511.515.711.521'!$U:$U,Reti!$B7,'511.515.711.521'!$T:$T,Reti!G$5)</f>
        <v>140909091</v>
      </c>
      <c r="H7" s="35">
        <f>+SUMIFS('511.515.711.521'!$H:$H,'511.515.711.521'!$V:$V,Reti!$A$1,'511.515.711.521'!$U:$U,Reti!$B7,'511.515.711.521'!$T:$T,Reti!H$5)</f>
        <v>59090909</v>
      </c>
      <c r="I7" s="35">
        <f>+SUMIFS('511.515.711.521'!$H:$H,'511.515.711.521'!$V:$V,Reti!$A$1,'511.515.711.521'!$U:$U,Reti!$B7,'511.515.711.521'!$T:$T,Reti!I$5)</f>
        <v>15000000</v>
      </c>
      <c r="J7" s="35">
        <f>+SUMIFS('511.515.711.521'!$H:$H,'511.515.711.521'!$V:$V,Reti!$A$1,'511.515.711.521'!$U:$U,Reti!$B7,'511.515.711.521'!$T:$T,Reti!J$5)</f>
        <v>0</v>
      </c>
      <c r="K7" s="35">
        <f>+SUMIFS('511.515.711.521'!$H:$H,'511.515.711.521'!$V:$V,Reti!$A$1,'511.515.711.521'!$U:$U,Reti!$B7,'511.515.711.521'!$T:$T,Reti!K$5)</f>
        <v>0</v>
      </c>
      <c r="L7" s="35">
        <f>+SUMIFS('511.515.711.521'!$H:$H,'511.515.711.521'!$V:$V,Reti!$A$1,'511.515.711.521'!$U:$U,Reti!$B7,'511.515.711.521'!$T:$T,Reti!L$5)</f>
        <v>199545455</v>
      </c>
      <c r="M7" s="35">
        <f>+SUMIFS('511.515.711.521'!$H:$H,'511.515.711.521'!$V:$V,Reti!$A$1,'511.515.711.521'!$U:$U,Reti!$B7,'511.515.711.521'!$T:$T,Reti!M$5)</f>
        <v>22727273</v>
      </c>
      <c r="N7" s="35">
        <f>+SUMIFS('511.515.711.521'!$H:$H,'511.515.711.521'!$V:$V,Reti!$A$1,'511.515.711.521'!$U:$U,Reti!$B7,'511.515.711.521'!$T:$T,Reti!N$5)</f>
        <v>0</v>
      </c>
      <c r="O7" s="35">
        <f t="shared" ref="O7:O9" si="1">+SUM(C7:N7)</f>
        <v>450909092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+SUMIFS('511.515.711.521'!$H:$H,'511.515.711.521'!$V:$V,Reti!$A$1,'511.515.711.521'!$U:$U,Reti!$B8,'511.515.711.521'!$T:$T,Reti!C$5)</f>
        <v>89091345</v>
      </c>
      <c r="D8" s="35">
        <f>+SUMIFS('511.515.711.521'!$H:$H,'511.515.711.521'!$V:$V,Reti!$A$1,'511.515.711.521'!$U:$U,Reti!$B8,'511.515.711.521'!$T:$T,Reti!D$5)</f>
        <v>88749053</v>
      </c>
      <c r="E8" s="35">
        <f>+SUMIFS('511.515.711.521'!$H:$H,'511.515.711.521'!$V:$V,Reti!$A$1,'511.515.711.521'!$U:$U,Reti!$B8,'511.515.711.521'!$T:$T,Reti!E$5)</f>
        <v>5292206</v>
      </c>
      <c r="F8" s="35">
        <f>+SUMIFS('511.515.711.521'!$H:$H,'511.515.711.521'!$V:$V,Reti!$A$1,'511.515.711.521'!$U:$U,Reti!$B8,'511.515.711.521'!$T:$T,Reti!F$5)</f>
        <v>0</v>
      </c>
      <c r="G8" s="35">
        <f>+SUMIFS('511.515.711.521'!$H:$H,'511.515.711.521'!$V:$V,Reti!$A$1,'511.515.711.521'!$U:$U,Reti!$B8,'511.515.711.521'!$T:$T,Reti!G$5)</f>
        <v>0</v>
      </c>
      <c r="H8" s="35">
        <f>+SUMIFS('511.515.711.521'!$H:$H,'511.515.711.521'!$V:$V,Reti!$A$1,'511.515.711.521'!$U:$U,Reti!$B8,'511.515.711.521'!$T:$T,Reti!H$5)</f>
        <v>0</v>
      </c>
      <c r="I8" s="35">
        <f>+SUMIFS('511.515.711.521'!$H:$H,'511.515.711.521'!$V:$V,Reti!$A$1,'511.515.711.521'!$U:$U,Reti!$B8,'511.515.711.521'!$T:$T,Reti!I$5)</f>
        <v>0</v>
      </c>
      <c r="J8" s="35">
        <f>+SUMIFS('511.515.711.521'!$H:$H,'511.515.711.521'!$V:$V,Reti!$A$1,'511.515.711.521'!$U:$U,Reti!$B8,'511.515.711.521'!$T:$T,Reti!J$5)</f>
        <v>0</v>
      </c>
      <c r="K8" s="35">
        <f>+SUMIFS('511.515.711.521'!$H:$H,'511.515.711.521'!$V:$V,Reti!$A$1,'511.515.711.521'!$U:$U,Reti!$B8,'511.515.711.521'!$T:$T,Reti!K$5)</f>
        <v>0</v>
      </c>
      <c r="L8" s="35">
        <f>+SUMIFS('511.515.711.521'!$H:$H,'511.515.711.521'!$V:$V,Reti!$A$1,'511.515.711.521'!$U:$U,Reti!$B8,'511.515.711.521'!$T:$T,Reti!L$5)</f>
        <v>0</v>
      </c>
      <c r="M8" s="35">
        <f>+SUMIFS('511.515.711.521'!$H:$H,'511.515.711.521'!$V:$V,Reti!$A$1,'511.515.711.521'!$U:$U,Reti!$B8,'511.515.711.521'!$T:$T,Reti!M$5)</f>
        <v>0</v>
      </c>
      <c r="N8" s="35">
        <f>+SUMIFS('511.515.711.521'!$H:$H,'511.515.711.521'!$V:$V,Reti!$A$1,'511.515.711.521'!$U:$U,Reti!$B8,'511.515.711.521'!$T:$T,Reti!N$5)</f>
        <v>0</v>
      </c>
      <c r="O8" s="35">
        <f t="shared" si="1"/>
        <v>183132604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+SUMIFS('511.515.711.521'!$H:$H,'511.515.711.521'!$V:$V,Reti!$A$1,'511.515.711.521'!$U:$U,Reti!$B9,'511.515.711.521'!$T:$T,Reti!C$5)</f>
        <v>135074</v>
      </c>
      <c r="D9" s="35">
        <f>+SUMIFS('511.515.711.521'!$H:$H,'511.515.711.521'!$V:$V,Reti!$A$1,'511.515.711.521'!$U:$U,Reti!$B9,'511.515.711.521'!$T:$T,Reti!D$5)</f>
        <v>122823</v>
      </c>
      <c r="E9" s="35">
        <f>+SUMIFS('511.515.711.521'!$H:$H,'511.515.711.521'!$V:$V,Reti!$A$1,'511.515.711.521'!$U:$U,Reti!$B9,'511.515.711.521'!$T:$T,Reti!E$5)</f>
        <v>761504</v>
      </c>
      <c r="F9" s="35">
        <f>+SUMIFS('511.515.711.521'!$H:$H,'511.515.711.521'!$V:$V,Reti!$A$1,'511.515.711.521'!$U:$U,Reti!$B9,'511.515.711.521'!$T:$T,Reti!F$5)</f>
        <v>692079</v>
      </c>
      <c r="G9" s="35">
        <f>+SUMIFS('511.515.711.521'!$H:$H,'511.515.711.521'!$V:$V,Reti!$A$1,'511.515.711.521'!$U:$U,Reti!$B9,'511.515.711.521'!$T:$T,Reti!G$5)</f>
        <v>284782</v>
      </c>
      <c r="H9" s="35">
        <f>+SUMIFS('511.515.711.521'!$H:$H,'511.515.711.521'!$V:$V,Reti!$A$1,'511.515.711.521'!$U:$U,Reti!$B9,'511.515.711.521'!$T:$T,Reti!H$5)</f>
        <v>447553</v>
      </c>
      <c r="I9" s="35">
        <f>+SUMIFS('511.515.711.521'!$H:$H,'511.515.711.521'!$V:$V,Reti!$A$1,'511.515.711.521'!$U:$U,Reti!$B9,'511.515.711.521'!$T:$T,Reti!I$5)</f>
        <v>297947</v>
      </c>
      <c r="J9" s="35">
        <f>+SUMIFS('511.515.711.521'!$H:$H,'511.515.711.521'!$V:$V,Reti!$A$1,'511.515.711.521'!$U:$U,Reti!$B9,'511.515.711.521'!$T:$T,Reti!J$5)</f>
        <v>554496</v>
      </c>
      <c r="K9" s="35">
        <f>+SUMIFS('511.515.711.521'!$H:$H,'511.515.711.521'!$V:$V,Reti!$A$1,'511.515.711.521'!$U:$U,Reti!$B9,'511.515.711.521'!$T:$T,Reti!K$5)</f>
        <v>1380657</v>
      </c>
      <c r="L9" s="35">
        <f>+SUMIFS('511.515.711.521'!$H:$H,'511.515.711.521'!$V:$V,Reti!$A$1,'511.515.711.521'!$U:$U,Reti!$B9,'511.515.711.521'!$T:$T,Reti!L$5)</f>
        <v>1216491</v>
      </c>
      <c r="M9" s="35">
        <f>+SUMIFS('511.515.711.521'!$H:$H,'511.515.711.521'!$V:$V,Reti!$A$1,'511.515.711.521'!$U:$U,Reti!$B9,'511.515.711.521'!$T:$T,Reti!M$5)</f>
        <v>1024241</v>
      </c>
      <c r="N9" s="35">
        <f>+SUMIFS('511.515.711.521'!$H:$H,'511.515.711.521'!$V:$V,Reti!$A$1,'511.515.711.521'!$U:$U,Reti!$B9,'511.515.711.521'!$T:$T,Reti!N$5)</f>
        <v>0</v>
      </c>
      <c r="O9" s="35">
        <f t="shared" si="1"/>
        <v>6917647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+SUMIFS('511.515.711.521'!$H:$H,'511.515.711.521'!$V:$V,Reti!$A$1,'511.515.711.521'!$U:$U,Reti!$B10,'511.515.711.521'!$T:$T,Reti!C$5)</f>
        <v>23892796</v>
      </c>
      <c r="D10" s="35">
        <f>+SUMIFS('511.515.711.521'!$H:$H,'511.515.711.521'!$V:$V,Reti!$A$1,'511.515.711.521'!$U:$U,Reti!$B10,'511.515.711.521'!$T:$T,Reti!D$5)</f>
        <v>0</v>
      </c>
      <c r="E10" s="35">
        <f>+SUMIFS('511.515.711.521'!$H:$H,'511.515.711.521'!$V:$V,Reti!$A$1,'511.515.711.521'!$U:$U,Reti!$B10,'511.515.711.521'!$T:$T,Reti!E$5)</f>
        <v>-6042796</v>
      </c>
      <c r="F10" s="35">
        <f>+SUMIFS('511.515.711.521'!$H:$H,'511.515.711.521'!$V:$V,Reti!$A$1,'511.515.711.521'!$U:$U,Reti!$B10,'511.515.711.521'!$T:$T,Reti!F$5)</f>
        <v>0</v>
      </c>
      <c r="G10" s="35">
        <f>+SUMIFS('511.515.711.521'!$H:$H,'511.515.711.521'!$V:$V,Reti!$A$1,'511.515.711.521'!$U:$U,Reti!$B10,'511.515.711.521'!$T:$T,Reti!G$5)</f>
        <v>9475493</v>
      </c>
      <c r="H10" s="35">
        <f>+SUMIFS('511.515.711.521'!$H:$H,'511.515.711.521'!$V:$V,Reti!$A$1,'511.515.711.521'!$U:$U,Reti!$B10,'511.515.711.521'!$T:$T,Reti!H$5)</f>
        <v>7407408</v>
      </c>
      <c r="I10" s="35">
        <f>+SUMIFS('511.515.711.521'!$H:$H,'511.515.711.521'!$V:$V,Reti!$A$1,'511.515.711.521'!$U:$U,Reti!$B10,'511.515.711.521'!$T:$T,Reti!I$5)</f>
        <v>10000</v>
      </c>
      <c r="J10" s="35">
        <f>+SUMIFS('511.515.711.521'!$H:$H,'511.515.711.521'!$V:$V,Reti!$A$1,'511.515.711.521'!$U:$U,Reti!$B10,'511.515.711.521'!$T:$T,Reti!J$5)</f>
        <v>60</v>
      </c>
      <c r="K10" s="35">
        <f>+SUMIFS('511.515.711.521'!$H:$H,'511.515.711.521'!$V:$V,Reti!$A$1,'511.515.711.521'!$U:$U,Reti!$B10,'511.515.711.521'!$T:$T,Reti!K$5)</f>
        <v>12402</v>
      </c>
      <c r="L10" s="35">
        <f>+SUMIFS('511.515.711.521'!$H:$H,'511.515.711.521'!$V:$V,Reti!$A$1,'511.515.711.521'!$U:$U,Reti!$B10,'511.515.711.521'!$T:$T,Reti!L$5)</f>
        <v>1388889</v>
      </c>
      <c r="M10" s="35">
        <f>+SUMIFS('511.515.711.521'!$H:$H,'511.515.711.521'!$V:$V,Reti!$A$1,'511.515.711.521'!$U:$U,Reti!$B10,'511.515.711.521'!$T:$T,Reti!M$5)</f>
        <v>0</v>
      </c>
      <c r="N10" s="35">
        <f>+SUMIFS('511.515.711.521'!$H:$H,'511.515.711.521'!$V:$V,Reti!$A$1,'511.515.711.521'!$U:$U,Reti!$B10,'511.515.711.521'!$T:$T,Reti!N$5)</f>
        <v>0</v>
      </c>
      <c r="O10" s="35">
        <f>+SUM(C10:N10)</f>
        <v>36144252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+SUMIFS('GV(154.632.62x)'!$G:$G,'GV(154.632.62x)'!$S:$S,Reti!$A15,'GV(154.632.62x)'!$T:$T,Reti!C$5,'GV(154.632.62x)'!$U:$U,Reti!$A$1)-SUMIFS('GV(154.632.62x)'!$H:$H,'GV(154.632.62x)'!$S:$S,Reti!$A15,'GV(154.632.62x)'!$T:$T,Reti!C$5,'GV(154.632.62x)'!$U:$U,Reti!$A$1)</f>
        <v>77398988</v>
      </c>
      <c r="D15" s="34">
        <f>+SUMIFS('GV(154.632.62x)'!$G:$G,'GV(154.632.62x)'!$S:$S,Reti!$A15,'GV(154.632.62x)'!$T:$T,Reti!D$5,'GV(154.632.62x)'!$U:$U,Reti!$A$1)-SUMIFS('GV(154.632.62x)'!$H:$H,'GV(154.632.62x)'!$S:$S,Reti!$A15,'GV(154.632.62x)'!$T:$T,Reti!D$5,'GV(154.632.62x)'!$U:$U,Reti!$A$1)</f>
        <v>159365319</v>
      </c>
      <c r="E15" s="34">
        <f>+SUMIFS('GV(154.632.62x)'!$G:$G,'GV(154.632.62x)'!$S:$S,Reti!$A15,'GV(154.632.62x)'!$T:$T,Reti!E$5,'GV(154.632.62x)'!$U:$U,Reti!$A$1)-SUMIFS('GV(154.632.62x)'!$H:$H,'GV(154.632.62x)'!$S:$S,Reti!$A15,'GV(154.632.62x)'!$T:$T,Reti!E$5,'GV(154.632.62x)'!$U:$U,Reti!$A$1)</f>
        <v>87152856</v>
      </c>
      <c r="F15" s="34">
        <f>+SUMIFS('GV(154.632.62x)'!$G:$G,'GV(154.632.62x)'!$S:$S,Reti!$A15,'GV(154.632.62x)'!$T:$T,Reti!F$5,'GV(154.632.62x)'!$U:$U,Reti!$A$1)-SUMIFS('GV(154.632.62x)'!$H:$H,'GV(154.632.62x)'!$S:$S,Reti!$A15,'GV(154.632.62x)'!$T:$T,Reti!F$5,'GV(154.632.62x)'!$U:$U,Reti!$A$1)</f>
        <v>0</v>
      </c>
      <c r="G15" s="34">
        <f>+SUMIFS('GV(154.632.62x)'!$G:$G,'GV(154.632.62x)'!$S:$S,Reti!$A15,'GV(154.632.62x)'!$T:$T,Reti!G$5,'GV(154.632.62x)'!$U:$U,Reti!$A$1)-SUMIFS('GV(154.632.62x)'!$H:$H,'GV(154.632.62x)'!$S:$S,Reti!$A15,'GV(154.632.62x)'!$T:$T,Reti!G$5,'GV(154.632.62x)'!$U:$U,Reti!$A$1)</f>
        <v>83769679</v>
      </c>
      <c r="H15" s="34">
        <f>+SUMIFS('GV(154.632.62x)'!$G:$G,'GV(154.632.62x)'!$S:$S,Reti!$A15,'GV(154.632.62x)'!$T:$T,Reti!H$5,'GV(154.632.62x)'!$U:$U,Reti!$A$1)-SUMIFS('GV(154.632.62x)'!$H:$H,'GV(154.632.62x)'!$S:$S,Reti!$A15,'GV(154.632.62x)'!$T:$T,Reti!H$5,'GV(154.632.62x)'!$U:$U,Reti!$A$1)</f>
        <v>57951194</v>
      </c>
      <c r="I15" s="34">
        <f>+SUMIFS('GV(154.632.62x)'!$G:$G,'GV(154.632.62x)'!$S:$S,Reti!$A15,'GV(154.632.62x)'!$T:$T,Reti!I$5,'GV(154.632.62x)'!$U:$U,Reti!$A$1)-SUMIFS('GV(154.632.62x)'!$H:$H,'GV(154.632.62x)'!$S:$S,Reti!$A15,'GV(154.632.62x)'!$T:$T,Reti!I$5,'GV(154.632.62x)'!$U:$U,Reti!$A$1)</f>
        <v>344073516</v>
      </c>
      <c r="J15" s="34">
        <f>+SUMIFS('GV(154.632.62x)'!$G:$G,'GV(154.632.62x)'!$S:$S,Reti!$A15,'GV(154.632.62x)'!$T:$T,Reti!J$5,'GV(154.632.62x)'!$U:$U,Reti!$A$1)-SUMIFS('GV(154.632.62x)'!$H:$H,'GV(154.632.62x)'!$S:$S,Reti!$A15,'GV(154.632.62x)'!$T:$T,Reti!J$5,'GV(154.632.62x)'!$U:$U,Reti!$A$1)</f>
        <v>919533250</v>
      </c>
      <c r="K15" s="34">
        <f>+SUMIFS('GV(154.632.62x)'!$G:$G,'GV(154.632.62x)'!$S:$S,Reti!$A15,'GV(154.632.62x)'!$T:$T,Reti!K$5,'GV(154.632.62x)'!$U:$U,Reti!$A$1)-SUMIFS('GV(154.632.62x)'!$H:$H,'GV(154.632.62x)'!$S:$S,Reti!$A15,'GV(154.632.62x)'!$T:$T,Reti!K$5,'GV(154.632.62x)'!$U:$U,Reti!$A$1)</f>
        <v>1043150085</v>
      </c>
      <c r="L15" s="34">
        <f>+SUMIFS('GV(154.632.62x)'!$G:$G,'GV(154.632.62x)'!$S:$S,Reti!$A15,'GV(154.632.62x)'!$T:$T,Reti!L$5,'GV(154.632.62x)'!$U:$U,Reti!$A$1)-SUMIFS('GV(154.632.62x)'!$H:$H,'GV(154.632.62x)'!$S:$S,Reti!$A15,'GV(154.632.62x)'!$T:$T,Reti!L$5,'GV(154.632.62x)'!$U:$U,Reti!$A$1)</f>
        <v>1365032862</v>
      </c>
      <c r="M15" s="34">
        <f>+SUMIFS('GV(154.632.62x)'!$G:$G,'GV(154.632.62x)'!$S:$S,Reti!$A15,'GV(154.632.62x)'!$T:$T,Reti!M$5,'GV(154.632.62x)'!$U:$U,Reti!$A$1)-SUMIFS('GV(154.632.62x)'!$H:$H,'GV(154.632.62x)'!$S:$S,Reti!$A15,'GV(154.632.62x)'!$T:$T,Reti!M$5,'GV(154.632.62x)'!$U:$U,Reti!$A$1)</f>
        <v>1619794356</v>
      </c>
      <c r="N15" s="34">
        <f>+SUMIFS('GV(154.632.62x)'!$G:$G,'GV(154.632.62x)'!$S:$S,Reti!$A15,'GV(154.632.62x)'!$T:$T,Reti!N$5,'GV(154.632.62x)'!$U:$U,Reti!$A$1)-SUMIFS('GV(154.632.62x)'!$H:$H,'GV(154.632.62x)'!$S:$S,Reti!$A15,'GV(154.632.62x)'!$T:$T,Reti!N$5,'GV(154.632.62x)'!$U:$U,Reti!$A$1)</f>
        <v>2335205088</v>
      </c>
      <c r="O15" s="35">
        <f t="shared" si="2"/>
        <v>8092427193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+SUMIFS('GV(154.632.62x)'!$G:$G,'GV(154.632.62x)'!$S:$S,Reti!$A16,'GV(154.632.62x)'!$T:$T,Reti!C$5,'GV(154.632.62x)'!$U:$U,Reti!$A$1)-SUMIFS('GV(154.632.62x)'!$H:$H,'GV(154.632.62x)'!$S:$S,Reti!$A16,'GV(154.632.62x)'!$T:$T,Reti!C$5,'GV(154.632.62x)'!$U:$U,Reti!$A$1)</f>
        <v>124908908</v>
      </c>
      <c r="D16" s="34">
        <f>+SUMIFS('GV(154.632.62x)'!$G:$G,'GV(154.632.62x)'!$S:$S,Reti!$A16,'GV(154.632.62x)'!$T:$T,Reti!D$5,'GV(154.632.62x)'!$U:$U,Reti!$A$1)-SUMIFS('GV(154.632.62x)'!$H:$H,'GV(154.632.62x)'!$S:$S,Reti!$A16,'GV(154.632.62x)'!$T:$T,Reti!D$5,'GV(154.632.62x)'!$U:$U,Reti!$A$1)</f>
        <v>0</v>
      </c>
      <c r="E16" s="34">
        <f>+SUMIFS('GV(154.632.62x)'!$G:$G,'GV(154.632.62x)'!$S:$S,Reti!$A16,'GV(154.632.62x)'!$T:$T,Reti!E$5,'GV(154.632.62x)'!$U:$U,Reti!$A$1)-SUMIFS('GV(154.632.62x)'!$H:$H,'GV(154.632.62x)'!$S:$S,Reti!$A16,'GV(154.632.62x)'!$T:$T,Reti!E$5,'GV(154.632.62x)'!$U:$U,Reti!$A$1)</f>
        <v>67857043</v>
      </c>
      <c r="F16" s="34">
        <f>+SUMIFS('GV(154.632.62x)'!$G:$G,'GV(154.632.62x)'!$S:$S,Reti!$A16,'GV(154.632.62x)'!$T:$T,Reti!F$5,'GV(154.632.62x)'!$U:$U,Reti!$A$1)-SUMIFS('GV(154.632.62x)'!$H:$H,'GV(154.632.62x)'!$S:$S,Reti!$A16,'GV(154.632.62x)'!$T:$T,Reti!F$5,'GV(154.632.62x)'!$U:$U,Reti!$A$1)</f>
        <v>371863191</v>
      </c>
      <c r="G16" s="34">
        <f>+SUMIFS('GV(154.632.62x)'!$G:$G,'GV(154.632.62x)'!$S:$S,Reti!$A16,'GV(154.632.62x)'!$T:$T,Reti!G$5,'GV(154.632.62x)'!$U:$U,Reti!$A$1)-SUMIFS('GV(154.632.62x)'!$H:$H,'GV(154.632.62x)'!$S:$S,Reti!$A16,'GV(154.632.62x)'!$T:$T,Reti!G$5,'GV(154.632.62x)'!$U:$U,Reti!$A$1)</f>
        <v>0</v>
      </c>
      <c r="H16" s="34">
        <f>+SUMIFS('GV(154.632.62x)'!$G:$G,'GV(154.632.62x)'!$S:$S,Reti!$A16,'GV(154.632.62x)'!$T:$T,Reti!H$5,'GV(154.632.62x)'!$U:$U,Reti!$A$1)-SUMIFS('GV(154.632.62x)'!$H:$H,'GV(154.632.62x)'!$S:$S,Reti!$A16,'GV(154.632.62x)'!$T:$T,Reti!H$5,'GV(154.632.62x)'!$U:$U,Reti!$A$1)</f>
        <v>101221840</v>
      </c>
      <c r="I16" s="34">
        <f>+SUMIFS('GV(154.632.62x)'!$G:$G,'GV(154.632.62x)'!$S:$S,Reti!$A16,'GV(154.632.62x)'!$T:$T,Reti!I$5,'GV(154.632.62x)'!$U:$U,Reti!$A$1)-SUMIFS('GV(154.632.62x)'!$H:$H,'GV(154.632.62x)'!$S:$S,Reti!$A16,'GV(154.632.62x)'!$T:$T,Reti!I$5,'GV(154.632.62x)'!$U:$U,Reti!$A$1)</f>
        <v>1053853102</v>
      </c>
      <c r="J16" s="34">
        <f>+SUMIFS('GV(154.632.62x)'!$G:$G,'GV(154.632.62x)'!$S:$S,Reti!$A16,'GV(154.632.62x)'!$T:$T,Reti!J$5,'GV(154.632.62x)'!$U:$U,Reti!$A$1)-SUMIFS('GV(154.632.62x)'!$H:$H,'GV(154.632.62x)'!$S:$S,Reti!$A16,'GV(154.632.62x)'!$T:$T,Reti!J$5,'GV(154.632.62x)'!$U:$U,Reti!$A$1)</f>
        <v>721922517</v>
      </c>
      <c r="K16" s="34">
        <f>+SUMIFS('GV(154.632.62x)'!$G:$G,'GV(154.632.62x)'!$S:$S,Reti!$A16,'GV(154.632.62x)'!$T:$T,Reti!K$5,'GV(154.632.62x)'!$U:$U,Reti!$A$1)-SUMIFS('GV(154.632.62x)'!$H:$H,'GV(154.632.62x)'!$S:$S,Reti!$A16,'GV(154.632.62x)'!$T:$T,Reti!K$5,'GV(154.632.62x)'!$U:$U,Reti!$A$1)</f>
        <v>48175423</v>
      </c>
      <c r="L16" s="34">
        <f>+SUMIFS('GV(154.632.62x)'!$G:$G,'GV(154.632.62x)'!$S:$S,Reti!$A16,'GV(154.632.62x)'!$T:$T,Reti!L$5,'GV(154.632.62x)'!$U:$U,Reti!$A$1)-SUMIFS('GV(154.632.62x)'!$H:$H,'GV(154.632.62x)'!$S:$S,Reti!$A16,'GV(154.632.62x)'!$T:$T,Reti!L$5,'GV(154.632.62x)'!$U:$U,Reti!$A$1)</f>
        <v>0</v>
      </c>
      <c r="M16" s="34">
        <f>+SUMIFS('GV(154.632.62x)'!$G:$G,'GV(154.632.62x)'!$S:$S,Reti!$A16,'GV(154.632.62x)'!$T:$T,Reti!M$5,'GV(154.632.62x)'!$U:$U,Reti!$A$1)-SUMIFS('GV(154.632.62x)'!$H:$H,'GV(154.632.62x)'!$S:$S,Reti!$A16,'GV(154.632.62x)'!$T:$T,Reti!M$5,'GV(154.632.62x)'!$U:$U,Reti!$A$1)</f>
        <v>0</v>
      </c>
      <c r="N16" s="34">
        <f>+SUMIFS('GV(154.632.62x)'!$G:$G,'GV(154.632.62x)'!$S:$S,Reti!$A16,'GV(154.632.62x)'!$T:$T,Reti!N$5,'GV(154.632.62x)'!$U:$U,Reti!$A$1)-SUMIFS('GV(154.632.62x)'!$H:$H,'GV(154.632.62x)'!$S:$S,Reti!$A16,'GV(154.632.62x)'!$T:$T,Reti!N$5,'GV(154.632.62x)'!$U:$U,Reti!$A$1)</f>
        <v>0</v>
      </c>
      <c r="O16" s="35">
        <f t="shared" si="2"/>
        <v>2489802024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+SUMIFS('GV(154.632.62x)'!$G:$G,'GV(154.632.62x)'!$S:$S,Reti!$A17,'GV(154.632.62x)'!$T:$T,Reti!C$5,'GV(154.632.62x)'!$U:$U,Reti!$A$1)-SUMIFS('GV(154.632.62x)'!$H:$H,'GV(154.632.62x)'!$S:$S,Reti!$A17,'GV(154.632.62x)'!$T:$T,Reti!C$5,'GV(154.632.62x)'!$U:$U,Reti!$A$1)</f>
        <v>13636363</v>
      </c>
      <c r="D17" s="35">
        <f>+SUMIFS('GV(154.632.62x)'!$G:$G,'GV(154.632.62x)'!$S:$S,Reti!$A17,'GV(154.632.62x)'!$T:$T,Reti!D$5,'GV(154.632.62x)'!$U:$U,Reti!$A$1)-SUMIFS('GV(154.632.62x)'!$H:$H,'GV(154.632.62x)'!$S:$S,Reti!$A17,'GV(154.632.62x)'!$T:$T,Reti!D$5,'GV(154.632.62x)'!$U:$U,Reti!$A$1)</f>
        <v>13636364</v>
      </c>
      <c r="E17" s="35">
        <f>+SUMIFS('GV(154.632.62x)'!$G:$G,'GV(154.632.62x)'!$S:$S,Reti!$A17,'GV(154.632.62x)'!$T:$T,Reti!E$5,'GV(154.632.62x)'!$U:$U,Reti!$A$1)-SUMIFS('GV(154.632.62x)'!$H:$H,'GV(154.632.62x)'!$S:$S,Reti!$A17,'GV(154.632.62x)'!$T:$T,Reti!E$5,'GV(154.632.62x)'!$U:$U,Reti!$A$1)</f>
        <v>0</v>
      </c>
      <c r="F17" s="35">
        <f>+SUMIFS('GV(154.632.62x)'!$G:$G,'GV(154.632.62x)'!$S:$S,Reti!$A17,'GV(154.632.62x)'!$T:$T,Reti!F$5,'GV(154.632.62x)'!$U:$U,Reti!$A$1)-SUMIFS('GV(154.632.62x)'!$H:$H,'GV(154.632.62x)'!$S:$S,Reti!$A17,'GV(154.632.62x)'!$T:$T,Reti!F$5,'GV(154.632.62x)'!$U:$U,Reti!$A$1)</f>
        <v>131818184</v>
      </c>
      <c r="G17" s="35">
        <f>+SUMIFS('GV(154.632.62x)'!$G:$G,'GV(154.632.62x)'!$S:$S,Reti!$A17,'GV(154.632.62x)'!$T:$T,Reti!G$5,'GV(154.632.62x)'!$U:$U,Reti!$A$1)-SUMIFS('GV(154.632.62x)'!$H:$H,'GV(154.632.62x)'!$S:$S,Reti!$A17,'GV(154.632.62x)'!$T:$T,Reti!G$5,'GV(154.632.62x)'!$U:$U,Reti!$A$1)</f>
        <v>90909092</v>
      </c>
      <c r="H17" s="35">
        <f>+SUMIFS('GV(154.632.62x)'!$G:$G,'GV(154.632.62x)'!$S:$S,Reti!$A17,'GV(154.632.62x)'!$T:$T,Reti!H$5,'GV(154.632.62x)'!$U:$U,Reti!$A$1)-SUMIFS('GV(154.632.62x)'!$H:$H,'GV(154.632.62x)'!$S:$S,Reti!$A17,'GV(154.632.62x)'!$T:$T,Reti!H$5,'GV(154.632.62x)'!$U:$U,Reti!$A$1)</f>
        <v>554545457</v>
      </c>
      <c r="I17" s="35">
        <f>+SUMIFS('GV(154.632.62x)'!$G:$G,'GV(154.632.62x)'!$S:$S,Reti!$A17,'GV(154.632.62x)'!$T:$T,Reti!I$5,'GV(154.632.62x)'!$U:$U,Reti!$A$1)-SUMIFS('GV(154.632.62x)'!$H:$H,'GV(154.632.62x)'!$S:$S,Reti!$A17,'GV(154.632.62x)'!$T:$T,Reti!I$5,'GV(154.632.62x)'!$U:$U,Reti!$A$1)</f>
        <v>172727273</v>
      </c>
      <c r="J17" s="35">
        <f>+SUMIFS('GV(154.632.62x)'!$G:$G,'GV(154.632.62x)'!$S:$S,Reti!$A17,'GV(154.632.62x)'!$T:$T,Reti!J$5,'GV(154.632.62x)'!$U:$U,Reti!$A$1)-SUMIFS('GV(154.632.62x)'!$H:$H,'GV(154.632.62x)'!$S:$S,Reti!$A17,'GV(154.632.62x)'!$T:$T,Reti!J$5,'GV(154.632.62x)'!$U:$U,Reti!$A$1)</f>
        <v>31818182</v>
      </c>
      <c r="K17" s="35">
        <f>+SUMIFS('GV(154.632.62x)'!$G:$G,'GV(154.632.62x)'!$S:$S,Reti!$A17,'GV(154.632.62x)'!$T:$T,Reti!K$5,'GV(154.632.62x)'!$U:$U,Reti!$A$1)-SUMIFS('GV(154.632.62x)'!$H:$H,'GV(154.632.62x)'!$S:$S,Reti!$A17,'GV(154.632.62x)'!$T:$T,Reti!K$5,'GV(154.632.62x)'!$U:$U,Reti!$A$1)</f>
        <v>219090911</v>
      </c>
      <c r="L17" s="35">
        <f>+SUMIFS('GV(154.632.62x)'!$G:$G,'GV(154.632.62x)'!$S:$S,Reti!$A17,'GV(154.632.62x)'!$T:$T,Reti!L$5,'GV(154.632.62x)'!$U:$U,Reti!$A$1)-SUMIFS('GV(154.632.62x)'!$H:$H,'GV(154.632.62x)'!$S:$S,Reti!$A17,'GV(154.632.62x)'!$T:$T,Reti!L$5,'GV(154.632.62x)'!$U:$U,Reti!$A$1)</f>
        <v>122727273</v>
      </c>
      <c r="M17" s="35">
        <f>+SUMIFS('GV(154.632.62x)'!$G:$G,'GV(154.632.62x)'!$S:$S,Reti!$A17,'GV(154.632.62x)'!$T:$T,Reti!M$5,'GV(154.632.62x)'!$U:$U,Reti!$A$1)-SUMIFS('GV(154.632.62x)'!$H:$H,'GV(154.632.62x)'!$S:$S,Reti!$A17,'GV(154.632.62x)'!$T:$T,Reti!M$5,'GV(154.632.62x)'!$U:$U,Reti!$A$1)</f>
        <v>90909094</v>
      </c>
      <c r="N17" s="35">
        <f>+SUMIFS('GV(154.632.62x)'!$G:$G,'GV(154.632.62x)'!$S:$S,Reti!$A17,'GV(154.632.62x)'!$T:$T,Reti!N$5,'GV(154.632.62x)'!$U:$U,Reti!$A$1)-SUMIFS('GV(154.632.62x)'!$H:$H,'GV(154.632.62x)'!$S:$S,Reti!$A17,'GV(154.632.62x)'!$T:$T,Reti!N$5,'GV(154.632.62x)'!$U:$U,Reti!$A$1)</f>
        <v>74090909</v>
      </c>
      <c r="O17" s="35">
        <f t="shared" si="2"/>
        <v>1515909102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+SUMIFS('GV(154.632.62x)'!$G:$G,'GV(154.632.62x)'!$S:$S,Reti!$A18,'GV(154.632.62x)'!$T:$T,Reti!C$5,'GV(154.632.62x)'!$U:$U,Reti!$A$1)-SUMIFS('GV(154.632.62x)'!$H:$H,'GV(154.632.62x)'!$S:$S,Reti!$A18,'GV(154.632.62x)'!$T:$T,Reti!C$5,'GV(154.632.62x)'!$U:$U,Reti!$A$1)</f>
        <v>89649915</v>
      </c>
      <c r="D18" s="35">
        <f>+SUMIFS('GV(154.632.62x)'!$G:$G,'GV(154.632.62x)'!$S:$S,Reti!$A18,'GV(154.632.62x)'!$T:$T,Reti!D$5,'GV(154.632.62x)'!$U:$U,Reti!$A$1)-SUMIFS('GV(154.632.62x)'!$H:$H,'GV(154.632.62x)'!$S:$S,Reti!$A18,'GV(154.632.62x)'!$T:$T,Reti!D$5,'GV(154.632.62x)'!$U:$U,Reti!$A$1)</f>
        <v>89554390</v>
      </c>
      <c r="E18" s="35">
        <f>+SUMIFS('GV(154.632.62x)'!$G:$G,'GV(154.632.62x)'!$S:$S,Reti!$A18,'GV(154.632.62x)'!$T:$T,Reti!E$5,'GV(154.632.62x)'!$U:$U,Reti!$A$1)-SUMIFS('GV(154.632.62x)'!$H:$H,'GV(154.632.62x)'!$S:$S,Reti!$A18,'GV(154.632.62x)'!$T:$T,Reti!E$5,'GV(154.632.62x)'!$U:$U,Reti!$A$1)</f>
        <v>6385262</v>
      </c>
      <c r="F18" s="35">
        <f>+SUMIFS('GV(154.632.62x)'!$G:$G,'GV(154.632.62x)'!$S:$S,Reti!$A18,'GV(154.632.62x)'!$T:$T,Reti!F$5,'GV(154.632.62x)'!$U:$U,Reti!$A$1)-SUMIFS('GV(154.632.62x)'!$H:$H,'GV(154.632.62x)'!$S:$S,Reti!$A18,'GV(154.632.62x)'!$T:$T,Reti!F$5,'GV(154.632.62x)'!$U:$U,Reti!$A$1)</f>
        <v>0</v>
      </c>
      <c r="G18" s="35">
        <f>+SUMIFS('GV(154.632.62x)'!$G:$G,'GV(154.632.62x)'!$S:$S,Reti!$A18,'GV(154.632.62x)'!$T:$T,Reti!G$5,'GV(154.632.62x)'!$U:$U,Reti!$A$1)-SUMIFS('GV(154.632.62x)'!$H:$H,'GV(154.632.62x)'!$S:$S,Reti!$A18,'GV(154.632.62x)'!$T:$T,Reti!G$5,'GV(154.632.62x)'!$U:$U,Reti!$A$1)</f>
        <v>0</v>
      </c>
      <c r="H18" s="35">
        <f>+SUMIFS('GV(154.632.62x)'!$G:$G,'GV(154.632.62x)'!$S:$S,Reti!$A18,'GV(154.632.62x)'!$T:$T,Reti!H$5,'GV(154.632.62x)'!$U:$U,Reti!$A$1)-SUMIFS('GV(154.632.62x)'!$H:$H,'GV(154.632.62x)'!$S:$S,Reti!$A18,'GV(154.632.62x)'!$T:$T,Reti!H$5,'GV(154.632.62x)'!$U:$U,Reti!$A$1)</f>
        <v>0</v>
      </c>
      <c r="I18" s="35">
        <f>+SUMIFS('GV(154.632.62x)'!$G:$G,'GV(154.632.62x)'!$S:$S,Reti!$A18,'GV(154.632.62x)'!$T:$T,Reti!I$5,'GV(154.632.62x)'!$U:$U,Reti!$A$1)-SUMIFS('GV(154.632.62x)'!$H:$H,'GV(154.632.62x)'!$S:$S,Reti!$A18,'GV(154.632.62x)'!$T:$T,Reti!I$5,'GV(154.632.62x)'!$U:$U,Reti!$A$1)</f>
        <v>0</v>
      </c>
      <c r="J18" s="35">
        <f>+SUMIFS('GV(154.632.62x)'!$G:$G,'GV(154.632.62x)'!$S:$S,Reti!$A18,'GV(154.632.62x)'!$T:$T,Reti!J$5,'GV(154.632.62x)'!$U:$U,Reti!$A$1)-SUMIFS('GV(154.632.62x)'!$H:$H,'GV(154.632.62x)'!$S:$S,Reti!$A18,'GV(154.632.62x)'!$T:$T,Reti!J$5,'GV(154.632.62x)'!$U:$U,Reti!$A$1)</f>
        <v>599000</v>
      </c>
      <c r="K18" s="35">
        <f>+SUMIFS('GV(154.632.62x)'!$G:$G,'GV(154.632.62x)'!$S:$S,Reti!$A18,'GV(154.632.62x)'!$T:$T,Reti!K$5,'GV(154.632.62x)'!$U:$U,Reti!$A$1)-SUMIFS('GV(154.632.62x)'!$H:$H,'GV(154.632.62x)'!$S:$S,Reti!$A18,'GV(154.632.62x)'!$T:$T,Reti!K$5,'GV(154.632.62x)'!$U:$U,Reti!$A$1)</f>
        <v>0</v>
      </c>
      <c r="L18" s="35">
        <f>+SUMIFS('GV(154.632.62x)'!$G:$G,'GV(154.632.62x)'!$S:$S,Reti!$A18,'GV(154.632.62x)'!$T:$T,Reti!L$5,'GV(154.632.62x)'!$U:$U,Reti!$A$1)-SUMIFS('GV(154.632.62x)'!$H:$H,'GV(154.632.62x)'!$S:$S,Reti!$A18,'GV(154.632.62x)'!$T:$T,Reti!L$5,'GV(154.632.62x)'!$U:$U,Reti!$A$1)</f>
        <v>0</v>
      </c>
      <c r="M18" s="35">
        <f>+SUMIFS('GV(154.632.62x)'!$G:$G,'GV(154.632.62x)'!$S:$S,Reti!$A18,'GV(154.632.62x)'!$T:$T,Reti!M$5,'GV(154.632.62x)'!$U:$U,Reti!$A$1)-SUMIFS('GV(154.632.62x)'!$H:$H,'GV(154.632.62x)'!$S:$S,Reti!$A18,'GV(154.632.62x)'!$T:$T,Reti!M$5,'GV(154.632.62x)'!$U:$U,Reti!$A$1)</f>
        <v>0</v>
      </c>
      <c r="N18" s="35">
        <f>+SUMIFS('GV(154.632.62x)'!$G:$G,'GV(154.632.62x)'!$S:$S,Reti!$A18,'GV(154.632.62x)'!$T:$T,Reti!N$5,'GV(154.632.62x)'!$U:$U,Reti!$A$1)-SUMIFS('GV(154.632.62x)'!$H:$H,'GV(154.632.62x)'!$S:$S,Reti!$A18,'GV(154.632.62x)'!$T:$T,Reti!N$5,'GV(154.632.62x)'!$U:$U,Reti!$A$1)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+SUMIFS('GV(154.632.62x)'!$G:$G,'GV(154.632.62x)'!$S:$S,Reti!$A19,'GV(154.632.62x)'!$T:$T,Reti!C$5,'GV(154.632.62x)'!$U:$U,Reti!$A$1)-SUMIFS('GV(154.632.62x)'!$H:$H,'GV(154.632.62x)'!$S:$S,Reti!$A19,'GV(154.632.62x)'!$T:$T,Reti!C$5,'GV(154.632.62x)'!$U:$U,Reti!$A$1)</f>
        <v>0</v>
      </c>
      <c r="D19" s="35">
        <f>+SUMIFS('GV(154.632.62x)'!$G:$G,'GV(154.632.62x)'!$S:$S,Reti!$A19,'GV(154.632.62x)'!$T:$T,Reti!D$5,'GV(154.632.62x)'!$U:$U,Reti!$A$1)-SUMIFS('GV(154.632.62x)'!$H:$H,'GV(154.632.62x)'!$S:$S,Reti!$A19,'GV(154.632.62x)'!$T:$T,Reti!D$5,'GV(154.632.62x)'!$U:$U,Reti!$A$1)</f>
        <v>0</v>
      </c>
      <c r="E19" s="35">
        <f>+SUMIFS('GV(154.632.62x)'!$G:$G,'GV(154.632.62x)'!$S:$S,Reti!$A19,'GV(154.632.62x)'!$T:$T,Reti!E$5,'GV(154.632.62x)'!$U:$U,Reti!$A$1)-SUMIFS('GV(154.632.62x)'!$H:$H,'GV(154.632.62x)'!$S:$S,Reti!$A19,'GV(154.632.62x)'!$T:$T,Reti!E$5,'GV(154.632.62x)'!$U:$U,Reti!$A$1)</f>
        <v>0</v>
      </c>
      <c r="F19" s="35">
        <f>+SUMIFS('GV(154.632.62x)'!$G:$G,'GV(154.632.62x)'!$S:$S,Reti!$A19,'GV(154.632.62x)'!$T:$T,Reti!F$5,'GV(154.632.62x)'!$U:$U,Reti!$A$1)-SUMIFS('GV(154.632.62x)'!$H:$H,'GV(154.632.62x)'!$S:$S,Reti!$A19,'GV(154.632.62x)'!$T:$T,Reti!F$5,'GV(154.632.62x)'!$U:$U,Reti!$A$1)</f>
        <v>0</v>
      </c>
      <c r="G19" s="35">
        <f>+SUMIFS('GV(154.632.62x)'!$G:$G,'GV(154.632.62x)'!$S:$S,Reti!$A19,'GV(154.632.62x)'!$T:$T,Reti!G$5,'GV(154.632.62x)'!$U:$U,Reti!$A$1)-SUMIFS('GV(154.632.62x)'!$H:$H,'GV(154.632.62x)'!$S:$S,Reti!$A19,'GV(154.632.62x)'!$T:$T,Reti!G$5,'GV(154.632.62x)'!$U:$U,Reti!$A$1)</f>
        <v>0</v>
      </c>
      <c r="H19" s="35">
        <f>+SUMIFS('GV(154.632.62x)'!$G:$G,'GV(154.632.62x)'!$S:$S,Reti!$A19,'GV(154.632.62x)'!$T:$T,Reti!H$5,'GV(154.632.62x)'!$U:$U,Reti!$A$1)-SUMIFS('GV(154.632.62x)'!$H:$H,'GV(154.632.62x)'!$S:$S,Reti!$A19,'GV(154.632.62x)'!$T:$T,Reti!H$5,'GV(154.632.62x)'!$U:$U,Reti!$A$1)</f>
        <v>0</v>
      </c>
      <c r="I19" s="35">
        <f>+SUMIFS('GV(154.632.62x)'!$G:$G,'GV(154.632.62x)'!$S:$S,Reti!$A19,'GV(154.632.62x)'!$T:$T,Reti!I$5,'GV(154.632.62x)'!$U:$U,Reti!$A$1)-SUMIFS('GV(154.632.62x)'!$H:$H,'GV(154.632.62x)'!$S:$S,Reti!$A19,'GV(154.632.62x)'!$T:$T,Reti!I$5,'GV(154.632.62x)'!$U:$U,Reti!$A$1)</f>
        <v>0</v>
      </c>
      <c r="J19" s="35">
        <f>+SUMIFS('GV(154.632.62x)'!$G:$G,'GV(154.632.62x)'!$S:$S,Reti!$A19,'GV(154.632.62x)'!$T:$T,Reti!J$5,'GV(154.632.62x)'!$U:$U,Reti!$A$1)-SUMIFS('GV(154.632.62x)'!$H:$H,'GV(154.632.62x)'!$S:$S,Reti!$A19,'GV(154.632.62x)'!$T:$T,Reti!J$5,'GV(154.632.62x)'!$U:$U,Reti!$A$1)</f>
        <v>0</v>
      </c>
      <c r="K19" s="35">
        <f>+SUMIFS('GV(154.632.62x)'!$G:$G,'GV(154.632.62x)'!$S:$S,Reti!$A19,'GV(154.632.62x)'!$T:$T,Reti!K$5,'GV(154.632.62x)'!$U:$U,Reti!$A$1)-SUMIFS('GV(154.632.62x)'!$H:$H,'GV(154.632.62x)'!$S:$S,Reti!$A19,'GV(154.632.62x)'!$T:$T,Reti!K$5,'GV(154.632.62x)'!$U:$U,Reti!$A$1)</f>
        <v>0</v>
      </c>
      <c r="L19" s="35">
        <f>+SUMIFS('GV(154.632.62x)'!$G:$G,'GV(154.632.62x)'!$S:$S,Reti!$A19,'GV(154.632.62x)'!$T:$T,Reti!L$5,'GV(154.632.62x)'!$U:$U,Reti!$A$1)-SUMIFS('GV(154.632.62x)'!$H:$H,'GV(154.632.62x)'!$S:$S,Reti!$A19,'GV(154.632.62x)'!$T:$T,Reti!L$5,'GV(154.632.62x)'!$U:$U,Reti!$A$1)</f>
        <v>2250000</v>
      </c>
      <c r="M19" s="35">
        <f>+SUMIFS('GV(154.632.62x)'!$G:$G,'GV(154.632.62x)'!$S:$S,Reti!$A19,'GV(154.632.62x)'!$T:$T,Reti!M$5,'GV(154.632.62x)'!$U:$U,Reti!$A$1)-SUMIFS('GV(154.632.62x)'!$H:$H,'GV(154.632.62x)'!$S:$S,Reti!$A19,'GV(154.632.62x)'!$T:$T,Reti!M$5,'GV(154.632.62x)'!$U:$U,Reti!$A$1)</f>
        <v>0</v>
      </c>
      <c r="N19" s="35">
        <f>+SUMIFS('GV(154.632.62x)'!$G:$G,'GV(154.632.62x)'!$S:$S,Reti!$A19,'GV(154.632.62x)'!$T:$T,Reti!N$5,'GV(154.632.62x)'!$U:$U,Reti!$A$1)-SUMIFS('GV(154.632.62x)'!$H:$H,'GV(154.632.62x)'!$S:$S,Reti!$A19,'GV(154.632.62x)'!$T:$T,Reti!N$5,'GV(154.632.62x)'!$U:$U,Reti!$A$1)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eti!$A22,'GV(154.632.62x)'!$T:$T,Reti!C$5,'GV(154.632.62x)'!$U:$U,Reti!$A$1)-SUMIFS('GV(154.632.62x)'!$H:$H,'GV(154.632.62x)'!$S:$S,Reti!$A22,'GV(154.632.62x)'!$T:$T,Reti!C$5,'GV(154.632.62x)'!$U:$U,Reti!$A$1)+SUMIFS('641.642'!$G:$G,'641.642'!$S:$S,Reti!$A22,'641.642'!$T:$T,Reti!C$5,'641.642'!$W:$W,Reti!$A$1)-SUMIFS('641.642'!$H:$H,'641.642'!$S:$S,Reti!$A22,'641.642'!$T:$T,Reti!C$5,'641.642'!$W:$W,Reti!$A$1)+SUMIFS('635.811'!$G:$G,'635.811'!$Q:$Q,Reti!C$5,'635.811'!$R:$R,Reti!$A$1,'635.811'!$P:$P,Reti!$A22)</f>
        <v>24836335</v>
      </c>
      <c r="D22" s="35">
        <f>+SUMIFS('GV(154.632.62x)'!$G:$G,'GV(154.632.62x)'!$S:$S,Reti!$A22,'GV(154.632.62x)'!$T:$T,Reti!D$5,'GV(154.632.62x)'!$U:$U,Reti!$A$1)-SUMIFS('GV(154.632.62x)'!$H:$H,'GV(154.632.62x)'!$S:$S,Reti!$A22,'GV(154.632.62x)'!$T:$T,Reti!D$5,'GV(154.632.62x)'!$U:$U,Reti!$A$1)+SUMIFS('641.642'!$G:$G,'641.642'!$S:$S,Reti!$A22,'641.642'!$T:$T,Reti!D$5,'641.642'!$W:$W,Reti!$A$1)-SUMIFS('641.642'!$H:$H,'641.642'!$S:$S,Reti!$A22,'641.642'!$T:$T,Reti!D$5,'641.642'!$W:$W,Reti!$A$1)+SUMIFS('635.811'!$G:$G,'635.811'!$Q:$Q,Reti!D$5,'635.811'!$R:$R,Reti!$A$1,'635.811'!$P:$P,Reti!$A22)</f>
        <v>0</v>
      </c>
      <c r="E22" s="35">
        <f>+SUMIFS('GV(154.632.62x)'!$G:$G,'GV(154.632.62x)'!$S:$S,Reti!$A22,'GV(154.632.62x)'!$T:$T,Reti!E$5,'GV(154.632.62x)'!$U:$U,Reti!$A$1)-SUMIFS('GV(154.632.62x)'!$H:$H,'GV(154.632.62x)'!$S:$S,Reti!$A22,'GV(154.632.62x)'!$T:$T,Reti!E$5,'GV(154.632.62x)'!$U:$U,Reti!$A$1)+SUMIFS('641.642'!$G:$G,'641.642'!$S:$S,Reti!$A22,'641.642'!$T:$T,Reti!E$5,'641.642'!$W:$W,Reti!$A$1)-SUMIFS('641.642'!$H:$H,'641.642'!$S:$S,Reti!$A22,'641.642'!$T:$T,Reti!E$5,'641.642'!$W:$W,Reti!$A$1)+SUMIFS('635.811'!$G:$G,'635.811'!$Q:$Q,Reti!E$5,'635.811'!$R:$R,Reti!$A$1,'635.811'!$P:$P,Reti!$A22)</f>
        <v>6031840</v>
      </c>
      <c r="F22" s="35">
        <f>+SUMIFS('GV(154.632.62x)'!$G:$G,'GV(154.632.62x)'!$S:$S,Reti!$A22,'GV(154.632.62x)'!$T:$T,Reti!F$5,'GV(154.632.62x)'!$U:$U,Reti!$A$1)-SUMIFS('GV(154.632.62x)'!$H:$H,'GV(154.632.62x)'!$S:$S,Reti!$A22,'GV(154.632.62x)'!$T:$T,Reti!F$5,'GV(154.632.62x)'!$U:$U,Reti!$A$1)+SUMIFS('641.642'!$G:$G,'641.642'!$S:$S,Reti!$A22,'641.642'!$T:$T,Reti!F$5,'641.642'!$W:$W,Reti!$A$1)-SUMIFS('641.642'!$H:$H,'641.642'!$S:$S,Reti!$A22,'641.642'!$T:$T,Reti!F$5,'641.642'!$W:$W,Reti!$A$1)+SUMIFS('635.811'!$G:$G,'635.811'!$Q:$Q,Reti!F$5,'635.811'!$R:$R,Reti!$A$1,'635.811'!$P:$P,Reti!$A22)</f>
        <v>2470741</v>
      </c>
      <c r="G22" s="35">
        <f>+SUMIFS('GV(154.632.62x)'!$G:$G,'GV(154.632.62x)'!$S:$S,Reti!$A22,'GV(154.632.62x)'!$T:$T,Reti!G$5,'GV(154.632.62x)'!$U:$U,Reti!$A$1)-SUMIFS('GV(154.632.62x)'!$H:$H,'GV(154.632.62x)'!$S:$S,Reti!$A22,'GV(154.632.62x)'!$T:$T,Reti!G$5,'GV(154.632.62x)'!$U:$U,Reti!$A$1)+SUMIFS('641.642'!$G:$G,'641.642'!$S:$S,Reti!$A22,'641.642'!$T:$T,Reti!G$5,'641.642'!$W:$W,Reti!$A$1)-SUMIFS('641.642'!$H:$H,'641.642'!$S:$S,Reti!$A22,'641.642'!$T:$T,Reti!G$5,'641.642'!$W:$W,Reti!$A$1)+SUMIFS('635.811'!$G:$G,'635.811'!$Q:$Q,Reti!G$5,'635.811'!$R:$R,Reti!$A$1,'635.811'!$P:$P,Reti!$A22)</f>
        <v>26611421</v>
      </c>
      <c r="H22" s="35">
        <f>+SUMIFS('GV(154.632.62x)'!$G:$G,'GV(154.632.62x)'!$S:$S,Reti!$A22,'GV(154.632.62x)'!$T:$T,Reti!H$5,'GV(154.632.62x)'!$U:$U,Reti!$A$1)-SUMIFS('GV(154.632.62x)'!$H:$H,'GV(154.632.62x)'!$S:$S,Reti!$A22,'GV(154.632.62x)'!$T:$T,Reti!H$5,'GV(154.632.62x)'!$U:$U,Reti!$A$1)+SUMIFS('641.642'!$G:$G,'641.642'!$S:$S,Reti!$A22,'641.642'!$T:$T,Reti!H$5,'641.642'!$W:$W,Reti!$A$1)-SUMIFS('641.642'!$H:$H,'641.642'!$S:$S,Reti!$A22,'641.642'!$T:$T,Reti!H$5,'641.642'!$W:$W,Reti!$A$1)+SUMIFS('635.811'!$G:$G,'635.811'!$Q:$Q,Reti!H$5,'635.811'!$R:$R,Reti!$A$1,'635.811'!$P:$P,Reti!$A22)</f>
        <v>43556952</v>
      </c>
      <c r="I22" s="35">
        <f>+SUMIFS('GV(154.632.62x)'!$G:$G,'GV(154.632.62x)'!$S:$S,Reti!$A22,'GV(154.632.62x)'!$T:$T,Reti!I$5,'GV(154.632.62x)'!$U:$U,Reti!$A$1)-SUMIFS('GV(154.632.62x)'!$H:$H,'GV(154.632.62x)'!$S:$S,Reti!$A22,'GV(154.632.62x)'!$T:$T,Reti!I$5,'GV(154.632.62x)'!$U:$U,Reti!$A$1)+SUMIFS('641.642'!$G:$G,'641.642'!$S:$S,Reti!$A22,'641.642'!$T:$T,Reti!I$5,'641.642'!$W:$W,Reti!$A$1)-SUMIFS('641.642'!$H:$H,'641.642'!$S:$S,Reti!$A22,'641.642'!$T:$T,Reti!I$5,'641.642'!$W:$W,Reti!$A$1)+SUMIFS('635.811'!$G:$G,'635.811'!$Q:$Q,Reti!I$5,'635.811'!$R:$R,Reti!$A$1,'635.811'!$P:$P,Reti!$A22)</f>
        <v>71701706</v>
      </c>
      <c r="J22" s="35">
        <f>+SUMIFS('GV(154.632.62x)'!$G:$G,'GV(154.632.62x)'!$S:$S,Reti!$A22,'GV(154.632.62x)'!$T:$T,Reti!J$5,'GV(154.632.62x)'!$U:$U,Reti!$A$1)-SUMIFS('GV(154.632.62x)'!$H:$H,'GV(154.632.62x)'!$S:$S,Reti!$A22,'GV(154.632.62x)'!$T:$T,Reti!J$5,'GV(154.632.62x)'!$U:$U,Reti!$A$1)+SUMIFS('641.642'!$G:$G,'641.642'!$S:$S,Reti!$A22,'641.642'!$T:$T,Reti!J$5,'641.642'!$W:$W,Reti!$A$1)-SUMIFS('641.642'!$H:$H,'641.642'!$S:$S,Reti!$A22,'641.642'!$T:$T,Reti!J$5,'641.642'!$W:$W,Reti!$A$1)+SUMIFS('635.811'!$G:$G,'635.811'!$Q:$Q,Reti!J$5,'635.811'!$R:$R,Reti!$A$1,'635.811'!$P:$P,Reti!$A22)</f>
        <v>104792859</v>
      </c>
      <c r="K22" s="35">
        <f>+SUMIFS('GV(154.632.62x)'!$G:$G,'GV(154.632.62x)'!$S:$S,Reti!$A22,'GV(154.632.62x)'!$T:$T,Reti!K$5,'GV(154.632.62x)'!$U:$U,Reti!$A$1)-SUMIFS('GV(154.632.62x)'!$H:$H,'GV(154.632.62x)'!$S:$S,Reti!$A22,'GV(154.632.62x)'!$T:$T,Reti!K$5,'GV(154.632.62x)'!$U:$U,Reti!$A$1)+SUMIFS('641.642'!$G:$G,'641.642'!$S:$S,Reti!$A22,'641.642'!$T:$T,Reti!K$5,'641.642'!$W:$W,Reti!$A$1)-SUMIFS('641.642'!$H:$H,'641.642'!$S:$S,Reti!$A22,'641.642'!$T:$T,Reti!K$5,'641.642'!$W:$W,Reti!$A$1)+SUMIFS('635.811'!$G:$G,'635.811'!$Q:$Q,Reti!K$5,'635.811'!$R:$R,Reti!$A$1,'635.811'!$P:$P,Reti!$A22)</f>
        <v>72835832</v>
      </c>
      <c r="L22" s="35">
        <f>+SUMIFS('GV(154.632.62x)'!$G:$G,'GV(154.632.62x)'!$S:$S,Reti!$A22,'GV(154.632.62x)'!$T:$T,Reti!L$5,'GV(154.632.62x)'!$U:$U,Reti!$A$1)-SUMIFS('GV(154.632.62x)'!$H:$H,'GV(154.632.62x)'!$S:$S,Reti!$A22,'GV(154.632.62x)'!$T:$T,Reti!L$5,'GV(154.632.62x)'!$U:$U,Reti!$A$1)+SUMIFS('641.642'!$G:$G,'641.642'!$S:$S,Reti!$A22,'641.642'!$T:$T,Reti!L$5,'641.642'!$W:$W,Reti!$A$1)-SUMIFS('641.642'!$H:$H,'641.642'!$S:$S,Reti!$A22,'641.642'!$T:$T,Reti!L$5,'641.642'!$W:$W,Reti!$A$1)+SUMIFS('635.811'!$G:$G,'635.811'!$Q:$Q,Reti!L$5,'635.811'!$R:$R,Reti!$A$1,'635.811'!$P:$P,Reti!$A22)</f>
        <v>21727845</v>
      </c>
      <c r="M22" s="35">
        <f>+SUMIFS('GV(154.632.62x)'!$G:$G,'GV(154.632.62x)'!$S:$S,Reti!$A22,'GV(154.632.62x)'!$T:$T,Reti!M$5,'GV(154.632.62x)'!$U:$U,Reti!$A$1)-SUMIFS('GV(154.632.62x)'!$H:$H,'GV(154.632.62x)'!$S:$S,Reti!$A22,'GV(154.632.62x)'!$T:$T,Reti!M$5,'GV(154.632.62x)'!$U:$U,Reti!$A$1)+SUMIFS('641.642'!$G:$G,'641.642'!$S:$S,Reti!$A22,'641.642'!$T:$T,Reti!M$5,'641.642'!$W:$W,Reti!$A$1)-SUMIFS('641.642'!$H:$H,'641.642'!$S:$S,Reti!$A22,'641.642'!$T:$T,Reti!M$5,'641.642'!$W:$W,Reti!$A$1)+SUMIFS('635.811'!$G:$G,'635.811'!$Q:$Q,Reti!M$5,'635.811'!$R:$R,Reti!$A$1,'635.811'!$P:$P,Reti!$A22)</f>
        <v>40582481</v>
      </c>
      <c r="N22" s="35">
        <f>+SUMIFS('GV(154.632.62x)'!$G:$G,'GV(154.632.62x)'!$S:$S,Reti!$A22,'GV(154.632.62x)'!$T:$T,Reti!N$5,'GV(154.632.62x)'!$U:$U,Reti!$A$1)-SUMIFS('GV(154.632.62x)'!$H:$H,'GV(154.632.62x)'!$S:$S,Reti!$A22,'GV(154.632.62x)'!$T:$T,Reti!N$5,'GV(154.632.62x)'!$U:$U,Reti!$A$1)+SUMIFS('641.642'!$G:$G,'641.642'!$S:$S,Reti!$A22,'641.642'!$T:$T,Reti!N$5,'641.642'!$W:$W,Reti!$A$1)-SUMIFS('641.642'!$H:$H,'641.642'!$S:$S,Reti!$A22,'641.642'!$T:$T,Reti!N$5,'641.642'!$W:$W,Reti!$A$1)+SUMIFS('635.811'!$G:$G,'635.811'!$Q:$Q,Reti!N$5,'635.811'!$R:$R,Reti!$A$1,'635.811'!$P:$P,Reti!$A22)</f>
        <v>8311666</v>
      </c>
      <c r="O22" s="35">
        <f t="shared" si="2"/>
        <v>423459678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eti!$A23,'GV(154.632.62x)'!$T:$T,Reti!C$5,'GV(154.632.62x)'!$U:$U,Reti!$A$1)-SUMIFS('GV(154.632.62x)'!$H:$H,'GV(154.632.62x)'!$S:$S,Reti!$A23,'GV(154.632.62x)'!$T:$T,Reti!C$5,'GV(154.632.62x)'!$U:$U,Reti!$A$1)+SUMIFS('641.642'!$G:$G,'641.642'!$S:$S,Reti!$A23,'641.642'!$T:$T,Reti!C$5,'641.642'!$W:$W,Reti!$A$1)-SUMIFS('641.642'!$H:$H,'641.642'!$S:$S,Reti!$A23,'641.642'!$T:$T,Reti!C$5,'641.642'!$W:$W,Reti!$A$1)+SUMIFS('635.811'!$G:$G,'635.811'!$Q:$Q,Reti!C$5,'635.811'!$R:$R,Reti!$A$1,'635.811'!$P:$P,Reti!$A23)</f>
        <v>18985185</v>
      </c>
      <c r="D23" s="35">
        <f>+SUMIFS('GV(154.632.62x)'!$G:$G,'GV(154.632.62x)'!$S:$S,Reti!$A23,'GV(154.632.62x)'!$T:$T,Reti!D$5,'GV(154.632.62x)'!$U:$U,Reti!$A$1)-SUMIFS('GV(154.632.62x)'!$H:$H,'GV(154.632.62x)'!$S:$S,Reti!$A23,'GV(154.632.62x)'!$T:$T,Reti!D$5,'GV(154.632.62x)'!$U:$U,Reti!$A$1)+SUMIFS('641.642'!$G:$G,'641.642'!$S:$S,Reti!$A23,'641.642'!$T:$T,Reti!D$5,'641.642'!$W:$W,Reti!$A$1)-SUMIFS('641.642'!$H:$H,'641.642'!$S:$S,Reti!$A23,'641.642'!$T:$T,Reti!D$5,'641.642'!$W:$W,Reti!$A$1)+SUMIFS('635.811'!$G:$G,'635.811'!$Q:$Q,Reti!D$5,'635.811'!$R:$R,Reti!$A$1,'635.811'!$P:$P,Reti!$A23)</f>
        <v>0</v>
      </c>
      <c r="E23" s="35">
        <f>+SUMIFS('GV(154.632.62x)'!$G:$G,'GV(154.632.62x)'!$S:$S,Reti!$A23,'GV(154.632.62x)'!$T:$T,Reti!E$5,'GV(154.632.62x)'!$U:$U,Reti!$A$1)-SUMIFS('GV(154.632.62x)'!$H:$H,'GV(154.632.62x)'!$S:$S,Reti!$A23,'GV(154.632.62x)'!$T:$T,Reti!E$5,'GV(154.632.62x)'!$U:$U,Reti!$A$1)+SUMIFS('641.642'!$G:$G,'641.642'!$S:$S,Reti!$A23,'641.642'!$T:$T,Reti!E$5,'641.642'!$W:$W,Reti!$A$1)-SUMIFS('641.642'!$H:$H,'641.642'!$S:$S,Reti!$A23,'641.642'!$T:$T,Reti!E$5,'641.642'!$W:$W,Reti!$A$1)+SUMIFS('635.811'!$G:$G,'635.811'!$Q:$Q,Reti!E$5,'635.811'!$R:$R,Reti!$A$1,'635.811'!$P:$P,Reti!$A23)</f>
        <v>37284713</v>
      </c>
      <c r="F23" s="35">
        <f>+SUMIFS('GV(154.632.62x)'!$G:$G,'GV(154.632.62x)'!$S:$S,Reti!$A23,'GV(154.632.62x)'!$T:$T,Reti!F$5,'GV(154.632.62x)'!$U:$U,Reti!$A$1)-SUMIFS('GV(154.632.62x)'!$H:$H,'GV(154.632.62x)'!$S:$S,Reti!$A23,'GV(154.632.62x)'!$T:$T,Reti!F$5,'GV(154.632.62x)'!$U:$U,Reti!$A$1)+SUMIFS('641.642'!$G:$G,'641.642'!$S:$S,Reti!$A23,'641.642'!$T:$T,Reti!F$5,'641.642'!$W:$W,Reti!$A$1)-SUMIFS('641.642'!$H:$H,'641.642'!$S:$S,Reti!$A23,'641.642'!$T:$T,Reti!F$5,'641.642'!$W:$W,Reti!$A$1)+SUMIFS('635.811'!$G:$G,'635.811'!$Q:$Q,Reti!F$5,'635.811'!$R:$R,Reti!$A$1,'635.811'!$P:$P,Reti!$A23)</f>
        <v>86132325</v>
      </c>
      <c r="G23" s="35">
        <f>+SUMIFS('GV(154.632.62x)'!$G:$G,'GV(154.632.62x)'!$S:$S,Reti!$A23,'GV(154.632.62x)'!$T:$T,Reti!G$5,'GV(154.632.62x)'!$U:$U,Reti!$A$1)-SUMIFS('GV(154.632.62x)'!$H:$H,'GV(154.632.62x)'!$S:$S,Reti!$A23,'GV(154.632.62x)'!$T:$T,Reti!G$5,'GV(154.632.62x)'!$U:$U,Reti!$A$1)+SUMIFS('641.642'!$G:$G,'641.642'!$S:$S,Reti!$A23,'641.642'!$T:$T,Reti!G$5,'641.642'!$W:$W,Reti!$A$1)-SUMIFS('641.642'!$H:$H,'641.642'!$S:$S,Reti!$A23,'641.642'!$T:$T,Reti!G$5,'641.642'!$W:$W,Reti!$A$1)+SUMIFS('635.811'!$G:$G,'635.811'!$Q:$Q,Reti!G$5,'635.811'!$R:$R,Reti!$A$1,'635.811'!$P:$P,Reti!$A23)</f>
        <v>63636363</v>
      </c>
      <c r="H23" s="35">
        <f>+SUMIFS('GV(154.632.62x)'!$G:$G,'GV(154.632.62x)'!$S:$S,Reti!$A23,'GV(154.632.62x)'!$T:$T,Reti!H$5,'GV(154.632.62x)'!$U:$U,Reti!$A$1)-SUMIFS('GV(154.632.62x)'!$H:$H,'GV(154.632.62x)'!$S:$S,Reti!$A23,'GV(154.632.62x)'!$T:$T,Reti!H$5,'GV(154.632.62x)'!$U:$U,Reti!$A$1)+SUMIFS('641.642'!$G:$G,'641.642'!$S:$S,Reti!$A23,'641.642'!$T:$T,Reti!H$5,'641.642'!$W:$W,Reti!$A$1)-SUMIFS('641.642'!$H:$H,'641.642'!$S:$S,Reti!$A23,'641.642'!$T:$T,Reti!H$5,'641.642'!$W:$W,Reti!$A$1)+SUMIFS('635.811'!$G:$G,'635.811'!$Q:$Q,Reti!H$5,'635.811'!$R:$R,Reti!$A$1,'635.811'!$P:$P,Reti!$A23)</f>
        <v>391957526</v>
      </c>
      <c r="I23" s="35">
        <f>+SUMIFS('GV(154.632.62x)'!$G:$G,'GV(154.632.62x)'!$S:$S,Reti!$A23,'GV(154.632.62x)'!$T:$T,Reti!I$5,'GV(154.632.62x)'!$U:$U,Reti!$A$1)-SUMIFS('GV(154.632.62x)'!$H:$H,'GV(154.632.62x)'!$S:$S,Reti!$A23,'GV(154.632.62x)'!$T:$T,Reti!I$5,'GV(154.632.62x)'!$U:$U,Reti!$A$1)+SUMIFS('641.642'!$G:$G,'641.642'!$S:$S,Reti!$A23,'641.642'!$T:$T,Reti!I$5,'641.642'!$W:$W,Reti!$A$1)-SUMIFS('641.642'!$H:$H,'641.642'!$S:$S,Reti!$A23,'641.642'!$T:$T,Reti!I$5,'641.642'!$W:$W,Reti!$A$1)+SUMIFS('635.811'!$G:$G,'635.811'!$Q:$Q,Reti!I$5,'635.811'!$R:$R,Reti!$A$1,'635.811'!$P:$P,Reti!$A23)</f>
        <v>393528006</v>
      </c>
      <c r="J23" s="35">
        <f>+SUMIFS('GV(154.632.62x)'!$G:$G,'GV(154.632.62x)'!$S:$S,Reti!$A23,'GV(154.632.62x)'!$T:$T,Reti!J$5,'GV(154.632.62x)'!$U:$U,Reti!$A$1)-SUMIFS('GV(154.632.62x)'!$H:$H,'GV(154.632.62x)'!$S:$S,Reti!$A23,'GV(154.632.62x)'!$T:$T,Reti!J$5,'GV(154.632.62x)'!$U:$U,Reti!$A$1)+SUMIFS('641.642'!$G:$G,'641.642'!$S:$S,Reti!$A23,'641.642'!$T:$T,Reti!J$5,'641.642'!$W:$W,Reti!$A$1)-SUMIFS('641.642'!$H:$H,'641.642'!$S:$S,Reti!$A23,'641.642'!$T:$T,Reti!J$5,'641.642'!$W:$W,Reti!$A$1)+SUMIFS('635.811'!$G:$G,'635.811'!$Q:$Q,Reti!J$5,'635.811'!$R:$R,Reti!$A$1,'635.811'!$P:$P,Reti!$A23)</f>
        <v>214588971</v>
      </c>
      <c r="K23" s="35">
        <f>+SUMIFS('GV(154.632.62x)'!$G:$G,'GV(154.632.62x)'!$S:$S,Reti!$A23,'GV(154.632.62x)'!$T:$T,Reti!K$5,'GV(154.632.62x)'!$U:$U,Reti!$A$1)-SUMIFS('GV(154.632.62x)'!$H:$H,'GV(154.632.62x)'!$S:$S,Reti!$A23,'GV(154.632.62x)'!$T:$T,Reti!K$5,'GV(154.632.62x)'!$U:$U,Reti!$A$1)+SUMIFS('641.642'!$G:$G,'641.642'!$S:$S,Reti!$A23,'641.642'!$T:$T,Reti!K$5,'641.642'!$W:$W,Reti!$A$1)-SUMIFS('641.642'!$H:$H,'641.642'!$S:$S,Reti!$A23,'641.642'!$T:$T,Reti!K$5,'641.642'!$W:$W,Reti!$A$1)+SUMIFS('635.811'!$G:$G,'635.811'!$Q:$Q,Reti!K$5,'635.811'!$R:$R,Reti!$A$1,'635.811'!$P:$P,Reti!$A23)</f>
        <v>374586706</v>
      </c>
      <c r="L23" s="35">
        <f>+SUMIFS('GV(154.632.62x)'!$G:$G,'GV(154.632.62x)'!$S:$S,Reti!$A23,'GV(154.632.62x)'!$T:$T,Reti!L$5,'GV(154.632.62x)'!$U:$U,Reti!$A$1)-SUMIFS('GV(154.632.62x)'!$H:$H,'GV(154.632.62x)'!$S:$S,Reti!$A23,'GV(154.632.62x)'!$T:$T,Reti!L$5,'GV(154.632.62x)'!$U:$U,Reti!$A$1)+SUMIFS('641.642'!$G:$G,'641.642'!$S:$S,Reti!$A23,'641.642'!$T:$T,Reti!L$5,'641.642'!$W:$W,Reti!$A$1)-SUMIFS('641.642'!$H:$H,'641.642'!$S:$S,Reti!$A23,'641.642'!$T:$T,Reti!L$5,'641.642'!$W:$W,Reti!$A$1)+SUMIFS('635.811'!$G:$G,'635.811'!$Q:$Q,Reti!L$5,'635.811'!$R:$R,Reti!$A$1,'635.811'!$P:$P,Reti!$A23)</f>
        <v>97911517</v>
      </c>
      <c r="M23" s="35">
        <f>+SUMIFS('GV(154.632.62x)'!$G:$G,'GV(154.632.62x)'!$S:$S,Reti!$A23,'GV(154.632.62x)'!$T:$T,Reti!M$5,'GV(154.632.62x)'!$U:$U,Reti!$A$1)-SUMIFS('GV(154.632.62x)'!$H:$H,'GV(154.632.62x)'!$S:$S,Reti!$A23,'GV(154.632.62x)'!$T:$T,Reti!M$5,'GV(154.632.62x)'!$U:$U,Reti!$A$1)+SUMIFS('641.642'!$G:$G,'641.642'!$S:$S,Reti!$A23,'641.642'!$T:$T,Reti!M$5,'641.642'!$W:$W,Reti!$A$1)-SUMIFS('641.642'!$H:$H,'641.642'!$S:$S,Reti!$A23,'641.642'!$T:$T,Reti!M$5,'641.642'!$W:$W,Reti!$A$1)+SUMIFS('635.811'!$G:$G,'635.811'!$Q:$Q,Reti!M$5,'635.811'!$R:$R,Reti!$A$1,'635.811'!$P:$P,Reti!$A23)</f>
        <v>464658541</v>
      </c>
      <c r="N23" s="35">
        <f>+SUMIFS('GV(154.632.62x)'!$G:$G,'GV(154.632.62x)'!$S:$S,Reti!$A23,'GV(154.632.62x)'!$T:$T,Reti!N$5,'GV(154.632.62x)'!$U:$U,Reti!$A$1)-SUMIFS('GV(154.632.62x)'!$H:$H,'GV(154.632.62x)'!$S:$S,Reti!$A23,'GV(154.632.62x)'!$T:$T,Reti!N$5,'GV(154.632.62x)'!$U:$U,Reti!$A$1)+SUMIFS('641.642'!$G:$G,'641.642'!$S:$S,Reti!$A23,'641.642'!$T:$T,Reti!N$5,'641.642'!$W:$W,Reti!$A$1)-SUMIFS('641.642'!$H:$H,'641.642'!$S:$S,Reti!$A23,'641.642'!$T:$T,Reti!N$5,'641.642'!$W:$W,Reti!$A$1)+SUMIFS('635.811'!$G:$G,'635.811'!$Q:$Q,Reti!N$5,'635.811'!$R:$R,Reti!$A$1,'635.811'!$P:$P,Reti!$A23)+65000000</f>
        <v>267529746</v>
      </c>
      <c r="O23" s="35">
        <f t="shared" si="2"/>
        <v>2410799599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eti!$A24,'GV(154.632.62x)'!$T:$T,Reti!C$5,'GV(154.632.62x)'!$U:$U,Reti!$A$1)-SUMIFS('GV(154.632.62x)'!$H:$H,'GV(154.632.62x)'!$S:$S,Reti!$A24,'GV(154.632.62x)'!$T:$T,Reti!C$5,'GV(154.632.62x)'!$U:$U,Reti!$A$1)+SUMIFS('641.642'!$G:$G,'641.642'!$S:$S,Reti!$A24,'641.642'!$T:$T,Reti!C$5,'641.642'!$W:$W,Reti!$A$1)-SUMIFS('641.642'!$H:$H,'641.642'!$S:$S,Reti!$A24,'641.642'!$T:$T,Reti!C$5,'641.642'!$W:$W,Reti!$A$1)+SUMIFS('635.811'!$G:$G,'635.811'!$Q:$Q,Reti!C$5,'635.811'!$R:$R,Reti!$A$1,'635.811'!$P:$P,Reti!$A24)</f>
        <v>69012000</v>
      </c>
      <c r="D24" s="35">
        <f>+SUMIFS('GV(154.632.62x)'!$G:$G,'GV(154.632.62x)'!$S:$S,Reti!$A24,'GV(154.632.62x)'!$T:$T,Reti!D$5,'GV(154.632.62x)'!$U:$U,Reti!$A$1)-SUMIFS('GV(154.632.62x)'!$H:$H,'GV(154.632.62x)'!$S:$S,Reti!$A24,'GV(154.632.62x)'!$T:$T,Reti!D$5,'GV(154.632.62x)'!$U:$U,Reti!$A$1)+SUMIFS('641.642'!$G:$G,'641.642'!$S:$S,Reti!$A24,'641.642'!$T:$T,Reti!D$5,'641.642'!$W:$W,Reti!$A$1)-SUMIFS('641.642'!$H:$H,'641.642'!$S:$S,Reti!$A24,'641.642'!$T:$T,Reti!D$5,'641.642'!$W:$W,Reti!$A$1)+SUMIFS('635.811'!$G:$G,'635.811'!$Q:$Q,Reti!D$5,'635.811'!$R:$R,Reti!$A$1,'635.811'!$P:$P,Reti!$A24)</f>
        <v>79738900</v>
      </c>
      <c r="E24" s="35">
        <f>+SUMIFS('GV(154.632.62x)'!$G:$G,'GV(154.632.62x)'!$S:$S,Reti!$A24,'GV(154.632.62x)'!$T:$T,Reti!E$5,'GV(154.632.62x)'!$U:$U,Reti!$A$1)-SUMIFS('GV(154.632.62x)'!$H:$H,'GV(154.632.62x)'!$S:$S,Reti!$A24,'GV(154.632.62x)'!$T:$T,Reti!E$5,'GV(154.632.62x)'!$U:$U,Reti!$A$1)+SUMIFS('641.642'!$G:$G,'641.642'!$S:$S,Reti!$A24,'641.642'!$T:$T,Reti!E$5,'641.642'!$W:$W,Reti!$A$1)-SUMIFS('641.642'!$H:$H,'641.642'!$S:$S,Reti!$A24,'641.642'!$T:$T,Reti!E$5,'641.642'!$W:$W,Reti!$A$1)+SUMIFS('635.811'!$G:$G,'635.811'!$Q:$Q,Reti!E$5,'635.811'!$R:$R,Reti!$A$1,'635.811'!$P:$P,Reti!$A24)</f>
        <v>73853300</v>
      </c>
      <c r="F24" s="35">
        <f>+SUMIFS('GV(154.632.62x)'!$G:$G,'GV(154.632.62x)'!$S:$S,Reti!$A24,'GV(154.632.62x)'!$T:$T,Reti!F$5,'GV(154.632.62x)'!$U:$U,Reti!$A$1)-SUMIFS('GV(154.632.62x)'!$H:$H,'GV(154.632.62x)'!$S:$S,Reti!$A24,'GV(154.632.62x)'!$T:$T,Reti!F$5,'GV(154.632.62x)'!$U:$U,Reti!$A$1)+SUMIFS('641.642'!$G:$G,'641.642'!$S:$S,Reti!$A24,'641.642'!$T:$T,Reti!F$5,'641.642'!$W:$W,Reti!$A$1)-SUMIFS('641.642'!$H:$H,'641.642'!$S:$S,Reti!$A24,'641.642'!$T:$T,Reti!F$5,'641.642'!$W:$W,Reti!$A$1)+SUMIFS('635.811'!$G:$G,'635.811'!$Q:$Q,Reti!F$5,'635.811'!$R:$R,Reti!$A$1,'635.811'!$P:$P,Reti!$A24)</f>
        <v>60949800</v>
      </c>
      <c r="G24" s="35">
        <f>+SUMIFS('GV(154.632.62x)'!$G:$G,'GV(154.632.62x)'!$S:$S,Reti!$A24,'GV(154.632.62x)'!$T:$T,Reti!G$5,'GV(154.632.62x)'!$U:$U,Reti!$A$1)-SUMIFS('GV(154.632.62x)'!$H:$H,'GV(154.632.62x)'!$S:$S,Reti!$A24,'GV(154.632.62x)'!$T:$T,Reti!G$5,'GV(154.632.62x)'!$U:$U,Reti!$A$1)+SUMIFS('641.642'!$G:$G,'641.642'!$S:$S,Reti!$A24,'641.642'!$T:$T,Reti!G$5,'641.642'!$W:$W,Reti!$A$1)-SUMIFS('641.642'!$H:$H,'641.642'!$S:$S,Reti!$A24,'641.642'!$T:$T,Reti!G$5,'641.642'!$W:$W,Reti!$A$1)+SUMIFS('635.811'!$G:$G,'635.811'!$Q:$Q,Reti!G$5,'635.811'!$R:$R,Reti!$A$1,'635.811'!$P:$P,Reti!$A24)</f>
        <v>82192700</v>
      </c>
      <c r="H24" s="35">
        <f>+SUMIFS('GV(154.632.62x)'!$G:$G,'GV(154.632.62x)'!$S:$S,Reti!$A24,'GV(154.632.62x)'!$T:$T,Reti!H$5,'GV(154.632.62x)'!$U:$U,Reti!$A$1)-SUMIFS('GV(154.632.62x)'!$H:$H,'GV(154.632.62x)'!$S:$S,Reti!$A24,'GV(154.632.62x)'!$T:$T,Reti!H$5,'GV(154.632.62x)'!$U:$U,Reti!$A$1)+SUMIFS('641.642'!$G:$G,'641.642'!$S:$S,Reti!$A24,'641.642'!$T:$T,Reti!H$5,'641.642'!$W:$W,Reti!$A$1)-SUMIFS('641.642'!$H:$H,'641.642'!$S:$S,Reti!$A24,'641.642'!$T:$T,Reti!H$5,'641.642'!$W:$W,Reti!$A$1)+SUMIFS('635.811'!$G:$G,'635.811'!$Q:$Q,Reti!H$5,'635.811'!$R:$R,Reti!$A$1,'635.811'!$P:$P,Reti!$A24)</f>
        <v>57094500</v>
      </c>
      <c r="I24" s="35">
        <f>+SUMIFS('GV(154.632.62x)'!$G:$G,'GV(154.632.62x)'!$S:$S,Reti!$A24,'GV(154.632.62x)'!$T:$T,Reti!I$5,'GV(154.632.62x)'!$U:$U,Reti!$A$1)-SUMIFS('GV(154.632.62x)'!$H:$H,'GV(154.632.62x)'!$S:$S,Reti!$A24,'GV(154.632.62x)'!$T:$T,Reti!I$5,'GV(154.632.62x)'!$U:$U,Reti!$A$1)+SUMIFS('641.642'!$G:$G,'641.642'!$S:$S,Reti!$A24,'641.642'!$T:$T,Reti!I$5,'641.642'!$W:$W,Reti!$A$1)-SUMIFS('641.642'!$H:$H,'641.642'!$S:$S,Reti!$A24,'641.642'!$T:$T,Reti!I$5,'641.642'!$W:$W,Reti!$A$1)+SUMIFS('635.811'!$G:$G,'635.811'!$Q:$Q,Reti!I$5,'635.811'!$R:$R,Reti!$A$1,'635.811'!$P:$P,Reti!$A24)</f>
        <v>67691000</v>
      </c>
      <c r="J24" s="35">
        <f>+SUMIFS('GV(154.632.62x)'!$G:$G,'GV(154.632.62x)'!$S:$S,Reti!$A24,'GV(154.632.62x)'!$T:$T,Reti!J$5,'GV(154.632.62x)'!$U:$U,Reti!$A$1)-SUMIFS('GV(154.632.62x)'!$H:$H,'GV(154.632.62x)'!$S:$S,Reti!$A24,'GV(154.632.62x)'!$T:$T,Reti!J$5,'GV(154.632.62x)'!$U:$U,Reti!$A$1)+SUMIFS('641.642'!$G:$G,'641.642'!$S:$S,Reti!$A24,'641.642'!$T:$T,Reti!J$5,'641.642'!$W:$W,Reti!$A$1)-SUMIFS('641.642'!$H:$H,'641.642'!$S:$S,Reti!$A24,'641.642'!$T:$T,Reti!J$5,'641.642'!$W:$W,Reti!$A$1)+SUMIFS('635.811'!$G:$G,'635.811'!$Q:$Q,Reti!J$5,'635.811'!$R:$R,Reti!$A$1,'635.811'!$P:$P,Reti!$A24)</f>
        <v>67240715</v>
      </c>
      <c r="K24" s="35">
        <f>+SUMIFS('GV(154.632.62x)'!$G:$G,'GV(154.632.62x)'!$S:$S,Reti!$A24,'GV(154.632.62x)'!$T:$T,Reti!K$5,'GV(154.632.62x)'!$U:$U,Reti!$A$1)-SUMIFS('GV(154.632.62x)'!$H:$H,'GV(154.632.62x)'!$S:$S,Reti!$A24,'GV(154.632.62x)'!$T:$T,Reti!K$5,'GV(154.632.62x)'!$U:$U,Reti!$A$1)+SUMIFS('641.642'!$G:$G,'641.642'!$S:$S,Reti!$A24,'641.642'!$T:$T,Reti!K$5,'641.642'!$W:$W,Reti!$A$1)-SUMIFS('641.642'!$H:$H,'641.642'!$S:$S,Reti!$A24,'641.642'!$T:$T,Reti!K$5,'641.642'!$W:$W,Reti!$A$1)+SUMIFS('635.811'!$G:$G,'635.811'!$Q:$Q,Reti!K$5,'635.811'!$R:$R,Reti!$A$1,'635.811'!$P:$P,Reti!$A24)</f>
        <v>95859666</v>
      </c>
      <c r="L24" s="35">
        <f>+SUMIFS('GV(154.632.62x)'!$G:$G,'GV(154.632.62x)'!$S:$S,Reti!$A24,'GV(154.632.62x)'!$T:$T,Reti!L$5,'GV(154.632.62x)'!$U:$U,Reti!$A$1)-SUMIFS('GV(154.632.62x)'!$H:$H,'GV(154.632.62x)'!$S:$S,Reti!$A24,'GV(154.632.62x)'!$T:$T,Reti!L$5,'GV(154.632.62x)'!$U:$U,Reti!$A$1)+SUMIFS('641.642'!$G:$G,'641.642'!$S:$S,Reti!$A24,'641.642'!$T:$T,Reti!L$5,'641.642'!$W:$W,Reti!$A$1)-SUMIFS('641.642'!$H:$H,'641.642'!$S:$S,Reti!$A24,'641.642'!$T:$T,Reti!L$5,'641.642'!$W:$W,Reti!$A$1)+SUMIFS('635.811'!$G:$G,'635.811'!$Q:$Q,Reti!L$5,'635.811'!$R:$R,Reti!$A$1,'635.811'!$P:$P,Reti!$A24)</f>
        <v>96388215</v>
      </c>
      <c r="M24" s="35">
        <f>+SUMIFS('GV(154.632.62x)'!$G:$G,'GV(154.632.62x)'!$S:$S,Reti!$A24,'GV(154.632.62x)'!$T:$T,Reti!M$5,'GV(154.632.62x)'!$U:$U,Reti!$A$1)-SUMIFS('GV(154.632.62x)'!$H:$H,'GV(154.632.62x)'!$S:$S,Reti!$A24,'GV(154.632.62x)'!$T:$T,Reti!M$5,'GV(154.632.62x)'!$U:$U,Reti!$A$1)+SUMIFS('641.642'!$G:$G,'641.642'!$S:$S,Reti!$A24,'641.642'!$T:$T,Reti!M$5,'641.642'!$W:$W,Reti!$A$1)-SUMIFS('641.642'!$H:$H,'641.642'!$S:$S,Reti!$A24,'641.642'!$T:$T,Reti!M$5,'641.642'!$W:$W,Reti!$A$1)+SUMIFS('635.811'!$G:$G,'635.811'!$Q:$Q,Reti!M$5,'635.811'!$R:$R,Reti!$A$1,'635.811'!$P:$P,Reti!$A24)</f>
        <v>94765694</v>
      </c>
      <c r="N24" s="35">
        <f>+SUMIFS('GV(154.632.62x)'!$G:$G,'GV(154.632.62x)'!$S:$S,Reti!$A24,'GV(154.632.62x)'!$T:$T,Reti!N$5,'GV(154.632.62x)'!$U:$U,Reti!$A$1)-SUMIFS('GV(154.632.62x)'!$H:$H,'GV(154.632.62x)'!$S:$S,Reti!$A24,'GV(154.632.62x)'!$T:$T,Reti!N$5,'GV(154.632.62x)'!$U:$U,Reti!$A$1)+SUMIFS('641.642'!$G:$G,'641.642'!$S:$S,Reti!$A24,'641.642'!$T:$T,Reti!N$5,'641.642'!$W:$W,Reti!$A$1)-SUMIFS('641.642'!$H:$H,'641.642'!$S:$S,Reti!$A24,'641.642'!$T:$T,Reti!N$5,'641.642'!$W:$W,Reti!$A$1)+SUMIFS('635.811'!$G:$G,'635.811'!$Q:$Q,Reti!N$5,'635.811'!$R:$R,Reti!$A$1,'635.811'!$P:$P,Reti!$A24)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eti!$A25,'GV(154.632.62x)'!$T:$T,Reti!C$5,'GV(154.632.62x)'!$U:$U,Reti!$A$1)-SUMIFS('GV(154.632.62x)'!$H:$H,'GV(154.632.62x)'!$S:$S,Reti!$A25,'GV(154.632.62x)'!$T:$T,Reti!C$5,'GV(154.632.62x)'!$U:$U,Reti!$A$1)+SUMIFS('641.642'!$G:$G,'641.642'!$S:$S,Reti!$A25,'641.642'!$T:$T,Reti!C$5,'641.642'!$W:$W,Reti!$A$1)-SUMIFS('641.642'!$H:$H,'641.642'!$S:$S,Reti!$A25,'641.642'!$T:$T,Reti!C$5,'641.642'!$W:$W,Reti!$A$1)+SUMIFS('635.811'!$G:$G,'635.811'!$Q:$Q,Reti!C$5,'635.811'!$R:$R,Reti!$A$1,'635.811'!$P:$P,Reti!$A25)</f>
        <v>176390298</v>
      </c>
      <c r="D25" s="35">
        <f>+SUMIFS('GV(154.632.62x)'!$G:$G,'GV(154.632.62x)'!$S:$S,Reti!$A25,'GV(154.632.62x)'!$T:$T,Reti!D$5,'GV(154.632.62x)'!$U:$U,Reti!$A$1)-SUMIFS('GV(154.632.62x)'!$H:$H,'GV(154.632.62x)'!$S:$S,Reti!$A25,'GV(154.632.62x)'!$T:$T,Reti!D$5,'GV(154.632.62x)'!$U:$U,Reti!$A$1)+SUMIFS('641.642'!$G:$G,'641.642'!$S:$S,Reti!$A25,'641.642'!$T:$T,Reti!D$5,'641.642'!$W:$W,Reti!$A$1)-SUMIFS('641.642'!$H:$H,'641.642'!$S:$S,Reti!$A25,'641.642'!$T:$T,Reti!D$5,'641.642'!$W:$W,Reti!$A$1)+SUMIFS('635.811'!$G:$G,'635.811'!$Q:$Q,Reti!D$5,'635.811'!$R:$R,Reti!$A$1,'635.811'!$P:$P,Reti!$A25)</f>
        <v>154037571</v>
      </c>
      <c r="E25" s="35">
        <f>+SUMIFS('GV(154.632.62x)'!$G:$G,'GV(154.632.62x)'!$S:$S,Reti!$A25,'GV(154.632.62x)'!$T:$T,Reti!E$5,'GV(154.632.62x)'!$U:$U,Reti!$A$1)-SUMIFS('GV(154.632.62x)'!$H:$H,'GV(154.632.62x)'!$S:$S,Reti!$A25,'GV(154.632.62x)'!$T:$T,Reti!E$5,'GV(154.632.62x)'!$U:$U,Reti!$A$1)+SUMIFS('641.642'!$G:$G,'641.642'!$S:$S,Reti!$A25,'641.642'!$T:$T,Reti!E$5,'641.642'!$W:$W,Reti!$A$1)-SUMIFS('641.642'!$H:$H,'641.642'!$S:$S,Reti!$A25,'641.642'!$T:$T,Reti!E$5,'641.642'!$W:$W,Reti!$A$1)+SUMIFS('635.811'!$G:$G,'635.811'!$Q:$Q,Reti!E$5,'635.811'!$R:$R,Reti!$A$1,'635.811'!$P:$P,Reti!$A25)</f>
        <v>134658059</v>
      </c>
      <c r="F25" s="35">
        <f>+SUMIFS('GV(154.632.62x)'!$G:$G,'GV(154.632.62x)'!$S:$S,Reti!$A25,'GV(154.632.62x)'!$T:$T,Reti!F$5,'GV(154.632.62x)'!$U:$U,Reti!$A$1)-SUMIFS('GV(154.632.62x)'!$H:$H,'GV(154.632.62x)'!$S:$S,Reti!$A25,'GV(154.632.62x)'!$T:$T,Reti!F$5,'GV(154.632.62x)'!$U:$U,Reti!$A$1)+SUMIFS('641.642'!$G:$G,'641.642'!$S:$S,Reti!$A25,'641.642'!$T:$T,Reti!F$5,'641.642'!$W:$W,Reti!$A$1)-SUMIFS('641.642'!$H:$H,'641.642'!$S:$S,Reti!$A25,'641.642'!$T:$T,Reti!F$5,'641.642'!$W:$W,Reti!$A$1)+SUMIFS('635.811'!$G:$G,'635.811'!$Q:$Q,Reti!F$5,'635.811'!$R:$R,Reti!$A$1,'635.811'!$P:$P,Reti!$A25)</f>
        <v>137734049</v>
      </c>
      <c r="G25" s="35">
        <f>+SUMIFS('GV(154.632.62x)'!$G:$G,'GV(154.632.62x)'!$S:$S,Reti!$A25,'GV(154.632.62x)'!$T:$T,Reti!G$5,'GV(154.632.62x)'!$U:$U,Reti!$A$1)-SUMIFS('GV(154.632.62x)'!$H:$H,'GV(154.632.62x)'!$S:$S,Reti!$A25,'GV(154.632.62x)'!$T:$T,Reti!G$5,'GV(154.632.62x)'!$U:$U,Reti!$A$1)+SUMIFS('641.642'!$G:$G,'641.642'!$S:$S,Reti!$A25,'641.642'!$T:$T,Reti!G$5,'641.642'!$W:$W,Reti!$A$1)-SUMIFS('641.642'!$H:$H,'641.642'!$S:$S,Reti!$A25,'641.642'!$T:$T,Reti!G$5,'641.642'!$W:$W,Reti!$A$1)+SUMIFS('635.811'!$G:$G,'635.811'!$Q:$Q,Reti!G$5,'635.811'!$R:$R,Reti!$A$1,'635.811'!$P:$P,Reti!$A25)</f>
        <v>179928039</v>
      </c>
      <c r="H25" s="35">
        <f>+SUMIFS('GV(154.632.62x)'!$G:$G,'GV(154.632.62x)'!$S:$S,Reti!$A25,'GV(154.632.62x)'!$T:$T,Reti!H$5,'GV(154.632.62x)'!$U:$U,Reti!$A$1)-SUMIFS('GV(154.632.62x)'!$H:$H,'GV(154.632.62x)'!$S:$S,Reti!$A25,'GV(154.632.62x)'!$T:$T,Reti!H$5,'GV(154.632.62x)'!$U:$U,Reti!$A$1)+SUMIFS('641.642'!$G:$G,'641.642'!$S:$S,Reti!$A25,'641.642'!$T:$T,Reti!H$5,'641.642'!$W:$W,Reti!$A$1)-SUMIFS('641.642'!$H:$H,'641.642'!$S:$S,Reti!$A25,'641.642'!$T:$T,Reti!H$5,'641.642'!$W:$W,Reti!$A$1)+SUMIFS('635.811'!$G:$G,'635.811'!$Q:$Q,Reti!H$5,'635.811'!$R:$R,Reti!$A$1,'635.811'!$P:$P,Reti!$A25)</f>
        <v>197947013</v>
      </c>
      <c r="I25" s="35">
        <f>+SUMIFS('GV(154.632.62x)'!$G:$G,'GV(154.632.62x)'!$S:$S,Reti!$A25,'GV(154.632.62x)'!$T:$T,Reti!I$5,'GV(154.632.62x)'!$U:$U,Reti!$A$1)-SUMIFS('GV(154.632.62x)'!$H:$H,'GV(154.632.62x)'!$S:$S,Reti!$A25,'GV(154.632.62x)'!$T:$T,Reti!I$5,'GV(154.632.62x)'!$U:$U,Reti!$A$1)+SUMIFS('641.642'!$G:$G,'641.642'!$S:$S,Reti!$A25,'641.642'!$T:$T,Reti!I$5,'641.642'!$W:$W,Reti!$A$1)-SUMIFS('641.642'!$H:$H,'641.642'!$S:$S,Reti!$A25,'641.642'!$T:$T,Reti!I$5,'641.642'!$W:$W,Reti!$A$1)+SUMIFS('635.811'!$G:$G,'635.811'!$Q:$Q,Reti!I$5,'635.811'!$R:$R,Reti!$A$1,'635.811'!$P:$P,Reti!$A25)</f>
        <v>270334711</v>
      </c>
      <c r="J25" s="35">
        <f>+SUMIFS('GV(154.632.62x)'!$G:$G,'GV(154.632.62x)'!$S:$S,Reti!$A25,'GV(154.632.62x)'!$T:$T,Reti!J$5,'GV(154.632.62x)'!$U:$U,Reti!$A$1)-SUMIFS('GV(154.632.62x)'!$H:$H,'GV(154.632.62x)'!$S:$S,Reti!$A25,'GV(154.632.62x)'!$T:$T,Reti!J$5,'GV(154.632.62x)'!$U:$U,Reti!$A$1)+SUMIFS('641.642'!$G:$G,'641.642'!$S:$S,Reti!$A25,'641.642'!$T:$T,Reti!J$5,'641.642'!$W:$W,Reti!$A$1)-SUMIFS('641.642'!$H:$H,'641.642'!$S:$S,Reti!$A25,'641.642'!$T:$T,Reti!J$5,'641.642'!$W:$W,Reti!$A$1)+SUMIFS('635.811'!$G:$G,'635.811'!$Q:$Q,Reti!J$5,'635.811'!$R:$R,Reti!$A$1,'635.811'!$P:$P,Reti!$A25)</f>
        <v>340019843</v>
      </c>
      <c r="K25" s="35">
        <f>+SUMIFS('GV(154.632.62x)'!$G:$G,'GV(154.632.62x)'!$S:$S,Reti!$A25,'GV(154.632.62x)'!$T:$T,Reti!K$5,'GV(154.632.62x)'!$U:$U,Reti!$A$1)-SUMIFS('GV(154.632.62x)'!$H:$H,'GV(154.632.62x)'!$S:$S,Reti!$A25,'GV(154.632.62x)'!$T:$T,Reti!K$5,'GV(154.632.62x)'!$U:$U,Reti!$A$1)+SUMIFS('641.642'!$G:$G,'641.642'!$S:$S,Reti!$A25,'641.642'!$T:$T,Reti!K$5,'641.642'!$W:$W,Reti!$A$1)-SUMIFS('641.642'!$H:$H,'641.642'!$S:$S,Reti!$A25,'641.642'!$T:$T,Reti!K$5,'641.642'!$W:$W,Reti!$A$1)+SUMIFS('635.811'!$G:$G,'635.811'!$Q:$Q,Reti!K$5,'635.811'!$R:$R,Reti!$A$1,'635.811'!$P:$P,Reti!$A25)</f>
        <v>347965379</v>
      </c>
      <c r="L25" s="35">
        <f>+SUMIFS('GV(154.632.62x)'!$G:$G,'GV(154.632.62x)'!$S:$S,Reti!$A25,'GV(154.632.62x)'!$T:$T,Reti!L$5,'GV(154.632.62x)'!$U:$U,Reti!$A$1)-SUMIFS('GV(154.632.62x)'!$H:$H,'GV(154.632.62x)'!$S:$S,Reti!$A25,'GV(154.632.62x)'!$T:$T,Reti!L$5,'GV(154.632.62x)'!$U:$U,Reti!$A$1)+SUMIFS('641.642'!$G:$G,'641.642'!$S:$S,Reti!$A25,'641.642'!$T:$T,Reti!L$5,'641.642'!$W:$W,Reti!$A$1)-SUMIFS('641.642'!$H:$H,'641.642'!$S:$S,Reti!$A25,'641.642'!$T:$T,Reti!L$5,'641.642'!$W:$W,Reti!$A$1)+SUMIFS('635.811'!$G:$G,'635.811'!$Q:$Q,Reti!L$5,'635.811'!$R:$R,Reti!$A$1,'635.811'!$P:$P,Reti!$A25)</f>
        <v>325964685</v>
      </c>
      <c r="M25" s="35">
        <f>+SUMIFS('GV(154.632.62x)'!$G:$G,'GV(154.632.62x)'!$S:$S,Reti!$A25,'GV(154.632.62x)'!$T:$T,Reti!M$5,'GV(154.632.62x)'!$U:$U,Reti!$A$1)-SUMIFS('GV(154.632.62x)'!$H:$H,'GV(154.632.62x)'!$S:$S,Reti!$A25,'GV(154.632.62x)'!$T:$T,Reti!M$5,'GV(154.632.62x)'!$U:$U,Reti!$A$1)+SUMIFS('641.642'!$G:$G,'641.642'!$S:$S,Reti!$A25,'641.642'!$T:$T,Reti!M$5,'641.642'!$W:$W,Reti!$A$1)-SUMIFS('641.642'!$H:$H,'641.642'!$S:$S,Reti!$A25,'641.642'!$T:$T,Reti!M$5,'641.642'!$W:$W,Reti!$A$1)+SUMIFS('635.811'!$G:$G,'635.811'!$Q:$Q,Reti!M$5,'635.811'!$R:$R,Reti!$A$1,'635.811'!$P:$P,Reti!$A25)</f>
        <v>337540614</v>
      </c>
      <c r="N25" s="35">
        <f>+SUMIFS('GV(154.632.62x)'!$G:$G,'GV(154.632.62x)'!$S:$S,Reti!$A25,'GV(154.632.62x)'!$T:$T,Reti!N$5,'GV(154.632.62x)'!$U:$U,Reti!$A$1)-SUMIFS('GV(154.632.62x)'!$H:$H,'GV(154.632.62x)'!$S:$S,Reti!$A25,'GV(154.632.62x)'!$T:$T,Reti!N$5,'GV(154.632.62x)'!$U:$U,Reti!$A$1)+SUMIFS('641.642'!$G:$G,'641.642'!$S:$S,Reti!$A25,'641.642'!$T:$T,Reti!N$5,'641.642'!$W:$W,Reti!$A$1)-SUMIFS('641.642'!$H:$H,'641.642'!$S:$S,Reti!$A25,'641.642'!$T:$T,Reti!N$5,'641.642'!$W:$W,Reti!$A$1)+SUMIFS('635.811'!$G:$G,'635.811'!$Q:$Q,Reti!N$5,'635.811'!$R:$R,Reti!$A$1,'635.811'!$P:$P,Reti!$A25)</f>
        <v>508135410</v>
      </c>
      <c r="O25" s="35">
        <f t="shared" si="2"/>
        <v>3110655671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eti!$A26,'GV(154.632.62x)'!$T:$T,Reti!C$5,'GV(154.632.62x)'!$U:$U,Reti!$A$1)-SUMIFS('GV(154.632.62x)'!$H:$H,'GV(154.632.62x)'!$S:$S,Reti!$A26,'GV(154.632.62x)'!$T:$T,Reti!C$5,'GV(154.632.62x)'!$U:$U,Reti!$A$1)+SUMIFS('641.642'!$G:$G,'641.642'!$S:$S,Reti!$A26,'641.642'!$T:$T,Reti!C$5,'641.642'!$W:$W,Reti!$A$1)-SUMIFS('641.642'!$H:$H,'641.642'!$S:$S,Reti!$A26,'641.642'!$T:$T,Reti!C$5,'641.642'!$W:$W,Reti!$A$1)+SUMIFS('635.811'!$G:$G,'635.811'!$Q:$Q,Reti!C$5,'635.811'!$R:$R,Reti!$A$1,'635.811'!$P:$P,Reti!$A26)</f>
        <v>0</v>
      </c>
      <c r="D26" s="35">
        <f>+SUMIFS('GV(154.632.62x)'!$G:$G,'GV(154.632.62x)'!$S:$S,Reti!$A26,'GV(154.632.62x)'!$T:$T,Reti!D$5,'GV(154.632.62x)'!$U:$U,Reti!$A$1)-SUMIFS('GV(154.632.62x)'!$H:$H,'GV(154.632.62x)'!$S:$S,Reti!$A26,'GV(154.632.62x)'!$T:$T,Reti!D$5,'GV(154.632.62x)'!$U:$U,Reti!$A$1)+SUMIFS('641.642'!$G:$G,'641.642'!$S:$S,Reti!$A26,'641.642'!$T:$T,Reti!D$5,'641.642'!$W:$W,Reti!$A$1)-SUMIFS('641.642'!$H:$H,'641.642'!$S:$S,Reti!$A26,'641.642'!$T:$T,Reti!D$5,'641.642'!$W:$W,Reti!$A$1)+SUMIFS('635.811'!$G:$G,'635.811'!$Q:$Q,Reti!D$5,'635.811'!$R:$R,Reti!$A$1,'635.811'!$P:$P,Reti!$A26)</f>
        <v>0</v>
      </c>
      <c r="E26" s="35">
        <f>+SUMIFS('GV(154.632.62x)'!$G:$G,'GV(154.632.62x)'!$S:$S,Reti!$A26,'GV(154.632.62x)'!$T:$T,Reti!E$5,'GV(154.632.62x)'!$U:$U,Reti!$A$1)-SUMIFS('GV(154.632.62x)'!$H:$H,'GV(154.632.62x)'!$S:$S,Reti!$A26,'GV(154.632.62x)'!$T:$T,Reti!E$5,'GV(154.632.62x)'!$U:$U,Reti!$A$1)+SUMIFS('641.642'!$G:$G,'641.642'!$S:$S,Reti!$A26,'641.642'!$T:$T,Reti!E$5,'641.642'!$W:$W,Reti!$A$1)-SUMIFS('641.642'!$H:$H,'641.642'!$S:$S,Reti!$A26,'641.642'!$T:$T,Reti!E$5,'641.642'!$W:$W,Reti!$A$1)+SUMIFS('635.811'!$G:$G,'635.811'!$Q:$Q,Reti!E$5,'635.811'!$R:$R,Reti!$A$1,'635.811'!$P:$P,Reti!$A26)</f>
        <v>2222224</v>
      </c>
      <c r="F26" s="35">
        <f>+SUMIFS('GV(154.632.62x)'!$G:$G,'GV(154.632.62x)'!$S:$S,Reti!$A26,'GV(154.632.62x)'!$T:$T,Reti!F$5,'GV(154.632.62x)'!$U:$U,Reti!$A$1)-SUMIFS('GV(154.632.62x)'!$H:$H,'GV(154.632.62x)'!$S:$S,Reti!$A26,'GV(154.632.62x)'!$T:$T,Reti!F$5,'GV(154.632.62x)'!$U:$U,Reti!$A$1)+SUMIFS('641.642'!$G:$G,'641.642'!$S:$S,Reti!$A26,'641.642'!$T:$T,Reti!F$5,'641.642'!$W:$W,Reti!$A$1)-SUMIFS('641.642'!$H:$H,'641.642'!$S:$S,Reti!$A26,'641.642'!$T:$T,Reti!F$5,'641.642'!$W:$W,Reti!$A$1)+SUMIFS('635.811'!$G:$G,'635.811'!$Q:$Q,Reti!F$5,'635.811'!$R:$R,Reti!$A$1,'635.811'!$P:$P,Reti!$A26)</f>
        <v>11666676</v>
      </c>
      <c r="G26" s="35">
        <f>+SUMIFS('GV(154.632.62x)'!$G:$G,'GV(154.632.62x)'!$S:$S,Reti!$A26,'GV(154.632.62x)'!$T:$T,Reti!G$5,'GV(154.632.62x)'!$U:$U,Reti!$A$1)-SUMIFS('GV(154.632.62x)'!$H:$H,'GV(154.632.62x)'!$S:$S,Reti!$A26,'GV(154.632.62x)'!$T:$T,Reti!G$5,'GV(154.632.62x)'!$U:$U,Reti!$A$1)+SUMIFS('641.642'!$G:$G,'641.642'!$S:$S,Reti!$A26,'641.642'!$T:$T,Reti!G$5,'641.642'!$W:$W,Reti!$A$1)-SUMIFS('641.642'!$H:$H,'641.642'!$S:$S,Reti!$A26,'641.642'!$T:$T,Reti!G$5,'641.642'!$W:$W,Reti!$A$1)+SUMIFS('635.811'!$G:$G,'635.811'!$Q:$Q,Reti!G$5,'635.811'!$R:$R,Reti!$A$1,'635.811'!$P:$P,Reti!$A26)</f>
        <v>0</v>
      </c>
      <c r="H26" s="35">
        <f>+SUMIFS('GV(154.632.62x)'!$G:$G,'GV(154.632.62x)'!$S:$S,Reti!$A26,'GV(154.632.62x)'!$T:$T,Reti!H$5,'GV(154.632.62x)'!$U:$U,Reti!$A$1)-SUMIFS('GV(154.632.62x)'!$H:$H,'GV(154.632.62x)'!$S:$S,Reti!$A26,'GV(154.632.62x)'!$T:$T,Reti!H$5,'GV(154.632.62x)'!$U:$U,Reti!$A$1)+SUMIFS('641.642'!$G:$G,'641.642'!$S:$S,Reti!$A26,'641.642'!$T:$T,Reti!H$5,'641.642'!$W:$W,Reti!$A$1)-SUMIFS('641.642'!$H:$H,'641.642'!$S:$S,Reti!$A26,'641.642'!$T:$T,Reti!H$5,'641.642'!$W:$W,Reti!$A$1)+SUMIFS('635.811'!$G:$G,'635.811'!$Q:$Q,Reti!H$5,'635.811'!$R:$R,Reti!$A$1,'635.811'!$P:$P,Reti!$A26)</f>
        <v>1888890</v>
      </c>
      <c r="I26" s="35">
        <f>+SUMIFS('GV(154.632.62x)'!$G:$G,'GV(154.632.62x)'!$S:$S,Reti!$A26,'GV(154.632.62x)'!$T:$T,Reti!I$5,'GV(154.632.62x)'!$U:$U,Reti!$A$1)-SUMIFS('GV(154.632.62x)'!$H:$H,'GV(154.632.62x)'!$S:$S,Reti!$A26,'GV(154.632.62x)'!$T:$T,Reti!I$5,'GV(154.632.62x)'!$U:$U,Reti!$A$1)+SUMIFS('641.642'!$G:$G,'641.642'!$S:$S,Reti!$A26,'641.642'!$T:$T,Reti!I$5,'641.642'!$W:$W,Reti!$A$1)-SUMIFS('641.642'!$H:$H,'641.642'!$S:$S,Reti!$A26,'641.642'!$T:$T,Reti!I$5,'641.642'!$W:$W,Reti!$A$1)+SUMIFS('635.811'!$G:$G,'635.811'!$Q:$Q,Reti!I$5,'635.811'!$R:$R,Reti!$A$1,'635.811'!$P:$P,Reti!$A26)</f>
        <v>16888895</v>
      </c>
      <c r="J26" s="35">
        <f>+SUMIFS('GV(154.632.62x)'!$G:$G,'GV(154.632.62x)'!$S:$S,Reti!$A26,'GV(154.632.62x)'!$T:$T,Reti!J$5,'GV(154.632.62x)'!$U:$U,Reti!$A$1)-SUMIFS('GV(154.632.62x)'!$H:$H,'GV(154.632.62x)'!$S:$S,Reti!$A26,'GV(154.632.62x)'!$T:$T,Reti!J$5,'GV(154.632.62x)'!$U:$U,Reti!$A$1)+SUMIFS('641.642'!$G:$G,'641.642'!$S:$S,Reti!$A26,'641.642'!$T:$T,Reti!J$5,'641.642'!$W:$W,Reti!$A$1)-SUMIFS('641.642'!$H:$H,'641.642'!$S:$S,Reti!$A26,'641.642'!$T:$T,Reti!J$5,'641.642'!$W:$W,Reti!$A$1)+SUMIFS('635.811'!$G:$G,'635.811'!$Q:$Q,Reti!J$5,'635.811'!$R:$R,Reti!$A$1,'635.811'!$P:$P,Reti!$A26)</f>
        <v>47555584</v>
      </c>
      <c r="K26" s="35">
        <f>+SUMIFS('GV(154.632.62x)'!$G:$G,'GV(154.632.62x)'!$S:$S,Reti!$A26,'GV(154.632.62x)'!$T:$T,Reti!K$5,'GV(154.632.62x)'!$U:$U,Reti!$A$1)-SUMIFS('GV(154.632.62x)'!$H:$H,'GV(154.632.62x)'!$S:$S,Reti!$A26,'GV(154.632.62x)'!$T:$T,Reti!K$5,'GV(154.632.62x)'!$U:$U,Reti!$A$1)+SUMIFS('641.642'!$G:$G,'641.642'!$S:$S,Reti!$A26,'641.642'!$T:$T,Reti!K$5,'641.642'!$W:$W,Reti!$A$1)-SUMIFS('641.642'!$H:$H,'641.642'!$S:$S,Reti!$A26,'641.642'!$T:$T,Reti!K$5,'641.642'!$W:$W,Reti!$A$1)+SUMIFS('635.811'!$G:$G,'635.811'!$Q:$Q,Reti!K$5,'635.811'!$R:$R,Reti!$A$1,'635.811'!$P:$P,Reti!$A26)</f>
        <v>28762889</v>
      </c>
      <c r="L26" s="35">
        <f>+SUMIFS('GV(154.632.62x)'!$G:$G,'GV(154.632.62x)'!$S:$S,Reti!$A26,'GV(154.632.62x)'!$T:$T,Reti!L$5,'GV(154.632.62x)'!$U:$U,Reti!$A$1)-SUMIFS('GV(154.632.62x)'!$H:$H,'GV(154.632.62x)'!$S:$S,Reti!$A26,'GV(154.632.62x)'!$T:$T,Reti!L$5,'GV(154.632.62x)'!$U:$U,Reti!$A$1)+SUMIFS('641.642'!$G:$G,'641.642'!$S:$S,Reti!$A26,'641.642'!$T:$T,Reti!L$5,'641.642'!$W:$W,Reti!$A$1)-SUMIFS('641.642'!$H:$H,'641.642'!$S:$S,Reti!$A26,'641.642'!$T:$T,Reti!L$5,'641.642'!$W:$W,Reti!$A$1)+SUMIFS('635.811'!$G:$G,'635.811'!$Q:$Q,Reti!L$5,'635.811'!$R:$R,Reti!$A$1,'635.811'!$P:$P,Reti!$A26)</f>
        <v>27666683</v>
      </c>
      <c r="M26" s="35">
        <f>+SUMIFS('GV(154.632.62x)'!$G:$G,'GV(154.632.62x)'!$S:$S,Reti!$A26,'GV(154.632.62x)'!$T:$T,Reti!M$5,'GV(154.632.62x)'!$U:$U,Reti!$A$1)-SUMIFS('GV(154.632.62x)'!$H:$H,'GV(154.632.62x)'!$S:$S,Reti!$A26,'GV(154.632.62x)'!$T:$T,Reti!M$5,'GV(154.632.62x)'!$U:$U,Reti!$A$1)+SUMIFS('641.642'!$G:$G,'641.642'!$S:$S,Reti!$A26,'641.642'!$T:$T,Reti!M$5,'641.642'!$W:$W,Reti!$A$1)-SUMIFS('641.642'!$H:$H,'641.642'!$S:$S,Reti!$A26,'641.642'!$T:$T,Reti!M$5,'641.642'!$W:$W,Reti!$A$1)+SUMIFS('635.811'!$G:$G,'635.811'!$Q:$Q,Reti!M$5,'635.811'!$R:$R,Reti!$A$1,'635.811'!$P:$P,Reti!$A26)</f>
        <v>11333331</v>
      </c>
      <c r="N26" s="35">
        <f>+SUMIFS('GV(154.632.62x)'!$G:$G,'GV(154.632.62x)'!$S:$S,Reti!$A26,'GV(154.632.62x)'!$T:$T,Reti!N$5,'GV(154.632.62x)'!$U:$U,Reti!$A$1)-SUMIFS('GV(154.632.62x)'!$H:$H,'GV(154.632.62x)'!$S:$S,Reti!$A26,'GV(154.632.62x)'!$T:$T,Reti!N$5,'GV(154.632.62x)'!$U:$U,Reti!$A$1)+SUMIFS('641.642'!$G:$G,'641.642'!$S:$S,Reti!$A26,'641.642'!$T:$T,Reti!N$5,'641.642'!$W:$W,Reti!$A$1)-SUMIFS('641.642'!$H:$H,'641.642'!$S:$S,Reti!$A26,'641.642'!$T:$T,Reti!N$5,'641.642'!$W:$W,Reti!$A$1)+SUMIFS('635.811'!$G:$G,'635.811'!$Q:$Q,Reti!N$5,'635.811'!$R:$R,Reti!$A$1,'635.811'!$P:$P,Reti!$A26)</f>
        <v>0</v>
      </c>
      <c r="O26" s="35">
        <f>+SUM(C26:N26)</f>
        <v>147985172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eti!$A27,'GV(154.632.62x)'!$T:$T,Reti!C$5,'GV(154.632.62x)'!$U:$U,Reti!$A$1)-SUMIFS('GV(154.632.62x)'!$H:$H,'GV(154.632.62x)'!$S:$S,Reti!$A27,'GV(154.632.62x)'!$T:$T,Reti!C$5,'GV(154.632.62x)'!$U:$U,Reti!$A$1)+SUMIFS('641.642'!$G:$G,'641.642'!$S:$S,Reti!$A27,'641.642'!$T:$T,Reti!C$5,'641.642'!$W:$W,Reti!$A$1)-SUMIFS('641.642'!$H:$H,'641.642'!$S:$S,Reti!$A27,'641.642'!$T:$T,Reti!C$5,'641.642'!$W:$W,Reti!$A$1)+SUMIFS('635.811'!$G:$G,'635.811'!$Q:$Q,Reti!C$5,'635.811'!$R:$R,Reti!$A$1,'635.811'!$P:$P,Reti!$A27)</f>
        <v>0</v>
      </c>
      <c r="D27" s="35">
        <f>+SUMIFS('GV(154.632.62x)'!$G:$G,'GV(154.632.62x)'!$S:$S,Reti!$A27,'GV(154.632.62x)'!$T:$T,Reti!D$5,'GV(154.632.62x)'!$U:$U,Reti!$A$1)-SUMIFS('GV(154.632.62x)'!$H:$H,'GV(154.632.62x)'!$S:$S,Reti!$A27,'GV(154.632.62x)'!$T:$T,Reti!D$5,'GV(154.632.62x)'!$U:$U,Reti!$A$1)+SUMIFS('641.642'!$G:$G,'641.642'!$S:$S,Reti!$A27,'641.642'!$T:$T,Reti!D$5,'641.642'!$W:$W,Reti!$A$1)-SUMIFS('641.642'!$H:$H,'641.642'!$S:$S,Reti!$A27,'641.642'!$T:$T,Reti!D$5,'641.642'!$W:$W,Reti!$A$1)+SUMIFS('635.811'!$G:$G,'635.811'!$Q:$Q,Reti!D$5,'635.811'!$R:$R,Reti!$A$1,'635.811'!$P:$P,Reti!$A27)</f>
        <v>0</v>
      </c>
      <c r="E27" s="35">
        <f>+SUMIFS('GV(154.632.62x)'!$G:$G,'GV(154.632.62x)'!$S:$S,Reti!$A27,'GV(154.632.62x)'!$T:$T,Reti!E$5,'GV(154.632.62x)'!$U:$U,Reti!$A$1)-SUMIFS('GV(154.632.62x)'!$H:$H,'GV(154.632.62x)'!$S:$S,Reti!$A27,'GV(154.632.62x)'!$T:$T,Reti!E$5,'GV(154.632.62x)'!$U:$U,Reti!$A$1)+SUMIFS('641.642'!$G:$G,'641.642'!$S:$S,Reti!$A27,'641.642'!$T:$T,Reti!E$5,'641.642'!$W:$W,Reti!$A$1)-SUMIFS('641.642'!$H:$H,'641.642'!$S:$S,Reti!$A27,'641.642'!$T:$T,Reti!E$5,'641.642'!$W:$W,Reti!$A$1)+SUMIFS('635.811'!$G:$G,'635.811'!$Q:$Q,Reti!E$5,'635.811'!$R:$R,Reti!$A$1,'635.811'!$P:$P,Reti!$A27)</f>
        <v>0</v>
      </c>
      <c r="F27" s="35">
        <f>+SUMIFS('GV(154.632.62x)'!$G:$G,'GV(154.632.62x)'!$S:$S,Reti!$A27,'GV(154.632.62x)'!$T:$T,Reti!F$5,'GV(154.632.62x)'!$U:$U,Reti!$A$1)-SUMIFS('GV(154.632.62x)'!$H:$H,'GV(154.632.62x)'!$S:$S,Reti!$A27,'GV(154.632.62x)'!$T:$T,Reti!F$5,'GV(154.632.62x)'!$U:$U,Reti!$A$1)+SUMIFS('641.642'!$G:$G,'641.642'!$S:$S,Reti!$A27,'641.642'!$T:$T,Reti!F$5,'641.642'!$W:$W,Reti!$A$1)-SUMIFS('641.642'!$H:$H,'641.642'!$S:$S,Reti!$A27,'641.642'!$T:$T,Reti!F$5,'641.642'!$W:$W,Reti!$A$1)+SUMIFS('635.811'!$G:$G,'635.811'!$Q:$Q,Reti!F$5,'635.811'!$R:$R,Reti!$A$1,'635.811'!$P:$P,Reti!$A27)</f>
        <v>0</v>
      </c>
      <c r="G27" s="35">
        <f>+SUMIFS('GV(154.632.62x)'!$G:$G,'GV(154.632.62x)'!$S:$S,Reti!$A27,'GV(154.632.62x)'!$T:$T,Reti!G$5,'GV(154.632.62x)'!$U:$U,Reti!$A$1)-SUMIFS('GV(154.632.62x)'!$H:$H,'GV(154.632.62x)'!$S:$S,Reti!$A27,'GV(154.632.62x)'!$T:$T,Reti!G$5,'GV(154.632.62x)'!$U:$U,Reti!$A$1)+SUMIFS('641.642'!$G:$G,'641.642'!$S:$S,Reti!$A27,'641.642'!$T:$T,Reti!G$5,'641.642'!$W:$W,Reti!$A$1)-SUMIFS('641.642'!$H:$H,'641.642'!$S:$S,Reti!$A27,'641.642'!$T:$T,Reti!G$5,'641.642'!$W:$W,Reti!$A$1)+SUMIFS('635.811'!$G:$G,'635.811'!$Q:$Q,Reti!G$5,'635.811'!$R:$R,Reti!$A$1,'635.811'!$P:$P,Reti!$A27)</f>
        <v>6146000</v>
      </c>
      <c r="H27" s="35">
        <f>+SUMIFS('GV(154.632.62x)'!$G:$G,'GV(154.632.62x)'!$S:$S,Reti!$A27,'GV(154.632.62x)'!$T:$T,Reti!H$5,'GV(154.632.62x)'!$U:$U,Reti!$A$1)-SUMIFS('GV(154.632.62x)'!$H:$H,'GV(154.632.62x)'!$S:$S,Reti!$A27,'GV(154.632.62x)'!$T:$T,Reti!H$5,'GV(154.632.62x)'!$U:$U,Reti!$A$1)+SUMIFS('641.642'!$G:$G,'641.642'!$S:$S,Reti!$A27,'641.642'!$T:$T,Reti!H$5,'641.642'!$W:$W,Reti!$A$1)-SUMIFS('641.642'!$H:$H,'641.642'!$S:$S,Reti!$A27,'641.642'!$T:$T,Reti!H$5,'641.642'!$W:$W,Reti!$A$1)+SUMIFS('635.811'!$G:$G,'635.811'!$Q:$Q,Reti!H$5,'635.811'!$R:$R,Reti!$A$1,'635.811'!$P:$P,Reti!$A27)</f>
        <v>3900000</v>
      </c>
      <c r="I27" s="35">
        <f>+SUMIFS('GV(154.632.62x)'!$G:$G,'GV(154.632.62x)'!$S:$S,Reti!$A27,'GV(154.632.62x)'!$T:$T,Reti!I$5,'GV(154.632.62x)'!$U:$U,Reti!$A$1)-SUMIFS('GV(154.632.62x)'!$H:$H,'GV(154.632.62x)'!$S:$S,Reti!$A27,'GV(154.632.62x)'!$T:$T,Reti!I$5,'GV(154.632.62x)'!$U:$U,Reti!$A$1)+SUMIFS('641.642'!$G:$G,'641.642'!$S:$S,Reti!$A27,'641.642'!$T:$T,Reti!I$5,'641.642'!$W:$W,Reti!$A$1)-SUMIFS('641.642'!$H:$H,'641.642'!$S:$S,Reti!$A27,'641.642'!$T:$T,Reti!I$5,'641.642'!$W:$W,Reti!$A$1)+SUMIFS('635.811'!$G:$G,'635.811'!$Q:$Q,Reti!I$5,'635.811'!$R:$R,Reti!$A$1,'635.811'!$P:$P,Reti!$A27)</f>
        <v>5762980</v>
      </c>
      <c r="J27" s="35">
        <f>+SUMIFS('GV(154.632.62x)'!$G:$G,'GV(154.632.62x)'!$S:$S,Reti!$A27,'GV(154.632.62x)'!$T:$T,Reti!J$5,'GV(154.632.62x)'!$U:$U,Reti!$A$1)-SUMIFS('GV(154.632.62x)'!$H:$H,'GV(154.632.62x)'!$S:$S,Reti!$A27,'GV(154.632.62x)'!$T:$T,Reti!J$5,'GV(154.632.62x)'!$U:$U,Reti!$A$1)+SUMIFS('641.642'!$G:$G,'641.642'!$S:$S,Reti!$A27,'641.642'!$T:$T,Reti!J$5,'641.642'!$W:$W,Reti!$A$1)-SUMIFS('641.642'!$H:$H,'641.642'!$S:$S,Reti!$A27,'641.642'!$T:$T,Reti!J$5,'641.642'!$W:$W,Reti!$A$1)+SUMIFS('635.811'!$G:$G,'635.811'!$Q:$Q,Reti!J$5,'635.811'!$R:$R,Reti!$A$1,'635.811'!$P:$P,Reti!$A27)</f>
        <v>6854000</v>
      </c>
      <c r="K27" s="35">
        <f>+SUMIFS('GV(154.632.62x)'!$G:$G,'GV(154.632.62x)'!$S:$S,Reti!$A27,'GV(154.632.62x)'!$T:$T,Reti!K$5,'GV(154.632.62x)'!$U:$U,Reti!$A$1)-SUMIFS('GV(154.632.62x)'!$H:$H,'GV(154.632.62x)'!$S:$S,Reti!$A27,'GV(154.632.62x)'!$T:$T,Reti!K$5,'GV(154.632.62x)'!$U:$U,Reti!$A$1)+SUMIFS('641.642'!$G:$G,'641.642'!$S:$S,Reti!$A27,'641.642'!$T:$T,Reti!K$5,'641.642'!$W:$W,Reti!$A$1)-SUMIFS('641.642'!$H:$H,'641.642'!$S:$S,Reti!$A27,'641.642'!$T:$T,Reti!K$5,'641.642'!$W:$W,Reti!$A$1)+SUMIFS('635.811'!$G:$G,'635.811'!$Q:$Q,Reti!K$5,'635.811'!$R:$R,Reti!$A$1,'635.811'!$P:$P,Reti!$A27)</f>
        <v>0</v>
      </c>
      <c r="L27" s="35">
        <f>+SUMIFS('GV(154.632.62x)'!$G:$G,'GV(154.632.62x)'!$S:$S,Reti!$A27,'GV(154.632.62x)'!$T:$T,Reti!L$5,'GV(154.632.62x)'!$U:$U,Reti!$A$1)-SUMIFS('GV(154.632.62x)'!$H:$H,'GV(154.632.62x)'!$S:$S,Reti!$A27,'GV(154.632.62x)'!$T:$T,Reti!L$5,'GV(154.632.62x)'!$U:$U,Reti!$A$1)+SUMIFS('641.642'!$G:$G,'641.642'!$S:$S,Reti!$A27,'641.642'!$T:$T,Reti!L$5,'641.642'!$W:$W,Reti!$A$1)-SUMIFS('641.642'!$H:$H,'641.642'!$S:$S,Reti!$A27,'641.642'!$T:$T,Reti!L$5,'641.642'!$W:$W,Reti!$A$1)+SUMIFS('635.811'!$G:$G,'635.811'!$Q:$Q,Reti!L$5,'635.811'!$R:$R,Reti!$A$1,'635.811'!$P:$P,Reti!$A27)</f>
        <v>0</v>
      </c>
      <c r="M27" s="35">
        <f>+SUMIFS('GV(154.632.62x)'!$G:$G,'GV(154.632.62x)'!$S:$S,Reti!$A27,'GV(154.632.62x)'!$T:$T,Reti!M$5,'GV(154.632.62x)'!$U:$U,Reti!$A$1)-SUMIFS('GV(154.632.62x)'!$H:$H,'GV(154.632.62x)'!$S:$S,Reti!$A27,'GV(154.632.62x)'!$T:$T,Reti!M$5,'GV(154.632.62x)'!$U:$U,Reti!$A$1)+SUMIFS('641.642'!$G:$G,'641.642'!$S:$S,Reti!$A27,'641.642'!$T:$T,Reti!M$5,'641.642'!$W:$W,Reti!$A$1)-SUMIFS('641.642'!$H:$H,'641.642'!$S:$S,Reti!$A27,'641.642'!$T:$T,Reti!M$5,'641.642'!$W:$W,Reti!$A$1)+SUMIFS('635.811'!$G:$G,'635.811'!$Q:$Q,Reti!M$5,'635.811'!$R:$R,Reti!$A$1,'635.811'!$P:$P,Reti!$A27)</f>
        <v>0</v>
      </c>
      <c r="N27" s="35">
        <f>+SUMIFS('GV(154.632.62x)'!$G:$G,'GV(154.632.62x)'!$S:$S,Reti!$A27,'GV(154.632.62x)'!$T:$T,Reti!N$5,'GV(154.632.62x)'!$U:$U,Reti!$A$1)-SUMIFS('GV(154.632.62x)'!$H:$H,'GV(154.632.62x)'!$S:$S,Reti!$A27,'GV(154.632.62x)'!$T:$T,Reti!N$5,'GV(154.632.62x)'!$U:$U,Reti!$A$1)+SUMIFS('641.642'!$G:$G,'641.642'!$S:$S,Reti!$A27,'641.642'!$T:$T,Reti!N$5,'641.642'!$W:$W,Reti!$A$1)-SUMIFS('641.642'!$H:$H,'641.642'!$S:$S,Reti!$A27,'641.642'!$T:$T,Reti!N$5,'641.642'!$W:$W,Reti!$A$1)+SUMIFS('635.811'!$G:$G,'635.811'!$Q:$Q,Reti!N$5,'635.811'!$R:$R,Reti!$A$1,'635.811'!$P:$P,Reti!$A27)</f>
        <v>17578704</v>
      </c>
      <c r="O27" s="35">
        <f t="shared" si="2"/>
        <v>40241684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eti!$A28,'GV(154.632.62x)'!$T:$T,Reti!C$5,'GV(154.632.62x)'!$U:$U,Reti!$A$1)-SUMIFS('GV(154.632.62x)'!$H:$H,'GV(154.632.62x)'!$S:$S,Reti!$A28,'GV(154.632.62x)'!$T:$T,Reti!C$5,'GV(154.632.62x)'!$U:$U,Reti!$A$1)+SUMIFS('641.642'!$G:$G,'641.642'!$S:$S,Reti!$A28,'641.642'!$T:$T,Reti!C$5,'641.642'!$W:$W,Reti!$A$1)-SUMIFS('641.642'!$H:$H,'641.642'!$S:$S,Reti!$A28,'641.642'!$T:$T,Reti!C$5,'641.642'!$W:$W,Reti!$A$1)+SUMIFS('635.811'!$G:$G,'635.811'!$Q:$Q,Reti!C$5,'635.811'!$R:$R,Reti!$A$1,'635.811'!$P:$P,Reti!$A28)</f>
        <v>0</v>
      </c>
      <c r="D28" s="35">
        <f>+SUMIFS('GV(154.632.62x)'!$G:$G,'GV(154.632.62x)'!$S:$S,Reti!$A28,'GV(154.632.62x)'!$T:$T,Reti!D$5,'GV(154.632.62x)'!$U:$U,Reti!$A$1)-SUMIFS('GV(154.632.62x)'!$H:$H,'GV(154.632.62x)'!$S:$S,Reti!$A28,'GV(154.632.62x)'!$T:$T,Reti!D$5,'GV(154.632.62x)'!$U:$U,Reti!$A$1)+SUMIFS('641.642'!$G:$G,'641.642'!$S:$S,Reti!$A28,'641.642'!$T:$T,Reti!D$5,'641.642'!$W:$W,Reti!$A$1)-SUMIFS('641.642'!$H:$H,'641.642'!$S:$S,Reti!$A28,'641.642'!$T:$T,Reti!D$5,'641.642'!$W:$W,Reti!$A$1)+SUMIFS('635.811'!$G:$G,'635.811'!$Q:$Q,Reti!D$5,'635.811'!$R:$R,Reti!$A$1,'635.811'!$P:$P,Reti!$A28)</f>
        <v>0</v>
      </c>
      <c r="E28" s="35">
        <f>+SUMIFS('GV(154.632.62x)'!$G:$G,'GV(154.632.62x)'!$S:$S,Reti!$A28,'GV(154.632.62x)'!$T:$T,Reti!E$5,'GV(154.632.62x)'!$U:$U,Reti!$A$1)-SUMIFS('GV(154.632.62x)'!$H:$H,'GV(154.632.62x)'!$S:$S,Reti!$A28,'GV(154.632.62x)'!$T:$T,Reti!E$5,'GV(154.632.62x)'!$U:$U,Reti!$A$1)+SUMIFS('641.642'!$G:$G,'641.642'!$S:$S,Reti!$A28,'641.642'!$T:$T,Reti!E$5,'641.642'!$W:$W,Reti!$A$1)-SUMIFS('641.642'!$H:$H,'641.642'!$S:$S,Reti!$A28,'641.642'!$T:$T,Reti!E$5,'641.642'!$W:$W,Reti!$A$1)+SUMIFS('635.811'!$G:$G,'635.811'!$Q:$Q,Reti!E$5,'635.811'!$R:$R,Reti!$A$1,'635.811'!$P:$P,Reti!$A28)</f>
        <v>0</v>
      </c>
      <c r="F28" s="35">
        <f>+SUMIFS('GV(154.632.62x)'!$G:$G,'GV(154.632.62x)'!$S:$S,Reti!$A28,'GV(154.632.62x)'!$T:$T,Reti!F$5,'GV(154.632.62x)'!$U:$U,Reti!$A$1)-SUMIFS('GV(154.632.62x)'!$H:$H,'GV(154.632.62x)'!$S:$S,Reti!$A28,'GV(154.632.62x)'!$T:$T,Reti!F$5,'GV(154.632.62x)'!$U:$U,Reti!$A$1)+SUMIFS('641.642'!$G:$G,'641.642'!$S:$S,Reti!$A28,'641.642'!$T:$T,Reti!F$5,'641.642'!$W:$W,Reti!$A$1)-SUMIFS('641.642'!$H:$H,'641.642'!$S:$S,Reti!$A28,'641.642'!$T:$T,Reti!F$5,'641.642'!$W:$W,Reti!$A$1)+SUMIFS('635.811'!$G:$G,'635.811'!$Q:$Q,Reti!F$5,'635.811'!$R:$R,Reti!$A$1,'635.811'!$P:$P,Reti!$A28)</f>
        <v>0</v>
      </c>
      <c r="G28" s="35">
        <f>+SUMIFS('GV(154.632.62x)'!$G:$G,'GV(154.632.62x)'!$S:$S,Reti!$A28,'GV(154.632.62x)'!$T:$T,Reti!G$5,'GV(154.632.62x)'!$U:$U,Reti!$A$1)-SUMIFS('GV(154.632.62x)'!$H:$H,'GV(154.632.62x)'!$S:$S,Reti!$A28,'GV(154.632.62x)'!$T:$T,Reti!G$5,'GV(154.632.62x)'!$U:$U,Reti!$A$1)+SUMIFS('641.642'!$G:$G,'641.642'!$S:$S,Reti!$A28,'641.642'!$T:$T,Reti!G$5,'641.642'!$W:$W,Reti!$A$1)-SUMIFS('641.642'!$H:$H,'641.642'!$S:$S,Reti!$A28,'641.642'!$T:$T,Reti!G$5,'641.642'!$W:$W,Reti!$A$1)+SUMIFS('635.811'!$G:$G,'635.811'!$Q:$Q,Reti!G$5,'635.811'!$R:$R,Reti!$A$1,'635.811'!$P:$P,Reti!$A28)</f>
        <v>0</v>
      </c>
      <c r="H28" s="35">
        <f>+SUMIFS('GV(154.632.62x)'!$G:$G,'GV(154.632.62x)'!$S:$S,Reti!$A28,'GV(154.632.62x)'!$T:$T,Reti!H$5,'GV(154.632.62x)'!$U:$U,Reti!$A$1)-SUMIFS('GV(154.632.62x)'!$H:$H,'GV(154.632.62x)'!$S:$S,Reti!$A28,'GV(154.632.62x)'!$T:$T,Reti!H$5,'GV(154.632.62x)'!$U:$U,Reti!$A$1)+SUMIFS('641.642'!$G:$G,'641.642'!$S:$S,Reti!$A28,'641.642'!$T:$T,Reti!H$5,'641.642'!$W:$W,Reti!$A$1)-SUMIFS('641.642'!$H:$H,'641.642'!$S:$S,Reti!$A28,'641.642'!$T:$T,Reti!H$5,'641.642'!$W:$W,Reti!$A$1)+SUMIFS('635.811'!$G:$G,'635.811'!$Q:$Q,Reti!H$5,'635.811'!$R:$R,Reti!$A$1,'635.811'!$P:$P,Reti!$A28)</f>
        <v>0</v>
      </c>
      <c r="I28" s="35">
        <f>+SUMIFS('GV(154.632.62x)'!$G:$G,'GV(154.632.62x)'!$S:$S,Reti!$A28,'GV(154.632.62x)'!$T:$T,Reti!I$5,'GV(154.632.62x)'!$U:$U,Reti!$A$1)-SUMIFS('GV(154.632.62x)'!$H:$H,'GV(154.632.62x)'!$S:$S,Reti!$A28,'GV(154.632.62x)'!$T:$T,Reti!I$5,'GV(154.632.62x)'!$U:$U,Reti!$A$1)+SUMIFS('641.642'!$G:$G,'641.642'!$S:$S,Reti!$A28,'641.642'!$T:$T,Reti!I$5,'641.642'!$W:$W,Reti!$A$1)-SUMIFS('641.642'!$H:$H,'641.642'!$S:$S,Reti!$A28,'641.642'!$T:$T,Reti!I$5,'641.642'!$W:$W,Reti!$A$1)+SUMIFS('635.811'!$G:$G,'635.811'!$Q:$Q,Reti!I$5,'635.811'!$R:$R,Reti!$A$1,'635.811'!$P:$P,Reti!$A28)</f>
        <v>0</v>
      </c>
      <c r="J28" s="35">
        <f>+SUMIFS('GV(154.632.62x)'!$G:$G,'GV(154.632.62x)'!$S:$S,Reti!$A28,'GV(154.632.62x)'!$T:$T,Reti!J$5,'GV(154.632.62x)'!$U:$U,Reti!$A$1)-SUMIFS('GV(154.632.62x)'!$H:$H,'GV(154.632.62x)'!$S:$S,Reti!$A28,'GV(154.632.62x)'!$T:$T,Reti!J$5,'GV(154.632.62x)'!$U:$U,Reti!$A$1)+SUMIFS('641.642'!$G:$G,'641.642'!$S:$S,Reti!$A28,'641.642'!$T:$T,Reti!J$5,'641.642'!$W:$W,Reti!$A$1)-SUMIFS('641.642'!$H:$H,'641.642'!$S:$S,Reti!$A28,'641.642'!$T:$T,Reti!J$5,'641.642'!$W:$W,Reti!$A$1)+SUMIFS('635.811'!$G:$G,'635.811'!$Q:$Q,Reti!J$5,'635.811'!$R:$R,Reti!$A$1,'635.811'!$P:$P,Reti!$A28)</f>
        <v>0</v>
      </c>
      <c r="K28" s="35">
        <f>+SUMIFS('GV(154.632.62x)'!$G:$G,'GV(154.632.62x)'!$S:$S,Reti!$A28,'GV(154.632.62x)'!$T:$T,Reti!K$5,'GV(154.632.62x)'!$U:$U,Reti!$A$1)-SUMIFS('GV(154.632.62x)'!$H:$H,'GV(154.632.62x)'!$S:$S,Reti!$A28,'GV(154.632.62x)'!$T:$T,Reti!K$5,'GV(154.632.62x)'!$U:$U,Reti!$A$1)+SUMIFS('641.642'!$G:$G,'641.642'!$S:$S,Reti!$A28,'641.642'!$T:$T,Reti!K$5,'641.642'!$W:$W,Reti!$A$1)-SUMIFS('641.642'!$H:$H,'641.642'!$S:$S,Reti!$A28,'641.642'!$T:$T,Reti!K$5,'641.642'!$W:$W,Reti!$A$1)+SUMIFS('635.811'!$G:$G,'635.811'!$Q:$Q,Reti!K$5,'635.811'!$R:$R,Reti!$A$1,'635.811'!$P:$P,Reti!$A28)</f>
        <v>0</v>
      </c>
      <c r="L28" s="35">
        <f>+SUMIFS('GV(154.632.62x)'!$G:$G,'GV(154.632.62x)'!$S:$S,Reti!$A28,'GV(154.632.62x)'!$T:$T,Reti!L$5,'GV(154.632.62x)'!$U:$U,Reti!$A$1)-SUMIFS('GV(154.632.62x)'!$H:$H,'GV(154.632.62x)'!$S:$S,Reti!$A28,'GV(154.632.62x)'!$T:$T,Reti!L$5,'GV(154.632.62x)'!$U:$U,Reti!$A$1)+SUMIFS('641.642'!$G:$G,'641.642'!$S:$S,Reti!$A28,'641.642'!$T:$T,Reti!L$5,'641.642'!$W:$W,Reti!$A$1)-SUMIFS('641.642'!$H:$H,'641.642'!$S:$S,Reti!$A28,'641.642'!$T:$T,Reti!L$5,'641.642'!$W:$W,Reti!$A$1)+SUMIFS('635.811'!$G:$G,'635.811'!$Q:$Q,Reti!L$5,'635.811'!$R:$R,Reti!$A$1,'635.811'!$P:$P,Reti!$A28)</f>
        <v>0</v>
      </c>
      <c r="M28" s="35">
        <f>+SUMIFS('GV(154.632.62x)'!$G:$G,'GV(154.632.62x)'!$S:$S,Reti!$A28,'GV(154.632.62x)'!$T:$T,Reti!M$5,'GV(154.632.62x)'!$U:$U,Reti!$A$1)-SUMIFS('GV(154.632.62x)'!$H:$H,'GV(154.632.62x)'!$S:$S,Reti!$A28,'GV(154.632.62x)'!$T:$T,Reti!M$5,'GV(154.632.62x)'!$U:$U,Reti!$A$1)+SUMIFS('641.642'!$G:$G,'641.642'!$S:$S,Reti!$A28,'641.642'!$T:$T,Reti!M$5,'641.642'!$W:$W,Reti!$A$1)-SUMIFS('641.642'!$H:$H,'641.642'!$S:$S,Reti!$A28,'641.642'!$T:$T,Reti!M$5,'641.642'!$W:$W,Reti!$A$1)+SUMIFS('635.811'!$G:$G,'635.811'!$Q:$Q,Reti!M$5,'635.811'!$R:$R,Reti!$A$1,'635.811'!$P:$P,Reti!$A28)</f>
        <v>0</v>
      </c>
      <c r="N28" s="35">
        <f>+SUMIFS('GV(154.632.62x)'!$G:$G,'GV(154.632.62x)'!$S:$S,Reti!$A28,'GV(154.632.62x)'!$T:$T,Reti!N$5,'GV(154.632.62x)'!$U:$U,Reti!$A$1)-SUMIFS('GV(154.632.62x)'!$H:$H,'GV(154.632.62x)'!$S:$S,Reti!$A28,'GV(154.632.62x)'!$T:$T,Reti!N$5,'GV(154.632.62x)'!$U:$U,Reti!$A$1)+SUMIFS('641.642'!$G:$G,'641.642'!$S:$S,Reti!$A28,'641.642'!$T:$T,Reti!N$5,'641.642'!$W:$W,Reti!$A$1)-SUMIFS('641.642'!$H:$H,'641.642'!$S:$S,Reti!$A28,'641.642'!$T:$T,Reti!N$5,'641.642'!$W:$W,Reti!$A$1)+SUMIFS('635.811'!$G:$G,'635.811'!$Q:$Q,Reti!N$5,'635.811'!$R:$R,Reti!$A$1,'635.811'!$P:$P,Reti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eti!$A29,'GV(154.632.62x)'!$T:$T,Reti!C$5,'GV(154.632.62x)'!$U:$U,Reti!$A$1)-SUMIFS('GV(154.632.62x)'!$H:$H,'GV(154.632.62x)'!$S:$S,Reti!$A29,'GV(154.632.62x)'!$T:$T,Reti!C$5,'GV(154.632.62x)'!$U:$U,Reti!$A$1)+SUMIFS('641.642'!$G:$G,'641.642'!$S:$S,Reti!$A29,'641.642'!$T:$T,Reti!C$5,'641.642'!$W:$W,Reti!$A$1)-SUMIFS('641.642'!$H:$H,'641.642'!$S:$S,Reti!$A29,'641.642'!$T:$T,Reti!C$5,'641.642'!$W:$W,Reti!$A$1)+SUMIFS('635.811'!$G:$G,'635.811'!$Q:$Q,Reti!C$5,'635.811'!$R:$R,Reti!$A$1,'635.811'!$P:$P,Reti!$A29)</f>
        <v>0</v>
      </c>
      <c r="D29" s="35">
        <f>+SUMIFS('GV(154.632.62x)'!$G:$G,'GV(154.632.62x)'!$S:$S,Reti!$A29,'GV(154.632.62x)'!$T:$T,Reti!D$5,'GV(154.632.62x)'!$U:$U,Reti!$A$1)-SUMIFS('GV(154.632.62x)'!$H:$H,'GV(154.632.62x)'!$S:$S,Reti!$A29,'GV(154.632.62x)'!$T:$T,Reti!D$5,'GV(154.632.62x)'!$U:$U,Reti!$A$1)+SUMIFS('641.642'!$G:$G,'641.642'!$S:$S,Reti!$A29,'641.642'!$T:$T,Reti!D$5,'641.642'!$W:$W,Reti!$A$1)-SUMIFS('641.642'!$H:$H,'641.642'!$S:$S,Reti!$A29,'641.642'!$T:$T,Reti!D$5,'641.642'!$W:$W,Reti!$A$1)+SUMIFS('635.811'!$G:$G,'635.811'!$Q:$Q,Reti!D$5,'635.811'!$R:$R,Reti!$A$1,'635.811'!$P:$P,Reti!$A29)</f>
        <v>0</v>
      </c>
      <c r="E29" s="35">
        <f>+SUMIFS('GV(154.632.62x)'!$G:$G,'GV(154.632.62x)'!$S:$S,Reti!$A29,'GV(154.632.62x)'!$T:$T,Reti!E$5,'GV(154.632.62x)'!$U:$U,Reti!$A$1)-SUMIFS('GV(154.632.62x)'!$H:$H,'GV(154.632.62x)'!$S:$S,Reti!$A29,'GV(154.632.62x)'!$T:$T,Reti!E$5,'GV(154.632.62x)'!$U:$U,Reti!$A$1)+SUMIFS('641.642'!$G:$G,'641.642'!$S:$S,Reti!$A29,'641.642'!$T:$T,Reti!E$5,'641.642'!$W:$W,Reti!$A$1)-SUMIFS('641.642'!$H:$H,'641.642'!$S:$S,Reti!$A29,'641.642'!$T:$T,Reti!E$5,'641.642'!$W:$W,Reti!$A$1)+SUMIFS('635.811'!$G:$G,'635.811'!$Q:$Q,Reti!E$5,'635.811'!$R:$R,Reti!$A$1,'635.811'!$P:$P,Reti!$A29)</f>
        <v>0</v>
      </c>
      <c r="F29" s="35">
        <f>+SUMIFS('GV(154.632.62x)'!$G:$G,'GV(154.632.62x)'!$S:$S,Reti!$A29,'GV(154.632.62x)'!$T:$T,Reti!F$5,'GV(154.632.62x)'!$U:$U,Reti!$A$1)-SUMIFS('GV(154.632.62x)'!$H:$H,'GV(154.632.62x)'!$S:$S,Reti!$A29,'GV(154.632.62x)'!$T:$T,Reti!F$5,'GV(154.632.62x)'!$U:$U,Reti!$A$1)+SUMIFS('641.642'!$G:$G,'641.642'!$S:$S,Reti!$A29,'641.642'!$T:$T,Reti!F$5,'641.642'!$W:$W,Reti!$A$1)-SUMIFS('641.642'!$H:$H,'641.642'!$S:$S,Reti!$A29,'641.642'!$T:$T,Reti!F$5,'641.642'!$W:$W,Reti!$A$1)+SUMIFS('635.811'!$G:$G,'635.811'!$Q:$Q,Reti!F$5,'635.811'!$R:$R,Reti!$A$1,'635.811'!$P:$P,Reti!$A29)</f>
        <v>0</v>
      </c>
      <c r="G29" s="35">
        <f>+SUMIFS('GV(154.632.62x)'!$G:$G,'GV(154.632.62x)'!$S:$S,Reti!$A29,'GV(154.632.62x)'!$T:$T,Reti!G$5,'GV(154.632.62x)'!$U:$U,Reti!$A$1)-SUMIFS('GV(154.632.62x)'!$H:$H,'GV(154.632.62x)'!$S:$S,Reti!$A29,'GV(154.632.62x)'!$T:$T,Reti!G$5,'GV(154.632.62x)'!$U:$U,Reti!$A$1)+SUMIFS('641.642'!$G:$G,'641.642'!$S:$S,Reti!$A29,'641.642'!$T:$T,Reti!G$5,'641.642'!$W:$W,Reti!$A$1)-SUMIFS('641.642'!$H:$H,'641.642'!$S:$S,Reti!$A29,'641.642'!$T:$T,Reti!G$5,'641.642'!$W:$W,Reti!$A$1)+SUMIFS('635.811'!$G:$G,'635.811'!$Q:$Q,Reti!G$5,'635.811'!$R:$R,Reti!$A$1,'635.811'!$P:$P,Reti!$A29)</f>
        <v>0</v>
      </c>
      <c r="H29" s="35">
        <f>+SUMIFS('GV(154.632.62x)'!$G:$G,'GV(154.632.62x)'!$S:$S,Reti!$A29,'GV(154.632.62x)'!$T:$T,Reti!H$5,'GV(154.632.62x)'!$U:$U,Reti!$A$1)-SUMIFS('GV(154.632.62x)'!$H:$H,'GV(154.632.62x)'!$S:$S,Reti!$A29,'GV(154.632.62x)'!$T:$T,Reti!H$5,'GV(154.632.62x)'!$U:$U,Reti!$A$1)+SUMIFS('641.642'!$G:$G,'641.642'!$S:$S,Reti!$A29,'641.642'!$T:$T,Reti!H$5,'641.642'!$W:$W,Reti!$A$1)-SUMIFS('641.642'!$H:$H,'641.642'!$S:$S,Reti!$A29,'641.642'!$T:$T,Reti!H$5,'641.642'!$W:$W,Reti!$A$1)+SUMIFS('635.811'!$G:$G,'635.811'!$Q:$Q,Reti!H$5,'635.811'!$R:$R,Reti!$A$1,'635.811'!$P:$P,Reti!$A29)</f>
        <v>0</v>
      </c>
      <c r="I29" s="35">
        <f>+SUMIFS('GV(154.632.62x)'!$G:$G,'GV(154.632.62x)'!$S:$S,Reti!$A29,'GV(154.632.62x)'!$T:$T,Reti!I$5,'GV(154.632.62x)'!$U:$U,Reti!$A$1)-SUMIFS('GV(154.632.62x)'!$H:$H,'GV(154.632.62x)'!$S:$S,Reti!$A29,'GV(154.632.62x)'!$T:$T,Reti!I$5,'GV(154.632.62x)'!$U:$U,Reti!$A$1)+SUMIFS('641.642'!$G:$G,'641.642'!$S:$S,Reti!$A29,'641.642'!$T:$T,Reti!I$5,'641.642'!$W:$W,Reti!$A$1)-SUMIFS('641.642'!$H:$H,'641.642'!$S:$S,Reti!$A29,'641.642'!$T:$T,Reti!I$5,'641.642'!$W:$W,Reti!$A$1)+SUMIFS('635.811'!$G:$G,'635.811'!$Q:$Q,Reti!I$5,'635.811'!$R:$R,Reti!$A$1,'635.811'!$P:$P,Reti!$A29)</f>
        <v>0</v>
      </c>
      <c r="J29" s="35">
        <f>+SUMIFS('GV(154.632.62x)'!$G:$G,'GV(154.632.62x)'!$S:$S,Reti!$A29,'GV(154.632.62x)'!$T:$T,Reti!J$5,'GV(154.632.62x)'!$U:$U,Reti!$A$1)-SUMIFS('GV(154.632.62x)'!$H:$H,'GV(154.632.62x)'!$S:$S,Reti!$A29,'GV(154.632.62x)'!$T:$T,Reti!J$5,'GV(154.632.62x)'!$U:$U,Reti!$A$1)+SUMIFS('641.642'!$G:$G,'641.642'!$S:$S,Reti!$A29,'641.642'!$T:$T,Reti!J$5,'641.642'!$W:$W,Reti!$A$1)-SUMIFS('641.642'!$H:$H,'641.642'!$S:$S,Reti!$A29,'641.642'!$T:$T,Reti!J$5,'641.642'!$W:$W,Reti!$A$1)+SUMIFS('635.811'!$G:$G,'635.811'!$Q:$Q,Reti!J$5,'635.811'!$R:$R,Reti!$A$1,'635.811'!$P:$P,Reti!$A29)</f>
        <v>0</v>
      </c>
      <c r="K29" s="35">
        <f>+SUMIFS('GV(154.632.62x)'!$G:$G,'GV(154.632.62x)'!$S:$S,Reti!$A29,'GV(154.632.62x)'!$T:$T,Reti!K$5,'GV(154.632.62x)'!$U:$U,Reti!$A$1)-SUMIFS('GV(154.632.62x)'!$H:$H,'GV(154.632.62x)'!$S:$S,Reti!$A29,'GV(154.632.62x)'!$T:$T,Reti!K$5,'GV(154.632.62x)'!$U:$U,Reti!$A$1)+SUMIFS('641.642'!$G:$G,'641.642'!$S:$S,Reti!$A29,'641.642'!$T:$T,Reti!K$5,'641.642'!$W:$W,Reti!$A$1)-SUMIFS('641.642'!$H:$H,'641.642'!$S:$S,Reti!$A29,'641.642'!$T:$T,Reti!K$5,'641.642'!$W:$W,Reti!$A$1)+SUMIFS('635.811'!$G:$G,'635.811'!$Q:$Q,Reti!K$5,'635.811'!$R:$R,Reti!$A$1,'635.811'!$P:$P,Reti!$A29)</f>
        <v>0</v>
      </c>
      <c r="L29" s="35">
        <f>+SUMIFS('GV(154.632.62x)'!$G:$G,'GV(154.632.62x)'!$S:$S,Reti!$A29,'GV(154.632.62x)'!$T:$T,Reti!L$5,'GV(154.632.62x)'!$U:$U,Reti!$A$1)-SUMIFS('GV(154.632.62x)'!$H:$H,'GV(154.632.62x)'!$S:$S,Reti!$A29,'GV(154.632.62x)'!$T:$T,Reti!L$5,'GV(154.632.62x)'!$U:$U,Reti!$A$1)+SUMIFS('641.642'!$G:$G,'641.642'!$S:$S,Reti!$A29,'641.642'!$T:$T,Reti!L$5,'641.642'!$W:$W,Reti!$A$1)-SUMIFS('641.642'!$H:$H,'641.642'!$S:$S,Reti!$A29,'641.642'!$T:$T,Reti!L$5,'641.642'!$W:$W,Reti!$A$1)+SUMIFS('635.811'!$G:$G,'635.811'!$Q:$Q,Reti!L$5,'635.811'!$R:$R,Reti!$A$1,'635.811'!$P:$P,Reti!$A29)</f>
        <v>0</v>
      </c>
      <c r="M29" s="35">
        <f>+SUMIFS('GV(154.632.62x)'!$G:$G,'GV(154.632.62x)'!$S:$S,Reti!$A29,'GV(154.632.62x)'!$T:$T,Reti!M$5,'GV(154.632.62x)'!$U:$U,Reti!$A$1)-SUMIFS('GV(154.632.62x)'!$H:$H,'GV(154.632.62x)'!$S:$S,Reti!$A29,'GV(154.632.62x)'!$T:$T,Reti!M$5,'GV(154.632.62x)'!$U:$U,Reti!$A$1)+SUMIFS('641.642'!$G:$G,'641.642'!$S:$S,Reti!$A29,'641.642'!$T:$T,Reti!M$5,'641.642'!$W:$W,Reti!$A$1)-SUMIFS('641.642'!$H:$H,'641.642'!$S:$S,Reti!$A29,'641.642'!$T:$T,Reti!M$5,'641.642'!$W:$W,Reti!$A$1)+SUMIFS('635.811'!$G:$G,'635.811'!$Q:$Q,Reti!M$5,'635.811'!$R:$R,Reti!$A$1,'635.811'!$P:$P,Reti!$A29)</f>
        <v>0</v>
      </c>
      <c r="N29" s="35">
        <f>+SUMIFS('GV(154.632.62x)'!$G:$G,'GV(154.632.62x)'!$S:$S,Reti!$A29,'GV(154.632.62x)'!$T:$T,Reti!N$5,'GV(154.632.62x)'!$U:$U,Reti!$A$1)-SUMIFS('GV(154.632.62x)'!$H:$H,'GV(154.632.62x)'!$S:$S,Reti!$A29,'GV(154.632.62x)'!$T:$T,Reti!N$5,'GV(154.632.62x)'!$U:$U,Reti!$A$1)+SUMIFS('641.642'!$G:$G,'641.642'!$S:$S,Reti!$A29,'641.642'!$T:$T,Reti!N$5,'641.642'!$W:$W,Reti!$A$1)-SUMIFS('641.642'!$H:$H,'641.642'!$S:$S,Reti!$A29,'641.642'!$T:$T,Reti!N$5,'641.642'!$W:$W,Reti!$A$1)+SUMIFS('635.811'!$G:$G,'635.811'!$Q:$Q,Reti!N$5,'635.811'!$R:$R,Reti!$A$1,'635.811'!$P:$P,Reti!$A29)</f>
        <v>0</v>
      </c>
      <c r="O29" s="35">
        <f t="shared" si="2"/>
        <v>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eti!$A30,'GV(154.632.62x)'!$T:$T,Reti!C$5,'GV(154.632.62x)'!$U:$U,Reti!$A$1)-SUMIFS('GV(154.632.62x)'!$H:$H,'GV(154.632.62x)'!$S:$S,Reti!$A30,'GV(154.632.62x)'!$T:$T,Reti!C$5,'GV(154.632.62x)'!$U:$U,Reti!$A$1)+SUMIFS('641.642'!$G:$G,'641.642'!$S:$S,Reti!$A30,'641.642'!$T:$T,Reti!C$5,'641.642'!$W:$W,Reti!$A$1)-SUMIFS('641.642'!$H:$H,'641.642'!$S:$S,Reti!$A30,'641.642'!$T:$T,Reti!C$5,'641.642'!$W:$W,Reti!$A$1)+SUMIFS('635.811'!$G:$G,'635.811'!$Q:$Q,Reti!C$5,'635.811'!$R:$R,Reti!$A$1,'635.811'!$P:$P,Reti!$A30)</f>
        <v>0</v>
      </c>
      <c r="D30" s="35">
        <f>+SUMIFS('GV(154.632.62x)'!$G:$G,'GV(154.632.62x)'!$S:$S,Reti!$A30,'GV(154.632.62x)'!$T:$T,Reti!D$5,'GV(154.632.62x)'!$U:$U,Reti!$A$1)-SUMIFS('GV(154.632.62x)'!$H:$H,'GV(154.632.62x)'!$S:$S,Reti!$A30,'GV(154.632.62x)'!$T:$T,Reti!D$5,'GV(154.632.62x)'!$U:$U,Reti!$A$1)+SUMIFS('641.642'!$G:$G,'641.642'!$S:$S,Reti!$A30,'641.642'!$T:$T,Reti!D$5,'641.642'!$W:$W,Reti!$A$1)-SUMIFS('641.642'!$H:$H,'641.642'!$S:$S,Reti!$A30,'641.642'!$T:$T,Reti!D$5,'641.642'!$W:$W,Reti!$A$1)+SUMIFS('635.811'!$G:$G,'635.811'!$Q:$Q,Reti!D$5,'635.811'!$R:$R,Reti!$A$1,'635.811'!$P:$P,Reti!$A30)</f>
        <v>36255725</v>
      </c>
      <c r="E30" s="35">
        <f>+SUMIFS('GV(154.632.62x)'!$G:$G,'GV(154.632.62x)'!$S:$S,Reti!$A30,'GV(154.632.62x)'!$T:$T,Reti!E$5,'GV(154.632.62x)'!$U:$U,Reti!$A$1)-SUMIFS('GV(154.632.62x)'!$H:$H,'GV(154.632.62x)'!$S:$S,Reti!$A30,'GV(154.632.62x)'!$T:$T,Reti!E$5,'GV(154.632.62x)'!$U:$U,Reti!$A$1)+SUMIFS('641.642'!$G:$G,'641.642'!$S:$S,Reti!$A30,'641.642'!$T:$T,Reti!E$5,'641.642'!$W:$W,Reti!$A$1)-SUMIFS('641.642'!$H:$H,'641.642'!$S:$S,Reti!$A30,'641.642'!$T:$T,Reti!E$5,'641.642'!$W:$W,Reti!$A$1)+SUMIFS('635.811'!$G:$G,'635.811'!$Q:$Q,Reti!E$5,'635.811'!$R:$R,Reti!$A$1,'635.811'!$P:$P,Reti!$A30)</f>
        <v>0</v>
      </c>
      <c r="F30" s="35">
        <f>+SUMIFS('GV(154.632.62x)'!$G:$G,'GV(154.632.62x)'!$S:$S,Reti!$A30,'GV(154.632.62x)'!$T:$T,Reti!F$5,'GV(154.632.62x)'!$U:$U,Reti!$A$1)-SUMIFS('GV(154.632.62x)'!$H:$H,'GV(154.632.62x)'!$S:$S,Reti!$A30,'GV(154.632.62x)'!$T:$T,Reti!F$5,'GV(154.632.62x)'!$U:$U,Reti!$A$1)+SUMIFS('641.642'!$G:$G,'641.642'!$S:$S,Reti!$A30,'641.642'!$T:$T,Reti!F$5,'641.642'!$W:$W,Reti!$A$1)-SUMIFS('641.642'!$H:$H,'641.642'!$S:$S,Reti!$A30,'641.642'!$T:$T,Reti!F$5,'641.642'!$W:$W,Reti!$A$1)+SUMIFS('635.811'!$G:$G,'635.811'!$Q:$Q,Reti!F$5,'635.811'!$R:$R,Reti!$A$1,'635.811'!$P:$P,Reti!$A30)</f>
        <v>0</v>
      </c>
      <c r="G30" s="35">
        <f>+SUMIFS('GV(154.632.62x)'!$G:$G,'GV(154.632.62x)'!$S:$S,Reti!$A30,'GV(154.632.62x)'!$T:$T,Reti!G$5,'GV(154.632.62x)'!$U:$U,Reti!$A$1)-SUMIFS('GV(154.632.62x)'!$H:$H,'GV(154.632.62x)'!$S:$S,Reti!$A30,'GV(154.632.62x)'!$T:$T,Reti!G$5,'GV(154.632.62x)'!$U:$U,Reti!$A$1)+SUMIFS('641.642'!$G:$G,'641.642'!$S:$S,Reti!$A30,'641.642'!$T:$T,Reti!G$5,'641.642'!$W:$W,Reti!$A$1)-SUMIFS('641.642'!$H:$H,'641.642'!$S:$S,Reti!$A30,'641.642'!$T:$T,Reti!G$5,'641.642'!$W:$W,Reti!$A$1)+SUMIFS('635.811'!$G:$G,'635.811'!$Q:$Q,Reti!G$5,'635.811'!$R:$R,Reti!$A$1,'635.811'!$P:$P,Reti!$A30)</f>
        <v>0</v>
      </c>
      <c r="H30" s="35">
        <f>+SUMIFS('GV(154.632.62x)'!$G:$G,'GV(154.632.62x)'!$S:$S,Reti!$A30,'GV(154.632.62x)'!$T:$T,Reti!H$5,'GV(154.632.62x)'!$U:$U,Reti!$A$1)-SUMIFS('GV(154.632.62x)'!$H:$H,'GV(154.632.62x)'!$S:$S,Reti!$A30,'GV(154.632.62x)'!$T:$T,Reti!H$5,'GV(154.632.62x)'!$U:$U,Reti!$A$1)+SUMIFS('641.642'!$G:$G,'641.642'!$S:$S,Reti!$A30,'641.642'!$T:$T,Reti!H$5,'641.642'!$W:$W,Reti!$A$1)-SUMIFS('641.642'!$H:$H,'641.642'!$S:$S,Reti!$A30,'641.642'!$T:$T,Reti!H$5,'641.642'!$W:$W,Reti!$A$1)+SUMIFS('635.811'!$G:$G,'635.811'!$Q:$Q,Reti!H$5,'635.811'!$R:$R,Reti!$A$1,'635.811'!$P:$P,Reti!$A30)</f>
        <v>0</v>
      </c>
      <c r="I30" s="35">
        <f>+SUMIFS('GV(154.632.62x)'!$G:$G,'GV(154.632.62x)'!$S:$S,Reti!$A30,'GV(154.632.62x)'!$T:$T,Reti!I$5,'GV(154.632.62x)'!$U:$U,Reti!$A$1)-SUMIFS('GV(154.632.62x)'!$H:$H,'GV(154.632.62x)'!$S:$S,Reti!$A30,'GV(154.632.62x)'!$T:$T,Reti!I$5,'GV(154.632.62x)'!$U:$U,Reti!$A$1)+SUMIFS('641.642'!$G:$G,'641.642'!$S:$S,Reti!$A30,'641.642'!$T:$T,Reti!I$5,'641.642'!$W:$W,Reti!$A$1)-SUMIFS('641.642'!$H:$H,'641.642'!$S:$S,Reti!$A30,'641.642'!$T:$T,Reti!I$5,'641.642'!$W:$W,Reti!$A$1)+SUMIFS('635.811'!$G:$G,'635.811'!$Q:$Q,Reti!I$5,'635.811'!$R:$R,Reti!$A$1,'635.811'!$P:$P,Reti!$A30)</f>
        <v>740741</v>
      </c>
      <c r="J30" s="35">
        <f>+SUMIFS('GV(154.632.62x)'!$G:$G,'GV(154.632.62x)'!$S:$S,Reti!$A30,'GV(154.632.62x)'!$T:$T,Reti!J$5,'GV(154.632.62x)'!$U:$U,Reti!$A$1)-SUMIFS('GV(154.632.62x)'!$H:$H,'GV(154.632.62x)'!$S:$S,Reti!$A30,'GV(154.632.62x)'!$T:$T,Reti!J$5,'GV(154.632.62x)'!$U:$U,Reti!$A$1)+SUMIFS('641.642'!$G:$G,'641.642'!$S:$S,Reti!$A30,'641.642'!$T:$T,Reti!J$5,'641.642'!$W:$W,Reti!$A$1)-SUMIFS('641.642'!$H:$H,'641.642'!$S:$S,Reti!$A30,'641.642'!$T:$T,Reti!J$5,'641.642'!$W:$W,Reti!$A$1)+SUMIFS('635.811'!$G:$G,'635.811'!$Q:$Q,Reti!J$5,'635.811'!$R:$R,Reti!$A$1,'635.811'!$P:$P,Reti!$A30)</f>
        <v>3470909</v>
      </c>
      <c r="K30" s="35">
        <f>+SUMIFS('GV(154.632.62x)'!$G:$G,'GV(154.632.62x)'!$S:$S,Reti!$A30,'GV(154.632.62x)'!$T:$T,Reti!K$5,'GV(154.632.62x)'!$U:$U,Reti!$A$1)-SUMIFS('GV(154.632.62x)'!$H:$H,'GV(154.632.62x)'!$S:$S,Reti!$A30,'GV(154.632.62x)'!$T:$T,Reti!K$5,'GV(154.632.62x)'!$U:$U,Reti!$A$1)+SUMIFS('641.642'!$G:$G,'641.642'!$S:$S,Reti!$A30,'641.642'!$T:$T,Reti!K$5,'641.642'!$W:$W,Reti!$A$1)-SUMIFS('641.642'!$H:$H,'641.642'!$S:$S,Reti!$A30,'641.642'!$T:$T,Reti!K$5,'641.642'!$W:$W,Reti!$A$1)+SUMIFS('635.811'!$G:$G,'635.811'!$Q:$Q,Reti!K$5,'635.811'!$R:$R,Reti!$A$1,'635.811'!$P:$P,Reti!$A30)</f>
        <v>0</v>
      </c>
      <c r="L30" s="35">
        <f>+SUMIFS('GV(154.632.62x)'!$G:$G,'GV(154.632.62x)'!$S:$S,Reti!$A30,'GV(154.632.62x)'!$T:$T,Reti!L$5,'GV(154.632.62x)'!$U:$U,Reti!$A$1)-SUMIFS('GV(154.632.62x)'!$H:$H,'GV(154.632.62x)'!$S:$S,Reti!$A30,'GV(154.632.62x)'!$T:$T,Reti!L$5,'GV(154.632.62x)'!$U:$U,Reti!$A$1)+SUMIFS('641.642'!$G:$G,'641.642'!$S:$S,Reti!$A30,'641.642'!$T:$T,Reti!L$5,'641.642'!$W:$W,Reti!$A$1)-SUMIFS('641.642'!$H:$H,'641.642'!$S:$S,Reti!$A30,'641.642'!$T:$T,Reti!L$5,'641.642'!$W:$W,Reti!$A$1)+SUMIFS('635.811'!$G:$G,'635.811'!$Q:$Q,Reti!L$5,'635.811'!$R:$R,Reti!$A$1,'635.811'!$P:$P,Reti!$A30)</f>
        <v>44899091</v>
      </c>
      <c r="M30" s="35">
        <f>+SUMIFS('GV(154.632.62x)'!$G:$G,'GV(154.632.62x)'!$S:$S,Reti!$A30,'GV(154.632.62x)'!$T:$T,Reti!M$5,'GV(154.632.62x)'!$U:$U,Reti!$A$1)-SUMIFS('GV(154.632.62x)'!$H:$H,'GV(154.632.62x)'!$S:$S,Reti!$A30,'GV(154.632.62x)'!$T:$T,Reti!M$5,'GV(154.632.62x)'!$U:$U,Reti!$A$1)+SUMIFS('641.642'!$G:$G,'641.642'!$S:$S,Reti!$A30,'641.642'!$T:$T,Reti!M$5,'641.642'!$W:$W,Reti!$A$1)-SUMIFS('641.642'!$H:$H,'641.642'!$S:$S,Reti!$A30,'641.642'!$T:$T,Reti!M$5,'641.642'!$W:$W,Reti!$A$1)+SUMIFS('635.811'!$G:$G,'635.811'!$Q:$Q,Reti!M$5,'635.811'!$R:$R,Reti!$A$1,'635.811'!$P:$P,Reti!$A30)</f>
        <v>4300000</v>
      </c>
      <c r="N30" s="35">
        <f>+SUMIFS('GV(154.632.62x)'!$G:$G,'GV(154.632.62x)'!$S:$S,Reti!$A30,'GV(154.632.62x)'!$T:$T,Reti!N$5,'GV(154.632.62x)'!$U:$U,Reti!$A$1)-SUMIFS('GV(154.632.62x)'!$H:$H,'GV(154.632.62x)'!$S:$S,Reti!$A30,'GV(154.632.62x)'!$T:$T,Reti!N$5,'GV(154.632.62x)'!$U:$U,Reti!$A$1)+SUMIFS('641.642'!$G:$G,'641.642'!$S:$S,Reti!$A30,'641.642'!$T:$T,Reti!N$5,'641.642'!$W:$W,Reti!$A$1)-SUMIFS('641.642'!$H:$H,'641.642'!$S:$S,Reti!$A30,'641.642'!$T:$T,Reti!N$5,'641.642'!$W:$W,Reti!$A$1)+SUMIFS('635.811'!$G:$G,'635.811'!$Q:$Q,Reti!N$5,'635.811'!$R:$R,Reti!$A$1,'635.811'!$P:$P,Reti!$A30)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eti!$A31,'GV(154.632.62x)'!$T:$T,Reti!C$5,'GV(154.632.62x)'!$U:$U,Reti!$A$1)-SUMIFS('GV(154.632.62x)'!$H:$H,'GV(154.632.62x)'!$S:$S,Reti!$A31,'GV(154.632.62x)'!$T:$T,Reti!C$5,'GV(154.632.62x)'!$U:$U,Reti!$A$1)+SUMIFS('641.642'!$G:$G,'641.642'!$S:$S,Reti!$A31,'641.642'!$T:$T,Reti!C$5,'641.642'!$W:$W,Reti!$A$1)-SUMIFS('641.642'!$H:$H,'641.642'!$S:$S,Reti!$A31,'641.642'!$T:$T,Reti!C$5,'641.642'!$W:$W,Reti!$A$1)+SUMIFS('635.811'!$G:$G,'635.811'!$Q:$Q,Reti!C$5,'635.811'!$R:$R,Reti!$A$1,'635.811'!$P:$P,Reti!$A31)</f>
        <v>0</v>
      </c>
      <c r="D31" s="35">
        <f>+SUMIFS('GV(154.632.62x)'!$G:$G,'GV(154.632.62x)'!$S:$S,Reti!$A31,'GV(154.632.62x)'!$T:$T,Reti!D$5,'GV(154.632.62x)'!$U:$U,Reti!$A$1)-SUMIFS('GV(154.632.62x)'!$H:$H,'GV(154.632.62x)'!$S:$S,Reti!$A31,'GV(154.632.62x)'!$T:$T,Reti!D$5,'GV(154.632.62x)'!$U:$U,Reti!$A$1)+SUMIFS('641.642'!$G:$G,'641.642'!$S:$S,Reti!$A31,'641.642'!$T:$T,Reti!D$5,'641.642'!$W:$W,Reti!$A$1)-SUMIFS('641.642'!$H:$H,'641.642'!$S:$S,Reti!$A31,'641.642'!$T:$T,Reti!D$5,'641.642'!$W:$W,Reti!$A$1)+SUMIFS('635.811'!$G:$G,'635.811'!$Q:$Q,Reti!D$5,'635.811'!$R:$R,Reti!$A$1,'635.811'!$P:$P,Reti!$A31)</f>
        <v>0</v>
      </c>
      <c r="E31" s="35">
        <f>+SUMIFS('GV(154.632.62x)'!$G:$G,'GV(154.632.62x)'!$S:$S,Reti!$A31,'GV(154.632.62x)'!$T:$T,Reti!E$5,'GV(154.632.62x)'!$U:$U,Reti!$A$1)-SUMIFS('GV(154.632.62x)'!$H:$H,'GV(154.632.62x)'!$S:$S,Reti!$A31,'GV(154.632.62x)'!$T:$T,Reti!E$5,'GV(154.632.62x)'!$U:$U,Reti!$A$1)+SUMIFS('641.642'!$G:$G,'641.642'!$S:$S,Reti!$A31,'641.642'!$T:$T,Reti!E$5,'641.642'!$W:$W,Reti!$A$1)-SUMIFS('641.642'!$H:$H,'641.642'!$S:$S,Reti!$A31,'641.642'!$T:$T,Reti!E$5,'641.642'!$W:$W,Reti!$A$1)+SUMIFS('635.811'!$G:$G,'635.811'!$Q:$Q,Reti!E$5,'635.811'!$R:$R,Reti!$A$1,'635.811'!$P:$P,Reti!$A31)</f>
        <v>0</v>
      </c>
      <c r="F31" s="35">
        <f>+SUMIFS('GV(154.632.62x)'!$G:$G,'GV(154.632.62x)'!$S:$S,Reti!$A31,'GV(154.632.62x)'!$T:$T,Reti!F$5,'GV(154.632.62x)'!$U:$U,Reti!$A$1)-SUMIFS('GV(154.632.62x)'!$H:$H,'GV(154.632.62x)'!$S:$S,Reti!$A31,'GV(154.632.62x)'!$T:$T,Reti!F$5,'GV(154.632.62x)'!$U:$U,Reti!$A$1)+SUMIFS('641.642'!$G:$G,'641.642'!$S:$S,Reti!$A31,'641.642'!$T:$T,Reti!F$5,'641.642'!$W:$W,Reti!$A$1)-SUMIFS('641.642'!$H:$H,'641.642'!$S:$S,Reti!$A31,'641.642'!$T:$T,Reti!F$5,'641.642'!$W:$W,Reti!$A$1)+SUMIFS('635.811'!$G:$G,'635.811'!$Q:$Q,Reti!F$5,'635.811'!$R:$R,Reti!$A$1,'635.811'!$P:$P,Reti!$A31)</f>
        <v>0</v>
      </c>
      <c r="G31" s="35">
        <f>+SUMIFS('GV(154.632.62x)'!$G:$G,'GV(154.632.62x)'!$S:$S,Reti!$A31,'GV(154.632.62x)'!$T:$T,Reti!G$5,'GV(154.632.62x)'!$U:$U,Reti!$A$1)-SUMIFS('GV(154.632.62x)'!$H:$H,'GV(154.632.62x)'!$S:$S,Reti!$A31,'GV(154.632.62x)'!$T:$T,Reti!G$5,'GV(154.632.62x)'!$U:$U,Reti!$A$1)+SUMIFS('641.642'!$G:$G,'641.642'!$S:$S,Reti!$A31,'641.642'!$T:$T,Reti!G$5,'641.642'!$W:$W,Reti!$A$1)-SUMIFS('641.642'!$H:$H,'641.642'!$S:$S,Reti!$A31,'641.642'!$T:$T,Reti!G$5,'641.642'!$W:$W,Reti!$A$1)+SUMIFS('635.811'!$G:$G,'635.811'!$Q:$Q,Reti!G$5,'635.811'!$R:$R,Reti!$A$1,'635.811'!$P:$P,Reti!$A31)</f>
        <v>0</v>
      </c>
      <c r="H31" s="35">
        <f>+SUMIFS('GV(154.632.62x)'!$G:$G,'GV(154.632.62x)'!$S:$S,Reti!$A31,'GV(154.632.62x)'!$T:$T,Reti!H$5,'GV(154.632.62x)'!$U:$U,Reti!$A$1)-SUMIFS('GV(154.632.62x)'!$H:$H,'GV(154.632.62x)'!$S:$S,Reti!$A31,'GV(154.632.62x)'!$T:$T,Reti!H$5,'GV(154.632.62x)'!$U:$U,Reti!$A$1)+SUMIFS('641.642'!$G:$G,'641.642'!$S:$S,Reti!$A31,'641.642'!$T:$T,Reti!H$5,'641.642'!$W:$W,Reti!$A$1)-SUMIFS('641.642'!$H:$H,'641.642'!$S:$S,Reti!$A31,'641.642'!$T:$T,Reti!H$5,'641.642'!$W:$W,Reti!$A$1)+SUMIFS('635.811'!$G:$G,'635.811'!$Q:$Q,Reti!H$5,'635.811'!$R:$R,Reti!$A$1,'635.811'!$P:$P,Reti!$A31)</f>
        <v>0</v>
      </c>
      <c r="I31" s="35">
        <f>+SUMIFS('GV(154.632.62x)'!$G:$G,'GV(154.632.62x)'!$S:$S,Reti!$A31,'GV(154.632.62x)'!$T:$T,Reti!I$5,'GV(154.632.62x)'!$U:$U,Reti!$A$1)-SUMIFS('GV(154.632.62x)'!$H:$H,'GV(154.632.62x)'!$S:$S,Reti!$A31,'GV(154.632.62x)'!$T:$T,Reti!I$5,'GV(154.632.62x)'!$U:$U,Reti!$A$1)+SUMIFS('641.642'!$G:$G,'641.642'!$S:$S,Reti!$A31,'641.642'!$T:$T,Reti!I$5,'641.642'!$W:$W,Reti!$A$1)-SUMIFS('641.642'!$H:$H,'641.642'!$S:$S,Reti!$A31,'641.642'!$T:$T,Reti!I$5,'641.642'!$W:$W,Reti!$A$1)+SUMIFS('635.811'!$G:$G,'635.811'!$Q:$Q,Reti!I$5,'635.811'!$R:$R,Reti!$A$1,'635.811'!$P:$P,Reti!$A31)</f>
        <v>0</v>
      </c>
      <c r="J31" s="35">
        <f>+SUMIFS('GV(154.632.62x)'!$G:$G,'GV(154.632.62x)'!$S:$S,Reti!$A31,'GV(154.632.62x)'!$T:$T,Reti!J$5,'GV(154.632.62x)'!$U:$U,Reti!$A$1)-SUMIFS('GV(154.632.62x)'!$H:$H,'GV(154.632.62x)'!$S:$S,Reti!$A31,'GV(154.632.62x)'!$T:$T,Reti!J$5,'GV(154.632.62x)'!$U:$U,Reti!$A$1)+SUMIFS('641.642'!$G:$G,'641.642'!$S:$S,Reti!$A31,'641.642'!$T:$T,Reti!J$5,'641.642'!$W:$W,Reti!$A$1)-SUMIFS('641.642'!$H:$H,'641.642'!$S:$S,Reti!$A31,'641.642'!$T:$T,Reti!J$5,'641.642'!$W:$W,Reti!$A$1)+SUMIFS('635.811'!$G:$G,'635.811'!$Q:$Q,Reti!J$5,'635.811'!$R:$R,Reti!$A$1,'635.811'!$P:$P,Reti!$A31)</f>
        <v>0</v>
      </c>
      <c r="K31" s="35">
        <f>+SUMIFS('GV(154.632.62x)'!$G:$G,'GV(154.632.62x)'!$S:$S,Reti!$A31,'GV(154.632.62x)'!$T:$T,Reti!K$5,'GV(154.632.62x)'!$U:$U,Reti!$A$1)-SUMIFS('GV(154.632.62x)'!$H:$H,'GV(154.632.62x)'!$S:$S,Reti!$A31,'GV(154.632.62x)'!$T:$T,Reti!K$5,'GV(154.632.62x)'!$U:$U,Reti!$A$1)+SUMIFS('641.642'!$G:$G,'641.642'!$S:$S,Reti!$A31,'641.642'!$T:$T,Reti!K$5,'641.642'!$W:$W,Reti!$A$1)-SUMIFS('641.642'!$H:$H,'641.642'!$S:$S,Reti!$A31,'641.642'!$T:$T,Reti!K$5,'641.642'!$W:$W,Reti!$A$1)+SUMIFS('635.811'!$G:$G,'635.811'!$Q:$Q,Reti!K$5,'635.811'!$R:$R,Reti!$A$1,'635.811'!$P:$P,Reti!$A31)</f>
        <v>0</v>
      </c>
      <c r="L31" s="35">
        <f>+SUMIFS('GV(154.632.62x)'!$G:$G,'GV(154.632.62x)'!$S:$S,Reti!$A31,'GV(154.632.62x)'!$T:$T,Reti!L$5,'GV(154.632.62x)'!$U:$U,Reti!$A$1)-SUMIFS('GV(154.632.62x)'!$H:$H,'GV(154.632.62x)'!$S:$S,Reti!$A31,'GV(154.632.62x)'!$T:$T,Reti!L$5,'GV(154.632.62x)'!$U:$U,Reti!$A$1)+SUMIFS('641.642'!$G:$G,'641.642'!$S:$S,Reti!$A31,'641.642'!$T:$T,Reti!L$5,'641.642'!$W:$W,Reti!$A$1)-SUMIFS('641.642'!$H:$H,'641.642'!$S:$S,Reti!$A31,'641.642'!$T:$T,Reti!L$5,'641.642'!$W:$W,Reti!$A$1)+SUMIFS('635.811'!$G:$G,'635.811'!$Q:$Q,Reti!L$5,'635.811'!$R:$R,Reti!$A$1,'635.811'!$P:$P,Reti!$A31)</f>
        <v>0</v>
      </c>
      <c r="M31" s="35">
        <f>+SUMIFS('GV(154.632.62x)'!$G:$G,'GV(154.632.62x)'!$S:$S,Reti!$A31,'GV(154.632.62x)'!$T:$T,Reti!M$5,'GV(154.632.62x)'!$U:$U,Reti!$A$1)-SUMIFS('GV(154.632.62x)'!$H:$H,'GV(154.632.62x)'!$S:$S,Reti!$A31,'GV(154.632.62x)'!$T:$T,Reti!M$5,'GV(154.632.62x)'!$U:$U,Reti!$A$1)+SUMIFS('641.642'!$G:$G,'641.642'!$S:$S,Reti!$A31,'641.642'!$T:$T,Reti!M$5,'641.642'!$W:$W,Reti!$A$1)-SUMIFS('641.642'!$H:$H,'641.642'!$S:$S,Reti!$A31,'641.642'!$T:$T,Reti!M$5,'641.642'!$W:$W,Reti!$A$1)+SUMIFS('635.811'!$G:$G,'635.811'!$Q:$Q,Reti!M$5,'635.811'!$R:$R,Reti!$A$1,'635.811'!$P:$P,Reti!$A31)</f>
        <v>0</v>
      </c>
      <c r="N31" s="35">
        <f>+SUMIFS('GV(154.632.62x)'!$G:$G,'GV(154.632.62x)'!$S:$S,Reti!$A31,'GV(154.632.62x)'!$T:$T,Reti!N$5,'GV(154.632.62x)'!$U:$U,Reti!$A$1)-SUMIFS('GV(154.632.62x)'!$H:$H,'GV(154.632.62x)'!$S:$S,Reti!$A31,'GV(154.632.62x)'!$T:$T,Reti!N$5,'GV(154.632.62x)'!$U:$U,Reti!$A$1)+SUMIFS('641.642'!$G:$G,'641.642'!$S:$S,Reti!$A31,'641.642'!$T:$T,Reti!N$5,'641.642'!$W:$W,Reti!$A$1)-SUMIFS('641.642'!$H:$H,'641.642'!$S:$S,Reti!$A31,'641.642'!$T:$T,Reti!N$5,'641.642'!$W:$W,Reti!$A$1)+SUMIFS('635.811'!$G:$G,'635.811'!$Q:$Q,Reti!N$5,'635.811'!$R:$R,Reti!$A$1,'635.811'!$P:$P,Reti!$A31)</f>
        <v>0</v>
      </c>
      <c r="O31" s="35">
        <f t="shared" si="2"/>
        <v>0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eti!$A34,'GV(154.632.62x)'!$T:$T,Reti!C$5,'GV(154.632.62x)'!$U:$U,Reti!$A$1)-SUMIFS('GV(154.632.62x)'!$H:$H,'GV(154.632.62x)'!$S:$S,Reti!$A34,'GV(154.632.62x)'!$T:$T,Reti!C$5,'GV(154.632.62x)'!$U:$U,Reti!$A$1)+SUMIFS('641.642'!$G:$G,'641.642'!$S:$S,Reti!$A34,'641.642'!$T:$T,Reti!C$5,'641.642'!$W:$W,Reti!$A$1)-SUMIFS('641.642'!$H:$H,'641.642'!$S:$S,Reti!$A34,'641.642'!$T:$T,Reti!C$5,'641.642'!$W:$W,Reti!$A$1)+SUMIFS('635.811'!$G:$G,'635.811'!$Q:$Q,Reti!C$5,'635.811'!$R:$R,Reti!$A$1,'635.811'!$P:$P,Reti!$A34)</f>
        <v>329190600</v>
      </c>
      <c r="D34" s="35">
        <f>+SUMIFS('GV(154.632.62x)'!$G:$G,'GV(154.632.62x)'!$S:$S,Reti!$A34,'GV(154.632.62x)'!$T:$T,Reti!D$5,'GV(154.632.62x)'!$U:$U,Reti!$A$1)-SUMIFS('GV(154.632.62x)'!$H:$H,'GV(154.632.62x)'!$S:$S,Reti!$A34,'GV(154.632.62x)'!$T:$T,Reti!D$5,'GV(154.632.62x)'!$U:$U,Reti!$A$1)+SUMIFS('641.642'!$G:$G,'641.642'!$S:$S,Reti!$A34,'641.642'!$T:$T,Reti!D$5,'641.642'!$W:$W,Reti!$A$1)-SUMIFS('641.642'!$H:$H,'641.642'!$S:$S,Reti!$A34,'641.642'!$T:$T,Reti!D$5,'641.642'!$W:$W,Reti!$A$1)+SUMIFS('635.811'!$G:$G,'635.811'!$Q:$Q,Reti!D$5,'635.811'!$R:$R,Reti!$A$1,'635.811'!$P:$P,Reti!$A34)</f>
        <v>291208900</v>
      </c>
      <c r="E34" s="35">
        <f>+SUMIFS('GV(154.632.62x)'!$G:$G,'GV(154.632.62x)'!$S:$S,Reti!$A34,'GV(154.632.62x)'!$T:$T,Reti!E$5,'GV(154.632.62x)'!$U:$U,Reti!$A$1)-SUMIFS('GV(154.632.62x)'!$H:$H,'GV(154.632.62x)'!$S:$S,Reti!$A34,'GV(154.632.62x)'!$T:$T,Reti!E$5,'GV(154.632.62x)'!$U:$U,Reti!$A$1)+SUMIFS('641.642'!$G:$G,'641.642'!$S:$S,Reti!$A34,'641.642'!$T:$T,Reti!E$5,'641.642'!$W:$W,Reti!$A$1)-SUMIFS('641.642'!$H:$H,'641.642'!$S:$S,Reti!$A34,'641.642'!$T:$T,Reti!E$5,'641.642'!$W:$W,Reti!$A$1)+SUMIFS('635.811'!$G:$G,'635.811'!$Q:$Q,Reti!E$5,'635.811'!$R:$R,Reti!$A$1,'635.811'!$P:$P,Reti!$A34)</f>
        <v>278908000</v>
      </c>
      <c r="F34" s="35">
        <f>+SUMIFS('GV(154.632.62x)'!$G:$G,'GV(154.632.62x)'!$S:$S,Reti!$A34,'GV(154.632.62x)'!$T:$T,Reti!F$5,'GV(154.632.62x)'!$U:$U,Reti!$A$1)-SUMIFS('GV(154.632.62x)'!$H:$H,'GV(154.632.62x)'!$S:$S,Reti!$A34,'GV(154.632.62x)'!$T:$T,Reti!F$5,'GV(154.632.62x)'!$U:$U,Reti!$A$1)+SUMIFS('641.642'!$G:$G,'641.642'!$S:$S,Reti!$A34,'641.642'!$T:$T,Reti!F$5,'641.642'!$W:$W,Reti!$A$1)-SUMIFS('641.642'!$H:$H,'641.642'!$S:$S,Reti!$A34,'641.642'!$T:$T,Reti!F$5,'641.642'!$W:$W,Reti!$A$1)+SUMIFS('635.811'!$G:$G,'635.811'!$Q:$Q,Reti!F$5,'635.811'!$R:$R,Reti!$A$1,'635.811'!$P:$P,Reti!$A34)</f>
        <v>299220682</v>
      </c>
      <c r="G34" s="35">
        <f>+SUMIFS('GV(154.632.62x)'!$G:$G,'GV(154.632.62x)'!$S:$S,Reti!$A34,'GV(154.632.62x)'!$T:$T,Reti!G$5,'GV(154.632.62x)'!$U:$U,Reti!$A$1)-SUMIFS('GV(154.632.62x)'!$H:$H,'GV(154.632.62x)'!$S:$S,Reti!$A34,'GV(154.632.62x)'!$T:$T,Reti!G$5,'GV(154.632.62x)'!$U:$U,Reti!$A$1)+SUMIFS('641.642'!$G:$G,'641.642'!$S:$S,Reti!$A34,'641.642'!$T:$T,Reti!G$5,'641.642'!$W:$W,Reti!$A$1)-SUMIFS('641.642'!$H:$H,'641.642'!$S:$S,Reti!$A34,'641.642'!$T:$T,Reti!G$5,'641.642'!$W:$W,Reti!$A$1)+SUMIFS('635.811'!$G:$G,'635.811'!$Q:$Q,Reti!G$5,'635.811'!$R:$R,Reti!$A$1,'635.811'!$P:$P,Reti!$A34)</f>
        <v>295981100</v>
      </c>
      <c r="H34" s="35">
        <f>+SUMIFS('GV(154.632.62x)'!$G:$G,'GV(154.632.62x)'!$S:$S,Reti!$A34,'GV(154.632.62x)'!$T:$T,Reti!H$5,'GV(154.632.62x)'!$U:$U,Reti!$A$1)-SUMIFS('GV(154.632.62x)'!$H:$H,'GV(154.632.62x)'!$S:$S,Reti!$A34,'GV(154.632.62x)'!$T:$T,Reti!H$5,'GV(154.632.62x)'!$U:$U,Reti!$A$1)+SUMIFS('641.642'!$G:$G,'641.642'!$S:$S,Reti!$A34,'641.642'!$T:$T,Reti!H$5,'641.642'!$W:$W,Reti!$A$1)-SUMIFS('641.642'!$H:$H,'641.642'!$S:$S,Reti!$A34,'641.642'!$T:$T,Reti!H$5,'641.642'!$W:$W,Reti!$A$1)+SUMIFS('635.811'!$G:$G,'635.811'!$Q:$Q,Reti!H$5,'635.811'!$R:$R,Reti!$A$1,'635.811'!$P:$P,Reti!$A34)</f>
        <v>339862100</v>
      </c>
      <c r="I34" s="35">
        <f>+SUMIFS('GV(154.632.62x)'!$G:$G,'GV(154.632.62x)'!$S:$S,Reti!$A34,'GV(154.632.62x)'!$T:$T,Reti!I$5,'GV(154.632.62x)'!$U:$U,Reti!$A$1)-SUMIFS('GV(154.632.62x)'!$H:$H,'GV(154.632.62x)'!$S:$S,Reti!$A34,'GV(154.632.62x)'!$T:$T,Reti!I$5,'GV(154.632.62x)'!$U:$U,Reti!$A$1)+SUMIFS('641.642'!$G:$G,'641.642'!$S:$S,Reti!$A34,'641.642'!$T:$T,Reti!I$5,'641.642'!$W:$W,Reti!$A$1)-SUMIFS('641.642'!$H:$H,'641.642'!$S:$S,Reti!$A34,'641.642'!$T:$T,Reti!I$5,'641.642'!$W:$W,Reti!$A$1)+SUMIFS('635.811'!$G:$G,'635.811'!$Q:$Q,Reti!I$5,'635.811'!$R:$R,Reti!$A$1,'635.811'!$P:$P,Reti!$A34)</f>
        <v>365101500</v>
      </c>
      <c r="J34" s="35">
        <f>+SUMIFS('GV(154.632.62x)'!$G:$G,'GV(154.632.62x)'!$S:$S,Reti!$A34,'GV(154.632.62x)'!$T:$T,Reti!J$5,'GV(154.632.62x)'!$U:$U,Reti!$A$1)-SUMIFS('GV(154.632.62x)'!$H:$H,'GV(154.632.62x)'!$S:$S,Reti!$A34,'GV(154.632.62x)'!$T:$T,Reti!J$5,'GV(154.632.62x)'!$U:$U,Reti!$A$1)+SUMIFS('641.642'!$G:$G,'641.642'!$S:$S,Reti!$A34,'641.642'!$T:$T,Reti!J$5,'641.642'!$W:$W,Reti!$A$1)-SUMIFS('641.642'!$H:$H,'641.642'!$S:$S,Reti!$A34,'641.642'!$T:$T,Reti!J$5,'641.642'!$W:$W,Reti!$A$1)+SUMIFS('635.811'!$G:$G,'635.811'!$Q:$Q,Reti!J$5,'635.811'!$R:$R,Reti!$A$1,'635.811'!$P:$P,Reti!$A34)</f>
        <v>380639241</v>
      </c>
      <c r="K34" s="35">
        <f>+SUMIFS('GV(154.632.62x)'!$G:$G,'GV(154.632.62x)'!$S:$S,Reti!$A34,'GV(154.632.62x)'!$T:$T,Reti!K$5,'GV(154.632.62x)'!$U:$U,Reti!$A$1)-SUMIFS('GV(154.632.62x)'!$H:$H,'GV(154.632.62x)'!$S:$S,Reti!$A34,'GV(154.632.62x)'!$T:$T,Reti!K$5,'GV(154.632.62x)'!$U:$U,Reti!$A$1)+SUMIFS('641.642'!$G:$G,'641.642'!$S:$S,Reti!$A34,'641.642'!$T:$T,Reti!K$5,'641.642'!$W:$W,Reti!$A$1)-SUMIFS('641.642'!$H:$H,'641.642'!$S:$S,Reti!$A34,'641.642'!$T:$T,Reti!K$5,'641.642'!$W:$W,Reti!$A$1)+SUMIFS('635.811'!$G:$G,'635.811'!$Q:$Q,Reti!K$5,'635.811'!$R:$R,Reti!$A$1,'635.811'!$P:$P,Reti!$A34)</f>
        <v>361997497</v>
      </c>
      <c r="L34" s="35">
        <f>+SUMIFS('GV(154.632.62x)'!$G:$G,'GV(154.632.62x)'!$S:$S,Reti!$A34,'GV(154.632.62x)'!$T:$T,Reti!L$5,'GV(154.632.62x)'!$U:$U,Reti!$A$1)-SUMIFS('GV(154.632.62x)'!$H:$H,'GV(154.632.62x)'!$S:$S,Reti!$A34,'GV(154.632.62x)'!$T:$T,Reti!L$5,'GV(154.632.62x)'!$U:$U,Reti!$A$1)+SUMIFS('641.642'!$G:$G,'641.642'!$S:$S,Reti!$A34,'641.642'!$T:$T,Reti!L$5,'641.642'!$W:$W,Reti!$A$1)-SUMIFS('641.642'!$H:$H,'641.642'!$S:$S,Reti!$A34,'641.642'!$T:$T,Reti!L$5,'641.642'!$W:$W,Reti!$A$1)+SUMIFS('635.811'!$G:$G,'635.811'!$Q:$Q,Reti!L$5,'635.811'!$R:$R,Reti!$A$1,'635.811'!$P:$P,Reti!$A34)</f>
        <v>387924985</v>
      </c>
      <c r="M34" s="35">
        <f>+SUMIFS('GV(154.632.62x)'!$G:$G,'GV(154.632.62x)'!$S:$S,Reti!$A34,'GV(154.632.62x)'!$T:$T,Reti!M$5,'GV(154.632.62x)'!$U:$U,Reti!$A$1)-SUMIFS('GV(154.632.62x)'!$H:$H,'GV(154.632.62x)'!$S:$S,Reti!$A34,'GV(154.632.62x)'!$T:$T,Reti!M$5,'GV(154.632.62x)'!$U:$U,Reti!$A$1)+SUMIFS('641.642'!$G:$G,'641.642'!$S:$S,Reti!$A34,'641.642'!$T:$T,Reti!M$5,'641.642'!$W:$W,Reti!$A$1)-SUMIFS('641.642'!$H:$H,'641.642'!$S:$S,Reti!$A34,'641.642'!$T:$T,Reti!M$5,'641.642'!$W:$W,Reti!$A$1)+SUMIFS('635.811'!$G:$G,'635.811'!$Q:$Q,Reti!M$5,'635.811'!$R:$R,Reti!$A$1,'635.811'!$P:$P,Reti!$A34)</f>
        <v>362900548</v>
      </c>
      <c r="N34" s="35">
        <f>+SUMIFS('GV(154.632.62x)'!$G:$G,'GV(154.632.62x)'!$S:$S,Reti!$A34,'GV(154.632.62x)'!$T:$T,Reti!N$5,'GV(154.632.62x)'!$U:$U,Reti!$A$1)-SUMIFS('GV(154.632.62x)'!$H:$H,'GV(154.632.62x)'!$S:$S,Reti!$A34,'GV(154.632.62x)'!$T:$T,Reti!N$5,'GV(154.632.62x)'!$U:$U,Reti!$A$1)+SUMIFS('641.642'!$G:$G,'641.642'!$S:$S,Reti!$A34,'641.642'!$T:$T,Reti!N$5,'641.642'!$W:$W,Reti!$A$1)-SUMIFS('641.642'!$H:$H,'641.642'!$S:$S,Reti!$A34,'641.642'!$T:$T,Reti!N$5,'641.642'!$W:$W,Reti!$A$1)+SUMIFS('635.811'!$G:$G,'635.811'!$Q:$Q,Reti!N$5,'635.811'!$R:$R,Reti!$A$1,'635.811'!$P:$P,Reti!$A34)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eti!$A35,'GV(154.632.62x)'!$T:$T,Reti!C$5,'GV(154.632.62x)'!$U:$U,Reti!$A$1)-SUMIFS('GV(154.632.62x)'!$H:$H,'GV(154.632.62x)'!$S:$S,Reti!$A35,'GV(154.632.62x)'!$T:$T,Reti!C$5,'GV(154.632.62x)'!$U:$U,Reti!$A$1)+SUMIFS('641.642'!$G:$G,'641.642'!$S:$S,Reti!$A35,'641.642'!$T:$T,Reti!C$5,'641.642'!$W:$W,Reti!$A$1)-SUMIFS('641.642'!$H:$H,'641.642'!$S:$S,Reti!$A35,'641.642'!$T:$T,Reti!C$5,'641.642'!$W:$W,Reti!$A$1)+SUMIFS('635.811'!$G:$G,'635.811'!$Q:$Q,Reti!C$5,'635.811'!$R:$R,Reti!$A$1,'635.811'!$P:$P,Reti!$A35)</f>
        <v>3000000</v>
      </c>
      <c r="D35" s="35">
        <f>+SUMIFS('GV(154.632.62x)'!$G:$G,'GV(154.632.62x)'!$S:$S,Reti!$A35,'GV(154.632.62x)'!$T:$T,Reti!D$5,'GV(154.632.62x)'!$U:$U,Reti!$A$1)-SUMIFS('GV(154.632.62x)'!$H:$H,'GV(154.632.62x)'!$S:$S,Reti!$A35,'GV(154.632.62x)'!$T:$T,Reti!D$5,'GV(154.632.62x)'!$U:$U,Reti!$A$1)+SUMIFS('641.642'!$G:$G,'641.642'!$S:$S,Reti!$A35,'641.642'!$T:$T,Reti!D$5,'641.642'!$W:$W,Reti!$A$1)-SUMIFS('641.642'!$H:$H,'641.642'!$S:$S,Reti!$A35,'641.642'!$T:$T,Reti!D$5,'641.642'!$W:$W,Reti!$A$1)+SUMIFS('635.811'!$G:$G,'635.811'!$Q:$Q,Reti!D$5,'635.811'!$R:$R,Reti!$A$1,'635.811'!$P:$P,Reti!$A35)</f>
        <v>0</v>
      </c>
      <c r="E35" s="35">
        <f>+SUMIFS('GV(154.632.62x)'!$G:$G,'GV(154.632.62x)'!$S:$S,Reti!$A35,'GV(154.632.62x)'!$T:$T,Reti!E$5,'GV(154.632.62x)'!$U:$U,Reti!$A$1)-SUMIFS('GV(154.632.62x)'!$H:$H,'GV(154.632.62x)'!$S:$S,Reti!$A35,'GV(154.632.62x)'!$T:$T,Reti!E$5,'GV(154.632.62x)'!$U:$U,Reti!$A$1)+SUMIFS('641.642'!$G:$G,'641.642'!$S:$S,Reti!$A35,'641.642'!$T:$T,Reti!E$5,'641.642'!$W:$W,Reti!$A$1)-SUMIFS('641.642'!$H:$H,'641.642'!$S:$S,Reti!$A35,'641.642'!$T:$T,Reti!E$5,'641.642'!$W:$W,Reti!$A$1)+SUMIFS('635.811'!$G:$G,'635.811'!$Q:$Q,Reti!E$5,'635.811'!$R:$R,Reti!$A$1,'635.811'!$P:$P,Reti!$A35)</f>
        <v>0</v>
      </c>
      <c r="F35" s="35">
        <f>+SUMIFS('GV(154.632.62x)'!$G:$G,'GV(154.632.62x)'!$S:$S,Reti!$A35,'GV(154.632.62x)'!$T:$T,Reti!F$5,'GV(154.632.62x)'!$U:$U,Reti!$A$1)-SUMIFS('GV(154.632.62x)'!$H:$H,'GV(154.632.62x)'!$S:$S,Reti!$A35,'GV(154.632.62x)'!$T:$T,Reti!F$5,'GV(154.632.62x)'!$U:$U,Reti!$A$1)+SUMIFS('641.642'!$G:$G,'641.642'!$S:$S,Reti!$A35,'641.642'!$T:$T,Reti!F$5,'641.642'!$W:$W,Reti!$A$1)-SUMIFS('641.642'!$H:$H,'641.642'!$S:$S,Reti!$A35,'641.642'!$T:$T,Reti!F$5,'641.642'!$W:$W,Reti!$A$1)+SUMIFS('635.811'!$G:$G,'635.811'!$Q:$Q,Reti!F$5,'635.811'!$R:$R,Reti!$A$1,'635.811'!$P:$P,Reti!$A35)</f>
        <v>6600000</v>
      </c>
      <c r="G35" s="35">
        <f>+SUMIFS('GV(154.632.62x)'!$G:$G,'GV(154.632.62x)'!$S:$S,Reti!$A35,'GV(154.632.62x)'!$T:$T,Reti!G$5,'GV(154.632.62x)'!$U:$U,Reti!$A$1)-SUMIFS('GV(154.632.62x)'!$H:$H,'GV(154.632.62x)'!$S:$S,Reti!$A35,'GV(154.632.62x)'!$T:$T,Reti!G$5,'GV(154.632.62x)'!$U:$U,Reti!$A$1)+SUMIFS('641.642'!$G:$G,'641.642'!$S:$S,Reti!$A35,'641.642'!$T:$T,Reti!G$5,'641.642'!$W:$W,Reti!$A$1)-SUMIFS('641.642'!$H:$H,'641.642'!$S:$S,Reti!$A35,'641.642'!$T:$T,Reti!G$5,'641.642'!$W:$W,Reti!$A$1)+SUMIFS('635.811'!$G:$G,'635.811'!$Q:$Q,Reti!G$5,'635.811'!$R:$R,Reti!$A$1,'635.811'!$P:$P,Reti!$A35)</f>
        <v>0</v>
      </c>
      <c r="H35" s="35">
        <f>+SUMIFS('GV(154.632.62x)'!$G:$G,'GV(154.632.62x)'!$S:$S,Reti!$A35,'GV(154.632.62x)'!$T:$T,Reti!H$5,'GV(154.632.62x)'!$U:$U,Reti!$A$1)-SUMIFS('GV(154.632.62x)'!$H:$H,'GV(154.632.62x)'!$S:$S,Reti!$A35,'GV(154.632.62x)'!$T:$T,Reti!H$5,'GV(154.632.62x)'!$U:$U,Reti!$A$1)+SUMIFS('641.642'!$G:$G,'641.642'!$S:$S,Reti!$A35,'641.642'!$T:$T,Reti!H$5,'641.642'!$W:$W,Reti!$A$1)-SUMIFS('641.642'!$H:$H,'641.642'!$S:$S,Reti!$A35,'641.642'!$T:$T,Reti!H$5,'641.642'!$W:$W,Reti!$A$1)+SUMIFS('635.811'!$G:$G,'635.811'!$Q:$Q,Reti!H$5,'635.811'!$R:$R,Reti!$A$1,'635.811'!$P:$P,Reti!$A35)</f>
        <v>2400000</v>
      </c>
      <c r="I35" s="35">
        <f>+SUMIFS('GV(154.632.62x)'!$G:$G,'GV(154.632.62x)'!$S:$S,Reti!$A35,'GV(154.632.62x)'!$T:$T,Reti!I$5,'GV(154.632.62x)'!$U:$U,Reti!$A$1)-SUMIFS('GV(154.632.62x)'!$H:$H,'GV(154.632.62x)'!$S:$S,Reti!$A35,'GV(154.632.62x)'!$T:$T,Reti!I$5,'GV(154.632.62x)'!$U:$U,Reti!$A$1)+SUMIFS('641.642'!$G:$G,'641.642'!$S:$S,Reti!$A35,'641.642'!$T:$T,Reti!I$5,'641.642'!$W:$W,Reti!$A$1)-SUMIFS('641.642'!$H:$H,'641.642'!$S:$S,Reti!$A35,'641.642'!$T:$T,Reti!I$5,'641.642'!$W:$W,Reti!$A$1)+SUMIFS('635.811'!$G:$G,'635.811'!$Q:$Q,Reti!I$5,'635.811'!$R:$R,Reti!$A$1,'635.811'!$P:$P,Reti!$A35)</f>
        <v>0</v>
      </c>
      <c r="J35" s="35">
        <f>+SUMIFS('GV(154.632.62x)'!$G:$G,'GV(154.632.62x)'!$S:$S,Reti!$A35,'GV(154.632.62x)'!$T:$T,Reti!J$5,'GV(154.632.62x)'!$U:$U,Reti!$A$1)-SUMIFS('GV(154.632.62x)'!$H:$H,'GV(154.632.62x)'!$S:$S,Reti!$A35,'GV(154.632.62x)'!$T:$T,Reti!J$5,'GV(154.632.62x)'!$U:$U,Reti!$A$1)+SUMIFS('641.642'!$G:$G,'641.642'!$S:$S,Reti!$A35,'641.642'!$T:$T,Reti!J$5,'641.642'!$W:$W,Reti!$A$1)-SUMIFS('641.642'!$H:$H,'641.642'!$S:$S,Reti!$A35,'641.642'!$T:$T,Reti!J$5,'641.642'!$W:$W,Reti!$A$1)+SUMIFS('635.811'!$G:$G,'635.811'!$Q:$Q,Reti!J$5,'635.811'!$R:$R,Reti!$A$1,'635.811'!$P:$P,Reti!$A35)</f>
        <v>0</v>
      </c>
      <c r="K35" s="35">
        <f>+SUMIFS('GV(154.632.62x)'!$G:$G,'GV(154.632.62x)'!$S:$S,Reti!$A35,'GV(154.632.62x)'!$T:$T,Reti!K$5,'GV(154.632.62x)'!$U:$U,Reti!$A$1)-SUMIFS('GV(154.632.62x)'!$H:$H,'GV(154.632.62x)'!$S:$S,Reti!$A35,'GV(154.632.62x)'!$T:$T,Reti!K$5,'GV(154.632.62x)'!$U:$U,Reti!$A$1)+SUMIFS('641.642'!$G:$G,'641.642'!$S:$S,Reti!$A35,'641.642'!$T:$T,Reti!K$5,'641.642'!$W:$W,Reti!$A$1)-SUMIFS('641.642'!$H:$H,'641.642'!$S:$S,Reti!$A35,'641.642'!$T:$T,Reti!K$5,'641.642'!$W:$W,Reti!$A$1)+SUMIFS('635.811'!$G:$G,'635.811'!$Q:$Q,Reti!K$5,'635.811'!$R:$R,Reti!$A$1,'635.811'!$P:$P,Reti!$A35)</f>
        <v>0</v>
      </c>
      <c r="L35" s="35">
        <f>+SUMIFS('GV(154.632.62x)'!$G:$G,'GV(154.632.62x)'!$S:$S,Reti!$A35,'GV(154.632.62x)'!$T:$T,Reti!L$5,'GV(154.632.62x)'!$U:$U,Reti!$A$1)-SUMIFS('GV(154.632.62x)'!$H:$H,'GV(154.632.62x)'!$S:$S,Reti!$A35,'GV(154.632.62x)'!$T:$T,Reti!L$5,'GV(154.632.62x)'!$U:$U,Reti!$A$1)+SUMIFS('641.642'!$G:$G,'641.642'!$S:$S,Reti!$A35,'641.642'!$T:$T,Reti!L$5,'641.642'!$W:$W,Reti!$A$1)-SUMIFS('641.642'!$H:$H,'641.642'!$S:$S,Reti!$A35,'641.642'!$T:$T,Reti!L$5,'641.642'!$W:$W,Reti!$A$1)+SUMIFS('635.811'!$G:$G,'635.811'!$Q:$Q,Reti!L$5,'635.811'!$R:$R,Reti!$A$1,'635.811'!$P:$P,Reti!$A35)</f>
        <v>18906000</v>
      </c>
      <c r="M35" s="35">
        <f>+SUMIFS('GV(154.632.62x)'!$G:$G,'GV(154.632.62x)'!$S:$S,Reti!$A35,'GV(154.632.62x)'!$T:$T,Reti!M$5,'GV(154.632.62x)'!$U:$U,Reti!$A$1)-SUMIFS('GV(154.632.62x)'!$H:$H,'GV(154.632.62x)'!$S:$S,Reti!$A35,'GV(154.632.62x)'!$T:$T,Reti!M$5,'GV(154.632.62x)'!$U:$U,Reti!$A$1)+SUMIFS('641.642'!$G:$G,'641.642'!$S:$S,Reti!$A35,'641.642'!$T:$T,Reti!M$5,'641.642'!$W:$W,Reti!$A$1)-SUMIFS('641.642'!$H:$H,'641.642'!$S:$S,Reti!$A35,'641.642'!$T:$T,Reti!M$5,'641.642'!$W:$W,Reti!$A$1)+SUMIFS('635.811'!$G:$G,'635.811'!$Q:$Q,Reti!M$5,'635.811'!$R:$R,Reti!$A$1,'635.811'!$P:$P,Reti!$A35)</f>
        <v>0</v>
      </c>
      <c r="N35" s="35">
        <f>+SUMIFS('GV(154.632.62x)'!$G:$G,'GV(154.632.62x)'!$S:$S,Reti!$A35,'GV(154.632.62x)'!$T:$T,Reti!N$5,'GV(154.632.62x)'!$U:$U,Reti!$A$1)-SUMIFS('GV(154.632.62x)'!$H:$H,'GV(154.632.62x)'!$S:$S,Reti!$A35,'GV(154.632.62x)'!$T:$T,Reti!N$5,'GV(154.632.62x)'!$U:$U,Reti!$A$1)+SUMIFS('641.642'!$G:$G,'641.642'!$S:$S,Reti!$A35,'641.642'!$T:$T,Reti!N$5,'641.642'!$W:$W,Reti!$A$1)-SUMIFS('641.642'!$H:$H,'641.642'!$S:$S,Reti!$A35,'641.642'!$T:$T,Reti!N$5,'641.642'!$W:$W,Reti!$A$1)+SUMIFS('635.811'!$G:$G,'635.811'!$Q:$Q,Reti!N$5,'635.811'!$R:$R,Reti!$A$1,'635.811'!$P:$P,Reti!$A35)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eti!$A36,'GV(154.632.62x)'!$T:$T,Reti!C$5,'GV(154.632.62x)'!$U:$U,Reti!$A$1)-SUMIFS('GV(154.632.62x)'!$H:$H,'GV(154.632.62x)'!$S:$S,Reti!$A36,'GV(154.632.62x)'!$T:$T,Reti!C$5,'GV(154.632.62x)'!$U:$U,Reti!$A$1)+SUMIFS('641.642'!$G:$G,'641.642'!$S:$S,Reti!$A36,'641.642'!$T:$T,Reti!C$5,'641.642'!$W:$W,Reti!$A$1)-SUMIFS('641.642'!$H:$H,'641.642'!$S:$S,Reti!$A36,'641.642'!$T:$T,Reti!C$5,'641.642'!$W:$W,Reti!$A$1)+SUMIFS('635.811'!$G:$G,'635.811'!$Q:$Q,Reti!C$5,'635.811'!$R:$R,Reti!$A$1,'635.811'!$P:$P,Reti!$A36)</f>
        <v>114991636</v>
      </c>
      <c r="D36" s="35">
        <f>+SUMIFS('GV(154.632.62x)'!$G:$G,'GV(154.632.62x)'!$S:$S,Reti!$A36,'GV(154.632.62x)'!$T:$T,Reti!D$5,'GV(154.632.62x)'!$U:$U,Reti!$A$1)-SUMIFS('GV(154.632.62x)'!$H:$H,'GV(154.632.62x)'!$S:$S,Reti!$A36,'GV(154.632.62x)'!$T:$T,Reti!D$5,'GV(154.632.62x)'!$U:$U,Reti!$A$1)+SUMIFS('641.642'!$G:$G,'641.642'!$S:$S,Reti!$A36,'641.642'!$T:$T,Reti!D$5,'641.642'!$W:$W,Reti!$A$1)-SUMIFS('641.642'!$H:$H,'641.642'!$S:$S,Reti!$A36,'641.642'!$T:$T,Reti!D$5,'641.642'!$W:$W,Reti!$A$1)+SUMIFS('635.811'!$G:$G,'635.811'!$Q:$Q,Reti!D$5,'635.811'!$R:$R,Reti!$A$1,'635.811'!$P:$P,Reti!$A36)</f>
        <v>115096636</v>
      </c>
      <c r="E36" s="35">
        <f>+SUMIFS('GV(154.632.62x)'!$G:$G,'GV(154.632.62x)'!$S:$S,Reti!$A36,'GV(154.632.62x)'!$T:$T,Reti!E$5,'GV(154.632.62x)'!$U:$U,Reti!$A$1)-SUMIFS('GV(154.632.62x)'!$H:$H,'GV(154.632.62x)'!$S:$S,Reti!$A36,'GV(154.632.62x)'!$T:$T,Reti!E$5,'GV(154.632.62x)'!$U:$U,Reti!$A$1)+SUMIFS('641.642'!$G:$G,'641.642'!$S:$S,Reti!$A36,'641.642'!$T:$T,Reti!E$5,'641.642'!$W:$W,Reti!$A$1)-SUMIFS('641.642'!$H:$H,'641.642'!$S:$S,Reti!$A36,'641.642'!$T:$T,Reti!E$5,'641.642'!$W:$W,Reti!$A$1)+SUMIFS('635.811'!$G:$G,'635.811'!$Q:$Q,Reti!E$5,'635.811'!$R:$R,Reti!$A$1,'635.811'!$P:$P,Reti!$A36)</f>
        <v>107454971</v>
      </c>
      <c r="F36" s="35">
        <f>+SUMIFS('GV(154.632.62x)'!$G:$G,'GV(154.632.62x)'!$S:$S,Reti!$A36,'GV(154.632.62x)'!$T:$T,Reti!F$5,'GV(154.632.62x)'!$U:$U,Reti!$A$1)-SUMIFS('GV(154.632.62x)'!$H:$H,'GV(154.632.62x)'!$S:$S,Reti!$A36,'GV(154.632.62x)'!$T:$T,Reti!F$5,'GV(154.632.62x)'!$U:$U,Reti!$A$1)+SUMIFS('641.642'!$G:$G,'641.642'!$S:$S,Reti!$A36,'641.642'!$T:$T,Reti!F$5,'641.642'!$W:$W,Reti!$A$1)-SUMIFS('641.642'!$H:$H,'641.642'!$S:$S,Reti!$A36,'641.642'!$T:$T,Reti!F$5,'641.642'!$W:$W,Reti!$A$1)+SUMIFS('635.811'!$G:$G,'635.811'!$Q:$Q,Reti!F$5,'635.811'!$R:$R,Reti!$A$1,'635.811'!$P:$P,Reti!$A36)</f>
        <v>118427597</v>
      </c>
      <c r="G36" s="35">
        <f>+SUMIFS('GV(154.632.62x)'!$G:$G,'GV(154.632.62x)'!$S:$S,Reti!$A36,'GV(154.632.62x)'!$T:$T,Reti!G$5,'GV(154.632.62x)'!$U:$U,Reti!$A$1)-SUMIFS('GV(154.632.62x)'!$H:$H,'GV(154.632.62x)'!$S:$S,Reti!$A36,'GV(154.632.62x)'!$T:$T,Reti!G$5,'GV(154.632.62x)'!$U:$U,Reti!$A$1)+SUMIFS('641.642'!$G:$G,'641.642'!$S:$S,Reti!$A36,'641.642'!$T:$T,Reti!G$5,'641.642'!$W:$W,Reti!$A$1)-SUMIFS('641.642'!$H:$H,'641.642'!$S:$S,Reti!$A36,'641.642'!$T:$T,Reti!G$5,'641.642'!$W:$W,Reti!$A$1)+SUMIFS('635.811'!$G:$G,'635.811'!$Q:$Q,Reti!G$5,'635.811'!$R:$R,Reti!$A$1,'635.811'!$P:$P,Reti!$A36)</f>
        <v>155340294</v>
      </c>
      <c r="H36" s="35">
        <f>+SUMIFS('GV(154.632.62x)'!$G:$G,'GV(154.632.62x)'!$S:$S,Reti!$A36,'GV(154.632.62x)'!$T:$T,Reti!H$5,'GV(154.632.62x)'!$U:$U,Reti!$A$1)-SUMIFS('GV(154.632.62x)'!$H:$H,'GV(154.632.62x)'!$S:$S,Reti!$A36,'GV(154.632.62x)'!$T:$T,Reti!H$5,'GV(154.632.62x)'!$U:$U,Reti!$A$1)+SUMIFS('641.642'!$G:$G,'641.642'!$S:$S,Reti!$A36,'641.642'!$T:$T,Reti!H$5,'641.642'!$W:$W,Reti!$A$1)-SUMIFS('641.642'!$H:$H,'641.642'!$S:$S,Reti!$A36,'641.642'!$T:$T,Reti!H$5,'641.642'!$W:$W,Reti!$A$1)+SUMIFS('635.811'!$G:$G,'635.811'!$Q:$Q,Reti!H$5,'635.811'!$R:$R,Reti!$A$1,'635.811'!$P:$P,Reti!$A36)</f>
        <v>125582127</v>
      </c>
      <c r="I36" s="35">
        <f>+SUMIFS('GV(154.632.62x)'!$G:$G,'GV(154.632.62x)'!$S:$S,Reti!$A36,'GV(154.632.62x)'!$T:$T,Reti!I$5,'GV(154.632.62x)'!$U:$U,Reti!$A$1)-SUMIFS('GV(154.632.62x)'!$H:$H,'GV(154.632.62x)'!$S:$S,Reti!$A36,'GV(154.632.62x)'!$T:$T,Reti!I$5,'GV(154.632.62x)'!$U:$U,Reti!$A$1)+SUMIFS('641.642'!$G:$G,'641.642'!$S:$S,Reti!$A36,'641.642'!$T:$T,Reti!I$5,'641.642'!$W:$W,Reti!$A$1)-SUMIFS('641.642'!$H:$H,'641.642'!$S:$S,Reti!$A36,'641.642'!$T:$T,Reti!I$5,'641.642'!$W:$W,Reti!$A$1)+SUMIFS('635.811'!$G:$G,'635.811'!$Q:$Q,Reti!I$5,'635.811'!$R:$R,Reti!$A$1,'635.811'!$P:$P,Reti!$A36)</f>
        <v>74788363</v>
      </c>
      <c r="J36" s="35">
        <f>+SUMIFS('GV(154.632.62x)'!$G:$G,'GV(154.632.62x)'!$S:$S,Reti!$A36,'GV(154.632.62x)'!$T:$T,Reti!J$5,'GV(154.632.62x)'!$U:$U,Reti!$A$1)-SUMIFS('GV(154.632.62x)'!$H:$H,'GV(154.632.62x)'!$S:$S,Reti!$A36,'GV(154.632.62x)'!$T:$T,Reti!J$5,'GV(154.632.62x)'!$U:$U,Reti!$A$1)+SUMIFS('641.642'!$G:$G,'641.642'!$S:$S,Reti!$A36,'641.642'!$T:$T,Reti!J$5,'641.642'!$W:$W,Reti!$A$1)-SUMIFS('641.642'!$H:$H,'641.642'!$S:$S,Reti!$A36,'641.642'!$T:$T,Reti!J$5,'641.642'!$W:$W,Reti!$A$1)+SUMIFS('635.811'!$G:$G,'635.811'!$Q:$Q,Reti!J$5,'635.811'!$R:$R,Reti!$A$1,'635.811'!$P:$P,Reti!$A36)</f>
        <v>96601636</v>
      </c>
      <c r="K36" s="35">
        <f>+SUMIFS('GV(154.632.62x)'!$G:$G,'GV(154.632.62x)'!$S:$S,Reti!$A36,'GV(154.632.62x)'!$T:$T,Reti!K$5,'GV(154.632.62x)'!$U:$U,Reti!$A$1)-SUMIFS('GV(154.632.62x)'!$H:$H,'GV(154.632.62x)'!$S:$S,Reti!$A36,'GV(154.632.62x)'!$T:$T,Reti!K$5,'GV(154.632.62x)'!$U:$U,Reti!$A$1)+SUMIFS('641.642'!$G:$G,'641.642'!$S:$S,Reti!$A36,'641.642'!$T:$T,Reti!K$5,'641.642'!$W:$W,Reti!$A$1)-SUMIFS('641.642'!$H:$H,'641.642'!$S:$S,Reti!$A36,'641.642'!$T:$T,Reti!K$5,'641.642'!$W:$W,Reti!$A$1)+SUMIFS('635.811'!$G:$G,'635.811'!$Q:$Q,Reti!K$5,'635.811'!$R:$R,Reti!$A$1,'635.811'!$P:$P,Reti!$A36)</f>
        <v>120060623</v>
      </c>
      <c r="L36" s="35">
        <f>+SUMIFS('GV(154.632.62x)'!$G:$G,'GV(154.632.62x)'!$S:$S,Reti!$A36,'GV(154.632.62x)'!$T:$T,Reti!L$5,'GV(154.632.62x)'!$U:$U,Reti!$A$1)-SUMIFS('GV(154.632.62x)'!$H:$H,'GV(154.632.62x)'!$S:$S,Reti!$A36,'GV(154.632.62x)'!$T:$T,Reti!L$5,'GV(154.632.62x)'!$U:$U,Reti!$A$1)+SUMIFS('641.642'!$G:$G,'641.642'!$S:$S,Reti!$A36,'641.642'!$T:$T,Reti!L$5,'641.642'!$W:$W,Reti!$A$1)-SUMIFS('641.642'!$H:$H,'641.642'!$S:$S,Reti!$A36,'641.642'!$T:$T,Reti!L$5,'641.642'!$W:$W,Reti!$A$1)+SUMIFS('635.811'!$G:$G,'635.811'!$Q:$Q,Reti!L$5,'635.811'!$R:$R,Reti!$A$1,'635.811'!$P:$P,Reti!$A36)</f>
        <v>102085507</v>
      </c>
      <c r="M36" s="35">
        <f>+SUMIFS('GV(154.632.62x)'!$G:$G,'GV(154.632.62x)'!$S:$S,Reti!$A36,'GV(154.632.62x)'!$T:$T,Reti!M$5,'GV(154.632.62x)'!$U:$U,Reti!$A$1)-SUMIFS('GV(154.632.62x)'!$H:$H,'GV(154.632.62x)'!$S:$S,Reti!$A36,'GV(154.632.62x)'!$T:$T,Reti!M$5,'GV(154.632.62x)'!$U:$U,Reti!$A$1)+SUMIFS('641.642'!$G:$G,'641.642'!$S:$S,Reti!$A36,'641.642'!$T:$T,Reti!M$5,'641.642'!$W:$W,Reti!$A$1)-SUMIFS('641.642'!$H:$H,'641.642'!$S:$S,Reti!$A36,'641.642'!$T:$T,Reti!M$5,'641.642'!$W:$W,Reti!$A$1)+SUMIFS('635.811'!$G:$G,'635.811'!$Q:$Q,Reti!M$5,'635.811'!$R:$R,Reti!$A$1,'635.811'!$P:$P,Reti!$A36)</f>
        <v>106601636</v>
      </c>
      <c r="N36" s="35">
        <f>+SUMIFS('GV(154.632.62x)'!$G:$G,'GV(154.632.62x)'!$S:$S,Reti!$A36,'GV(154.632.62x)'!$T:$T,Reti!N$5,'GV(154.632.62x)'!$U:$U,Reti!$A$1)-SUMIFS('GV(154.632.62x)'!$H:$H,'GV(154.632.62x)'!$S:$S,Reti!$A36,'GV(154.632.62x)'!$T:$T,Reti!N$5,'GV(154.632.62x)'!$U:$U,Reti!$A$1)+SUMIFS('641.642'!$G:$G,'641.642'!$S:$S,Reti!$A36,'641.642'!$T:$T,Reti!N$5,'641.642'!$W:$W,Reti!$A$1)-SUMIFS('641.642'!$H:$H,'641.642'!$S:$S,Reti!$A36,'641.642'!$T:$T,Reti!N$5,'641.642'!$W:$W,Reti!$A$1)+SUMIFS('635.811'!$G:$G,'635.811'!$Q:$Q,Reti!N$5,'635.811'!$R:$R,Reti!$A$1,'635.811'!$P:$P,Reti!$A36)</f>
        <v>111117765</v>
      </c>
      <c r="O36" s="35">
        <f>+SUM(C36:N36)</f>
        <v>1348148791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eti!$A37,'GV(154.632.62x)'!$T:$T,Reti!C$5,'GV(154.632.62x)'!$U:$U,Reti!$A$1)-SUMIFS('GV(154.632.62x)'!$H:$H,'GV(154.632.62x)'!$S:$S,Reti!$A37,'GV(154.632.62x)'!$T:$T,Reti!C$5,'GV(154.632.62x)'!$U:$U,Reti!$A$1)+SUMIFS('641.642'!$G:$G,'641.642'!$S:$S,Reti!$A37,'641.642'!$T:$T,Reti!C$5,'641.642'!$W:$W,Reti!$A$1)-SUMIFS('641.642'!$H:$H,'641.642'!$S:$S,Reti!$A37,'641.642'!$T:$T,Reti!C$5,'641.642'!$W:$W,Reti!$A$1)+SUMIFS('635.811'!$G:$G,'635.811'!$Q:$Q,Reti!C$5,'635.811'!$R:$R,Reti!$A$1,'635.811'!$P:$P,Reti!$A37)</f>
        <v>231481</v>
      </c>
      <c r="D37" s="35">
        <f>+SUMIFS('GV(154.632.62x)'!$G:$G,'GV(154.632.62x)'!$S:$S,Reti!$A37,'GV(154.632.62x)'!$T:$T,Reti!D$5,'GV(154.632.62x)'!$U:$U,Reti!$A$1)-SUMIFS('GV(154.632.62x)'!$H:$H,'GV(154.632.62x)'!$S:$S,Reti!$A37,'GV(154.632.62x)'!$T:$T,Reti!D$5,'GV(154.632.62x)'!$U:$U,Reti!$A$1)+SUMIFS('641.642'!$G:$G,'641.642'!$S:$S,Reti!$A37,'641.642'!$T:$T,Reti!D$5,'641.642'!$W:$W,Reti!$A$1)-SUMIFS('641.642'!$H:$H,'641.642'!$S:$S,Reti!$A37,'641.642'!$T:$T,Reti!D$5,'641.642'!$W:$W,Reti!$A$1)+SUMIFS('635.811'!$G:$G,'635.811'!$Q:$Q,Reti!D$5,'635.811'!$R:$R,Reti!$A$1,'635.811'!$P:$P,Reti!$A37)</f>
        <v>4713926</v>
      </c>
      <c r="E37" s="35">
        <f>+SUMIFS('GV(154.632.62x)'!$G:$G,'GV(154.632.62x)'!$S:$S,Reti!$A37,'GV(154.632.62x)'!$T:$T,Reti!E$5,'GV(154.632.62x)'!$U:$U,Reti!$A$1)-SUMIFS('GV(154.632.62x)'!$H:$H,'GV(154.632.62x)'!$S:$S,Reti!$A37,'GV(154.632.62x)'!$T:$T,Reti!E$5,'GV(154.632.62x)'!$U:$U,Reti!$A$1)+SUMIFS('641.642'!$G:$G,'641.642'!$S:$S,Reti!$A37,'641.642'!$T:$T,Reti!E$5,'641.642'!$W:$W,Reti!$A$1)-SUMIFS('641.642'!$H:$H,'641.642'!$S:$S,Reti!$A37,'641.642'!$T:$T,Reti!E$5,'641.642'!$W:$W,Reti!$A$1)+SUMIFS('635.811'!$G:$G,'635.811'!$Q:$Q,Reti!E$5,'635.811'!$R:$R,Reti!$A$1,'635.811'!$P:$P,Reti!$A37)</f>
        <v>-7460000</v>
      </c>
      <c r="F37" s="35">
        <f>+SUMIFS('GV(154.632.62x)'!$G:$G,'GV(154.632.62x)'!$S:$S,Reti!$A37,'GV(154.632.62x)'!$T:$T,Reti!F$5,'GV(154.632.62x)'!$U:$U,Reti!$A$1)-SUMIFS('GV(154.632.62x)'!$H:$H,'GV(154.632.62x)'!$S:$S,Reti!$A37,'GV(154.632.62x)'!$T:$T,Reti!F$5,'GV(154.632.62x)'!$U:$U,Reti!$A$1)+SUMIFS('641.642'!$G:$G,'641.642'!$S:$S,Reti!$A37,'641.642'!$T:$T,Reti!F$5,'641.642'!$W:$W,Reti!$A$1)-SUMIFS('641.642'!$H:$H,'641.642'!$S:$S,Reti!$A37,'641.642'!$T:$T,Reti!F$5,'641.642'!$W:$W,Reti!$A$1)+SUMIFS('635.811'!$G:$G,'635.811'!$Q:$Q,Reti!F$5,'635.811'!$R:$R,Reti!$A$1,'635.811'!$P:$P,Reti!$A37)</f>
        <v>20682407</v>
      </c>
      <c r="G37" s="35">
        <f>+SUMIFS('GV(154.632.62x)'!$G:$G,'GV(154.632.62x)'!$S:$S,Reti!$A37,'GV(154.632.62x)'!$T:$T,Reti!G$5,'GV(154.632.62x)'!$U:$U,Reti!$A$1)-SUMIFS('GV(154.632.62x)'!$H:$H,'GV(154.632.62x)'!$S:$S,Reti!$A37,'GV(154.632.62x)'!$T:$T,Reti!G$5,'GV(154.632.62x)'!$U:$U,Reti!$A$1)+SUMIFS('641.642'!$G:$G,'641.642'!$S:$S,Reti!$A37,'641.642'!$T:$T,Reti!G$5,'641.642'!$W:$W,Reti!$A$1)-SUMIFS('641.642'!$H:$H,'641.642'!$S:$S,Reti!$A37,'641.642'!$T:$T,Reti!G$5,'641.642'!$W:$W,Reti!$A$1)+SUMIFS('635.811'!$G:$G,'635.811'!$Q:$Q,Reti!G$5,'635.811'!$R:$R,Reti!$A$1,'635.811'!$P:$P,Reti!$A37)</f>
        <v>25938149</v>
      </c>
      <c r="H37" s="35">
        <f>+SUMIFS('GV(154.632.62x)'!$G:$G,'GV(154.632.62x)'!$S:$S,Reti!$A37,'GV(154.632.62x)'!$T:$T,Reti!H$5,'GV(154.632.62x)'!$U:$U,Reti!$A$1)-SUMIFS('GV(154.632.62x)'!$H:$H,'GV(154.632.62x)'!$S:$S,Reti!$A37,'GV(154.632.62x)'!$T:$T,Reti!H$5,'GV(154.632.62x)'!$U:$U,Reti!$A$1)+SUMIFS('641.642'!$G:$G,'641.642'!$S:$S,Reti!$A37,'641.642'!$T:$T,Reti!H$5,'641.642'!$W:$W,Reti!$A$1)-SUMIFS('641.642'!$H:$H,'641.642'!$S:$S,Reti!$A37,'641.642'!$T:$T,Reti!H$5,'641.642'!$W:$W,Reti!$A$1)+SUMIFS('635.811'!$G:$G,'635.811'!$Q:$Q,Reti!H$5,'635.811'!$R:$R,Reti!$A$1,'635.811'!$P:$P,Reti!$A37)</f>
        <v>19752948</v>
      </c>
      <c r="I37" s="35">
        <f>+SUMIFS('GV(154.632.62x)'!$G:$G,'GV(154.632.62x)'!$S:$S,Reti!$A37,'GV(154.632.62x)'!$T:$T,Reti!I$5,'GV(154.632.62x)'!$U:$U,Reti!$A$1)-SUMIFS('GV(154.632.62x)'!$H:$H,'GV(154.632.62x)'!$S:$S,Reti!$A37,'GV(154.632.62x)'!$T:$T,Reti!I$5,'GV(154.632.62x)'!$U:$U,Reti!$A$1)+SUMIFS('641.642'!$G:$G,'641.642'!$S:$S,Reti!$A37,'641.642'!$T:$T,Reti!I$5,'641.642'!$W:$W,Reti!$A$1)-SUMIFS('641.642'!$H:$H,'641.642'!$S:$S,Reti!$A37,'641.642'!$T:$T,Reti!I$5,'641.642'!$W:$W,Reti!$A$1)+SUMIFS('635.811'!$G:$G,'635.811'!$Q:$Q,Reti!I$5,'635.811'!$R:$R,Reti!$A$1,'635.811'!$P:$P,Reti!$A37)</f>
        <v>76908784</v>
      </c>
      <c r="J37" s="35">
        <f>+SUMIFS('GV(154.632.62x)'!$G:$G,'GV(154.632.62x)'!$S:$S,Reti!$A37,'GV(154.632.62x)'!$T:$T,Reti!J$5,'GV(154.632.62x)'!$U:$U,Reti!$A$1)-SUMIFS('GV(154.632.62x)'!$H:$H,'GV(154.632.62x)'!$S:$S,Reti!$A37,'GV(154.632.62x)'!$T:$T,Reti!J$5,'GV(154.632.62x)'!$U:$U,Reti!$A$1)+SUMIFS('641.642'!$G:$G,'641.642'!$S:$S,Reti!$A37,'641.642'!$T:$T,Reti!J$5,'641.642'!$W:$W,Reti!$A$1)-SUMIFS('641.642'!$H:$H,'641.642'!$S:$S,Reti!$A37,'641.642'!$T:$T,Reti!J$5,'641.642'!$W:$W,Reti!$A$1)+SUMIFS('635.811'!$G:$G,'635.811'!$Q:$Q,Reti!J$5,'635.811'!$R:$R,Reti!$A$1,'635.811'!$P:$P,Reti!$A37)</f>
        <v>32169000</v>
      </c>
      <c r="K37" s="35">
        <f>+SUMIFS('GV(154.632.62x)'!$G:$G,'GV(154.632.62x)'!$S:$S,Reti!$A37,'GV(154.632.62x)'!$T:$T,Reti!K$5,'GV(154.632.62x)'!$U:$U,Reti!$A$1)-SUMIFS('GV(154.632.62x)'!$H:$H,'GV(154.632.62x)'!$S:$S,Reti!$A37,'GV(154.632.62x)'!$T:$T,Reti!K$5,'GV(154.632.62x)'!$U:$U,Reti!$A$1)+SUMIFS('641.642'!$G:$G,'641.642'!$S:$S,Reti!$A37,'641.642'!$T:$T,Reti!K$5,'641.642'!$W:$W,Reti!$A$1)-SUMIFS('641.642'!$H:$H,'641.642'!$S:$S,Reti!$A37,'641.642'!$T:$T,Reti!K$5,'641.642'!$W:$W,Reti!$A$1)+SUMIFS('635.811'!$G:$G,'635.811'!$Q:$Q,Reti!K$5,'635.811'!$R:$R,Reti!$A$1,'635.811'!$P:$P,Reti!$A37)</f>
        <v>12942556</v>
      </c>
      <c r="L37" s="35">
        <f>+SUMIFS('GV(154.632.62x)'!$G:$G,'GV(154.632.62x)'!$S:$S,Reti!$A37,'GV(154.632.62x)'!$T:$T,Reti!L$5,'GV(154.632.62x)'!$U:$U,Reti!$A$1)-SUMIFS('GV(154.632.62x)'!$H:$H,'GV(154.632.62x)'!$S:$S,Reti!$A37,'GV(154.632.62x)'!$T:$T,Reti!L$5,'GV(154.632.62x)'!$U:$U,Reti!$A$1)+SUMIFS('641.642'!$G:$G,'641.642'!$S:$S,Reti!$A37,'641.642'!$T:$T,Reti!L$5,'641.642'!$W:$W,Reti!$A$1)-SUMIFS('641.642'!$H:$H,'641.642'!$S:$S,Reti!$A37,'641.642'!$T:$T,Reti!L$5,'641.642'!$W:$W,Reti!$A$1)+SUMIFS('635.811'!$G:$G,'635.811'!$Q:$Q,Reti!L$5,'635.811'!$R:$R,Reti!$A$1,'635.811'!$P:$P,Reti!$A37)</f>
        <v>0</v>
      </c>
      <c r="M37" s="35">
        <f>+SUMIFS('GV(154.632.62x)'!$G:$G,'GV(154.632.62x)'!$S:$S,Reti!$A37,'GV(154.632.62x)'!$T:$T,Reti!M$5,'GV(154.632.62x)'!$U:$U,Reti!$A$1)-SUMIFS('GV(154.632.62x)'!$H:$H,'GV(154.632.62x)'!$S:$S,Reti!$A37,'GV(154.632.62x)'!$T:$T,Reti!M$5,'GV(154.632.62x)'!$U:$U,Reti!$A$1)+SUMIFS('641.642'!$G:$G,'641.642'!$S:$S,Reti!$A37,'641.642'!$T:$T,Reti!M$5,'641.642'!$W:$W,Reti!$A$1)-SUMIFS('641.642'!$H:$H,'641.642'!$S:$S,Reti!$A37,'641.642'!$T:$T,Reti!M$5,'641.642'!$W:$W,Reti!$A$1)+SUMIFS('635.811'!$G:$G,'635.811'!$Q:$Q,Reti!M$5,'635.811'!$R:$R,Reti!$A$1,'635.811'!$P:$P,Reti!$A37)</f>
        <v>3000000</v>
      </c>
      <c r="N37" s="35">
        <f>+SUMIFS('GV(154.632.62x)'!$G:$G,'GV(154.632.62x)'!$S:$S,Reti!$A37,'GV(154.632.62x)'!$T:$T,Reti!N$5,'GV(154.632.62x)'!$U:$U,Reti!$A$1)-SUMIFS('GV(154.632.62x)'!$H:$H,'GV(154.632.62x)'!$S:$S,Reti!$A37,'GV(154.632.62x)'!$T:$T,Reti!N$5,'GV(154.632.62x)'!$U:$U,Reti!$A$1)+SUMIFS('641.642'!$G:$G,'641.642'!$S:$S,Reti!$A37,'641.642'!$T:$T,Reti!N$5,'641.642'!$W:$W,Reti!$A$1)-SUMIFS('641.642'!$H:$H,'641.642'!$S:$S,Reti!$A37,'641.642'!$T:$T,Reti!N$5,'641.642'!$W:$W,Reti!$A$1)+SUMIFS('635.811'!$G:$G,'635.811'!$Q:$Q,Reti!N$5,'635.811'!$R:$R,Reti!$A$1,'635.811'!$P:$P,Reti!$A37)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eti!$A38,'GV(154.632.62x)'!$T:$T,Reti!C$5,'GV(154.632.62x)'!$U:$U,Reti!$A$1)-SUMIFS('GV(154.632.62x)'!$H:$H,'GV(154.632.62x)'!$S:$S,Reti!$A38,'GV(154.632.62x)'!$T:$T,Reti!C$5,'GV(154.632.62x)'!$U:$U,Reti!$A$1)+SUMIFS('641.642'!$G:$G,'641.642'!$S:$S,Reti!$A38,'641.642'!$T:$T,Reti!C$5,'641.642'!$W:$W,Reti!$A$1)-SUMIFS('641.642'!$H:$H,'641.642'!$S:$S,Reti!$A38,'641.642'!$T:$T,Reti!C$5,'641.642'!$W:$W,Reti!$A$1)+SUMIFS('635.811'!$G:$G,'635.811'!$Q:$Q,Reti!C$5,'635.811'!$R:$R,Reti!$A$1,'635.811'!$P:$P,Reti!$A38)</f>
        <v>3087222</v>
      </c>
      <c r="D38" s="35">
        <f>+SUMIFS('GV(154.632.62x)'!$G:$G,'GV(154.632.62x)'!$S:$S,Reti!$A38,'GV(154.632.62x)'!$T:$T,Reti!D$5,'GV(154.632.62x)'!$U:$U,Reti!$A$1)-SUMIFS('GV(154.632.62x)'!$H:$H,'GV(154.632.62x)'!$S:$S,Reti!$A38,'GV(154.632.62x)'!$T:$T,Reti!D$5,'GV(154.632.62x)'!$U:$U,Reti!$A$1)+SUMIFS('641.642'!$G:$G,'641.642'!$S:$S,Reti!$A38,'641.642'!$T:$T,Reti!D$5,'641.642'!$W:$W,Reti!$A$1)-SUMIFS('641.642'!$H:$H,'641.642'!$S:$S,Reti!$A38,'641.642'!$T:$T,Reti!D$5,'641.642'!$W:$W,Reti!$A$1)+SUMIFS('635.811'!$G:$G,'635.811'!$Q:$Q,Reti!D$5,'635.811'!$R:$R,Reti!$A$1,'635.811'!$P:$P,Reti!$A38)</f>
        <v>1503000</v>
      </c>
      <c r="E38" s="35">
        <f>+SUMIFS('GV(154.632.62x)'!$G:$G,'GV(154.632.62x)'!$S:$S,Reti!$A38,'GV(154.632.62x)'!$T:$T,Reti!E$5,'GV(154.632.62x)'!$U:$U,Reti!$A$1)-SUMIFS('GV(154.632.62x)'!$H:$H,'GV(154.632.62x)'!$S:$S,Reti!$A38,'GV(154.632.62x)'!$T:$T,Reti!E$5,'GV(154.632.62x)'!$U:$U,Reti!$A$1)+SUMIFS('641.642'!$G:$G,'641.642'!$S:$S,Reti!$A38,'641.642'!$T:$T,Reti!E$5,'641.642'!$W:$W,Reti!$A$1)-SUMIFS('641.642'!$H:$H,'641.642'!$S:$S,Reti!$A38,'641.642'!$T:$T,Reti!E$5,'641.642'!$W:$W,Reti!$A$1)+SUMIFS('635.811'!$G:$G,'635.811'!$Q:$Q,Reti!E$5,'635.811'!$R:$R,Reti!$A$1,'635.811'!$P:$P,Reti!$A38)</f>
        <v>12374704</v>
      </c>
      <c r="F38" s="35">
        <f>+SUMIFS('GV(154.632.62x)'!$G:$G,'GV(154.632.62x)'!$S:$S,Reti!$A38,'GV(154.632.62x)'!$T:$T,Reti!F$5,'GV(154.632.62x)'!$U:$U,Reti!$A$1)-SUMIFS('GV(154.632.62x)'!$H:$H,'GV(154.632.62x)'!$S:$S,Reti!$A38,'GV(154.632.62x)'!$T:$T,Reti!F$5,'GV(154.632.62x)'!$U:$U,Reti!$A$1)+SUMIFS('641.642'!$G:$G,'641.642'!$S:$S,Reti!$A38,'641.642'!$T:$T,Reti!F$5,'641.642'!$W:$W,Reti!$A$1)-SUMIFS('641.642'!$H:$H,'641.642'!$S:$S,Reti!$A38,'641.642'!$T:$T,Reti!F$5,'641.642'!$W:$W,Reti!$A$1)+SUMIFS('635.811'!$G:$G,'635.811'!$Q:$Q,Reti!F$5,'635.811'!$R:$R,Reti!$A$1,'635.811'!$P:$P,Reti!$A38)</f>
        <v>5825667</v>
      </c>
      <c r="G38" s="35">
        <f>+SUMIFS('GV(154.632.62x)'!$G:$G,'GV(154.632.62x)'!$S:$S,Reti!$A38,'GV(154.632.62x)'!$T:$T,Reti!G$5,'GV(154.632.62x)'!$U:$U,Reti!$A$1)-SUMIFS('GV(154.632.62x)'!$H:$H,'GV(154.632.62x)'!$S:$S,Reti!$A38,'GV(154.632.62x)'!$T:$T,Reti!G$5,'GV(154.632.62x)'!$U:$U,Reti!$A$1)+SUMIFS('641.642'!$G:$G,'641.642'!$S:$S,Reti!$A38,'641.642'!$T:$T,Reti!G$5,'641.642'!$W:$W,Reti!$A$1)-SUMIFS('641.642'!$H:$H,'641.642'!$S:$S,Reti!$A38,'641.642'!$T:$T,Reti!G$5,'641.642'!$W:$W,Reti!$A$1)+SUMIFS('635.811'!$G:$G,'635.811'!$Q:$Q,Reti!G$5,'635.811'!$R:$R,Reti!$A$1,'635.811'!$P:$P,Reti!$A38)</f>
        <v>11392948</v>
      </c>
      <c r="H38" s="35">
        <f>+SUMIFS('GV(154.632.62x)'!$G:$G,'GV(154.632.62x)'!$S:$S,Reti!$A38,'GV(154.632.62x)'!$T:$T,Reti!H$5,'GV(154.632.62x)'!$U:$U,Reti!$A$1)-SUMIFS('GV(154.632.62x)'!$H:$H,'GV(154.632.62x)'!$S:$S,Reti!$A38,'GV(154.632.62x)'!$T:$T,Reti!H$5,'GV(154.632.62x)'!$U:$U,Reti!$A$1)+SUMIFS('641.642'!$G:$G,'641.642'!$S:$S,Reti!$A38,'641.642'!$T:$T,Reti!H$5,'641.642'!$W:$W,Reti!$A$1)-SUMIFS('641.642'!$H:$H,'641.642'!$S:$S,Reti!$A38,'641.642'!$T:$T,Reti!H$5,'641.642'!$W:$W,Reti!$A$1)+SUMIFS('635.811'!$G:$G,'635.811'!$Q:$Q,Reti!H$5,'635.811'!$R:$R,Reti!$A$1,'635.811'!$P:$P,Reti!$A38)</f>
        <v>13657070</v>
      </c>
      <c r="I38" s="35">
        <f>+SUMIFS('GV(154.632.62x)'!$G:$G,'GV(154.632.62x)'!$S:$S,Reti!$A38,'GV(154.632.62x)'!$T:$T,Reti!I$5,'GV(154.632.62x)'!$U:$U,Reti!$A$1)-SUMIFS('GV(154.632.62x)'!$H:$H,'GV(154.632.62x)'!$S:$S,Reti!$A38,'GV(154.632.62x)'!$T:$T,Reti!I$5,'GV(154.632.62x)'!$U:$U,Reti!$A$1)+SUMIFS('641.642'!$G:$G,'641.642'!$S:$S,Reti!$A38,'641.642'!$T:$T,Reti!I$5,'641.642'!$W:$W,Reti!$A$1)-SUMIFS('641.642'!$H:$H,'641.642'!$S:$S,Reti!$A38,'641.642'!$T:$T,Reti!I$5,'641.642'!$W:$W,Reti!$A$1)+SUMIFS('635.811'!$G:$G,'635.811'!$Q:$Q,Reti!I$5,'635.811'!$R:$R,Reti!$A$1,'635.811'!$P:$P,Reti!$A38)</f>
        <v>7252000</v>
      </c>
      <c r="J38" s="35">
        <f>+SUMIFS('GV(154.632.62x)'!$G:$G,'GV(154.632.62x)'!$S:$S,Reti!$A38,'GV(154.632.62x)'!$T:$T,Reti!J$5,'GV(154.632.62x)'!$U:$U,Reti!$A$1)-SUMIFS('GV(154.632.62x)'!$H:$H,'GV(154.632.62x)'!$S:$S,Reti!$A38,'GV(154.632.62x)'!$T:$T,Reti!J$5,'GV(154.632.62x)'!$U:$U,Reti!$A$1)+SUMIFS('641.642'!$G:$G,'641.642'!$S:$S,Reti!$A38,'641.642'!$T:$T,Reti!J$5,'641.642'!$W:$W,Reti!$A$1)-SUMIFS('641.642'!$H:$H,'641.642'!$S:$S,Reti!$A38,'641.642'!$T:$T,Reti!J$5,'641.642'!$W:$W,Reti!$A$1)+SUMIFS('635.811'!$G:$G,'635.811'!$Q:$Q,Reti!J$5,'635.811'!$R:$R,Reti!$A$1,'635.811'!$P:$P,Reti!$A38)</f>
        <v>14102055</v>
      </c>
      <c r="K38" s="35">
        <f>+SUMIFS('GV(154.632.62x)'!$G:$G,'GV(154.632.62x)'!$S:$S,Reti!$A38,'GV(154.632.62x)'!$T:$T,Reti!K$5,'GV(154.632.62x)'!$U:$U,Reti!$A$1)-SUMIFS('GV(154.632.62x)'!$H:$H,'GV(154.632.62x)'!$S:$S,Reti!$A38,'GV(154.632.62x)'!$T:$T,Reti!K$5,'GV(154.632.62x)'!$U:$U,Reti!$A$1)+SUMIFS('641.642'!$G:$G,'641.642'!$S:$S,Reti!$A38,'641.642'!$T:$T,Reti!K$5,'641.642'!$W:$W,Reti!$A$1)-SUMIFS('641.642'!$H:$H,'641.642'!$S:$S,Reti!$A38,'641.642'!$T:$T,Reti!K$5,'641.642'!$W:$W,Reti!$A$1)+SUMIFS('635.811'!$G:$G,'635.811'!$Q:$Q,Reti!K$5,'635.811'!$R:$R,Reti!$A$1,'635.811'!$P:$P,Reti!$A38)</f>
        <v>26307551</v>
      </c>
      <c r="L38" s="35">
        <f>+SUMIFS('GV(154.632.62x)'!$G:$G,'GV(154.632.62x)'!$S:$S,Reti!$A38,'GV(154.632.62x)'!$T:$T,Reti!L$5,'GV(154.632.62x)'!$U:$U,Reti!$A$1)-SUMIFS('GV(154.632.62x)'!$H:$H,'GV(154.632.62x)'!$S:$S,Reti!$A38,'GV(154.632.62x)'!$T:$T,Reti!L$5,'GV(154.632.62x)'!$U:$U,Reti!$A$1)+SUMIFS('641.642'!$G:$G,'641.642'!$S:$S,Reti!$A38,'641.642'!$T:$T,Reti!L$5,'641.642'!$W:$W,Reti!$A$1)-SUMIFS('641.642'!$H:$H,'641.642'!$S:$S,Reti!$A38,'641.642'!$T:$T,Reti!L$5,'641.642'!$W:$W,Reti!$A$1)+SUMIFS('635.811'!$G:$G,'635.811'!$Q:$Q,Reti!L$5,'635.811'!$R:$R,Reti!$A$1,'635.811'!$P:$P,Reti!$A38)</f>
        <v>27782938</v>
      </c>
      <c r="M38" s="35">
        <f>+SUMIFS('GV(154.632.62x)'!$G:$G,'GV(154.632.62x)'!$S:$S,Reti!$A38,'GV(154.632.62x)'!$T:$T,Reti!M$5,'GV(154.632.62x)'!$U:$U,Reti!$A$1)-SUMIFS('GV(154.632.62x)'!$H:$H,'GV(154.632.62x)'!$S:$S,Reti!$A38,'GV(154.632.62x)'!$T:$T,Reti!M$5,'GV(154.632.62x)'!$U:$U,Reti!$A$1)+SUMIFS('641.642'!$G:$G,'641.642'!$S:$S,Reti!$A38,'641.642'!$T:$T,Reti!M$5,'641.642'!$W:$W,Reti!$A$1)-SUMIFS('641.642'!$H:$H,'641.642'!$S:$S,Reti!$A38,'641.642'!$T:$T,Reti!M$5,'641.642'!$W:$W,Reti!$A$1)+SUMIFS('635.811'!$G:$G,'635.811'!$Q:$Q,Reti!M$5,'635.811'!$R:$R,Reti!$A$1,'635.811'!$P:$P,Reti!$A38)</f>
        <v>5859750</v>
      </c>
      <c r="N38" s="35">
        <f>+SUMIFS('GV(154.632.62x)'!$G:$G,'GV(154.632.62x)'!$S:$S,Reti!$A38,'GV(154.632.62x)'!$T:$T,Reti!N$5,'GV(154.632.62x)'!$U:$U,Reti!$A$1)-SUMIFS('GV(154.632.62x)'!$H:$H,'GV(154.632.62x)'!$S:$S,Reti!$A38,'GV(154.632.62x)'!$T:$T,Reti!N$5,'GV(154.632.62x)'!$U:$U,Reti!$A$1)+SUMIFS('641.642'!$G:$G,'641.642'!$S:$S,Reti!$A38,'641.642'!$T:$T,Reti!N$5,'641.642'!$W:$W,Reti!$A$1)-SUMIFS('641.642'!$H:$H,'641.642'!$S:$S,Reti!$A38,'641.642'!$T:$T,Reti!N$5,'641.642'!$W:$W,Reti!$A$1)+SUMIFS('635.811'!$G:$G,'635.811'!$Q:$Q,Reti!N$5,'635.811'!$R:$R,Reti!$A$1,'635.811'!$P:$P,Reti!$A38)</f>
        <v>2820000</v>
      </c>
      <c r="O38" s="35">
        <f t="shared" si="2"/>
        <v>131964905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eti!$A39,'GV(154.632.62x)'!$T:$T,Reti!C$5,'GV(154.632.62x)'!$U:$U,Reti!$A$1)-SUMIFS('GV(154.632.62x)'!$H:$H,'GV(154.632.62x)'!$S:$S,Reti!$A39,'GV(154.632.62x)'!$T:$T,Reti!C$5,'GV(154.632.62x)'!$U:$U,Reti!$A$1)+SUMIFS('641.642'!$G:$G,'641.642'!$S:$S,Reti!$A39,'641.642'!$T:$T,Reti!C$5,'641.642'!$W:$W,Reti!$A$1)-SUMIFS('641.642'!$H:$H,'641.642'!$S:$S,Reti!$A39,'641.642'!$T:$T,Reti!C$5,'641.642'!$W:$W,Reti!$A$1)+SUMIFS('635.811'!$G:$G,'635.811'!$Q:$Q,Reti!C$5,'635.811'!$R:$R,Reti!$A$1,'635.811'!$P:$P,Reti!$A39)</f>
        <v>4283780</v>
      </c>
      <c r="D39" s="35">
        <f>+SUMIFS('GV(154.632.62x)'!$G:$G,'GV(154.632.62x)'!$S:$S,Reti!$A39,'GV(154.632.62x)'!$T:$T,Reti!D$5,'GV(154.632.62x)'!$U:$U,Reti!$A$1)-SUMIFS('GV(154.632.62x)'!$H:$H,'GV(154.632.62x)'!$S:$S,Reti!$A39,'GV(154.632.62x)'!$T:$T,Reti!D$5,'GV(154.632.62x)'!$U:$U,Reti!$A$1)+SUMIFS('641.642'!$G:$G,'641.642'!$S:$S,Reti!$A39,'641.642'!$T:$T,Reti!D$5,'641.642'!$W:$W,Reti!$A$1)-SUMIFS('641.642'!$H:$H,'641.642'!$S:$S,Reti!$A39,'641.642'!$T:$T,Reti!D$5,'641.642'!$W:$W,Reti!$A$1)+SUMIFS('635.811'!$G:$G,'635.811'!$Q:$Q,Reti!D$5,'635.811'!$R:$R,Reti!$A$1,'635.811'!$P:$P,Reti!$A39)</f>
        <v>3570416</v>
      </c>
      <c r="E39" s="35">
        <f>+SUMIFS('GV(154.632.62x)'!$G:$G,'GV(154.632.62x)'!$S:$S,Reti!$A39,'GV(154.632.62x)'!$T:$T,Reti!E$5,'GV(154.632.62x)'!$U:$U,Reti!$A$1)-SUMIFS('GV(154.632.62x)'!$H:$H,'GV(154.632.62x)'!$S:$S,Reti!$A39,'GV(154.632.62x)'!$T:$T,Reti!E$5,'GV(154.632.62x)'!$U:$U,Reti!$A$1)+SUMIFS('641.642'!$G:$G,'641.642'!$S:$S,Reti!$A39,'641.642'!$T:$T,Reti!E$5,'641.642'!$W:$W,Reti!$A$1)-SUMIFS('641.642'!$H:$H,'641.642'!$S:$S,Reti!$A39,'641.642'!$T:$T,Reti!E$5,'641.642'!$W:$W,Reti!$A$1)+SUMIFS('635.811'!$G:$G,'635.811'!$Q:$Q,Reti!E$5,'635.811'!$R:$R,Reti!$A$1,'635.811'!$P:$P,Reti!$A39)</f>
        <v>4701968</v>
      </c>
      <c r="F39" s="35">
        <f>+SUMIFS('GV(154.632.62x)'!$G:$G,'GV(154.632.62x)'!$S:$S,Reti!$A39,'GV(154.632.62x)'!$T:$T,Reti!F$5,'GV(154.632.62x)'!$U:$U,Reti!$A$1)-SUMIFS('GV(154.632.62x)'!$H:$H,'GV(154.632.62x)'!$S:$S,Reti!$A39,'GV(154.632.62x)'!$T:$T,Reti!F$5,'GV(154.632.62x)'!$U:$U,Reti!$A$1)+SUMIFS('641.642'!$G:$G,'641.642'!$S:$S,Reti!$A39,'641.642'!$T:$T,Reti!F$5,'641.642'!$W:$W,Reti!$A$1)-SUMIFS('641.642'!$H:$H,'641.642'!$S:$S,Reti!$A39,'641.642'!$T:$T,Reti!F$5,'641.642'!$W:$W,Reti!$A$1)+SUMIFS('635.811'!$G:$G,'635.811'!$Q:$Q,Reti!F$5,'635.811'!$R:$R,Reti!$A$1,'635.811'!$P:$P,Reti!$A39)</f>
        <v>12033307</v>
      </c>
      <c r="G39" s="35">
        <f>+SUMIFS('GV(154.632.62x)'!$G:$G,'GV(154.632.62x)'!$S:$S,Reti!$A39,'GV(154.632.62x)'!$T:$T,Reti!G$5,'GV(154.632.62x)'!$U:$U,Reti!$A$1)-SUMIFS('GV(154.632.62x)'!$H:$H,'GV(154.632.62x)'!$S:$S,Reti!$A39,'GV(154.632.62x)'!$T:$T,Reti!G$5,'GV(154.632.62x)'!$U:$U,Reti!$A$1)+SUMIFS('641.642'!$G:$G,'641.642'!$S:$S,Reti!$A39,'641.642'!$T:$T,Reti!G$5,'641.642'!$W:$W,Reti!$A$1)-SUMIFS('641.642'!$H:$H,'641.642'!$S:$S,Reti!$A39,'641.642'!$T:$T,Reti!G$5,'641.642'!$W:$W,Reti!$A$1)+SUMIFS('635.811'!$G:$G,'635.811'!$Q:$Q,Reti!G$5,'635.811'!$R:$R,Reti!$A$1,'635.811'!$P:$P,Reti!$A39)</f>
        <v>4266285</v>
      </c>
      <c r="H39" s="35">
        <f>+SUMIFS('GV(154.632.62x)'!$G:$G,'GV(154.632.62x)'!$S:$S,Reti!$A39,'GV(154.632.62x)'!$T:$T,Reti!H$5,'GV(154.632.62x)'!$U:$U,Reti!$A$1)-SUMIFS('GV(154.632.62x)'!$H:$H,'GV(154.632.62x)'!$S:$S,Reti!$A39,'GV(154.632.62x)'!$T:$T,Reti!H$5,'GV(154.632.62x)'!$U:$U,Reti!$A$1)+SUMIFS('641.642'!$G:$G,'641.642'!$S:$S,Reti!$A39,'641.642'!$T:$T,Reti!H$5,'641.642'!$W:$W,Reti!$A$1)-SUMIFS('641.642'!$H:$H,'641.642'!$S:$S,Reti!$A39,'641.642'!$T:$T,Reti!H$5,'641.642'!$W:$W,Reti!$A$1)+SUMIFS('635.811'!$G:$G,'635.811'!$Q:$Q,Reti!H$5,'635.811'!$R:$R,Reti!$A$1,'635.811'!$P:$P,Reti!$A39)</f>
        <v>0</v>
      </c>
      <c r="I39" s="35">
        <f>+SUMIFS('GV(154.632.62x)'!$G:$G,'GV(154.632.62x)'!$S:$S,Reti!$A39,'GV(154.632.62x)'!$T:$T,Reti!I$5,'GV(154.632.62x)'!$U:$U,Reti!$A$1)-SUMIFS('GV(154.632.62x)'!$H:$H,'GV(154.632.62x)'!$S:$S,Reti!$A39,'GV(154.632.62x)'!$T:$T,Reti!I$5,'GV(154.632.62x)'!$U:$U,Reti!$A$1)+SUMIFS('641.642'!$G:$G,'641.642'!$S:$S,Reti!$A39,'641.642'!$T:$T,Reti!I$5,'641.642'!$W:$W,Reti!$A$1)-SUMIFS('641.642'!$H:$H,'641.642'!$S:$S,Reti!$A39,'641.642'!$T:$T,Reti!I$5,'641.642'!$W:$W,Reti!$A$1)+SUMIFS('635.811'!$G:$G,'635.811'!$Q:$Q,Reti!I$5,'635.811'!$R:$R,Reti!$A$1,'635.811'!$P:$P,Reti!$A39)</f>
        <v>0</v>
      </c>
      <c r="J39" s="35">
        <f>+SUMIFS('GV(154.632.62x)'!$G:$G,'GV(154.632.62x)'!$S:$S,Reti!$A39,'GV(154.632.62x)'!$T:$T,Reti!J$5,'GV(154.632.62x)'!$U:$U,Reti!$A$1)-SUMIFS('GV(154.632.62x)'!$H:$H,'GV(154.632.62x)'!$S:$S,Reti!$A39,'GV(154.632.62x)'!$T:$T,Reti!J$5,'GV(154.632.62x)'!$U:$U,Reti!$A$1)+SUMIFS('641.642'!$G:$G,'641.642'!$S:$S,Reti!$A39,'641.642'!$T:$T,Reti!J$5,'641.642'!$W:$W,Reti!$A$1)-SUMIFS('641.642'!$H:$H,'641.642'!$S:$S,Reti!$A39,'641.642'!$T:$T,Reti!J$5,'641.642'!$W:$W,Reti!$A$1)+SUMIFS('635.811'!$G:$G,'635.811'!$Q:$Q,Reti!J$5,'635.811'!$R:$R,Reti!$A$1,'635.811'!$P:$P,Reti!$A39)</f>
        <v>0</v>
      </c>
      <c r="K39" s="35">
        <f>+SUMIFS('GV(154.632.62x)'!$G:$G,'GV(154.632.62x)'!$S:$S,Reti!$A39,'GV(154.632.62x)'!$T:$T,Reti!K$5,'GV(154.632.62x)'!$U:$U,Reti!$A$1)-SUMIFS('GV(154.632.62x)'!$H:$H,'GV(154.632.62x)'!$S:$S,Reti!$A39,'GV(154.632.62x)'!$T:$T,Reti!K$5,'GV(154.632.62x)'!$U:$U,Reti!$A$1)+SUMIFS('641.642'!$G:$G,'641.642'!$S:$S,Reti!$A39,'641.642'!$T:$T,Reti!K$5,'641.642'!$W:$W,Reti!$A$1)-SUMIFS('641.642'!$H:$H,'641.642'!$S:$S,Reti!$A39,'641.642'!$T:$T,Reti!K$5,'641.642'!$W:$W,Reti!$A$1)+SUMIFS('635.811'!$G:$G,'635.811'!$Q:$Q,Reti!K$5,'635.811'!$R:$R,Reti!$A$1,'635.811'!$P:$P,Reti!$A39)</f>
        <v>6458513</v>
      </c>
      <c r="L39" s="35">
        <f>+SUMIFS('GV(154.632.62x)'!$G:$G,'GV(154.632.62x)'!$S:$S,Reti!$A39,'GV(154.632.62x)'!$T:$T,Reti!L$5,'GV(154.632.62x)'!$U:$U,Reti!$A$1)-SUMIFS('GV(154.632.62x)'!$H:$H,'GV(154.632.62x)'!$S:$S,Reti!$A39,'GV(154.632.62x)'!$T:$T,Reti!L$5,'GV(154.632.62x)'!$U:$U,Reti!$A$1)+SUMIFS('641.642'!$G:$G,'641.642'!$S:$S,Reti!$A39,'641.642'!$T:$T,Reti!L$5,'641.642'!$W:$W,Reti!$A$1)-SUMIFS('641.642'!$H:$H,'641.642'!$S:$S,Reti!$A39,'641.642'!$T:$T,Reti!L$5,'641.642'!$W:$W,Reti!$A$1)+SUMIFS('635.811'!$G:$G,'635.811'!$Q:$Q,Reti!L$5,'635.811'!$R:$R,Reti!$A$1,'635.811'!$P:$P,Reti!$A39)</f>
        <v>6592008</v>
      </c>
      <c r="M39" s="35">
        <f>+SUMIFS('GV(154.632.62x)'!$G:$G,'GV(154.632.62x)'!$S:$S,Reti!$A39,'GV(154.632.62x)'!$T:$T,Reti!M$5,'GV(154.632.62x)'!$U:$U,Reti!$A$1)-SUMIFS('GV(154.632.62x)'!$H:$H,'GV(154.632.62x)'!$S:$S,Reti!$A39,'GV(154.632.62x)'!$T:$T,Reti!M$5,'GV(154.632.62x)'!$U:$U,Reti!$A$1)+SUMIFS('641.642'!$G:$G,'641.642'!$S:$S,Reti!$A39,'641.642'!$T:$T,Reti!M$5,'641.642'!$W:$W,Reti!$A$1)-SUMIFS('641.642'!$H:$H,'641.642'!$S:$S,Reti!$A39,'641.642'!$T:$T,Reti!M$5,'641.642'!$W:$W,Reti!$A$1)+SUMIFS('635.811'!$G:$G,'635.811'!$Q:$Q,Reti!M$5,'635.811'!$R:$R,Reti!$A$1,'635.811'!$P:$P,Reti!$A39)</f>
        <v>2992425</v>
      </c>
      <c r="N39" s="35">
        <f>+SUMIFS('GV(154.632.62x)'!$G:$G,'GV(154.632.62x)'!$S:$S,Reti!$A39,'GV(154.632.62x)'!$T:$T,Reti!N$5,'GV(154.632.62x)'!$U:$U,Reti!$A$1)-SUMIFS('GV(154.632.62x)'!$H:$H,'GV(154.632.62x)'!$S:$S,Reti!$A39,'GV(154.632.62x)'!$T:$T,Reti!N$5,'GV(154.632.62x)'!$U:$U,Reti!$A$1)+SUMIFS('641.642'!$G:$G,'641.642'!$S:$S,Reti!$A39,'641.642'!$T:$T,Reti!N$5,'641.642'!$W:$W,Reti!$A$1)-SUMIFS('641.642'!$H:$H,'641.642'!$S:$S,Reti!$A39,'641.642'!$T:$T,Reti!N$5,'641.642'!$W:$W,Reti!$A$1)+SUMIFS('635.811'!$G:$G,'635.811'!$Q:$Q,Reti!N$5,'635.811'!$R:$R,Reti!$A$1,'635.811'!$P:$P,Reti!$A39)</f>
        <v>11460677</v>
      </c>
      <c r="O39" s="35">
        <f t="shared" si="2"/>
        <v>56359379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eti!$A40,'GV(154.632.62x)'!$T:$T,Reti!C$5,'GV(154.632.62x)'!$U:$U,Reti!$A$1)-SUMIFS('GV(154.632.62x)'!$H:$H,'GV(154.632.62x)'!$S:$S,Reti!$A40,'GV(154.632.62x)'!$T:$T,Reti!C$5,'GV(154.632.62x)'!$U:$U,Reti!$A$1)+SUMIFS('641.642'!$G:$G,'641.642'!$S:$S,Reti!$A40,'641.642'!$T:$T,Reti!C$5,'641.642'!$W:$W,Reti!$A$1)-SUMIFS('641.642'!$H:$H,'641.642'!$S:$S,Reti!$A40,'641.642'!$T:$T,Reti!C$5,'641.642'!$W:$W,Reti!$A$1)+SUMIFS('635.811'!$G:$G,'635.811'!$Q:$Q,Reti!C$5,'635.811'!$R:$R,Reti!$A$1,'635.811'!$P:$P,Reti!$A40)</f>
        <v>11612753</v>
      </c>
      <c r="D40" s="35">
        <f>+SUMIFS('GV(154.632.62x)'!$G:$G,'GV(154.632.62x)'!$S:$S,Reti!$A40,'GV(154.632.62x)'!$T:$T,Reti!D$5,'GV(154.632.62x)'!$U:$U,Reti!$A$1)-SUMIFS('GV(154.632.62x)'!$H:$H,'GV(154.632.62x)'!$S:$S,Reti!$A40,'GV(154.632.62x)'!$T:$T,Reti!D$5,'GV(154.632.62x)'!$U:$U,Reti!$A$1)+SUMIFS('641.642'!$G:$G,'641.642'!$S:$S,Reti!$A40,'641.642'!$T:$T,Reti!D$5,'641.642'!$W:$W,Reti!$A$1)-SUMIFS('641.642'!$H:$H,'641.642'!$S:$S,Reti!$A40,'641.642'!$T:$T,Reti!D$5,'641.642'!$W:$W,Reti!$A$1)+SUMIFS('635.811'!$G:$G,'635.811'!$Q:$Q,Reti!D$5,'635.811'!$R:$R,Reti!$A$1,'635.811'!$P:$P,Reti!$A40)</f>
        <v>39652709</v>
      </c>
      <c r="E40" s="35">
        <f>+SUMIFS('GV(154.632.62x)'!$G:$G,'GV(154.632.62x)'!$S:$S,Reti!$A40,'GV(154.632.62x)'!$T:$T,Reti!E$5,'GV(154.632.62x)'!$U:$U,Reti!$A$1)-SUMIFS('GV(154.632.62x)'!$H:$H,'GV(154.632.62x)'!$S:$S,Reti!$A40,'GV(154.632.62x)'!$T:$T,Reti!E$5,'GV(154.632.62x)'!$U:$U,Reti!$A$1)+SUMIFS('641.642'!$G:$G,'641.642'!$S:$S,Reti!$A40,'641.642'!$T:$T,Reti!E$5,'641.642'!$W:$W,Reti!$A$1)-SUMIFS('641.642'!$H:$H,'641.642'!$S:$S,Reti!$A40,'641.642'!$T:$T,Reti!E$5,'641.642'!$W:$W,Reti!$A$1)+SUMIFS('635.811'!$G:$G,'635.811'!$Q:$Q,Reti!E$5,'635.811'!$R:$R,Reti!$A$1,'635.811'!$P:$P,Reti!$A40)</f>
        <v>25855020</v>
      </c>
      <c r="F40" s="35">
        <f>+SUMIFS('GV(154.632.62x)'!$G:$G,'GV(154.632.62x)'!$S:$S,Reti!$A40,'GV(154.632.62x)'!$T:$T,Reti!F$5,'GV(154.632.62x)'!$U:$U,Reti!$A$1)-SUMIFS('GV(154.632.62x)'!$H:$H,'GV(154.632.62x)'!$S:$S,Reti!$A40,'GV(154.632.62x)'!$T:$T,Reti!F$5,'GV(154.632.62x)'!$U:$U,Reti!$A$1)+SUMIFS('641.642'!$G:$G,'641.642'!$S:$S,Reti!$A40,'641.642'!$T:$T,Reti!F$5,'641.642'!$W:$W,Reti!$A$1)-SUMIFS('641.642'!$H:$H,'641.642'!$S:$S,Reti!$A40,'641.642'!$T:$T,Reti!F$5,'641.642'!$W:$W,Reti!$A$1)+SUMIFS('635.811'!$G:$G,'635.811'!$Q:$Q,Reti!F$5,'635.811'!$R:$R,Reti!$A$1,'635.811'!$P:$P,Reti!$A40)</f>
        <v>28275095</v>
      </c>
      <c r="G40" s="35">
        <f>+SUMIFS('GV(154.632.62x)'!$G:$G,'GV(154.632.62x)'!$S:$S,Reti!$A40,'GV(154.632.62x)'!$T:$T,Reti!G$5,'GV(154.632.62x)'!$U:$U,Reti!$A$1)-SUMIFS('GV(154.632.62x)'!$H:$H,'GV(154.632.62x)'!$S:$S,Reti!$A40,'GV(154.632.62x)'!$T:$T,Reti!G$5,'GV(154.632.62x)'!$U:$U,Reti!$A$1)+SUMIFS('641.642'!$G:$G,'641.642'!$S:$S,Reti!$A40,'641.642'!$T:$T,Reti!G$5,'641.642'!$W:$W,Reti!$A$1)-SUMIFS('641.642'!$H:$H,'641.642'!$S:$S,Reti!$A40,'641.642'!$T:$T,Reti!G$5,'641.642'!$W:$W,Reti!$A$1)+SUMIFS('635.811'!$G:$G,'635.811'!$Q:$Q,Reti!G$5,'635.811'!$R:$R,Reti!$A$1,'635.811'!$P:$P,Reti!$A40)</f>
        <v>69071375</v>
      </c>
      <c r="H40" s="35">
        <f>+SUMIFS('GV(154.632.62x)'!$G:$G,'GV(154.632.62x)'!$S:$S,Reti!$A40,'GV(154.632.62x)'!$T:$T,Reti!H$5,'GV(154.632.62x)'!$U:$U,Reti!$A$1)-SUMIFS('GV(154.632.62x)'!$H:$H,'GV(154.632.62x)'!$S:$S,Reti!$A40,'GV(154.632.62x)'!$T:$T,Reti!H$5,'GV(154.632.62x)'!$U:$U,Reti!$A$1)+SUMIFS('641.642'!$G:$G,'641.642'!$S:$S,Reti!$A40,'641.642'!$T:$T,Reti!H$5,'641.642'!$W:$W,Reti!$A$1)-SUMIFS('641.642'!$H:$H,'641.642'!$S:$S,Reti!$A40,'641.642'!$T:$T,Reti!H$5,'641.642'!$W:$W,Reti!$A$1)+SUMIFS('635.811'!$G:$G,'635.811'!$Q:$Q,Reti!H$5,'635.811'!$R:$R,Reti!$A$1,'635.811'!$P:$P,Reti!$A40)</f>
        <v>25827114</v>
      </c>
      <c r="I40" s="35">
        <f>+SUMIFS('GV(154.632.62x)'!$G:$G,'GV(154.632.62x)'!$S:$S,Reti!$A40,'GV(154.632.62x)'!$T:$T,Reti!I$5,'GV(154.632.62x)'!$U:$U,Reti!$A$1)-SUMIFS('GV(154.632.62x)'!$H:$H,'GV(154.632.62x)'!$S:$S,Reti!$A40,'GV(154.632.62x)'!$T:$T,Reti!I$5,'GV(154.632.62x)'!$U:$U,Reti!$A$1)+SUMIFS('641.642'!$G:$G,'641.642'!$S:$S,Reti!$A40,'641.642'!$T:$T,Reti!I$5,'641.642'!$W:$W,Reti!$A$1)-SUMIFS('641.642'!$H:$H,'641.642'!$S:$S,Reti!$A40,'641.642'!$T:$T,Reti!I$5,'641.642'!$W:$W,Reti!$A$1)+SUMIFS('635.811'!$G:$G,'635.811'!$Q:$Q,Reti!I$5,'635.811'!$R:$R,Reti!$A$1,'635.811'!$P:$P,Reti!$A40)</f>
        <v>48401875</v>
      </c>
      <c r="J40" s="35">
        <f>+SUMIFS('GV(154.632.62x)'!$G:$G,'GV(154.632.62x)'!$S:$S,Reti!$A40,'GV(154.632.62x)'!$T:$T,Reti!J$5,'GV(154.632.62x)'!$U:$U,Reti!$A$1)-SUMIFS('GV(154.632.62x)'!$H:$H,'GV(154.632.62x)'!$S:$S,Reti!$A40,'GV(154.632.62x)'!$T:$T,Reti!J$5,'GV(154.632.62x)'!$U:$U,Reti!$A$1)+SUMIFS('641.642'!$G:$G,'641.642'!$S:$S,Reti!$A40,'641.642'!$T:$T,Reti!J$5,'641.642'!$W:$W,Reti!$A$1)-SUMIFS('641.642'!$H:$H,'641.642'!$S:$S,Reti!$A40,'641.642'!$T:$T,Reti!J$5,'641.642'!$W:$W,Reti!$A$1)+SUMIFS('635.811'!$G:$G,'635.811'!$Q:$Q,Reti!J$5,'635.811'!$R:$R,Reti!$A$1,'635.811'!$P:$P,Reti!$A40)</f>
        <v>401169110</v>
      </c>
      <c r="K40" s="35">
        <f>+SUMIFS('GV(154.632.62x)'!$G:$G,'GV(154.632.62x)'!$S:$S,Reti!$A40,'GV(154.632.62x)'!$T:$T,Reti!K$5,'GV(154.632.62x)'!$U:$U,Reti!$A$1)-SUMIFS('GV(154.632.62x)'!$H:$H,'GV(154.632.62x)'!$S:$S,Reti!$A40,'GV(154.632.62x)'!$T:$T,Reti!K$5,'GV(154.632.62x)'!$U:$U,Reti!$A$1)+SUMIFS('641.642'!$G:$G,'641.642'!$S:$S,Reti!$A40,'641.642'!$T:$T,Reti!K$5,'641.642'!$W:$W,Reti!$A$1)-SUMIFS('641.642'!$H:$H,'641.642'!$S:$S,Reti!$A40,'641.642'!$T:$T,Reti!K$5,'641.642'!$W:$W,Reti!$A$1)+SUMIFS('635.811'!$G:$G,'635.811'!$Q:$Q,Reti!K$5,'635.811'!$R:$R,Reti!$A$1,'635.811'!$P:$P,Reti!$A40)</f>
        <v>27506490</v>
      </c>
      <c r="L40" s="35">
        <f>+SUMIFS('GV(154.632.62x)'!$G:$G,'GV(154.632.62x)'!$S:$S,Reti!$A40,'GV(154.632.62x)'!$T:$T,Reti!L$5,'GV(154.632.62x)'!$U:$U,Reti!$A$1)-SUMIFS('GV(154.632.62x)'!$H:$H,'GV(154.632.62x)'!$S:$S,Reti!$A40,'GV(154.632.62x)'!$T:$T,Reti!L$5,'GV(154.632.62x)'!$U:$U,Reti!$A$1)+SUMIFS('641.642'!$G:$G,'641.642'!$S:$S,Reti!$A40,'641.642'!$T:$T,Reti!L$5,'641.642'!$W:$W,Reti!$A$1)-SUMIFS('641.642'!$H:$H,'641.642'!$S:$S,Reti!$A40,'641.642'!$T:$T,Reti!L$5,'641.642'!$W:$W,Reti!$A$1)+SUMIFS('635.811'!$G:$G,'635.811'!$Q:$Q,Reti!L$5,'635.811'!$R:$R,Reti!$A$1,'635.811'!$P:$P,Reti!$A40)</f>
        <v>35518828</v>
      </c>
      <c r="M40" s="35">
        <f>+SUMIFS('GV(154.632.62x)'!$G:$G,'GV(154.632.62x)'!$S:$S,Reti!$A40,'GV(154.632.62x)'!$T:$T,Reti!M$5,'GV(154.632.62x)'!$U:$U,Reti!$A$1)-SUMIFS('GV(154.632.62x)'!$H:$H,'GV(154.632.62x)'!$S:$S,Reti!$A40,'GV(154.632.62x)'!$T:$T,Reti!M$5,'GV(154.632.62x)'!$U:$U,Reti!$A$1)+SUMIFS('641.642'!$G:$G,'641.642'!$S:$S,Reti!$A40,'641.642'!$T:$T,Reti!M$5,'641.642'!$W:$W,Reti!$A$1)-SUMIFS('641.642'!$H:$H,'641.642'!$S:$S,Reti!$A40,'641.642'!$T:$T,Reti!M$5,'641.642'!$W:$W,Reti!$A$1)+SUMIFS('635.811'!$G:$G,'635.811'!$Q:$Q,Reti!M$5,'635.811'!$R:$R,Reti!$A$1,'635.811'!$P:$P,Reti!$A40)</f>
        <v>79549055</v>
      </c>
      <c r="N40" s="35">
        <f>+SUMIFS('GV(154.632.62x)'!$G:$G,'GV(154.632.62x)'!$S:$S,Reti!$A40,'GV(154.632.62x)'!$T:$T,Reti!N$5,'GV(154.632.62x)'!$U:$U,Reti!$A$1)-SUMIFS('GV(154.632.62x)'!$H:$H,'GV(154.632.62x)'!$S:$S,Reti!$A40,'GV(154.632.62x)'!$T:$T,Reti!N$5,'GV(154.632.62x)'!$U:$U,Reti!$A$1)+SUMIFS('641.642'!$G:$G,'641.642'!$S:$S,Reti!$A40,'641.642'!$T:$T,Reti!N$5,'641.642'!$W:$W,Reti!$A$1)-SUMIFS('641.642'!$H:$H,'641.642'!$S:$S,Reti!$A40,'641.642'!$T:$T,Reti!N$5,'641.642'!$W:$W,Reti!$A$1)+SUMIFS('635.811'!$G:$G,'635.811'!$Q:$Q,Reti!N$5,'635.811'!$R:$R,Reti!$A$1,'635.811'!$P:$P,Reti!$A40)+50000000</f>
        <v>76601767</v>
      </c>
      <c r="O40" s="35">
        <f t="shared" si="2"/>
        <v>869041191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eti!$A41,'GV(154.632.62x)'!$T:$T,Reti!C$5,'GV(154.632.62x)'!$U:$U,Reti!$A$1)-SUMIFS('GV(154.632.62x)'!$H:$H,'GV(154.632.62x)'!$S:$S,Reti!$A41,'GV(154.632.62x)'!$T:$T,Reti!C$5,'GV(154.632.62x)'!$U:$U,Reti!$A$1)+SUMIFS('641.642'!$G:$G,'641.642'!$S:$S,Reti!$A41,'641.642'!$T:$T,Reti!C$5,'641.642'!$W:$W,Reti!$A$1)-SUMIFS('641.642'!$H:$H,'641.642'!$S:$S,Reti!$A41,'641.642'!$T:$T,Reti!C$5,'641.642'!$W:$W,Reti!$A$1)+SUMIFS('635.811'!$G:$G,'635.811'!$Q:$Q,Reti!C$5,'635.811'!$R:$R,Reti!$A$1,'635.811'!$P:$P,Reti!$A41)</f>
        <v>0</v>
      </c>
      <c r="D41" s="35">
        <f>+SUMIFS('GV(154.632.62x)'!$G:$G,'GV(154.632.62x)'!$S:$S,Reti!$A41,'GV(154.632.62x)'!$T:$T,Reti!D$5,'GV(154.632.62x)'!$U:$U,Reti!$A$1)-SUMIFS('GV(154.632.62x)'!$H:$H,'GV(154.632.62x)'!$S:$S,Reti!$A41,'GV(154.632.62x)'!$T:$T,Reti!D$5,'GV(154.632.62x)'!$U:$U,Reti!$A$1)+SUMIFS('641.642'!$G:$G,'641.642'!$S:$S,Reti!$A41,'641.642'!$T:$T,Reti!D$5,'641.642'!$W:$W,Reti!$A$1)-SUMIFS('641.642'!$H:$H,'641.642'!$S:$S,Reti!$A41,'641.642'!$T:$T,Reti!D$5,'641.642'!$W:$W,Reti!$A$1)+SUMIFS('635.811'!$G:$G,'635.811'!$Q:$Q,Reti!D$5,'635.811'!$R:$R,Reti!$A$1,'635.811'!$P:$P,Reti!$A41)</f>
        <v>0</v>
      </c>
      <c r="E41" s="35">
        <f>+SUMIFS('GV(154.632.62x)'!$G:$G,'GV(154.632.62x)'!$S:$S,Reti!$A41,'GV(154.632.62x)'!$T:$T,Reti!E$5,'GV(154.632.62x)'!$U:$U,Reti!$A$1)-SUMIFS('GV(154.632.62x)'!$H:$H,'GV(154.632.62x)'!$S:$S,Reti!$A41,'GV(154.632.62x)'!$T:$T,Reti!E$5,'GV(154.632.62x)'!$U:$U,Reti!$A$1)+SUMIFS('641.642'!$G:$G,'641.642'!$S:$S,Reti!$A41,'641.642'!$T:$T,Reti!E$5,'641.642'!$W:$W,Reti!$A$1)-SUMIFS('641.642'!$H:$H,'641.642'!$S:$S,Reti!$A41,'641.642'!$T:$T,Reti!E$5,'641.642'!$W:$W,Reti!$A$1)+SUMIFS('635.811'!$G:$G,'635.811'!$Q:$Q,Reti!E$5,'635.811'!$R:$R,Reti!$A$1,'635.811'!$P:$P,Reti!$A41)</f>
        <v>0</v>
      </c>
      <c r="F41" s="35">
        <f>+SUMIFS('GV(154.632.62x)'!$G:$G,'GV(154.632.62x)'!$S:$S,Reti!$A41,'GV(154.632.62x)'!$T:$T,Reti!F$5,'GV(154.632.62x)'!$U:$U,Reti!$A$1)-SUMIFS('GV(154.632.62x)'!$H:$H,'GV(154.632.62x)'!$S:$S,Reti!$A41,'GV(154.632.62x)'!$T:$T,Reti!F$5,'GV(154.632.62x)'!$U:$U,Reti!$A$1)+SUMIFS('641.642'!$G:$G,'641.642'!$S:$S,Reti!$A41,'641.642'!$T:$T,Reti!F$5,'641.642'!$W:$W,Reti!$A$1)-SUMIFS('641.642'!$H:$H,'641.642'!$S:$S,Reti!$A41,'641.642'!$T:$T,Reti!F$5,'641.642'!$W:$W,Reti!$A$1)+SUMIFS('635.811'!$G:$G,'635.811'!$Q:$Q,Reti!F$5,'635.811'!$R:$R,Reti!$A$1,'635.811'!$P:$P,Reti!$A41)</f>
        <v>13376000</v>
      </c>
      <c r="G41" s="35">
        <f>+SUMIFS('GV(154.632.62x)'!$G:$G,'GV(154.632.62x)'!$S:$S,Reti!$A41,'GV(154.632.62x)'!$T:$T,Reti!G$5,'GV(154.632.62x)'!$U:$U,Reti!$A$1)-SUMIFS('GV(154.632.62x)'!$H:$H,'GV(154.632.62x)'!$S:$S,Reti!$A41,'GV(154.632.62x)'!$T:$T,Reti!G$5,'GV(154.632.62x)'!$U:$U,Reti!$A$1)+SUMIFS('641.642'!$G:$G,'641.642'!$S:$S,Reti!$A41,'641.642'!$T:$T,Reti!G$5,'641.642'!$W:$W,Reti!$A$1)-SUMIFS('641.642'!$H:$H,'641.642'!$S:$S,Reti!$A41,'641.642'!$T:$T,Reti!G$5,'641.642'!$W:$W,Reti!$A$1)+SUMIFS('635.811'!$G:$G,'635.811'!$Q:$Q,Reti!G$5,'635.811'!$R:$R,Reti!$A$1,'635.811'!$P:$P,Reti!$A41)</f>
        <v>0</v>
      </c>
      <c r="H41" s="35">
        <f>+SUMIFS('GV(154.632.62x)'!$G:$G,'GV(154.632.62x)'!$S:$S,Reti!$A41,'GV(154.632.62x)'!$T:$T,Reti!H$5,'GV(154.632.62x)'!$U:$U,Reti!$A$1)-SUMIFS('GV(154.632.62x)'!$H:$H,'GV(154.632.62x)'!$S:$S,Reti!$A41,'GV(154.632.62x)'!$T:$T,Reti!H$5,'GV(154.632.62x)'!$U:$U,Reti!$A$1)+SUMIFS('641.642'!$G:$G,'641.642'!$S:$S,Reti!$A41,'641.642'!$T:$T,Reti!H$5,'641.642'!$W:$W,Reti!$A$1)-SUMIFS('641.642'!$H:$H,'641.642'!$S:$S,Reti!$A41,'641.642'!$T:$T,Reti!H$5,'641.642'!$W:$W,Reti!$A$1)+SUMIFS('635.811'!$G:$G,'635.811'!$Q:$Q,Reti!H$5,'635.811'!$R:$R,Reti!$A$1,'635.811'!$P:$P,Reti!$A41)</f>
        <v>0</v>
      </c>
      <c r="I41" s="35">
        <f>+SUMIFS('GV(154.632.62x)'!$G:$G,'GV(154.632.62x)'!$S:$S,Reti!$A41,'GV(154.632.62x)'!$T:$T,Reti!I$5,'GV(154.632.62x)'!$U:$U,Reti!$A$1)-SUMIFS('GV(154.632.62x)'!$H:$H,'GV(154.632.62x)'!$S:$S,Reti!$A41,'GV(154.632.62x)'!$T:$T,Reti!I$5,'GV(154.632.62x)'!$U:$U,Reti!$A$1)+SUMIFS('641.642'!$G:$G,'641.642'!$S:$S,Reti!$A41,'641.642'!$T:$T,Reti!I$5,'641.642'!$W:$W,Reti!$A$1)-SUMIFS('641.642'!$H:$H,'641.642'!$S:$S,Reti!$A41,'641.642'!$T:$T,Reti!I$5,'641.642'!$W:$W,Reti!$A$1)+SUMIFS('635.811'!$G:$G,'635.811'!$Q:$Q,Reti!I$5,'635.811'!$R:$R,Reti!$A$1,'635.811'!$P:$P,Reti!$A41)</f>
        <v>0</v>
      </c>
      <c r="J41" s="35">
        <f>+SUMIFS('GV(154.632.62x)'!$G:$G,'GV(154.632.62x)'!$S:$S,Reti!$A41,'GV(154.632.62x)'!$T:$T,Reti!J$5,'GV(154.632.62x)'!$U:$U,Reti!$A$1)-SUMIFS('GV(154.632.62x)'!$H:$H,'GV(154.632.62x)'!$S:$S,Reti!$A41,'GV(154.632.62x)'!$T:$T,Reti!J$5,'GV(154.632.62x)'!$U:$U,Reti!$A$1)+SUMIFS('641.642'!$G:$G,'641.642'!$S:$S,Reti!$A41,'641.642'!$T:$T,Reti!J$5,'641.642'!$W:$W,Reti!$A$1)-SUMIFS('641.642'!$H:$H,'641.642'!$S:$S,Reti!$A41,'641.642'!$T:$T,Reti!J$5,'641.642'!$W:$W,Reti!$A$1)+SUMIFS('635.811'!$G:$G,'635.811'!$Q:$Q,Reti!J$5,'635.811'!$R:$R,Reti!$A$1,'635.811'!$P:$P,Reti!$A41)</f>
        <v>3708003</v>
      </c>
      <c r="K41" s="35">
        <f>+SUMIFS('GV(154.632.62x)'!$G:$G,'GV(154.632.62x)'!$S:$S,Reti!$A41,'GV(154.632.62x)'!$T:$T,Reti!K$5,'GV(154.632.62x)'!$U:$U,Reti!$A$1)-SUMIFS('GV(154.632.62x)'!$H:$H,'GV(154.632.62x)'!$S:$S,Reti!$A41,'GV(154.632.62x)'!$T:$T,Reti!K$5,'GV(154.632.62x)'!$U:$U,Reti!$A$1)+SUMIFS('641.642'!$G:$G,'641.642'!$S:$S,Reti!$A41,'641.642'!$T:$T,Reti!K$5,'641.642'!$W:$W,Reti!$A$1)-SUMIFS('641.642'!$H:$H,'641.642'!$S:$S,Reti!$A41,'641.642'!$T:$T,Reti!K$5,'641.642'!$W:$W,Reti!$A$1)+SUMIFS('635.811'!$G:$G,'635.811'!$Q:$Q,Reti!K$5,'635.811'!$R:$R,Reti!$A$1,'635.811'!$P:$P,Reti!$A41)</f>
        <v>500000</v>
      </c>
      <c r="L41" s="35">
        <f>+SUMIFS('GV(154.632.62x)'!$G:$G,'GV(154.632.62x)'!$S:$S,Reti!$A41,'GV(154.632.62x)'!$T:$T,Reti!L$5,'GV(154.632.62x)'!$U:$U,Reti!$A$1)-SUMIFS('GV(154.632.62x)'!$H:$H,'GV(154.632.62x)'!$S:$S,Reti!$A41,'GV(154.632.62x)'!$T:$T,Reti!L$5,'GV(154.632.62x)'!$U:$U,Reti!$A$1)+SUMIFS('641.642'!$G:$G,'641.642'!$S:$S,Reti!$A41,'641.642'!$T:$T,Reti!L$5,'641.642'!$W:$W,Reti!$A$1)-SUMIFS('641.642'!$H:$H,'641.642'!$S:$S,Reti!$A41,'641.642'!$T:$T,Reti!L$5,'641.642'!$W:$W,Reti!$A$1)+SUMIFS('635.811'!$G:$G,'635.811'!$Q:$Q,Reti!L$5,'635.811'!$R:$R,Reti!$A$1,'635.811'!$P:$P,Reti!$A41)</f>
        <v>4300152</v>
      </c>
      <c r="M41" s="35">
        <f>+SUMIFS('GV(154.632.62x)'!$G:$G,'GV(154.632.62x)'!$S:$S,Reti!$A41,'GV(154.632.62x)'!$T:$T,Reti!M$5,'GV(154.632.62x)'!$U:$U,Reti!$A$1)-SUMIFS('GV(154.632.62x)'!$H:$H,'GV(154.632.62x)'!$S:$S,Reti!$A41,'GV(154.632.62x)'!$T:$T,Reti!M$5,'GV(154.632.62x)'!$U:$U,Reti!$A$1)+SUMIFS('641.642'!$G:$G,'641.642'!$S:$S,Reti!$A41,'641.642'!$T:$T,Reti!M$5,'641.642'!$W:$W,Reti!$A$1)-SUMIFS('641.642'!$H:$H,'641.642'!$S:$S,Reti!$A41,'641.642'!$T:$T,Reti!M$5,'641.642'!$W:$W,Reti!$A$1)+SUMIFS('635.811'!$G:$G,'635.811'!$Q:$Q,Reti!M$5,'635.811'!$R:$R,Reti!$A$1,'635.811'!$P:$P,Reti!$A41)</f>
        <v>0</v>
      </c>
      <c r="N41" s="35">
        <f>+SUMIFS('GV(154.632.62x)'!$G:$G,'GV(154.632.62x)'!$S:$S,Reti!$A41,'GV(154.632.62x)'!$T:$T,Reti!N$5,'GV(154.632.62x)'!$U:$U,Reti!$A$1)-SUMIFS('GV(154.632.62x)'!$H:$H,'GV(154.632.62x)'!$S:$S,Reti!$A41,'GV(154.632.62x)'!$T:$T,Reti!N$5,'GV(154.632.62x)'!$U:$U,Reti!$A$1)+SUMIFS('641.642'!$G:$G,'641.642'!$S:$S,Reti!$A41,'641.642'!$T:$T,Reti!N$5,'641.642'!$W:$W,Reti!$A$1)-SUMIFS('641.642'!$H:$H,'641.642'!$S:$S,Reti!$A41,'641.642'!$T:$T,Reti!N$5,'641.642'!$W:$W,Reti!$A$1)+SUMIFS('635.811'!$G:$G,'635.811'!$Q:$Q,Reti!N$5,'635.811'!$R:$R,Reti!$A$1,'635.811'!$P:$P,Reti!$A41)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eti!$A42,'GV(154.632.62x)'!$T:$T,Reti!C$5,'GV(154.632.62x)'!$U:$U,Reti!$A$1)-SUMIFS('GV(154.632.62x)'!$H:$H,'GV(154.632.62x)'!$S:$S,Reti!$A42,'GV(154.632.62x)'!$T:$T,Reti!C$5,'GV(154.632.62x)'!$U:$U,Reti!$A$1)+SUMIFS('641.642'!$G:$G,'641.642'!$S:$S,Reti!$A42,'641.642'!$T:$T,Reti!C$5,'641.642'!$W:$W,Reti!$A$1)-SUMIFS('641.642'!$H:$H,'641.642'!$S:$S,Reti!$A42,'641.642'!$T:$T,Reti!C$5,'641.642'!$W:$W,Reti!$A$1)+SUMIFS('635.811'!$G:$G,'635.811'!$Q:$Q,Reti!C$5,'635.811'!$R:$R,Reti!$A$1,'635.811'!$P:$P,Reti!$A42)</f>
        <v>0</v>
      </c>
      <c r="D42" s="35">
        <f>+SUMIFS('GV(154.632.62x)'!$G:$G,'GV(154.632.62x)'!$S:$S,Reti!$A42,'GV(154.632.62x)'!$T:$T,Reti!D$5,'GV(154.632.62x)'!$U:$U,Reti!$A$1)-SUMIFS('GV(154.632.62x)'!$H:$H,'GV(154.632.62x)'!$S:$S,Reti!$A42,'GV(154.632.62x)'!$T:$T,Reti!D$5,'GV(154.632.62x)'!$U:$U,Reti!$A$1)+SUMIFS('641.642'!$G:$G,'641.642'!$S:$S,Reti!$A42,'641.642'!$T:$T,Reti!D$5,'641.642'!$W:$W,Reti!$A$1)-SUMIFS('641.642'!$H:$H,'641.642'!$S:$S,Reti!$A42,'641.642'!$T:$T,Reti!D$5,'641.642'!$W:$W,Reti!$A$1)+SUMIFS('635.811'!$G:$G,'635.811'!$Q:$Q,Reti!D$5,'635.811'!$R:$R,Reti!$A$1,'635.811'!$P:$P,Reti!$A42)</f>
        <v>0</v>
      </c>
      <c r="E42" s="35">
        <f>+SUMIFS('GV(154.632.62x)'!$G:$G,'GV(154.632.62x)'!$S:$S,Reti!$A42,'GV(154.632.62x)'!$T:$T,Reti!E$5,'GV(154.632.62x)'!$U:$U,Reti!$A$1)-SUMIFS('GV(154.632.62x)'!$H:$H,'GV(154.632.62x)'!$S:$S,Reti!$A42,'GV(154.632.62x)'!$T:$T,Reti!E$5,'GV(154.632.62x)'!$U:$U,Reti!$A$1)+SUMIFS('641.642'!$G:$G,'641.642'!$S:$S,Reti!$A42,'641.642'!$T:$T,Reti!E$5,'641.642'!$W:$W,Reti!$A$1)-SUMIFS('641.642'!$H:$H,'641.642'!$S:$S,Reti!$A42,'641.642'!$T:$T,Reti!E$5,'641.642'!$W:$W,Reti!$A$1)+SUMIFS('635.811'!$G:$G,'635.811'!$Q:$Q,Reti!E$5,'635.811'!$R:$R,Reti!$A$1,'635.811'!$P:$P,Reti!$A42)</f>
        <v>0</v>
      </c>
      <c r="F42" s="35">
        <f>+SUMIFS('GV(154.632.62x)'!$G:$G,'GV(154.632.62x)'!$S:$S,Reti!$A42,'GV(154.632.62x)'!$T:$T,Reti!F$5,'GV(154.632.62x)'!$U:$U,Reti!$A$1)-SUMIFS('GV(154.632.62x)'!$H:$H,'GV(154.632.62x)'!$S:$S,Reti!$A42,'GV(154.632.62x)'!$T:$T,Reti!F$5,'GV(154.632.62x)'!$U:$U,Reti!$A$1)+SUMIFS('641.642'!$G:$G,'641.642'!$S:$S,Reti!$A42,'641.642'!$T:$T,Reti!F$5,'641.642'!$W:$W,Reti!$A$1)-SUMIFS('641.642'!$H:$H,'641.642'!$S:$S,Reti!$A42,'641.642'!$T:$T,Reti!F$5,'641.642'!$W:$W,Reti!$A$1)+SUMIFS('635.811'!$G:$G,'635.811'!$Q:$Q,Reti!F$5,'635.811'!$R:$R,Reti!$A$1,'635.811'!$P:$P,Reti!$A42)</f>
        <v>0</v>
      </c>
      <c r="G42" s="35">
        <f>+SUMIFS('GV(154.632.62x)'!$G:$G,'GV(154.632.62x)'!$S:$S,Reti!$A42,'GV(154.632.62x)'!$T:$T,Reti!G$5,'GV(154.632.62x)'!$U:$U,Reti!$A$1)-SUMIFS('GV(154.632.62x)'!$H:$H,'GV(154.632.62x)'!$S:$S,Reti!$A42,'GV(154.632.62x)'!$T:$T,Reti!G$5,'GV(154.632.62x)'!$U:$U,Reti!$A$1)+SUMIFS('641.642'!$G:$G,'641.642'!$S:$S,Reti!$A42,'641.642'!$T:$T,Reti!G$5,'641.642'!$W:$W,Reti!$A$1)-SUMIFS('641.642'!$H:$H,'641.642'!$S:$S,Reti!$A42,'641.642'!$T:$T,Reti!G$5,'641.642'!$W:$W,Reti!$A$1)+SUMIFS('635.811'!$G:$G,'635.811'!$Q:$Q,Reti!G$5,'635.811'!$R:$R,Reti!$A$1,'635.811'!$P:$P,Reti!$A42)</f>
        <v>0</v>
      </c>
      <c r="H42" s="35">
        <f>+SUMIFS('GV(154.632.62x)'!$G:$G,'GV(154.632.62x)'!$S:$S,Reti!$A42,'GV(154.632.62x)'!$T:$T,Reti!H$5,'GV(154.632.62x)'!$U:$U,Reti!$A$1)-SUMIFS('GV(154.632.62x)'!$H:$H,'GV(154.632.62x)'!$S:$S,Reti!$A42,'GV(154.632.62x)'!$T:$T,Reti!H$5,'GV(154.632.62x)'!$U:$U,Reti!$A$1)+SUMIFS('641.642'!$G:$G,'641.642'!$S:$S,Reti!$A42,'641.642'!$T:$T,Reti!H$5,'641.642'!$W:$W,Reti!$A$1)-SUMIFS('641.642'!$H:$H,'641.642'!$S:$S,Reti!$A42,'641.642'!$T:$T,Reti!H$5,'641.642'!$W:$W,Reti!$A$1)+SUMIFS('635.811'!$G:$G,'635.811'!$Q:$Q,Reti!H$5,'635.811'!$R:$R,Reti!$A$1,'635.811'!$P:$P,Reti!$A42)</f>
        <v>0</v>
      </c>
      <c r="I42" s="35">
        <f>+SUMIFS('GV(154.632.62x)'!$G:$G,'GV(154.632.62x)'!$S:$S,Reti!$A42,'GV(154.632.62x)'!$T:$T,Reti!I$5,'GV(154.632.62x)'!$U:$U,Reti!$A$1)-SUMIFS('GV(154.632.62x)'!$H:$H,'GV(154.632.62x)'!$S:$S,Reti!$A42,'GV(154.632.62x)'!$T:$T,Reti!I$5,'GV(154.632.62x)'!$U:$U,Reti!$A$1)+SUMIFS('641.642'!$G:$G,'641.642'!$S:$S,Reti!$A42,'641.642'!$T:$T,Reti!I$5,'641.642'!$W:$W,Reti!$A$1)-SUMIFS('641.642'!$H:$H,'641.642'!$S:$S,Reti!$A42,'641.642'!$T:$T,Reti!I$5,'641.642'!$W:$W,Reti!$A$1)+SUMIFS('635.811'!$G:$G,'635.811'!$Q:$Q,Reti!I$5,'635.811'!$R:$R,Reti!$A$1,'635.811'!$P:$P,Reti!$A42)</f>
        <v>0</v>
      </c>
      <c r="J42" s="35">
        <f>+SUMIFS('GV(154.632.62x)'!$G:$G,'GV(154.632.62x)'!$S:$S,Reti!$A42,'GV(154.632.62x)'!$T:$T,Reti!J$5,'GV(154.632.62x)'!$U:$U,Reti!$A$1)-SUMIFS('GV(154.632.62x)'!$H:$H,'GV(154.632.62x)'!$S:$S,Reti!$A42,'GV(154.632.62x)'!$T:$T,Reti!J$5,'GV(154.632.62x)'!$U:$U,Reti!$A$1)+SUMIFS('641.642'!$G:$G,'641.642'!$S:$S,Reti!$A42,'641.642'!$T:$T,Reti!J$5,'641.642'!$W:$W,Reti!$A$1)-SUMIFS('641.642'!$H:$H,'641.642'!$S:$S,Reti!$A42,'641.642'!$T:$T,Reti!J$5,'641.642'!$W:$W,Reti!$A$1)+SUMIFS('635.811'!$G:$G,'635.811'!$Q:$Q,Reti!J$5,'635.811'!$R:$R,Reti!$A$1,'635.811'!$P:$P,Reti!$A42)</f>
        <v>0</v>
      </c>
      <c r="K42" s="35">
        <f>+SUMIFS('GV(154.632.62x)'!$G:$G,'GV(154.632.62x)'!$S:$S,Reti!$A42,'GV(154.632.62x)'!$T:$T,Reti!K$5,'GV(154.632.62x)'!$U:$U,Reti!$A$1)-SUMIFS('GV(154.632.62x)'!$H:$H,'GV(154.632.62x)'!$S:$S,Reti!$A42,'GV(154.632.62x)'!$T:$T,Reti!K$5,'GV(154.632.62x)'!$U:$U,Reti!$A$1)+SUMIFS('641.642'!$G:$G,'641.642'!$S:$S,Reti!$A42,'641.642'!$T:$T,Reti!K$5,'641.642'!$W:$W,Reti!$A$1)-SUMIFS('641.642'!$H:$H,'641.642'!$S:$S,Reti!$A42,'641.642'!$T:$T,Reti!K$5,'641.642'!$W:$W,Reti!$A$1)+SUMIFS('635.811'!$G:$G,'635.811'!$Q:$Q,Reti!K$5,'635.811'!$R:$R,Reti!$A$1,'635.811'!$P:$P,Reti!$A42)</f>
        <v>18232000</v>
      </c>
      <c r="L42" s="35">
        <f>+SUMIFS('GV(154.632.62x)'!$G:$G,'GV(154.632.62x)'!$S:$S,Reti!$A42,'GV(154.632.62x)'!$T:$T,Reti!L$5,'GV(154.632.62x)'!$U:$U,Reti!$A$1)-SUMIFS('GV(154.632.62x)'!$H:$H,'GV(154.632.62x)'!$S:$S,Reti!$A42,'GV(154.632.62x)'!$T:$T,Reti!L$5,'GV(154.632.62x)'!$U:$U,Reti!$A$1)+SUMIFS('641.642'!$G:$G,'641.642'!$S:$S,Reti!$A42,'641.642'!$T:$T,Reti!L$5,'641.642'!$W:$W,Reti!$A$1)-SUMIFS('641.642'!$H:$H,'641.642'!$S:$S,Reti!$A42,'641.642'!$T:$T,Reti!L$5,'641.642'!$W:$W,Reti!$A$1)+SUMIFS('635.811'!$G:$G,'635.811'!$Q:$Q,Reti!L$5,'635.811'!$R:$R,Reti!$A$1,'635.811'!$P:$P,Reti!$A42)</f>
        <v>0</v>
      </c>
      <c r="M42" s="35">
        <f>+SUMIFS('GV(154.632.62x)'!$G:$G,'GV(154.632.62x)'!$S:$S,Reti!$A42,'GV(154.632.62x)'!$T:$T,Reti!M$5,'GV(154.632.62x)'!$U:$U,Reti!$A$1)-SUMIFS('GV(154.632.62x)'!$H:$H,'GV(154.632.62x)'!$S:$S,Reti!$A42,'GV(154.632.62x)'!$T:$T,Reti!M$5,'GV(154.632.62x)'!$U:$U,Reti!$A$1)+SUMIFS('641.642'!$G:$G,'641.642'!$S:$S,Reti!$A42,'641.642'!$T:$T,Reti!M$5,'641.642'!$W:$W,Reti!$A$1)-SUMIFS('641.642'!$H:$H,'641.642'!$S:$S,Reti!$A42,'641.642'!$T:$T,Reti!M$5,'641.642'!$W:$W,Reti!$A$1)+SUMIFS('635.811'!$G:$G,'635.811'!$Q:$Q,Reti!M$5,'635.811'!$R:$R,Reti!$A$1,'635.811'!$P:$P,Reti!$A42)</f>
        <v>500000</v>
      </c>
      <c r="N42" s="35">
        <f>+SUMIFS('GV(154.632.62x)'!$G:$G,'GV(154.632.62x)'!$S:$S,Reti!$A42,'GV(154.632.62x)'!$T:$T,Reti!N$5,'GV(154.632.62x)'!$U:$U,Reti!$A$1)-SUMIFS('GV(154.632.62x)'!$H:$H,'GV(154.632.62x)'!$S:$S,Reti!$A42,'GV(154.632.62x)'!$T:$T,Reti!N$5,'GV(154.632.62x)'!$U:$U,Reti!$A$1)+SUMIFS('641.642'!$G:$G,'641.642'!$S:$S,Reti!$A42,'641.642'!$T:$T,Reti!N$5,'641.642'!$W:$W,Reti!$A$1)-SUMIFS('641.642'!$H:$H,'641.642'!$S:$S,Reti!$A42,'641.642'!$T:$T,Reti!N$5,'641.642'!$W:$W,Reti!$A$1)+SUMIFS('635.811'!$G:$G,'635.811'!$Q:$Q,Reti!N$5,'635.811'!$R:$R,Reti!$A$1,'635.811'!$P:$P,Reti!$A42)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eti!$A43,'GV(154.632.62x)'!$T:$T,Reti!C$5,'GV(154.632.62x)'!$U:$U,Reti!$A$1)-SUMIFS('GV(154.632.62x)'!$H:$H,'GV(154.632.62x)'!$S:$S,Reti!$A43,'GV(154.632.62x)'!$T:$T,Reti!C$5,'GV(154.632.62x)'!$U:$U,Reti!$A$1)+SUMIFS('641.642'!$G:$G,'641.642'!$S:$S,Reti!$A43,'641.642'!$T:$T,Reti!C$5,'641.642'!$W:$W,Reti!$A$1)-SUMIFS('641.642'!$H:$H,'641.642'!$S:$S,Reti!$A43,'641.642'!$T:$T,Reti!C$5,'641.642'!$W:$W,Reti!$A$1)+SUMIFS('635.811'!$G:$G,'635.811'!$Q:$Q,Reti!C$5,'635.811'!$R:$R,Reti!$A$1,'635.811'!$P:$P,Reti!$A43)</f>
        <v>5554883</v>
      </c>
      <c r="D43" s="35">
        <f>+SUMIFS('GV(154.632.62x)'!$G:$G,'GV(154.632.62x)'!$S:$S,Reti!$A43,'GV(154.632.62x)'!$T:$T,Reti!D$5,'GV(154.632.62x)'!$U:$U,Reti!$A$1)-SUMIFS('GV(154.632.62x)'!$H:$H,'GV(154.632.62x)'!$S:$S,Reti!$A43,'GV(154.632.62x)'!$T:$T,Reti!D$5,'GV(154.632.62x)'!$U:$U,Reti!$A$1)+SUMIFS('641.642'!$G:$G,'641.642'!$S:$S,Reti!$A43,'641.642'!$T:$T,Reti!D$5,'641.642'!$W:$W,Reti!$A$1)-SUMIFS('641.642'!$H:$H,'641.642'!$S:$S,Reti!$A43,'641.642'!$T:$T,Reti!D$5,'641.642'!$W:$W,Reti!$A$1)+SUMIFS('635.811'!$G:$G,'635.811'!$Q:$Q,Reti!D$5,'635.811'!$R:$R,Reti!$A$1,'635.811'!$P:$P,Reti!$A43)</f>
        <v>1225400</v>
      </c>
      <c r="E43" s="35">
        <f>+SUMIFS('GV(154.632.62x)'!$G:$G,'GV(154.632.62x)'!$S:$S,Reti!$A43,'GV(154.632.62x)'!$T:$T,Reti!E$5,'GV(154.632.62x)'!$U:$U,Reti!$A$1)-SUMIFS('GV(154.632.62x)'!$H:$H,'GV(154.632.62x)'!$S:$S,Reti!$A43,'GV(154.632.62x)'!$T:$T,Reti!E$5,'GV(154.632.62x)'!$U:$U,Reti!$A$1)+SUMIFS('641.642'!$G:$G,'641.642'!$S:$S,Reti!$A43,'641.642'!$T:$T,Reti!E$5,'641.642'!$W:$W,Reti!$A$1)-SUMIFS('641.642'!$H:$H,'641.642'!$S:$S,Reti!$A43,'641.642'!$T:$T,Reti!E$5,'641.642'!$W:$W,Reti!$A$1)+SUMIFS('635.811'!$G:$G,'635.811'!$Q:$Q,Reti!E$5,'635.811'!$R:$R,Reti!$A$1,'635.811'!$P:$P,Reti!$A43)</f>
        <v>10973169</v>
      </c>
      <c r="F43" s="35">
        <f>+SUMIFS('GV(154.632.62x)'!$G:$G,'GV(154.632.62x)'!$S:$S,Reti!$A43,'GV(154.632.62x)'!$T:$T,Reti!F$5,'GV(154.632.62x)'!$U:$U,Reti!$A$1)-SUMIFS('GV(154.632.62x)'!$H:$H,'GV(154.632.62x)'!$S:$S,Reti!$A43,'GV(154.632.62x)'!$T:$T,Reti!F$5,'GV(154.632.62x)'!$U:$U,Reti!$A$1)+SUMIFS('641.642'!$G:$G,'641.642'!$S:$S,Reti!$A43,'641.642'!$T:$T,Reti!F$5,'641.642'!$W:$W,Reti!$A$1)-SUMIFS('641.642'!$H:$H,'641.642'!$S:$S,Reti!$A43,'641.642'!$T:$T,Reti!F$5,'641.642'!$W:$W,Reti!$A$1)+SUMIFS('635.811'!$G:$G,'635.811'!$Q:$Q,Reti!F$5,'635.811'!$R:$R,Reti!$A$1,'635.811'!$P:$P,Reti!$A43)</f>
        <v>14771384</v>
      </c>
      <c r="G43" s="35">
        <f>+SUMIFS('GV(154.632.62x)'!$G:$G,'GV(154.632.62x)'!$S:$S,Reti!$A43,'GV(154.632.62x)'!$T:$T,Reti!G$5,'GV(154.632.62x)'!$U:$U,Reti!$A$1)-SUMIFS('GV(154.632.62x)'!$H:$H,'GV(154.632.62x)'!$S:$S,Reti!$A43,'GV(154.632.62x)'!$T:$T,Reti!G$5,'GV(154.632.62x)'!$U:$U,Reti!$A$1)+SUMIFS('641.642'!$G:$G,'641.642'!$S:$S,Reti!$A43,'641.642'!$T:$T,Reti!G$5,'641.642'!$W:$W,Reti!$A$1)-SUMIFS('641.642'!$H:$H,'641.642'!$S:$S,Reti!$A43,'641.642'!$T:$T,Reti!G$5,'641.642'!$W:$W,Reti!$A$1)+SUMIFS('635.811'!$G:$G,'635.811'!$Q:$Q,Reti!G$5,'635.811'!$R:$R,Reti!$A$1,'635.811'!$P:$P,Reti!$A43)</f>
        <v>8253395</v>
      </c>
      <c r="H43" s="35">
        <f>+SUMIFS('GV(154.632.62x)'!$G:$G,'GV(154.632.62x)'!$S:$S,Reti!$A43,'GV(154.632.62x)'!$T:$T,Reti!H$5,'GV(154.632.62x)'!$U:$U,Reti!$A$1)-SUMIFS('GV(154.632.62x)'!$H:$H,'GV(154.632.62x)'!$S:$S,Reti!$A43,'GV(154.632.62x)'!$T:$T,Reti!H$5,'GV(154.632.62x)'!$U:$U,Reti!$A$1)+SUMIFS('641.642'!$G:$G,'641.642'!$S:$S,Reti!$A43,'641.642'!$T:$T,Reti!H$5,'641.642'!$W:$W,Reti!$A$1)-SUMIFS('641.642'!$H:$H,'641.642'!$S:$S,Reti!$A43,'641.642'!$T:$T,Reti!H$5,'641.642'!$W:$W,Reti!$A$1)+SUMIFS('635.811'!$G:$G,'635.811'!$Q:$Q,Reti!H$5,'635.811'!$R:$R,Reti!$A$1,'635.811'!$P:$P,Reti!$A43)</f>
        <v>12043652</v>
      </c>
      <c r="I43" s="35">
        <f>+SUMIFS('GV(154.632.62x)'!$G:$G,'GV(154.632.62x)'!$S:$S,Reti!$A43,'GV(154.632.62x)'!$T:$T,Reti!I$5,'GV(154.632.62x)'!$U:$U,Reti!$A$1)-SUMIFS('GV(154.632.62x)'!$H:$H,'GV(154.632.62x)'!$S:$S,Reti!$A43,'GV(154.632.62x)'!$T:$T,Reti!I$5,'GV(154.632.62x)'!$U:$U,Reti!$A$1)+SUMIFS('641.642'!$G:$G,'641.642'!$S:$S,Reti!$A43,'641.642'!$T:$T,Reti!I$5,'641.642'!$W:$W,Reti!$A$1)-SUMIFS('641.642'!$H:$H,'641.642'!$S:$S,Reti!$A43,'641.642'!$T:$T,Reti!I$5,'641.642'!$W:$W,Reti!$A$1)+SUMIFS('635.811'!$G:$G,'635.811'!$Q:$Q,Reti!I$5,'635.811'!$R:$R,Reti!$A$1,'635.811'!$P:$P,Reti!$A43)</f>
        <v>18424019</v>
      </c>
      <c r="J43" s="35">
        <f>+SUMIFS('GV(154.632.62x)'!$G:$G,'GV(154.632.62x)'!$S:$S,Reti!$A43,'GV(154.632.62x)'!$T:$T,Reti!J$5,'GV(154.632.62x)'!$U:$U,Reti!$A$1)-SUMIFS('GV(154.632.62x)'!$H:$H,'GV(154.632.62x)'!$S:$S,Reti!$A43,'GV(154.632.62x)'!$T:$T,Reti!J$5,'GV(154.632.62x)'!$U:$U,Reti!$A$1)+SUMIFS('641.642'!$G:$G,'641.642'!$S:$S,Reti!$A43,'641.642'!$T:$T,Reti!J$5,'641.642'!$W:$W,Reti!$A$1)-SUMIFS('641.642'!$H:$H,'641.642'!$S:$S,Reti!$A43,'641.642'!$T:$T,Reti!J$5,'641.642'!$W:$W,Reti!$A$1)+SUMIFS('635.811'!$G:$G,'635.811'!$Q:$Q,Reti!J$5,'635.811'!$R:$R,Reti!$A$1,'635.811'!$P:$P,Reti!$A43)</f>
        <v>13280189</v>
      </c>
      <c r="K43" s="35">
        <f>+SUMIFS('GV(154.632.62x)'!$G:$G,'GV(154.632.62x)'!$S:$S,Reti!$A43,'GV(154.632.62x)'!$T:$T,Reti!K$5,'GV(154.632.62x)'!$U:$U,Reti!$A$1)-SUMIFS('GV(154.632.62x)'!$H:$H,'GV(154.632.62x)'!$S:$S,Reti!$A43,'GV(154.632.62x)'!$T:$T,Reti!K$5,'GV(154.632.62x)'!$U:$U,Reti!$A$1)+SUMIFS('641.642'!$G:$G,'641.642'!$S:$S,Reti!$A43,'641.642'!$T:$T,Reti!K$5,'641.642'!$W:$W,Reti!$A$1)-SUMIFS('641.642'!$H:$H,'641.642'!$S:$S,Reti!$A43,'641.642'!$T:$T,Reti!K$5,'641.642'!$W:$W,Reti!$A$1)+SUMIFS('635.811'!$G:$G,'635.811'!$Q:$Q,Reti!K$5,'635.811'!$R:$R,Reti!$A$1,'635.811'!$P:$P,Reti!$A43)</f>
        <v>6797001</v>
      </c>
      <c r="L43" s="35">
        <f>+SUMIFS('GV(154.632.62x)'!$G:$G,'GV(154.632.62x)'!$S:$S,Reti!$A43,'GV(154.632.62x)'!$T:$T,Reti!L$5,'GV(154.632.62x)'!$U:$U,Reti!$A$1)-SUMIFS('GV(154.632.62x)'!$H:$H,'GV(154.632.62x)'!$S:$S,Reti!$A43,'GV(154.632.62x)'!$T:$T,Reti!L$5,'GV(154.632.62x)'!$U:$U,Reti!$A$1)+SUMIFS('641.642'!$G:$G,'641.642'!$S:$S,Reti!$A43,'641.642'!$T:$T,Reti!L$5,'641.642'!$W:$W,Reti!$A$1)-SUMIFS('641.642'!$H:$H,'641.642'!$S:$S,Reti!$A43,'641.642'!$T:$T,Reti!L$5,'641.642'!$W:$W,Reti!$A$1)+SUMIFS('635.811'!$G:$G,'635.811'!$Q:$Q,Reti!L$5,'635.811'!$R:$R,Reti!$A$1,'635.811'!$P:$P,Reti!$A43)</f>
        <v>8458454</v>
      </c>
      <c r="M43" s="35">
        <f>+SUMIFS('GV(154.632.62x)'!$G:$G,'GV(154.632.62x)'!$S:$S,Reti!$A43,'GV(154.632.62x)'!$T:$T,Reti!M$5,'GV(154.632.62x)'!$U:$U,Reti!$A$1)-SUMIFS('GV(154.632.62x)'!$H:$H,'GV(154.632.62x)'!$S:$S,Reti!$A43,'GV(154.632.62x)'!$T:$T,Reti!M$5,'GV(154.632.62x)'!$U:$U,Reti!$A$1)+SUMIFS('641.642'!$G:$G,'641.642'!$S:$S,Reti!$A43,'641.642'!$T:$T,Reti!M$5,'641.642'!$W:$W,Reti!$A$1)-SUMIFS('641.642'!$H:$H,'641.642'!$S:$S,Reti!$A43,'641.642'!$T:$T,Reti!M$5,'641.642'!$W:$W,Reti!$A$1)+SUMIFS('635.811'!$G:$G,'635.811'!$Q:$Q,Reti!M$5,'635.811'!$R:$R,Reti!$A$1,'635.811'!$P:$P,Reti!$A43)</f>
        <v>4607606</v>
      </c>
      <c r="N43" s="35">
        <f>+SUMIFS('GV(154.632.62x)'!$G:$G,'GV(154.632.62x)'!$S:$S,Reti!$A43,'GV(154.632.62x)'!$T:$T,Reti!N$5,'GV(154.632.62x)'!$U:$U,Reti!$A$1)-SUMIFS('GV(154.632.62x)'!$H:$H,'GV(154.632.62x)'!$S:$S,Reti!$A43,'GV(154.632.62x)'!$T:$T,Reti!N$5,'GV(154.632.62x)'!$U:$U,Reti!$A$1)+SUMIFS('641.642'!$G:$G,'641.642'!$S:$S,Reti!$A43,'641.642'!$T:$T,Reti!N$5,'641.642'!$W:$W,Reti!$A$1)-SUMIFS('641.642'!$H:$H,'641.642'!$S:$S,Reti!$A43,'641.642'!$T:$T,Reti!N$5,'641.642'!$W:$W,Reti!$A$1)+SUMIFS('635.811'!$G:$G,'635.811'!$Q:$Q,Reti!N$5,'635.811'!$R:$R,Reti!$A$1,'635.811'!$P:$P,Reti!$A43)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eti!$A44,'GV(154.632.62x)'!$T:$T,Reti!C$5,'GV(154.632.62x)'!$U:$U,Reti!$A$1)-SUMIFS('GV(154.632.62x)'!$H:$H,'GV(154.632.62x)'!$S:$S,Reti!$A44,'GV(154.632.62x)'!$T:$T,Reti!C$5,'GV(154.632.62x)'!$U:$U,Reti!$A$1)+SUMIFS('641.642'!$G:$G,'641.642'!$S:$S,Reti!$A44,'641.642'!$T:$T,Reti!C$5,'641.642'!$W:$W,Reti!$A$1)-SUMIFS('641.642'!$H:$H,'641.642'!$S:$S,Reti!$A44,'641.642'!$T:$T,Reti!C$5,'641.642'!$W:$W,Reti!$A$1)+SUMIFS('635.811'!$G:$G,'635.811'!$Q:$Q,Reti!C$5,'635.811'!$R:$R,Reti!$A$1,'635.811'!$P:$P,Reti!$A44)</f>
        <v>3469887</v>
      </c>
      <c r="D44" s="35">
        <f>+SUMIFS('GV(154.632.62x)'!$G:$G,'GV(154.632.62x)'!$S:$S,Reti!$A44,'GV(154.632.62x)'!$T:$T,Reti!D$5,'GV(154.632.62x)'!$U:$U,Reti!$A$1)-SUMIFS('GV(154.632.62x)'!$H:$H,'GV(154.632.62x)'!$S:$S,Reti!$A44,'GV(154.632.62x)'!$T:$T,Reti!D$5,'GV(154.632.62x)'!$U:$U,Reti!$A$1)+SUMIFS('641.642'!$G:$G,'641.642'!$S:$S,Reti!$A44,'641.642'!$T:$T,Reti!D$5,'641.642'!$W:$W,Reti!$A$1)-SUMIFS('641.642'!$H:$H,'641.642'!$S:$S,Reti!$A44,'641.642'!$T:$T,Reti!D$5,'641.642'!$W:$W,Reti!$A$1)+SUMIFS('635.811'!$G:$G,'635.811'!$Q:$Q,Reti!D$5,'635.811'!$R:$R,Reti!$A$1,'635.811'!$P:$P,Reti!$A44)</f>
        <v>3071732</v>
      </c>
      <c r="E44" s="35">
        <f>+SUMIFS('GV(154.632.62x)'!$G:$G,'GV(154.632.62x)'!$S:$S,Reti!$A44,'GV(154.632.62x)'!$T:$T,Reti!E$5,'GV(154.632.62x)'!$U:$U,Reti!$A$1)-SUMIFS('GV(154.632.62x)'!$H:$H,'GV(154.632.62x)'!$S:$S,Reti!$A44,'GV(154.632.62x)'!$T:$T,Reti!E$5,'GV(154.632.62x)'!$U:$U,Reti!$A$1)+SUMIFS('641.642'!$G:$G,'641.642'!$S:$S,Reti!$A44,'641.642'!$T:$T,Reti!E$5,'641.642'!$W:$W,Reti!$A$1)-SUMIFS('641.642'!$H:$H,'641.642'!$S:$S,Reti!$A44,'641.642'!$T:$T,Reti!E$5,'641.642'!$W:$W,Reti!$A$1)+SUMIFS('635.811'!$G:$G,'635.811'!$Q:$Q,Reti!E$5,'635.811'!$R:$R,Reti!$A$1,'635.811'!$P:$P,Reti!$A44)</f>
        <v>1697192</v>
      </c>
      <c r="F44" s="35">
        <f>+SUMIFS('GV(154.632.62x)'!$G:$G,'GV(154.632.62x)'!$S:$S,Reti!$A44,'GV(154.632.62x)'!$T:$T,Reti!F$5,'GV(154.632.62x)'!$U:$U,Reti!$A$1)-SUMIFS('GV(154.632.62x)'!$H:$H,'GV(154.632.62x)'!$S:$S,Reti!$A44,'GV(154.632.62x)'!$T:$T,Reti!F$5,'GV(154.632.62x)'!$U:$U,Reti!$A$1)+SUMIFS('641.642'!$G:$G,'641.642'!$S:$S,Reti!$A44,'641.642'!$T:$T,Reti!F$5,'641.642'!$W:$W,Reti!$A$1)-SUMIFS('641.642'!$H:$H,'641.642'!$S:$S,Reti!$A44,'641.642'!$T:$T,Reti!F$5,'641.642'!$W:$W,Reti!$A$1)+SUMIFS('635.811'!$G:$G,'635.811'!$Q:$Q,Reti!F$5,'635.811'!$R:$R,Reti!$A$1,'635.811'!$P:$P,Reti!$A44)</f>
        <v>3843860</v>
      </c>
      <c r="G44" s="35">
        <f>+SUMIFS('GV(154.632.62x)'!$G:$G,'GV(154.632.62x)'!$S:$S,Reti!$A44,'GV(154.632.62x)'!$T:$T,Reti!G$5,'GV(154.632.62x)'!$U:$U,Reti!$A$1)-SUMIFS('GV(154.632.62x)'!$H:$H,'GV(154.632.62x)'!$S:$S,Reti!$A44,'GV(154.632.62x)'!$T:$T,Reti!G$5,'GV(154.632.62x)'!$U:$U,Reti!$A$1)+SUMIFS('641.642'!$G:$G,'641.642'!$S:$S,Reti!$A44,'641.642'!$T:$T,Reti!G$5,'641.642'!$W:$W,Reti!$A$1)-SUMIFS('641.642'!$H:$H,'641.642'!$S:$S,Reti!$A44,'641.642'!$T:$T,Reti!G$5,'641.642'!$W:$W,Reti!$A$1)+SUMIFS('635.811'!$G:$G,'635.811'!$Q:$Q,Reti!G$5,'635.811'!$R:$R,Reti!$A$1,'635.811'!$P:$P,Reti!$A44)</f>
        <v>3680417</v>
      </c>
      <c r="H44" s="35">
        <f>+SUMIFS('GV(154.632.62x)'!$G:$G,'GV(154.632.62x)'!$S:$S,Reti!$A44,'GV(154.632.62x)'!$T:$T,Reti!H$5,'GV(154.632.62x)'!$U:$U,Reti!$A$1)-SUMIFS('GV(154.632.62x)'!$H:$H,'GV(154.632.62x)'!$S:$S,Reti!$A44,'GV(154.632.62x)'!$T:$T,Reti!H$5,'GV(154.632.62x)'!$U:$U,Reti!$A$1)+SUMIFS('641.642'!$G:$G,'641.642'!$S:$S,Reti!$A44,'641.642'!$T:$T,Reti!H$5,'641.642'!$W:$W,Reti!$A$1)-SUMIFS('641.642'!$H:$H,'641.642'!$S:$S,Reti!$A44,'641.642'!$T:$T,Reti!H$5,'641.642'!$W:$W,Reti!$A$1)+SUMIFS('635.811'!$G:$G,'635.811'!$Q:$Q,Reti!H$5,'635.811'!$R:$R,Reti!$A$1,'635.811'!$P:$P,Reti!$A44)</f>
        <v>3948408</v>
      </c>
      <c r="I44" s="35">
        <f>+SUMIFS('GV(154.632.62x)'!$G:$G,'GV(154.632.62x)'!$S:$S,Reti!$A44,'GV(154.632.62x)'!$T:$T,Reti!I$5,'GV(154.632.62x)'!$U:$U,Reti!$A$1)-SUMIFS('GV(154.632.62x)'!$H:$H,'GV(154.632.62x)'!$S:$S,Reti!$A44,'GV(154.632.62x)'!$T:$T,Reti!I$5,'GV(154.632.62x)'!$U:$U,Reti!$A$1)+SUMIFS('641.642'!$G:$G,'641.642'!$S:$S,Reti!$A44,'641.642'!$T:$T,Reti!I$5,'641.642'!$W:$W,Reti!$A$1)-SUMIFS('641.642'!$H:$H,'641.642'!$S:$S,Reti!$A44,'641.642'!$T:$T,Reti!I$5,'641.642'!$W:$W,Reti!$A$1)+SUMIFS('635.811'!$G:$G,'635.811'!$Q:$Q,Reti!I$5,'635.811'!$R:$R,Reti!$A$1,'635.811'!$P:$P,Reti!$A44)</f>
        <v>3777967</v>
      </c>
      <c r="J44" s="35">
        <f>+SUMIFS('GV(154.632.62x)'!$G:$G,'GV(154.632.62x)'!$S:$S,Reti!$A44,'GV(154.632.62x)'!$T:$T,Reti!J$5,'GV(154.632.62x)'!$U:$U,Reti!$A$1)-SUMIFS('GV(154.632.62x)'!$H:$H,'GV(154.632.62x)'!$S:$S,Reti!$A44,'GV(154.632.62x)'!$T:$T,Reti!J$5,'GV(154.632.62x)'!$U:$U,Reti!$A$1)+SUMIFS('641.642'!$G:$G,'641.642'!$S:$S,Reti!$A44,'641.642'!$T:$T,Reti!J$5,'641.642'!$W:$W,Reti!$A$1)-SUMIFS('641.642'!$H:$H,'641.642'!$S:$S,Reti!$A44,'641.642'!$T:$T,Reti!J$5,'641.642'!$W:$W,Reti!$A$1)+SUMIFS('635.811'!$G:$G,'635.811'!$Q:$Q,Reti!J$5,'635.811'!$R:$R,Reti!$A$1,'635.811'!$P:$P,Reti!$A44)</f>
        <v>3951449</v>
      </c>
      <c r="K44" s="35">
        <f>+SUMIFS('GV(154.632.62x)'!$G:$G,'GV(154.632.62x)'!$S:$S,Reti!$A44,'GV(154.632.62x)'!$T:$T,Reti!K$5,'GV(154.632.62x)'!$U:$U,Reti!$A$1)-SUMIFS('GV(154.632.62x)'!$H:$H,'GV(154.632.62x)'!$S:$S,Reti!$A44,'GV(154.632.62x)'!$T:$T,Reti!K$5,'GV(154.632.62x)'!$U:$U,Reti!$A$1)+SUMIFS('641.642'!$G:$G,'641.642'!$S:$S,Reti!$A44,'641.642'!$T:$T,Reti!K$5,'641.642'!$W:$W,Reti!$A$1)-SUMIFS('641.642'!$H:$H,'641.642'!$S:$S,Reti!$A44,'641.642'!$T:$T,Reti!K$5,'641.642'!$W:$W,Reti!$A$1)+SUMIFS('635.811'!$G:$G,'635.811'!$Q:$Q,Reti!K$5,'635.811'!$R:$R,Reti!$A$1,'635.811'!$P:$P,Reti!$A44)</f>
        <v>3026614</v>
      </c>
      <c r="L44" s="35">
        <f>+SUMIFS('GV(154.632.62x)'!$G:$G,'GV(154.632.62x)'!$S:$S,Reti!$A44,'GV(154.632.62x)'!$T:$T,Reti!L$5,'GV(154.632.62x)'!$U:$U,Reti!$A$1)-SUMIFS('GV(154.632.62x)'!$H:$H,'GV(154.632.62x)'!$S:$S,Reti!$A44,'GV(154.632.62x)'!$T:$T,Reti!L$5,'GV(154.632.62x)'!$U:$U,Reti!$A$1)+SUMIFS('641.642'!$G:$G,'641.642'!$S:$S,Reti!$A44,'641.642'!$T:$T,Reti!L$5,'641.642'!$W:$W,Reti!$A$1)-SUMIFS('641.642'!$H:$H,'641.642'!$S:$S,Reti!$A44,'641.642'!$T:$T,Reti!L$5,'641.642'!$W:$W,Reti!$A$1)+SUMIFS('635.811'!$G:$G,'635.811'!$Q:$Q,Reti!L$5,'635.811'!$R:$R,Reti!$A$1,'635.811'!$P:$P,Reti!$A44)</f>
        <v>1177151</v>
      </c>
      <c r="M44" s="35">
        <f>+SUMIFS('GV(154.632.62x)'!$G:$G,'GV(154.632.62x)'!$S:$S,Reti!$A44,'GV(154.632.62x)'!$T:$T,Reti!M$5,'GV(154.632.62x)'!$U:$U,Reti!$A$1)-SUMIFS('GV(154.632.62x)'!$H:$H,'GV(154.632.62x)'!$S:$S,Reti!$A44,'GV(154.632.62x)'!$T:$T,Reti!M$5,'GV(154.632.62x)'!$U:$U,Reti!$A$1)+SUMIFS('641.642'!$G:$G,'641.642'!$S:$S,Reti!$A44,'641.642'!$T:$T,Reti!M$5,'641.642'!$W:$W,Reti!$A$1)-SUMIFS('641.642'!$H:$H,'641.642'!$S:$S,Reti!$A44,'641.642'!$T:$T,Reti!M$5,'641.642'!$W:$W,Reti!$A$1)+SUMIFS('635.811'!$G:$G,'635.811'!$Q:$Q,Reti!M$5,'635.811'!$R:$R,Reti!$A$1,'635.811'!$P:$P,Reti!$A44)</f>
        <v>707045</v>
      </c>
      <c r="N44" s="35">
        <f>+SUMIFS('GV(154.632.62x)'!$G:$G,'GV(154.632.62x)'!$S:$S,Reti!$A44,'GV(154.632.62x)'!$T:$T,Reti!N$5,'GV(154.632.62x)'!$U:$U,Reti!$A$1)-SUMIFS('GV(154.632.62x)'!$H:$H,'GV(154.632.62x)'!$S:$S,Reti!$A44,'GV(154.632.62x)'!$T:$T,Reti!N$5,'GV(154.632.62x)'!$U:$U,Reti!$A$1)+SUMIFS('641.642'!$G:$G,'641.642'!$S:$S,Reti!$A44,'641.642'!$T:$T,Reti!N$5,'641.642'!$W:$W,Reti!$A$1)-SUMIFS('641.642'!$H:$H,'641.642'!$S:$S,Reti!$A44,'641.642'!$T:$T,Reti!N$5,'641.642'!$W:$W,Reti!$A$1)+SUMIFS('635.811'!$G:$G,'635.811'!$Q:$Q,Reti!N$5,'635.811'!$R:$R,Reti!$A$1,'635.811'!$P:$P,Reti!$A44)</f>
        <v>836827</v>
      </c>
      <c r="O44" s="35">
        <f t="shared" si="2"/>
        <v>33188549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eti!$A45,'GV(154.632.62x)'!$T:$T,Reti!C$5,'GV(154.632.62x)'!$U:$U,Reti!$A$1)-SUMIFS('GV(154.632.62x)'!$H:$H,'GV(154.632.62x)'!$S:$S,Reti!$A45,'GV(154.632.62x)'!$T:$T,Reti!C$5,'GV(154.632.62x)'!$U:$U,Reti!$A$1)+SUMIFS('641.642'!$G:$G,'641.642'!$S:$S,Reti!$A45,'641.642'!$T:$T,Reti!C$5,'641.642'!$W:$W,Reti!$A$1)-SUMIFS('641.642'!$H:$H,'641.642'!$S:$S,Reti!$A45,'641.642'!$T:$T,Reti!C$5,'641.642'!$W:$W,Reti!$A$1)+SUMIFS('635.811'!$G:$G,'635.811'!$Q:$Q,Reti!C$5,'635.811'!$R:$R,Reti!$A$1,'635.811'!$P:$P,Reti!$A45)</f>
        <v>5030883</v>
      </c>
      <c r="D45" s="35">
        <f>+SUMIFS('GV(154.632.62x)'!$G:$G,'GV(154.632.62x)'!$S:$S,Reti!$A45,'GV(154.632.62x)'!$T:$T,Reti!D$5,'GV(154.632.62x)'!$U:$U,Reti!$A$1)-SUMIFS('GV(154.632.62x)'!$H:$H,'GV(154.632.62x)'!$S:$S,Reti!$A45,'GV(154.632.62x)'!$T:$T,Reti!D$5,'GV(154.632.62x)'!$U:$U,Reti!$A$1)+SUMIFS('641.642'!$G:$G,'641.642'!$S:$S,Reti!$A45,'641.642'!$T:$T,Reti!D$5,'641.642'!$W:$W,Reti!$A$1)-SUMIFS('641.642'!$H:$H,'641.642'!$S:$S,Reti!$A45,'641.642'!$T:$T,Reti!D$5,'641.642'!$W:$W,Reti!$A$1)+SUMIFS('635.811'!$G:$G,'635.811'!$Q:$Q,Reti!D$5,'635.811'!$R:$R,Reti!$A$1,'635.811'!$P:$P,Reti!$A45)</f>
        <v>33418</v>
      </c>
      <c r="E45" s="35">
        <f>+SUMIFS('GV(154.632.62x)'!$G:$G,'GV(154.632.62x)'!$S:$S,Reti!$A45,'GV(154.632.62x)'!$T:$T,Reti!E$5,'GV(154.632.62x)'!$U:$U,Reti!$A$1)-SUMIFS('GV(154.632.62x)'!$H:$H,'GV(154.632.62x)'!$S:$S,Reti!$A45,'GV(154.632.62x)'!$T:$T,Reti!E$5,'GV(154.632.62x)'!$U:$U,Reti!$A$1)+SUMIFS('641.642'!$G:$G,'641.642'!$S:$S,Reti!$A45,'641.642'!$T:$T,Reti!E$5,'641.642'!$W:$W,Reti!$A$1)-SUMIFS('641.642'!$H:$H,'641.642'!$S:$S,Reti!$A45,'641.642'!$T:$T,Reti!E$5,'641.642'!$W:$W,Reti!$A$1)+SUMIFS('635.811'!$G:$G,'635.811'!$Q:$Q,Reti!E$5,'635.811'!$R:$R,Reti!$A$1,'635.811'!$P:$P,Reti!$A45)</f>
        <v>3579888</v>
      </c>
      <c r="F45" s="35">
        <f>+SUMIFS('GV(154.632.62x)'!$G:$G,'GV(154.632.62x)'!$S:$S,Reti!$A45,'GV(154.632.62x)'!$T:$T,Reti!F$5,'GV(154.632.62x)'!$U:$U,Reti!$A$1)-SUMIFS('GV(154.632.62x)'!$H:$H,'GV(154.632.62x)'!$S:$S,Reti!$A45,'GV(154.632.62x)'!$T:$T,Reti!F$5,'GV(154.632.62x)'!$U:$U,Reti!$A$1)+SUMIFS('641.642'!$G:$G,'641.642'!$S:$S,Reti!$A45,'641.642'!$T:$T,Reti!F$5,'641.642'!$W:$W,Reti!$A$1)-SUMIFS('641.642'!$H:$H,'641.642'!$S:$S,Reti!$A45,'641.642'!$T:$T,Reti!F$5,'641.642'!$W:$W,Reti!$A$1)+SUMIFS('635.811'!$G:$G,'635.811'!$Q:$Q,Reti!F$5,'635.811'!$R:$R,Reti!$A$1,'635.811'!$P:$P,Reti!$A45)</f>
        <v>14438535</v>
      </c>
      <c r="G45" s="35">
        <f>+SUMIFS('GV(154.632.62x)'!$G:$G,'GV(154.632.62x)'!$S:$S,Reti!$A45,'GV(154.632.62x)'!$T:$T,Reti!G$5,'GV(154.632.62x)'!$U:$U,Reti!$A$1)-SUMIFS('GV(154.632.62x)'!$H:$H,'GV(154.632.62x)'!$S:$S,Reti!$A45,'GV(154.632.62x)'!$T:$T,Reti!G$5,'GV(154.632.62x)'!$U:$U,Reti!$A$1)+SUMIFS('641.642'!$G:$G,'641.642'!$S:$S,Reti!$A45,'641.642'!$T:$T,Reti!G$5,'641.642'!$W:$W,Reti!$A$1)-SUMIFS('641.642'!$H:$H,'641.642'!$S:$S,Reti!$A45,'641.642'!$T:$T,Reti!G$5,'641.642'!$W:$W,Reti!$A$1)+SUMIFS('635.811'!$G:$G,'635.811'!$Q:$Q,Reti!G$5,'635.811'!$R:$R,Reti!$A$1,'635.811'!$P:$P,Reti!$A45)</f>
        <v>18502890</v>
      </c>
      <c r="H45" s="35">
        <f>+SUMIFS('GV(154.632.62x)'!$G:$G,'GV(154.632.62x)'!$S:$S,Reti!$A45,'GV(154.632.62x)'!$T:$T,Reti!H$5,'GV(154.632.62x)'!$U:$U,Reti!$A$1)-SUMIFS('GV(154.632.62x)'!$H:$H,'GV(154.632.62x)'!$S:$S,Reti!$A45,'GV(154.632.62x)'!$T:$T,Reti!H$5,'GV(154.632.62x)'!$U:$U,Reti!$A$1)+SUMIFS('641.642'!$G:$G,'641.642'!$S:$S,Reti!$A45,'641.642'!$T:$T,Reti!H$5,'641.642'!$W:$W,Reti!$A$1)-SUMIFS('641.642'!$H:$H,'641.642'!$S:$S,Reti!$A45,'641.642'!$T:$T,Reti!H$5,'641.642'!$W:$W,Reti!$A$1)+SUMIFS('635.811'!$G:$G,'635.811'!$Q:$Q,Reti!H$5,'635.811'!$R:$R,Reti!$A$1,'635.811'!$P:$P,Reti!$A45)</f>
        <v>31311</v>
      </c>
      <c r="I45" s="35">
        <f>+SUMIFS('GV(154.632.62x)'!$G:$G,'GV(154.632.62x)'!$S:$S,Reti!$A45,'GV(154.632.62x)'!$T:$T,Reti!I$5,'GV(154.632.62x)'!$U:$U,Reti!$A$1)-SUMIFS('GV(154.632.62x)'!$H:$H,'GV(154.632.62x)'!$S:$S,Reti!$A45,'GV(154.632.62x)'!$T:$T,Reti!I$5,'GV(154.632.62x)'!$U:$U,Reti!$A$1)+SUMIFS('641.642'!$G:$G,'641.642'!$S:$S,Reti!$A45,'641.642'!$T:$T,Reti!I$5,'641.642'!$W:$W,Reti!$A$1)-SUMIFS('641.642'!$H:$H,'641.642'!$S:$S,Reti!$A45,'641.642'!$T:$T,Reti!I$5,'641.642'!$W:$W,Reti!$A$1)+SUMIFS('635.811'!$G:$G,'635.811'!$Q:$Q,Reti!I$5,'635.811'!$R:$R,Reti!$A$1,'635.811'!$P:$P,Reti!$A45)</f>
        <v>534795</v>
      </c>
      <c r="J45" s="35">
        <f>+SUMIFS('GV(154.632.62x)'!$G:$G,'GV(154.632.62x)'!$S:$S,Reti!$A45,'GV(154.632.62x)'!$T:$T,Reti!J$5,'GV(154.632.62x)'!$U:$U,Reti!$A$1)-SUMIFS('GV(154.632.62x)'!$H:$H,'GV(154.632.62x)'!$S:$S,Reti!$A45,'GV(154.632.62x)'!$T:$T,Reti!J$5,'GV(154.632.62x)'!$U:$U,Reti!$A$1)+SUMIFS('641.642'!$G:$G,'641.642'!$S:$S,Reti!$A45,'641.642'!$T:$T,Reti!J$5,'641.642'!$W:$W,Reti!$A$1)-SUMIFS('641.642'!$H:$H,'641.642'!$S:$S,Reti!$A45,'641.642'!$T:$T,Reti!J$5,'641.642'!$W:$W,Reti!$A$1)+SUMIFS('635.811'!$G:$G,'635.811'!$Q:$Q,Reti!J$5,'635.811'!$R:$R,Reti!$A$1,'635.811'!$P:$P,Reti!$A45)</f>
        <v>34599</v>
      </c>
      <c r="K45" s="35">
        <f>+SUMIFS('GV(154.632.62x)'!$G:$G,'GV(154.632.62x)'!$S:$S,Reti!$A45,'GV(154.632.62x)'!$T:$T,Reti!K$5,'GV(154.632.62x)'!$U:$U,Reti!$A$1)-SUMIFS('GV(154.632.62x)'!$H:$H,'GV(154.632.62x)'!$S:$S,Reti!$A45,'GV(154.632.62x)'!$T:$T,Reti!K$5,'GV(154.632.62x)'!$U:$U,Reti!$A$1)+SUMIFS('641.642'!$G:$G,'641.642'!$S:$S,Reti!$A45,'641.642'!$T:$T,Reti!K$5,'641.642'!$W:$W,Reti!$A$1)-SUMIFS('641.642'!$H:$H,'641.642'!$S:$S,Reti!$A45,'641.642'!$T:$T,Reti!K$5,'641.642'!$W:$W,Reti!$A$1)+SUMIFS('635.811'!$G:$G,'635.811'!$Q:$Q,Reti!K$5,'635.811'!$R:$R,Reti!$A$1,'635.811'!$P:$P,Reti!$A45)</f>
        <v>34016</v>
      </c>
      <c r="L45" s="35">
        <f>+SUMIFS('GV(154.632.62x)'!$G:$G,'GV(154.632.62x)'!$S:$S,Reti!$A45,'GV(154.632.62x)'!$T:$T,Reti!L$5,'GV(154.632.62x)'!$U:$U,Reti!$A$1)-SUMIFS('GV(154.632.62x)'!$H:$H,'GV(154.632.62x)'!$S:$S,Reti!$A45,'GV(154.632.62x)'!$T:$T,Reti!L$5,'GV(154.632.62x)'!$U:$U,Reti!$A$1)+SUMIFS('641.642'!$G:$G,'641.642'!$S:$S,Reti!$A45,'641.642'!$T:$T,Reti!L$5,'641.642'!$W:$W,Reti!$A$1)-SUMIFS('641.642'!$H:$H,'641.642'!$S:$S,Reti!$A45,'641.642'!$T:$T,Reti!L$5,'641.642'!$W:$W,Reti!$A$1)+SUMIFS('635.811'!$G:$G,'635.811'!$Q:$Q,Reti!L$5,'635.811'!$R:$R,Reti!$A$1,'635.811'!$P:$P,Reti!$A45)</f>
        <v>33633</v>
      </c>
      <c r="M45" s="35">
        <f>+SUMIFS('GV(154.632.62x)'!$G:$G,'GV(154.632.62x)'!$S:$S,Reti!$A45,'GV(154.632.62x)'!$T:$T,Reti!M$5,'GV(154.632.62x)'!$U:$U,Reti!$A$1)-SUMIFS('GV(154.632.62x)'!$H:$H,'GV(154.632.62x)'!$S:$S,Reti!$A45,'GV(154.632.62x)'!$T:$T,Reti!M$5,'GV(154.632.62x)'!$U:$U,Reti!$A$1)+SUMIFS('641.642'!$G:$G,'641.642'!$S:$S,Reti!$A45,'641.642'!$T:$T,Reti!M$5,'641.642'!$W:$W,Reti!$A$1)-SUMIFS('641.642'!$H:$H,'641.642'!$S:$S,Reti!$A45,'641.642'!$T:$T,Reti!M$5,'641.642'!$W:$W,Reti!$A$1)+SUMIFS('635.811'!$G:$G,'635.811'!$Q:$Q,Reti!M$5,'635.811'!$R:$R,Reti!$A$1,'635.811'!$P:$P,Reti!$A45)</f>
        <v>0</v>
      </c>
      <c r="N45" s="35">
        <f>+SUMIFS('GV(154.632.62x)'!$G:$G,'GV(154.632.62x)'!$S:$S,Reti!$A45,'GV(154.632.62x)'!$T:$T,Reti!N$5,'GV(154.632.62x)'!$U:$U,Reti!$A$1)-SUMIFS('GV(154.632.62x)'!$H:$H,'GV(154.632.62x)'!$S:$S,Reti!$A45,'GV(154.632.62x)'!$T:$T,Reti!N$5,'GV(154.632.62x)'!$U:$U,Reti!$A$1)+SUMIFS('641.642'!$G:$G,'641.642'!$S:$S,Reti!$A45,'641.642'!$T:$T,Reti!N$5,'641.642'!$W:$W,Reti!$A$1)-SUMIFS('641.642'!$H:$H,'641.642'!$S:$S,Reti!$A45,'641.642'!$T:$T,Reti!N$5,'641.642'!$W:$W,Reti!$A$1)+SUMIFS('635.811'!$G:$G,'635.811'!$Q:$Q,Reti!N$5,'635.811'!$R:$R,Reti!$A$1,'635.811'!$P:$P,Reti!$A45)</f>
        <v>0</v>
      </c>
      <c r="O45" s="35">
        <f t="shared" si="2"/>
        <v>42253968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eti!$A46,'GV(154.632.62x)'!$T:$T,Reti!C$5,'GV(154.632.62x)'!$U:$U,Reti!$A$1)-SUMIFS('GV(154.632.62x)'!$H:$H,'GV(154.632.62x)'!$S:$S,Reti!$A46,'GV(154.632.62x)'!$T:$T,Reti!C$5,'GV(154.632.62x)'!$U:$U,Reti!$A$1)+SUMIFS('641.642'!$G:$G,'641.642'!$S:$S,Reti!$A46,'641.642'!$T:$T,Reti!C$5,'641.642'!$W:$W,Reti!$A$1)-SUMIFS('641.642'!$H:$H,'641.642'!$S:$S,Reti!$A46,'641.642'!$T:$T,Reti!C$5,'641.642'!$W:$W,Reti!$A$1)+SUMIFS('635.811'!$G:$G,'635.811'!$Q:$Q,Reti!C$5,'635.811'!$R:$R,Reti!$A$1,'635.811'!$P:$P,Reti!$A46)</f>
        <v>0</v>
      </c>
      <c r="D46" s="35">
        <f>+SUMIFS('GV(154.632.62x)'!$G:$G,'GV(154.632.62x)'!$S:$S,Reti!$A46,'GV(154.632.62x)'!$T:$T,Reti!D$5,'GV(154.632.62x)'!$U:$U,Reti!$A$1)-SUMIFS('GV(154.632.62x)'!$H:$H,'GV(154.632.62x)'!$S:$S,Reti!$A46,'GV(154.632.62x)'!$T:$T,Reti!D$5,'GV(154.632.62x)'!$U:$U,Reti!$A$1)+SUMIFS('641.642'!$G:$G,'641.642'!$S:$S,Reti!$A46,'641.642'!$T:$T,Reti!D$5,'641.642'!$W:$W,Reti!$A$1)-SUMIFS('641.642'!$H:$H,'641.642'!$S:$S,Reti!$A46,'641.642'!$T:$T,Reti!D$5,'641.642'!$W:$W,Reti!$A$1)+SUMIFS('635.811'!$G:$G,'635.811'!$Q:$Q,Reti!D$5,'635.811'!$R:$R,Reti!$A$1,'635.811'!$P:$P,Reti!$A46)</f>
        <v>0</v>
      </c>
      <c r="E46" s="35">
        <f>+SUMIFS('GV(154.632.62x)'!$G:$G,'GV(154.632.62x)'!$S:$S,Reti!$A46,'GV(154.632.62x)'!$T:$T,Reti!E$5,'GV(154.632.62x)'!$U:$U,Reti!$A$1)-SUMIFS('GV(154.632.62x)'!$H:$H,'GV(154.632.62x)'!$S:$S,Reti!$A46,'GV(154.632.62x)'!$T:$T,Reti!E$5,'GV(154.632.62x)'!$U:$U,Reti!$A$1)+SUMIFS('641.642'!$G:$G,'641.642'!$S:$S,Reti!$A46,'641.642'!$T:$T,Reti!E$5,'641.642'!$W:$W,Reti!$A$1)-SUMIFS('641.642'!$H:$H,'641.642'!$S:$S,Reti!$A46,'641.642'!$T:$T,Reti!E$5,'641.642'!$W:$W,Reti!$A$1)+SUMIFS('635.811'!$G:$G,'635.811'!$Q:$Q,Reti!E$5,'635.811'!$R:$R,Reti!$A$1,'635.811'!$P:$P,Reti!$A46)</f>
        <v>0</v>
      </c>
      <c r="F46" s="35">
        <f>+SUMIFS('GV(154.632.62x)'!$G:$G,'GV(154.632.62x)'!$S:$S,Reti!$A46,'GV(154.632.62x)'!$T:$T,Reti!F$5,'GV(154.632.62x)'!$U:$U,Reti!$A$1)-SUMIFS('GV(154.632.62x)'!$H:$H,'GV(154.632.62x)'!$S:$S,Reti!$A46,'GV(154.632.62x)'!$T:$T,Reti!F$5,'GV(154.632.62x)'!$U:$U,Reti!$A$1)+SUMIFS('641.642'!$G:$G,'641.642'!$S:$S,Reti!$A46,'641.642'!$T:$T,Reti!F$5,'641.642'!$W:$W,Reti!$A$1)-SUMIFS('641.642'!$H:$H,'641.642'!$S:$S,Reti!$A46,'641.642'!$T:$T,Reti!F$5,'641.642'!$W:$W,Reti!$A$1)+SUMIFS('635.811'!$G:$G,'635.811'!$Q:$Q,Reti!F$5,'635.811'!$R:$R,Reti!$A$1,'635.811'!$P:$P,Reti!$A46)</f>
        <v>0</v>
      </c>
      <c r="G46" s="35">
        <f>+SUMIFS('GV(154.632.62x)'!$G:$G,'GV(154.632.62x)'!$S:$S,Reti!$A46,'GV(154.632.62x)'!$T:$T,Reti!G$5,'GV(154.632.62x)'!$U:$U,Reti!$A$1)-SUMIFS('GV(154.632.62x)'!$H:$H,'GV(154.632.62x)'!$S:$S,Reti!$A46,'GV(154.632.62x)'!$T:$T,Reti!G$5,'GV(154.632.62x)'!$U:$U,Reti!$A$1)+SUMIFS('641.642'!$G:$G,'641.642'!$S:$S,Reti!$A46,'641.642'!$T:$T,Reti!G$5,'641.642'!$W:$W,Reti!$A$1)-SUMIFS('641.642'!$H:$H,'641.642'!$S:$S,Reti!$A46,'641.642'!$T:$T,Reti!G$5,'641.642'!$W:$W,Reti!$A$1)+SUMIFS('635.811'!$G:$G,'635.811'!$Q:$Q,Reti!G$5,'635.811'!$R:$R,Reti!$A$1,'635.811'!$P:$P,Reti!$A46)</f>
        <v>0</v>
      </c>
      <c r="H46" s="35">
        <f>+SUMIFS('GV(154.632.62x)'!$G:$G,'GV(154.632.62x)'!$S:$S,Reti!$A46,'GV(154.632.62x)'!$T:$T,Reti!H$5,'GV(154.632.62x)'!$U:$U,Reti!$A$1)-SUMIFS('GV(154.632.62x)'!$H:$H,'GV(154.632.62x)'!$S:$S,Reti!$A46,'GV(154.632.62x)'!$T:$T,Reti!H$5,'GV(154.632.62x)'!$U:$U,Reti!$A$1)+SUMIFS('641.642'!$G:$G,'641.642'!$S:$S,Reti!$A46,'641.642'!$T:$T,Reti!H$5,'641.642'!$W:$W,Reti!$A$1)-SUMIFS('641.642'!$H:$H,'641.642'!$S:$S,Reti!$A46,'641.642'!$T:$T,Reti!H$5,'641.642'!$W:$W,Reti!$A$1)+SUMIFS('635.811'!$G:$G,'635.811'!$Q:$Q,Reti!H$5,'635.811'!$R:$R,Reti!$A$1,'635.811'!$P:$P,Reti!$A46)</f>
        <v>0</v>
      </c>
      <c r="I46" s="35">
        <f>+SUMIFS('GV(154.632.62x)'!$G:$G,'GV(154.632.62x)'!$S:$S,Reti!$A46,'GV(154.632.62x)'!$T:$T,Reti!I$5,'GV(154.632.62x)'!$U:$U,Reti!$A$1)-SUMIFS('GV(154.632.62x)'!$H:$H,'GV(154.632.62x)'!$S:$S,Reti!$A46,'GV(154.632.62x)'!$T:$T,Reti!I$5,'GV(154.632.62x)'!$U:$U,Reti!$A$1)+SUMIFS('641.642'!$G:$G,'641.642'!$S:$S,Reti!$A46,'641.642'!$T:$T,Reti!I$5,'641.642'!$W:$W,Reti!$A$1)-SUMIFS('641.642'!$H:$H,'641.642'!$S:$S,Reti!$A46,'641.642'!$T:$T,Reti!I$5,'641.642'!$W:$W,Reti!$A$1)+SUMIFS('635.811'!$G:$G,'635.811'!$Q:$Q,Reti!I$5,'635.811'!$R:$R,Reti!$A$1,'635.811'!$P:$P,Reti!$A46)</f>
        <v>0</v>
      </c>
      <c r="J46" s="35">
        <f>+SUMIFS('GV(154.632.62x)'!$G:$G,'GV(154.632.62x)'!$S:$S,Reti!$A46,'GV(154.632.62x)'!$T:$T,Reti!J$5,'GV(154.632.62x)'!$U:$U,Reti!$A$1)-SUMIFS('GV(154.632.62x)'!$H:$H,'GV(154.632.62x)'!$S:$S,Reti!$A46,'GV(154.632.62x)'!$T:$T,Reti!J$5,'GV(154.632.62x)'!$U:$U,Reti!$A$1)+SUMIFS('641.642'!$G:$G,'641.642'!$S:$S,Reti!$A46,'641.642'!$T:$T,Reti!J$5,'641.642'!$W:$W,Reti!$A$1)-SUMIFS('641.642'!$H:$H,'641.642'!$S:$S,Reti!$A46,'641.642'!$T:$T,Reti!J$5,'641.642'!$W:$W,Reti!$A$1)+SUMIFS('635.811'!$G:$G,'635.811'!$Q:$Q,Reti!J$5,'635.811'!$R:$R,Reti!$A$1,'635.811'!$P:$P,Reti!$A46)</f>
        <v>0</v>
      </c>
      <c r="K46" s="35">
        <f>+SUMIFS('GV(154.632.62x)'!$G:$G,'GV(154.632.62x)'!$S:$S,Reti!$A46,'GV(154.632.62x)'!$T:$T,Reti!K$5,'GV(154.632.62x)'!$U:$U,Reti!$A$1)-SUMIFS('GV(154.632.62x)'!$H:$H,'GV(154.632.62x)'!$S:$S,Reti!$A46,'GV(154.632.62x)'!$T:$T,Reti!K$5,'GV(154.632.62x)'!$U:$U,Reti!$A$1)+SUMIFS('641.642'!$G:$G,'641.642'!$S:$S,Reti!$A46,'641.642'!$T:$T,Reti!K$5,'641.642'!$W:$W,Reti!$A$1)-SUMIFS('641.642'!$H:$H,'641.642'!$S:$S,Reti!$A46,'641.642'!$T:$T,Reti!K$5,'641.642'!$W:$W,Reti!$A$1)+SUMIFS('635.811'!$G:$G,'635.811'!$Q:$Q,Reti!K$5,'635.811'!$R:$R,Reti!$A$1,'635.811'!$P:$P,Reti!$A46)</f>
        <v>23000000</v>
      </c>
      <c r="L46" s="35">
        <f>+SUMIFS('GV(154.632.62x)'!$G:$G,'GV(154.632.62x)'!$S:$S,Reti!$A46,'GV(154.632.62x)'!$T:$T,Reti!L$5,'GV(154.632.62x)'!$U:$U,Reti!$A$1)-SUMIFS('GV(154.632.62x)'!$H:$H,'GV(154.632.62x)'!$S:$S,Reti!$A46,'GV(154.632.62x)'!$T:$T,Reti!L$5,'GV(154.632.62x)'!$U:$U,Reti!$A$1)+SUMIFS('641.642'!$G:$G,'641.642'!$S:$S,Reti!$A46,'641.642'!$T:$T,Reti!L$5,'641.642'!$W:$W,Reti!$A$1)-SUMIFS('641.642'!$H:$H,'641.642'!$S:$S,Reti!$A46,'641.642'!$T:$T,Reti!L$5,'641.642'!$W:$W,Reti!$A$1)+SUMIFS('635.811'!$G:$G,'635.811'!$Q:$Q,Reti!L$5,'635.811'!$R:$R,Reti!$A$1,'635.811'!$P:$P,Reti!$A46)</f>
        <v>0</v>
      </c>
      <c r="M46" s="35">
        <f>+SUMIFS('GV(154.632.62x)'!$G:$G,'GV(154.632.62x)'!$S:$S,Reti!$A46,'GV(154.632.62x)'!$T:$T,Reti!M$5,'GV(154.632.62x)'!$U:$U,Reti!$A$1)-SUMIFS('GV(154.632.62x)'!$H:$H,'GV(154.632.62x)'!$S:$S,Reti!$A46,'GV(154.632.62x)'!$T:$T,Reti!M$5,'GV(154.632.62x)'!$U:$U,Reti!$A$1)+SUMIFS('641.642'!$G:$G,'641.642'!$S:$S,Reti!$A46,'641.642'!$T:$T,Reti!M$5,'641.642'!$W:$W,Reti!$A$1)-SUMIFS('641.642'!$H:$H,'641.642'!$S:$S,Reti!$A46,'641.642'!$T:$T,Reti!M$5,'641.642'!$W:$W,Reti!$A$1)+SUMIFS('635.811'!$G:$G,'635.811'!$Q:$Q,Reti!M$5,'635.811'!$R:$R,Reti!$A$1,'635.811'!$P:$P,Reti!$A46)</f>
        <v>0</v>
      </c>
      <c r="N46" s="35">
        <f>+SUMIFS('GV(154.632.62x)'!$G:$G,'GV(154.632.62x)'!$S:$S,Reti!$A46,'GV(154.632.62x)'!$T:$T,Reti!N$5,'GV(154.632.62x)'!$U:$U,Reti!$A$1)-SUMIFS('GV(154.632.62x)'!$H:$H,'GV(154.632.62x)'!$S:$S,Reti!$A46,'GV(154.632.62x)'!$T:$T,Reti!N$5,'GV(154.632.62x)'!$U:$U,Reti!$A$1)+SUMIFS('641.642'!$G:$G,'641.642'!$S:$S,Reti!$A46,'641.642'!$T:$T,Reti!N$5,'641.642'!$W:$W,Reti!$A$1)-SUMIFS('641.642'!$H:$H,'641.642'!$S:$S,Reti!$A46,'641.642'!$T:$T,Reti!N$5,'641.642'!$W:$W,Reti!$A$1)+SUMIFS('635.811'!$G:$G,'635.811'!$Q:$Q,Reti!N$5,'635.811'!$R:$R,Reti!$A$1,'635.811'!$P:$P,Reti!$A46)</f>
        <v>0</v>
      </c>
      <c r="O46" s="35">
        <f t="shared" si="2"/>
        <v>23000000</v>
      </c>
    </row>
    <row r="47" spans="1:16" x14ac:dyDescent="0.25">
      <c r="A47" s="69" t="s">
        <v>1864</v>
      </c>
      <c r="B47" s="69" t="s">
        <v>1864</v>
      </c>
      <c r="C47" s="35">
        <f>+SUMIFS('GV(154.632.62x)'!$G:$G,'GV(154.632.62x)'!$S:$S,Reti!$A47,'GV(154.632.62x)'!$T:$T,Reti!C$5,'GV(154.632.62x)'!$U:$U,Reti!$A$1)-SUMIFS('GV(154.632.62x)'!$H:$H,'GV(154.632.62x)'!$S:$S,Reti!$A47,'GV(154.632.62x)'!$T:$T,Reti!C$5,'GV(154.632.62x)'!$U:$U,Reti!$A$1)+SUMIFS('641.642'!$G:$G,'641.642'!$S:$S,Reti!$A47,'641.642'!$T:$T,Reti!C$5,'641.642'!$W:$W,Reti!$A$1)-SUMIFS('641.642'!$H:$H,'641.642'!$S:$S,Reti!$A47,'641.642'!$T:$T,Reti!C$5,'641.642'!$W:$W,Reti!$A$1)+SUMIFS('635.811'!$G:$G,'635.811'!$Q:$Q,Reti!C$5,'635.811'!$R:$R,Reti!$A$1,'635.811'!$P:$P,Reti!$A47)</f>
        <v>0</v>
      </c>
      <c r="D47" s="35">
        <f>+SUMIFS('GV(154.632.62x)'!$G:$G,'GV(154.632.62x)'!$S:$S,Reti!$A47,'GV(154.632.62x)'!$T:$T,Reti!D$5,'GV(154.632.62x)'!$U:$U,Reti!$A$1)-SUMIFS('GV(154.632.62x)'!$H:$H,'GV(154.632.62x)'!$S:$S,Reti!$A47,'GV(154.632.62x)'!$T:$T,Reti!D$5,'GV(154.632.62x)'!$U:$U,Reti!$A$1)+SUMIFS('641.642'!$G:$G,'641.642'!$S:$S,Reti!$A47,'641.642'!$T:$T,Reti!D$5,'641.642'!$W:$W,Reti!$A$1)-SUMIFS('641.642'!$H:$H,'641.642'!$S:$S,Reti!$A47,'641.642'!$T:$T,Reti!D$5,'641.642'!$W:$W,Reti!$A$1)+SUMIFS('635.811'!$G:$G,'635.811'!$Q:$Q,Reti!D$5,'635.811'!$R:$R,Reti!$A$1,'635.811'!$P:$P,Reti!$A47)</f>
        <v>0</v>
      </c>
      <c r="E47" s="35">
        <f>+SUMIFS('GV(154.632.62x)'!$G:$G,'GV(154.632.62x)'!$S:$S,Reti!$A47,'GV(154.632.62x)'!$T:$T,Reti!E$5,'GV(154.632.62x)'!$U:$U,Reti!$A$1)-SUMIFS('GV(154.632.62x)'!$H:$H,'GV(154.632.62x)'!$S:$S,Reti!$A47,'GV(154.632.62x)'!$T:$T,Reti!E$5,'GV(154.632.62x)'!$U:$U,Reti!$A$1)+SUMIFS('641.642'!$G:$G,'641.642'!$S:$S,Reti!$A47,'641.642'!$T:$T,Reti!E$5,'641.642'!$W:$W,Reti!$A$1)-SUMIFS('641.642'!$H:$H,'641.642'!$S:$S,Reti!$A47,'641.642'!$T:$T,Reti!E$5,'641.642'!$W:$W,Reti!$A$1)+SUMIFS('635.811'!$G:$G,'635.811'!$Q:$Q,Reti!E$5,'635.811'!$R:$R,Reti!$A$1,'635.811'!$P:$P,Reti!$A47)</f>
        <v>0</v>
      </c>
      <c r="F47" s="35">
        <f>+SUMIFS('GV(154.632.62x)'!$G:$G,'GV(154.632.62x)'!$S:$S,Reti!$A47,'GV(154.632.62x)'!$T:$T,Reti!F$5,'GV(154.632.62x)'!$U:$U,Reti!$A$1)-SUMIFS('GV(154.632.62x)'!$H:$H,'GV(154.632.62x)'!$S:$S,Reti!$A47,'GV(154.632.62x)'!$T:$T,Reti!F$5,'GV(154.632.62x)'!$U:$U,Reti!$A$1)+SUMIFS('641.642'!$G:$G,'641.642'!$S:$S,Reti!$A47,'641.642'!$T:$T,Reti!F$5,'641.642'!$W:$W,Reti!$A$1)-SUMIFS('641.642'!$H:$H,'641.642'!$S:$S,Reti!$A47,'641.642'!$T:$T,Reti!F$5,'641.642'!$W:$W,Reti!$A$1)+SUMIFS('635.811'!$G:$G,'635.811'!$Q:$Q,Reti!F$5,'635.811'!$R:$R,Reti!$A$1,'635.811'!$P:$P,Reti!$A47)</f>
        <v>0</v>
      </c>
      <c r="G47" s="35">
        <f>+SUMIFS('GV(154.632.62x)'!$G:$G,'GV(154.632.62x)'!$S:$S,Reti!$A47,'GV(154.632.62x)'!$T:$T,Reti!G$5,'GV(154.632.62x)'!$U:$U,Reti!$A$1)-SUMIFS('GV(154.632.62x)'!$H:$H,'GV(154.632.62x)'!$S:$S,Reti!$A47,'GV(154.632.62x)'!$T:$T,Reti!G$5,'GV(154.632.62x)'!$U:$U,Reti!$A$1)+SUMIFS('641.642'!$G:$G,'641.642'!$S:$S,Reti!$A47,'641.642'!$T:$T,Reti!G$5,'641.642'!$W:$W,Reti!$A$1)-SUMIFS('641.642'!$H:$H,'641.642'!$S:$S,Reti!$A47,'641.642'!$T:$T,Reti!G$5,'641.642'!$W:$W,Reti!$A$1)+SUMIFS('635.811'!$G:$G,'635.811'!$Q:$Q,Reti!G$5,'635.811'!$R:$R,Reti!$A$1,'635.811'!$P:$P,Reti!$A47)</f>
        <v>0</v>
      </c>
      <c r="H47" s="35">
        <f>+SUMIFS('GV(154.632.62x)'!$G:$G,'GV(154.632.62x)'!$S:$S,Reti!$A47,'GV(154.632.62x)'!$T:$T,Reti!H$5,'GV(154.632.62x)'!$U:$U,Reti!$A$1)-SUMIFS('GV(154.632.62x)'!$H:$H,'GV(154.632.62x)'!$S:$S,Reti!$A47,'GV(154.632.62x)'!$T:$T,Reti!H$5,'GV(154.632.62x)'!$U:$U,Reti!$A$1)+SUMIFS('641.642'!$G:$G,'641.642'!$S:$S,Reti!$A47,'641.642'!$T:$T,Reti!H$5,'641.642'!$W:$W,Reti!$A$1)-SUMIFS('641.642'!$H:$H,'641.642'!$S:$S,Reti!$A47,'641.642'!$T:$T,Reti!H$5,'641.642'!$W:$W,Reti!$A$1)+SUMIFS('635.811'!$G:$G,'635.811'!$Q:$Q,Reti!H$5,'635.811'!$R:$R,Reti!$A$1,'635.811'!$P:$P,Reti!$A47)</f>
        <v>0</v>
      </c>
      <c r="I47" s="35">
        <f>+SUMIFS('GV(154.632.62x)'!$G:$G,'GV(154.632.62x)'!$S:$S,Reti!$A47,'GV(154.632.62x)'!$T:$T,Reti!I$5,'GV(154.632.62x)'!$U:$U,Reti!$A$1)-SUMIFS('GV(154.632.62x)'!$H:$H,'GV(154.632.62x)'!$S:$S,Reti!$A47,'GV(154.632.62x)'!$T:$T,Reti!I$5,'GV(154.632.62x)'!$U:$U,Reti!$A$1)+SUMIFS('641.642'!$G:$G,'641.642'!$S:$S,Reti!$A47,'641.642'!$T:$T,Reti!I$5,'641.642'!$W:$W,Reti!$A$1)-SUMIFS('641.642'!$H:$H,'641.642'!$S:$S,Reti!$A47,'641.642'!$T:$T,Reti!I$5,'641.642'!$W:$W,Reti!$A$1)+SUMIFS('635.811'!$G:$G,'635.811'!$Q:$Q,Reti!I$5,'635.811'!$R:$R,Reti!$A$1,'635.811'!$P:$P,Reti!$A47)</f>
        <v>0</v>
      </c>
      <c r="J47" s="35">
        <f>+SUMIFS('GV(154.632.62x)'!$G:$G,'GV(154.632.62x)'!$S:$S,Reti!$A47,'GV(154.632.62x)'!$T:$T,Reti!J$5,'GV(154.632.62x)'!$U:$U,Reti!$A$1)-SUMIFS('GV(154.632.62x)'!$H:$H,'GV(154.632.62x)'!$S:$S,Reti!$A47,'GV(154.632.62x)'!$T:$T,Reti!J$5,'GV(154.632.62x)'!$U:$U,Reti!$A$1)+SUMIFS('641.642'!$G:$G,'641.642'!$S:$S,Reti!$A47,'641.642'!$T:$T,Reti!J$5,'641.642'!$W:$W,Reti!$A$1)-SUMIFS('641.642'!$H:$H,'641.642'!$S:$S,Reti!$A47,'641.642'!$T:$T,Reti!J$5,'641.642'!$W:$W,Reti!$A$1)+SUMIFS('635.811'!$G:$G,'635.811'!$Q:$Q,Reti!J$5,'635.811'!$R:$R,Reti!$A$1,'635.811'!$P:$P,Reti!$A47)</f>
        <v>0</v>
      </c>
      <c r="K47" s="35">
        <f>+SUMIFS('GV(154.632.62x)'!$G:$G,'GV(154.632.62x)'!$S:$S,Reti!$A47,'GV(154.632.62x)'!$T:$T,Reti!K$5,'GV(154.632.62x)'!$U:$U,Reti!$A$1)-SUMIFS('GV(154.632.62x)'!$H:$H,'GV(154.632.62x)'!$S:$S,Reti!$A47,'GV(154.632.62x)'!$T:$T,Reti!K$5,'GV(154.632.62x)'!$U:$U,Reti!$A$1)+SUMIFS('641.642'!$G:$G,'641.642'!$S:$S,Reti!$A47,'641.642'!$T:$T,Reti!K$5,'641.642'!$W:$W,Reti!$A$1)-SUMIFS('641.642'!$H:$H,'641.642'!$S:$S,Reti!$A47,'641.642'!$T:$T,Reti!K$5,'641.642'!$W:$W,Reti!$A$1)+SUMIFS('635.811'!$G:$G,'635.811'!$Q:$Q,Reti!K$5,'635.811'!$R:$R,Reti!$A$1,'635.811'!$P:$P,Reti!$A47)</f>
        <v>0</v>
      </c>
      <c r="L47" s="35">
        <f>+SUMIFS('GV(154.632.62x)'!$G:$G,'GV(154.632.62x)'!$S:$S,Reti!$A47,'GV(154.632.62x)'!$T:$T,Reti!L$5,'GV(154.632.62x)'!$U:$U,Reti!$A$1)-SUMIFS('GV(154.632.62x)'!$H:$H,'GV(154.632.62x)'!$S:$S,Reti!$A47,'GV(154.632.62x)'!$T:$T,Reti!L$5,'GV(154.632.62x)'!$U:$U,Reti!$A$1)+SUMIFS('641.642'!$G:$G,'641.642'!$S:$S,Reti!$A47,'641.642'!$T:$T,Reti!L$5,'641.642'!$W:$W,Reti!$A$1)-SUMIFS('641.642'!$H:$H,'641.642'!$S:$S,Reti!$A47,'641.642'!$T:$T,Reti!L$5,'641.642'!$W:$W,Reti!$A$1)+SUMIFS('635.811'!$G:$G,'635.811'!$Q:$Q,Reti!L$5,'635.811'!$R:$R,Reti!$A$1,'635.811'!$P:$P,Reti!$A47)</f>
        <v>0</v>
      </c>
      <c r="M47" s="35">
        <f>+SUMIFS('GV(154.632.62x)'!$G:$G,'GV(154.632.62x)'!$S:$S,Reti!$A47,'GV(154.632.62x)'!$T:$T,Reti!M$5,'GV(154.632.62x)'!$U:$U,Reti!$A$1)-SUMIFS('GV(154.632.62x)'!$H:$H,'GV(154.632.62x)'!$S:$S,Reti!$A47,'GV(154.632.62x)'!$T:$T,Reti!M$5,'GV(154.632.62x)'!$U:$U,Reti!$A$1)+SUMIFS('641.642'!$G:$G,'641.642'!$S:$S,Reti!$A47,'641.642'!$T:$T,Reti!M$5,'641.642'!$W:$W,Reti!$A$1)-SUMIFS('641.642'!$H:$H,'641.642'!$S:$S,Reti!$A47,'641.642'!$T:$T,Reti!M$5,'641.642'!$W:$W,Reti!$A$1)+SUMIFS('635.811'!$G:$G,'635.811'!$Q:$Q,Reti!M$5,'635.811'!$R:$R,Reti!$A$1,'635.811'!$P:$P,Reti!$A47)</f>
        <v>0</v>
      </c>
      <c r="N47" s="35">
        <f>+SUMIFS('GV(154.632.62x)'!$G:$G,'GV(154.632.62x)'!$S:$S,Reti!$A47,'GV(154.632.62x)'!$T:$T,Reti!N$5,'GV(154.632.62x)'!$U:$U,Reti!$A$1)-SUMIFS('GV(154.632.62x)'!$H:$H,'GV(154.632.62x)'!$S:$S,Reti!$A47,'GV(154.632.62x)'!$T:$T,Reti!N$5,'GV(154.632.62x)'!$U:$U,Reti!$A$1)+SUMIFS('641.642'!$G:$G,'641.642'!$S:$S,Reti!$A47,'641.642'!$T:$T,Reti!N$5,'641.642'!$W:$W,Reti!$A$1)-SUMIFS('641.642'!$H:$H,'641.642'!$S:$S,Reti!$A47,'641.642'!$T:$T,Reti!N$5,'641.642'!$W:$W,Reti!$A$1)+SUMIFS('635.811'!$G:$G,'635.811'!$Q:$Q,Reti!N$5,'635.811'!$R:$R,Reti!$A$1,'635.811'!$P:$P,Reti!$A47)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eti!$A51,'GV(154.632.62x)'!$T:$T,Reti!C$5,'GV(154.632.62x)'!$U:$U,Reti!$A$1)-SUMIFS('GV(154.632.62x)'!$H:$H,'GV(154.632.62x)'!$S:$S,Reti!$A51,'GV(154.632.62x)'!$T:$T,Reti!C$5,'GV(154.632.62x)'!$U:$U,Reti!$A$1)+SUMIFS('641.642'!$G:$G,'641.642'!$S:$S,Reti!$A51,'641.642'!$T:$T,Reti!C$5,'641.642'!$W:$W,Reti!$A$1)-SUMIFS('641.642'!$H:$H,'641.642'!$S:$S,Reti!$A51,'641.642'!$T:$T,Reti!C$5,'641.642'!$W:$W,Reti!$A$1)+SUMIFS('635.811'!$G:$G,'635.811'!$Q:$Q,Reti!C$5,'635.811'!$R:$R,Reti!$A$1,'635.811'!$P:$P,Reti!$A51)</f>
        <v>8836817</v>
      </c>
      <c r="D51" s="35">
        <f>+SUMIFS('GV(154.632.62x)'!$G:$G,'GV(154.632.62x)'!$S:$S,Reti!$A51,'GV(154.632.62x)'!$T:$T,Reti!D$5,'GV(154.632.62x)'!$U:$U,Reti!$A$1)-SUMIFS('GV(154.632.62x)'!$H:$H,'GV(154.632.62x)'!$S:$S,Reti!$A51,'GV(154.632.62x)'!$T:$T,Reti!D$5,'GV(154.632.62x)'!$U:$U,Reti!$A$1)+SUMIFS('641.642'!$G:$G,'641.642'!$S:$S,Reti!$A51,'641.642'!$T:$T,Reti!D$5,'641.642'!$W:$W,Reti!$A$1)-SUMIFS('641.642'!$H:$H,'641.642'!$S:$S,Reti!$A51,'641.642'!$T:$T,Reti!D$5,'641.642'!$W:$W,Reti!$A$1)+SUMIFS('635.811'!$G:$G,'635.811'!$Q:$Q,Reti!D$5,'635.811'!$R:$R,Reti!$A$1,'635.811'!$P:$P,Reti!$A51)</f>
        <v>8857520</v>
      </c>
      <c r="E51" s="35">
        <f>+SUMIFS('GV(154.632.62x)'!$G:$G,'GV(154.632.62x)'!$S:$S,Reti!$A51,'GV(154.632.62x)'!$T:$T,Reti!E$5,'GV(154.632.62x)'!$U:$U,Reti!$A$1)-SUMIFS('GV(154.632.62x)'!$H:$H,'GV(154.632.62x)'!$S:$S,Reti!$A51,'GV(154.632.62x)'!$T:$T,Reti!E$5,'GV(154.632.62x)'!$U:$U,Reti!$A$1)+SUMIFS('641.642'!$G:$G,'641.642'!$S:$S,Reti!$A51,'641.642'!$T:$T,Reti!E$5,'641.642'!$W:$W,Reti!$A$1)-SUMIFS('641.642'!$H:$H,'641.642'!$S:$S,Reti!$A51,'641.642'!$T:$T,Reti!E$5,'641.642'!$W:$W,Reti!$A$1)+SUMIFS('635.811'!$G:$G,'635.811'!$Q:$Q,Reti!E$5,'635.811'!$R:$R,Reti!$A$1,'635.811'!$P:$P,Reti!$A51)</f>
        <v>9032319</v>
      </c>
      <c r="F51" s="35">
        <f>+SUMIFS('GV(154.632.62x)'!$G:$G,'GV(154.632.62x)'!$S:$S,Reti!$A51,'GV(154.632.62x)'!$T:$T,Reti!F$5,'GV(154.632.62x)'!$U:$U,Reti!$A$1)-SUMIFS('GV(154.632.62x)'!$H:$H,'GV(154.632.62x)'!$S:$S,Reti!$A51,'GV(154.632.62x)'!$T:$T,Reti!F$5,'GV(154.632.62x)'!$U:$U,Reti!$A$1)+SUMIFS('641.642'!$G:$G,'641.642'!$S:$S,Reti!$A51,'641.642'!$T:$T,Reti!F$5,'641.642'!$W:$W,Reti!$A$1)-SUMIFS('641.642'!$H:$H,'641.642'!$S:$S,Reti!$A51,'641.642'!$T:$T,Reti!F$5,'641.642'!$W:$W,Reti!$A$1)+SUMIFS('635.811'!$G:$G,'635.811'!$Q:$Q,Reti!F$5,'635.811'!$R:$R,Reti!$A$1,'635.811'!$P:$P,Reti!$A51)</f>
        <v>6626966</v>
      </c>
      <c r="G51" s="35">
        <f>+SUMIFS('GV(154.632.62x)'!$G:$G,'GV(154.632.62x)'!$S:$S,Reti!$A51,'GV(154.632.62x)'!$T:$T,Reti!G$5,'GV(154.632.62x)'!$U:$U,Reti!$A$1)-SUMIFS('GV(154.632.62x)'!$H:$H,'GV(154.632.62x)'!$S:$S,Reti!$A51,'GV(154.632.62x)'!$T:$T,Reti!G$5,'GV(154.632.62x)'!$U:$U,Reti!$A$1)+SUMIFS('641.642'!$G:$G,'641.642'!$S:$S,Reti!$A51,'641.642'!$T:$T,Reti!G$5,'641.642'!$W:$W,Reti!$A$1)-SUMIFS('641.642'!$H:$H,'641.642'!$S:$S,Reti!$A51,'641.642'!$T:$T,Reti!G$5,'641.642'!$W:$W,Reti!$A$1)+SUMIFS('635.811'!$G:$G,'635.811'!$Q:$Q,Reti!G$5,'635.811'!$R:$R,Reti!$A$1,'635.811'!$P:$P,Reti!$A51)</f>
        <v>6626966</v>
      </c>
      <c r="H51" s="35">
        <f>+SUMIFS('GV(154.632.62x)'!$G:$G,'GV(154.632.62x)'!$S:$S,Reti!$A51,'GV(154.632.62x)'!$T:$T,Reti!H$5,'GV(154.632.62x)'!$U:$U,Reti!$A$1)-SUMIFS('GV(154.632.62x)'!$H:$H,'GV(154.632.62x)'!$S:$S,Reti!$A51,'GV(154.632.62x)'!$T:$T,Reti!H$5,'GV(154.632.62x)'!$U:$U,Reti!$A$1)+SUMIFS('641.642'!$G:$G,'641.642'!$S:$S,Reti!$A51,'641.642'!$T:$T,Reti!H$5,'641.642'!$W:$W,Reti!$A$1)-SUMIFS('641.642'!$H:$H,'641.642'!$S:$S,Reti!$A51,'641.642'!$T:$T,Reti!H$5,'641.642'!$W:$W,Reti!$A$1)+SUMIFS('635.811'!$G:$G,'635.811'!$Q:$Q,Reti!H$5,'635.811'!$R:$R,Reti!$A$1,'635.811'!$P:$P,Reti!$A51)</f>
        <v>6626966</v>
      </c>
      <c r="I51" s="35">
        <f>+SUMIFS('GV(154.632.62x)'!$G:$G,'GV(154.632.62x)'!$S:$S,Reti!$A51,'GV(154.632.62x)'!$T:$T,Reti!I$5,'GV(154.632.62x)'!$U:$U,Reti!$A$1)-SUMIFS('GV(154.632.62x)'!$H:$H,'GV(154.632.62x)'!$S:$S,Reti!$A51,'GV(154.632.62x)'!$T:$T,Reti!I$5,'GV(154.632.62x)'!$U:$U,Reti!$A$1)+SUMIFS('641.642'!$G:$G,'641.642'!$S:$S,Reti!$A51,'641.642'!$T:$T,Reti!I$5,'641.642'!$W:$W,Reti!$A$1)-SUMIFS('641.642'!$H:$H,'641.642'!$S:$S,Reti!$A51,'641.642'!$T:$T,Reti!I$5,'641.642'!$W:$W,Reti!$A$1)+SUMIFS('635.811'!$G:$G,'635.811'!$Q:$Q,Reti!I$5,'635.811'!$R:$R,Reti!$A$1,'635.811'!$P:$P,Reti!$A51)</f>
        <v>6626966</v>
      </c>
      <c r="J51" s="35">
        <f>+SUMIFS('GV(154.632.62x)'!$G:$G,'GV(154.632.62x)'!$S:$S,Reti!$A51,'GV(154.632.62x)'!$T:$T,Reti!J$5,'GV(154.632.62x)'!$U:$U,Reti!$A$1)-SUMIFS('GV(154.632.62x)'!$H:$H,'GV(154.632.62x)'!$S:$S,Reti!$A51,'GV(154.632.62x)'!$T:$T,Reti!J$5,'GV(154.632.62x)'!$U:$U,Reti!$A$1)+SUMIFS('641.642'!$G:$G,'641.642'!$S:$S,Reti!$A51,'641.642'!$T:$T,Reti!J$5,'641.642'!$W:$W,Reti!$A$1)-SUMIFS('641.642'!$H:$H,'641.642'!$S:$S,Reti!$A51,'641.642'!$T:$T,Reti!J$5,'641.642'!$W:$W,Reti!$A$1)+SUMIFS('635.811'!$G:$G,'635.811'!$Q:$Q,Reti!J$5,'635.811'!$R:$R,Reti!$A$1,'635.811'!$P:$P,Reti!$A51)</f>
        <v>7881966</v>
      </c>
      <c r="K51" s="35">
        <f>+SUMIFS('GV(154.632.62x)'!$G:$G,'GV(154.632.62x)'!$S:$S,Reti!$A51,'GV(154.632.62x)'!$T:$T,Reti!K$5,'GV(154.632.62x)'!$U:$U,Reti!$A$1)-SUMIFS('GV(154.632.62x)'!$H:$H,'GV(154.632.62x)'!$S:$S,Reti!$A51,'GV(154.632.62x)'!$T:$T,Reti!K$5,'GV(154.632.62x)'!$U:$U,Reti!$A$1)+SUMIFS('641.642'!$G:$G,'641.642'!$S:$S,Reti!$A51,'641.642'!$T:$T,Reti!K$5,'641.642'!$W:$W,Reti!$A$1)-SUMIFS('641.642'!$H:$H,'641.642'!$S:$S,Reti!$A51,'641.642'!$T:$T,Reti!K$5,'641.642'!$W:$W,Reti!$A$1)+SUMIFS('635.811'!$G:$G,'635.811'!$Q:$Q,Reti!K$5,'635.811'!$R:$R,Reti!$A$1,'635.811'!$P:$P,Reti!$A51)</f>
        <v>8522873</v>
      </c>
      <c r="L51" s="35">
        <f>+SUMIFS('GV(154.632.62x)'!$G:$G,'GV(154.632.62x)'!$S:$S,Reti!$A51,'GV(154.632.62x)'!$T:$T,Reti!L$5,'GV(154.632.62x)'!$U:$U,Reti!$A$1)-SUMIFS('GV(154.632.62x)'!$H:$H,'GV(154.632.62x)'!$S:$S,Reti!$A51,'GV(154.632.62x)'!$T:$T,Reti!L$5,'GV(154.632.62x)'!$U:$U,Reti!$A$1)+SUMIFS('641.642'!$G:$G,'641.642'!$S:$S,Reti!$A51,'641.642'!$T:$T,Reti!L$5,'641.642'!$W:$W,Reti!$A$1)-SUMIFS('641.642'!$H:$H,'641.642'!$S:$S,Reti!$A51,'641.642'!$T:$T,Reti!L$5,'641.642'!$W:$W,Reti!$A$1)+SUMIFS('635.811'!$G:$G,'635.811'!$Q:$Q,Reti!L$5,'635.811'!$R:$R,Reti!$A$1,'635.811'!$P:$P,Reti!$A51)</f>
        <v>561667</v>
      </c>
      <c r="M51" s="35">
        <f>+SUMIFS('GV(154.632.62x)'!$G:$G,'GV(154.632.62x)'!$S:$S,Reti!$A51,'GV(154.632.62x)'!$T:$T,Reti!M$5,'GV(154.632.62x)'!$U:$U,Reti!$A$1)-SUMIFS('GV(154.632.62x)'!$H:$H,'GV(154.632.62x)'!$S:$S,Reti!$A51,'GV(154.632.62x)'!$T:$T,Reti!M$5,'GV(154.632.62x)'!$U:$U,Reti!$A$1)+SUMIFS('641.642'!$G:$G,'641.642'!$S:$S,Reti!$A51,'641.642'!$T:$T,Reti!M$5,'641.642'!$W:$W,Reti!$A$1)-SUMIFS('641.642'!$H:$H,'641.642'!$S:$S,Reti!$A51,'641.642'!$T:$T,Reti!M$5,'641.642'!$W:$W,Reti!$A$1)+SUMIFS('635.811'!$G:$G,'635.811'!$Q:$Q,Reti!M$5,'635.811'!$R:$R,Reti!$A$1,'635.811'!$P:$P,Reti!$A51)+5000000</f>
        <v>5000000</v>
      </c>
      <c r="N51" s="35">
        <f>+SUMIFS('GV(154.632.62x)'!$G:$G,'GV(154.632.62x)'!$S:$S,Reti!$A51,'GV(154.632.62x)'!$T:$T,Reti!N$5,'GV(154.632.62x)'!$U:$U,Reti!$A$1)-SUMIFS('GV(154.632.62x)'!$H:$H,'GV(154.632.62x)'!$S:$S,Reti!$A51,'GV(154.632.62x)'!$T:$T,Reti!N$5,'GV(154.632.62x)'!$U:$U,Reti!$A$1)+SUMIFS('641.642'!$G:$G,'641.642'!$S:$S,Reti!$A51,'641.642'!$T:$T,Reti!N$5,'641.642'!$W:$W,Reti!$A$1)-SUMIFS('641.642'!$H:$H,'641.642'!$S:$S,Reti!$A51,'641.642'!$T:$T,Reti!N$5,'641.642'!$W:$W,Reti!$A$1)+SUMIFS('635.811'!$G:$G,'635.811'!$Q:$Q,Reti!N$5,'635.811'!$R:$R,Reti!$A$1,'635.811'!$P:$P,Reti!$A51)+5000000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eti!$A52,'GV(154.632.62x)'!$T:$T,Reti!C$5,'GV(154.632.62x)'!$U:$U,Reti!$A$1)-SUMIFS('GV(154.632.62x)'!$H:$H,'GV(154.632.62x)'!$S:$S,Reti!$A52,'GV(154.632.62x)'!$T:$T,Reti!C$5,'GV(154.632.62x)'!$U:$U,Reti!$A$1)+SUMIFS('641.642'!$G:$G,'641.642'!$S:$S,Reti!$A52,'641.642'!$T:$T,Reti!C$5,'641.642'!$W:$W,Reti!$A$1)-SUMIFS('641.642'!$H:$H,'641.642'!$S:$S,Reti!$A52,'641.642'!$T:$T,Reti!C$5,'641.642'!$W:$W,Reti!$A$1)+SUMIFS('635.811'!$G:$G,'635.811'!$Q:$Q,Reti!C$5,'635.811'!$R:$R,Reti!$A$1,'635.811'!$P:$P,Reti!$A52)</f>
        <v>105729928</v>
      </c>
      <c r="D52" s="35">
        <f>+SUMIFS('GV(154.632.62x)'!$G:$G,'GV(154.632.62x)'!$S:$S,Reti!$A52,'GV(154.632.62x)'!$T:$T,Reti!D$5,'GV(154.632.62x)'!$U:$U,Reti!$A$1)-SUMIFS('GV(154.632.62x)'!$H:$H,'GV(154.632.62x)'!$S:$S,Reti!$A52,'GV(154.632.62x)'!$T:$T,Reti!D$5,'GV(154.632.62x)'!$U:$U,Reti!$A$1)+SUMIFS('641.642'!$G:$G,'641.642'!$S:$S,Reti!$A52,'641.642'!$T:$T,Reti!D$5,'641.642'!$W:$W,Reti!$A$1)-SUMIFS('641.642'!$H:$H,'641.642'!$S:$S,Reti!$A52,'641.642'!$T:$T,Reti!D$5,'641.642'!$W:$W,Reti!$A$1)+SUMIFS('635.811'!$G:$G,'635.811'!$Q:$Q,Reti!D$5,'635.811'!$R:$R,Reti!$A$1,'635.811'!$P:$P,Reti!$A52)</f>
        <v>105394230</v>
      </c>
      <c r="E52" s="35">
        <f>+SUMIFS('GV(154.632.62x)'!$G:$G,'GV(154.632.62x)'!$S:$S,Reti!$A52,'GV(154.632.62x)'!$T:$T,Reti!E$5,'GV(154.632.62x)'!$U:$U,Reti!$A$1)-SUMIFS('GV(154.632.62x)'!$H:$H,'GV(154.632.62x)'!$S:$S,Reti!$A52,'GV(154.632.62x)'!$T:$T,Reti!E$5,'GV(154.632.62x)'!$U:$U,Reti!$A$1)+SUMIFS('641.642'!$G:$G,'641.642'!$S:$S,Reti!$A52,'641.642'!$T:$T,Reti!E$5,'641.642'!$W:$W,Reti!$A$1)-SUMIFS('641.642'!$H:$H,'641.642'!$S:$S,Reti!$A52,'641.642'!$T:$T,Reti!E$5,'641.642'!$W:$W,Reti!$A$1)+SUMIFS('635.811'!$G:$G,'635.811'!$Q:$Q,Reti!E$5,'635.811'!$R:$R,Reti!$A$1,'635.811'!$P:$P,Reti!$A52)</f>
        <v>133899902</v>
      </c>
      <c r="F52" s="35">
        <f>+SUMIFS('GV(154.632.62x)'!$G:$G,'GV(154.632.62x)'!$S:$S,Reti!$A52,'GV(154.632.62x)'!$T:$T,Reti!F$5,'GV(154.632.62x)'!$U:$U,Reti!$A$1)-SUMIFS('GV(154.632.62x)'!$H:$H,'GV(154.632.62x)'!$S:$S,Reti!$A52,'GV(154.632.62x)'!$T:$T,Reti!F$5,'GV(154.632.62x)'!$U:$U,Reti!$A$1)+SUMIFS('641.642'!$G:$G,'641.642'!$S:$S,Reti!$A52,'641.642'!$T:$T,Reti!F$5,'641.642'!$W:$W,Reti!$A$1)-SUMIFS('641.642'!$H:$H,'641.642'!$S:$S,Reti!$A52,'641.642'!$T:$T,Reti!F$5,'641.642'!$W:$W,Reti!$A$1)+SUMIFS('635.811'!$G:$G,'635.811'!$Q:$Q,Reti!F$5,'635.811'!$R:$R,Reti!$A$1,'635.811'!$P:$P,Reti!$A52)</f>
        <v>88411777</v>
      </c>
      <c r="G52" s="35">
        <f>+SUMIFS('GV(154.632.62x)'!$G:$G,'GV(154.632.62x)'!$S:$S,Reti!$A52,'GV(154.632.62x)'!$T:$T,Reti!G$5,'GV(154.632.62x)'!$U:$U,Reti!$A$1)-SUMIFS('GV(154.632.62x)'!$H:$H,'GV(154.632.62x)'!$S:$S,Reti!$A52,'GV(154.632.62x)'!$T:$T,Reti!G$5,'GV(154.632.62x)'!$U:$U,Reti!$A$1)+SUMIFS('641.642'!$G:$G,'641.642'!$S:$S,Reti!$A52,'641.642'!$T:$T,Reti!G$5,'641.642'!$W:$W,Reti!$A$1)-SUMIFS('641.642'!$H:$H,'641.642'!$S:$S,Reti!$A52,'641.642'!$T:$T,Reti!G$5,'641.642'!$W:$W,Reti!$A$1)+SUMIFS('635.811'!$G:$G,'635.811'!$Q:$Q,Reti!G$5,'635.811'!$R:$R,Reti!$A$1,'635.811'!$P:$P,Reti!$A52)</f>
        <v>86328116</v>
      </c>
      <c r="H52" s="35">
        <f>+SUMIFS('GV(154.632.62x)'!$G:$G,'GV(154.632.62x)'!$S:$S,Reti!$A52,'GV(154.632.62x)'!$T:$T,Reti!H$5,'GV(154.632.62x)'!$U:$U,Reti!$A$1)-SUMIFS('GV(154.632.62x)'!$H:$H,'GV(154.632.62x)'!$S:$S,Reti!$A52,'GV(154.632.62x)'!$T:$T,Reti!H$5,'GV(154.632.62x)'!$U:$U,Reti!$A$1)+SUMIFS('641.642'!$G:$G,'641.642'!$S:$S,Reti!$A52,'641.642'!$T:$T,Reti!H$5,'641.642'!$W:$W,Reti!$A$1)-SUMIFS('641.642'!$H:$H,'641.642'!$S:$S,Reti!$A52,'641.642'!$T:$T,Reti!H$5,'641.642'!$W:$W,Reti!$A$1)+SUMIFS('635.811'!$G:$G,'635.811'!$Q:$Q,Reti!H$5,'635.811'!$R:$R,Reti!$A$1,'635.811'!$P:$P,Reti!$A52)</f>
        <v>88664950</v>
      </c>
      <c r="I52" s="35">
        <f>+SUMIFS('GV(154.632.62x)'!$G:$G,'GV(154.632.62x)'!$S:$S,Reti!$A52,'GV(154.632.62x)'!$T:$T,Reti!I$5,'GV(154.632.62x)'!$U:$U,Reti!$A$1)-SUMIFS('GV(154.632.62x)'!$H:$H,'GV(154.632.62x)'!$S:$S,Reti!$A52,'GV(154.632.62x)'!$T:$T,Reti!I$5,'GV(154.632.62x)'!$U:$U,Reti!$A$1)+SUMIFS('641.642'!$G:$G,'641.642'!$S:$S,Reti!$A52,'641.642'!$T:$T,Reti!I$5,'641.642'!$W:$W,Reti!$A$1)-SUMIFS('641.642'!$H:$H,'641.642'!$S:$S,Reti!$A52,'641.642'!$T:$T,Reti!I$5,'641.642'!$W:$W,Reti!$A$1)+SUMIFS('635.811'!$G:$G,'635.811'!$Q:$Q,Reti!I$5,'635.811'!$R:$R,Reti!$A$1,'635.811'!$P:$P,Reti!$A52)</f>
        <v>73710919</v>
      </c>
      <c r="J52" s="35">
        <f>+SUMIFS('GV(154.632.62x)'!$G:$G,'GV(154.632.62x)'!$S:$S,Reti!$A52,'GV(154.632.62x)'!$T:$T,Reti!J$5,'GV(154.632.62x)'!$U:$U,Reti!$A$1)-SUMIFS('GV(154.632.62x)'!$H:$H,'GV(154.632.62x)'!$S:$S,Reti!$A52,'GV(154.632.62x)'!$T:$T,Reti!J$5,'GV(154.632.62x)'!$U:$U,Reti!$A$1)+SUMIFS('641.642'!$G:$G,'641.642'!$S:$S,Reti!$A52,'641.642'!$T:$T,Reti!J$5,'641.642'!$W:$W,Reti!$A$1)-SUMIFS('641.642'!$H:$H,'641.642'!$S:$S,Reti!$A52,'641.642'!$T:$T,Reti!J$5,'641.642'!$W:$W,Reti!$A$1)+SUMIFS('635.811'!$G:$G,'635.811'!$Q:$Q,Reti!J$5,'635.811'!$R:$R,Reti!$A$1,'635.811'!$P:$P,Reti!$A52)</f>
        <v>75719115</v>
      </c>
      <c r="K52" s="35">
        <f>+SUMIFS('GV(154.632.62x)'!$G:$G,'GV(154.632.62x)'!$S:$S,Reti!$A52,'GV(154.632.62x)'!$T:$T,Reti!K$5,'GV(154.632.62x)'!$U:$U,Reti!$A$1)-SUMIFS('GV(154.632.62x)'!$H:$H,'GV(154.632.62x)'!$S:$S,Reti!$A52,'GV(154.632.62x)'!$T:$T,Reti!K$5,'GV(154.632.62x)'!$U:$U,Reti!$A$1)+SUMIFS('641.642'!$G:$G,'641.642'!$S:$S,Reti!$A52,'641.642'!$T:$T,Reti!K$5,'641.642'!$W:$W,Reti!$A$1)-SUMIFS('641.642'!$H:$H,'641.642'!$S:$S,Reti!$A52,'641.642'!$T:$T,Reti!K$5,'641.642'!$W:$W,Reti!$A$1)+SUMIFS('635.811'!$G:$G,'635.811'!$Q:$Q,Reti!K$5,'635.811'!$R:$R,Reti!$A$1,'635.811'!$P:$P,Reti!$A52)</f>
        <v>80226581</v>
      </c>
      <c r="L52" s="35">
        <f>+SUMIFS('GV(154.632.62x)'!$G:$G,'GV(154.632.62x)'!$S:$S,Reti!$A52,'GV(154.632.62x)'!$T:$T,Reti!L$5,'GV(154.632.62x)'!$U:$U,Reti!$A$1)-SUMIFS('GV(154.632.62x)'!$H:$H,'GV(154.632.62x)'!$S:$S,Reti!$A52,'GV(154.632.62x)'!$T:$T,Reti!L$5,'GV(154.632.62x)'!$U:$U,Reti!$A$1)+SUMIFS('641.642'!$G:$G,'641.642'!$S:$S,Reti!$A52,'641.642'!$T:$T,Reti!L$5,'641.642'!$W:$W,Reti!$A$1)-SUMIFS('641.642'!$H:$H,'641.642'!$S:$S,Reti!$A52,'641.642'!$T:$T,Reti!L$5,'641.642'!$W:$W,Reti!$A$1)+SUMIFS('635.811'!$G:$G,'635.811'!$Q:$Q,Reti!L$5,'635.811'!$R:$R,Reti!$A$1,'635.811'!$P:$P,Reti!$A52)</f>
        <v>56376585</v>
      </c>
      <c r="M52" s="35">
        <f>+SUMIFS('GV(154.632.62x)'!$G:$G,'GV(154.632.62x)'!$S:$S,Reti!$A52,'GV(154.632.62x)'!$T:$T,Reti!M$5,'GV(154.632.62x)'!$U:$U,Reti!$A$1)-SUMIFS('GV(154.632.62x)'!$H:$H,'GV(154.632.62x)'!$S:$S,Reti!$A52,'GV(154.632.62x)'!$T:$T,Reti!M$5,'GV(154.632.62x)'!$U:$U,Reti!$A$1)+SUMIFS('641.642'!$G:$G,'641.642'!$S:$S,Reti!$A52,'641.642'!$T:$T,Reti!M$5,'641.642'!$W:$W,Reti!$A$1)-SUMIFS('641.642'!$H:$H,'641.642'!$S:$S,Reti!$A52,'641.642'!$T:$T,Reti!M$5,'641.642'!$W:$W,Reti!$A$1)+SUMIFS('635.811'!$G:$G,'635.811'!$Q:$Q,Reti!M$5,'635.811'!$R:$R,Reti!$A$1,'635.811'!$P:$P,Reti!$A52)+56000000</f>
        <v>56000000</v>
      </c>
      <c r="N52" s="35">
        <f>+SUMIFS('GV(154.632.62x)'!$G:$G,'GV(154.632.62x)'!$S:$S,Reti!$A52,'GV(154.632.62x)'!$T:$T,Reti!N$5,'GV(154.632.62x)'!$U:$U,Reti!$A$1)-SUMIFS('GV(154.632.62x)'!$H:$H,'GV(154.632.62x)'!$S:$S,Reti!$A52,'GV(154.632.62x)'!$T:$T,Reti!N$5,'GV(154.632.62x)'!$U:$U,Reti!$A$1)+SUMIFS('641.642'!$G:$G,'641.642'!$S:$S,Reti!$A52,'641.642'!$T:$T,Reti!N$5,'641.642'!$W:$W,Reti!$A$1)-SUMIFS('641.642'!$H:$H,'641.642'!$S:$S,Reti!$A52,'641.642'!$T:$T,Reti!N$5,'641.642'!$W:$W,Reti!$A$1)+SUMIFS('635.811'!$G:$G,'635.811'!$Q:$Q,Reti!N$5,'635.811'!$R:$R,Reti!$A$1,'635.811'!$P:$P,Reti!$A52)+56000000</f>
        <v>56000000</v>
      </c>
      <c r="O52" s="35">
        <f>+SUM(C52:N52)</f>
        <v>1006462103</v>
      </c>
    </row>
    <row r="53" spans="1:16" x14ac:dyDescent="0.25">
      <c r="A53" s="22" t="s">
        <v>3127</v>
      </c>
      <c r="B53" s="22" t="s">
        <v>3153</v>
      </c>
      <c r="C53" s="35">
        <f>+C52+C51</f>
        <v>114566745</v>
      </c>
      <c r="D53" s="35">
        <f t="shared" ref="D53:N53" si="4">+D52+D51</f>
        <v>114251750</v>
      </c>
      <c r="E53" s="35">
        <f t="shared" si="4"/>
        <v>142932221</v>
      </c>
      <c r="F53" s="35">
        <f t="shared" si="4"/>
        <v>95038743</v>
      </c>
      <c r="G53" s="35">
        <f t="shared" si="4"/>
        <v>92955082</v>
      </c>
      <c r="H53" s="35">
        <f t="shared" si="4"/>
        <v>95291916</v>
      </c>
      <c r="I53" s="35">
        <f t="shared" si="4"/>
        <v>80337885</v>
      </c>
      <c r="J53" s="35">
        <f t="shared" si="4"/>
        <v>83601081</v>
      </c>
      <c r="K53" s="35">
        <f t="shared" si="4"/>
        <v>88749454</v>
      </c>
      <c r="L53" s="35">
        <f t="shared" si="4"/>
        <v>56938252</v>
      </c>
      <c r="M53" s="35">
        <f t="shared" si="4"/>
        <v>61000000</v>
      </c>
      <c r="N53" s="35">
        <f t="shared" si="4"/>
        <v>61000000</v>
      </c>
      <c r="O53" s="35">
        <f>+SUM(C53:N53)</f>
        <v>1086663129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eti!$A55,'GV(154.632.62x)'!$T:$T,Reti!C$5,'GV(154.632.62x)'!$U:$U,Reti!$A$1)-SUMIFS('GV(154.632.62x)'!$H:$H,'GV(154.632.62x)'!$S:$S,Reti!$A55,'GV(154.632.62x)'!$T:$T,Reti!C$5,'GV(154.632.62x)'!$U:$U,Reti!$A$1)+SUMIFS('641.642'!$G:$G,'641.642'!$S:$S,Reti!$A55,'641.642'!$T:$T,Reti!C$5,'641.642'!$W:$W,Reti!$A$1)-SUMIFS('641.642'!$H:$H,'641.642'!$S:$S,Reti!$A55,'641.642'!$T:$T,Reti!C$5,'641.642'!$W:$W,Reti!$A$1)+SUMIFS('635.811'!$G:$G,'635.811'!$Q:$Q,Reti!C$5,'635.811'!$R:$R,Reti!$A$1,'635.811'!$P:$P,Reti!$A55)</f>
        <v>51852793</v>
      </c>
      <c r="D55" s="35">
        <f>+SUMIFS('GV(154.632.62x)'!$G:$G,'GV(154.632.62x)'!$S:$S,Reti!$A55,'GV(154.632.62x)'!$T:$T,Reti!D$5,'GV(154.632.62x)'!$U:$U,Reti!$A$1)-SUMIFS('GV(154.632.62x)'!$H:$H,'GV(154.632.62x)'!$S:$S,Reti!$A55,'GV(154.632.62x)'!$T:$T,Reti!D$5,'GV(154.632.62x)'!$U:$U,Reti!$A$1)+SUMIFS('641.642'!$G:$G,'641.642'!$S:$S,Reti!$A55,'641.642'!$T:$T,Reti!D$5,'641.642'!$W:$W,Reti!$A$1)-SUMIFS('641.642'!$H:$H,'641.642'!$S:$S,Reti!$A55,'641.642'!$T:$T,Reti!D$5,'641.642'!$W:$W,Reti!$A$1)+SUMIFS('635.811'!$G:$G,'635.811'!$Q:$Q,Reti!D$5,'635.811'!$R:$R,Reti!$A$1,'635.811'!$P:$P,Reti!$A55)</f>
        <v>96737075</v>
      </c>
      <c r="E55" s="35">
        <f>+SUMIFS('GV(154.632.62x)'!$G:$G,'GV(154.632.62x)'!$S:$S,Reti!$A55,'GV(154.632.62x)'!$T:$T,Reti!E$5,'GV(154.632.62x)'!$U:$U,Reti!$A$1)-SUMIFS('GV(154.632.62x)'!$H:$H,'GV(154.632.62x)'!$S:$S,Reti!$A55,'GV(154.632.62x)'!$T:$T,Reti!E$5,'GV(154.632.62x)'!$U:$U,Reti!$A$1)+SUMIFS('641.642'!$G:$G,'641.642'!$S:$S,Reti!$A55,'641.642'!$T:$T,Reti!E$5,'641.642'!$W:$W,Reti!$A$1)-SUMIFS('641.642'!$H:$H,'641.642'!$S:$S,Reti!$A55,'641.642'!$T:$T,Reti!E$5,'641.642'!$W:$W,Reti!$A$1)+SUMIFS('635.811'!$G:$G,'635.811'!$Q:$Q,Reti!E$5,'635.811'!$R:$R,Reti!$A$1,'635.811'!$P:$P,Reti!$A55)</f>
        <v>46767733</v>
      </c>
      <c r="F55" s="35">
        <f>+SUMIFS('GV(154.632.62x)'!$G:$G,'GV(154.632.62x)'!$S:$S,Reti!$A55,'GV(154.632.62x)'!$T:$T,Reti!F$5,'GV(154.632.62x)'!$U:$U,Reti!$A$1)-SUMIFS('GV(154.632.62x)'!$H:$H,'GV(154.632.62x)'!$S:$S,Reti!$A55,'GV(154.632.62x)'!$T:$T,Reti!F$5,'GV(154.632.62x)'!$U:$U,Reti!$A$1)+SUMIFS('641.642'!$G:$G,'641.642'!$S:$S,Reti!$A55,'641.642'!$T:$T,Reti!F$5,'641.642'!$W:$W,Reti!$A$1)-SUMIFS('641.642'!$H:$H,'641.642'!$S:$S,Reti!$A55,'641.642'!$T:$T,Reti!F$5,'641.642'!$W:$W,Reti!$A$1)+SUMIFS('635.811'!$G:$G,'635.811'!$Q:$Q,Reti!F$5,'635.811'!$R:$R,Reti!$A$1,'635.811'!$P:$P,Reti!$A55)</f>
        <v>47157472</v>
      </c>
      <c r="G55" s="35">
        <f>+SUMIFS('GV(154.632.62x)'!$G:$G,'GV(154.632.62x)'!$S:$S,Reti!$A55,'GV(154.632.62x)'!$T:$T,Reti!G$5,'GV(154.632.62x)'!$U:$U,Reti!$A$1)-SUMIFS('GV(154.632.62x)'!$H:$H,'GV(154.632.62x)'!$S:$S,Reti!$A55,'GV(154.632.62x)'!$T:$T,Reti!G$5,'GV(154.632.62x)'!$U:$U,Reti!$A$1)+SUMIFS('641.642'!$G:$G,'641.642'!$S:$S,Reti!$A55,'641.642'!$T:$T,Reti!G$5,'641.642'!$W:$W,Reti!$A$1)-SUMIFS('641.642'!$H:$H,'641.642'!$S:$S,Reti!$A55,'641.642'!$T:$T,Reti!G$5,'641.642'!$W:$W,Reti!$A$1)+SUMIFS('635.811'!$G:$G,'635.811'!$Q:$Q,Reti!G$5,'635.811'!$R:$R,Reti!$A$1,'635.811'!$P:$P,Reti!$A55)</f>
        <v>79259800</v>
      </c>
      <c r="H55" s="35">
        <f>+SUMIFS('GV(154.632.62x)'!$G:$G,'GV(154.632.62x)'!$S:$S,Reti!$A55,'GV(154.632.62x)'!$T:$T,Reti!H$5,'GV(154.632.62x)'!$U:$U,Reti!$A$1)-SUMIFS('GV(154.632.62x)'!$H:$H,'GV(154.632.62x)'!$S:$S,Reti!$A55,'GV(154.632.62x)'!$T:$T,Reti!H$5,'GV(154.632.62x)'!$U:$U,Reti!$A$1)+SUMIFS('641.642'!$G:$G,'641.642'!$S:$S,Reti!$A55,'641.642'!$T:$T,Reti!H$5,'641.642'!$W:$W,Reti!$A$1)-SUMIFS('641.642'!$H:$H,'641.642'!$S:$S,Reti!$A55,'641.642'!$T:$T,Reti!H$5,'641.642'!$W:$W,Reti!$A$1)+SUMIFS('635.811'!$G:$G,'635.811'!$Q:$Q,Reti!H$5,'635.811'!$R:$R,Reti!$A$1,'635.811'!$P:$P,Reti!$A55)</f>
        <v>44740321</v>
      </c>
      <c r="I55" s="35">
        <f>+SUMIFS('GV(154.632.62x)'!$G:$G,'GV(154.632.62x)'!$S:$S,Reti!$A55,'GV(154.632.62x)'!$T:$T,Reti!I$5,'GV(154.632.62x)'!$U:$U,Reti!$A$1)-SUMIFS('GV(154.632.62x)'!$H:$H,'GV(154.632.62x)'!$S:$S,Reti!$A55,'GV(154.632.62x)'!$T:$T,Reti!I$5,'GV(154.632.62x)'!$U:$U,Reti!$A$1)+SUMIFS('641.642'!$G:$G,'641.642'!$S:$S,Reti!$A55,'641.642'!$T:$T,Reti!I$5,'641.642'!$W:$W,Reti!$A$1)-SUMIFS('641.642'!$H:$H,'641.642'!$S:$S,Reti!$A55,'641.642'!$T:$T,Reti!I$5,'641.642'!$W:$W,Reti!$A$1)+SUMIFS('635.811'!$G:$G,'635.811'!$Q:$Q,Reti!I$5,'635.811'!$R:$R,Reti!$A$1,'635.811'!$P:$P,Reti!$A55)</f>
        <v>61367925</v>
      </c>
      <c r="J55" s="35">
        <f>+SUMIFS('GV(154.632.62x)'!$G:$G,'GV(154.632.62x)'!$S:$S,Reti!$A55,'GV(154.632.62x)'!$T:$T,Reti!J$5,'GV(154.632.62x)'!$U:$U,Reti!$A$1)-SUMIFS('GV(154.632.62x)'!$H:$H,'GV(154.632.62x)'!$S:$S,Reti!$A55,'GV(154.632.62x)'!$T:$T,Reti!J$5,'GV(154.632.62x)'!$U:$U,Reti!$A$1)+SUMIFS('641.642'!$G:$G,'641.642'!$S:$S,Reti!$A55,'641.642'!$T:$T,Reti!J$5,'641.642'!$W:$W,Reti!$A$1)-SUMIFS('641.642'!$H:$H,'641.642'!$S:$S,Reti!$A55,'641.642'!$T:$T,Reti!J$5,'641.642'!$W:$W,Reti!$A$1)+SUMIFS('635.811'!$G:$G,'635.811'!$Q:$Q,Reti!J$5,'635.811'!$R:$R,Reti!$A$1,'635.811'!$P:$P,Reti!$A55)</f>
        <v>102822626</v>
      </c>
      <c r="K55" s="35">
        <f>+SUMIFS('GV(154.632.62x)'!$G:$G,'GV(154.632.62x)'!$S:$S,Reti!$A55,'GV(154.632.62x)'!$T:$T,Reti!K$5,'GV(154.632.62x)'!$U:$U,Reti!$A$1)-SUMIFS('GV(154.632.62x)'!$H:$H,'GV(154.632.62x)'!$S:$S,Reti!$A55,'GV(154.632.62x)'!$T:$T,Reti!K$5,'GV(154.632.62x)'!$U:$U,Reti!$A$1)+SUMIFS('641.642'!$G:$G,'641.642'!$S:$S,Reti!$A55,'641.642'!$T:$T,Reti!K$5,'641.642'!$W:$W,Reti!$A$1)-SUMIFS('641.642'!$H:$H,'641.642'!$S:$S,Reti!$A55,'641.642'!$T:$T,Reti!K$5,'641.642'!$W:$W,Reti!$A$1)+SUMIFS('635.811'!$G:$G,'635.811'!$Q:$Q,Reti!K$5,'635.811'!$R:$R,Reti!$A$1,'635.811'!$P:$P,Reti!$A55)</f>
        <v>103299393</v>
      </c>
      <c r="L55" s="35">
        <f>+SUMIFS('GV(154.632.62x)'!$G:$G,'GV(154.632.62x)'!$S:$S,Reti!$A55,'GV(154.632.62x)'!$T:$T,Reti!L$5,'GV(154.632.62x)'!$U:$U,Reti!$A$1)-SUMIFS('GV(154.632.62x)'!$H:$H,'GV(154.632.62x)'!$S:$S,Reti!$A55,'GV(154.632.62x)'!$T:$T,Reti!L$5,'GV(154.632.62x)'!$U:$U,Reti!$A$1)+SUMIFS('641.642'!$G:$G,'641.642'!$S:$S,Reti!$A55,'641.642'!$T:$T,Reti!L$5,'641.642'!$W:$W,Reti!$A$1)-SUMIFS('641.642'!$H:$H,'641.642'!$S:$S,Reti!$A55,'641.642'!$T:$T,Reti!L$5,'641.642'!$W:$W,Reti!$A$1)+SUMIFS('635.811'!$G:$G,'635.811'!$Q:$Q,Reti!L$5,'635.811'!$R:$R,Reti!$A$1,'635.811'!$P:$P,Reti!$A55)+100000000</f>
        <v>100000000</v>
      </c>
      <c r="M55" s="35">
        <f>+SUMIFS('GV(154.632.62x)'!$G:$G,'GV(154.632.62x)'!$S:$S,Reti!$A55,'GV(154.632.62x)'!$T:$T,Reti!M$5,'GV(154.632.62x)'!$U:$U,Reti!$A$1)-SUMIFS('GV(154.632.62x)'!$H:$H,'GV(154.632.62x)'!$S:$S,Reti!$A55,'GV(154.632.62x)'!$T:$T,Reti!M$5,'GV(154.632.62x)'!$U:$U,Reti!$A$1)+SUMIFS('641.642'!$G:$G,'641.642'!$S:$S,Reti!$A55,'641.642'!$T:$T,Reti!M$5,'641.642'!$W:$W,Reti!$A$1)-SUMIFS('641.642'!$H:$H,'641.642'!$S:$S,Reti!$A55,'641.642'!$T:$T,Reti!M$5,'641.642'!$W:$W,Reti!$A$1)+SUMIFS('635.811'!$G:$G,'635.811'!$Q:$Q,Reti!M$5,'635.811'!$R:$R,Reti!$A$1,'635.811'!$P:$P,Reti!$A55)+100000000</f>
        <v>100000000</v>
      </c>
      <c r="N55" s="35">
        <f>+SUMIFS('GV(154.632.62x)'!$G:$G,'GV(154.632.62x)'!$S:$S,Reti!$A55,'GV(154.632.62x)'!$T:$T,Reti!N$5,'GV(154.632.62x)'!$U:$U,Reti!$A$1)-SUMIFS('GV(154.632.62x)'!$H:$H,'GV(154.632.62x)'!$S:$S,Reti!$A55,'GV(154.632.62x)'!$T:$T,Reti!N$5,'GV(154.632.62x)'!$U:$U,Reti!$A$1)+SUMIFS('641.642'!$G:$G,'641.642'!$S:$S,Reti!$A55,'641.642'!$T:$T,Reti!N$5,'641.642'!$W:$W,Reti!$A$1)-SUMIFS('641.642'!$H:$H,'641.642'!$S:$S,Reti!$A55,'641.642'!$T:$T,Reti!N$5,'641.642'!$W:$W,Reti!$A$1)+SUMIFS('635.811'!$G:$G,'635.811'!$Q:$Q,Reti!N$5,'635.811'!$R:$R,Reti!$A$1,'635.811'!$P:$P,Reti!$A55)+100000000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eti!$A56,'GV(154.632.62x)'!$T:$T,Reti!C$5,'GV(154.632.62x)'!$U:$U,Reti!$A$1)-SUMIFS('GV(154.632.62x)'!$H:$H,'GV(154.632.62x)'!$S:$S,Reti!$A56,'GV(154.632.62x)'!$T:$T,Reti!C$5,'GV(154.632.62x)'!$U:$U,Reti!$A$1)+SUMIFS('641.642'!$G:$G,'641.642'!$S:$S,Reti!$A56,'641.642'!$T:$T,Reti!C$5,'641.642'!$W:$W,Reti!$A$1)-SUMIFS('641.642'!$H:$H,'641.642'!$S:$S,Reti!$A56,'641.642'!$T:$T,Reti!C$5,'641.642'!$W:$W,Reti!$A$1)+SUMIFS('635.811'!$G:$G,'635.811'!$Q:$Q,Reti!C$5,'635.811'!$R:$R,Reti!$A$1,'635.811'!$P:$P,Reti!$A56)</f>
        <v>0</v>
      </c>
      <c r="D56" s="35">
        <f>+SUMIFS('GV(154.632.62x)'!$G:$G,'GV(154.632.62x)'!$S:$S,Reti!$A56,'GV(154.632.62x)'!$T:$T,Reti!D$5,'GV(154.632.62x)'!$U:$U,Reti!$A$1)-SUMIFS('GV(154.632.62x)'!$H:$H,'GV(154.632.62x)'!$S:$S,Reti!$A56,'GV(154.632.62x)'!$T:$T,Reti!D$5,'GV(154.632.62x)'!$U:$U,Reti!$A$1)+SUMIFS('641.642'!$G:$G,'641.642'!$S:$S,Reti!$A56,'641.642'!$T:$T,Reti!D$5,'641.642'!$W:$W,Reti!$A$1)-SUMIFS('641.642'!$H:$H,'641.642'!$S:$S,Reti!$A56,'641.642'!$T:$T,Reti!D$5,'641.642'!$W:$W,Reti!$A$1)+SUMIFS('635.811'!$G:$G,'635.811'!$Q:$Q,Reti!D$5,'635.811'!$R:$R,Reti!$A$1,'635.811'!$P:$P,Reti!$A56)</f>
        <v>0</v>
      </c>
      <c r="E56" s="35">
        <f>+SUMIFS('GV(154.632.62x)'!$G:$G,'GV(154.632.62x)'!$S:$S,Reti!$A56,'GV(154.632.62x)'!$T:$T,Reti!E$5,'GV(154.632.62x)'!$U:$U,Reti!$A$1)-SUMIFS('GV(154.632.62x)'!$H:$H,'GV(154.632.62x)'!$S:$S,Reti!$A56,'GV(154.632.62x)'!$T:$T,Reti!E$5,'GV(154.632.62x)'!$U:$U,Reti!$A$1)+SUMIFS('641.642'!$G:$G,'641.642'!$S:$S,Reti!$A56,'641.642'!$T:$T,Reti!E$5,'641.642'!$W:$W,Reti!$A$1)-SUMIFS('641.642'!$H:$H,'641.642'!$S:$S,Reti!$A56,'641.642'!$T:$T,Reti!E$5,'641.642'!$W:$W,Reti!$A$1)+SUMIFS('635.811'!$G:$G,'635.811'!$Q:$Q,Reti!E$5,'635.811'!$R:$R,Reti!$A$1,'635.811'!$P:$P,Reti!$A56)</f>
        <v>0</v>
      </c>
      <c r="F56" s="35">
        <f>+SUMIFS('GV(154.632.62x)'!$G:$G,'GV(154.632.62x)'!$S:$S,Reti!$A56,'GV(154.632.62x)'!$T:$T,Reti!F$5,'GV(154.632.62x)'!$U:$U,Reti!$A$1)-SUMIFS('GV(154.632.62x)'!$H:$H,'GV(154.632.62x)'!$S:$S,Reti!$A56,'GV(154.632.62x)'!$T:$T,Reti!F$5,'GV(154.632.62x)'!$U:$U,Reti!$A$1)+SUMIFS('641.642'!$G:$G,'641.642'!$S:$S,Reti!$A56,'641.642'!$T:$T,Reti!F$5,'641.642'!$W:$W,Reti!$A$1)-SUMIFS('641.642'!$H:$H,'641.642'!$S:$S,Reti!$A56,'641.642'!$T:$T,Reti!F$5,'641.642'!$W:$W,Reti!$A$1)+SUMIFS('635.811'!$G:$G,'635.811'!$Q:$Q,Reti!F$5,'635.811'!$R:$R,Reti!$A$1,'635.811'!$P:$P,Reti!$A56)</f>
        <v>0</v>
      </c>
      <c r="G56" s="35">
        <f>+SUMIFS('GV(154.632.62x)'!$G:$G,'GV(154.632.62x)'!$S:$S,Reti!$A56,'GV(154.632.62x)'!$T:$T,Reti!G$5,'GV(154.632.62x)'!$U:$U,Reti!$A$1)-SUMIFS('GV(154.632.62x)'!$H:$H,'GV(154.632.62x)'!$S:$S,Reti!$A56,'GV(154.632.62x)'!$T:$T,Reti!G$5,'GV(154.632.62x)'!$U:$U,Reti!$A$1)+SUMIFS('641.642'!$G:$G,'641.642'!$S:$S,Reti!$A56,'641.642'!$T:$T,Reti!G$5,'641.642'!$W:$W,Reti!$A$1)-SUMIFS('641.642'!$H:$H,'641.642'!$S:$S,Reti!$A56,'641.642'!$T:$T,Reti!G$5,'641.642'!$W:$W,Reti!$A$1)+SUMIFS('635.811'!$G:$G,'635.811'!$Q:$Q,Reti!G$5,'635.811'!$R:$R,Reti!$A$1,'635.811'!$P:$P,Reti!$A56)</f>
        <v>0</v>
      </c>
      <c r="H56" s="35">
        <f>+SUMIFS('GV(154.632.62x)'!$G:$G,'GV(154.632.62x)'!$S:$S,Reti!$A56,'GV(154.632.62x)'!$T:$T,Reti!H$5,'GV(154.632.62x)'!$U:$U,Reti!$A$1)-SUMIFS('GV(154.632.62x)'!$H:$H,'GV(154.632.62x)'!$S:$S,Reti!$A56,'GV(154.632.62x)'!$T:$T,Reti!H$5,'GV(154.632.62x)'!$U:$U,Reti!$A$1)+SUMIFS('641.642'!$G:$G,'641.642'!$S:$S,Reti!$A56,'641.642'!$T:$T,Reti!H$5,'641.642'!$W:$W,Reti!$A$1)-SUMIFS('641.642'!$H:$H,'641.642'!$S:$S,Reti!$A56,'641.642'!$T:$T,Reti!H$5,'641.642'!$W:$W,Reti!$A$1)+SUMIFS('635.811'!$G:$G,'635.811'!$Q:$Q,Reti!H$5,'635.811'!$R:$R,Reti!$A$1,'635.811'!$P:$P,Reti!$A56)</f>
        <v>0</v>
      </c>
      <c r="I56" s="35">
        <f>+SUMIFS('GV(154.632.62x)'!$G:$G,'GV(154.632.62x)'!$S:$S,Reti!$A56,'GV(154.632.62x)'!$T:$T,Reti!I$5,'GV(154.632.62x)'!$U:$U,Reti!$A$1)-SUMIFS('GV(154.632.62x)'!$H:$H,'GV(154.632.62x)'!$S:$S,Reti!$A56,'GV(154.632.62x)'!$T:$T,Reti!I$5,'GV(154.632.62x)'!$U:$U,Reti!$A$1)+SUMIFS('641.642'!$G:$G,'641.642'!$S:$S,Reti!$A56,'641.642'!$T:$T,Reti!I$5,'641.642'!$W:$W,Reti!$A$1)-SUMIFS('641.642'!$H:$H,'641.642'!$S:$S,Reti!$A56,'641.642'!$T:$T,Reti!I$5,'641.642'!$W:$W,Reti!$A$1)+SUMIFS('635.811'!$G:$G,'635.811'!$Q:$Q,Reti!I$5,'635.811'!$R:$R,Reti!$A$1,'635.811'!$P:$P,Reti!$A56)</f>
        <v>0</v>
      </c>
      <c r="J56" s="35">
        <f>+SUMIFS('GV(154.632.62x)'!$G:$G,'GV(154.632.62x)'!$S:$S,Reti!$A56,'GV(154.632.62x)'!$T:$T,Reti!J$5,'GV(154.632.62x)'!$U:$U,Reti!$A$1)-SUMIFS('GV(154.632.62x)'!$H:$H,'GV(154.632.62x)'!$S:$S,Reti!$A56,'GV(154.632.62x)'!$T:$T,Reti!J$5,'GV(154.632.62x)'!$U:$U,Reti!$A$1)+SUMIFS('641.642'!$G:$G,'641.642'!$S:$S,Reti!$A56,'641.642'!$T:$T,Reti!J$5,'641.642'!$W:$W,Reti!$A$1)-SUMIFS('641.642'!$H:$H,'641.642'!$S:$S,Reti!$A56,'641.642'!$T:$T,Reti!J$5,'641.642'!$W:$W,Reti!$A$1)+SUMIFS('635.811'!$G:$G,'635.811'!$Q:$Q,Reti!J$5,'635.811'!$R:$R,Reti!$A$1,'635.811'!$P:$P,Reti!$A56)</f>
        <v>9960000</v>
      </c>
      <c r="K56" s="35">
        <f>+SUMIFS('GV(154.632.62x)'!$G:$G,'GV(154.632.62x)'!$S:$S,Reti!$A56,'GV(154.632.62x)'!$T:$T,Reti!K$5,'GV(154.632.62x)'!$U:$U,Reti!$A$1)-SUMIFS('GV(154.632.62x)'!$H:$H,'GV(154.632.62x)'!$S:$S,Reti!$A56,'GV(154.632.62x)'!$T:$T,Reti!K$5,'GV(154.632.62x)'!$U:$U,Reti!$A$1)+SUMIFS('641.642'!$G:$G,'641.642'!$S:$S,Reti!$A56,'641.642'!$T:$T,Reti!K$5,'641.642'!$W:$W,Reti!$A$1)-SUMIFS('641.642'!$H:$H,'641.642'!$S:$S,Reti!$A56,'641.642'!$T:$T,Reti!K$5,'641.642'!$W:$W,Reti!$A$1)+SUMIFS('635.811'!$G:$G,'635.811'!$Q:$Q,Reti!K$5,'635.811'!$R:$R,Reti!$A$1,'635.811'!$P:$P,Reti!$A56)</f>
        <v>0</v>
      </c>
      <c r="L56" s="35">
        <f>+SUMIFS('GV(154.632.62x)'!$G:$G,'GV(154.632.62x)'!$S:$S,Reti!$A56,'GV(154.632.62x)'!$T:$T,Reti!L$5,'GV(154.632.62x)'!$U:$U,Reti!$A$1)-SUMIFS('GV(154.632.62x)'!$H:$H,'GV(154.632.62x)'!$S:$S,Reti!$A56,'GV(154.632.62x)'!$T:$T,Reti!L$5,'GV(154.632.62x)'!$U:$U,Reti!$A$1)+SUMIFS('641.642'!$G:$G,'641.642'!$S:$S,Reti!$A56,'641.642'!$T:$T,Reti!L$5,'641.642'!$W:$W,Reti!$A$1)-SUMIFS('641.642'!$H:$H,'641.642'!$S:$S,Reti!$A56,'641.642'!$T:$T,Reti!L$5,'641.642'!$W:$W,Reti!$A$1)+SUMIFS('635.811'!$G:$G,'635.811'!$Q:$Q,Reti!L$5,'635.811'!$R:$R,Reti!$A$1,'635.811'!$P:$P,Reti!$A56)</f>
        <v>0</v>
      </c>
      <c r="M56" s="35">
        <f>+SUMIFS('GV(154.632.62x)'!$G:$G,'GV(154.632.62x)'!$S:$S,Reti!$A56,'GV(154.632.62x)'!$T:$T,Reti!M$5,'GV(154.632.62x)'!$U:$U,Reti!$A$1)-SUMIFS('GV(154.632.62x)'!$H:$H,'GV(154.632.62x)'!$S:$S,Reti!$A56,'GV(154.632.62x)'!$T:$T,Reti!M$5,'GV(154.632.62x)'!$U:$U,Reti!$A$1)+SUMIFS('641.642'!$G:$G,'641.642'!$S:$S,Reti!$A56,'641.642'!$T:$T,Reti!M$5,'641.642'!$W:$W,Reti!$A$1)-SUMIFS('641.642'!$H:$H,'641.642'!$S:$S,Reti!$A56,'641.642'!$T:$T,Reti!M$5,'641.642'!$W:$W,Reti!$A$1)+SUMIFS('635.811'!$G:$G,'635.811'!$Q:$Q,Reti!M$5,'635.811'!$R:$R,Reti!$A$1,'635.811'!$P:$P,Reti!$A56)</f>
        <v>0</v>
      </c>
      <c r="N56" s="35">
        <f>+SUMIFS('GV(154.632.62x)'!$G:$G,'GV(154.632.62x)'!$S:$S,Reti!$A56,'GV(154.632.62x)'!$T:$T,Reti!N$5,'GV(154.632.62x)'!$U:$U,Reti!$A$1)-SUMIFS('GV(154.632.62x)'!$H:$H,'GV(154.632.62x)'!$S:$S,Reti!$A56,'GV(154.632.62x)'!$T:$T,Reti!N$5,'GV(154.632.62x)'!$U:$U,Reti!$A$1)+SUMIFS('641.642'!$G:$G,'641.642'!$S:$S,Reti!$A56,'641.642'!$T:$T,Reti!N$5,'641.642'!$W:$W,Reti!$A$1)-SUMIFS('641.642'!$H:$H,'641.642'!$S:$S,Reti!$A56,'641.642'!$T:$T,Reti!N$5,'641.642'!$W:$W,Reti!$A$1)+SUMIFS('635.811'!$G:$G,'635.811'!$Q:$Q,Reti!N$5,'635.811'!$R:$R,Reti!$A$1,'635.811'!$P:$P,Reti!$A56)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eti!$A57,'GV(154.632.62x)'!$T:$T,Reti!C$5,'GV(154.632.62x)'!$U:$U,Reti!$A$1)-SUMIFS('GV(154.632.62x)'!$H:$H,'GV(154.632.62x)'!$S:$S,Reti!$A57,'GV(154.632.62x)'!$T:$T,Reti!C$5,'GV(154.632.62x)'!$U:$U,Reti!$A$1)+SUMIFS('641.642'!$G:$G,'641.642'!$S:$S,Reti!$A57,'641.642'!$T:$T,Reti!C$5,'641.642'!$W:$W,Reti!$A$1)-SUMIFS('641.642'!$H:$H,'641.642'!$S:$S,Reti!$A57,'641.642'!$T:$T,Reti!C$5,'641.642'!$W:$W,Reti!$A$1)+SUMIFS('635.811'!$G:$G,'635.811'!$Q:$Q,Reti!C$5,'635.811'!$R:$R,Reti!$A$1,'635.811'!$P:$P,Reti!$A57)</f>
        <v>12409350</v>
      </c>
      <c r="D57" s="35">
        <f>+SUMIFS('GV(154.632.62x)'!$G:$G,'GV(154.632.62x)'!$S:$S,Reti!$A57,'GV(154.632.62x)'!$T:$T,Reti!D$5,'GV(154.632.62x)'!$U:$U,Reti!$A$1)-SUMIFS('GV(154.632.62x)'!$H:$H,'GV(154.632.62x)'!$S:$S,Reti!$A57,'GV(154.632.62x)'!$T:$T,Reti!D$5,'GV(154.632.62x)'!$U:$U,Reti!$A$1)+SUMIFS('641.642'!$G:$G,'641.642'!$S:$S,Reti!$A57,'641.642'!$T:$T,Reti!D$5,'641.642'!$W:$W,Reti!$A$1)-SUMIFS('641.642'!$H:$H,'641.642'!$S:$S,Reti!$A57,'641.642'!$T:$T,Reti!D$5,'641.642'!$W:$W,Reti!$A$1)+SUMIFS('635.811'!$G:$G,'635.811'!$Q:$Q,Reti!D$5,'635.811'!$R:$R,Reti!$A$1,'635.811'!$P:$P,Reti!$A57)</f>
        <v>0</v>
      </c>
      <c r="E57" s="35">
        <f>+SUMIFS('GV(154.632.62x)'!$G:$G,'GV(154.632.62x)'!$S:$S,Reti!$A57,'GV(154.632.62x)'!$T:$T,Reti!E$5,'GV(154.632.62x)'!$U:$U,Reti!$A$1)-SUMIFS('GV(154.632.62x)'!$H:$H,'GV(154.632.62x)'!$S:$S,Reti!$A57,'GV(154.632.62x)'!$T:$T,Reti!E$5,'GV(154.632.62x)'!$U:$U,Reti!$A$1)+SUMIFS('641.642'!$G:$G,'641.642'!$S:$S,Reti!$A57,'641.642'!$T:$T,Reti!E$5,'641.642'!$W:$W,Reti!$A$1)-SUMIFS('641.642'!$H:$H,'641.642'!$S:$S,Reti!$A57,'641.642'!$T:$T,Reti!E$5,'641.642'!$W:$W,Reti!$A$1)+SUMIFS('635.811'!$G:$G,'635.811'!$Q:$Q,Reti!E$5,'635.811'!$R:$R,Reti!$A$1,'635.811'!$P:$P,Reti!$A57)</f>
        <v>52404979</v>
      </c>
      <c r="F57" s="35">
        <f>+SUMIFS('GV(154.632.62x)'!$G:$G,'GV(154.632.62x)'!$S:$S,Reti!$A57,'GV(154.632.62x)'!$T:$T,Reti!F$5,'GV(154.632.62x)'!$U:$U,Reti!$A$1)-SUMIFS('GV(154.632.62x)'!$H:$H,'GV(154.632.62x)'!$S:$S,Reti!$A57,'GV(154.632.62x)'!$T:$T,Reti!F$5,'GV(154.632.62x)'!$U:$U,Reti!$A$1)+SUMIFS('641.642'!$G:$G,'641.642'!$S:$S,Reti!$A57,'641.642'!$T:$T,Reti!F$5,'641.642'!$W:$W,Reti!$A$1)-SUMIFS('641.642'!$H:$H,'641.642'!$S:$S,Reti!$A57,'641.642'!$T:$T,Reti!F$5,'641.642'!$W:$W,Reti!$A$1)+SUMIFS('635.811'!$G:$G,'635.811'!$Q:$Q,Reti!F$5,'635.811'!$R:$R,Reti!$A$1,'635.811'!$P:$P,Reti!$A57)</f>
        <v>0</v>
      </c>
      <c r="G57" s="35">
        <f>+SUMIFS('GV(154.632.62x)'!$G:$G,'GV(154.632.62x)'!$S:$S,Reti!$A57,'GV(154.632.62x)'!$T:$T,Reti!G$5,'GV(154.632.62x)'!$U:$U,Reti!$A$1)-SUMIFS('GV(154.632.62x)'!$H:$H,'GV(154.632.62x)'!$S:$S,Reti!$A57,'GV(154.632.62x)'!$T:$T,Reti!G$5,'GV(154.632.62x)'!$U:$U,Reti!$A$1)+SUMIFS('641.642'!$G:$G,'641.642'!$S:$S,Reti!$A57,'641.642'!$T:$T,Reti!G$5,'641.642'!$W:$W,Reti!$A$1)-SUMIFS('641.642'!$H:$H,'641.642'!$S:$S,Reti!$A57,'641.642'!$T:$T,Reti!G$5,'641.642'!$W:$W,Reti!$A$1)+SUMIFS('635.811'!$G:$G,'635.811'!$Q:$Q,Reti!G$5,'635.811'!$R:$R,Reti!$A$1,'635.811'!$P:$P,Reti!$A57)</f>
        <v>78972166</v>
      </c>
      <c r="H57" s="35">
        <f>+SUMIFS('GV(154.632.62x)'!$G:$G,'GV(154.632.62x)'!$S:$S,Reti!$A57,'GV(154.632.62x)'!$T:$T,Reti!H$5,'GV(154.632.62x)'!$U:$U,Reti!$A$1)-SUMIFS('GV(154.632.62x)'!$H:$H,'GV(154.632.62x)'!$S:$S,Reti!$A57,'GV(154.632.62x)'!$T:$T,Reti!H$5,'GV(154.632.62x)'!$U:$U,Reti!$A$1)+SUMIFS('641.642'!$G:$G,'641.642'!$S:$S,Reti!$A57,'641.642'!$T:$T,Reti!H$5,'641.642'!$W:$W,Reti!$A$1)-SUMIFS('641.642'!$H:$H,'641.642'!$S:$S,Reti!$A57,'641.642'!$T:$T,Reti!H$5,'641.642'!$W:$W,Reti!$A$1)+SUMIFS('635.811'!$G:$G,'635.811'!$Q:$Q,Reti!H$5,'635.811'!$R:$R,Reti!$A$1,'635.811'!$P:$P,Reti!$A57)</f>
        <v>0</v>
      </c>
      <c r="I57" s="35">
        <f>+SUMIFS('GV(154.632.62x)'!$G:$G,'GV(154.632.62x)'!$S:$S,Reti!$A57,'GV(154.632.62x)'!$T:$T,Reti!I$5,'GV(154.632.62x)'!$U:$U,Reti!$A$1)-SUMIFS('GV(154.632.62x)'!$H:$H,'GV(154.632.62x)'!$S:$S,Reti!$A57,'GV(154.632.62x)'!$T:$T,Reti!I$5,'GV(154.632.62x)'!$U:$U,Reti!$A$1)+SUMIFS('641.642'!$G:$G,'641.642'!$S:$S,Reti!$A57,'641.642'!$T:$T,Reti!I$5,'641.642'!$W:$W,Reti!$A$1)-SUMIFS('641.642'!$H:$H,'641.642'!$S:$S,Reti!$A57,'641.642'!$T:$T,Reti!I$5,'641.642'!$W:$W,Reti!$A$1)+SUMIFS('635.811'!$G:$G,'635.811'!$Q:$Q,Reti!I$5,'635.811'!$R:$R,Reti!$A$1,'635.811'!$P:$P,Reti!$A57)</f>
        <v>4439348</v>
      </c>
      <c r="J57" s="35">
        <f>+SUMIFS('GV(154.632.62x)'!$G:$G,'GV(154.632.62x)'!$S:$S,Reti!$A57,'GV(154.632.62x)'!$T:$T,Reti!J$5,'GV(154.632.62x)'!$U:$U,Reti!$A$1)-SUMIFS('GV(154.632.62x)'!$H:$H,'GV(154.632.62x)'!$S:$S,Reti!$A57,'GV(154.632.62x)'!$T:$T,Reti!J$5,'GV(154.632.62x)'!$U:$U,Reti!$A$1)+SUMIFS('641.642'!$G:$G,'641.642'!$S:$S,Reti!$A57,'641.642'!$T:$T,Reti!J$5,'641.642'!$W:$W,Reti!$A$1)-SUMIFS('641.642'!$H:$H,'641.642'!$S:$S,Reti!$A57,'641.642'!$T:$T,Reti!J$5,'641.642'!$W:$W,Reti!$A$1)+SUMIFS('635.811'!$G:$G,'635.811'!$Q:$Q,Reti!J$5,'635.811'!$R:$R,Reti!$A$1,'635.811'!$P:$P,Reti!$A57)</f>
        <v>855340</v>
      </c>
      <c r="K57" s="35">
        <f>+SUMIFS('GV(154.632.62x)'!$G:$G,'GV(154.632.62x)'!$S:$S,Reti!$A57,'GV(154.632.62x)'!$T:$T,Reti!K$5,'GV(154.632.62x)'!$U:$U,Reti!$A$1)-SUMIFS('GV(154.632.62x)'!$H:$H,'GV(154.632.62x)'!$S:$S,Reti!$A57,'GV(154.632.62x)'!$T:$T,Reti!K$5,'GV(154.632.62x)'!$U:$U,Reti!$A$1)+SUMIFS('641.642'!$G:$G,'641.642'!$S:$S,Reti!$A57,'641.642'!$T:$T,Reti!K$5,'641.642'!$W:$W,Reti!$A$1)-SUMIFS('641.642'!$H:$H,'641.642'!$S:$S,Reti!$A57,'641.642'!$T:$T,Reti!K$5,'641.642'!$W:$W,Reti!$A$1)+SUMIFS('635.811'!$G:$G,'635.811'!$Q:$Q,Reti!K$5,'635.811'!$R:$R,Reti!$A$1,'635.811'!$P:$P,Reti!$A57)</f>
        <v>-31782868</v>
      </c>
      <c r="L57" s="35">
        <f>+SUMIFS('GV(154.632.62x)'!$G:$G,'GV(154.632.62x)'!$S:$S,Reti!$A57,'GV(154.632.62x)'!$T:$T,Reti!L$5,'GV(154.632.62x)'!$U:$U,Reti!$A$1)-SUMIFS('GV(154.632.62x)'!$H:$H,'GV(154.632.62x)'!$S:$S,Reti!$A57,'GV(154.632.62x)'!$T:$T,Reti!L$5,'GV(154.632.62x)'!$U:$U,Reti!$A$1)+SUMIFS('641.642'!$G:$G,'641.642'!$S:$S,Reti!$A57,'641.642'!$T:$T,Reti!L$5,'641.642'!$W:$W,Reti!$A$1)-SUMIFS('641.642'!$H:$H,'641.642'!$S:$S,Reti!$A57,'641.642'!$T:$T,Reti!L$5,'641.642'!$W:$W,Reti!$A$1)+SUMIFS('635.811'!$G:$G,'635.811'!$Q:$Q,Reti!L$5,'635.811'!$R:$R,Reti!$A$1,'635.811'!$P:$P,Reti!$A57)</f>
        <v>0</v>
      </c>
      <c r="M57" s="35">
        <f>+SUMIFS('GV(154.632.62x)'!$G:$G,'GV(154.632.62x)'!$S:$S,Reti!$A57,'GV(154.632.62x)'!$T:$T,Reti!M$5,'GV(154.632.62x)'!$U:$U,Reti!$A$1)-SUMIFS('GV(154.632.62x)'!$H:$H,'GV(154.632.62x)'!$S:$S,Reti!$A57,'GV(154.632.62x)'!$T:$T,Reti!M$5,'GV(154.632.62x)'!$U:$U,Reti!$A$1)+SUMIFS('641.642'!$G:$G,'641.642'!$S:$S,Reti!$A57,'641.642'!$T:$T,Reti!M$5,'641.642'!$W:$W,Reti!$A$1)-SUMIFS('641.642'!$H:$H,'641.642'!$S:$S,Reti!$A57,'641.642'!$T:$T,Reti!M$5,'641.642'!$W:$W,Reti!$A$1)+SUMIFS('635.811'!$G:$G,'635.811'!$Q:$Q,Reti!M$5,'635.811'!$R:$R,Reti!$A$1,'635.811'!$P:$P,Reti!$A57)</f>
        <v>0</v>
      </c>
      <c r="N57" s="35">
        <f>+SUMIFS('GV(154.632.62x)'!$G:$G,'GV(154.632.62x)'!$S:$S,Reti!$A57,'GV(154.632.62x)'!$T:$T,Reti!N$5,'GV(154.632.62x)'!$U:$U,Reti!$A$1)-SUMIFS('GV(154.632.62x)'!$H:$H,'GV(154.632.62x)'!$S:$S,Reti!$A57,'GV(154.632.62x)'!$T:$T,Reti!N$5,'GV(154.632.62x)'!$U:$U,Reti!$A$1)+SUMIFS('641.642'!$G:$G,'641.642'!$S:$S,Reti!$A57,'641.642'!$T:$T,Reti!N$5,'641.642'!$W:$W,Reti!$A$1)-SUMIFS('641.642'!$H:$H,'641.642'!$S:$S,Reti!$A57,'641.642'!$T:$T,Reti!N$5,'641.642'!$W:$W,Reti!$A$1)+SUMIFS('635.811'!$G:$G,'635.811'!$Q:$Q,Reti!N$5,'635.811'!$R:$R,Reti!$A$1,'635.811'!$P:$P,Reti!$A57)</f>
        <v>0</v>
      </c>
      <c r="O57" s="35">
        <f t="shared" si="2"/>
        <v>117298315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0C28-7035-4173-9D40-244116FA948B}">
  <sheetPr>
    <tabColor theme="5" tint="-0.249977111117893"/>
  </sheetPr>
  <dimension ref="A1:P57"/>
  <sheetViews>
    <sheetView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573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>
        <v>1</v>
      </c>
      <c r="D5">
        <f>+C5+1</f>
        <v>2</v>
      </c>
      <c r="E5">
        <f t="shared" ref="E5:M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+SUMIFS('511.515.711.521'!$H:$H,'511.515.711.521'!$V:$V,RBS!$A$1,'511.515.711.521'!$U:$U,RBS!$B7,'511.515.711.521'!$T:$T,RBS!C$5)</f>
        <v>0</v>
      </c>
      <c r="D7" s="35">
        <f>+SUMIFS('511.515.711.521'!$H:$H,'511.515.711.521'!$V:$V,RBS!$A$1,'511.515.711.521'!$U:$U,RBS!$B7,'511.515.711.521'!$T:$T,RBS!D$5)</f>
        <v>0</v>
      </c>
      <c r="E7" s="35">
        <f>+SUMIFS('511.515.711.521'!$H:$H,'511.515.711.521'!$V:$V,RBS!$A$1,'511.515.711.521'!$U:$U,RBS!$B7,'511.515.711.521'!$T:$T,RBS!E$5)</f>
        <v>0</v>
      </c>
      <c r="F7" s="35">
        <f>+SUMIFS('511.515.711.521'!$H:$H,'511.515.711.521'!$V:$V,RBS!$A$1,'511.515.711.521'!$U:$U,RBS!$B7,'511.515.711.521'!$T:$T,RBS!F$5)</f>
        <v>336363637</v>
      </c>
      <c r="G7" s="35">
        <f>+SUMIFS('511.515.711.521'!$H:$H,'511.515.711.521'!$V:$V,RBS!$A$1,'511.515.711.521'!$U:$U,RBS!$B7,'511.515.711.521'!$T:$T,RBS!G$5)</f>
        <v>472727273</v>
      </c>
      <c r="H7" s="35">
        <f>+SUMIFS('511.515.711.521'!$H:$H,'511.515.711.521'!$V:$V,RBS!$A$1,'511.515.711.521'!$U:$U,RBS!$B7,'511.515.711.521'!$T:$T,RBS!H$5)</f>
        <v>754545455</v>
      </c>
      <c r="I7" s="35">
        <f>+SUMIFS('511.515.711.521'!$H:$H,'511.515.711.521'!$V:$V,RBS!$A$1,'511.515.711.521'!$U:$U,RBS!$B7,'511.515.711.521'!$T:$T,RBS!I$5)</f>
        <v>250000001</v>
      </c>
      <c r="J7" s="35">
        <f>+SUMIFS('511.515.711.521'!$H:$H,'511.515.711.521'!$V:$V,RBS!$A$1,'511.515.711.521'!$U:$U,RBS!$B7,'511.515.711.521'!$T:$T,RBS!J$5)</f>
        <v>13636364</v>
      </c>
      <c r="K7" s="35">
        <f>+SUMIFS('511.515.711.521'!$H:$H,'511.515.711.521'!$V:$V,RBS!$A$1,'511.515.711.521'!$U:$U,RBS!$B7,'511.515.711.521'!$T:$T,RBS!K$5)</f>
        <v>654545454</v>
      </c>
      <c r="L7" s="35">
        <f>+SUMIFS('511.515.711.521'!$H:$H,'511.515.711.521'!$V:$V,RBS!$A$1,'511.515.711.521'!$U:$U,RBS!$B7,'511.515.711.521'!$T:$T,RBS!L$5)</f>
        <v>18181818</v>
      </c>
      <c r="M7" s="35">
        <f>+SUMIFS('511.515.711.521'!$H:$H,'511.515.711.521'!$V:$V,RBS!$A$1,'511.515.711.521'!$U:$U,RBS!$B7,'511.515.711.521'!$T:$T,RBS!M$5)</f>
        <v>0</v>
      </c>
      <c r="N7" s="35">
        <f>+SUMIFS('511.515.711.521'!$H:$H,'511.515.711.521'!$V:$V,RBS!$A$1,'511.515.711.521'!$U:$U,RBS!$B7,'511.515.711.521'!$T:$T,RBS!N$5)</f>
        <v>0</v>
      </c>
      <c r="O7" s="35">
        <f t="shared" ref="O7:O9" si="1">+SUM(C7:N7)</f>
        <v>2500000002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+SUMIFS('511.515.711.521'!$H:$H,'511.515.711.521'!$V:$V,RBS!$A$1,'511.515.711.521'!$U:$U,RBS!$B8,'511.515.711.521'!$T:$T,RBS!C$5)</f>
        <v>0</v>
      </c>
      <c r="D8" s="35">
        <f>+SUMIFS('511.515.711.521'!$H:$H,'511.515.711.521'!$V:$V,RBS!$A$1,'511.515.711.521'!$U:$U,RBS!$B8,'511.515.711.521'!$T:$T,RBS!D$5)</f>
        <v>0</v>
      </c>
      <c r="E8" s="35">
        <f>+SUMIFS('511.515.711.521'!$H:$H,'511.515.711.521'!$V:$V,RBS!$A$1,'511.515.711.521'!$U:$U,RBS!$B8,'511.515.711.521'!$T:$T,RBS!E$5)</f>
        <v>0</v>
      </c>
      <c r="F8" s="35">
        <f>+SUMIFS('511.515.711.521'!$H:$H,'511.515.711.521'!$V:$V,RBS!$A$1,'511.515.711.521'!$U:$U,RBS!$B8,'511.515.711.521'!$T:$T,RBS!F$5)</f>
        <v>0</v>
      </c>
      <c r="G8" s="35">
        <f>+SUMIFS('511.515.711.521'!$H:$H,'511.515.711.521'!$V:$V,RBS!$A$1,'511.515.711.521'!$U:$U,RBS!$B8,'511.515.711.521'!$T:$T,RBS!G$5)</f>
        <v>0</v>
      </c>
      <c r="H8" s="35">
        <f>+SUMIFS('511.515.711.521'!$H:$H,'511.515.711.521'!$V:$V,RBS!$A$1,'511.515.711.521'!$U:$U,RBS!$B8,'511.515.711.521'!$T:$T,RBS!H$5)</f>
        <v>0</v>
      </c>
      <c r="I8" s="35">
        <f>+SUMIFS('511.515.711.521'!$H:$H,'511.515.711.521'!$V:$V,RBS!$A$1,'511.515.711.521'!$U:$U,RBS!$B8,'511.515.711.521'!$T:$T,RBS!I$5)</f>
        <v>0</v>
      </c>
      <c r="J8" s="35">
        <f>+SUMIFS('511.515.711.521'!$H:$H,'511.515.711.521'!$V:$V,RBS!$A$1,'511.515.711.521'!$U:$U,RBS!$B8,'511.515.711.521'!$T:$T,RBS!J$5)</f>
        <v>0</v>
      </c>
      <c r="K8" s="35">
        <f>+SUMIFS('511.515.711.521'!$H:$H,'511.515.711.521'!$V:$V,RBS!$A$1,'511.515.711.521'!$U:$U,RBS!$B8,'511.515.711.521'!$T:$T,RBS!K$5)</f>
        <v>0</v>
      </c>
      <c r="L8" s="35">
        <f>+SUMIFS('511.515.711.521'!$H:$H,'511.515.711.521'!$V:$V,RBS!$A$1,'511.515.711.521'!$U:$U,RBS!$B8,'511.515.711.521'!$T:$T,RBS!L$5)</f>
        <v>0</v>
      </c>
      <c r="M8" s="35">
        <f>+SUMIFS('511.515.711.521'!$H:$H,'511.515.711.521'!$V:$V,RBS!$A$1,'511.515.711.521'!$U:$U,RBS!$B8,'511.515.711.521'!$T:$T,RBS!M$5)</f>
        <v>0</v>
      </c>
      <c r="N8" s="35">
        <f>+SUMIFS('511.515.711.521'!$H:$H,'511.515.711.521'!$V:$V,RBS!$A$1,'511.515.711.521'!$U:$U,RBS!$B8,'511.515.711.521'!$T:$T,RBS!N$5)</f>
        <v>0</v>
      </c>
      <c r="O8" s="35">
        <f t="shared" si="1"/>
        <v>0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+SUMIFS('511.515.711.521'!$H:$H,'511.515.711.521'!$V:$V,RBS!$A$1,'511.515.711.521'!$U:$U,RBS!$B9,'511.515.711.521'!$T:$T,RBS!C$5)</f>
        <v>356391</v>
      </c>
      <c r="D9" s="35">
        <f>+SUMIFS('511.515.711.521'!$H:$H,'511.515.711.521'!$V:$V,RBS!$A$1,'511.515.711.521'!$U:$U,RBS!$B9,'511.515.711.521'!$T:$T,RBS!D$5)</f>
        <v>0</v>
      </c>
      <c r="E9" s="35">
        <f>+SUMIFS('511.515.711.521'!$H:$H,'511.515.711.521'!$V:$V,RBS!$A$1,'511.515.711.521'!$U:$U,RBS!$B9,'511.515.711.521'!$T:$T,RBS!E$5)</f>
        <v>0</v>
      </c>
      <c r="F9" s="35">
        <f>+SUMIFS('511.515.711.521'!$H:$H,'511.515.711.521'!$V:$V,RBS!$A$1,'511.515.711.521'!$U:$U,RBS!$B9,'511.515.711.521'!$T:$T,RBS!F$5)</f>
        <v>0</v>
      </c>
      <c r="G9" s="35">
        <f>+SUMIFS('511.515.711.521'!$H:$H,'511.515.711.521'!$V:$V,RBS!$A$1,'511.515.711.521'!$U:$U,RBS!$B9,'511.515.711.521'!$T:$T,RBS!G$5)</f>
        <v>0</v>
      </c>
      <c r="H9" s="35">
        <f>+SUMIFS('511.515.711.521'!$H:$H,'511.515.711.521'!$V:$V,RBS!$A$1,'511.515.711.521'!$U:$U,RBS!$B9,'511.515.711.521'!$T:$T,RBS!H$5)</f>
        <v>0</v>
      </c>
      <c r="I9" s="35">
        <f>+SUMIFS('511.515.711.521'!$H:$H,'511.515.711.521'!$V:$V,RBS!$A$1,'511.515.711.521'!$U:$U,RBS!$B9,'511.515.711.521'!$T:$T,RBS!I$5)</f>
        <v>0</v>
      </c>
      <c r="J9" s="35">
        <f>+SUMIFS('511.515.711.521'!$H:$H,'511.515.711.521'!$V:$V,RBS!$A$1,'511.515.711.521'!$U:$U,RBS!$B9,'511.515.711.521'!$T:$T,RBS!J$5)</f>
        <v>0</v>
      </c>
      <c r="K9" s="35">
        <f>+SUMIFS('511.515.711.521'!$H:$H,'511.515.711.521'!$V:$V,RBS!$A$1,'511.515.711.521'!$U:$U,RBS!$B9,'511.515.711.521'!$T:$T,RBS!K$5)</f>
        <v>0</v>
      </c>
      <c r="L9" s="35">
        <f>+SUMIFS('511.515.711.521'!$H:$H,'511.515.711.521'!$V:$V,RBS!$A$1,'511.515.711.521'!$U:$U,RBS!$B9,'511.515.711.521'!$T:$T,RBS!L$5)</f>
        <v>356392</v>
      </c>
      <c r="M9" s="35">
        <f>+SUMIFS('511.515.711.521'!$H:$H,'511.515.711.521'!$V:$V,RBS!$A$1,'511.515.711.521'!$U:$U,RBS!$B9,'511.515.711.521'!$T:$T,RBS!M$5)</f>
        <v>104259</v>
      </c>
      <c r="N9" s="35">
        <f>+SUMIFS('511.515.711.521'!$H:$H,'511.515.711.521'!$V:$V,RBS!$A$1,'511.515.711.521'!$U:$U,RBS!$B9,'511.515.711.521'!$T:$T,RBS!N$5)</f>
        <v>0</v>
      </c>
      <c r="O9" s="35">
        <f t="shared" si="1"/>
        <v>817042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+SUMIFS('511.515.711.521'!$H:$H,'511.515.711.521'!$V:$V,RBS!$A$1,'511.515.711.521'!$U:$U,RBS!$B10,'511.515.711.521'!$T:$T,RBS!C$5)</f>
        <v>0</v>
      </c>
      <c r="D10" s="35">
        <f>+SUMIFS('511.515.711.521'!$H:$H,'511.515.711.521'!$V:$V,RBS!$A$1,'511.515.711.521'!$U:$U,RBS!$B10,'511.515.711.521'!$T:$T,RBS!D$5)</f>
        <v>0</v>
      </c>
      <c r="E10" s="35">
        <f>+SUMIFS('511.515.711.521'!$H:$H,'511.515.711.521'!$V:$V,RBS!$A$1,'511.515.711.521'!$U:$U,RBS!$B10,'511.515.711.521'!$T:$T,RBS!E$5)</f>
        <v>0</v>
      </c>
      <c r="F10" s="35">
        <f>+SUMIFS('511.515.711.521'!$H:$H,'511.515.711.521'!$V:$V,RBS!$A$1,'511.515.711.521'!$U:$U,RBS!$B10,'511.515.711.521'!$T:$T,RBS!F$5)</f>
        <v>0</v>
      </c>
      <c r="G10" s="35">
        <f>+SUMIFS('511.515.711.521'!$H:$H,'511.515.711.521'!$V:$V,RBS!$A$1,'511.515.711.521'!$U:$U,RBS!$B10,'511.515.711.521'!$T:$T,RBS!G$5)</f>
        <v>0</v>
      </c>
      <c r="H10" s="35">
        <f>+SUMIFS('511.515.711.521'!$H:$H,'511.515.711.521'!$V:$V,RBS!$A$1,'511.515.711.521'!$U:$U,RBS!$B10,'511.515.711.521'!$T:$T,RBS!H$5)</f>
        <v>0</v>
      </c>
      <c r="I10" s="35">
        <f>+SUMIFS('511.515.711.521'!$H:$H,'511.515.711.521'!$V:$V,RBS!$A$1,'511.515.711.521'!$U:$U,RBS!$B10,'511.515.711.521'!$T:$T,RBS!I$5)</f>
        <v>0</v>
      </c>
      <c r="J10" s="35">
        <f>+SUMIFS('511.515.711.521'!$H:$H,'511.515.711.521'!$V:$V,RBS!$A$1,'511.515.711.521'!$U:$U,RBS!$B10,'511.515.711.521'!$T:$T,RBS!J$5)</f>
        <v>0</v>
      </c>
      <c r="K10" s="35">
        <f>+SUMIFS('511.515.711.521'!$H:$H,'511.515.711.521'!$V:$V,RBS!$A$1,'511.515.711.521'!$U:$U,RBS!$B10,'511.515.711.521'!$T:$T,RBS!K$5)</f>
        <v>0</v>
      </c>
      <c r="L10" s="35">
        <f>+SUMIFS('511.515.711.521'!$H:$H,'511.515.711.521'!$V:$V,RBS!$A$1,'511.515.711.521'!$U:$U,RBS!$B10,'511.515.711.521'!$T:$T,RBS!L$5)</f>
        <v>0</v>
      </c>
      <c r="M10" s="35">
        <f>+SUMIFS('511.515.711.521'!$H:$H,'511.515.711.521'!$V:$V,RBS!$A$1,'511.515.711.521'!$U:$U,RBS!$B10,'511.515.711.521'!$T:$T,RBS!M$5)</f>
        <v>0</v>
      </c>
      <c r="N10" s="35">
        <f>+SUMIFS('511.515.711.521'!$H:$H,'511.515.711.521'!$V:$V,RBS!$A$1,'511.515.711.521'!$U:$U,RBS!$B10,'511.515.711.521'!$T:$T,RBS!N$5)</f>
        <v>0</v>
      </c>
      <c r="O10" s="113">
        <f>+SUM(C10:N10)</f>
        <v>0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+SUMIFS('GV(154.632.62x)'!$G:$G,'GV(154.632.62x)'!$S:$S,RBS!$A15,'GV(154.632.62x)'!$T:$T,RBS!C$5,'GV(154.632.62x)'!$U:$U,RBS!$A$1)-SUMIFS('GV(154.632.62x)'!$H:$H,'GV(154.632.62x)'!$S:$S,RBS!$A15,'GV(154.632.62x)'!$T:$T,RBS!C$5,'GV(154.632.62x)'!$U:$U,RBS!$A$1)</f>
        <v>0</v>
      </c>
      <c r="D15" s="34">
        <f>+SUMIFS('GV(154.632.62x)'!$G:$G,'GV(154.632.62x)'!$S:$S,RBS!$A15,'GV(154.632.62x)'!$T:$T,RBS!D$5,'GV(154.632.62x)'!$U:$U,RBS!$A$1)-SUMIFS('GV(154.632.62x)'!$H:$H,'GV(154.632.62x)'!$S:$S,RBS!$A15,'GV(154.632.62x)'!$T:$T,RBS!D$5,'GV(154.632.62x)'!$U:$U,RBS!$A$1)</f>
        <v>0</v>
      </c>
      <c r="E15" s="34">
        <f>+SUMIFS('GV(154.632.62x)'!$G:$G,'GV(154.632.62x)'!$S:$S,RBS!$A15,'GV(154.632.62x)'!$T:$T,RBS!E$5,'GV(154.632.62x)'!$U:$U,RBS!$A$1)-SUMIFS('GV(154.632.62x)'!$H:$H,'GV(154.632.62x)'!$S:$S,RBS!$A15,'GV(154.632.62x)'!$T:$T,RBS!E$5,'GV(154.632.62x)'!$U:$U,RBS!$A$1)</f>
        <v>0</v>
      </c>
      <c r="F15" s="34">
        <f>+SUMIFS('GV(154.632.62x)'!$G:$G,'GV(154.632.62x)'!$S:$S,RBS!$A15,'GV(154.632.62x)'!$T:$T,RBS!F$5,'GV(154.632.62x)'!$U:$U,RBS!$A$1)-SUMIFS('GV(154.632.62x)'!$H:$H,'GV(154.632.62x)'!$S:$S,RBS!$A15,'GV(154.632.62x)'!$T:$T,RBS!F$5,'GV(154.632.62x)'!$U:$U,RBS!$A$1)</f>
        <v>0</v>
      </c>
      <c r="G15" s="34">
        <f>+SUMIFS('GV(154.632.62x)'!$G:$G,'GV(154.632.62x)'!$S:$S,RBS!$A15,'GV(154.632.62x)'!$T:$T,RBS!G$5,'GV(154.632.62x)'!$U:$U,RBS!$A$1)-SUMIFS('GV(154.632.62x)'!$H:$H,'GV(154.632.62x)'!$S:$S,RBS!$A15,'GV(154.632.62x)'!$T:$T,RBS!G$5,'GV(154.632.62x)'!$U:$U,RBS!$A$1)</f>
        <v>0</v>
      </c>
      <c r="H15" s="34">
        <f>+SUMIFS('GV(154.632.62x)'!$G:$G,'GV(154.632.62x)'!$S:$S,RBS!$A15,'GV(154.632.62x)'!$T:$T,RBS!H$5,'GV(154.632.62x)'!$U:$U,RBS!$A$1)-SUMIFS('GV(154.632.62x)'!$H:$H,'GV(154.632.62x)'!$S:$S,RBS!$A15,'GV(154.632.62x)'!$T:$T,RBS!H$5,'GV(154.632.62x)'!$U:$U,RBS!$A$1)</f>
        <v>1470664268</v>
      </c>
      <c r="I15" s="34">
        <f>+SUMIFS('GV(154.632.62x)'!$G:$G,'GV(154.632.62x)'!$S:$S,RBS!$A15,'GV(154.632.62x)'!$T:$T,RBS!I$5,'GV(154.632.62x)'!$U:$U,RBS!$A$1)-SUMIFS('GV(154.632.62x)'!$H:$H,'GV(154.632.62x)'!$S:$S,RBS!$A15,'GV(154.632.62x)'!$T:$T,RBS!I$5,'GV(154.632.62x)'!$U:$U,RBS!$A$1)</f>
        <v>157625820</v>
      </c>
      <c r="J15" s="34">
        <f>+SUMIFS('GV(154.632.62x)'!$G:$G,'GV(154.632.62x)'!$S:$S,RBS!$A15,'GV(154.632.62x)'!$T:$T,RBS!J$5,'GV(154.632.62x)'!$U:$U,RBS!$A$1)-SUMIFS('GV(154.632.62x)'!$H:$H,'GV(154.632.62x)'!$S:$S,RBS!$A15,'GV(154.632.62x)'!$T:$T,RBS!J$5,'GV(154.632.62x)'!$U:$U,RBS!$A$1)</f>
        <v>246751703</v>
      </c>
      <c r="K15" s="34">
        <f>+SUMIFS('GV(154.632.62x)'!$G:$G,'GV(154.632.62x)'!$S:$S,RBS!$A15,'GV(154.632.62x)'!$T:$T,RBS!K$5,'GV(154.632.62x)'!$U:$U,RBS!$A$1)-SUMIFS('GV(154.632.62x)'!$H:$H,'GV(154.632.62x)'!$S:$S,RBS!$A15,'GV(154.632.62x)'!$T:$T,RBS!K$5,'GV(154.632.62x)'!$U:$U,RBS!$A$1)</f>
        <v>1318365477</v>
      </c>
      <c r="L15" s="34">
        <f>+SUMIFS('GV(154.632.62x)'!$G:$G,'GV(154.632.62x)'!$S:$S,RBS!$A15,'GV(154.632.62x)'!$T:$T,RBS!L$5,'GV(154.632.62x)'!$U:$U,RBS!$A$1)-SUMIFS('GV(154.632.62x)'!$H:$H,'GV(154.632.62x)'!$S:$S,RBS!$A15,'GV(154.632.62x)'!$T:$T,RBS!L$5,'GV(154.632.62x)'!$U:$U,RBS!$A$1)</f>
        <v>0</v>
      </c>
      <c r="M15" s="34">
        <f>+SUMIFS('GV(154.632.62x)'!$G:$G,'GV(154.632.62x)'!$S:$S,RBS!$A15,'GV(154.632.62x)'!$T:$T,RBS!M$5,'GV(154.632.62x)'!$U:$U,RBS!$A$1)-SUMIFS('GV(154.632.62x)'!$H:$H,'GV(154.632.62x)'!$S:$S,RBS!$A15,'GV(154.632.62x)'!$T:$T,RBS!M$5,'GV(154.632.62x)'!$U:$U,RBS!$A$1)</f>
        <v>0</v>
      </c>
      <c r="N15" s="34">
        <f>+SUMIFS('GV(154.632.62x)'!$G:$G,'GV(154.632.62x)'!$S:$S,RBS!$A15,'GV(154.632.62x)'!$T:$T,RBS!N$5,'GV(154.632.62x)'!$U:$U,RBS!$A$1)-SUMIFS('GV(154.632.62x)'!$H:$H,'GV(154.632.62x)'!$S:$S,RBS!$A15,'GV(154.632.62x)'!$T:$T,RBS!N$5,'GV(154.632.62x)'!$U:$U,RBS!$A$1)</f>
        <v>0</v>
      </c>
      <c r="O15" s="35">
        <f t="shared" si="2"/>
        <v>3193407268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+SUMIFS('GV(154.632.62x)'!$G:$G,'GV(154.632.62x)'!$S:$S,RBS!$A16,'GV(154.632.62x)'!$T:$T,RBS!C$5,'GV(154.632.62x)'!$U:$U,RBS!$A$1)-SUMIFS('GV(154.632.62x)'!$H:$H,'GV(154.632.62x)'!$S:$S,RBS!$A16,'GV(154.632.62x)'!$T:$T,RBS!C$5,'GV(154.632.62x)'!$U:$U,RBS!$A$1)</f>
        <v>2222222</v>
      </c>
      <c r="D16" s="34">
        <f>+SUMIFS('GV(154.632.62x)'!$G:$G,'GV(154.632.62x)'!$S:$S,RBS!$A16,'GV(154.632.62x)'!$T:$T,RBS!D$5,'GV(154.632.62x)'!$U:$U,RBS!$A$1)-SUMIFS('GV(154.632.62x)'!$H:$H,'GV(154.632.62x)'!$S:$S,RBS!$A16,'GV(154.632.62x)'!$T:$T,RBS!D$5,'GV(154.632.62x)'!$U:$U,RBS!$A$1)</f>
        <v>0</v>
      </c>
      <c r="E16" s="34">
        <f>+SUMIFS('GV(154.632.62x)'!$G:$G,'GV(154.632.62x)'!$S:$S,RBS!$A16,'GV(154.632.62x)'!$T:$T,RBS!E$5,'GV(154.632.62x)'!$U:$U,RBS!$A$1)-SUMIFS('GV(154.632.62x)'!$H:$H,'GV(154.632.62x)'!$S:$S,RBS!$A16,'GV(154.632.62x)'!$T:$T,RBS!E$5,'GV(154.632.62x)'!$U:$U,RBS!$A$1)</f>
        <v>0</v>
      </c>
      <c r="F16" s="34">
        <f>+SUMIFS('GV(154.632.62x)'!$G:$G,'GV(154.632.62x)'!$S:$S,RBS!$A16,'GV(154.632.62x)'!$T:$T,RBS!F$5,'GV(154.632.62x)'!$U:$U,RBS!$A$1)-SUMIFS('GV(154.632.62x)'!$H:$H,'GV(154.632.62x)'!$S:$S,RBS!$A16,'GV(154.632.62x)'!$T:$T,RBS!F$5,'GV(154.632.62x)'!$U:$U,RBS!$A$1)</f>
        <v>0</v>
      </c>
      <c r="G16" s="34">
        <f>+SUMIFS('GV(154.632.62x)'!$G:$G,'GV(154.632.62x)'!$S:$S,RBS!$A16,'GV(154.632.62x)'!$T:$T,RBS!G$5,'GV(154.632.62x)'!$U:$U,RBS!$A$1)-SUMIFS('GV(154.632.62x)'!$H:$H,'GV(154.632.62x)'!$S:$S,RBS!$A16,'GV(154.632.62x)'!$T:$T,RBS!G$5,'GV(154.632.62x)'!$U:$U,RBS!$A$1)</f>
        <v>0</v>
      </c>
      <c r="H16" s="34">
        <f>+SUMIFS('GV(154.632.62x)'!$G:$G,'GV(154.632.62x)'!$S:$S,RBS!$A16,'GV(154.632.62x)'!$T:$T,RBS!H$5,'GV(154.632.62x)'!$U:$U,RBS!$A$1)-SUMIFS('GV(154.632.62x)'!$H:$H,'GV(154.632.62x)'!$S:$S,RBS!$A16,'GV(154.632.62x)'!$T:$T,RBS!H$5,'GV(154.632.62x)'!$U:$U,RBS!$A$1)</f>
        <v>0</v>
      </c>
      <c r="I16" s="34">
        <f>+SUMIFS('GV(154.632.62x)'!$G:$G,'GV(154.632.62x)'!$S:$S,RBS!$A16,'GV(154.632.62x)'!$T:$T,RBS!I$5,'GV(154.632.62x)'!$U:$U,RBS!$A$1)-SUMIFS('GV(154.632.62x)'!$H:$H,'GV(154.632.62x)'!$S:$S,RBS!$A16,'GV(154.632.62x)'!$T:$T,RBS!I$5,'GV(154.632.62x)'!$U:$U,RBS!$A$1)</f>
        <v>0</v>
      </c>
      <c r="J16" s="34">
        <f>+SUMIFS('GV(154.632.62x)'!$G:$G,'GV(154.632.62x)'!$S:$S,RBS!$A16,'GV(154.632.62x)'!$T:$T,RBS!J$5,'GV(154.632.62x)'!$U:$U,RBS!$A$1)-SUMIFS('GV(154.632.62x)'!$H:$H,'GV(154.632.62x)'!$S:$S,RBS!$A16,'GV(154.632.62x)'!$T:$T,RBS!J$5,'GV(154.632.62x)'!$U:$U,RBS!$A$1)</f>
        <v>751060945</v>
      </c>
      <c r="K16" s="34">
        <f>+SUMIFS('GV(154.632.62x)'!$G:$G,'GV(154.632.62x)'!$S:$S,RBS!$A16,'GV(154.632.62x)'!$T:$T,RBS!K$5,'GV(154.632.62x)'!$U:$U,RBS!$A$1)-SUMIFS('GV(154.632.62x)'!$H:$H,'GV(154.632.62x)'!$S:$S,RBS!$A16,'GV(154.632.62x)'!$T:$T,RBS!K$5,'GV(154.632.62x)'!$U:$U,RBS!$A$1)</f>
        <v>0</v>
      </c>
      <c r="L16" s="34">
        <f>+SUMIFS('GV(154.632.62x)'!$G:$G,'GV(154.632.62x)'!$S:$S,RBS!$A16,'GV(154.632.62x)'!$T:$T,RBS!L$5,'GV(154.632.62x)'!$U:$U,RBS!$A$1)-SUMIFS('GV(154.632.62x)'!$H:$H,'GV(154.632.62x)'!$S:$S,RBS!$A16,'GV(154.632.62x)'!$T:$T,RBS!L$5,'GV(154.632.62x)'!$U:$U,RBS!$A$1)</f>
        <v>1073555589</v>
      </c>
      <c r="M16" s="34">
        <f>+SUMIFS('GV(154.632.62x)'!$G:$G,'GV(154.632.62x)'!$S:$S,RBS!$A16,'GV(154.632.62x)'!$T:$T,RBS!M$5,'GV(154.632.62x)'!$U:$U,RBS!$A$1)-SUMIFS('GV(154.632.62x)'!$H:$H,'GV(154.632.62x)'!$S:$S,RBS!$A16,'GV(154.632.62x)'!$T:$T,RBS!M$5,'GV(154.632.62x)'!$U:$U,RBS!$A$1)</f>
        <v>0</v>
      </c>
      <c r="N16" s="34">
        <f>+SUMIFS('GV(154.632.62x)'!$G:$G,'GV(154.632.62x)'!$S:$S,RBS!$A16,'GV(154.632.62x)'!$T:$T,RBS!N$5,'GV(154.632.62x)'!$U:$U,RBS!$A$1)-SUMIFS('GV(154.632.62x)'!$H:$H,'GV(154.632.62x)'!$S:$S,RBS!$A16,'GV(154.632.62x)'!$T:$T,RBS!N$5,'GV(154.632.62x)'!$U:$U,RBS!$A$1)</f>
        <v>0</v>
      </c>
      <c r="O16" s="35">
        <f t="shared" si="2"/>
        <v>1826838756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+SUMIFS('GV(154.632.62x)'!$G:$G,'GV(154.632.62x)'!$S:$S,RBS!$A17,'GV(154.632.62x)'!$T:$T,RBS!C$5,'GV(154.632.62x)'!$U:$U,RBS!$A$1)-SUMIFS('GV(154.632.62x)'!$H:$H,'GV(154.632.62x)'!$S:$S,RBS!$A17,'GV(154.632.62x)'!$T:$T,RBS!C$5,'GV(154.632.62x)'!$U:$U,RBS!$A$1)</f>
        <v>0</v>
      </c>
      <c r="D17" s="35">
        <f>+SUMIFS('GV(154.632.62x)'!$G:$G,'GV(154.632.62x)'!$S:$S,RBS!$A17,'GV(154.632.62x)'!$T:$T,RBS!D$5,'GV(154.632.62x)'!$U:$U,RBS!$A$1)-SUMIFS('GV(154.632.62x)'!$H:$H,'GV(154.632.62x)'!$S:$S,RBS!$A17,'GV(154.632.62x)'!$T:$T,RBS!D$5,'GV(154.632.62x)'!$U:$U,RBS!$A$1)</f>
        <v>0</v>
      </c>
      <c r="E17" s="35">
        <f>+SUMIFS('GV(154.632.62x)'!$G:$G,'GV(154.632.62x)'!$S:$S,RBS!$A17,'GV(154.632.62x)'!$T:$T,RBS!E$5,'GV(154.632.62x)'!$U:$U,RBS!$A$1)-SUMIFS('GV(154.632.62x)'!$H:$H,'GV(154.632.62x)'!$S:$S,RBS!$A17,'GV(154.632.62x)'!$T:$T,RBS!E$5,'GV(154.632.62x)'!$U:$U,RBS!$A$1)</f>
        <v>0</v>
      </c>
      <c r="F17" s="35">
        <f>+SUMIFS('GV(154.632.62x)'!$G:$G,'GV(154.632.62x)'!$S:$S,RBS!$A17,'GV(154.632.62x)'!$T:$T,RBS!F$5,'GV(154.632.62x)'!$U:$U,RBS!$A$1)-SUMIFS('GV(154.632.62x)'!$H:$H,'GV(154.632.62x)'!$S:$S,RBS!$A17,'GV(154.632.62x)'!$T:$T,RBS!F$5,'GV(154.632.62x)'!$U:$U,RBS!$A$1)</f>
        <v>2450000</v>
      </c>
      <c r="G17" s="35">
        <f>+SUMIFS('GV(154.632.62x)'!$G:$G,'GV(154.632.62x)'!$S:$S,RBS!$A17,'GV(154.632.62x)'!$T:$T,RBS!G$5,'GV(154.632.62x)'!$U:$U,RBS!$A$1)-SUMIFS('GV(154.632.62x)'!$H:$H,'GV(154.632.62x)'!$S:$S,RBS!$A17,'GV(154.632.62x)'!$T:$T,RBS!G$5,'GV(154.632.62x)'!$U:$U,RBS!$A$1)</f>
        <v>190909092</v>
      </c>
      <c r="H17" s="35">
        <f>+SUMIFS('GV(154.632.62x)'!$G:$G,'GV(154.632.62x)'!$S:$S,RBS!$A17,'GV(154.632.62x)'!$T:$T,RBS!H$5,'GV(154.632.62x)'!$U:$U,RBS!$A$1)-SUMIFS('GV(154.632.62x)'!$H:$H,'GV(154.632.62x)'!$S:$S,RBS!$A17,'GV(154.632.62x)'!$T:$T,RBS!H$5,'GV(154.632.62x)'!$U:$U,RBS!$A$1)</f>
        <v>86363637</v>
      </c>
      <c r="I17" s="35">
        <f>+SUMIFS('GV(154.632.62x)'!$G:$G,'GV(154.632.62x)'!$S:$S,RBS!$A17,'GV(154.632.62x)'!$T:$T,RBS!I$5,'GV(154.632.62x)'!$U:$U,RBS!$A$1)-SUMIFS('GV(154.632.62x)'!$H:$H,'GV(154.632.62x)'!$S:$S,RBS!$A17,'GV(154.632.62x)'!$T:$T,RBS!I$5,'GV(154.632.62x)'!$U:$U,RBS!$A$1)</f>
        <v>263636365</v>
      </c>
      <c r="J17" s="35">
        <f>+SUMIFS('GV(154.632.62x)'!$G:$G,'GV(154.632.62x)'!$S:$S,RBS!$A17,'GV(154.632.62x)'!$T:$T,RBS!J$5,'GV(154.632.62x)'!$U:$U,RBS!$A$1)-SUMIFS('GV(154.632.62x)'!$H:$H,'GV(154.632.62x)'!$S:$S,RBS!$A17,'GV(154.632.62x)'!$T:$T,RBS!J$5,'GV(154.632.62x)'!$U:$U,RBS!$A$1)</f>
        <v>36363636</v>
      </c>
      <c r="K17" s="35">
        <f>+SUMIFS('GV(154.632.62x)'!$G:$G,'GV(154.632.62x)'!$S:$S,RBS!$A17,'GV(154.632.62x)'!$T:$T,RBS!K$5,'GV(154.632.62x)'!$U:$U,RBS!$A$1)-SUMIFS('GV(154.632.62x)'!$H:$H,'GV(154.632.62x)'!$S:$S,RBS!$A17,'GV(154.632.62x)'!$T:$T,RBS!K$5,'GV(154.632.62x)'!$U:$U,RBS!$A$1)</f>
        <v>27272727</v>
      </c>
      <c r="L17" s="35">
        <f>+SUMIFS('GV(154.632.62x)'!$G:$G,'GV(154.632.62x)'!$S:$S,RBS!$A17,'GV(154.632.62x)'!$T:$T,RBS!L$5,'GV(154.632.62x)'!$U:$U,RBS!$A$1)-SUMIFS('GV(154.632.62x)'!$H:$H,'GV(154.632.62x)'!$S:$S,RBS!$A17,'GV(154.632.62x)'!$T:$T,RBS!L$5,'GV(154.632.62x)'!$U:$U,RBS!$A$1)</f>
        <v>59090909</v>
      </c>
      <c r="M17" s="35">
        <f>+SUMIFS('GV(154.632.62x)'!$G:$G,'GV(154.632.62x)'!$S:$S,RBS!$A17,'GV(154.632.62x)'!$T:$T,RBS!M$5,'GV(154.632.62x)'!$U:$U,RBS!$A$1)-SUMIFS('GV(154.632.62x)'!$H:$H,'GV(154.632.62x)'!$S:$S,RBS!$A17,'GV(154.632.62x)'!$T:$T,RBS!M$5,'GV(154.632.62x)'!$U:$U,RBS!$A$1)</f>
        <v>0</v>
      </c>
      <c r="N17" s="35">
        <f>+SUMIFS('GV(154.632.62x)'!$G:$G,'GV(154.632.62x)'!$S:$S,RBS!$A17,'GV(154.632.62x)'!$T:$T,RBS!N$5,'GV(154.632.62x)'!$U:$U,RBS!$A$1)-SUMIFS('GV(154.632.62x)'!$H:$H,'GV(154.632.62x)'!$S:$S,RBS!$A17,'GV(154.632.62x)'!$T:$T,RBS!N$5,'GV(154.632.62x)'!$U:$U,RBS!$A$1)</f>
        <v>0</v>
      </c>
      <c r="O17" s="35">
        <f t="shared" si="2"/>
        <v>666086366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+SUMIFS('GV(154.632.62x)'!$G:$G,'GV(154.632.62x)'!$S:$S,RBS!$A18,'GV(154.632.62x)'!$T:$T,RBS!C$5,'GV(154.632.62x)'!$U:$U,RBS!$A$1)-SUMIFS('GV(154.632.62x)'!$H:$H,'GV(154.632.62x)'!$S:$S,RBS!$A18,'GV(154.632.62x)'!$T:$T,RBS!C$5,'GV(154.632.62x)'!$U:$U,RBS!$A$1)</f>
        <v>0</v>
      </c>
      <c r="D18" s="35">
        <f>+SUMIFS('GV(154.632.62x)'!$G:$G,'GV(154.632.62x)'!$S:$S,RBS!$A18,'GV(154.632.62x)'!$T:$T,RBS!D$5,'GV(154.632.62x)'!$U:$U,RBS!$A$1)-SUMIFS('GV(154.632.62x)'!$H:$H,'GV(154.632.62x)'!$S:$S,RBS!$A18,'GV(154.632.62x)'!$T:$T,RBS!D$5,'GV(154.632.62x)'!$U:$U,RBS!$A$1)</f>
        <v>0</v>
      </c>
      <c r="E18" s="35">
        <f>+SUMIFS('GV(154.632.62x)'!$G:$G,'GV(154.632.62x)'!$S:$S,RBS!$A18,'GV(154.632.62x)'!$T:$T,RBS!E$5,'GV(154.632.62x)'!$U:$U,RBS!$A$1)-SUMIFS('GV(154.632.62x)'!$H:$H,'GV(154.632.62x)'!$S:$S,RBS!$A18,'GV(154.632.62x)'!$T:$T,RBS!E$5,'GV(154.632.62x)'!$U:$U,RBS!$A$1)</f>
        <v>0</v>
      </c>
      <c r="F18" s="35">
        <f>+SUMIFS('GV(154.632.62x)'!$G:$G,'GV(154.632.62x)'!$S:$S,RBS!$A18,'GV(154.632.62x)'!$T:$T,RBS!F$5,'GV(154.632.62x)'!$U:$U,RBS!$A$1)-SUMIFS('GV(154.632.62x)'!$H:$H,'GV(154.632.62x)'!$S:$S,RBS!$A18,'GV(154.632.62x)'!$T:$T,RBS!F$5,'GV(154.632.62x)'!$U:$U,RBS!$A$1)</f>
        <v>0</v>
      </c>
      <c r="G18" s="35">
        <f>+SUMIFS('GV(154.632.62x)'!$G:$G,'GV(154.632.62x)'!$S:$S,RBS!$A18,'GV(154.632.62x)'!$T:$T,RBS!G$5,'GV(154.632.62x)'!$U:$U,RBS!$A$1)-SUMIFS('GV(154.632.62x)'!$H:$H,'GV(154.632.62x)'!$S:$S,RBS!$A18,'GV(154.632.62x)'!$T:$T,RBS!G$5,'GV(154.632.62x)'!$U:$U,RBS!$A$1)</f>
        <v>0</v>
      </c>
      <c r="H18" s="35">
        <f>+SUMIFS('GV(154.632.62x)'!$G:$G,'GV(154.632.62x)'!$S:$S,RBS!$A18,'GV(154.632.62x)'!$T:$T,RBS!H$5,'GV(154.632.62x)'!$U:$U,RBS!$A$1)-SUMIFS('GV(154.632.62x)'!$H:$H,'GV(154.632.62x)'!$S:$S,RBS!$A18,'GV(154.632.62x)'!$T:$T,RBS!H$5,'GV(154.632.62x)'!$U:$U,RBS!$A$1)</f>
        <v>0</v>
      </c>
      <c r="I18" s="35">
        <f>+SUMIFS('GV(154.632.62x)'!$G:$G,'GV(154.632.62x)'!$S:$S,RBS!$A18,'GV(154.632.62x)'!$T:$T,RBS!I$5,'GV(154.632.62x)'!$U:$U,RBS!$A$1)-SUMIFS('GV(154.632.62x)'!$H:$H,'GV(154.632.62x)'!$S:$S,RBS!$A18,'GV(154.632.62x)'!$T:$T,RBS!I$5,'GV(154.632.62x)'!$U:$U,RBS!$A$1)</f>
        <v>0</v>
      </c>
      <c r="J18" s="35">
        <f>+SUMIFS('GV(154.632.62x)'!$G:$G,'GV(154.632.62x)'!$S:$S,RBS!$A18,'GV(154.632.62x)'!$T:$T,RBS!J$5,'GV(154.632.62x)'!$U:$U,RBS!$A$1)-SUMIFS('GV(154.632.62x)'!$H:$H,'GV(154.632.62x)'!$S:$S,RBS!$A18,'GV(154.632.62x)'!$T:$T,RBS!J$5,'GV(154.632.62x)'!$U:$U,RBS!$A$1)</f>
        <v>0</v>
      </c>
      <c r="K18" s="35">
        <f>+SUMIFS('GV(154.632.62x)'!$G:$G,'GV(154.632.62x)'!$S:$S,RBS!$A18,'GV(154.632.62x)'!$T:$T,RBS!K$5,'GV(154.632.62x)'!$U:$U,RBS!$A$1)-SUMIFS('GV(154.632.62x)'!$H:$H,'GV(154.632.62x)'!$S:$S,RBS!$A18,'GV(154.632.62x)'!$T:$T,RBS!K$5,'GV(154.632.62x)'!$U:$U,RBS!$A$1)</f>
        <v>0</v>
      </c>
      <c r="L18" s="35">
        <f>+SUMIFS('GV(154.632.62x)'!$G:$G,'GV(154.632.62x)'!$S:$S,RBS!$A18,'GV(154.632.62x)'!$T:$T,RBS!L$5,'GV(154.632.62x)'!$U:$U,RBS!$A$1)-SUMIFS('GV(154.632.62x)'!$H:$H,'GV(154.632.62x)'!$S:$S,RBS!$A18,'GV(154.632.62x)'!$T:$T,RBS!L$5,'GV(154.632.62x)'!$U:$U,RBS!$A$1)</f>
        <v>0</v>
      </c>
      <c r="M18" s="35">
        <f>+SUMIFS('GV(154.632.62x)'!$G:$G,'GV(154.632.62x)'!$S:$S,RBS!$A18,'GV(154.632.62x)'!$T:$T,RBS!M$5,'GV(154.632.62x)'!$U:$U,RBS!$A$1)-SUMIFS('GV(154.632.62x)'!$H:$H,'GV(154.632.62x)'!$S:$S,RBS!$A18,'GV(154.632.62x)'!$T:$T,RBS!M$5,'GV(154.632.62x)'!$U:$U,RBS!$A$1)</f>
        <v>0</v>
      </c>
      <c r="N18" s="35">
        <f>+SUMIFS('GV(154.632.62x)'!$G:$G,'GV(154.632.62x)'!$S:$S,RBS!$A18,'GV(154.632.62x)'!$T:$T,RBS!N$5,'GV(154.632.62x)'!$U:$U,RBS!$A$1)-SUMIFS('GV(154.632.62x)'!$H:$H,'GV(154.632.62x)'!$S:$S,RBS!$A18,'GV(154.632.62x)'!$T:$T,RBS!N$5,'GV(154.632.62x)'!$U:$U,RBS!$A$1)</f>
        <v>0</v>
      </c>
      <c r="O18" s="35">
        <f t="shared" si="2"/>
        <v>0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+SUMIFS('GV(154.632.62x)'!$G:$G,'GV(154.632.62x)'!$S:$S,RBS!$A19,'GV(154.632.62x)'!$T:$T,RBS!C$5,'GV(154.632.62x)'!$U:$U,RBS!$A$1)-SUMIFS('GV(154.632.62x)'!$H:$H,'GV(154.632.62x)'!$S:$S,RBS!$A19,'GV(154.632.62x)'!$T:$T,RBS!C$5,'GV(154.632.62x)'!$U:$U,RBS!$A$1)</f>
        <v>0</v>
      </c>
      <c r="D19" s="35">
        <f>+SUMIFS('GV(154.632.62x)'!$G:$G,'GV(154.632.62x)'!$S:$S,RBS!$A19,'GV(154.632.62x)'!$T:$T,RBS!D$5,'GV(154.632.62x)'!$U:$U,RBS!$A$1)-SUMIFS('GV(154.632.62x)'!$H:$H,'GV(154.632.62x)'!$S:$S,RBS!$A19,'GV(154.632.62x)'!$T:$T,RBS!D$5,'GV(154.632.62x)'!$U:$U,RBS!$A$1)</f>
        <v>0</v>
      </c>
      <c r="E19" s="35">
        <f>+SUMIFS('GV(154.632.62x)'!$G:$G,'GV(154.632.62x)'!$S:$S,RBS!$A19,'GV(154.632.62x)'!$T:$T,RBS!E$5,'GV(154.632.62x)'!$U:$U,RBS!$A$1)-SUMIFS('GV(154.632.62x)'!$H:$H,'GV(154.632.62x)'!$S:$S,RBS!$A19,'GV(154.632.62x)'!$T:$T,RBS!E$5,'GV(154.632.62x)'!$U:$U,RBS!$A$1)</f>
        <v>0</v>
      </c>
      <c r="F19" s="35">
        <f>+SUMIFS('GV(154.632.62x)'!$G:$G,'GV(154.632.62x)'!$S:$S,RBS!$A19,'GV(154.632.62x)'!$T:$T,RBS!F$5,'GV(154.632.62x)'!$U:$U,RBS!$A$1)-SUMIFS('GV(154.632.62x)'!$H:$H,'GV(154.632.62x)'!$S:$S,RBS!$A19,'GV(154.632.62x)'!$T:$T,RBS!F$5,'GV(154.632.62x)'!$U:$U,RBS!$A$1)</f>
        <v>0</v>
      </c>
      <c r="G19" s="35">
        <f>+SUMIFS('GV(154.632.62x)'!$G:$G,'GV(154.632.62x)'!$S:$S,RBS!$A19,'GV(154.632.62x)'!$T:$T,RBS!G$5,'GV(154.632.62x)'!$U:$U,RBS!$A$1)-SUMIFS('GV(154.632.62x)'!$H:$H,'GV(154.632.62x)'!$S:$S,RBS!$A19,'GV(154.632.62x)'!$T:$T,RBS!G$5,'GV(154.632.62x)'!$U:$U,RBS!$A$1)</f>
        <v>0</v>
      </c>
      <c r="H19" s="35">
        <f>+SUMIFS('GV(154.632.62x)'!$G:$G,'GV(154.632.62x)'!$S:$S,RBS!$A19,'GV(154.632.62x)'!$T:$T,RBS!H$5,'GV(154.632.62x)'!$U:$U,RBS!$A$1)-SUMIFS('GV(154.632.62x)'!$H:$H,'GV(154.632.62x)'!$S:$S,RBS!$A19,'GV(154.632.62x)'!$T:$T,RBS!H$5,'GV(154.632.62x)'!$U:$U,RBS!$A$1)</f>
        <v>0</v>
      </c>
      <c r="I19" s="35">
        <f>+SUMIFS('GV(154.632.62x)'!$G:$G,'GV(154.632.62x)'!$S:$S,RBS!$A19,'GV(154.632.62x)'!$T:$T,RBS!I$5,'GV(154.632.62x)'!$U:$U,RBS!$A$1)-SUMIFS('GV(154.632.62x)'!$H:$H,'GV(154.632.62x)'!$S:$S,RBS!$A19,'GV(154.632.62x)'!$T:$T,RBS!I$5,'GV(154.632.62x)'!$U:$U,RBS!$A$1)</f>
        <v>0</v>
      </c>
      <c r="J19" s="35">
        <f>+SUMIFS('GV(154.632.62x)'!$G:$G,'GV(154.632.62x)'!$S:$S,RBS!$A19,'GV(154.632.62x)'!$T:$T,RBS!J$5,'GV(154.632.62x)'!$U:$U,RBS!$A$1)-SUMIFS('GV(154.632.62x)'!$H:$H,'GV(154.632.62x)'!$S:$S,RBS!$A19,'GV(154.632.62x)'!$T:$T,RBS!J$5,'GV(154.632.62x)'!$U:$U,RBS!$A$1)</f>
        <v>0</v>
      </c>
      <c r="K19" s="35">
        <f>+SUMIFS('GV(154.632.62x)'!$G:$G,'GV(154.632.62x)'!$S:$S,RBS!$A19,'GV(154.632.62x)'!$T:$T,RBS!K$5,'GV(154.632.62x)'!$U:$U,RBS!$A$1)-SUMIFS('GV(154.632.62x)'!$H:$H,'GV(154.632.62x)'!$S:$S,RBS!$A19,'GV(154.632.62x)'!$T:$T,RBS!K$5,'GV(154.632.62x)'!$U:$U,RBS!$A$1)</f>
        <v>0</v>
      </c>
      <c r="L19" s="35">
        <f>+SUMIFS('GV(154.632.62x)'!$G:$G,'GV(154.632.62x)'!$S:$S,RBS!$A19,'GV(154.632.62x)'!$T:$T,RBS!L$5,'GV(154.632.62x)'!$U:$U,RBS!$A$1)-SUMIFS('GV(154.632.62x)'!$H:$H,'GV(154.632.62x)'!$S:$S,RBS!$A19,'GV(154.632.62x)'!$T:$T,RBS!L$5,'GV(154.632.62x)'!$U:$U,RBS!$A$1)</f>
        <v>0</v>
      </c>
      <c r="M19" s="35">
        <f>+SUMIFS('GV(154.632.62x)'!$G:$G,'GV(154.632.62x)'!$S:$S,RBS!$A19,'GV(154.632.62x)'!$T:$T,RBS!M$5,'GV(154.632.62x)'!$U:$U,RBS!$A$1)-SUMIFS('GV(154.632.62x)'!$H:$H,'GV(154.632.62x)'!$S:$S,RBS!$A19,'GV(154.632.62x)'!$T:$T,RBS!M$5,'GV(154.632.62x)'!$U:$U,RBS!$A$1)</f>
        <v>0</v>
      </c>
      <c r="N19" s="35">
        <f>+SUMIFS('GV(154.632.62x)'!$G:$G,'GV(154.632.62x)'!$S:$S,RBS!$A19,'GV(154.632.62x)'!$T:$T,RBS!N$5,'GV(154.632.62x)'!$U:$U,RBS!$A$1)-SUMIFS('GV(154.632.62x)'!$H:$H,'GV(154.632.62x)'!$S:$S,RBS!$A19,'GV(154.632.62x)'!$T:$T,RBS!N$5,'GV(154.632.62x)'!$U:$U,RBS!$A$1)</f>
        <v>0</v>
      </c>
      <c r="O19" s="35">
        <f t="shared" si="2"/>
        <v>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BS!$A22,'GV(154.632.62x)'!$T:$T,RBS!C$5,'GV(154.632.62x)'!$U:$U,RBS!$A$1)-SUMIFS('GV(154.632.62x)'!$H:$H,'GV(154.632.62x)'!$S:$S,RBS!$A22,'GV(154.632.62x)'!$T:$T,RBS!C$5,'GV(154.632.62x)'!$U:$U,RBS!$A$1)+SUMIFS('641.642'!$G:$G,'641.642'!$S:$S,RBS!$A22,'641.642'!$T:$T,RBS!C$5,'641.642'!$W:$W,RBS!$A$1)-SUMIFS('641.642'!$H:$H,'641.642'!$S:$S,RBS!$A22,'641.642'!$T:$T,RBS!C$5,'641.642'!$W:$W,RBS!$A$1)+SUMIFS('635.811'!$G:$G,'635.811'!$Q:$Q,RBS!C$5,'635.811'!$R:$R,RBS!$A$1,'635.811'!$P:$P,RBS!$A22)</f>
        <v>58140000</v>
      </c>
      <c r="D22" s="35">
        <f>+SUMIFS('GV(154.632.62x)'!$G:$G,'GV(154.632.62x)'!$S:$S,RBS!$A22,'GV(154.632.62x)'!$T:$T,RBS!D$5,'GV(154.632.62x)'!$U:$U,RBS!$A$1)-SUMIFS('GV(154.632.62x)'!$H:$H,'GV(154.632.62x)'!$S:$S,RBS!$A22,'GV(154.632.62x)'!$T:$T,RBS!D$5,'GV(154.632.62x)'!$U:$U,RBS!$A$1)+SUMIFS('641.642'!$G:$G,'641.642'!$S:$S,RBS!$A22,'641.642'!$T:$T,RBS!D$5,'641.642'!$W:$W,RBS!$A$1)-SUMIFS('641.642'!$H:$H,'641.642'!$S:$S,RBS!$A22,'641.642'!$T:$T,RBS!D$5,'641.642'!$W:$W,RBS!$A$1)+SUMIFS('635.811'!$G:$G,'635.811'!$Q:$Q,RBS!D$5,'635.811'!$R:$R,RBS!$A$1,'635.811'!$P:$P,RBS!$A22)</f>
        <v>60450000</v>
      </c>
      <c r="E22" s="35">
        <f>+SUMIFS('GV(154.632.62x)'!$G:$G,'GV(154.632.62x)'!$S:$S,RBS!$A22,'GV(154.632.62x)'!$T:$T,RBS!E$5,'GV(154.632.62x)'!$U:$U,RBS!$A$1)-SUMIFS('GV(154.632.62x)'!$H:$H,'GV(154.632.62x)'!$S:$S,RBS!$A22,'GV(154.632.62x)'!$T:$T,RBS!E$5,'GV(154.632.62x)'!$U:$U,RBS!$A$1)+SUMIFS('641.642'!$G:$G,'641.642'!$S:$S,RBS!$A22,'641.642'!$T:$T,RBS!E$5,'641.642'!$W:$W,RBS!$A$1)-SUMIFS('641.642'!$H:$H,'641.642'!$S:$S,RBS!$A22,'641.642'!$T:$T,RBS!E$5,'641.642'!$W:$W,RBS!$A$1)+SUMIFS('635.811'!$G:$G,'635.811'!$Q:$Q,RBS!E$5,'635.811'!$R:$R,RBS!$A$1,'635.811'!$P:$P,RBS!$A22)</f>
        <v>10254000</v>
      </c>
      <c r="F22" s="35">
        <f>+SUMIFS('GV(154.632.62x)'!$G:$G,'GV(154.632.62x)'!$S:$S,RBS!$A22,'GV(154.632.62x)'!$T:$T,RBS!F$5,'GV(154.632.62x)'!$U:$U,RBS!$A$1)-SUMIFS('GV(154.632.62x)'!$H:$H,'GV(154.632.62x)'!$S:$S,RBS!$A22,'GV(154.632.62x)'!$T:$T,RBS!F$5,'GV(154.632.62x)'!$U:$U,RBS!$A$1)+SUMIFS('641.642'!$G:$G,'641.642'!$S:$S,RBS!$A22,'641.642'!$T:$T,RBS!F$5,'641.642'!$W:$W,RBS!$A$1)-SUMIFS('641.642'!$H:$H,'641.642'!$S:$S,RBS!$A22,'641.642'!$T:$T,RBS!F$5,'641.642'!$W:$W,RBS!$A$1)+SUMIFS('635.811'!$G:$G,'635.811'!$Q:$Q,RBS!F$5,'635.811'!$R:$R,RBS!$A$1,'635.811'!$P:$P,RBS!$A22)</f>
        <v>0</v>
      </c>
      <c r="G22" s="35">
        <f>+SUMIFS('GV(154.632.62x)'!$G:$G,'GV(154.632.62x)'!$S:$S,RBS!$A22,'GV(154.632.62x)'!$T:$T,RBS!G$5,'GV(154.632.62x)'!$U:$U,RBS!$A$1)-SUMIFS('GV(154.632.62x)'!$H:$H,'GV(154.632.62x)'!$S:$S,RBS!$A22,'GV(154.632.62x)'!$T:$T,RBS!G$5,'GV(154.632.62x)'!$U:$U,RBS!$A$1)+SUMIFS('641.642'!$G:$G,'641.642'!$S:$S,RBS!$A22,'641.642'!$T:$T,RBS!G$5,'641.642'!$W:$W,RBS!$A$1)-SUMIFS('641.642'!$H:$H,'641.642'!$S:$S,RBS!$A22,'641.642'!$T:$T,RBS!G$5,'641.642'!$W:$W,RBS!$A$1)+SUMIFS('635.811'!$G:$G,'635.811'!$Q:$Q,RBS!G$5,'635.811'!$R:$R,RBS!$A$1,'635.811'!$P:$P,RBS!$A22)</f>
        <v>0</v>
      </c>
      <c r="H22" s="35">
        <f>+SUMIFS('GV(154.632.62x)'!$G:$G,'GV(154.632.62x)'!$S:$S,RBS!$A22,'GV(154.632.62x)'!$T:$T,RBS!H$5,'GV(154.632.62x)'!$U:$U,RBS!$A$1)-SUMIFS('GV(154.632.62x)'!$H:$H,'GV(154.632.62x)'!$S:$S,RBS!$A22,'GV(154.632.62x)'!$T:$T,RBS!H$5,'GV(154.632.62x)'!$U:$U,RBS!$A$1)+SUMIFS('641.642'!$G:$G,'641.642'!$S:$S,RBS!$A22,'641.642'!$T:$T,RBS!H$5,'641.642'!$W:$W,RBS!$A$1)-SUMIFS('641.642'!$H:$H,'641.642'!$S:$S,RBS!$A22,'641.642'!$T:$T,RBS!H$5,'641.642'!$W:$W,RBS!$A$1)+SUMIFS('635.811'!$G:$G,'635.811'!$Q:$Q,RBS!H$5,'635.811'!$R:$R,RBS!$A$1,'635.811'!$P:$P,RBS!$A22)</f>
        <v>3200000</v>
      </c>
      <c r="I22" s="35">
        <f>+SUMIFS('GV(154.632.62x)'!$G:$G,'GV(154.632.62x)'!$S:$S,RBS!$A22,'GV(154.632.62x)'!$T:$T,RBS!I$5,'GV(154.632.62x)'!$U:$U,RBS!$A$1)-SUMIFS('GV(154.632.62x)'!$H:$H,'GV(154.632.62x)'!$S:$S,RBS!$A22,'GV(154.632.62x)'!$T:$T,RBS!I$5,'GV(154.632.62x)'!$U:$U,RBS!$A$1)+SUMIFS('641.642'!$G:$G,'641.642'!$S:$S,RBS!$A22,'641.642'!$T:$T,RBS!I$5,'641.642'!$W:$W,RBS!$A$1)-SUMIFS('641.642'!$H:$H,'641.642'!$S:$S,RBS!$A22,'641.642'!$T:$T,RBS!I$5,'641.642'!$W:$W,RBS!$A$1)+SUMIFS('635.811'!$G:$G,'635.811'!$Q:$Q,RBS!I$5,'635.811'!$R:$R,RBS!$A$1,'635.811'!$P:$P,RBS!$A22)</f>
        <v>20375426</v>
      </c>
      <c r="J22" s="35">
        <f>+SUMIFS('GV(154.632.62x)'!$G:$G,'GV(154.632.62x)'!$S:$S,RBS!$A22,'GV(154.632.62x)'!$T:$T,RBS!J$5,'GV(154.632.62x)'!$U:$U,RBS!$A$1)-SUMIFS('GV(154.632.62x)'!$H:$H,'GV(154.632.62x)'!$S:$S,RBS!$A22,'GV(154.632.62x)'!$T:$T,RBS!J$5,'GV(154.632.62x)'!$U:$U,RBS!$A$1)+SUMIFS('641.642'!$G:$G,'641.642'!$S:$S,RBS!$A22,'641.642'!$T:$T,RBS!J$5,'641.642'!$W:$W,RBS!$A$1)-SUMIFS('641.642'!$H:$H,'641.642'!$S:$S,RBS!$A22,'641.642'!$T:$T,RBS!J$5,'641.642'!$W:$W,RBS!$A$1)+SUMIFS('635.811'!$G:$G,'635.811'!$Q:$Q,RBS!J$5,'635.811'!$R:$R,RBS!$A$1,'635.811'!$P:$P,RBS!$A22)</f>
        <v>0</v>
      </c>
      <c r="K22" s="35">
        <f>+SUMIFS('GV(154.632.62x)'!$G:$G,'GV(154.632.62x)'!$S:$S,RBS!$A22,'GV(154.632.62x)'!$T:$T,RBS!K$5,'GV(154.632.62x)'!$U:$U,RBS!$A$1)-SUMIFS('GV(154.632.62x)'!$H:$H,'GV(154.632.62x)'!$S:$S,RBS!$A22,'GV(154.632.62x)'!$T:$T,RBS!K$5,'GV(154.632.62x)'!$U:$U,RBS!$A$1)+SUMIFS('641.642'!$G:$G,'641.642'!$S:$S,RBS!$A22,'641.642'!$T:$T,RBS!K$5,'641.642'!$W:$W,RBS!$A$1)-SUMIFS('641.642'!$H:$H,'641.642'!$S:$S,RBS!$A22,'641.642'!$T:$T,RBS!K$5,'641.642'!$W:$W,RBS!$A$1)+SUMIFS('635.811'!$G:$G,'635.811'!$Q:$Q,RBS!K$5,'635.811'!$R:$R,RBS!$A$1,'635.811'!$P:$P,RBS!$A22)</f>
        <v>750000</v>
      </c>
      <c r="L22" s="35">
        <f>+SUMIFS('GV(154.632.62x)'!$G:$G,'GV(154.632.62x)'!$S:$S,RBS!$A22,'GV(154.632.62x)'!$T:$T,RBS!L$5,'GV(154.632.62x)'!$U:$U,RBS!$A$1)-SUMIFS('GV(154.632.62x)'!$H:$H,'GV(154.632.62x)'!$S:$S,RBS!$A22,'GV(154.632.62x)'!$T:$T,RBS!L$5,'GV(154.632.62x)'!$U:$U,RBS!$A$1)+SUMIFS('641.642'!$G:$G,'641.642'!$S:$S,RBS!$A22,'641.642'!$T:$T,RBS!L$5,'641.642'!$W:$W,RBS!$A$1)-SUMIFS('641.642'!$H:$H,'641.642'!$S:$S,RBS!$A22,'641.642'!$T:$T,RBS!L$5,'641.642'!$W:$W,RBS!$A$1)+SUMIFS('635.811'!$G:$G,'635.811'!$Q:$Q,RBS!L$5,'635.811'!$R:$R,RBS!$A$1,'635.811'!$P:$P,RBS!$A22)</f>
        <v>0</v>
      </c>
      <c r="M22" s="35">
        <f>+SUMIFS('GV(154.632.62x)'!$G:$G,'GV(154.632.62x)'!$S:$S,RBS!$A22,'GV(154.632.62x)'!$T:$T,RBS!M$5,'GV(154.632.62x)'!$U:$U,RBS!$A$1)-SUMIFS('GV(154.632.62x)'!$H:$H,'GV(154.632.62x)'!$S:$S,RBS!$A22,'GV(154.632.62x)'!$T:$T,RBS!M$5,'GV(154.632.62x)'!$U:$U,RBS!$A$1)+SUMIFS('641.642'!$G:$G,'641.642'!$S:$S,RBS!$A22,'641.642'!$T:$T,RBS!M$5,'641.642'!$W:$W,RBS!$A$1)-SUMIFS('641.642'!$H:$H,'641.642'!$S:$S,RBS!$A22,'641.642'!$T:$T,RBS!M$5,'641.642'!$W:$W,RBS!$A$1)+SUMIFS('635.811'!$G:$G,'635.811'!$Q:$Q,RBS!M$5,'635.811'!$R:$R,RBS!$A$1,'635.811'!$P:$P,RBS!$A22)</f>
        <v>0</v>
      </c>
      <c r="N22" s="35">
        <f>+SUMIFS('GV(154.632.62x)'!$G:$G,'GV(154.632.62x)'!$S:$S,RBS!$A22,'GV(154.632.62x)'!$T:$T,RBS!N$5,'GV(154.632.62x)'!$U:$U,RBS!$A$1)-SUMIFS('GV(154.632.62x)'!$H:$H,'GV(154.632.62x)'!$S:$S,RBS!$A22,'GV(154.632.62x)'!$T:$T,RBS!N$5,'GV(154.632.62x)'!$U:$U,RBS!$A$1)+SUMIFS('641.642'!$G:$G,'641.642'!$S:$S,RBS!$A22,'641.642'!$T:$T,RBS!N$5,'641.642'!$W:$W,RBS!$A$1)-SUMIFS('641.642'!$H:$H,'641.642'!$S:$S,RBS!$A22,'641.642'!$T:$T,RBS!N$5,'641.642'!$W:$W,RBS!$A$1)+SUMIFS('635.811'!$G:$G,'635.811'!$Q:$Q,RBS!N$5,'635.811'!$R:$R,RBS!$A$1,'635.811'!$P:$P,RBS!$A22)</f>
        <v>0</v>
      </c>
      <c r="O22" s="35">
        <f t="shared" si="2"/>
        <v>153169426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BS!$A23,'GV(154.632.62x)'!$T:$T,RBS!C$5,'GV(154.632.62x)'!$U:$U,RBS!$A$1)-SUMIFS('GV(154.632.62x)'!$H:$H,'GV(154.632.62x)'!$S:$S,RBS!$A23,'GV(154.632.62x)'!$T:$T,RBS!C$5,'GV(154.632.62x)'!$U:$U,RBS!$A$1)+SUMIFS('641.642'!$G:$G,'641.642'!$S:$S,RBS!$A23,'641.642'!$T:$T,RBS!C$5,'641.642'!$W:$W,RBS!$A$1)-SUMIFS('641.642'!$H:$H,'641.642'!$S:$S,RBS!$A23,'641.642'!$T:$T,RBS!C$5,'641.642'!$W:$W,RBS!$A$1)+SUMIFS('635.811'!$G:$G,'635.811'!$Q:$Q,RBS!C$5,'635.811'!$R:$R,RBS!$A$1,'635.811'!$P:$P,RBS!$A23)</f>
        <v>155054948</v>
      </c>
      <c r="D23" s="35">
        <f>+SUMIFS('GV(154.632.62x)'!$G:$G,'GV(154.632.62x)'!$S:$S,RBS!$A23,'GV(154.632.62x)'!$T:$T,RBS!D$5,'GV(154.632.62x)'!$U:$U,RBS!$A$1)-SUMIFS('GV(154.632.62x)'!$H:$H,'GV(154.632.62x)'!$S:$S,RBS!$A23,'GV(154.632.62x)'!$T:$T,RBS!D$5,'GV(154.632.62x)'!$U:$U,RBS!$A$1)+SUMIFS('641.642'!$G:$G,'641.642'!$S:$S,RBS!$A23,'641.642'!$T:$T,RBS!D$5,'641.642'!$W:$W,RBS!$A$1)-SUMIFS('641.642'!$H:$H,'641.642'!$S:$S,RBS!$A23,'641.642'!$T:$T,RBS!D$5,'641.642'!$W:$W,RBS!$A$1)+SUMIFS('635.811'!$G:$G,'635.811'!$Q:$Q,RBS!D$5,'635.811'!$R:$R,RBS!$A$1,'635.811'!$P:$P,RBS!$A23)</f>
        <v>76671595</v>
      </c>
      <c r="E23" s="35">
        <f>+SUMIFS('GV(154.632.62x)'!$G:$G,'GV(154.632.62x)'!$S:$S,RBS!$A23,'GV(154.632.62x)'!$T:$T,RBS!E$5,'GV(154.632.62x)'!$U:$U,RBS!$A$1)-SUMIFS('GV(154.632.62x)'!$H:$H,'GV(154.632.62x)'!$S:$S,RBS!$A23,'GV(154.632.62x)'!$T:$T,RBS!E$5,'GV(154.632.62x)'!$U:$U,RBS!$A$1)+SUMIFS('641.642'!$G:$G,'641.642'!$S:$S,RBS!$A23,'641.642'!$T:$T,RBS!E$5,'641.642'!$W:$W,RBS!$A$1)-SUMIFS('641.642'!$H:$H,'641.642'!$S:$S,RBS!$A23,'641.642'!$T:$T,RBS!E$5,'641.642'!$W:$W,RBS!$A$1)+SUMIFS('635.811'!$G:$G,'635.811'!$Q:$Q,RBS!E$5,'635.811'!$R:$R,RBS!$A$1,'635.811'!$P:$P,RBS!$A23)</f>
        <v>16098008</v>
      </c>
      <c r="F23" s="35">
        <f>+SUMIFS('GV(154.632.62x)'!$G:$G,'GV(154.632.62x)'!$S:$S,RBS!$A23,'GV(154.632.62x)'!$T:$T,RBS!F$5,'GV(154.632.62x)'!$U:$U,RBS!$A$1)-SUMIFS('GV(154.632.62x)'!$H:$H,'GV(154.632.62x)'!$S:$S,RBS!$A23,'GV(154.632.62x)'!$T:$T,RBS!F$5,'GV(154.632.62x)'!$U:$U,RBS!$A$1)+SUMIFS('641.642'!$G:$G,'641.642'!$S:$S,RBS!$A23,'641.642'!$T:$T,RBS!F$5,'641.642'!$W:$W,RBS!$A$1)-SUMIFS('641.642'!$H:$H,'641.642'!$S:$S,RBS!$A23,'641.642'!$T:$T,RBS!F$5,'641.642'!$W:$W,RBS!$A$1)+SUMIFS('635.811'!$G:$G,'635.811'!$Q:$Q,RBS!F$5,'635.811'!$R:$R,RBS!$A$1,'635.811'!$P:$P,RBS!$A23)</f>
        <v>510391</v>
      </c>
      <c r="G23" s="35">
        <f>+SUMIFS('GV(154.632.62x)'!$G:$G,'GV(154.632.62x)'!$S:$S,RBS!$A23,'GV(154.632.62x)'!$T:$T,RBS!G$5,'GV(154.632.62x)'!$U:$U,RBS!$A$1)-SUMIFS('GV(154.632.62x)'!$H:$H,'GV(154.632.62x)'!$S:$S,RBS!$A23,'GV(154.632.62x)'!$T:$T,RBS!G$5,'GV(154.632.62x)'!$U:$U,RBS!$A$1)+SUMIFS('641.642'!$G:$G,'641.642'!$S:$S,RBS!$A23,'641.642'!$T:$T,RBS!G$5,'641.642'!$W:$W,RBS!$A$1)-SUMIFS('641.642'!$H:$H,'641.642'!$S:$S,RBS!$A23,'641.642'!$T:$T,RBS!G$5,'641.642'!$W:$W,RBS!$A$1)+SUMIFS('635.811'!$G:$G,'635.811'!$Q:$Q,RBS!G$5,'635.811'!$R:$R,RBS!$A$1,'635.811'!$P:$P,RBS!$A23)</f>
        <v>3633023</v>
      </c>
      <c r="H23" s="35">
        <f>+SUMIFS('GV(154.632.62x)'!$G:$G,'GV(154.632.62x)'!$S:$S,RBS!$A23,'GV(154.632.62x)'!$T:$T,RBS!H$5,'GV(154.632.62x)'!$U:$U,RBS!$A$1)-SUMIFS('GV(154.632.62x)'!$H:$H,'GV(154.632.62x)'!$S:$S,RBS!$A23,'GV(154.632.62x)'!$T:$T,RBS!H$5,'GV(154.632.62x)'!$U:$U,RBS!$A$1)+SUMIFS('641.642'!$G:$G,'641.642'!$S:$S,RBS!$A23,'641.642'!$T:$T,RBS!H$5,'641.642'!$W:$W,RBS!$A$1)-SUMIFS('641.642'!$H:$H,'641.642'!$S:$S,RBS!$A23,'641.642'!$T:$T,RBS!H$5,'641.642'!$W:$W,RBS!$A$1)+SUMIFS('635.811'!$G:$G,'635.811'!$Q:$Q,RBS!H$5,'635.811'!$R:$R,RBS!$A$1,'635.811'!$P:$P,RBS!$A23)</f>
        <v>91787030</v>
      </c>
      <c r="I23" s="35">
        <f>+SUMIFS('GV(154.632.62x)'!$G:$G,'GV(154.632.62x)'!$S:$S,RBS!$A23,'GV(154.632.62x)'!$T:$T,RBS!I$5,'GV(154.632.62x)'!$U:$U,RBS!$A$1)-SUMIFS('GV(154.632.62x)'!$H:$H,'GV(154.632.62x)'!$S:$S,RBS!$A23,'GV(154.632.62x)'!$T:$T,RBS!I$5,'GV(154.632.62x)'!$U:$U,RBS!$A$1)+SUMIFS('641.642'!$G:$G,'641.642'!$S:$S,RBS!$A23,'641.642'!$T:$T,RBS!I$5,'641.642'!$W:$W,RBS!$A$1)-SUMIFS('641.642'!$H:$H,'641.642'!$S:$S,RBS!$A23,'641.642'!$T:$T,RBS!I$5,'641.642'!$W:$W,RBS!$A$1)+SUMIFS('635.811'!$G:$G,'635.811'!$Q:$Q,RBS!I$5,'635.811'!$R:$R,RBS!$A$1,'635.811'!$P:$P,RBS!$A23)</f>
        <v>42972951</v>
      </c>
      <c r="J23" s="35">
        <f>+SUMIFS('GV(154.632.62x)'!$G:$G,'GV(154.632.62x)'!$S:$S,RBS!$A23,'GV(154.632.62x)'!$T:$T,RBS!J$5,'GV(154.632.62x)'!$U:$U,RBS!$A$1)-SUMIFS('GV(154.632.62x)'!$H:$H,'GV(154.632.62x)'!$S:$S,RBS!$A23,'GV(154.632.62x)'!$T:$T,RBS!J$5,'GV(154.632.62x)'!$U:$U,RBS!$A$1)+SUMIFS('641.642'!$G:$G,'641.642'!$S:$S,RBS!$A23,'641.642'!$T:$T,RBS!J$5,'641.642'!$W:$W,RBS!$A$1)-SUMIFS('641.642'!$H:$H,'641.642'!$S:$S,RBS!$A23,'641.642'!$T:$T,RBS!J$5,'641.642'!$W:$W,RBS!$A$1)+SUMIFS('635.811'!$G:$G,'635.811'!$Q:$Q,RBS!J$5,'635.811'!$R:$R,RBS!$A$1,'635.811'!$P:$P,RBS!$A23)</f>
        <v>39304560</v>
      </c>
      <c r="K23" s="35">
        <f>+SUMIFS('GV(154.632.62x)'!$G:$G,'GV(154.632.62x)'!$S:$S,RBS!$A23,'GV(154.632.62x)'!$T:$T,RBS!K$5,'GV(154.632.62x)'!$U:$U,RBS!$A$1)-SUMIFS('GV(154.632.62x)'!$H:$H,'GV(154.632.62x)'!$S:$S,RBS!$A23,'GV(154.632.62x)'!$T:$T,RBS!K$5,'GV(154.632.62x)'!$U:$U,RBS!$A$1)+SUMIFS('641.642'!$G:$G,'641.642'!$S:$S,RBS!$A23,'641.642'!$T:$T,RBS!K$5,'641.642'!$W:$W,RBS!$A$1)-SUMIFS('641.642'!$H:$H,'641.642'!$S:$S,RBS!$A23,'641.642'!$T:$T,RBS!K$5,'641.642'!$W:$W,RBS!$A$1)+SUMIFS('635.811'!$G:$G,'635.811'!$Q:$Q,RBS!K$5,'635.811'!$R:$R,RBS!$A$1,'635.811'!$P:$P,RBS!$A23)</f>
        <v>178743717</v>
      </c>
      <c r="L23" s="35">
        <f>+SUMIFS('GV(154.632.62x)'!$G:$G,'GV(154.632.62x)'!$S:$S,RBS!$A23,'GV(154.632.62x)'!$T:$T,RBS!L$5,'GV(154.632.62x)'!$U:$U,RBS!$A$1)-SUMIFS('GV(154.632.62x)'!$H:$H,'GV(154.632.62x)'!$S:$S,RBS!$A23,'GV(154.632.62x)'!$T:$T,RBS!L$5,'GV(154.632.62x)'!$U:$U,RBS!$A$1)+SUMIFS('641.642'!$G:$G,'641.642'!$S:$S,RBS!$A23,'641.642'!$T:$T,RBS!L$5,'641.642'!$W:$W,RBS!$A$1)-SUMIFS('641.642'!$H:$H,'641.642'!$S:$S,RBS!$A23,'641.642'!$T:$T,RBS!L$5,'641.642'!$W:$W,RBS!$A$1)+SUMIFS('635.811'!$G:$G,'635.811'!$Q:$Q,RBS!L$5,'635.811'!$R:$R,RBS!$A$1,'635.811'!$P:$P,RBS!$A23)</f>
        <v>750000</v>
      </c>
      <c r="M23" s="35">
        <f>+SUMIFS('GV(154.632.62x)'!$G:$G,'GV(154.632.62x)'!$S:$S,RBS!$A23,'GV(154.632.62x)'!$T:$T,RBS!M$5,'GV(154.632.62x)'!$U:$U,RBS!$A$1)-SUMIFS('GV(154.632.62x)'!$H:$H,'GV(154.632.62x)'!$S:$S,RBS!$A23,'GV(154.632.62x)'!$T:$T,RBS!M$5,'GV(154.632.62x)'!$U:$U,RBS!$A$1)+SUMIFS('641.642'!$G:$G,'641.642'!$S:$S,RBS!$A23,'641.642'!$T:$T,RBS!M$5,'641.642'!$W:$W,RBS!$A$1)-SUMIFS('641.642'!$H:$H,'641.642'!$S:$S,RBS!$A23,'641.642'!$T:$T,RBS!M$5,'641.642'!$W:$W,RBS!$A$1)+SUMIFS('635.811'!$G:$G,'635.811'!$Q:$Q,RBS!M$5,'635.811'!$R:$R,RBS!$A$1,'635.811'!$P:$P,RBS!$A23)</f>
        <v>0</v>
      </c>
      <c r="N23" s="35">
        <f>+SUMIFS('GV(154.632.62x)'!$G:$G,'GV(154.632.62x)'!$S:$S,RBS!$A23,'GV(154.632.62x)'!$T:$T,RBS!N$5,'GV(154.632.62x)'!$U:$U,RBS!$A$1)-SUMIFS('GV(154.632.62x)'!$H:$H,'GV(154.632.62x)'!$S:$S,RBS!$A23,'GV(154.632.62x)'!$T:$T,RBS!N$5,'GV(154.632.62x)'!$U:$U,RBS!$A$1)+SUMIFS('641.642'!$G:$G,'641.642'!$S:$S,RBS!$A23,'641.642'!$T:$T,RBS!N$5,'641.642'!$W:$W,RBS!$A$1)-SUMIFS('641.642'!$H:$H,'641.642'!$S:$S,RBS!$A23,'641.642'!$T:$T,RBS!N$5,'641.642'!$W:$W,RBS!$A$1)+SUMIFS('635.811'!$G:$G,'635.811'!$Q:$Q,RBS!N$5,'635.811'!$R:$R,RBS!$A$1,'635.811'!$P:$P,RBS!$A23)</f>
        <v>0</v>
      </c>
      <c r="O23" s="35">
        <f t="shared" si="2"/>
        <v>605526223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BS!$A24,'GV(154.632.62x)'!$T:$T,RBS!C$5,'GV(154.632.62x)'!$U:$U,RBS!$A$1)-SUMIFS('GV(154.632.62x)'!$H:$H,'GV(154.632.62x)'!$S:$S,RBS!$A24,'GV(154.632.62x)'!$T:$T,RBS!C$5,'GV(154.632.62x)'!$U:$U,RBS!$A$1)+SUMIFS('641.642'!$G:$G,'641.642'!$S:$S,RBS!$A24,'641.642'!$T:$T,RBS!C$5,'641.642'!$W:$W,RBS!$A$1)-SUMIFS('641.642'!$H:$H,'641.642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(154.632.62x)'!$S:$S,RBS!$A24,'GV(154.632.62x)'!$T:$T,RBS!D$5,'GV(154.632.62x)'!$U:$U,RBS!$A$1)-SUMIFS('GV(154.632.62x)'!$H:$H,'GV(154.632.62x)'!$S:$S,RBS!$A24,'GV(154.632.62x)'!$T:$T,RBS!D$5,'GV(154.632.62x)'!$U:$U,RBS!$A$1)+SUMIFS('641.642'!$G:$G,'641.642'!$S:$S,RBS!$A24,'641.642'!$T:$T,RBS!D$5,'641.642'!$W:$W,RBS!$A$1)-SUMIFS('641.642'!$H:$H,'641.642'!$S:$S,RBS!$A24,'641.642'!$T:$T,RBS!D$5,'641.642'!$W:$W,RBS!$A$1)+SUMIFS('635.811'!$G:$G,'635.811'!$Q:$Q,RBS!D$5,'635.811'!$R:$R,RBS!$A$1,'635.811'!$P:$P,RBS!$A24)</f>
        <v>0</v>
      </c>
      <c r="E24" s="35">
        <f>+SUMIFS('GV(154.632.62x)'!$G:$G,'GV(154.632.62x)'!$S:$S,RBS!$A24,'GV(154.632.62x)'!$T:$T,RBS!E$5,'GV(154.632.62x)'!$U:$U,RBS!$A$1)-SUMIFS('GV(154.632.62x)'!$H:$H,'GV(154.632.62x)'!$S:$S,RBS!$A24,'GV(154.632.62x)'!$T:$T,RBS!E$5,'GV(154.632.62x)'!$U:$U,RBS!$A$1)+SUMIFS('641.642'!$G:$G,'641.642'!$S:$S,RBS!$A24,'641.642'!$T:$T,RBS!E$5,'641.642'!$W:$W,RBS!$A$1)-SUMIFS('641.642'!$H:$H,'641.642'!$S:$S,RBS!$A24,'641.642'!$T:$T,RBS!E$5,'641.642'!$W:$W,RBS!$A$1)+SUMIFS('635.811'!$G:$G,'635.811'!$Q:$Q,RBS!E$5,'635.811'!$R:$R,RBS!$A$1,'635.811'!$P:$P,RBS!$A24)</f>
        <v>0</v>
      </c>
      <c r="F24" s="35">
        <f>+SUMIFS('GV(154.632.62x)'!$G:$G,'GV(154.632.62x)'!$S:$S,RBS!$A24,'GV(154.632.62x)'!$T:$T,RBS!F$5,'GV(154.632.62x)'!$U:$U,RBS!$A$1)-SUMIFS('GV(154.632.62x)'!$H:$H,'GV(154.632.62x)'!$S:$S,RBS!$A24,'GV(154.632.62x)'!$T:$T,RBS!F$5,'GV(154.632.62x)'!$U:$U,RBS!$A$1)+SUMIFS('641.642'!$G:$G,'641.642'!$S:$S,RBS!$A24,'641.642'!$T:$T,RBS!F$5,'641.642'!$W:$W,RBS!$A$1)-SUMIFS('641.642'!$H:$H,'641.642'!$S:$S,RBS!$A24,'641.642'!$T:$T,RBS!F$5,'641.642'!$W:$W,RBS!$A$1)+SUMIFS('635.811'!$G:$G,'635.811'!$Q:$Q,RBS!F$5,'635.811'!$R:$R,RBS!$A$1,'635.811'!$P:$P,RBS!$A24)</f>
        <v>0</v>
      </c>
      <c r="G24" s="35">
        <f>+SUMIFS('GV(154.632.62x)'!$G:$G,'GV(154.632.62x)'!$S:$S,RBS!$A24,'GV(154.632.62x)'!$T:$T,RBS!G$5,'GV(154.632.62x)'!$U:$U,RBS!$A$1)-SUMIFS('GV(154.632.62x)'!$H:$H,'GV(154.632.62x)'!$S:$S,RBS!$A24,'GV(154.632.62x)'!$T:$T,RBS!G$5,'GV(154.632.62x)'!$U:$U,RBS!$A$1)+SUMIFS('641.642'!$G:$G,'641.642'!$S:$S,RBS!$A24,'641.642'!$T:$T,RBS!G$5,'641.642'!$W:$W,RBS!$A$1)-SUMIFS('641.642'!$H:$H,'641.642'!$S:$S,RBS!$A24,'641.642'!$T:$T,RBS!G$5,'641.642'!$W:$W,RBS!$A$1)+SUMIFS('635.811'!$G:$G,'635.811'!$Q:$Q,RBS!G$5,'635.811'!$R:$R,RBS!$A$1,'635.811'!$P:$P,RBS!$A24)</f>
        <v>0</v>
      </c>
      <c r="H24" s="35">
        <f>+SUMIFS('GV(154.632.62x)'!$G:$G,'GV(154.632.62x)'!$S:$S,RBS!$A24,'GV(154.632.62x)'!$T:$T,RBS!H$5,'GV(154.632.62x)'!$U:$U,RBS!$A$1)-SUMIFS('GV(154.632.62x)'!$H:$H,'GV(154.632.62x)'!$S:$S,RBS!$A24,'GV(154.632.62x)'!$T:$T,RBS!H$5,'GV(154.632.62x)'!$U:$U,RBS!$A$1)+SUMIFS('641.642'!$G:$G,'641.642'!$S:$S,RBS!$A24,'641.642'!$T:$T,RBS!H$5,'641.642'!$W:$W,RBS!$A$1)-SUMIFS('641.642'!$H:$H,'641.642'!$S:$S,RBS!$A24,'641.642'!$T:$T,RBS!H$5,'641.642'!$W:$W,RBS!$A$1)+SUMIFS('635.811'!$G:$G,'635.811'!$Q:$Q,RBS!H$5,'635.811'!$R:$R,RBS!$A$1,'635.811'!$P:$P,RBS!$A24)</f>
        <v>0</v>
      </c>
      <c r="I24" s="35">
        <f>+SUMIFS('GV(154.632.62x)'!$G:$G,'GV(154.632.62x)'!$S:$S,RBS!$A24,'GV(154.632.62x)'!$T:$T,RBS!I$5,'GV(154.632.62x)'!$U:$U,RBS!$A$1)-SUMIFS('GV(154.632.62x)'!$H:$H,'GV(154.632.62x)'!$S:$S,RBS!$A24,'GV(154.632.62x)'!$T:$T,RBS!I$5,'GV(154.632.62x)'!$U:$U,RBS!$A$1)+SUMIFS('641.642'!$G:$G,'641.642'!$S:$S,RBS!$A24,'641.642'!$T:$T,RBS!I$5,'641.642'!$W:$W,RBS!$A$1)-SUMIFS('641.642'!$H:$H,'641.642'!$S:$S,RBS!$A24,'641.642'!$T:$T,RBS!I$5,'641.642'!$W:$W,RBS!$A$1)+SUMIFS('635.811'!$G:$G,'635.811'!$Q:$Q,RBS!I$5,'635.811'!$R:$R,RBS!$A$1,'635.811'!$P:$P,RBS!$A24)</f>
        <v>0</v>
      </c>
      <c r="J24" s="35">
        <f>+SUMIFS('GV(154.632.62x)'!$G:$G,'GV(154.632.62x)'!$S:$S,RBS!$A24,'GV(154.632.62x)'!$T:$T,RBS!J$5,'GV(154.632.62x)'!$U:$U,RBS!$A$1)-SUMIFS('GV(154.632.62x)'!$H:$H,'GV(154.632.62x)'!$S:$S,RBS!$A24,'GV(154.632.62x)'!$T:$T,RBS!J$5,'GV(154.632.62x)'!$U:$U,RBS!$A$1)+SUMIFS('641.642'!$G:$G,'641.642'!$S:$S,RBS!$A24,'641.642'!$T:$T,RBS!J$5,'641.642'!$W:$W,RBS!$A$1)-SUMIFS('641.642'!$H:$H,'641.642'!$S:$S,RBS!$A24,'641.642'!$T:$T,RBS!J$5,'641.642'!$W:$W,RBS!$A$1)+SUMIFS('635.811'!$G:$G,'635.811'!$Q:$Q,RBS!J$5,'635.811'!$R:$R,RBS!$A$1,'635.811'!$P:$P,RBS!$A24)</f>
        <v>0</v>
      </c>
      <c r="K24" s="35">
        <f>+SUMIFS('GV(154.632.62x)'!$G:$G,'GV(154.632.62x)'!$S:$S,RBS!$A24,'GV(154.632.62x)'!$T:$T,RBS!K$5,'GV(154.632.62x)'!$U:$U,RBS!$A$1)-SUMIFS('GV(154.632.62x)'!$H:$H,'GV(154.632.62x)'!$S:$S,RBS!$A24,'GV(154.632.62x)'!$T:$T,RBS!K$5,'GV(154.632.62x)'!$U:$U,RBS!$A$1)+SUMIFS('641.642'!$G:$G,'641.642'!$S:$S,RBS!$A24,'641.642'!$T:$T,RBS!K$5,'641.642'!$W:$W,RBS!$A$1)-SUMIFS('641.642'!$H:$H,'641.642'!$S:$S,RBS!$A24,'641.642'!$T:$T,RBS!K$5,'641.642'!$W:$W,RBS!$A$1)+SUMIFS('635.811'!$G:$G,'635.811'!$Q:$Q,RBS!K$5,'635.811'!$R:$R,RBS!$A$1,'635.811'!$P:$P,RBS!$A24)</f>
        <v>0</v>
      </c>
      <c r="L24" s="35">
        <f>+SUMIFS('GV(154.632.62x)'!$G:$G,'GV(154.632.62x)'!$S:$S,RBS!$A24,'GV(154.632.62x)'!$T:$T,RBS!L$5,'GV(154.632.62x)'!$U:$U,RBS!$A$1)-SUMIFS('GV(154.632.62x)'!$H:$H,'GV(154.632.62x)'!$S:$S,RBS!$A24,'GV(154.632.62x)'!$T:$T,RBS!L$5,'GV(154.632.62x)'!$U:$U,RBS!$A$1)+SUMIFS('641.642'!$G:$G,'641.642'!$S:$S,RBS!$A24,'641.642'!$T:$T,RBS!L$5,'641.642'!$W:$W,RBS!$A$1)-SUMIFS('641.642'!$H:$H,'641.642'!$S:$S,RBS!$A24,'641.642'!$T:$T,RBS!L$5,'641.642'!$W:$W,RBS!$A$1)+SUMIFS('635.811'!$G:$G,'635.811'!$Q:$Q,RBS!L$5,'635.811'!$R:$R,RBS!$A$1,'635.811'!$P:$P,RBS!$A24)</f>
        <v>0</v>
      </c>
      <c r="M24" s="35">
        <f>+SUMIFS('GV(154.632.62x)'!$G:$G,'GV(154.632.62x)'!$S:$S,RBS!$A24,'GV(154.632.62x)'!$T:$T,RBS!M$5,'GV(154.632.62x)'!$U:$U,RBS!$A$1)-SUMIFS('GV(154.632.62x)'!$H:$H,'GV(154.632.62x)'!$S:$S,RBS!$A24,'GV(154.632.62x)'!$T:$T,RBS!M$5,'GV(154.632.62x)'!$U:$U,RBS!$A$1)+SUMIFS('641.642'!$G:$G,'641.642'!$S:$S,RBS!$A24,'641.642'!$T:$T,RBS!M$5,'641.642'!$W:$W,RBS!$A$1)-SUMIFS('641.642'!$H:$H,'641.642'!$S:$S,RBS!$A24,'641.642'!$T:$T,RBS!M$5,'641.642'!$W:$W,RBS!$A$1)+SUMIFS('635.811'!$G:$G,'635.811'!$Q:$Q,RBS!M$5,'635.811'!$R:$R,RBS!$A$1,'635.811'!$P:$P,RBS!$A24)</f>
        <v>0</v>
      </c>
      <c r="N24" s="35">
        <f>+SUMIFS('GV(154.632.62x)'!$G:$G,'GV(154.632.62x)'!$S:$S,RBS!$A24,'GV(154.632.62x)'!$T:$T,RBS!N$5,'GV(154.632.62x)'!$U:$U,RBS!$A$1)-SUMIFS('GV(154.632.62x)'!$H:$H,'GV(154.632.62x)'!$S:$S,RBS!$A24,'GV(154.632.62x)'!$T:$T,RBS!N$5,'GV(154.632.62x)'!$U:$U,RBS!$A$1)+SUMIFS('641.642'!$G:$G,'641.642'!$S:$S,RBS!$A24,'641.642'!$T:$T,RBS!N$5,'641.642'!$W:$W,RBS!$A$1)-SUMIFS('641.642'!$H:$H,'641.642'!$S:$S,RBS!$A24,'641.642'!$T:$T,RBS!N$5,'641.642'!$W:$W,RBS!$A$1)+SUMIFS('635.811'!$G:$G,'635.811'!$Q:$Q,RBS!N$5,'635.811'!$R:$R,RBS!$A$1,'635.811'!$P:$P,RBS!$A24)</f>
        <v>0</v>
      </c>
      <c r="O24" s="35">
        <f t="shared" si="2"/>
        <v>0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BS!$A25,'GV(154.632.62x)'!$T:$T,RBS!C$5,'GV(154.632.62x)'!$U:$U,RBS!$A$1)-SUMIFS('GV(154.632.62x)'!$H:$H,'GV(154.632.62x)'!$S:$S,RBS!$A25,'GV(154.632.62x)'!$T:$T,RBS!C$5,'GV(154.632.62x)'!$U:$U,RBS!$A$1)+SUMIFS('641.642'!$G:$G,'641.642'!$S:$S,RBS!$A25,'641.642'!$T:$T,RBS!C$5,'641.642'!$W:$W,RBS!$A$1)-SUMIFS('641.642'!$H:$H,'641.642'!$S:$S,RBS!$A25,'641.642'!$T:$T,RBS!C$5,'641.642'!$W:$W,RBS!$A$1)+SUMIFS('635.811'!$G:$G,'635.811'!$Q:$Q,RBS!C$5,'635.811'!$R:$R,RBS!$A$1,'635.811'!$P:$P,RBS!$A25)</f>
        <v>3000000</v>
      </c>
      <c r="D25" s="35">
        <f>+SUMIFS('GV(154.632.62x)'!$G:$G,'GV(154.632.62x)'!$S:$S,RBS!$A25,'GV(154.632.62x)'!$T:$T,RBS!D$5,'GV(154.632.62x)'!$U:$U,RBS!$A$1)-SUMIFS('GV(154.632.62x)'!$H:$H,'GV(154.632.62x)'!$S:$S,RBS!$A25,'GV(154.632.62x)'!$T:$T,RBS!D$5,'GV(154.632.62x)'!$U:$U,RBS!$A$1)+SUMIFS('641.642'!$G:$G,'641.642'!$S:$S,RBS!$A25,'641.642'!$T:$T,RBS!D$5,'641.642'!$W:$W,RBS!$A$1)-SUMIFS('641.642'!$H:$H,'641.642'!$S:$S,RBS!$A25,'641.642'!$T:$T,RBS!D$5,'641.642'!$W:$W,RBS!$A$1)+SUMIFS('635.811'!$G:$G,'635.811'!$Q:$Q,RBS!D$5,'635.811'!$R:$R,RBS!$A$1,'635.811'!$P:$P,RBS!$A25)</f>
        <v>0</v>
      </c>
      <c r="E25" s="35">
        <f>+SUMIFS('GV(154.632.62x)'!$G:$G,'GV(154.632.62x)'!$S:$S,RBS!$A25,'GV(154.632.62x)'!$T:$T,RBS!E$5,'GV(154.632.62x)'!$U:$U,RBS!$A$1)-SUMIFS('GV(154.632.62x)'!$H:$H,'GV(154.632.62x)'!$S:$S,RBS!$A25,'GV(154.632.62x)'!$T:$T,RBS!E$5,'GV(154.632.62x)'!$U:$U,RBS!$A$1)+SUMIFS('641.642'!$G:$G,'641.642'!$S:$S,RBS!$A25,'641.642'!$T:$T,RBS!E$5,'641.642'!$W:$W,RBS!$A$1)-SUMIFS('641.642'!$H:$H,'641.642'!$S:$S,RBS!$A25,'641.642'!$T:$T,RBS!E$5,'641.642'!$W:$W,RBS!$A$1)+SUMIFS('635.811'!$G:$G,'635.811'!$Q:$Q,RBS!E$5,'635.811'!$R:$R,RBS!$A$1,'635.811'!$P:$P,RBS!$A25)</f>
        <v>16914500</v>
      </c>
      <c r="F25" s="35">
        <f>+SUMIFS('GV(154.632.62x)'!$G:$G,'GV(154.632.62x)'!$S:$S,RBS!$A25,'GV(154.632.62x)'!$T:$T,RBS!F$5,'GV(154.632.62x)'!$U:$U,RBS!$A$1)-SUMIFS('GV(154.632.62x)'!$H:$H,'GV(154.632.62x)'!$S:$S,RBS!$A25,'GV(154.632.62x)'!$T:$T,RBS!F$5,'GV(154.632.62x)'!$U:$U,RBS!$A$1)+SUMIFS('641.642'!$G:$G,'641.642'!$S:$S,RBS!$A25,'641.642'!$T:$T,RBS!F$5,'641.642'!$W:$W,RBS!$A$1)-SUMIFS('641.642'!$H:$H,'641.642'!$S:$S,RBS!$A25,'641.642'!$T:$T,RBS!F$5,'641.642'!$W:$W,RBS!$A$1)+SUMIFS('635.811'!$G:$G,'635.811'!$Q:$Q,RBS!F$5,'635.811'!$R:$R,RBS!$A$1,'635.811'!$P:$P,RBS!$A25)</f>
        <v>0</v>
      </c>
      <c r="G25" s="35">
        <f>+SUMIFS('GV(154.632.62x)'!$G:$G,'GV(154.632.62x)'!$S:$S,RBS!$A25,'GV(154.632.62x)'!$T:$T,RBS!G$5,'GV(154.632.62x)'!$U:$U,RBS!$A$1)-SUMIFS('GV(154.632.62x)'!$H:$H,'GV(154.632.62x)'!$S:$S,RBS!$A25,'GV(154.632.62x)'!$T:$T,RBS!G$5,'GV(154.632.62x)'!$U:$U,RBS!$A$1)+SUMIFS('641.642'!$G:$G,'641.642'!$S:$S,RBS!$A25,'641.642'!$T:$T,RBS!G$5,'641.642'!$W:$W,RBS!$A$1)-SUMIFS('641.642'!$H:$H,'641.642'!$S:$S,RBS!$A25,'641.642'!$T:$T,RBS!G$5,'641.642'!$W:$W,RBS!$A$1)+SUMIFS('635.811'!$G:$G,'635.811'!$Q:$Q,RBS!G$5,'635.811'!$R:$R,RBS!$A$1,'635.811'!$P:$P,RBS!$A25)</f>
        <v>0</v>
      </c>
      <c r="H25" s="35">
        <f>+SUMIFS('GV(154.632.62x)'!$G:$G,'GV(154.632.62x)'!$S:$S,RBS!$A25,'GV(154.632.62x)'!$T:$T,RBS!H$5,'GV(154.632.62x)'!$U:$U,RBS!$A$1)-SUMIFS('GV(154.632.62x)'!$H:$H,'GV(154.632.62x)'!$S:$S,RBS!$A25,'GV(154.632.62x)'!$T:$T,RBS!H$5,'GV(154.632.62x)'!$U:$U,RBS!$A$1)+SUMIFS('641.642'!$G:$G,'641.642'!$S:$S,RBS!$A25,'641.642'!$T:$T,RBS!H$5,'641.642'!$W:$W,RBS!$A$1)-SUMIFS('641.642'!$H:$H,'641.642'!$S:$S,RBS!$A25,'641.642'!$T:$T,RBS!H$5,'641.642'!$W:$W,RBS!$A$1)+SUMIFS('635.811'!$G:$G,'635.811'!$Q:$Q,RBS!H$5,'635.811'!$R:$R,RBS!$A$1,'635.811'!$P:$P,RBS!$A25)</f>
        <v>0</v>
      </c>
      <c r="I25" s="35">
        <f>+SUMIFS('GV(154.632.62x)'!$G:$G,'GV(154.632.62x)'!$S:$S,RBS!$A25,'GV(154.632.62x)'!$T:$T,RBS!I$5,'GV(154.632.62x)'!$U:$U,RBS!$A$1)-SUMIFS('GV(154.632.62x)'!$H:$H,'GV(154.632.62x)'!$S:$S,RBS!$A25,'GV(154.632.62x)'!$T:$T,RBS!I$5,'GV(154.632.62x)'!$U:$U,RBS!$A$1)+SUMIFS('641.642'!$G:$G,'641.642'!$S:$S,RBS!$A25,'641.642'!$T:$T,RBS!I$5,'641.642'!$W:$W,RBS!$A$1)-SUMIFS('641.642'!$H:$H,'641.642'!$S:$S,RBS!$A25,'641.642'!$T:$T,RBS!I$5,'641.642'!$W:$W,RBS!$A$1)+SUMIFS('635.811'!$G:$G,'635.811'!$Q:$Q,RBS!I$5,'635.811'!$R:$R,RBS!$A$1,'635.811'!$P:$P,RBS!$A25)</f>
        <v>0</v>
      </c>
      <c r="J25" s="35">
        <f>+SUMIFS('GV(154.632.62x)'!$G:$G,'GV(154.632.62x)'!$S:$S,RBS!$A25,'GV(154.632.62x)'!$T:$T,RBS!J$5,'GV(154.632.62x)'!$U:$U,RBS!$A$1)-SUMIFS('GV(154.632.62x)'!$H:$H,'GV(154.632.62x)'!$S:$S,RBS!$A25,'GV(154.632.62x)'!$T:$T,RBS!J$5,'GV(154.632.62x)'!$U:$U,RBS!$A$1)+SUMIFS('641.642'!$G:$G,'641.642'!$S:$S,RBS!$A25,'641.642'!$T:$T,RBS!J$5,'641.642'!$W:$W,RBS!$A$1)-SUMIFS('641.642'!$H:$H,'641.642'!$S:$S,RBS!$A25,'641.642'!$T:$T,RBS!J$5,'641.642'!$W:$W,RBS!$A$1)+SUMIFS('635.811'!$G:$G,'635.811'!$Q:$Q,RBS!J$5,'635.811'!$R:$R,RBS!$A$1,'635.811'!$P:$P,RBS!$A25)</f>
        <v>0</v>
      </c>
      <c r="K25" s="35">
        <f>+SUMIFS('GV(154.632.62x)'!$G:$G,'GV(154.632.62x)'!$S:$S,RBS!$A25,'GV(154.632.62x)'!$T:$T,RBS!K$5,'GV(154.632.62x)'!$U:$U,RBS!$A$1)-SUMIFS('GV(154.632.62x)'!$H:$H,'GV(154.632.62x)'!$S:$S,RBS!$A25,'GV(154.632.62x)'!$T:$T,RBS!K$5,'GV(154.632.62x)'!$U:$U,RBS!$A$1)+SUMIFS('641.642'!$G:$G,'641.642'!$S:$S,RBS!$A25,'641.642'!$T:$T,RBS!K$5,'641.642'!$W:$W,RBS!$A$1)-SUMIFS('641.642'!$H:$H,'641.642'!$S:$S,RBS!$A25,'641.642'!$T:$T,RBS!K$5,'641.642'!$W:$W,RBS!$A$1)+SUMIFS('635.811'!$G:$G,'635.811'!$Q:$Q,RBS!K$5,'635.811'!$R:$R,RBS!$A$1,'635.811'!$P:$P,RBS!$A25)</f>
        <v>0</v>
      </c>
      <c r="L25" s="35">
        <f>+SUMIFS('GV(154.632.62x)'!$G:$G,'GV(154.632.62x)'!$S:$S,RBS!$A25,'GV(154.632.62x)'!$T:$T,RBS!L$5,'GV(154.632.62x)'!$U:$U,RBS!$A$1)-SUMIFS('GV(154.632.62x)'!$H:$H,'GV(154.632.62x)'!$S:$S,RBS!$A25,'GV(154.632.62x)'!$T:$T,RBS!L$5,'GV(154.632.62x)'!$U:$U,RBS!$A$1)+SUMIFS('641.642'!$G:$G,'641.642'!$S:$S,RBS!$A25,'641.642'!$T:$T,RBS!L$5,'641.642'!$W:$W,RBS!$A$1)-SUMIFS('641.642'!$H:$H,'641.642'!$S:$S,RBS!$A25,'641.642'!$T:$T,RBS!L$5,'641.642'!$W:$W,RBS!$A$1)+SUMIFS('635.811'!$G:$G,'635.811'!$Q:$Q,RBS!L$5,'635.811'!$R:$R,RBS!$A$1,'635.811'!$P:$P,RBS!$A25)</f>
        <v>0</v>
      </c>
      <c r="M25" s="35">
        <f>+SUMIFS('GV(154.632.62x)'!$G:$G,'GV(154.632.62x)'!$S:$S,RBS!$A25,'GV(154.632.62x)'!$T:$T,RBS!M$5,'GV(154.632.62x)'!$U:$U,RBS!$A$1)-SUMIFS('GV(154.632.62x)'!$H:$H,'GV(154.632.62x)'!$S:$S,RBS!$A25,'GV(154.632.62x)'!$T:$T,RBS!M$5,'GV(154.632.62x)'!$U:$U,RBS!$A$1)+SUMIFS('641.642'!$G:$G,'641.642'!$S:$S,RBS!$A25,'641.642'!$T:$T,RBS!M$5,'641.642'!$W:$W,RBS!$A$1)-SUMIFS('641.642'!$H:$H,'641.642'!$S:$S,RBS!$A25,'641.642'!$T:$T,RBS!M$5,'641.642'!$W:$W,RBS!$A$1)+SUMIFS('635.811'!$G:$G,'635.811'!$Q:$Q,RBS!M$5,'635.811'!$R:$R,RBS!$A$1,'635.811'!$P:$P,RBS!$A25)</f>
        <v>0</v>
      </c>
      <c r="N25" s="35">
        <f>+SUMIFS('GV(154.632.62x)'!$G:$G,'GV(154.632.62x)'!$S:$S,RBS!$A25,'GV(154.632.62x)'!$T:$T,RBS!N$5,'GV(154.632.62x)'!$U:$U,RBS!$A$1)-SUMIFS('GV(154.632.62x)'!$H:$H,'GV(154.632.62x)'!$S:$S,RBS!$A25,'GV(154.632.62x)'!$T:$T,RBS!N$5,'GV(154.632.62x)'!$U:$U,RBS!$A$1)+SUMIFS('641.642'!$G:$G,'641.642'!$S:$S,RBS!$A25,'641.642'!$T:$T,RBS!N$5,'641.642'!$W:$W,RBS!$A$1)-SUMIFS('641.642'!$H:$H,'641.642'!$S:$S,RBS!$A25,'641.642'!$T:$T,RBS!N$5,'641.642'!$W:$W,RBS!$A$1)+SUMIFS('635.811'!$G:$G,'635.811'!$Q:$Q,RBS!N$5,'635.811'!$R:$R,RBS!$A$1,'635.811'!$P:$P,RBS!$A25)</f>
        <v>0</v>
      </c>
      <c r="O25" s="35">
        <f t="shared" si="2"/>
        <v>19914500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BS!$A26,'GV(154.632.62x)'!$T:$T,RBS!C$5,'GV(154.632.62x)'!$U:$U,RBS!$A$1)-SUMIFS('GV(154.632.62x)'!$H:$H,'GV(154.632.62x)'!$S:$S,RBS!$A26,'GV(154.632.62x)'!$T:$T,RBS!C$5,'GV(154.632.62x)'!$U:$U,RBS!$A$1)+SUMIFS('641.642'!$G:$G,'641.642'!$S:$S,RBS!$A26,'641.642'!$T:$T,RBS!C$5,'641.642'!$W:$W,RBS!$A$1)-SUMIFS('641.642'!$H:$H,'641.642'!$S:$S,RBS!$A26,'641.642'!$T:$T,RBS!C$5,'641.642'!$W:$W,RBS!$A$1)+SUMIFS('635.811'!$G:$G,'635.811'!$Q:$Q,RBS!C$5,'635.811'!$R:$R,RBS!$A$1,'635.811'!$P:$P,RBS!$A26)</f>
        <v>3888892</v>
      </c>
      <c r="D26" s="35">
        <f>+SUMIFS('GV(154.632.62x)'!$G:$G,'GV(154.632.62x)'!$S:$S,RBS!$A26,'GV(154.632.62x)'!$T:$T,RBS!D$5,'GV(154.632.62x)'!$U:$U,RBS!$A$1)-SUMIFS('GV(154.632.62x)'!$H:$H,'GV(154.632.62x)'!$S:$S,RBS!$A26,'GV(154.632.62x)'!$T:$T,RBS!D$5,'GV(154.632.62x)'!$U:$U,RBS!$A$1)+SUMIFS('641.642'!$G:$G,'641.642'!$S:$S,RBS!$A26,'641.642'!$T:$T,RBS!D$5,'641.642'!$W:$W,RBS!$A$1)-SUMIFS('641.642'!$H:$H,'641.642'!$S:$S,RBS!$A26,'641.642'!$T:$T,RBS!D$5,'641.642'!$W:$W,RBS!$A$1)+SUMIFS('635.811'!$G:$G,'635.811'!$Q:$Q,RBS!D$5,'635.811'!$R:$R,RBS!$A$1,'635.811'!$P:$P,RBS!$A26)</f>
        <v>4444444</v>
      </c>
      <c r="E26" s="35">
        <f>+SUMIFS('GV(154.632.62x)'!$G:$G,'GV(154.632.62x)'!$S:$S,RBS!$A26,'GV(154.632.62x)'!$T:$T,RBS!E$5,'GV(154.632.62x)'!$U:$U,RBS!$A$1)-SUMIFS('GV(154.632.62x)'!$H:$H,'GV(154.632.62x)'!$S:$S,RBS!$A26,'GV(154.632.62x)'!$T:$T,RBS!E$5,'GV(154.632.62x)'!$U:$U,RBS!$A$1)+SUMIFS('641.642'!$G:$G,'641.642'!$S:$S,RBS!$A26,'641.642'!$T:$T,RBS!E$5,'641.642'!$W:$W,RBS!$A$1)-SUMIFS('641.642'!$H:$H,'641.642'!$S:$S,RBS!$A26,'641.642'!$T:$T,RBS!E$5,'641.642'!$W:$W,RBS!$A$1)+SUMIFS('635.811'!$G:$G,'635.811'!$Q:$Q,RBS!E$5,'635.811'!$R:$R,RBS!$A$1,'635.811'!$P:$P,RBS!$A26)</f>
        <v>12777788</v>
      </c>
      <c r="F26" s="35">
        <f>+SUMIFS('GV(154.632.62x)'!$G:$G,'GV(154.632.62x)'!$S:$S,RBS!$A26,'GV(154.632.62x)'!$T:$T,RBS!F$5,'GV(154.632.62x)'!$U:$U,RBS!$A$1)-SUMIFS('GV(154.632.62x)'!$H:$H,'GV(154.632.62x)'!$S:$S,RBS!$A26,'GV(154.632.62x)'!$T:$T,RBS!F$5,'GV(154.632.62x)'!$U:$U,RBS!$A$1)+SUMIFS('641.642'!$G:$G,'641.642'!$S:$S,RBS!$A26,'641.642'!$T:$T,RBS!F$5,'641.642'!$W:$W,RBS!$A$1)-SUMIFS('641.642'!$H:$H,'641.642'!$S:$S,RBS!$A26,'641.642'!$T:$T,RBS!F$5,'641.642'!$W:$W,RBS!$A$1)+SUMIFS('635.811'!$G:$G,'635.811'!$Q:$Q,RBS!F$5,'635.811'!$R:$R,RBS!$A$1,'635.811'!$P:$P,RBS!$A26)</f>
        <v>44999998</v>
      </c>
      <c r="G26" s="35">
        <f>+SUMIFS('GV(154.632.62x)'!$G:$G,'GV(154.632.62x)'!$S:$S,RBS!$A26,'GV(154.632.62x)'!$T:$T,RBS!G$5,'GV(154.632.62x)'!$U:$U,RBS!$A$1)-SUMIFS('GV(154.632.62x)'!$H:$H,'GV(154.632.62x)'!$S:$S,RBS!$A26,'GV(154.632.62x)'!$T:$T,RBS!G$5,'GV(154.632.62x)'!$U:$U,RBS!$A$1)+SUMIFS('641.642'!$G:$G,'641.642'!$S:$S,RBS!$A26,'641.642'!$T:$T,RBS!G$5,'641.642'!$W:$W,RBS!$A$1)-SUMIFS('641.642'!$H:$H,'641.642'!$S:$S,RBS!$A26,'641.642'!$T:$T,RBS!G$5,'641.642'!$W:$W,RBS!$A$1)+SUMIFS('635.811'!$G:$G,'635.811'!$Q:$Q,RBS!G$5,'635.811'!$R:$R,RBS!$A$1,'635.811'!$P:$P,RBS!$A26)</f>
        <v>12800008</v>
      </c>
      <c r="H26" s="35">
        <f>+SUMIFS('GV(154.632.62x)'!$G:$G,'GV(154.632.62x)'!$S:$S,RBS!$A26,'GV(154.632.62x)'!$T:$T,RBS!H$5,'GV(154.632.62x)'!$U:$U,RBS!$A$1)-SUMIFS('GV(154.632.62x)'!$H:$H,'GV(154.632.62x)'!$S:$S,RBS!$A26,'GV(154.632.62x)'!$T:$T,RBS!H$5,'GV(154.632.62x)'!$U:$U,RBS!$A$1)+SUMIFS('641.642'!$G:$G,'641.642'!$S:$S,RBS!$A26,'641.642'!$T:$T,RBS!H$5,'641.642'!$W:$W,RBS!$A$1)-SUMIFS('641.642'!$H:$H,'641.642'!$S:$S,RBS!$A26,'641.642'!$T:$T,RBS!H$5,'641.642'!$W:$W,RBS!$A$1)+SUMIFS('635.811'!$G:$G,'635.811'!$Q:$Q,RBS!H$5,'635.811'!$R:$R,RBS!$A$1,'635.811'!$P:$P,RBS!$A26)</f>
        <v>9288896</v>
      </c>
      <c r="I26" s="35">
        <f>+SUMIFS('GV(154.632.62x)'!$G:$G,'GV(154.632.62x)'!$S:$S,RBS!$A26,'GV(154.632.62x)'!$T:$T,RBS!I$5,'GV(154.632.62x)'!$U:$U,RBS!$A$1)-SUMIFS('GV(154.632.62x)'!$H:$H,'GV(154.632.62x)'!$S:$S,RBS!$A26,'GV(154.632.62x)'!$T:$T,RBS!I$5,'GV(154.632.62x)'!$U:$U,RBS!$A$1)+SUMIFS('641.642'!$G:$G,'641.642'!$S:$S,RBS!$A26,'641.642'!$T:$T,RBS!I$5,'641.642'!$W:$W,RBS!$A$1)-SUMIFS('641.642'!$H:$H,'641.642'!$S:$S,RBS!$A26,'641.642'!$T:$T,RBS!I$5,'641.642'!$W:$W,RBS!$A$1)+SUMIFS('635.811'!$G:$G,'635.811'!$Q:$Q,RBS!I$5,'635.811'!$R:$R,RBS!$A$1,'635.811'!$P:$P,RBS!$A26)</f>
        <v>0</v>
      </c>
      <c r="J26" s="35">
        <f>+SUMIFS('GV(154.632.62x)'!$G:$G,'GV(154.632.62x)'!$S:$S,RBS!$A26,'GV(154.632.62x)'!$T:$T,RBS!J$5,'GV(154.632.62x)'!$U:$U,RBS!$A$1)-SUMIFS('GV(154.632.62x)'!$H:$H,'GV(154.632.62x)'!$S:$S,RBS!$A26,'GV(154.632.62x)'!$T:$T,RBS!J$5,'GV(154.632.62x)'!$U:$U,RBS!$A$1)+SUMIFS('641.642'!$G:$G,'641.642'!$S:$S,RBS!$A26,'641.642'!$T:$T,RBS!J$5,'641.642'!$W:$W,RBS!$A$1)-SUMIFS('641.642'!$H:$H,'641.642'!$S:$S,RBS!$A26,'641.642'!$T:$T,RBS!J$5,'641.642'!$W:$W,RBS!$A$1)+SUMIFS('635.811'!$G:$G,'635.811'!$Q:$Q,RBS!J$5,'635.811'!$R:$R,RBS!$A$1,'635.811'!$P:$P,RBS!$A26)</f>
        <v>0</v>
      </c>
      <c r="K26" s="35">
        <f>+SUMIFS('GV(154.632.62x)'!$G:$G,'GV(154.632.62x)'!$S:$S,RBS!$A26,'GV(154.632.62x)'!$T:$T,RBS!K$5,'GV(154.632.62x)'!$U:$U,RBS!$A$1)-SUMIFS('GV(154.632.62x)'!$H:$H,'GV(154.632.62x)'!$S:$S,RBS!$A26,'GV(154.632.62x)'!$T:$T,RBS!K$5,'GV(154.632.62x)'!$U:$U,RBS!$A$1)+SUMIFS('641.642'!$G:$G,'641.642'!$S:$S,RBS!$A26,'641.642'!$T:$T,RBS!K$5,'641.642'!$W:$W,RBS!$A$1)-SUMIFS('641.642'!$H:$H,'641.642'!$S:$S,RBS!$A26,'641.642'!$T:$T,RBS!K$5,'641.642'!$W:$W,RBS!$A$1)+SUMIFS('635.811'!$G:$G,'635.811'!$Q:$Q,RBS!K$5,'635.811'!$R:$R,RBS!$A$1,'635.811'!$P:$P,RBS!$A26)</f>
        <v>0</v>
      </c>
      <c r="L26" s="35">
        <f>+SUMIFS('GV(154.632.62x)'!$G:$G,'GV(154.632.62x)'!$S:$S,RBS!$A26,'GV(154.632.62x)'!$T:$T,RBS!L$5,'GV(154.632.62x)'!$U:$U,RBS!$A$1)-SUMIFS('GV(154.632.62x)'!$H:$H,'GV(154.632.62x)'!$S:$S,RBS!$A26,'GV(154.632.62x)'!$T:$T,RBS!L$5,'GV(154.632.62x)'!$U:$U,RBS!$A$1)+SUMIFS('641.642'!$G:$G,'641.642'!$S:$S,RBS!$A26,'641.642'!$T:$T,RBS!L$5,'641.642'!$W:$W,RBS!$A$1)-SUMIFS('641.642'!$H:$H,'641.642'!$S:$S,RBS!$A26,'641.642'!$T:$T,RBS!L$5,'641.642'!$W:$W,RBS!$A$1)+SUMIFS('635.811'!$G:$G,'635.811'!$Q:$Q,RBS!L$5,'635.811'!$R:$R,RBS!$A$1,'635.811'!$P:$P,RBS!$A26)</f>
        <v>0</v>
      </c>
      <c r="M26" s="35">
        <f>+SUMIFS('GV(154.632.62x)'!$G:$G,'GV(154.632.62x)'!$S:$S,RBS!$A26,'GV(154.632.62x)'!$T:$T,RBS!M$5,'GV(154.632.62x)'!$U:$U,RBS!$A$1)-SUMIFS('GV(154.632.62x)'!$H:$H,'GV(154.632.62x)'!$S:$S,RBS!$A26,'GV(154.632.62x)'!$T:$T,RBS!M$5,'GV(154.632.62x)'!$U:$U,RBS!$A$1)+SUMIFS('641.642'!$G:$G,'641.642'!$S:$S,RBS!$A26,'641.642'!$T:$T,RBS!M$5,'641.642'!$W:$W,RBS!$A$1)-SUMIFS('641.642'!$H:$H,'641.642'!$S:$S,RBS!$A26,'641.642'!$T:$T,RBS!M$5,'641.642'!$W:$W,RBS!$A$1)+SUMIFS('635.811'!$G:$G,'635.811'!$Q:$Q,RBS!M$5,'635.811'!$R:$R,RBS!$A$1,'635.811'!$P:$P,RBS!$A26)</f>
        <v>0</v>
      </c>
      <c r="N26" s="35">
        <f>+SUMIFS('GV(154.632.62x)'!$G:$G,'GV(154.632.62x)'!$S:$S,RBS!$A26,'GV(154.632.62x)'!$T:$T,RBS!N$5,'GV(154.632.62x)'!$U:$U,RBS!$A$1)-SUMIFS('GV(154.632.62x)'!$H:$H,'GV(154.632.62x)'!$S:$S,RBS!$A26,'GV(154.632.62x)'!$T:$T,RBS!N$5,'GV(154.632.62x)'!$U:$U,RBS!$A$1)+SUMIFS('641.642'!$G:$G,'641.642'!$S:$S,RBS!$A26,'641.642'!$T:$T,RBS!N$5,'641.642'!$W:$W,RBS!$A$1)-SUMIFS('641.642'!$H:$H,'641.642'!$S:$S,RBS!$A26,'641.642'!$T:$T,RBS!N$5,'641.642'!$W:$W,RBS!$A$1)+SUMIFS('635.811'!$G:$G,'635.811'!$Q:$Q,RBS!N$5,'635.811'!$R:$R,RBS!$A$1,'635.811'!$P:$P,RBS!$A26)</f>
        <v>0</v>
      </c>
      <c r="O26" s="35">
        <f>+SUM(C26:N26)</f>
        <v>88200026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BS!$A27,'GV(154.632.62x)'!$T:$T,RBS!C$5,'GV(154.632.62x)'!$U:$U,RBS!$A$1)-SUMIFS('GV(154.632.62x)'!$H:$H,'GV(154.632.62x)'!$S:$S,RBS!$A27,'GV(154.632.62x)'!$T:$T,RBS!C$5,'GV(154.632.62x)'!$U:$U,RBS!$A$1)+SUMIFS('641.642'!$G:$G,'641.642'!$S:$S,RBS!$A27,'641.642'!$T:$T,RBS!C$5,'641.642'!$W:$W,RBS!$A$1)-SUMIFS('641.642'!$H:$H,'641.642'!$S:$S,RBS!$A27,'641.642'!$T:$T,RBS!C$5,'641.642'!$W:$W,RBS!$A$1)+SUMIFS('635.811'!$G:$G,'635.811'!$Q:$Q,RBS!C$5,'635.811'!$R:$R,RBS!$A$1,'635.811'!$P:$P,RBS!$A27)</f>
        <v>0</v>
      </c>
      <c r="D27" s="35">
        <f>+SUMIFS('GV(154.632.62x)'!$G:$G,'GV(154.632.62x)'!$S:$S,RBS!$A27,'GV(154.632.62x)'!$T:$T,RBS!D$5,'GV(154.632.62x)'!$U:$U,RBS!$A$1)-SUMIFS('GV(154.632.62x)'!$H:$H,'GV(154.632.62x)'!$S:$S,RBS!$A27,'GV(154.632.62x)'!$T:$T,RBS!D$5,'GV(154.632.62x)'!$U:$U,RBS!$A$1)+SUMIFS('641.642'!$G:$G,'641.642'!$S:$S,RBS!$A27,'641.642'!$T:$T,RBS!D$5,'641.642'!$W:$W,RBS!$A$1)-SUMIFS('641.642'!$H:$H,'641.642'!$S:$S,RBS!$A27,'641.642'!$T:$T,RBS!D$5,'641.642'!$W:$W,RBS!$A$1)+SUMIFS('635.811'!$G:$G,'635.811'!$Q:$Q,RBS!D$5,'635.811'!$R:$R,RBS!$A$1,'635.811'!$P:$P,RBS!$A27)</f>
        <v>20746296</v>
      </c>
      <c r="E27" s="35">
        <f>+SUMIFS('GV(154.632.62x)'!$G:$G,'GV(154.632.62x)'!$S:$S,RBS!$A27,'GV(154.632.62x)'!$T:$T,RBS!E$5,'GV(154.632.62x)'!$U:$U,RBS!$A$1)-SUMIFS('GV(154.632.62x)'!$H:$H,'GV(154.632.62x)'!$S:$S,RBS!$A27,'GV(154.632.62x)'!$T:$T,RBS!E$5,'GV(154.632.62x)'!$U:$U,RBS!$A$1)+SUMIFS('641.642'!$G:$G,'641.642'!$S:$S,RBS!$A27,'641.642'!$T:$T,RBS!E$5,'641.642'!$W:$W,RBS!$A$1)-SUMIFS('641.642'!$H:$H,'641.642'!$S:$S,RBS!$A27,'641.642'!$T:$T,RBS!E$5,'641.642'!$W:$W,RBS!$A$1)+SUMIFS('635.811'!$G:$G,'635.811'!$Q:$Q,RBS!E$5,'635.811'!$R:$R,RBS!$A$1,'635.811'!$P:$P,RBS!$A27)</f>
        <v>0</v>
      </c>
      <c r="F27" s="35">
        <f>+SUMIFS('GV(154.632.62x)'!$G:$G,'GV(154.632.62x)'!$S:$S,RBS!$A27,'GV(154.632.62x)'!$T:$T,RBS!F$5,'GV(154.632.62x)'!$U:$U,RBS!$A$1)-SUMIFS('GV(154.632.62x)'!$H:$H,'GV(154.632.62x)'!$S:$S,RBS!$A27,'GV(154.632.62x)'!$T:$T,RBS!F$5,'GV(154.632.62x)'!$U:$U,RBS!$A$1)+SUMIFS('641.642'!$G:$G,'641.642'!$S:$S,RBS!$A27,'641.642'!$T:$T,RBS!F$5,'641.642'!$W:$W,RBS!$A$1)-SUMIFS('641.642'!$H:$H,'641.642'!$S:$S,RBS!$A27,'641.642'!$T:$T,RBS!F$5,'641.642'!$W:$W,RBS!$A$1)+SUMIFS('635.811'!$G:$G,'635.811'!$Q:$Q,RBS!F$5,'635.811'!$R:$R,RBS!$A$1,'635.811'!$P:$P,RBS!$A27)</f>
        <v>2900000</v>
      </c>
      <c r="G27" s="35">
        <f>+SUMIFS('GV(154.632.62x)'!$G:$G,'GV(154.632.62x)'!$S:$S,RBS!$A27,'GV(154.632.62x)'!$T:$T,RBS!G$5,'GV(154.632.62x)'!$U:$U,RBS!$A$1)-SUMIFS('GV(154.632.62x)'!$H:$H,'GV(154.632.62x)'!$S:$S,RBS!$A27,'GV(154.632.62x)'!$T:$T,RBS!G$5,'GV(154.632.62x)'!$U:$U,RBS!$A$1)+SUMIFS('641.642'!$G:$G,'641.642'!$S:$S,RBS!$A27,'641.642'!$T:$T,RBS!G$5,'641.642'!$W:$W,RBS!$A$1)-SUMIFS('641.642'!$H:$H,'641.642'!$S:$S,RBS!$A27,'641.642'!$T:$T,RBS!G$5,'641.642'!$W:$W,RBS!$A$1)+SUMIFS('635.811'!$G:$G,'635.811'!$Q:$Q,RBS!G$5,'635.811'!$R:$R,RBS!$A$1,'635.811'!$P:$P,RBS!$A27)</f>
        <v>0</v>
      </c>
      <c r="H27" s="35">
        <f>+SUMIFS('GV(154.632.62x)'!$G:$G,'GV(154.632.62x)'!$S:$S,RBS!$A27,'GV(154.632.62x)'!$T:$T,RBS!H$5,'GV(154.632.62x)'!$U:$U,RBS!$A$1)-SUMIFS('GV(154.632.62x)'!$H:$H,'GV(154.632.62x)'!$S:$S,RBS!$A27,'GV(154.632.62x)'!$T:$T,RBS!H$5,'GV(154.632.62x)'!$U:$U,RBS!$A$1)+SUMIFS('641.642'!$G:$G,'641.642'!$S:$S,RBS!$A27,'641.642'!$T:$T,RBS!H$5,'641.642'!$W:$W,RBS!$A$1)-SUMIFS('641.642'!$H:$H,'641.642'!$S:$S,RBS!$A27,'641.642'!$T:$T,RBS!H$5,'641.642'!$W:$W,RBS!$A$1)+SUMIFS('635.811'!$G:$G,'635.811'!$Q:$Q,RBS!H$5,'635.811'!$R:$R,RBS!$A$1,'635.811'!$P:$P,RBS!$A27)</f>
        <v>0</v>
      </c>
      <c r="I27" s="35">
        <f>+SUMIFS('GV(154.632.62x)'!$G:$G,'GV(154.632.62x)'!$S:$S,RBS!$A27,'GV(154.632.62x)'!$T:$T,RBS!I$5,'GV(154.632.62x)'!$U:$U,RBS!$A$1)-SUMIFS('GV(154.632.62x)'!$H:$H,'GV(154.632.62x)'!$S:$S,RBS!$A27,'GV(154.632.62x)'!$T:$T,RBS!I$5,'GV(154.632.62x)'!$U:$U,RBS!$A$1)+SUMIFS('641.642'!$G:$G,'641.642'!$S:$S,RBS!$A27,'641.642'!$T:$T,RBS!I$5,'641.642'!$W:$W,RBS!$A$1)-SUMIFS('641.642'!$H:$H,'641.642'!$S:$S,RBS!$A27,'641.642'!$T:$T,RBS!I$5,'641.642'!$W:$W,RBS!$A$1)+SUMIFS('635.811'!$G:$G,'635.811'!$Q:$Q,RBS!I$5,'635.811'!$R:$R,RBS!$A$1,'635.811'!$P:$P,RBS!$A27)</f>
        <v>0</v>
      </c>
      <c r="J27" s="35">
        <f>+SUMIFS('GV(154.632.62x)'!$G:$G,'GV(154.632.62x)'!$S:$S,RBS!$A27,'GV(154.632.62x)'!$T:$T,RBS!J$5,'GV(154.632.62x)'!$U:$U,RBS!$A$1)-SUMIFS('GV(154.632.62x)'!$H:$H,'GV(154.632.62x)'!$S:$S,RBS!$A27,'GV(154.632.62x)'!$T:$T,RBS!J$5,'GV(154.632.62x)'!$U:$U,RBS!$A$1)+SUMIFS('641.642'!$G:$G,'641.642'!$S:$S,RBS!$A27,'641.642'!$T:$T,RBS!J$5,'641.642'!$W:$W,RBS!$A$1)-SUMIFS('641.642'!$H:$H,'641.642'!$S:$S,RBS!$A27,'641.642'!$T:$T,RBS!J$5,'641.642'!$W:$W,RBS!$A$1)+SUMIFS('635.811'!$G:$G,'635.811'!$Q:$Q,RBS!J$5,'635.811'!$R:$R,RBS!$A$1,'635.811'!$P:$P,RBS!$A27)</f>
        <v>0</v>
      </c>
      <c r="K27" s="35">
        <f>+SUMIFS('GV(154.632.62x)'!$G:$G,'GV(154.632.62x)'!$S:$S,RBS!$A27,'GV(154.632.62x)'!$T:$T,RBS!K$5,'GV(154.632.62x)'!$U:$U,RBS!$A$1)-SUMIFS('GV(154.632.62x)'!$H:$H,'GV(154.632.62x)'!$S:$S,RBS!$A27,'GV(154.632.62x)'!$T:$T,RBS!K$5,'GV(154.632.62x)'!$U:$U,RBS!$A$1)+SUMIFS('641.642'!$G:$G,'641.642'!$S:$S,RBS!$A27,'641.642'!$T:$T,RBS!K$5,'641.642'!$W:$W,RBS!$A$1)-SUMIFS('641.642'!$H:$H,'641.642'!$S:$S,RBS!$A27,'641.642'!$T:$T,RBS!K$5,'641.642'!$W:$W,RBS!$A$1)+SUMIFS('635.811'!$G:$G,'635.811'!$Q:$Q,RBS!K$5,'635.811'!$R:$R,RBS!$A$1,'635.811'!$P:$P,RBS!$A27)</f>
        <v>0</v>
      </c>
      <c r="L27" s="35">
        <f>+SUMIFS('GV(154.632.62x)'!$G:$G,'GV(154.632.62x)'!$S:$S,RBS!$A27,'GV(154.632.62x)'!$T:$T,RBS!L$5,'GV(154.632.62x)'!$U:$U,RBS!$A$1)-SUMIFS('GV(154.632.62x)'!$H:$H,'GV(154.632.62x)'!$S:$S,RBS!$A27,'GV(154.632.62x)'!$T:$T,RBS!L$5,'GV(154.632.62x)'!$U:$U,RBS!$A$1)+SUMIFS('641.642'!$G:$G,'641.642'!$S:$S,RBS!$A27,'641.642'!$T:$T,RBS!L$5,'641.642'!$W:$W,RBS!$A$1)-SUMIFS('641.642'!$H:$H,'641.642'!$S:$S,RBS!$A27,'641.642'!$T:$T,RBS!L$5,'641.642'!$W:$W,RBS!$A$1)+SUMIFS('635.811'!$G:$G,'635.811'!$Q:$Q,RBS!L$5,'635.811'!$R:$R,RBS!$A$1,'635.811'!$P:$P,RBS!$A27)</f>
        <v>0</v>
      </c>
      <c r="M27" s="35">
        <f>+SUMIFS('GV(154.632.62x)'!$G:$G,'GV(154.632.62x)'!$S:$S,RBS!$A27,'GV(154.632.62x)'!$T:$T,RBS!M$5,'GV(154.632.62x)'!$U:$U,RBS!$A$1)-SUMIFS('GV(154.632.62x)'!$H:$H,'GV(154.632.62x)'!$S:$S,RBS!$A27,'GV(154.632.62x)'!$T:$T,RBS!M$5,'GV(154.632.62x)'!$U:$U,RBS!$A$1)+SUMIFS('641.642'!$G:$G,'641.642'!$S:$S,RBS!$A27,'641.642'!$T:$T,RBS!M$5,'641.642'!$W:$W,RBS!$A$1)-SUMIFS('641.642'!$H:$H,'641.642'!$S:$S,RBS!$A27,'641.642'!$T:$T,RBS!M$5,'641.642'!$W:$W,RBS!$A$1)+SUMIFS('635.811'!$G:$G,'635.811'!$Q:$Q,RBS!M$5,'635.811'!$R:$R,RBS!$A$1,'635.811'!$P:$P,RBS!$A27)</f>
        <v>0</v>
      </c>
      <c r="N27" s="35">
        <f>+SUMIFS('GV(154.632.62x)'!$G:$G,'GV(154.632.62x)'!$S:$S,RBS!$A27,'GV(154.632.62x)'!$T:$T,RBS!N$5,'GV(154.632.62x)'!$U:$U,RBS!$A$1)-SUMIFS('GV(154.632.62x)'!$H:$H,'GV(154.632.62x)'!$S:$S,RBS!$A27,'GV(154.632.62x)'!$T:$T,RBS!N$5,'GV(154.632.62x)'!$U:$U,RBS!$A$1)+SUMIFS('641.642'!$G:$G,'641.642'!$S:$S,RBS!$A27,'641.642'!$T:$T,RBS!N$5,'641.642'!$W:$W,RBS!$A$1)-SUMIFS('641.642'!$H:$H,'641.642'!$S:$S,RBS!$A27,'641.642'!$T:$T,RBS!N$5,'641.642'!$W:$W,RBS!$A$1)+SUMIFS('635.811'!$G:$G,'635.811'!$Q:$Q,RBS!N$5,'635.811'!$R:$R,RBS!$A$1,'635.811'!$P:$P,RBS!$A27)</f>
        <v>0</v>
      </c>
      <c r="O27" s="35">
        <f t="shared" si="2"/>
        <v>23646296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BS!$A28,'GV(154.632.62x)'!$T:$T,RBS!C$5,'GV(154.632.62x)'!$U:$U,RBS!$A$1)-SUMIFS('GV(154.632.62x)'!$H:$H,'GV(154.632.62x)'!$S:$S,RBS!$A28,'GV(154.632.62x)'!$T:$T,RBS!C$5,'GV(154.632.62x)'!$U:$U,RBS!$A$1)+SUMIFS('641.642'!$G:$G,'641.642'!$S:$S,RBS!$A28,'641.642'!$T:$T,RBS!C$5,'641.642'!$W:$W,RBS!$A$1)-SUMIFS('641.642'!$H:$H,'641.642'!$S:$S,RBS!$A28,'641.642'!$T:$T,RBS!C$5,'641.642'!$W:$W,RBS!$A$1)+SUMIFS('635.811'!$G:$G,'635.811'!$Q:$Q,RBS!C$5,'635.811'!$R:$R,RBS!$A$1,'635.811'!$P:$P,RBS!$A28)</f>
        <v>0</v>
      </c>
      <c r="D28" s="35">
        <f>+SUMIFS('GV(154.632.62x)'!$G:$G,'GV(154.632.62x)'!$S:$S,RBS!$A28,'GV(154.632.62x)'!$T:$T,RBS!D$5,'GV(154.632.62x)'!$U:$U,RBS!$A$1)-SUMIFS('GV(154.632.62x)'!$H:$H,'GV(154.632.62x)'!$S:$S,RBS!$A28,'GV(154.632.62x)'!$T:$T,RBS!D$5,'GV(154.632.62x)'!$U:$U,RBS!$A$1)+SUMIFS('641.642'!$G:$G,'641.642'!$S:$S,RBS!$A28,'641.642'!$T:$T,RBS!D$5,'641.642'!$W:$W,RBS!$A$1)-SUMIFS('641.642'!$H:$H,'641.642'!$S:$S,RBS!$A28,'641.642'!$T:$T,RBS!D$5,'641.642'!$W:$W,RBS!$A$1)+SUMIFS('635.811'!$G:$G,'635.811'!$Q:$Q,RBS!D$5,'635.811'!$R:$R,RBS!$A$1,'635.811'!$P:$P,RBS!$A28)</f>
        <v>0</v>
      </c>
      <c r="E28" s="35">
        <f>+SUMIFS('GV(154.632.62x)'!$G:$G,'GV(154.632.62x)'!$S:$S,RBS!$A28,'GV(154.632.62x)'!$T:$T,RBS!E$5,'GV(154.632.62x)'!$U:$U,RBS!$A$1)-SUMIFS('GV(154.632.62x)'!$H:$H,'GV(154.632.62x)'!$S:$S,RBS!$A28,'GV(154.632.62x)'!$T:$T,RBS!E$5,'GV(154.632.62x)'!$U:$U,RBS!$A$1)+SUMIFS('641.642'!$G:$G,'641.642'!$S:$S,RBS!$A28,'641.642'!$T:$T,RBS!E$5,'641.642'!$W:$W,RBS!$A$1)-SUMIFS('641.642'!$H:$H,'641.642'!$S:$S,RBS!$A28,'641.642'!$T:$T,RBS!E$5,'641.642'!$W:$W,RBS!$A$1)+SUMIFS('635.811'!$G:$G,'635.811'!$Q:$Q,RBS!E$5,'635.811'!$R:$R,RBS!$A$1,'635.811'!$P:$P,RBS!$A28)</f>
        <v>0</v>
      </c>
      <c r="F28" s="35">
        <f>+SUMIFS('GV(154.632.62x)'!$G:$G,'GV(154.632.62x)'!$S:$S,RBS!$A28,'GV(154.632.62x)'!$T:$T,RBS!F$5,'GV(154.632.62x)'!$U:$U,RBS!$A$1)-SUMIFS('GV(154.632.62x)'!$H:$H,'GV(154.632.62x)'!$S:$S,RBS!$A28,'GV(154.632.62x)'!$T:$T,RBS!F$5,'GV(154.632.62x)'!$U:$U,RBS!$A$1)+SUMIFS('641.642'!$G:$G,'641.642'!$S:$S,RBS!$A28,'641.642'!$T:$T,RBS!F$5,'641.642'!$W:$W,RBS!$A$1)-SUMIFS('641.642'!$H:$H,'641.642'!$S:$S,RBS!$A28,'641.642'!$T:$T,RBS!F$5,'641.642'!$W:$W,RBS!$A$1)+SUMIFS('635.811'!$G:$G,'635.811'!$Q:$Q,RBS!F$5,'635.811'!$R:$R,RBS!$A$1,'635.811'!$P:$P,RBS!$A28)</f>
        <v>0</v>
      </c>
      <c r="G28" s="35">
        <f>+SUMIFS('GV(154.632.62x)'!$G:$G,'GV(154.632.62x)'!$S:$S,RBS!$A28,'GV(154.632.62x)'!$T:$T,RBS!G$5,'GV(154.632.62x)'!$U:$U,RBS!$A$1)-SUMIFS('GV(154.632.62x)'!$H:$H,'GV(154.632.62x)'!$S:$S,RBS!$A28,'GV(154.632.62x)'!$T:$T,RBS!G$5,'GV(154.632.62x)'!$U:$U,RBS!$A$1)+SUMIFS('641.642'!$G:$G,'641.642'!$S:$S,RBS!$A28,'641.642'!$T:$T,RBS!G$5,'641.642'!$W:$W,RBS!$A$1)-SUMIFS('641.642'!$H:$H,'641.642'!$S:$S,RBS!$A28,'641.642'!$T:$T,RBS!G$5,'641.642'!$W:$W,RBS!$A$1)+SUMIFS('635.811'!$G:$G,'635.811'!$Q:$Q,RBS!G$5,'635.811'!$R:$R,RBS!$A$1,'635.811'!$P:$P,RBS!$A28)</f>
        <v>0</v>
      </c>
      <c r="H28" s="35">
        <f>+SUMIFS('GV(154.632.62x)'!$G:$G,'GV(154.632.62x)'!$S:$S,RBS!$A28,'GV(154.632.62x)'!$T:$T,RBS!H$5,'GV(154.632.62x)'!$U:$U,RBS!$A$1)-SUMIFS('GV(154.632.62x)'!$H:$H,'GV(154.632.62x)'!$S:$S,RBS!$A28,'GV(154.632.62x)'!$T:$T,RBS!H$5,'GV(154.632.62x)'!$U:$U,RBS!$A$1)+SUMIFS('641.642'!$G:$G,'641.642'!$S:$S,RBS!$A28,'641.642'!$T:$T,RBS!H$5,'641.642'!$W:$W,RBS!$A$1)-SUMIFS('641.642'!$H:$H,'641.642'!$S:$S,RBS!$A28,'641.642'!$T:$T,RBS!H$5,'641.642'!$W:$W,RBS!$A$1)+SUMIFS('635.811'!$G:$G,'635.811'!$Q:$Q,RBS!H$5,'635.811'!$R:$R,RBS!$A$1,'635.811'!$P:$P,RBS!$A28)</f>
        <v>0</v>
      </c>
      <c r="I28" s="35">
        <f>+SUMIFS('GV(154.632.62x)'!$G:$G,'GV(154.632.62x)'!$S:$S,RBS!$A28,'GV(154.632.62x)'!$T:$T,RBS!I$5,'GV(154.632.62x)'!$U:$U,RBS!$A$1)-SUMIFS('GV(154.632.62x)'!$H:$H,'GV(154.632.62x)'!$S:$S,RBS!$A28,'GV(154.632.62x)'!$T:$T,RBS!I$5,'GV(154.632.62x)'!$U:$U,RBS!$A$1)+SUMIFS('641.642'!$G:$G,'641.642'!$S:$S,RBS!$A28,'641.642'!$T:$T,RBS!I$5,'641.642'!$W:$W,RBS!$A$1)-SUMIFS('641.642'!$H:$H,'641.642'!$S:$S,RBS!$A28,'641.642'!$T:$T,RBS!I$5,'641.642'!$W:$W,RBS!$A$1)+SUMIFS('635.811'!$G:$G,'635.811'!$Q:$Q,RBS!I$5,'635.811'!$R:$R,RBS!$A$1,'635.811'!$P:$P,RBS!$A28)</f>
        <v>0</v>
      </c>
      <c r="J28" s="35">
        <f>+SUMIFS('GV(154.632.62x)'!$G:$G,'GV(154.632.62x)'!$S:$S,RBS!$A28,'GV(154.632.62x)'!$T:$T,RBS!J$5,'GV(154.632.62x)'!$U:$U,RBS!$A$1)-SUMIFS('GV(154.632.62x)'!$H:$H,'GV(154.632.62x)'!$S:$S,RBS!$A28,'GV(154.632.62x)'!$T:$T,RBS!J$5,'GV(154.632.62x)'!$U:$U,RBS!$A$1)+SUMIFS('641.642'!$G:$G,'641.642'!$S:$S,RBS!$A28,'641.642'!$T:$T,RBS!J$5,'641.642'!$W:$W,RBS!$A$1)-SUMIFS('641.642'!$H:$H,'641.642'!$S:$S,RBS!$A28,'641.642'!$T:$T,RBS!J$5,'641.642'!$W:$W,RBS!$A$1)+SUMIFS('635.811'!$G:$G,'635.811'!$Q:$Q,RBS!J$5,'635.811'!$R:$R,RBS!$A$1,'635.811'!$P:$P,RBS!$A28)</f>
        <v>0</v>
      </c>
      <c r="K28" s="35">
        <f>+SUMIFS('GV(154.632.62x)'!$G:$G,'GV(154.632.62x)'!$S:$S,RBS!$A28,'GV(154.632.62x)'!$T:$T,RBS!K$5,'GV(154.632.62x)'!$U:$U,RBS!$A$1)-SUMIFS('GV(154.632.62x)'!$H:$H,'GV(154.632.62x)'!$S:$S,RBS!$A28,'GV(154.632.62x)'!$T:$T,RBS!K$5,'GV(154.632.62x)'!$U:$U,RBS!$A$1)+SUMIFS('641.642'!$G:$G,'641.642'!$S:$S,RBS!$A28,'641.642'!$T:$T,RBS!K$5,'641.642'!$W:$W,RBS!$A$1)-SUMIFS('641.642'!$H:$H,'641.642'!$S:$S,RBS!$A28,'641.642'!$T:$T,RBS!K$5,'641.642'!$W:$W,RBS!$A$1)+SUMIFS('635.811'!$G:$G,'635.811'!$Q:$Q,RBS!K$5,'635.811'!$R:$R,RBS!$A$1,'635.811'!$P:$P,RBS!$A28)</f>
        <v>0</v>
      </c>
      <c r="L28" s="35">
        <f>+SUMIFS('GV(154.632.62x)'!$G:$G,'GV(154.632.62x)'!$S:$S,RBS!$A28,'GV(154.632.62x)'!$T:$T,RBS!L$5,'GV(154.632.62x)'!$U:$U,RBS!$A$1)-SUMIFS('GV(154.632.62x)'!$H:$H,'GV(154.632.62x)'!$S:$S,RBS!$A28,'GV(154.632.62x)'!$T:$T,RBS!L$5,'GV(154.632.62x)'!$U:$U,RBS!$A$1)+SUMIFS('641.642'!$G:$G,'641.642'!$S:$S,RBS!$A28,'641.642'!$T:$T,RBS!L$5,'641.642'!$W:$W,RBS!$A$1)-SUMIFS('641.642'!$H:$H,'641.642'!$S:$S,RBS!$A28,'641.642'!$T:$T,RBS!L$5,'641.642'!$W:$W,RBS!$A$1)+SUMIFS('635.811'!$G:$G,'635.811'!$Q:$Q,RBS!L$5,'635.811'!$R:$R,RBS!$A$1,'635.811'!$P:$P,RBS!$A28)</f>
        <v>0</v>
      </c>
      <c r="M28" s="35">
        <f>+SUMIFS('GV(154.632.62x)'!$G:$G,'GV(154.632.62x)'!$S:$S,RBS!$A28,'GV(154.632.62x)'!$T:$T,RBS!M$5,'GV(154.632.62x)'!$U:$U,RBS!$A$1)-SUMIFS('GV(154.632.62x)'!$H:$H,'GV(154.632.62x)'!$S:$S,RBS!$A28,'GV(154.632.62x)'!$T:$T,RBS!M$5,'GV(154.632.62x)'!$U:$U,RBS!$A$1)+SUMIFS('641.642'!$G:$G,'641.642'!$S:$S,RBS!$A28,'641.642'!$T:$T,RBS!M$5,'641.642'!$W:$W,RBS!$A$1)-SUMIFS('641.642'!$H:$H,'641.642'!$S:$S,RBS!$A28,'641.642'!$T:$T,RBS!M$5,'641.642'!$W:$W,RBS!$A$1)+SUMIFS('635.811'!$G:$G,'635.811'!$Q:$Q,RBS!M$5,'635.811'!$R:$R,RBS!$A$1,'635.811'!$P:$P,RBS!$A28)</f>
        <v>0</v>
      </c>
      <c r="N28" s="35">
        <f>+SUMIFS('GV(154.632.62x)'!$G:$G,'GV(154.632.62x)'!$S:$S,RBS!$A28,'GV(154.632.62x)'!$T:$T,RBS!N$5,'GV(154.632.62x)'!$U:$U,RBS!$A$1)-SUMIFS('GV(154.632.62x)'!$H:$H,'GV(154.632.62x)'!$S:$S,RBS!$A28,'GV(154.632.62x)'!$T:$T,RBS!N$5,'GV(154.632.62x)'!$U:$U,RBS!$A$1)+SUMIFS('641.642'!$G:$G,'641.642'!$S:$S,RBS!$A28,'641.642'!$T:$T,RBS!N$5,'641.642'!$W:$W,RBS!$A$1)-SUMIFS('641.642'!$H:$H,'641.642'!$S:$S,RBS!$A28,'641.642'!$T:$T,RBS!N$5,'641.642'!$W:$W,RBS!$A$1)+SUMIFS('635.811'!$G:$G,'635.811'!$Q:$Q,RBS!N$5,'635.811'!$R:$R,RBS!$A$1,'635.811'!$P:$P,RBS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BS!$A29,'GV(154.632.62x)'!$T:$T,RBS!C$5,'GV(154.632.62x)'!$U:$U,RBS!$A$1)-SUMIFS('GV(154.632.62x)'!$H:$H,'GV(154.632.62x)'!$S:$S,RBS!$A29,'GV(154.632.62x)'!$T:$T,RBS!C$5,'GV(154.632.62x)'!$U:$U,RBS!$A$1)+SUMIFS('641.642'!$G:$G,'641.642'!$S:$S,RBS!$A29,'641.642'!$T:$T,RBS!C$5,'641.642'!$W:$W,RBS!$A$1)-SUMIFS('641.642'!$H:$H,'641.642'!$S:$S,RBS!$A29,'641.642'!$T:$T,RBS!C$5,'641.642'!$W:$W,RBS!$A$1)+SUMIFS('635.811'!$G:$G,'635.811'!$Q:$Q,RBS!C$5,'635.811'!$R:$R,RBS!$A$1,'635.811'!$P:$P,RBS!$A29)</f>
        <v>0</v>
      </c>
      <c r="D29" s="35">
        <f>+SUMIFS('GV(154.632.62x)'!$G:$G,'GV(154.632.62x)'!$S:$S,RBS!$A29,'GV(154.632.62x)'!$T:$T,RBS!D$5,'GV(154.632.62x)'!$U:$U,RBS!$A$1)-SUMIFS('GV(154.632.62x)'!$H:$H,'GV(154.632.62x)'!$S:$S,RBS!$A29,'GV(154.632.62x)'!$T:$T,RBS!D$5,'GV(154.632.62x)'!$U:$U,RBS!$A$1)+SUMIFS('641.642'!$G:$G,'641.642'!$S:$S,RBS!$A29,'641.642'!$T:$T,RBS!D$5,'641.642'!$W:$W,RBS!$A$1)-SUMIFS('641.642'!$H:$H,'641.642'!$S:$S,RBS!$A29,'641.642'!$T:$T,RBS!D$5,'641.642'!$W:$W,RBS!$A$1)+SUMIFS('635.811'!$G:$G,'635.811'!$Q:$Q,RBS!D$5,'635.811'!$R:$R,RBS!$A$1,'635.811'!$P:$P,RBS!$A29)</f>
        <v>0</v>
      </c>
      <c r="E29" s="35">
        <f>+SUMIFS('GV(154.632.62x)'!$G:$G,'GV(154.632.62x)'!$S:$S,RBS!$A29,'GV(154.632.62x)'!$T:$T,RBS!E$5,'GV(154.632.62x)'!$U:$U,RBS!$A$1)-SUMIFS('GV(154.632.62x)'!$H:$H,'GV(154.632.62x)'!$S:$S,RBS!$A29,'GV(154.632.62x)'!$T:$T,RBS!E$5,'GV(154.632.62x)'!$U:$U,RBS!$A$1)+SUMIFS('641.642'!$G:$G,'641.642'!$S:$S,RBS!$A29,'641.642'!$T:$T,RBS!E$5,'641.642'!$W:$W,RBS!$A$1)-SUMIFS('641.642'!$H:$H,'641.642'!$S:$S,RBS!$A29,'641.642'!$T:$T,RBS!E$5,'641.642'!$W:$W,RBS!$A$1)+SUMIFS('635.811'!$G:$G,'635.811'!$Q:$Q,RBS!E$5,'635.811'!$R:$R,RBS!$A$1,'635.811'!$P:$P,RBS!$A29)</f>
        <v>0</v>
      </c>
      <c r="F29" s="35">
        <f>+SUMIFS('GV(154.632.62x)'!$G:$G,'GV(154.632.62x)'!$S:$S,RBS!$A29,'GV(154.632.62x)'!$T:$T,RBS!F$5,'GV(154.632.62x)'!$U:$U,RBS!$A$1)-SUMIFS('GV(154.632.62x)'!$H:$H,'GV(154.632.62x)'!$S:$S,RBS!$A29,'GV(154.632.62x)'!$T:$T,RBS!F$5,'GV(154.632.62x)'!$U:$U,RBS!$A$1)+SUMIFS('641.642'!$G:$G,'641.642'!$S:$S,RBS!$A29,'641.642'!$T:$T,RBS!F$5,'641.642'!$W:$W,RBS!$A$1)-SUMIFS('641.642'!$H:$H,'641.642'!$S:$S,RBS!$A29,'641.642'!$T:$T,RBS!F$5,'641.642'!$W:$W,RBS!$A$1)+SUMIFS('635.811'!$G:$G,'635.811'!$Q:$Q,RBS!F$5,'635.811'!$R:$R,RBS!$A$1,'635.811'!$P:$P,RBS!$A29)</f>
        <v>0</v>
      </c>
      <c r="G29" s="35">
        <f>+SUMIFS('GV(154.632.62x)'!$G:$G,'GV(154.632.62x)'!$S:$S,RBS!$A29,'GV(154.632.62x)'!$T:$T,RBS!G$5,'GV(154.632.62x)'!$U:$U,RBS!$A$1)-SUMIFS('GV(154.632.62x)'!$H:$H,'GV(154.632.62x)'!$S:$S,RBS!$A29,'GV(154.632.62x)'!$T:$T,RBS!G$5,'GV(154.632.62x)'!$U:$U,RBS!$A$1)+SUMIFS('641.642'!$G:$G,'641.642'!$S:$S,RBS!$A29,'641.642'!$T:$T,RBS!G$5,'641.642'!$W:$W,RBS!$A$1)-SUMIFS('641.642'!$H:$H,'641.642'!$S:$S,RBS!$A29,'641.642'!$T:$T,RBS!G$5,'641.642'!$W:$W,RBS!$A$1)+SUMIFS('635.811'!$G:$G,'635.811'!$Q:$Q,RBS!G$5,'635.811'!$R:$R,RBS!$A$1,'635.811'!$P:$P,RBS!$A29)</f>
        <v>0</v>
      </c>
      <c r="H29" s="35">
        <f>+SUMIFS('GV(154.632.62x)'!$G:$G,'GV(154.632.62x)'!$S:$S,RBS!$A29,'GV(154.632.62x)'!$T:$T,RBS!H$5,'GV(154.632.62x)'!$U:$U,RBS!$A$1)-SUMIFS('GV(154.632.62x)'!$H:$H,'GV(154.632.62x)'!$S:$S,RBS!$A29,'GV(154.632.62x)'!$T:$T,RBS!H$5,'GV(154.632.62x)'!$U:$U,RBS!$A$1)+SUMIFS('641.642'!$G:$G,'641.642'!$S:$S,RBS!$A29,'641.642'!$T:$T,RBS!H$5,'641.642'!$W:$W,RBS!$A$1)-SUMIFS('641.642'!$H:$H,'641.642'!$S:$S,RBS!$A29,'641.642'!$T:$T,RBS!H$5,'641.642'!$W:$W,RBS!$A$1)+SUMIFS('635.811'!$G:$G,'635.811'!$Q:$Q,RBS!H$5,'635.811'!$R:$R,RBS!$A$1,'635.811'!$P:$P,RBS!$A29)</f>
        <v>3790000</v>
      </c>
      <c r="I29" s="35">
        <f>+SUMIFS('GV(154.632.62x)'!$G:$G,'GV(154.632.62x)'!$S:$S,RBS!$A29,'GV(154.632.62x)'!$T:$T,RBS!I$5,'GV(154.632.62x)'!$U:$U,RBS!$A$1)-SUMIFS('GV(154.632.62x)'!$H:$H,'GV(154.632.62x)'!$S:$S,RBS!$A29,'GV(154.632.62x)'!$T:$T,RBS!I$5,'GV(154.632.62x)'!$U:$U,RBS!$A$1)+SUMIFS('641.642'!$G:$G,'641.642'!$S:$S,RBS!$A29,'641.642'!$T:$T,RBS!I$5,'641.642'!$W:$W,RBS!$A$1)-SUMIFS('641.642'!$H:$H,'641.642'!$S:$S,RBS!$A29,'641.642'!$T:$T,RBS!I$5,'641.642'!$W:$W,RBS!$A$1)+SUMIFS('635.811'!$G:$G,'635.811'!$Q:$Q,RBS!I$5,'635.811'!$R:$R,RBS!$A$1,'635.811'!$P:$P,RBS!$A29)</f>
        <v>0</v>
      </c>
      <c r="J29" s="35">
        <f>+SUMIFS('GV(154.632.62x)'!$G:$G,'GV(154.632.62x)'!$S:$S,RBS!$A29,'GV(154.632.62x)'!$T:$T,RBS!J$5,'GV(154.632.62x)'!$U:$U,RBS!$A$1)-SUMIFS('GV(154.632.62x)'!$H:$H,'GV(154.632.62x)'!$S:$S,RBS!$A29,'GV(154.632.62x)'!$T:$T,RBS!J$5,'GV(154.632.62x)'!$U:$U,RBS!$A$1)+SUMIFS('641.642'!$G:$G,'641.642'!$S:$S,RBS!$A29,'641.642'!$T:$T,RBS!J$5,'641.642'!$W:$W,RBS!$A$1)-SUMIFS('641.642'!$H:$H,'641.642'!$S:$S,RBS!$A29,'641.642'!$T:$T,RBS!J$5,'641.642'!$W:$W,RBS!$A$1)+SUMIFS('635.811'!$G:$G,'635.811'!$Q:$Q,RBS!J$5,'635.811'!$R:$R,RBS!$A$1,'635.811'!$P:$P,RBS!$A29)</f>
        <v>0</v>
      </c>
      <c r="K29" s="35">
        <f>+SUMIFS('GV(154.632.62x)'!$G:$G,'GV(154.632.62x)'!$S:$S,RBS!$A29,'GV(154.632.62x)'!$T:$T,RBS!K$5,'GV(154.632.62x)'!$U:$U,RBS!$A$1)-SUMIFS('GV(154.632.62x)'!$H:$H,'GV(154.632.62x)'!$S:$S,RBS!$A29,'GV(154.632.62x)'!$T:$T,RBS!K$5,'GV(154.632.62x)'!$U:$U,RBS!$A$1)+SUMIFS('641.642'!$G:$G,'641.642'!$S:$S,RBS!$A29,'641.642'!$T:$T,RBS!K$5,'641.642'!$W:$W,RBS!$A$1)-SUMIFS('641.642'!$H:$H,'641.642'!$S:$S,RBS!$A29,'641.642'!$T:$T,RBS!K$5,'641.642'!$W:$W,RBS!$A$1)+SUMIFS('635.811'!$G:$G,'635.811'!$Q:$Q,RBS!K$5,'635.811'!$R:$R,RBS!$A$1,'635.811'!$P:$P,RBS!$A29)</f>
        <v>0</v>
      </c>
      <c r="L29" s="35">
        <f>+SUMIFS('GV(154.632.62x)'!$G:$G,'GV(154.632.62x)'!$S:$S,RBS!$A29,'GV(154.632.62x)'!$T:$T,RBS!L$5,'GV(154.632.62x)'!$U:$U,RBS!$A$1)-SUMIFS('GV(154.632.62x)'!$H:$H,'GV(154.632.62x)'!$S:$S,RBS!$A29,'GV(154.632.62x)'!$T:$T,RBS!L$5,'GV(154.632.62x)'!$U:$U,RBS!$A$1)+SUMIFS('641.642'!$G:$G,'641.642'!$S:$S,RBS!$A29,'641.642'!$T:$T,RBS!L$5,'641.642'!$W:$W,RBS!$A$1)-SUMIFS('641.642'!$H:$H,'641.642'!$S:$S,RBS!$A29,'641.642'!$T:$T,RBS!L$5,'641.642'!$W:$W,RBS!$A$1)+SUMIFS('635.811'!$G:$G,'635.811'!$Q:$Q,RBS!L$5,'635.811'!$R:$R,RBS!$A$1,'635.811'!$P:$P,RBS!$A29)</f>
        <v>0</v>
      </c>
      <c r="M29" s="35">
        <f>+SUMIFS('GV(154.632.62x)'!$G:$G,'GV(154.632.62x)'!$S:$S,RBS!$A29,'GV(154.632.62x)'!$T:$T,RBS!M$5,'GV(154.632.62x)'!$U:$U,RBS!$A$1)-SUMIFS('GV(154.632.62x)'!$H:$H,'GV(154.632.62x)'!$S:$S,RBS!$A29,'GV(154.632.62x)'!$T:$T,RBS!M$5,'GV(154.632.62x)'!$U:$U,RBS!$A$1)+SUMIFS('641.642'!$G:$G,'641.642'!$S:$S,RBS!$A29,'641.642'!$T:$T,RBS!M$5,'641.642'!$W:$W,RBS!$A$1)-SUMIFS('641.642'!$H:$H,'641.642'!$S:$S,RBS!$A29,'641.642'!$T:$T,RBS!M$5,'641.642'!$W:$W,RBS!$A$1)+SUMIFS('635.811'!$G:$G,'635.811'!$Q:$Q,RBS!M$5,'635.811'!$R:$R,RBS!$A$1,'635.811'!$P:$P,RBS!$A29)</f>
        <v>0</v>
      </c>
      <c r="N29" s="35">
        <f>+SUMIFS('GV(154.632.62x)'!$G:$G,'GV(154.632.62x)'!$S:$S,RBS!$A29,'GV(154.632.62x)'!$T:$T,RBS!N$5,'GV(154.632.62x)'!$U:$U,RBS!$A$1)-SUMIFS('GV(154.632.62x)'!$H:$H,'GV(154.632.62x)'!$S:$S,RBS!$A29,'GV(154.632.62x)'!$T:$T,RBS!N$5,'GV(154.632.62x)'!$U:$U,RBS!$A$1)+SUMIFS('641.642'!$G:$G,'641.642'!$S:$S,RBS!$A29,'641.642'!$T:$T,RBS!N$5,'641.642'!$W:$W,RBS!$A$1)-SUMIFS('641.642'!$H:$H,'641.642'!$S:$S,RBS!$A29,'641.642'!$T:$T,RBS!N$5,'641.642'!$W:$W,RBS!$A$1)+SUMIFS('635.811'!$G:$G,'635.811'!$Q:$Q,RBS!N$5,'635.811'!$R:$R,RBS!$A$1,'635.811'!$P:$P,RBS!$A29)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BS!$A30,'GV(154.632.62x)'!$T:$T,RBS!C$5,'GV(154.632.62x)'!$U:$U,RBS!$A$1)-SUMIFS('GV(154.632.62x)'!$H:$H,'GV(154.632.62x)'!$S:$S,RBS!$A30,'GV(154.632.62x)'!$T:$T,RBS!C$5,'GV(154.632.62x)'!$U:$U,RBS!$A$1)+SUMIFS('641.642'!$G:$G,'641.642'!$S:$S,RBS!$A30,'641.642'!$T:$T,RBS!C$5,'641.642'!$W:$W,RBS!$A$1)-SUMIFS('641.642'!$H:$H,'641.642'!$S:$S,RBS!$A30,'641.642'!$T:$T,RBS!C$5,'641.642'!$W:$W,RBS!$A$1)+SUMIFS('635.811'!$G:$G,'635.811'!$Q:$Q,RBS!C$5,'635.811'!$R:$R,RBS!$A$1,'635.811'!$P:$P,RBS!$A30)</f>
        <v>0</v>
      </c>
      <c r="D30" s="35">
        <f>+SUMIFS('GV(154.632.62x)'!$G:$G,'GV(154.632.62x)'!$S:$S,RBS!$A30,'GV(154.632.62x)'!$T:$T,RBS!D$5,'GV(154.632.62x)'!$U:$U,RBS!$A$1)-SUMIFS('GV(154.632.62x)'!$H:$H,'GV(154.632.62x)'!$S:$S,RBS!$A30,'GV(154.632.62x)'!$T:$T,RBS!D$5,'GV(154.632.62x)'!$U:$U,RBS!$A$1)+SUMIFS('641.642'!$G:$G,'641.642'!$S:$S,RBS!$A30,'641.642'!$T:$T,RBS!D$5,'641.642'!$W:$W,RBS!$A$1)-SUMIFS('641.642'!$H:$H,'641.642'!$S:$S,RBS!$A30,'641.642'!$T:$T,RBS!D$5,'641.642'!$W:$W,RBS!$A$1)+SUMIFS('635.811'!$G:$G,'635.811'!$Q:$Q,RBS!D$5,'635.811'!$R:$R,RBS!$A$1,'635.811'!$P:$P,RBS!$A30)</f>
        <v>0</v>
      </c>
      <c r="E30" s="35">
        <f>+SUMIFS('GV(154.632.62x)'!$G:$G,'GV(154.632.62x)'!$S:$S,RBS!$A30,'GV(154.632.62x)'!$T:$T,RBS!E$5,'GV(154.632.62x)'!$U:$U,RBS!$A$1)-SUMIFS('GV(154.632.62x)'!$H:$H,'GV(154.632.62x)'!$S:$S,RBS!$A30,'GV(154.632.62x)'!$T:$T,RBS!E$5,'GV(154.632.62x)'!$U:$U,RBS!$A$1)+SUMIFS('641.642'!$G:$G,'641.642'!$S:$S,RBS!$A30,'641.642'!$T:$T,RBS!E$5,'641.642'!$W:$W,RBS!$A$1)-SUMIFS('641.642'!$H:$H,'641.642'!$S:$S,RBS!$A30,'641.642'!$T:$T,RBS!E$5,'641.642'!$W:$W,RBS!$A$1)+SUMIFS('635.811'!$G:$G,'635.811'!$Q:$Q,RBS!E$5,'635.811'!$R:$R,RBS!$A$1,'635.811'!$P:$P,RBS!$A30)</f>
        <v>0</v>
      </c>
      <c r="F30" s="35">
        <f>+SUMIFS('GV(154.632.62x)'!$G:$G,'GV(154.632.62x)'!$S:$S,RBS!$A30,'GV(154.632.62x)'!$T:$T,RBS!F$5,'GV(154.632.62x)'!$U:$U,RBS!$A$1)-SUMIFS('GV(154.632.62x)'!$H:$H,'GV(154.632.62x)'!$S:$S,RBS!$A30,'GV(154.632.62x)'!$T:$T,RBS!F$5,'GV(154.632.62x)'!$U:$U,RBS!$A$1)+SUMIFS('641.642'!$G:$G,'641.642'!$S:$S,RBS!$A30,'641.642'!$T:$T,RBS!F$5,'641.642'!$W:$W,RBS!$A$1)-SUMIFS('641.642'!$H:$H,'641.642'!$S:$S,RBS!$A30,'641.642'!$T:$T,RBS!F$5,'641.642'!$W:$W,RBS!$A$1)+SUMIFS('635.811'!$G:$G,'635.811'!$Q:$Q,RBS!F$5,'635.811'!$R:$R,RBS!$A$1,'635.811'!$P:$P,RBS!$A30)</f>
        <v>0</v>
      </c>
      <c r="G30" s="35">
        <f>+SUMIFS('GV(154.632.62x)'!$G:$G,'GV(154.632.62x)'!$S:$S,RBS!$A30,'GV(154.632.62x)'!$T:$T,RBS!G$5,'GV(154.632.62x)'!$U:$U,RBS!$A$1)-SUMIFS('GV(154.632.62x)'!$H:$H,'GV(154.632.62x)'!$S:$S,RBS!$A30,'GV(154.632.62x)'!$T:$T,RBS!G$5,'GV(154.632.62x)'!$U:$U,RBS!$A$1)+SUMIFS('641.642'!$G:$G,'641.642'!$S:$S,RBS!$A30,'641.642'!$T:$T,RBS!G$5,'641.642'!$W:$W,RBS!$A$1)-SUMIFS('641.642'!$H:$H,'641.642'!$S:$S,RBS!$A30,'641.642'!$T:$T,RBS!G$5,'641.642'!$W:$W,RBS!$A$1)+SUMIFS('635.811'!$G:$G,'635.811'!$Q:$Q,RBS!G$5,'635.811'!$R:$R,RBS!$A$1,'635.811'!$P:$P,RBS!$A30)</f>
        <v>0</v>
      </c>
      <c r="H30" s="35">
        <f>+SUMIFS('GV(154.632.62x)'!$G:$G,'GV(154.632.62x)'!$S:$S,RBS!$A30,'GV(154.632.62x)'!$T:$T,RBS!H$5,'GV(154.632.62x)'!$U:$U,RBS!$A$1)-SUMIFS('GV(154.632.62x)'!$H:$H,'GV(154.632.62x)'!$S:$S,RBS!$A30,'GV(154.632.62x)'!$T:$T,RBS!H$5,'GV(154.632.62x)'!$U:$U,RBS!$A$1)+SUMIFS('641.642'!$G:$G,'641.642'!$S:$S,RBS!$A30,'641.642'!$T:$T,RBS!H$5,'641.642'!$W:$W,RBS!$A$1)-SUMIFS('641.642'!$H:$H,'641.642'!$S:$S,RBS!$A30,'641.642'!$T:$T,RBS!H$5,'641.642'!$W:$W,RBS!$A$1)+SUMIFS('635.811'!$G:$G,'635.811'!$Q:$Q,RBS!H$5,'635.811'!$R:$R,RBS!$A$1,'635.811'!$P:$P,RBS!$A30)</f>
        <v>0</v>
      </c>
      <c r="I30" s="35">
        <f>+SUMIFS('GV(154.632.62x)'!$G:$G,'GV(154.632.62x)'!$S:$S,RBS!$A30,'GV(154.632.62x)'!$T:$T,RBS!I$5,'GV(154.632.62x)'!$U:$U,RBS!$A$1)-SUMIFS('GV(154.632.62x)'!$H:$H,'GV(154.632.62x)'!$S:$S,RBS!$A30,'GV(154.632.62x)'!$T:$T,RBS!I$5,'GV(154.632.62x)'!$U:$U,RBS!$A$1)+SUMIFS('641.642'!$G:$G,'641.642'!$S:$S,RBS!$A30,'641.642'!$T:$T,RBS!I$5,'641.642'!$W:$W,RBS!$A$1)-SUMIFS('641.642'!$H:$H,'641.642'!$S:$S,RBS!$A30,'641.642'!$T:$T,RBS!I$5,'641.642'!$W:$W,RBS!$A$1)+SUMIFS('635.811'!$G:$G,'635.811'!$Q:$Q,RBS!I$5,'635.811'!$R:$R,RBS!$A$1,'635.811'!$P:$P,RBS!$A30)</f>
        <v>0</v>
      </c>
      <c r="J30" s="35">
        <f>+SUMIFS('GV(154.632.62x)'!$G:$G,'GV(154.632.62x)'!$S:$S,RBS!$A30,'GV(154.632.62x)'!$T:$T,RBS!J$5,'GV(154.632.62x)'!$U:$U,RBS!$A$1)-SUMIFS('GV(154.632.62x)'!$H:$H,'GV(154.632.62x)'!$S:$S,RBS!$A30,'GV(154.632.62x)'!$T:$T,RBS!J$5,'GV(154.632.62x)'!$U:$U,RBS!$A$1)+SUMIFS('641.642'!$G:$G,'641.642'!$S:$S,RBS!$A30,'641.642'!$T:$T,RBS!J$5,'641.642'!$W:$W,RBS!$A$1)-SUMIFS('641.642'!$H:$H,'641.642'!$S:$S,RBS!$A30,'641.642'!$T:$T,RBS!J$5,'641.642'!$W:$W,RBS!$A$1)+SUMIFS('635.811'!$G:$G,'635.811'!$Q:$Q,RBS!J$5,'635.811'!$R:$R,RBS!$A$1,'635.811'!$P:$P,RBS!$A30)</f>
        <v>0</v>
      </c>
      <c r="K30" s="35">
        <f>+SUMIFS('GV(154.632.62x)'!$G:$G,'GV(154.632.62x)'!$S:$S,RBS!$A30,'GV(154.632.62x)'!$T:$T,RBS!K$5,'GV(154.632.62x)'!$U:$U,RBS!$A$1)-SUMIFS('GV(154.632.62x)'!$H:$H,'GV(154.632.62x)'!$S:$S,RBS!$A30,'GV(154.632.62x)'!$T:$T,RBS!K$5,'GV(154.632.62x)'!$U:$U,RBS!$A$1)+SUMIFS('641.642'!$G:$G,'641.642'!$S:$S,RBS!$A30,'641.642'!$T:$T,RBS!K$5,'641.642'!$W:$W,RBS!$A$1)-SUMIFS('641.642'!$H:$H,'641.642'!$S:$S,RBS!$A30,'641.642'!$T:$T,RBS!K$5,'641.642'!$W:$W,RBS!$A$1)+SUMIFS('635.811'!$G:$G,'635.811'!$Q:$Q,RBS!K$5,'635.811'!$R:$R,RBS!$A$1,'635.811'!$P:$P,RBS!$A30)</f>
        <v>0</v>
      </c>
      <c r="L30" s="35">
        <f>+SUMIFS('GV(154.632.62x)'!$G:$G,'GV(154.632.62x)'!$S:$S,RBS!$A30,'GV(154.632.62x)'!$T:$T,RBS!L$5,'GV(154.632.62x)'!$U:$U,RBS!$A$1)-SUMIFS('GV(154.632.62x)'!$H:$H,'GV(154.632.62x)'!$S:$S,RBS!$A30,'GV(154.632.62x)'!$T:$T,RBS!L$5,'GV(154.632.62x)'!$U:$U,RBS!$A$1)+SUMIFS('641.642'!$G:$G,'641.642'!$S:$S,RBS!$A30,'641.642'!$T:$T,RBS!L$5,'641.642'!$W:$W,RBS!$A$1)-SUMIFS('641.642'!$H:$H,'641.642'!$S:$S,RBS!$A30,'641.642'!$T:$T,RBS!L$5,'641.642'!$W:$W,RBS!$A$1)+SUMIFS('635.811'!$G:$G,'635.811'!$Q:$Q,RBS!L$5,'635.811'!$R:$R,RBS!$A$1,'635.811'!$P:$P,RBS!$A30)</f>
        <v>0</v>
      </c>
      <c r="M30" s="35">
        <f>+SUMIFS('GV(154.632.62x)'!$G:$G,'GV(154.632.62x)'!$S:$S,RBS!$A30,'GV(154.632.62x)'!$T:$T,RBS!M$5,'GV(154.632.62x)'!$U:$U,RBS!$A$1)-SUMIFS('GV(154.632.62x)'!$H:$H,'GV(154.632.62x)'!$S:$S,RBS!$A30,'GV(154.632.62x)'!$T:$T,RBS!M$5,'GV(154.632.62x)'!$U:$U,RBS!$A$1)+SUMIFS('641.642'!$G:$G,'641.642'!$S:$S,RBS!$A30,'641.642'!$T:$T,RBS!M$5,'641.642'!$W:$W,RBS!$A$1)-SUMIFS('641.642'!$H:$H,'641.642'!$S:$S,RBS!$A30,'641.642'!$T:$T,RBS!M$5,'641.642'!$W:$W,RBS!$A$1)+SUMIFS('635.811'!$G:$G,'635.811'!$Q:$Q,RBS!M$5,'635.811'!$R:$R,RBS!$A$1,'635.811'!$P:$P,RBS!$A30)</f>
        <v>0</v>
      </c>
      <c r="N30" s="35">
        <f>+SUMIFS('GV(154.632.62x)'!$G:$G,'GV(154.632.62x)'!$S:$S,RBS!$A30,'GV(154.632.62x)'!$T:$T,RBS!N$5,'GV(154.632.62x)'!$U:$U,RBS!$A$1)-SUMIFS('GV(154.632.62x)'!$H:$H,'GV(154.632.62x)'!$S:$S,RBS!$A30,'GV(154.632.62x)'!$T:$T,RBS!N$5,'GV(154.632.62x)'!$U:$U,RBS!$A$1)+SUMIFS('641.642'!$G:$G,'641.642'!$S:$S,RBS!$A30,'641.642'!$T:$T,RBS!N$5,'641.642'!$W:$W,RBS!$A$1)-SUMIFS('641.642'!$H:$H,'641.642'!$S:$S,RBS!$A30,'641.642'!$T:$T,RBS!N$5,'641.642'!$W:$W,RBS!$A$1)+SUMIFS('635.811'!$G:$G,'635.811'!$Q:$Q,RBS!N$5,'635.811'!$R:$R,RBS!$A$1,'635.811'!$P:$P,RBS!$A30)</f>
        <v>0</v>
      </c>
      <c r="O30" s="35">
        <f t="shared" si="2"/>
        <v>0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BS!$A31,'GV(154.632.62x)'!$T:$T,RBS!C$5,'GV(154.632.62x)'!$U:$U,RBS!$A$1)-SUMIFS('GV(154.632.62x)'!$H:$H,'GV(154.632.62x)'!$S:$S,RBS!$A31,'GV(154.632.62x)'!$T:$T,RBS!C$5,'GV(154.632.62x)'!$U:$U,RBS!$A$1)+SUMIFS('641.642'!$G:$G,'641.642'!$S:$S,RBS!$A31,'641.642'!$T:$T,RBS!C$5,'641.642'!$W:$W,RBS!$A$1)-SUMIFS('641.642'!$H:$H,'641.642'!$S:$S,RBS!$A31,'641.642'!$T:$T,RBS!C$5,'641.642'!$W:$W,RBS!$A$1)+SUMIFS('635.811'!$G:$G,'635.811'!$Q:$Q,RBS!C$5,'635.811'!$R:$R,RBS!$A$1,'635.811'!$P:$P,RBS!$A31)</f>
        <v>3939582</v>
      </c>
      <c r="D31" s="35">
        <f>+SUMIFS('GV(154.632.62x)'!$G:$G,'GV(154.632.62x)'!$S:$S,RBS!$A31,'GV(154.632.62x)'!$T:$T,RBS!D$5,'GV(154.632.62x)'!$U:$U,RBS!$A$1)-SUMIFS('GV(154.632.62x)'!$H:$H,'GV(154.632.62x)'!$S:$S,RBS!$A31,'GV(154.632.62x)'!$T:$T,RBS!D$5,'GV(154.632.62x)'!$U:$U,RBS!$A$1)+SUMIFS('641.642'!$G:$G,'641.642'!$S:$S,RBS!$A31,'641.642'!$T:$T,RBS!D$5,'641.642'!$W:$W,RBS!$A$1)-SUMIFS('641.642'!$H:$H,'641.642'!$S:$S,RBS!$A31,'641.642'!$T:$T,RBS!D$5,'641.642'!$W:$W,RBS!$A$1)+SUMIFS('635.811'!$G:$G,'635.811'!$Q:$Q,RBS!D$5,'635.811'!$R:$R,RBS!$A$1,'635.811'!$P:$P,RBS!$A31)</f>
        <v>5847714</v>
      </c>
      <c r="E31" s="35">
        <f>+SUMIFS('GV(154.632.62x)'!$G:$G,'GV(154.632.62x)'!$S:$S,RBS!$A31,'GV(154.632.62x)'!$T:$T,RBS!E$5,'GV(154.632.62x)'!$U:$U,RBS!$A$1)-SUMIFS('GV(154.632.62x)'!$H:$H,'GV(154.632.62x)'!$S:$S,RBS!$A31,'GV(154.632.62x)'!$T:$T,RBS!E$5,'GV(154.632.62x)'!$U:$U,RBS!$A$1)+SUMIFS('641.642'!$G:$G,'641.642'!$S:$S,RBS!$A31,'641.642'!$T:$T,RBS!E$5,'641.642'!$W:$W,RBS!$A$1)-SUMIFS('641.642'!$H:$H,'641.642'!$S:$S,RBS!$A31,'641.642'!$T:$T,RBS!E$5,'641.642'!$W:$W,RBS!$A$1)+SUMIFS('635.811'!$G:$G,'635.811'!$Q:$Q,RBS!E$5,'635.811'!$R:$R,RBS!$A$1,'635.811'!$P:$P,RBS!$A31)</f>
        <v>0</v>
      </c>
      <c r="F31" s="35">
        <f>+SUMIFS('GV(154.632.62x)'!$G:$G,'GV(154.632.62x)'!$S:$S,RBS!$A31,'GV(154.632.62x)'!$T:$T,RBS!F$5,'GV(154.632.62x)'!$U:$U,RBS!$A$1)-SUMIFS('GV(154.632.62x)'!$H:$H,'GV(154.632.62x)'!$S:$S,RBS!$A31,'GV(154.632.62x)'!$T:$T,RBS!F$5,'GV(154.632.62x)'!$U:$U,RBS!$A$1)+SUMIFS('641.642'!$G:$G,'641.642'!$S:$S,RBS!$A31,'641.642'!$T:$T,RBS!F$5,'641.642'!$W:$W,RBS!$A$1)-SUMIFS('641.642'!$H:$H,'641.642'!$S:$S,RBS!$A31,'641.642'!$T:$T,RBS!F$5,'641.642'!$W:$W,RBS!$A$1)+SUMIFS('635.811'!$G:$G,'635.811'!$Q:$Q,RBS!F$5,'635.811'!$R:$R,RBS!$A$1,'635.811'!$P:$P,RBS!$A31)</f>
        <v>0</v>
      </c>
      <c r="G31" s="35">
        <f>+SUMIFS('GV(154.632.62x)'!$G:$G,'GV(154.632.62x)'!$S:$S,RBS!$A31,'GV(154.632.62x)'!$T:$T,RBS!G$5,'GV(154.632.62x)'!$U:$U,RBS!$A$1)-SUMIFS('GV(154.632.62x)'!$H:$H,'GV(154.632.62x)'!$S:$S,RBS!$A31,'GV(154.632.62x)'!$T:$T,RBS!G$5,'GV(154.632.62x)'!$U:$U,RBS!$A$1)+SUMIFS('641.642'!$G:$G,'641.642'!$S:$S,RBS!$A31,'641.642'!$T:$T,RBS!G$5,'641.642'!$W:$W,RBS!$A$1)-SUMIFS('641.642'!$H:$H,'641.642'!$S:$S,RBS!$A31,'641.642'!$T:$T,RBS!G$5,'641.642'!$W:$W,RBS!$A$1)+SUMIFS('635.811'!$G:$G,'635.811'!$Q:$Q,RBS!G$5,'635.811'!$R:$R,RBS!$A$1,'635.811'!$P:$P,RBS!$A31)</f>
        <v>0</v>
      </c>
      <c r="H31" s="35">
        <f>+SUMIFS('GV(154.632.62x)'!$G:$G,'GV(154.632.62x)'!$S:$S,RBS!$A31,'GV(154.632.62x)'!$T:$T,RBS!H$5,'GV(154.632.62x)'!$U:$U,RBS!$A$1)-SUMIFS('GV(154.632.62x)'!$H:$H,'GV(154.632.62x)'!$S:$S,RBS!$A31,'GV(154.632.62x)'!$T:$T,RBS!H$5,'GV(154.632.62x)'!$U:$U,RBS!$A$1)+SUMIFS('641.642'!$G:$G,'641.642'!$S:$S,RBS!$A31,'641.642'!$T:$T,RBS!H$5,'641.642'!$W:$W,RBS!$A$1)-SUMIFS('641.642'!$H:$H,'641.642'!$S:$S,RBS!$A31,'641.642'!$T:$T,RBS!H$5,'641.642'!$W:$W,RBS!$A$1)+SUMIFS('635.811'!$G:$G,'635.811'!$Q:$Q,RBS!H$5,'635.811'!$R:$R,RBS!$A$1,'635.811'!$P:$P,RBS!$A31)</f>
        <v>0</v>
      </c>
      <c r="I31" s="35">
        <f>+SUMIFS('GV(154.632.62x)'!$G:$G,'GV(154.632.62x)'!$S:$S,RBS!$A31,'GV(154.632.62x)'!$T:$T,RBS!I$5,'GV(154.632.62x)'!$U:$U,RBS!$A$1)-SUMIFS('GV(154.632.62x)'!$H:$H,'GV(154.632.62x)'!$S:$S,RBS!$A31,'GV(154.632.62x)'!$T:$T,RBS!I$5,'GV(154.632.62x)'!$U:$U,RBS!$A$1)+SUMIFS('641.642'!$G:$G,'641.642'!$S:$S,RBS!$A31,'641.642'!$T:$T,RBS!I$5,'641.642'!$W:$W,RBS!$A$1)-SUMIFS('641.642'!$H:$H,'641.642'!$S:$S,RBS!$A31,'641.642'!$T:$T,RBS!I$5,'641.642'!$W:$W,RBS!$A$1)+SUMIFS('635.811'!$G:$G,'635.811'!$Q:$Q,RBS!I$5,'635.811'!$R:$R,RBS!$A$1,'635.811'!$P:$P,RBS!$A31)</f>
        <v>0</v>
      </c>
      <c r="J31" s="35">
        <f>+SUMIFS('GV(154.632.62x)'!$G:$G,'GV(154.632.62x)'!$S:$S,RBS!$A31,'GV(154.632.62x)'!$T:$T,RBS!J$5,'GV(154.632.62x)'!$U:$U,RBS!$A$1)-SUMIFS('GV(154.632.62x)'!$H:$H,'GV(154.632.62x)'!$S:$S,RBS!$A31,'GV(154.632.62x)'!$T:$T,RBS!J$5,'GV(154.632.62x)'!$U:$U,RBS!$A$1)+SUMIFS('641.642'!$G:$G,'641.642'!$S:$S,RBS!$A31,'641.642'!$T:$T,RBS!J$5,'641.642'!$W:$W,RBS!$A$1)-SUMIFS('641.642'!$H:$H,'641.642'!$S:$S,RBS!$A31,'641.642'!$T:$T,RBS!J$5,'641.642'!$W:$W,RBS!$A$1)+SUMIFS('635.811'!$G:$G,'635.811'!$Q:$Q,RBS!J$5,'635.811'!$R:$R,RBS!$A$1,'635.811'!$P:$P,RBS!$A31)</f>
        <v>0</v>
      </c>
      <c r="K31" s="35">
        <f>+SUMIFS('GV(154.632.62x)'!$G:$G,'GV(154.632.62x)'!$S:$S,RBS!$A31,'GV(154.632.62x)'!$T:$T,RBS!K$5,'GV(154.632.62x)'!$U:$U,RBS!$A$1)-SUMIFS('GV(154.632.62x)'!$H:$H,'GV(154.632.62x)'!$S:$S,RBS!$A31,'GV(154.632.62x)'!$T:$T,RBS!K$5,'GV(154.632.62x)'!$U:$U,RBS!$A$1)+SUMIFS('641.642'!$G:$G,'641.642'!$S:$S,RBS!$A31,'641.642'!$T:$T,RBS!K$5,'641.642'!$W:$W,RBS!$A$1)-SUMIFS('641.642'!$H:$H,'641.642'!$S:$S,RBS!$A31,'641.642'!$T:$T,RBS!K$5,'641.642'!$W:$W,RBS!$A$1)+SUMIFS('635.811'!$G:$G,'635.811'!$Q:$Q,RBS!K$5,'635.811'!$R:$R,RBS!$A$1,'635.811'!$P:$P,RBS!$A31)</f>
        <v>0</v>
      </c>
      <c r="L31" s="35">
        <f>+SUMIFS('GV(154.632.62x)'!$G:$G,'GV(154.632.62x)'!$S:$S,RBS!$A31,'GV(154.632.62x)'!$T:$T,RBS!L$5,'GV(154.632.62x)'!$U:$U,RBS!$A$1)-SUMIFS('GV(154.632.62x)'!$H:$H,'GV(154.632.62x)'!$S:$S,RBS!$A31,'GV(154.632.62x)'!$T:$T,RBS!L$5,'GV(154.632.62x)'!$U:$U,RBS!$A$1)+SUMIFS('641.642'!$G:$G,'641.642'!$S:$S,RBS!$A31,'641.642'!$T:$T,RBS!L$5,'641.642'!$W:$W,RBS!$A$1)-SUMIFS('641.642'!$H:$H,'641.642'!$S:$S,RBS!$A31,'641.642'!$T:$T,RBS!L$5,'641.642'!$W:$W,RBS!$A$1)+SUMIFS('635.811'!$G:$G,'635.811'!$Q:$Q,RBS!L$5,'635.811'!$R:$R,RBS!$A$1,'635.811'!$P:$P,RBS!$A31)</f>
        <v>0</v>
      </c>
      <c r="M31" s="35">
        <f>+SUMIFS('GV(154.632.62x)'!$G:$G,'GV(154.632.62x)'!$S:$S,RBS!$A31,'GV(154.632.62x)'!$T:$T,RBS!M$5,'GV(154.632.62x)'!$U:$U,RBS!$A$1)-SUMIFS('GV(154.632.62x)'!$H:$H,'GV(154.632.62x)'!$S:$S,RBS!$A31,'GV(154.632.62x)'!$T:$T,RBS!M$5,'GV(154.632.62x)'!$U:$U,RBS!$A$1)+SUMIFS('641.642'!$G:$G,'641.642'!$S:$S,RBS!$A31,'641.642'!$T:$T,RBS!M$5,'641.642'!$W:$W,RBS!$A$1)-SUMIFS('641.642'!$H:$H,'641.642'!$S:$S,RBS!$A31,'641.642'!$T:$T,RBS!M$5,'641.642'!$W:$W,RBS!$A$1)+SUMIFS('635.811'!$G:$G,'635.811'!$Q:$Q,RBS!M$5,'635.811'!$R:$R,RBS!$A$1,'635.811'!$P:$P,RBS!$A31)</f>
        <v>0</v>
      </c>
      <c r="N31" s="35">
        <f>+SUMIFS('GV(154.632.62x)'!$G:$G,'GV(154.632.62x)'!$S:$S,RBS!$A31,'GV(154.632.62x)'!$T:$T,RBS!N$5,'GV(154.632.62x)'!$U:$U,RBS!$A$1)-SUMIFS('GV(154.632.62x)'!$H:$H,'GV(154.632.62x)'!$S:$S,RBS!$A31,'GV(154.632.62x)'!$T:$T,RBS!N$5,'GV(154.632.62x)'!$U:$U,RBS!$A$1)+SUMIFS('641.642'!$G:$G,'641.642'!$S:$S,RBS!$A31,'641.642'!$T:$T,RBS!N$5,'641.642'!$W:$W,RBS!$A$1)-SUMIFS('641.642'!$H:$H,'641.642'!$S:$S,RBS!$A31,'641.642'!$T:$T,RBS!N$5,'641.642'!$W:$W,RBS!$A$1)+SUMIFS('635.811'!$G:$G,'635.811'!$Q:$Q,RBS!N$5,'635.811'!$R:$R,RBS!$A$1,'635.811'!$P:$P,RBS!$A31)</f>
        <v>0</v>
      </c>
      <c r="O31" s="35">
        <f t="shared" si="2"/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BS!$A34,'GV(154.632.62x)'!$T:$T,RBS!C$5,'GV(154.632.62x)'!$U:$U,RBS!$A$1)-SUMIFS('GV(154.632.62x)'!$H:$H,'GV(154.632.62x)'!$S:$S,RBS!$A34,'GV(154.632.62x)'!$T:$T,RBS!C$5,'GV(154.632.62x)'!$U:$U,RBS!$A$1)+SUMIFS('641.642'!$G:$G,'641.642'!$S:$S,RBS!$A34,'641.642'!$T:$T,RBS!C$5,'641.642'!$W:$W,RBS!$A$1)-SUMIFS('641.642'!$H:$H,'641.642'!$S:$S,RBS!$A34,'641.642'!$T:$T,RBS!C$5,'641.642'!$W:$W,RBS!$A$1)+SUMIFS('635.811'!$G:$G,'635.811'!$Q:$Q,RBS!C$5,'635.811'!$R:$R,RBS!$A$1,'635.811'!$P:$P,RBS!$A34)</f>
        <v>0</v>
      </c>
      <c r="D34" s="35">
        <f>+SUMIFS('GV(154.632.62x)'!$G:$G,'GV(154.632.62x)'!$S:$S,RBS!$A34,'GV(154.632.62x)'!$T:$T,RBS!D$5,'GV(154.632.62x)'!$U:$U,RBS!$A$1)-SUMIFS('GV(154.632.62x)'!$H:$H,'GV(154.632.62x)'!$S:$S,RBS!$A34,'GV(154.632.62x)'!$T:$T,RBS!D$5,'GV(154.632.62x)'!$U:$U,RBS!$A$1)+SUMIFS('641.642'!$G:$G,'641.642'!$S:$S,RBS!$A34,'641.642'!$T:$T,RBS!D$5,'641.642'!$W:$W,RBS!$A$1)-SUMIFS('641.642'!$H:$H,'641.642'!$S:$S,RBS!$A34,'641.642'!$T:$T,RBS!D$5,'641.642'!$W:$W,RBS!$A$1)+SUMIFS('635.811'!$G:$G,'635.811'!$Q:$Q,RBS!D$5,'635.811'!$R:$R,RBS!$A$1,'635.811'!$P:$P,RBS!$A34)</f>
        <v>0</v>
      </c>
      <c r="E34" s="35">
        <f>+SUMIFS('GV(154.632.62x)'!$G:$G,'GV(154.632.62x)'!$S:$S,RBS!$A34,'GV(154.632.62x)'!$T:$T,RBS!E$5,'GV(154.632.62x)'!$U:$U,RBS!$A$1)-SUMIFS('GV(154.632.62x)'!$H:$H,'GV(154.632.62x)'!$S:$S,RBS!$A34,'GV(154.632.62x)'!$T:$T,RBS!E$5,'GV(154.632.62x)'!$U:$U,RBS!$A$1)+SUMIFS('641.642'!$G:$G,'641.642'!$S:$S,RBS!$A34,'641.642'!$T:$T,RBS!E$5,'641.642'!$W:$W,RBS!$A$1)-SUMIFS('641.642'!$H:$H,'641.642'!$S:$S,RBS!$A34,'641.642'!$T:$T,RBS!E$5,'641.642'!$W:$W,RBS!$A$1)+SUMIFS('635.811'!$G:$G,'635.811'!$Q:$Q,RBS!E$5,'635.811'!$R:$R,RBS!$A$1,'635.811'!$P:$P,RBS!$A34)</f>
        <v>0</v>
      </c>
      <c r="F34" s="35">
        <f>+SUMIFS('GV(154.632.62x)'!$G:$G,'GV(154.632.62x)'!$S:$S,RBS!$A34,'GV(154.632.62x)'!$T:$T,RBS!F$5,'GV(154.632.62x)'!$U:$U,RBS!$A$1)-SUMIFS('GV(154.632.62x)'!$H:$H,'GV(154.632.62x)'!$S:$S,RBS!$A34,'GV(154.632.62x)'!$T:$T,RBS!F$5,'GV(154.632.62x)'!$U:$U,RBS!$A$1)+SUMIFS('641.642'!$G:$G,'641.642'!$S:$S,RBS!$A34,'641.642'!$T:$T,RBS!F$5,'641.642'!$W:$W,RBS!$A$1)-SUMIFS('641.642'!$H:$H,'641.642'!$S:$S,RBS!$A34,'641.642'!$T:$T,RBS!F$5,'641.642'!$W:$W,RBS!$A$1)+SUMIFS('635.811'!$G:$G,'635.811'!$Q:$Q,RBS!F$5,'635.811'!$R:$R,RBS!$A$1,'635.811'!$P:$P,RBS!$A34)</f>
        <v>0</v>
      </c>
      <c r="G34" s="35">
        <f>+SUMIFS('GV(154.632.62x)'!$G:$G,'GV(154.632.62x)'!$S:$S,RBS!$A34,'GV(154.632.62x)'!$T:$T,RBS!G$5,'GV(154.632.62x)'!$U:$U,RBS!$A$1)-SUMIFS('GV(154.632.62x)'!$H:$H,'GV(154.632.62x)'!$S:$S,RBS!$A34,'GV(154.632.62x)'!$T:$T,RBS!G$5,'GV(154.632.62x)'!$U:$U,RBS!$A$1)+SUMIFS('641.642'!$G:$G,'641.642'!$S:$S,RBS!$A34,'641.642'!$T:$T,RBS!G$5,'641.642'!$W:$W,RBS!$A$1)-SUMIFS('641.642'!$H:$H,'641.642'!$S:$S,RBS!$A34,'641.642'!$T:$T,RBS!G$5,'641.642'!$W:$W,RBS!$A$1)+SUMIFS('635.811'!$G:$G,'635.811'!$Q:$Q,RBS!G$5,'635.811'!$R:$R,RBS!$A$1,'635.811'!$P:$P,RBS!$A34)</f>
        <v>0</v>
      </c>
      <c r="H34" s="35">
        <f>+SUMIFS('GV(154.632.62x)'!$G:$G,'GV(154.632.62x)'!$S:$S,RBS!$A34,'GV(154.632.62x)'!$T:$T,RBS!H$5,'GV(154.632.62x)'!$U:$U,RBS!$A$1)-SUMIFS('GV(154.632.62x)'!$H:$H,'GV(154.632.62x)'!$S:$S,RBS!$A34,'GV(154.632.62x)'!$T:$T,RBS!H$5,'GV(154.632.62x)'!$U:$U,RBS!$A$1)+SUMIFS('641.642'!$G:$G,'641.642'!$S:$S,RBS!$A34,'641.642'!$T:$T,RBS!H$5,'641.642'!$W:$W,RBS!$A$1)-SUMIFS('641.642'!$H:$H,'641.642'!$S:$S,RBS!$A34,'641.642'!$T:$T,RBS!H$5,'641.642'!$W:$W,RBS!$A$1)+SUMIFS('635.811'!$G:$G,'635.811'!$Q:$Q,RBS!H$5,'635.811'!$R:$R,RBS!$A$1,'635.811'!$P:$P,RBS!$A34)</f>
        <v>0</v>
      </c>
      <c r="I34" s="35">
        <f>+SUMIFS('GV(154.632.62x)'!$G:$G,'GV(154.632.62x)'!$S:$S,RBS!$A34,'GV(154.632.62x)'!$T:$T,RBS!I$5,'GV(154.632.62x)'!$U:$U,RBS!$A$1)-SUMIFS('GV(154.632.62x)'!$H:$H,'GV(154.632.62x)'!$S:$S,RBS!$A34,'GV(154.632.62x)'!$T:$T,RBS!I$5,'GV(154.632.62x)'!$U:$U,RBS!$A$1)+SUMIFS('641.642'!$G:$G,'641.642'!$S:$S,RBS!$A34,'641.642'!$T:$T,RBS!I$5,'641.642'!$W:$W,RBS!$A$1)-SUMIFS('641.642'!$H:$H,'641.642'!$S:$S,RBS!$A34,'641.642'!$T:$T,RBS!I$5,'641.642'!$W:$W,RBS!$A$1)+SUMIFS('635.811'!$G:$G,'635.811'!$Q:$Q,RBS!I$5,'635.811'!$R:$R,RBS!$A$1,'635.811'!$P:$P,RBS!$A34)</f>
        <v>0</v>
      </c>
      <c r="J34" s="35">
        <f>+SUMIFS('GV(154.632.62x)'!$G:$G,'GV(154.632.62x)'!$S:$S,RBS!$A34,'GV(154.632.62x)'!$T:$T,RBS!J$5,'GV(154.632.62x)'!$U:$U,RBS!$A$1)-SUMIFS('GV(154.632.62x)'!$H:$H,'GV(154.632.62x)'!$S:$S,RBS!$A34,'GV(154.632.62x)'!$T:$T,RBS!J$5,'GV(154.632.62x)'!$U:$U,RBS!$A$1)+SUMIFS('641.642'!$G:$G,'641.642'!$S:$S,RBS!$A34,'641.642'!$T:$T,RBS!J$5,'641.642'!$W:$W,RBS!$A$1)-SUMIFS('641.642'!$H:$H,'641.642'!$S:$S,RBS!$A34,'641.642'!$T:$T,RBS!J$5,'641.642'!$W:$W,RBS!$A$1)+SUMIFS('635.811'!$G:$G,'635.811'!$Q:$Q,RBS!J$5,'635.811'!$R:$R,RBS!$A$1,'635.811'!$P:$P,RBS!$A34)</f>
        <v>0</v>
      </c>
      <c r="K34" s="35">
        <f>+SUMIFS('GV(154.632.62x)'!$G:$G,'GV(154.632.62x)'!$S:$S,RBS!$A34,'GV(154.632.62x)'!$T:$T,RBS!K$5,'GV(154.632.62x)'!$U:$U,RBS!$A$1)-SUMIFS('GV(154.632.62x)'!$H:$H,'GV(154.632.62x)'!$S:$S,RBS!$A34,'GV(154.632.62x)'!$T:$T,RBS!K$5,'GV(154.632.62x)'!$U:$U,RBS!$A$1)+SUMIFS('641.642'!$G:$G,'641.642'!$S:$S,RBS!$A34,'641.642'!$T:$T,RBS!K$5,'641.642'!$W:$W,RBS!$A$1)-SUMIFS('641.642'!$H:$H,'641.642'!$S:$S,RBS!$A34,'641.642'!$T:$T,RBS!K$5,'641.642'!$W:$W,RBS!$A$1)+SUMIFS('635.811'!$G:$G,'635.811'!$Q:$Q,RBS!K$5,'635.811'!$R:$R,RBS!$A$1,'635.811'!$P:$P,RBS!$A34)</f>
        <v>0</v>
      </c>
      <c r="L34" s="35">
        <f>+SUMIFS('GV(154.632.62x)'!$G:$G,'GV(154.632.62x)'!$S:$S,RBS!$A34,'GV(154.632.62x)'!$T:$T,RBS!L$5,'GV(154.632.62x)'!$U:$U,RBS!$A$1)-SUMIFS('GV(154.632.62x)'!$H:$H,'GV(154.632.62x)'!$S:$S,RBS!$A34,'GV(154.632.62x)'!$T:$T,RBS!L$5,'GV(154.632.62x)'!$U:$U,RBS!$A$1)+SUMIFS('641.642'!$G:$G,'641.642'!$S:$S,RBS!$A34,'641.642'!$T:$T,RBS!L$5,'641.642'!$W:$W,RBS!$A$1)-SUMIFS('641.642'!$H:$H,'641.642'!$S:$S,RBS!$A34,'641.642'!$T:$T,RBS!L$5,'641.642'!$W:$W,RBS!$A$1)+SUMIFS('635.811'!$G:$G,'635.811'!$Q:$Q,RBS!L$5,'635.811'!$R:$R,RBS!$A$1,'635.811'!$P:$P,RBS!$A34)</f>
        <v>0</v>
      </c>
      <c r="M34" s="35">
        <f>+SUMIFS('GV(154.632.62x)'!$G:$G,'GV(154.632.62x)'!$S:$S,RBS!$A34,'GV(154.632.62x)'!$T:$T,RBS!M$5,'GV(154.632.62x)'!$U:$U,RBS!$A$1)-SUMIFS('GV(154.632.62x)'!$H:$H,'GV(154.632.62x)'!$S:$S,RBS!$A34,'GV(154.632.62x)'!$T:$T,RBS!M$5,'GV(154.632.62x)'!$U:$U,RBS!$A$1)+SUMIFS('641.642'!$G:$G,'641.642'!$S:$S,RBS!$A34,'641.642'!$T:$T,RBS!M$5,'641.642'!$W:$W,RBS!$A$1)-SUMIFS('641.642'!$H:$H,'641.642'!$S:$S,RBS!$A34,'641.642'!$T:$T,RBS!M$5,'641.642'!$W:$W,RBS!$A$1)+SUMIFS('635.811'!$G:$G,'635.811'!$Q:$Q,RBS!M$5,'635.811'!$R:$R,RBS!$A$1,'635.811'!$P:$P,RBS!$A34)</f>
        <v>0</v>
      </c>
      <c r="N34" s="35">
        <f>+SUMIFS('GV(154.632.62x)'!$G:$G,'GV(154.632.62x)'!$S:$S,RBS!$A34,'GV(154.632.62x)'!$T:$T,RBS!N$5,'GV(154.632.62x)'!$U:$U,RBS!$A$1)-SUMIFS('GV(154.632.62x)'!$H:$H,'GV(154.632.62x)'!$S:$S,RBS!$A34,'GV(154.632.62x)'!$T:$T,RBS!N$5,'GV(154.632.62x)'!$U:$U,RBS!$A$1)+SUMIFS('641.642'!$G:$G,'641.642'!$S:$S,RBS!$A34,'641.642'!$T:$T,RBS!N$5,'641.642'!$W:$W,RBS!$A$1)-SUMIFS('641.642'!$H:$H,'641.642'!$S:$S,RBS!$A34,'641.642'!$T:$T,RBS!N$5,'641.642'!$W:$W,RBS!$A$1)+SUMIFS('635.811'!$G:$G,'635.811'!$Q:$Q,RBS!N$5,'635.811'!$R:$R,RBS!$A$1,'635.811'!$P:$P,RBS!$A34)</f>
        <v>0</v>
      </c>
      <c r="O34" s="35">
        <f t="shared" si="2"/>
        <v>0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BS!$A35,'GV(154.632.62x)'!$T:$T,RBS!C$5,'GV(154.632.62x)'!$U:$U,RBS!$A$1)-SUMIFS('GV(154.632.62x)'!$H:$H,'GV(154.632.62x)'!$S:$S,RBS!$A35,'GV(154.632.62x)'!$T:$T,RBS!C$5,'GV(154.632.62x)'!$U:$U,RBS!$A$1)+SUMIFS('641.642'!$G:$G,'641.642'!$S:$S,RBS!$A35,'641.642'!$T:$T,RBS!C$5,'641.642'!$W:$W,RBS!$A$1)-SUMIFS('641.642'!$H:$H,'641.642'!$S:$S,RBS!$A35,'641.642'!$T:$T,RBS!C$5,'641.642'!$W:$W,RBS!$A$1)+SUMIFS('635.811'!$G:$G,'635.811'!$Q:$Q,RBS!C$5,'635.811'!$R:$R,RBS!$A$1,'635.811'!$P:$P,RBS!$A35)</f>
        <v>0</v>
      </c>
      <c r="D35" s="35">
        <f>+SUMIFS('GV(154.632.62x)'!$G:$G,'GV(154.632.62x)'!$S:$S,RBS!$A35,'GV(154.632.62x)'!$T:$T,RBS!D$5,'GV(154.632.62x)'!$U:$U,RBS!$A$1)-SUMIFS('GV(154.632.62x)'!$H:$H,'GV(154.632.62x)'!$S:$S,RBS!$A35,'GV(154.632.62x)'!$T:$T,RBS!D$5,'GV(154.632.62x)'!$U:$U,RBS!$A$1)+SUMIFS('641.642'!$G:$G,'641.642'!$S:$S,RBS!$A35,'641.642'!$T:$T,RBS!D$5,'641.642'!$W:$W,RBS!$A$1)-SUMIFS('641.642'!$H:$H,'641.642'!$S:$S,RBS!$A35,'641.642'!$T:$T,RBS!D$5,'641.642'!$W:$W,RBS!$A$1)+SUMIFS('635.811'!$G:$G,'635.811'!$Q:$Q,RBS!D$5,'635.811'!$R:$R,RBS!$A$1,'635.811'!$P:$P,RBS!$A35)</f>
        <v>0</v>
      </c>
      <c r="E35" s="35">
        <f>+SUMIFS('GV(154.632.62x)'!$G:$G,'GV(154.632.62x)'!$S:$S,RBS!$A35,'GV(154.632.62x)'!$T:$T,RBS!E$5,'GV(154.632.62x)'!$U:$U,RBS!$A$1)-SUMIFS('GV(154.632.62x)'!$H:$H,'GV(154.632.62x)'!$S:$S,RBS!$A35,'GV(154.632.62x)'!$T:$T,RBS!E$5,'GV(154.632.62x)'!$U:$U,RBS!$A$1)+SUMIFS('641.642'!$G:$G,'641.642'!$S:$S,RBS!$A35,'641.642'!$T:$T,RBS!E$5,'641.642'!$W:$W,RBS!$A$1)-SUMIFS('641.642'!$H:$H,'641.642'!$S:$S,RBS!$A35,'641.642'!$T:$T,RBS!E$5,'641.642'!$W:$W,RBS!$A$1)+SUMIFS('635.811'!$G:$G,'635.811'!$Q:$Q,RBS!E$5,'635.811'!$R:$R,RBS!$A$1,'635.811'!$P:$P,RBS!$A35)</f>
        <v>0</v>
      </c>
      <c r="F35" s="35">
        <f>+SUMIFS('GV(154.632.62x)'!$G:$G,'GV(154.632.62x)'!$S:$S,RBS!$A35,'GV(154.632.62x)'!$T:$T,RBS!F$5,'GV(154.632.62x)'!$U:$U,RBS!$A$1)-SUMIFS('GV(154.632.62x)'!$H:$H,'GV(154.632.62x)'!$S:$S,RBS!$A35,'GV(154.632.62x)'!$T:$T,RBS!F$5,'GV(154.632.62x)'!$U:$U,RBS!$A$1)+SUMIFS('641.642'!$G:$G,'641.642'!$S:$S,RBS!$A35,'641.642'!$T:$T,RBS!F$5,'641.642'!$W:$W,RBS!$A$1)-SUMIFS('641.642'!$H:$H,'641.642'!$S:$S,RBS!$A35,'641.642'!$T:$T,RBS!F$5,'641.642'!$W:$W,RBS!$A$1)+SUMIFS('635.811'!$G:$G,'635.811'!$Q:$Q,RBS!F$5,'635.811'!$R:$R,RBS!$A$1,'635.811'!$P:$P,RBS!$A35)</f>
        <v>0</v>
      </c>
      <c r="G35" s="35">
        <f>+SUMIFS('GV(154.632.62x)'!$G:$G,'GV(154.632.62x)'!$S:$S,RBS!$A35,'GV(154.632.62x)'!$T:$T,RBS!G$5,'GV(154.632.62x)'!$U:$U,RBS!$A$1)-SUMIFS('GV(154.632.62x)'!$H:$H,'GV(154.632.62x)'!$S:$S,RBS!$A35,'GV(154.632.62x)'!$T:$T,RBS!G$5,'GV(154.632.62x)'!$U:$U,RBS!$A$1)+SUMIFS('641.642'!$G:$G,'641.642'!$S:$S,RBS!$A35,'641.642'!$T:$T,RBS!G$5,'641.642'!$W:$W,RBS!$A$1)-SUMIFS('641.642'!$H:$H,'641.642'!$S:$S,RBS!$A35,'641.642'!$T:$T,RBS!G$5,'641.642'!$W:$W,RBS!$A$1)+SUMIFS('635.811'!$G:$G,'635.811'!$Q:$Q,RBS!G$5,'635.811'!$R:$R,RBS!$A$1,'635.811'!$P:$P,RBS!$A35)</f>
        <v>0</v>
      </c>
      <c r="H35" s="35">
        <f>+SUMIFS('GV(154.632.62x)'!$G:$G,'GV(154.632.62x)'!$S:$S,RBS!$A35,'GV(154.632.62x)'!$T:$T,RBS!H$5,'GV(154.632.62x)'!$U:$U,RBS!$A$1)-SUMIFS('GV(154.632.62x)'!$H:$H,'GV(154.632.62x)'!$S:$S,RBS!$A35,'GV(154.632.62x)'!$T:$T,RBS!H$5,'GV(154.632.62x)'!$U:$U,RBS!$A$1)+SUMIFS('641.642'!$G:$G,'641.642'!$S:$S,RBS!$A35,'641.642'!$T:$T,RBS!H$5,'641.642'!$W:$W,RBS!$A$1)-SUMIFS('641.642'!$H:$H,'641.642'!$S:$S,RBS!$A35,'641.642'!$T:$T,RBS!H$5,'641.642'!$W:$W,RBS!$A$1)+SUMIFS('635.811'!$G:$G,'635.811'!$Q:$Q,RBS!H$5,'635.811'!$R:$R,RBS!$A$1,'635.811'!$P:$P,RBS!$A35)</f>
        <v>0</v>
      </c>
      <c r="I35" s="35">
        <f>+SUMIFS('GV(154.632.62x)'!$G:$G,'GV(154.632.62x)'!$S:$S,RBS!$A35,'GV(154.632.62x)'!$T:$T,RBS!I$5,'GV(154.632.62x)'!$U:$U,RBS!$A$1)-SUMIFS('GV(154.632.62x)'!$H:$H,'GV(154.632.62x)'!$S:$S,RBS!$A35,'GV(154.632.62x)'!$T:$T,RBS!I$5,'GV(154.632.62x)'!$U:$U,RBS!$A$1)+SUMIFS('641.642'!$G:$G,'641.642'!$S:$S,RBS!$A35,'641.642'!$T:$T,RBS!I$5,'641.642'!$W:$W,RBS!$A$1)-SUMIFS('641.642'!$H:$H,'641.642'!$S:$S,RBS!$A35,'641.642'!$T:$T,RBS!I$5,'641.642'!$W:$W,RBS!$A$1)+SUMIFS('635.811'!$G:$G,'635.811'!$Q:$Q,RBS!I$5,'635.811'!$R:$R,RBS!$A$1,'635.811'!$P:$P,RBS!$A35)</f>
        <v>0</v>
      </c>
      <c r="J35" s="35">
        <f>+SUMIFS('GV(154.632.62x)'!$G:$G,'GV(154.632.62x)'!$S:$S,RBS!$A35,'GV(154.632.62x)'!$T:$T,RBS!J$5,'GV(154.632.62x)'!$U:$U,RBS!$A$1)-SUMIFS('GV(154.632.62x)'!$H:$H,'GV(154.632.62x)'!$S:$S,RBS!$A35,'GV(154.632.62x)'!$T:$T,RBS!J$5,'GV(154.632.62x)'!$U:$U,RBS!$A$1)+SUMIFS('641.642'!$G:$G,'641.642'!$S:$S,RBS!$A35,'641.642'!$T:$T,RBS!J$5,'641.642'!$W:$W,RBS!$A$1)-SUMIFS('641.642'!$H:$H,'641.642'!$S:$S,RBS!$A35,'641.642'!$T:$T,RBS!J$5,'641.642'!$W:$W,RBS!$A$1)+SUMIFS('635.811'!$G:$G,'635.811'!$Q:$Q,RBS!J$5,'635.811'!$R:$R,RBS!$A$1,'635.811'!$P:$P,RBS!$A35)</f>
        <v>0</v>
      </c>
      <c r="K35" s="35">
        <f>+SUMIFS('GV(154.632.62x)'!$G:$G,'GV(154.632.62x)'!$S:$S,RBS!$A35,'GV(154.632.62x)'!$T:$T,RBS!K$5,'GV(154.632.62x)'!$U:$U,RBS!$A$1)-SUMIFS('GV(154.632.62x)'!$H:$H,'GV(154.632.62x)'!$S:$S,RBS!$A35,'GV(154.632.62x)'!$T:$T,RBS!K$5,'GV(154.632.62x)'!$U:$U,RBS!$A$1)+SUMIFS('641.642'!$G:$G,'641.642'!$S:$S,RBS!$A35,'641.642'!$T:$T,RBS!K$5,'641.642'!$W:$W,RBS!$A$1)-SUMIFS('641.642'!$H:$H,'641.642'!$S:$S,RBS!$A35,'641.642'!$T:$T,RBS!K$5,'641.642'!$W:$W,RBS!$A$1)+SUMIFS('635.811'!$G:$G,'635.811'!$Q:$Q,RBS!K$5,'635.811'!$R:$R,RBS!$A$1,'635.811'!$P:$P,RBS!$A35)</f>
        <v>0</v>
      </c>
      <c r="L35" s="35">
        <f>+SUMIFS('GV(154.632.62x)'!$G:$G,'GV(154.632.62x)'!$S:$S,RBS!$A35,'GV(154.632.62x)'!$T:$T,RBS!L$5,'GV(154.632.62x)'!$U:$U,RBS!$A$1)-SUMIFS('GV(154.632.62x)'!$H:$H,'GV(154.632.62x)'!$S:$S,RBS!$A35,'GV(154.632.62x)'!$T:$T,RBS!L$5,'GV(154.632.62x)'!$U:$U,RBS!$A$1)+SUMIFS('641.642'!$G:$G,'641.642'!$S:$S,RBS!$A35,'641.642'!$T:$T,RBS!L$5,'641.642'!$W:$W,RBS!$A$1)-SUMIFS('641.642'!$H:$H,'641.642'!$S:$S,RBS!$A35,'641.642'!$T:$T,RBS!L$5,'641.642'!$W:$W,RBS!$A$1)+SUMIFS('635.811'!$G:$G,'635.811'!$Q:$Q,RBS!L$5,'635.811'!$R:$R,RBS!$A$1,'635.811'!$P:$P,RBS!$A35)</f>
        <v>0</v>
      </c>
      <c r="M35" s="35">
        <f>+SUMIFS('GV(154.632.62x)'!$G:$G,'GV(154.632.62x)'!$S:$S,RBS!$A35,'GV(154.632.62x)'!$T:$T,RBS!M$5,'GV(154.632.62x)'!$U:$U,RBS!$A$1)-SUMIFS('GV(154.632.62x)'!$H:$H,'GV(154.632.62x)'!$S:$S,RBS!$A35,'GV(154.632.62x)'!$T:$T,RBS!M$5,'GV(154.632.62x)'!$U:$U,RBS!$A$1)+SUMIFS('641.642'!$G:$G,'641.642'!$S:$S,RBS!$A35,'641.642'!$T:$T,RBS!M$5,'641.642'!$W:$W,RBS!$A$1)-SUMIFS('641.642'!$H:$H,'641.642'!$S:$S,RBS!$A35,'641.642'!$T:$T,RBS!M$5,'641.642'!$W:$W,RBS!$A$1)+SUMIFS('635.811'!$G:$G,'635.811'!$Q:$Q,RBS!M$5,'635.811'!$R:$R,RBS!$A$1,'635.811'!$P:$P,RBS!$A35)</f>
        <v>0</v>
      </c>
      <c r="N35" s="35">
        <f>+SUMIFS('GV(154.632.62x)'!$G:$G,'GV(154.632.62x)'!$S:$S,RBS!$A35,'GV(154.632.62x)'!$T:$T,RBS!N$5,'GV(154.632.62x)'!$U:$U,RBS!$A$1)-SUMIFS('GV(154.632.62x)'!$H:$H,'GV(154.632.62x)'!$S:$S,RBS!$A35,'GV(154.632.62x)'!$T:$T,RBS!N$5,'GV(154.632.62x)'!$U:$U,RBS!$A$1)+SUMIFS('641.642'!$G:$G,'641.642'!$S:$S,RBS!$A35,'641.642'!$T:$T,RBS!N$5,'641.642'!$W:$W,RBS!$A$1)-SUMIFS('641.642'!$H:$H,'641.642'!$S:$S,RBS!$A35,'641.642'!$T:$T,RBS!N$5,'641.642'!$W:$W,RBS!$A$1)+SUMIFS('635.811'!$G:$G,'635.811'!$Q:$Q,RBS!N$5,'635.811'!$R:$R,RBS!$A$1,'635.811'!$P:$P,RBS!$A35)</f>
        <v>0</v>
      </c>
      <c r="O35" s="35">
        <f t="shared" si="2"/>
        <v>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BS!$A36,'GV(154.632.62x)'!$T:$T,RBS!C$5,'GV(154.632.62x)'!$U:$U,RBS!$A$1)-SUMIFS('GV(154.632.62x)'!$H:$H,'GV(154.632.62x)'!$S:$S,RBS!$A36,'GV(154.632.62x)'!$T:$T,RBS!C$5,'GV(154.632.62x)'!$U:$U,RBS!$A$1)+SUMIFS('641.642'!$G:$G,'641.642'!$S:$S,RBS!$A36,'641.642'!$T:$T,RBS!C$5,'641.642'!$W:$W,RBS!$A$1)-SUMIFS('641.642'!$H:$H,'641.642'!$S:$S,RBS!$A36,'641.642'!$T:$T,RBS!C$5,'641.642'!$W:$W,RBS!$A$1)+SUMIFS('635.811'!$G:$G,'635.811'!$Q:$Q,RBS!C$5,'635.811'!$R:$R,RBS!$A$1,'635.811'!$P:$P,RBS!$A36)</f>
        <v>0</v>
      </c>
      <c r="D36" s="35">
        <f>+SUMIFS('GV(154.632.62x)'!$G:$G,'GV(154.632.62x)'!$S:$S,RBS!$A36,'GV(154.632.62x)'!$T:$T,RBS!D$5,'GV(154.632.62x)'!$U:$U,RBS!$A$1)-SUMIFS('GV(154.632.62x)'!$H:$H,'GV(154.632.62x)'!$S:$S,RBS!$A36,'GV(154.632.62x)'!$T:$T,RBS!D$5,'GV(154.632.62x)'!$U:$U,RBS!$A$1)+SUMIFS('641.642'!$G:$G,'641.642'!$S:$S,RBS!$A36,'641.642'!$T:$T,RBS!D$5,'641.642'!$W:$W,RBS!$A$1)-SUMIFS('641.642'!$H:$H,'641.642'!$S:$S,RBS!$A36,'641.642'!$T:$T,RBS!D$5,'641.642'!$W:$W,RBS!$A$1)+SUMIFS('635.811'!$G:$G,'635.811'!$Q:$Q,RBS!D$5,'635.811'!$R:$R,RBS!$A$1,'635.811'!$P:$P,RBS!$A36)</f>
        <v>0</v>
      </c>
      <c r="E36" s="35">
        <f>+SUMIFS('GV(154.632.62x)'!$G:$G,'GV(154.632.62x)'!$S:$S,RBS!$A36,'GV(154.632.62x)'!$T:$T,RBS!E$5,'GV(154.632.62x)'!$U:$U,RBS!$A$1)-SUMIFS('GV(154.632.62x)'!$H:$H,'GV(154.632.62x)'!$S:$S,RBS!$A36,'GV(154.632.62x)'!$T:$T,RBS!E$5,'GV(154.632.62x)'!$U:$U,RBS!$A$1)+SUMIFS('641.642'!$G:$G,'641.642'!$S:$S,RBS!$A36,'641.642'!$T:$T,RBS!E$5,'641.642'!$W:$W,RBS!$A$1)-SUMIFS('641.642'!$H:$H,'641.642'!$S:$S,RBS!$A36,'641.642'!$T:$T,RBS!E$5,'641.642'!$W:$W,RBS!$A$1)+SUMIFS('635.811'!$G:$G,'635.811'!$Q:$Q,RBS!E$5,'635.811'!$R:$R,RBS!$A$1,'635.811'!$P:$P,RBS!$A36)</f>
        <v>0</v>
      </c>
      <c r="F36" s="35">
        <f>+SUMIFS('GV(154.632.62x)'!$G:$G,'GV(154.632.62x)'!$S:$S,RBS!$A36,'GV(154.632.62x)'!$T:$T,RBS!F$5,'GV(154.632.62x)'!$U:$U,RBS!$A$1)-SUMIFS('GV(154.632.62x)'!$H:$H,'GV(154.632.62x)'!$S:$S,RBS!$A36,'GV(154.632.62x)'!$T:$T,RBS!F$5,'GV(154.632.62x)'!$U:$U,RBS!$A$1)+SUMIFS('641.642'!$G:$G,'641.642'!$S:$S,RBS!$A36,'641.642'!$T:$T,RBS!F$5,'641.642'!$W:$W,RBS!$A$1)-SUMIFS('641.642'!$H:$H,'641.642'!$S:$S,RBS!$A36,'641.642'!$T:$T,RBS!F$5,'641.642'!$W:$W,RBS!$A$1)+SUMIFS('635.811'!$G:$G,'635.811'!$Q:$Q,RBS!F$5,'635.811'!$R:$R,RBS!$A$1,'635.811'!$P:$P,RBS!$A36)</f>
        <v>25000000</v>
      </c>
      <c r="G36" s="35">
        <f>+SUMIFS('GV(154.632.62x)'!$G:$G,'GV(154.632.62x)'!$S:$S,RBS!$A36,'GV(154.632.62x)'!$T:$T,RBS!G$5,'GV(154.632.62x)'!$U:$U,RBS!$A$1)-SUMIFS('GV(154.632.62x)'!$H:$H,'GV(154.632.62x)'!$S:$S,RBS!$A36,'GV(154.632.62x)'!$T:$T,RBS!G$5,'GV(154.632.62x)'!$U:$U,RBS!$A$1)+SUMIFS('641.642'!$G:$G,'641.642'!$S:$S,RBS!$A36,'641.642'!$T:$T,RBS!G$5,'641.642'!$W:$W,RBS!$A$1)-SUMIFS('641.642'!$H:$H,'641.642'!$S:$S,RBS!$A36,'641.642'!$T:$T,RBS!G$5,'641.642'!$W:$W,RBS!$A$1)+SUMIFS('635.811'!$G:$G,'635.811'!$Q:$Q,RBS!G$5,'635.811'!$R:$R,RBS!$A$1,'635.811'!$P:$P,RBS!$A36)</f>
        <v>25000000</v>
      </c>
      <c r="H36" s="35">
        <f>+SUMIFS('GV(154.632.62x)'!$G:$G,'GV(154.632.62x)'!$S:$S,RBS!$A36,'GV(154.632.62x)'!$T:$T,RBS!H$5,'GV(154.632.62x)'!$U:$U,RBS!$A$1)-SUMIFS('GV(154.632.62x)'!$H:$H,'GV(154.632.62x)'!$S:$S,RBS!$A36,'GV(154.632.62x)'!$T:$T,RBS!H$5,'GV(154.632.62x)'!$U:$U,RBS!$A$1)+SUMIFS('641.642'!$G:$G,'641.642'!$S:$S,RBS!$A36,'641.642'!$T:$T,RBS!H$5,'641.642'!$W:$W,RBS!$A$1)-SUMIFS('641.642'!$H:$H,'641.642'!$S:$S,RBS!$A36,'641.642'!$T:$T,RBS!H$5,'641.642'!$W:$W,RBS!$A$1)+SUMIFS('635.811'!$G:$G,'635.811'!$Q:$Q,RBS!H$5,'635.811'!$R:$R,RBS!$A$1,'635.811'!$P:$P,RBS!$A36)</f>
        <v>25000000</v>
      </c>
      <c r="I36" s="35">
        <f>+SUMIFS('GV(154.632.62x)'!$G:$G,'GV(154.632.62x)'!$S:$S,RBS!$A36,'GV(154.632.62x)'!$T:$T,RBS!I$5,'GV(154.632.62x)'!$U:$U,RBS!$A$1)-SUMIFS('GV(154.632.62x)'!$H:$H,'GV(154.632.62x)'!$S:$S,RBS!$A36,'GV(154.632.62x)'!$T:$T,RBS!I$5,'GV(154.632.62x)'!$U:$U,RBS!$A$1)+SUMIFS('641.642'!$G:$G,'641.642'!$S:$S,RBS!$A36,'641.642'!$T:$T,RBS!I$5,'641.642'!$W:$W,RBS!$A$1)-SUMIFS('641.642'!$H:$H,'641.642'!$S:$S,RBS!$A36,'641.642'!$T:$T,RBS!I$5,'641.642'!$W:$W,RBS!$A$1)+SUMIFS('635.811'!$G:$G,'635.811'!$Q:$Q,RBS!I$5,'635.811'!$R:$R,RBS!$A$1,'635.811'!$P:$P,RBS!$A36)</f>
        <v>47000000</v>
      </c>
      <c r="J36" s="35">
        <f>+SUMIFS('GV(154.632.62x)'!$G:$G,'GV(154.632.62x)'!$S:$S,RBS!$A36,'GV(154.632.62x)'!$T:$T,RBS!J$5,'GV(154.632.62x)'!$U:$U,RBS!$A$1)-SUMIFS('GV(154.632.62x)'!$H:$H,'GV(154.632.62x)'!$S:$S,RBS!$A36,'GV(154.632.62x)'!$T:$T,RBS!J$5,'GV(154.632.62x)'!$U:$U,RBS!$A$1)+SUMIFS('641.642'!$G:$G,'641.642'!$S:$S,RBS!$A36,'641.642'!$T:$T,RBS!J$5,'641.642'!$W:$W,RBS!$A$1)-SUMIFS('641.642'!$H:$H,'641.642'!$S:$S,RBS!$A36,'641.642'!$T:$T,RBS!J$5,'641.642'!$W:$W,RBS!$A$1)+SUMIFS('635.811'!$G:$G,'635.811'!$Q:$Q,RBS!J$5,'635.811'!$R:$R,RBS!$A$1,'635.811'!$P:$P,RBS!$A36)</f>
        <v>47000000</v>
      </c>
      <c r="K36" s="35">
        <f>+SUMIFS('GV(154.632.62x)'!$G:$G,'GV(154.632.62x)'!$S:$S,RBS!$A36,'GV(154.632.62x)'!$T:$T,RBS!K$5,'GV(154.632.62x)'!$U:$U,RBS!$A$1)-SUMIFS('GV(154.632.62x)'!$H:$H,'GV(154.632.62x)'!$S:$S,RBS!$A36,'GV(154.632.62x)'!$T:$T,RBS!K$5,'GV(154.632.62x)'!$U:$U,RBS!$A$1)+SUMIFS('641.642'!$G:$G,'641.642'!$S:$S,RBS!$A36,'641.642'!$T:$T,RBS!K$5,'641.642'!$W:$W,RBS!$A$1)-SUMIFS('641.642'!$H:$H,'641.642'!$S:$S,RBS!$A36,'641.642'!$T:$T,RBS!K$5,'641.642'!$W:$W,RBS!$A$1)+SUMIFS('635.811'!$G:$G,'635.811'!$Q:$Q,RBS!K$5,'635.811'!$R:$R,RBS!$A$1,'635.811'!$P:$P,RBS!$A36)</f>
        <v>47000000</v>
      </c>
      <c r="L36" s="35">
        <f>+SUMIFS('GV(154.632.62x)'!$G:$G,'GV(154.632.62x)'!$S:$S,RBS!$A36,'GV(154.632.62x)'!$T:$T,RBS!L$5,'GV(154.632.62x)'!$U:$U,RBS!$A$1)-SUMIFS('GV(154.632.62x)'!$H:$H,'GV(154.632.62x)'!$S:$S,RBS!$A36,'GV(154.632.62x)'!$T:$T,RBS!L$5,'GV(154.632.62x)'!$U:$U,RBS!$A$1)+SUMIFS('641.642'!$G:$G,'641.642'!$S:$S,RBS!$A36,'641.642'!$T:$T,RBS!L$5,'641.642'!$W:$W,RBS!$A$1)-SUMIFS('641.642'!$H:$H,'641.642'!$S:$S,RBS!$A36,'641.642'!$T:$T,RBS!L$5,'641.642'!$W:$W,RBS!$A$1)+SUMIFS('635.811'!$G:$G,'635.811'!$Q:$Q,RBS!L$5,'635.811'!$R:$R,RBS!$A$1,'635.811'!$P:$P,RBS!$A36)</f>
        <v>47000000</v>
      </c>
      <c r="M36" s="35">
        <f>+SUMIFS('GV(154.632.62x)'!$G:$G,'GV(154.632.62x)'!$S:$S,RBS!$A36,'GV(154.632.62x)'!$T:$T,RBS!M$5,'GV(154.632.62x)'!$U:$U,RBS!$A$1)-SUMIFS('GV(154.632.62x)'!$H:$H,'GV(154.632.62x)'!$S:$S,RBS!$A36,'GV(154.632.62x)'!$T:$T,RBS!M$5,'GV(154.632.62x)'!$U:$U,RBS!$A$1)+SUMIFS('641.642'!$G:$G,'641.642'!$S:$S,RBS!$A36,'641.642'!$T:$T,RBS!M$5,'641.642'!$W:$W,RBS!$A$1)-SUMIFS('641.642'!$H:$H,'641.642'!$S:$S,RBS!$A36,'641.642'!$T:$T,RBS!M$5,'641.642'!$W:$W,RBS!$A$1)+SUMIFS('635.811'!$G:$G,'635.811'!$Q:$Q,RBS!M$5,'635.811'!$R:$R,RBS!$A$1,'635.811'!$P:$P,RBS!$A36)</f>
        <v>94646658</v>
      </c>
      <c r="N36" s="35">
        <f>+SUMIFS('GV(154.632.62x)'!$G:$G,'GV(154.632.62x)'!$S:$S,RBS!$A36,'GV(154.632.62x)'!$T:$T,RBS!N$5,'GV(154.632.62x)'!$U:$U,RBS!$A$1)-SUMIFS('GV(154.632.62x)'!$H:$H,'GV(154.632.62x)'!$S:$S,RBS!$A36,'GV(154.632.62x)'!$T:$T,RBS!N$5,'GV(154.632.62x)'!$U:$U,RBS!$A$1)+SUMIFS('641.642'!$G:$G,'641.642'!$S:$S,RBS!$A36,'641.642'!$T:$T,RBS!N$5,'641.642'!$W:$W,RBS!$A$1)-SUMIFS('641.642'!$H:$H,'641.642'!$S:$S,RBS!$A36,'641.642'!$T:$T,RBS!N$5,'641.642'!$W:$W,RBS!$A$1)+SUMIFS('635.811'!$G:$G,'635.811'!$Q:$Q,RBS!N$5,'635.811'!$R:$R,RBS!$A$1,'635.811'!$P:$P,RBS!$A36)</f>
        <v>238557858</v>
      </c>
      <c r="O36" s="35">
        <f>+SUM(C36:N36)</f>
        <v>596204516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BS!$A37,'GV(154.632.62x)'!$T:$T,RBS!C$5,'GV(154.632.62x)'!$U:$U,RBS!$A$1)-SUMIFS('GV(154.632.62x)'!$H:$H,'GV(154.632.62x)'!$S:$S,RBS!$A37,'GV(154.632.62x)'!$T:$T,RBS!C$5,'GV(154.632.62x)'!$U:$U,RBS!$A$1)+SUMIFS('641.642'!$G:$G,'641.642'!$S:$S,RBS!$A37,'641.642'!$T:$T,RBS!C$5,'641.642'!$W:$W,RBS!$A$1)-SUMIFS('641.642'!$H:$H,'641.642'!$S:$S,RBS!$A37,'641.642'!$T:$T,RBS!C$5,'641.642'!$W:$W,RBS!$A$1)+SUMIFS('635.811'!$G:$G,'635.811'!$Q:$Q,RBS!C$5,'635.811'!$R:$R,RBS!$A$1,'635.811'!$P:$P,RBS!$A37)</f>
        <v>0</v>
      </c>
      <c r="D37" s="35">
        <f>+SUMIFS('GV(154.632.62x)'!$G:$G,'GV(154.632.62x)'!$S:$S,RBS!$A37,'GV(154.632.62x)'!$T:$T,RBS!D$5,'GV(154.632.62x)'!$U:$U,RBS!$A$1)-SUMIFS('GV(154.632.62x)'!$H:$H,'GV(154.632.62x)'!$S:$S,RBS!$A37,'GV(154.632.62x)'!$T:$T,RBS!D$5,'GV(154.632.62x)'!$U:$U,RBS!$A$1)+SUMIFS('641.642'!$G:$G,'641.642'!$S:$S,RBS!$A37,'641.642'!$T:$T,RBS!D$5,'641.642'!$W:$W,RBS!$A$1)-SUMIFS('641.642'!$H:$H,'641.642'!$S:$S,RBS!$A37,'641.642'!$T:$T,RBS!D$5,'641.642'!$W:$W,RBS!$A$1)+SUMIFS('635.811'!$G:$G,'635.811'!$Q:$Q,RBS!D$5,'635.811'!$R:$R,RBS!$A$1,'635.811'!$P:$P,RBS!$A37)</f>
        <v>0</v>
      </c>
      <c r="E37" s="35">
        <f>+SUMIFS('GV(154.632.62x)'!$G:$G,'GV(154.632.62x)'!$S:$S,RBS!$A37,'GV(154.632.62x)'!$T:$T,RBS!E$5,'GV(154.632.62x)'!$U:$U,RBS!$A$1)-SUMIFS('GV(154.632.62x)'!$H:$H,'GV(154.632.62x)'!$S:$S,RBS!$A37,'GV(154.632.62x)'!$T:$T,RBS!E$5,'GV(154.632.62x)'!$U:$U,RBS!$A$1)+SUMIFS('641.642'!$G:$G,'641.642'!$S:$S,RBS!$A37,'641.642'!$T:$T,RBS!E$5,'641.642'!$W:$W,RBS!$A$1)-SUMIFS('641.642'!$H:$H,'641.642'!$S:$S,RBS!$A37,'641.642'!$T:$T,RBS!E$5,'641.642'!$W:$W,RBS!$A$1)+SUMIFS('635.811'!$G:$G,'635.811'!$Q:$Q,RBS!E$5,'635.811'!$R:$R,RBS!$A$1,'635.811'!$P:$P,RBS!$A37)</f>
        <v>0</v>
      </c>
      <c r="F37" s="35">
        <f>+SUMIFS('GV(154.632.62x)'!$G:$G,'GV(154.632.62x)'!$S:$S,RBS!$A37,'GV(154.632.62x)'!$T:$T,RBS!F$5,'GV(154.632.62x)'!$U:$U,RBS!$A$1)-SUMIFS('GV(154.632.62x)'!$H:$H,'GV(154.632.62x)'!$S:$S,RBS!$A37,'GV(154.632.62x)'!$T:$T,RBS!F$5,'GV(154.632.62x)'!$U:$U,RBS!$A$1)+SUMIFS('641.642'!$G:$G,'641.642'!$S:$S,RBS!$A37,'641.642'!$T:$T,RBS!F$5,'641.642'!$W:$W,RBS!$A$1)-SUMIFS('641.642'!$H:$H,'641.642'!$S:$S,RBS!$A37,'641.642'!$T:$T,RBS!F$5,'641.642'!$W:$W,RBS!$A$1)+SUMIFS('635.811'!$G:$G,'635.811'!$Q:$Q,RBS!F$5,'635.811'!$R:$R,RBS!$A$1,'635.811'!$P:$P,RBS!$A37)</f>
        <v>0</v>
      </c>
      <c r="G37" s="35">
        <f>+SUMIFS('GV(154.632.62x)'!$G:$G,'GV(154.632.62x)'!$S:$S,RBS!$A37,'GV(154.632.62x)'!$T:$T,RBS!G$5,'GV(154.632.62x)'!$U:$U,RBS!$A$1)-SUMIFS('GV(154.632.62x)'!$H:$H,'GV(154.632.62x)'!$S:$S,RBS!$A37,'GV(154.632.62x)'!$T:$T,RBS!G$5,'GV(154.632.62x)'!$U:$U,RBS!$A$1)+SUMIFS('641.642'!$G:$G,'641.642'!$S:$S,RBS!$A37,'641.642'!$T:$T,RBS!G$5,'641.642'!$W:$W,RBS!$A$1)-SUMIFS('641.642'!$H:$H,'641.642'!$S:$S,RBS!$A37,'641.642'!$T:$T,RBS!G$5,'641.642'!$W:$W,RBS!$A$1)+SUMIFS('635.811'!$G:$G,'635.811'!$Q:$Q,RBS!G$5,'635.811'!$R:$R,RBS!$A$1,'635.811'!$P:$P,RBS!$A37)</f>
        <v>0</v>
      </c>
      <c r="H37" s="35">
        <f>+SUMIFS('GV(154.632.62x)'!$G:$G,'GV(154.632.62x)'!$S:$S,RBS!$A37,'GV(154.632.62x)'!$T:$T,RBS!H$5,'GV(154.632.62x)'!$U:$U,RBS!$A$1)-SUMIFS('GV(154.632.62x)'!$H:$H,'GV(154.632.62x)'!$S:$S,RBS!$A37,'GV(154.632.62x)'!$T:$T,RBS!H$5,'GV(154.632.62x)'!$U:$U,RBS!$A$1)+SUMIFS('641.642'!$G:$G,'641.642'!$S:$S,RBS!$A37,'641.642'!$T:$T,RBS!H$5,'641.642'!$W:$W,RBS!$A$1)-SUMIFS('641.642'!$H:$H,'641.642'!$S:$S,RBS!$A37,'641.642'!$T:$T,RBS!H$5,'641.642'!$W:$W,RBS!$A$1)+SUMIFS('635.811'!$G:$G,'635.811'!$Q:$Q,RBS!H$5,'635.811'!$R:$R,RBS!$A$1,'635.811'!$P:$P,RBS!$A37)</f>
        <v>0</v>
      </c>
      <c r="I37" s="35">
        <f>+SUMIFS('GV(154.632.62x)'!$G:$G,'GV(154.632.62x)'!$S:$S,RBS!$A37,'GV(154.632.62x)'!$T:$T,RBS!I$5,'GV(154.632.62x)'!$U:$U,RBS!$A$1)-SUMIFS('GV(154.632.62x)'!$H:$H,'GV(154.632.62x)'!$S:$S,RBS!$A37,'GV(154.632.62x)'!$T:$T,RBS!I$5,'GV(154.632.62x)'!$U:$U,RBS!$A$1)+SUMIFS('641.642'!$G:$G,'641.642'!$S:$S,RBS!$A37,'641.642'!$T:$T,RBS!I$5,'641.642'!$W:$W,RBS!$A$1)-SUMIFS('641.642'!$H:$H,'641.642'!$S:$S,RBS!$A37,'641.642'!$T:$T,RBS!I$5,'641.642'!$W:$W,RBS!$A$1)+SUMIFS('635.811'!$G:$G,'635.811'!$Q:$Q,RBS!I$5,'635.811'!$R:$R,RBS!$A$1,'635.811'!$P:$P,RBS!$A37)</f>
        <v>0</v>
      </c>
      <c r="J37" s="35">
        <f>+SUMIFS('GV(154.632.62x)'!$G:$G,'GV(154.632.62x)'!$S:$S,RBS!$A37,'GV(154.632.62x)'!$T:$T,RBS!J$5,'GV(154.632.62x)'!$U:$U,RBS!$A$1)-SUMIFS('GV(154.632.62x)'!$H:$H,'GV(154.632.62x)'!$S:$S,RBS!$A37,'GV(154.632.62x)'!$T:$T,RBS!J$5,'GV(154.632.62x)'!$U:$U,RBS!$A$1)+SUMIFS('641.642'!$G:$G,'641.642'!$S:$S,RBS!$A37,'641.642'!$T:$T,RBS!J$5,'641.642'!$W:$W,RBS!$A$1)-SUMIFS('641.642'!$H:$H,'641.642'!$S:$S,RBS!$A37,'641.642'!$T:$T,RBS!J$5,'641.642'!$W:$W,RBS!$A$1)+SUMIFS('635.811'!$G:$G,'635.811'!$Q:$Q,RBS!J$5,'635.811'!$R:$R,RBS!$A$1,'635.811'!$P:$P,RBS!$A37)</f>
        <v>0</v>
      </c>
      <c r="K37" s="35">
        <f>+SUMIFS('GV(154.632.62x)'!$G:$G,'GV(154.632.62x)'!$S:$S,RBS!$A37,'GV(154.632.62x)'!$T:$T,RBS!K$5,'GV(154.632.62x)'!$U:$U,RBS!$A$1)-SUMIFS('GV(154.632.62x)'!$H:$H,'GV(154.632.62x)'!$S:$S,RBS!$A37,'GV(154.632.62x)'!$T:$T,RBS!K$5,'GV(154.632.62x)'!$U:$U,RBS!$A$1)+SUMIFS('641.642'!$G:$G,'641.642'!$S:$S,RBS!$A37,'641.642'!$T:$T,RBS!K$5,'641.642'!$W:$W,RBS!$A$1)-SUMIFS('641.642'!$H:$H,'641.642'!$S:$S,RBS!$A37,'641.642'!$T:$T,RBS!K$5,'641.642'!$W:$W,RBS!$A$1)+SUMIFS('635.811'!$G:$G,'635.811'!$Q:$Q,RBS!K$5,'635.811'!$R:$R,RBS!$A$1,'635.811'!$P:$P,RBS!$A37)</f>
        <v>0</v>
      </c>
      <c r="L37" s="35">
        <f>+SUMIFS('GV(154.632.62x)'!$G:$G,'GV(154.632.62x)'!$S:$S,RBS!$A37,'GV(154.632.62x)'!$T:$T,RBS!L$5,'GV(154.632.62x)'!$U:$U,RBS!$A$1)-SUMIFS('GV(154.632.62x)'!$H:$H,'GV(154.632.62x)'!$S:$S,RBS!$A37,'GV(154.632.62x)'!$T:$T,RBS!L$5,'GV(154.632.62x)'!$U:$U,RBS!$A$1)+SUMIFS('641.642'!$G:$G,'641.642'!$S:$S,RBS!$A37,'641.642'!$T:$T,RBS!L$5,'641.642'!$W:$W,RBS!$A$1)-SUMIFS('641.642'!$H:$H,'641.642'!$S:$S,RBS!$A37,'641.642'!$T:$T,RBS!L$5,'641.642'!$W:$W,RBS!$A$1)+SUMIFS('635.811'!$G:$G,'635.811'!$Q:$Q,RBS!L$5,'635.811'!$R:$R,RBS!$A$1,'635.811'!$P:$P,RBS!$A37)</f>
        <v>0</v>
      </c>
      <c r="M37" s="35">
        <f>+SUMIFS('GV(154.632.62x)'!$G:$G,'GV(154.632.62x)'!$S:$S,RBS!$A37,'GV(154.632.62x)'!$T:$T,RBS!M$5,'GV(154.632.62x)'!$U:$U,RBS!$A$1)-SUMIFS('GV(154.632.62x)'!$H:$H,'GV(154.632.62x)'!$S:$S,RBS!$A37,'GV(154.632.62x)'!$T:$T,RBS!M$5,'GV(154.632.62x)'!$U:$U,RBS!$A$1)+SUMIFS('641.642'!$G:$G,'641.642'!$S:$S,RBS!$A37,'641.642'!$T:$T,RBS!M$5,'641.642'!$W:$W,RBS!$A$1)-SUMIFS('641.642'!$H:$H,'641.642'!$S:$S,RBS!$A37,'641.642'!$T:$T,RBS!M$5,'641.642'!$W:$W,RBS!$A$1)+SUMIFS('635.811'!$G:$G,'635.811'!$Q:$Q,RBS!M$5,'635.811'!$R:$R,RBS!$A$1,'635.811'!$P:$P,RBS!$A37)</f>
        <v>0</v>
      </c>
      <c r="N37" s="35">
        <f>+SUMIFS('GV(154.632.62x)'!$G:$G,'GV(154.632.62x)'!$S:$S,RBS!$A37,'GV(154.632.62x)'!$T:$T,RBS!N$5,'GV(154.632.62x)'!$U:$U,RBS!$A$1)-SUMIFS('GV(154.632.62x)'!$H:$H,'GV(154.632.62x)'!$S:$S,RBS!$A37,'GV(154.632.62x)'!$T:$T,RBS!N$5,'GV(154.632.62x)'!$U:$U,RBS!$A$1)+SUMIFS('641.642'!$G:$G,'641.642'!$S:$S,RBS!$A37,'641.642'!$T:$T,RBS!N$5,'641.642'!$W:$W,RBS!$A$1)-SUMIFS('641.642'!$H:$H,'641.642'!$S:$S,RBS!$A37,'641.642'!$T:$T,RBS!N$5,'641.642'!$W:$W,RBS!$A$1)+SUMIFS('635.811'!$G:$G,'635.811'!$Q:$Q,RBS!N$5,'635.811'!$R:$R,RBS!$A$1,'635.811'!$P:$P,RBS!$A37)</f>
        <v>0</v>
      </c>
      <c r="O37" s="35">
        <f t="shared" si="2"/>
        <v>0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BS!$A38,'GV(154.632.62x)'!$T:$T,RBS!C$5,'GV(154.632.62x)'!$U:$U,RBS!$A$1)-SUMIFS('GV(154.632.62x)'!$H:$H,'GV(154.632.62x)'!$S:$S,RBS!$A38,'GV(154.632.62x)'!$T:$T,RBS!C$5,'GV(154.632.62x)'!$U:$U,RBS!$A$1)+SUMIFS('641.642'!$G:$G,'641.642'!$S:$S,RBS!$A38,'641.642'!$T:$T,RBS!C$5,'641.642'!$W:$W,RBS!$A$1)-SUMIFS('641.642'!$H:$H,'641.642'!$S:$S,RBS!$A38,'641.642'!$T:$T,RBS!C$5,'641.642'!$W:$W,RBS!$A$1)+SUMIFS('635.811'!$G:$G,'635.811'!$Q:$Q,RBS!C$5,'635.811'!$R:$R,RBS!$A$1,'635.811'!$P:$P,RBS!$A38)</f>
        <v>878000</v>
      </c>
      <c r="D38" s="35">
        <f>+SUMIFS('GV(154.632.62x)'!$G:$G,'GV(154.632.62x)'!$S:$S,RBS!$A38,'GV(154.632.62x)'!$T:$T,RBS!D$5,'GV(154.632.62x)'!$U:$U,RBS!$A$1)-SUMIFS('GV(154.632.62x)'!$H:$H,'GV(154.632.62x)'!$S:$S,RBS!$A38,'GV(154.632.62x)'!$T:$T,RBS!D$5,'GV(154.632.62x)'!$U:$U,RBS!$A$1)+SUMIFS('641.642'!$G:$G,'641.642'!$S:$S,RBS!$A38,'641.642'!$T:$T,RBS!D$5,'641.642'!$W:$W,RBS!$A$1)-SUMIFS('641.642'!$H:$H,'641.642'!$S:$S,RBS!$A38,'641.642'!$T:$T,RBS!D$5,'641.642'!$W:$W,RBS!$A$1)+SUMIFS('635.811'!$G:$G,'635.811'!$Q:$Q,RBS!D$5,'635.811'!$R:$R,RBS!$A$1,'635.811'!$P:$P,RBS!$A38)</f>
        <v>0</v>
      </c>
      <c r="E38" s="35">
        <f>+SUMIFS('GV(154.632.62x)'!$G:$G,'GV(154.632.62x)'!$S:$S,RBS!$A38,'GV(154.632.62x)'!$T:$T,RBS!E$5,'GV(154.632.62x)'!$U:$U,RBS!$A$1)-SUMIFS('GV(154.632.62x)'!$H:$H,'GV(154.632.62x)'!$S:$S,RBS!$A38,'GV(154.632.62x)'!$T:$T,RBS!E$5,'GV(154.632.62x)'!$U:$U,RBS!$A$1)+SUMIFS('641.642'!$G:$G,'641.642'!$S:$S,RBS!$A38,'641.642'!$T:$T,RBS!E$5,'641.642'!$W:$W,RBS!$A$1)-SUMIFS('641.642'!$H:$H,'641.642'!$S:$S,RBS!$A38,'641.642'!$T:$T,RBS!E$5,'641.642'!$W:$W,RBS!$A$1)+SUMIFS('635.811'!$G:$G,'635.811'!$Q:$Q,RBS!E$5,'635.811'!$R:$R,RBS!$A$1,'635.811'!$P:$P,RBS!$A38)</f>
        <v>0</v>
      </c>
      <c r="F38" s="35">
        <f>+SUMIFS('GV(154.632.62x)'!$G:$G,'GV(154.632.62x)'!$S:$S,RBS!$A38,'GV(154.632.62x)'!$T:$T,RBS!F$5,'GV(154.632.62x)'!$U:$U,RBS!$A$1)-SUMIFS('GV(154.632.62x)'!$H:$H,'GV(154.632.62x)'!$S:$S,RBS!$A38,'GV(154.632.62x)'!$T:$T,RBS!F$5,'GV(154.632.62x)'!$U:$U,RBS!$A$1)+SUMIFS('641.642'!$G:$G,'641.642'!$S:$S,RBS!$A38,'641.642'!$T:$T,RBS!F$5,'641.642'!$W:$W,RBS!$A$1)-SUMIFS('641.642'!$H:$H,'641.642'!$S:$S,RBS!$A38,'641.642'!$T:$T,RBS!F$5,'641.642'!$W:$W,RBS!$A$1)+SUMIFS('635.811'!$G:$G,'635.811'!$Q:$Q,RBS!F$5,'635.811'!$R:$R,RBS!$A$1,'635.811'!$P:$P,RBS!$A38)</f>
        <v>0</v>
      </c>
      <c r="G38" s="35">
        <f>+SUMIFS('GV(154.632.62x)'!$G:$G,'GV(154.632.62x)'!$S:$S,RBS!$A38,'GV(154.632.62x)'!$T:$T,RBS!G$5,'GV(154.632.62x)'!$U:$U,RBS!$A$1)-SUMIFS('GV(154.632.62x)'!$H:$H,'GV(154.632.62x)'!$S:$S,RBS!$A38,'GV(154.632.62x)'!$T:$T,RBS!G$5,'GV(154.632.62x)'!$U:$U,RBS!$A$1)+SUMIFS('641.642'!$G:$G,'641.642'!$S:$S,RBS!$A38,'641.642'!$T:$T,RBS!G$5,'641.642'!$W:$W,RBS!$A$1)-SUMIFS('641.642'!$H:$H,'641.642'!$S:$S,RBS!$A38,'641.642'!$T:$T,RBS!G$5,'641.642'!$W:$W,RBS!$A$1)+SUMIFS('635.811'!$G:$G,'635.811'!$Q:$Q,RBS!G$5,'635.811'!$R:$R,RBS!$A$1,'635.811'!$P:$P,RBS!$A38)</f>
        <v>0</v>
      </c>
      <c r="H38" s="35">
        <f>+SUMIFS('GV(154.632.62x)'!$G:$G,'GV(154.632.62x)'!$S:$S,RBS!$A38,'GV(154.632.62x)'!$T:$T,RBS!H$5,'GV(154.632.62x)'!$U:$U,RBS!$A$1)-SUMIFS('GV(154.632.62x)'!$H:$H,'GV(154.632.62x)'!$S:$S,RBS!$A38,'GV(154.632.62x)'!$T:$T,RBS!H$5,'GV(154.632.62x)'!$U:$U,RBS!$A$1)+SUMIFS('641.642'!$G:$G,'641.642'!$S:$S,RBS!$A38,'641.642'!$T:$T,RBS!H$5,'641.642'!$W:$W,RBS!$A$1)-SUMIFS('641.642'!$H:$H,'641.642'!$S:$S,RBS!$A38,'641.642'!$T:$T,RBS!H$5,'641.642'!$W:$W,RBS!$A$1)+SUMIFS('635.811'!$G:$G,'635.811'!$Q:$Q,RBS!H$5,'635.811'!$R:$R,RBS!$A$1,'635.811'!$P:$P,RBS!$A38)</f>
        <v>0</v>
      </c>
      <c r="I38" s="35">
        <f>+SUMIFS('GV(154.632.62x)'!$G:$G,'GV(154.632.62x)'!$S:$S,RBS!$A38,'GV(154.632.62x)'!$T:$T,RBS!I$5,'GV(154.632.62x)'!$U:$U,RBS!$A$1)-SUMIFS('GV(154.632.62x)'!$H:$H,'GV(154.632.62x)'!$S:$S,RBS!$A38,'GV(154.632.62x)'!$T:$T,RBS!I$5,'GV(154.632.62x)'!$U:$U,RBS!$A$1)+SUMIFS('641.642'!$G:$G,'641.642'!$S:$S,RBS!$A38,'641.642'!$T:$T,RBS!I$5,'641.642'!$W:$W,RBS!$A$1)-SUMIFS('641.642'!$H:$H,'641.642'!$S:$S,RBS!$A38,'641.642'!$T:$T,RBS!I$5,'641.642'!$W:$W,RBS!$A$1)+SUMIFS('635.811'!$G:$G,'635.811'!$Q:$Q,RBS!I$5,'635.811'!$R:$R,RBS!$A$1,'635.811'!$P:$P,RBS!$A38)</f>
        <v>0</v>
      </c>
      <c r="J38" s="35">
        <f>+SUMIFS('GV(154.632.62x)'!$G:$G,'GV(154.632.62x)'!$S:$S,RBS!$A38,'GV(154.632.62x)'!$T:$T,RBS!J$5,'GV(154.632.62x)'!$U:$U,RBS!$A$1)-SUMIFS('GV(154.632.62x)'!$H:$H,'GV(154.632.62x)'!$S:$S,RBS!$A38,'GV(154.632.62x)'!$T:$T,RBS!J$5,'GV(154.632.62x)'!$U:$U,RBS!$A$1)+SUMIFS('641.642'!$G:$G,'641.642'!$S:$S,RBS!$A38,'641.642'!$T:$T,RBS!J$5,'641.642'!$W:$W,RBS!$A$1)-SUMIFS('641.642'!$H:$H,'641.642'!$S:$S,RBS!$A38,'641.642'!$T:$T,RBS!J$5,'641.642'!$W:$W,RBS!$A$1)+SUMIFS('635.811'!$G:$G,'635.811'!$Q:$Q,RBS!J$5,'635.811'!$R:$R,RBS!$A$1,'635.811'!$P:$P,RBS!$A38)</f>
        <v>0</v>
      </c>
      <c r="K38" s="35">
        <f>+SUMIFS('GV(154.632.62x)'!$G:$G,'GV(154.632.62x)'!$S:$S,RBS!$A38,'GV(154.632.62x)'!$T:$T,RBS!K$5,'GV(154.632.62x)'!$U:$U,RBS!$A$1)-SUMIFS('GV(154.632.62x)'!$H:$H,'GV(154.632.62x)'!$S:$S,RBS!$A38,'GV(154.632.62x)'!$T:$T,RBS!K$5,'GV(154.632.62x)'!$U:$U,RBS!$A$1)+SUMIFS('641.642'!$G:$G,'641.642'!$S:$S,RBS!$A38,'641.642'!$T:$T,RBS!K$5,'641.642'!$W:$W,RBS!$A$1)-SUMIFS('641.642'!$H:$H,'641.642'!$S:$S,RBS!$A38,'641.642'!$T:$T,RBS!K$5,'641.642'!$W:$W,RBS!$A$1)+SUMIFS('635.811'!$G:$G,'635.811'!$Q:$Q,RBS!K$5,'635.811'!$R:$R,RBS!$A$1,'635.811'!$P:$P,RBS!$A38)</f>
        <v>0</v>
      </c>
      <c r="L38" s="35">
        <f>+SUMIFS('GV(154.632.62x)'!$G:$G,'GV(154.632.62x)'!$S:$S,RBS!$A38,'GV(154.632.62x)'!$T:$T,RBS!L$5,'GV(154.632.62x)'!$U:$U,RBS!$A$1)-SUMIFS('GV(154.632.62x)'!$H:$H,'GV(154.632.62x)'!$S:$S,RBS!$A38,'GV(154.632.62x)'!$T:$T,RBS!L$5,'GV(154.632.62x)'!$U:$U,RBS!$A$1)+SUMIFS('641.642'!$G:$G,'641.642'!$S:$S,RBS!$A38,'641.642'!$T:$T,RBS!L$5,'641.642'!$W:$W,RBS!$A$1)-SUMIFS('641.642'!$H:$H,'641.642'!$S:$S,RBS!$A38,'641.642'!$T:$T,RBS!L$5,'641.642'!$W:$W,RBS!$A$1)+SUMIFS('635.811'!$G:$G,'635.811'!$Q:$Q,RBS!L$5,'635.811'!$R:$R,RBS!$A$1,'635.811'!$P:$P,RBS!$A38)</f>
        <v>0</v>
      </c>
      <c r="M38" s="35">
        <f>+SUMIFS('GV(154.632.62x)'!$G:$G,'GV(154.632.62x)'!$S:$S,RBS!$A38,'GV(154.632.62x)'!$T:$T,RBS!M$5,'GV(154.632.62x)'!$U:$U,RBS!$A$1)-SUMIFS('GV(154.632.62x)'!$H:$H,'GV(154.632.62x)'!$S:$S,RBS!$A38,'GV(154.632.62x)'!$T:$T,RBS!M$5,'GV(154.632.62x)'!$U:$U,RBS!$A$1)+SUMIFS('641.642'!$G:$G,'641.642'!$S:$S,RBS!$A38,'641.642'!$T:$T,RBS!M$5,'641.642'!$W:$W,RBS!$A$1)-SUMIFS('641.642'!$H:$H,'641.642'!$S:$S,RBS!$A38,'641.642'!$T:$T,RBS!M$5,'641.642'!$W:$W,RBS!$A$1)+SUMIFS('635.811'!$G:$G,'635.811'!$Q:$Q,RBS!M$5,'635.811'!$R:$R,RBS!$A$1,'635.811'!$P:$P,RBS!$A38)</f>
        <v>0</v>
      </c>
      <c r="N38" s="35">
        <f>+SUMIFS('GV(154.632.62x)'!$G:$G,'GV(154.632.62x)'!$S:$S,RBS!$A38,'GV(154.632.62x)'!$T:$T,RBS!N$5,'GV(154.632.62x)'!$U:$U,RBS!$A$1)-SUMIFS('GV(154.632.62x)'!$H:$H,'GV(154.632.62x)'!$S:$S,RBS!$A38,'GV(154.632.62x)'!$T:$T,RBS!N$5,'GV(154.632.62x)'!$U:$U,RBS!$A$1)+SUMIFS('641.642'!$G:$G,'641.642'!$S:$S,RBS!$A38,'641.642'!$T:$T,RBS!N$5,'641.642'!$W:$W,RBS!$A$1)-SUMIFS('641.642'!$H:$H,'641.642'!$S:$S,RBS!$A38,'641.642'!$T:$T,RBS!N$5,'641.642'!$W:$W,RBS!$A$1)+SUMIFS('635.811'!$G:$G,'635.811'!$Q:$Q,RBS!N$5,'635.811'!$R:$R,RBS!$A$1,'635.811'!$P:$P,RBS!$A38)</f>
        <v>0</v>
      </c>
      <c r="O38" s="35">
        <f t="shared" si="2"/>
        <v>878000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BS!$A39,'GV(154.632.62x)'!$T:$T,RBS!C$5,'GV(154.632.62x)'!$U:$U,RBS!$A$1)-SUMIFS('GV(154.632.62x)'!$H:$H,'GV(154.632.62x)'!$S:$S,RBS!$A39,'GV(154.632.62x)'!$T:$T,RBS!C$5,'GV(154.632.62x)'!$U:$U,RBS!$A$1)+SUMIFS('641.642'!$G:$G,'641.642'!$S:$S,RBS!$A39,'641.642'!$T:$T,RBS!C$5,'641.642'!$W:$W,RBS!$A$1)-SUMIFS('641.642'!$H:$H,'641.642'!$S:$S,RBS!$A39,'641.642'!$T:$T,RBS!C$5,'641.642'!$W:$W,RBS!$A$1)+SUMIFS('635.811'!$G:$G,'635.811'!$Q:$Q,RBS!C$5,'635.811'!$R:$R,RBS!$A$1,'635.811'!$P:$P,RBS!$A39)</f>
        <v>0</v>
      </c>
      <c r="D39" s="35">
        <f>+SUMIFS('GV(154.632.62x)'!$G:$G,'GV(154.632.62x)'!$S:$S,RBS!$A39,'GV(154.632.62x)'!$T:$T,RBS!D$5,'GV(154.632.62x)'!$U:$U,RBS!$A$1)-SUMIFS('GV(154.632.62x)'!$H:$H,'GV(154.632.62x)'!$S:$S,RBS!$A39,'GV(154.632.62x)'!$T:$T,RBS!D$5,'GV(154.632.62x)'!$U:$U,RBS!$A$1)+SUMIFS('641.642'!$G:$G,'641.642'!$S:$S,RBS!$A39,'641.642'!$T:$T,RBS!D$5,'641.642'!$W:$W,RBS!$A$1)-SUMIFS('641.642'!$H:$H,'641.642'!$S:$S,RBS!$A39,'641.642'!$T:$T,RBS!D$5,'641.642'!$W:$W,RBS!$A$1)+SUMIFS('635.811'!$G:$G,'635.811'!$Q:$Q,RBS!D$5,'635.811'!$R:$R,RBS!$A$1,'635.811'!$P:$P,RBS!$A39)</f>
        <v>0</v>
      </c>
      <c r="E39" s="35">
        <f>+SUMIFS('GV(154.632.62x)'!$G:$G,'GV(154.632.62x)'!$S:$S,RBS!$A39,'GV(154.632.62x)'!$T:$T,RBS!E$5,'GV(154.632.62x)'!$U:$U,RBS!$A$1)-SUMIFS('GV(154.632.62x)'!$H:$H,'GV(154.632.62x)'!$S:$S,RBS!$A39,'GV(154.632.62x)'!$T:$T,RBS!E$5,'GV(154.632.62x)'!$U:$U,RBS!$A$1)+SUMIFS('641.642'!$G:$G,'641.642'!$S:$S,RBS!$A39,'641.642'!$T:$T,RBS!E$5,'641.642'!$W:$W,RBS!$A$1)-SUMIFS('641.642'!$H:$H,'641.642'!$S:$S,RBS!$A39,'641.642'!$T:$T,RBS!E$5,'641.642'!$W:$W,RBS!$A$1)+SUMIFS('635.811'!$G:$G,'635.811'!$Q:$Q,RBS!E$5,'635.811'!$R:$R,RBS!$A$1,'635.811'!$P:$P,RBS!$A39)</f>
        <v>0</v>
      </c>
      <c r="F39" s="35">
        <f>+SUMIFS('GV(154.632.62x)'!$G:$G,'GV(154.632.62x)'!$S:$S,RBS!$A39,'GV(154.632.62x)'!$T:$T,RBS!F$5,'GV(154.632.62x)'!$U:$U,RBS!$A$1)-SUMIFS('GV(154.632.62x)'!$H:$H,'GV(154.632.62x)'!$S:$S,RBS!$A39,'GV(154.632.62x)'!$T:$T,RBS!F$5,'GV(154.632.62x)'!$U:$U,RBS!$A$1)+SUMIFS('641.642'!$G:$G,'641.642'!$S:$S,RBS!$A39,'641.642'!$T:$T,RBS!F$5,'641.642'!$W:$W,RBS!$A$1)-SUMIFS('641.642'!$H:$H,'641.642'!$S:$S,RBS!$A39,'641.642'!$T:$T,RBS!F$5,'641.642'!$W:$W,RBS!$A$1)+SUMIFS('635.811'!$G:$G,'635.811'!$Q:$Q,RBS!F$5,'635.811'!$R:$R,RBS!$A$1,'635.811'!$P:$P,RBS!$A39)</f>
        <v>0</v>
      </c>
      <c r="G39" s="35">
        <f>+SUMIFS('GV(154.632.62x)'!$G:$G,'GV(154.632.62x)'!$S:$S,RBS!$A39,'GV(154.632.62x)'!$T:$T,RBS!G$5,'GV(154.632.62x)'!$U:$U,RBS!$A$1)-SUMIFS('GV(154.632.62x)'!$H:$H,'GV(154.632.62x)'!$S:$S,RBS!$A39,'GV(154.632.62x)'!$T:$T,RBS!G$5,'GV(154.632.62x)'!$U:$U,RBS!$A$1)+SUMIFS('641.642'!$G:$G,'641.642'!$S:$S,RBS!$A39,'641.642'!$T:$T,RBS!G$5,'641.642'!$W:$W,RBS!$A$1)-SUMIFS('641.642'!$H:$H,'641.642'!$S:$S,RBS!$A39,'641.642'!$T:$T,RBS!G$5,'641.642'!$W:$W,RBS!$A$1)+SUMIFS('635.811'!$G:$G,'635.811'!$Q:$Q,RBS!G$5,'635.811'!$R:$R,RBS!$A$1,'635.811'!$P:$P,RBS!$A39)</f>
        <v>2532180</v>
      </c>
      <c r="H39" s="35">
        <f>+SUMIFS('GV(154.632.62x)'!$G:$G,'GV(154.632.62x)'!$S:$S,RBS!$A39,'GV(154.632.62x)'!$T:$T,RBS!H$5,'GV(154.632.62x)'!$U:$U,RBS!$A$1)-SUMIFS('GV(154.632.62x)'!$H:$H,'GV(154.632.62x)'!$S:$S,RBS!$A39,'GV(154.632.62x)'!$T:$T,RBS!H$5,'GV(154.632.62x)'!$U:$U,RBS!$A$1)+SUMIFS('641.642'!$G:$G,'641.642'!$S:$S,RBS!$A39,'641.642'!$T:$T,RBS!H$5,'641.642'!$W:$W,RBS!$A$1)-SUMIFS('641.642'!$H:$H,'641.642'!$S:$S,RBS!$A39,'641.642'!$T:$T,RBS!H$5,'641.642'!$W:$W,RBS!$A$1)+SUMIFS('635.811'!$G:$G,'635.811'!$Q:$Q,RBS!H$5,'635.811'!$R:$R,RBS!$A$1,'635.811'!$P:$P,RBS!$A39)</f>
        <v>0</v>
      </c>
      <c r="I39" s="35">
        <f>+SUMIFS('GV(154.632.62x)'!$G:$G,'GV(154.632.62x)'!$S:$S,RBS!$A39,'GV(154.632.62x)'!$T:$T,RBS!I$5,'GV(154.632.62x)'!$U:$U,RBS!$A$1)-SUMIFS('GV(154.632.62x)'!$H:$H,'GV(154.632.62x)'!$S:$S,RBS!$A39,'GV(154.632.62x)'!$T:$T,RBS!I$5,'GV(154.632.62x)'!$U:$U,RBS!$A$1)+SUMIFS('641.642'!$G:$G,'641.642'!$S:$S,RBS!$A39,'641.642'!$T:$T,RBS!I$5,'641.642'!$W:$W,RBS!$A$1)-SUMIFS('641.642'!$H:$H,'641.642'!$S:$S,RBS!$A39,'641.642'!$T:$T,RBS!I$5,'641.642'!$W:$W,RBS!$A$1)+SUMIFS('635.811'!$G:$G,'635.811'!$Q:$Q,RBS!I$5,'635.811'!$R:$R,RBS!$A$1,'635.811'!$P:$P,RBS!$A39)</f>
        <v>4427611</v>
      </c>
      <c r="J39" s="35">
        <f>+SUMIFS('GV(154.632.62x)'!$G:$G,'GV(154.632.62x)'!$S:$S,RBS!$A39,'GV(154.632.62x)'!$T:$T,RBS!J$5,'GV(154.632.62x)'!$U:$U,RBS!$A$1)-SUMIFS('GV(154.632.62x)'!$H:$H,'GV(154.632.62x)'!$S:$S,RBS!$A39,'GV(154.632.62x)'!$T:$T,RBS!J$5,'GV(154.632.62x)'!$U:$U,RBS!$A$1)+SUMIFS('641.642'!$G:$G,'641.642'!$S:$S,RBS!$A39,'641.642'!$T:$T,RBS!J$5,'641.642'!$W:$W,RBS!$A$1)-SUMIFS('641.642'!$H:$H,'641.642'!$S:$S,RBS!$A39,'641.642'!$T:$T,RBS!J$5,'641.642'!$W:$W,RBS!$A$1)+SUMIFS('635.811'!$G:$G,'635.811'!$Q:$Q,RBS!J$5,'635.811'!$R:$R,RBS!$A$1,'635.811'!$P:$P,RBS!$A39)</f>
        <v>4208564</v>
      </c>
      <c r="K39" s="35">
        <f>+SUMIFS('GV(154.632.62x)'!$G:$G,'GV(154.632.62x)'!$S:$S,RBS!$A39,'GV(154.632.62x)'!$T:$T,RBS!K$5,'GV(154.632.62x)'!$U:$U,RBS!$A$1)-SUMIFS('GV(154.632.62x)'!$H:$H,'GV(154.632.62x)'!$S:$S,RBS!$A39,'GV(154.632.62x)'!$T:$T,RBS!K$5,'GV(154.632.62x)'!$U:$U,RBS!$A$1)+SUMIFS('641.642'!$G:$G,'641.642'!$S:$S,RBS!$A39,'641.642'!$T:$T,RBS!K$5,'641.642'!$W:$W,RBS!$A$1)-SUMIFS('641.642'!$H:$H,'641.642'!$S:$S,RBS!$A39,'641.642'!$T:$T,RBS!K$5,'641.642'!$W:$W,RBS!$A$1)+SUMIFS('635.811'!$G:$G,'635.811'!$Q:$Q,RBS!K$5,'635.811'!$R:$R,RBS!$A$1,'635.811'!$P:$P,RBS!$A39)</f>
        <v>6734653</v>
      </c>
      <c r="L39" s="35">
        <f>+SUMIFS('GV(154.632.62x)'!$G:$G,'GV(154.632.62x)'!$S:$S,RBS!$A39,'GV(154.632.62x)'!$T:$T,RBS!L$5,'GV(154.632.62x)'!$U:$U,RBS!$A$1)-SUMIFS('GV(154.632.62x)'!$H:$H,'GV(154.632.62x)'!$S:$S,RBS!$A39,'GV(154.632.62x)'!$T:$T,RBS!L$5,'GV(154.632.62x)'!$U:$U,RBS!$A$1)+SUMIFS('641.642'!$G:$G,'641.642'!$S:$S,RBS!$A39,'641.642'!$T:$T,RBS!L$5,'641.642'!$W:$W,RBS!$A$1)-SUMIFS('641.642'!$H:$H,'641.642'!$S:$S,RBS!$A39,'641.642'!$T:$T,RBS!L$5,'641.642'!$W:$W,RBS!$A$1)+SUMIFS('635.811'!$G:$G,'635.811'!$Q:$Q,RBS!L$5,'635.811'!$R:$R,RBS!$A$1,'635.811'!$P:$P,RBS!$A39)</f>
        <v>4016975</v>
      </c>
      <c r="M39" s="35">
        <f>+SUMIFS('GV(154.632.62x)'!$G:$G,'GV(154.632.62x)'!$S:$S,RBS!$A39,'GV(154.632.62x)'!$T:$T,RBS!M$5,'GV(154.632.62x)'!$U:$U,RBS!$A$1)-SUMIFS('GV(154.632.62x)'!$H:$H,'GV(154.632.62x)'!$S:$S,RBS!$A39,'GV(154.632.62x)'!$T:$T,RBS!M$5,'GV(154.632.62x)'!$U:$U,RBS!$A$1)+SUMIFS('641.642'!$G:$G,'641.642'!$S:$S,RBS!$A39,'641.642'!$T:$T,RBS!M$5,'641.642'!$W:$W,RBS!$A$1)-SUMIFS('641.642'!$H:$H,'641.642'!$S:$S,RBS!$A39,'641.642'!$T:$T,RBS!M$5,'641.642'!$W:$W,RBS!$A$1)+SUMIFS('635.811'!$G:$G,'635.811'!$Q:$Q,RBS!M$5,'635.811'!$R:$R,RBS!$A$1,'635.811'!$P:$P,RBS!$A39)</f>
        <v>33649087</v>
      </c>
      <c r="N39" s="35">
        <f>+SUMIFS('GV(154.632.62x)'!$G:$G,'GV(154.632.62x)'!$S:$S,RBS!$A39,'GV(154.632.62x)'!$T:$T,RBS!N$5,'GV(154.632.62x)'!$U:$U,RBS!$A$1)-SUMIFS('GV(154.632.62x)'!$H:$H,'GV(154.632.62x)'!$S:$S,RBS!$A39,'GV(154.632.62x)'!$T:$T,RBS!N$5,'GV(154.632.62x)'!$U:$U,RBS!$A$1)+SUMIFS('641.642'!$G:$G,'641.642'!$S:$S,RBS!$A39,'641.642'!$T:$T,RBS!N$5,'641.642'!$W:$W,RBS!$A$1)-SUMIFS('641.642'!$H:$H,'641.642'!$S:$S,RBS!$A39,'641.642'!$T:$T,RBS!N$5,'641.642'!$W:$W,RBS!$A$1)+SUMIFS('635.811'!$G:$G,'635.811'!$Q:$Q,RBS!N$5,'635.811'!$R:$R,RBS!$A$1,'635.811'!$P:$P,RBS!$A39)</f>
        <v>8045455</v>
      </c>
      <c r="O39" s="35">
        <f t="shared" si="2"/>
        <v>63614525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BS!$A40,'GV(154.632.62x)'!$T:$T,RBS!C$5,'GV(154.632.62x)'!$U:$U,RBS!$A$1)-SUMIFS('GV(154.632.62x)'!$H:$H,'GV(154.632.62x)'!$S:$S,RBS!$A40,'GV(154.632.62x)'!$T:$T,RBS!C$5,'GV(154.632.62x)'!$U:$U,RBS!$A$1)+SUMIFS('641.642'!$G:$G,'641.642'!$S:$S,RBS!$A40,'641.642'!$T:$T,RBS!C$5,'641.642'!$W:$W,RBS!$A$1)-SUMIFS('641.642'!$H:$H,'641.642'!$S:$S,RBS!$A40,'641.642'!$T:$T,RBS!C$5,'641.642'!$W:$W,RBS!$A$1)+SUMIFS('635.811'!$G:$G,'635.811'!$Q:$Q,RBS!C$5,'635.811'!$R:$R,RBS!$A$1,'635.811'!$P:$P,RBS!$A40)</f>
        <v>135714</v>
      </c>
      <c r="D40" s="35">
        <f>+SUMIFS('GV(154.632.62x)'!$G:$G,'GV(154.632.62x)'!$S:$S,RBS!$A40,'GV(154.632.62x)'!$T:$T,RBS!D$5,'GV(154.632.62x)'!$U:$U,RBS!$A$1)-SUMIFS('GV(154.632.62x)'!$H:$H,'GV(154.632.62x)'!$S:$S,RBS!$A40,'GV(154.632.62x)'!$T:$T,RBS!D$5,'GV(154.632.62x)'!$U:$U,RBS!$A$1)+SUMIFS('641.642'!$G:$G,'641.642'!$S:$S,RBS!$A40,'641.642'!$T:$T,RBS!D$5,'641.642'!$W:$W,RBS!$A$1)-SUMIFS('641.642'!$H:$H,'641.642'!$S:$S,RBS!$A40,'641.642'!$T:$T,RBS!D$5,'641.642'!$W:$W,RBS!$A$1)+SUMIFS('635.811'!$G:$G,'635.811'!$Q:$Q,RBS!D$5,'635.811'!$R:$R,RBS!$A$1,'635.811'!$P:$P,RBS!$A40)</f>
        <v>375714</v>
      </c>
      <c r="E40" s="35">
        <f>+SUMIFS('GV(154.632.62x)'!$G:$G,'GV(154.632.62x)'!$S:$S,RBS!$A40,'GV(154.632.62x)'!$T:$T,RBS!E$5,'GV(154.632.62x)'!$U:$U,RBS!$A$1)-SUMIFS('GV(154.632.62x)'!$H:$H,'GV(154.632.62x)'!$S:$S,RBS!$A40,'GV(154.632.62x)'!$T:$T,RBS!E$5,'GV(154.632.62x)'!$U:$U,RBS!$A$1)+SUMIFS('641.642'!$G:$G,'641.642'!$S:$S,RBS!$A40,'641.642'!$T:$T,RBS!E$5,'641.642'!$W:$W,RBS!$A$1)-SUMIFS('641.642'!$H:$H,'641.642'!$S:$S,RBS!$A40,'641.642'!$T:$T,RBS!E$5,'641.642'!$W:$W,RBS!$A$1)+SUMIFS('635.811'!$G:$G,'635.811'!$Q:$Q,RBS!E$5,'635.811'!$R:$R,RBS!$A$1,'635.811'!$P:$P,RBS!$A40)</f>
        <v>155714</v>
      </c>
      <c r="F40" s="35">
        <f>+SUMIFS('GV(154.632.62x)'!$G:$G,'GV(154.632.62x)'!$S:$S,RBS!$A40,'GV(154.632.62x)'!$T:$T,RBS!F$5,'GV(154.632.62x)'!$U:$U,RBS!$A$1)-SUMIFS('GV(154.632.62x)'!$H:$H,'GV(154.632.62x)'!$S:$S,RBS!$A40,'GV(154.632.62x)'!$T:$T,RBS!F$5,'GV(154.632.62x)'!$U:$U,RBS!$A$1)+SUMIFS('641.642'!$G:$G,'641.642'!$S:$S,RBS!$A40,'641.642'!$T:$T,RBS!F$5,'641.642'!$W:$W,RBS!$A$1)-SUMIFS('641.642'!$H:$H,'641.642'!$S:$S,RBS!$A40,'641.642'!$T:$T,RBS!F$5,'641.642'!$W:$W,RBS!$A$1)+SUMIFS('635.811'!$G:$G,'635.811'!$Q:$Q,RBS!F$5,'635.811'!$R:$R,RBS!$A$1,'635.811'!$P:$P,RBS!$A40)</f>
        <v>1590714</v>
      </c>
      <c r="G40" s="35">
        <f>+SUMIFS('GV(154.632.62x)'!$G:$G,'GV(154.632.62x)'!$S:$S,RBS!$A40,'GV(154.632.62x)'!$T:$T,RBS!G$5,'GV(154.632.62x)'!$U:$U,RBS!$A$1)-SUMIFS('GV(154.632.62x)'!$H:$H,'GV(154.632.62x)'!$S:$S,RBS!$A40,'GV(154.632.62x)'!$T:$T,RBS!G$5,'GV(154.632.62x)'!$U:$U,RBS!$A$1)+SUMIFS('641.642'!$G:$G,'641.642'!$S:$S,RBS!$A40,'641.642'!$T:$T,RBS!G$5,'641.642'!$W:$W,RBS!$A$1)-SUMIFS('641.642'!$H:$H,'641.642'!$S:$S,RBS!$A40,'641.642'!$T:$T,RBS!G$5,'641.642'!$W:$W,RBS!$A$1)+SUMIFS('635.811'!$G:$G,'635.811'!$Q:$Q,RBS!G$5,'635.811'!$R:$R,RBS!$A$1,'635.811'!$P:$P,RBS!$A40)</f>
        <v>630714</v>
      </c>
      <c r="H40" s="35">
        <f>+SUMIFS('GV(154.632.62x)'!$G:$G,'GV(154.632.62x)'!$S:$S,RBS!$A40,'GV(154.632.62x)'!$T:$T,RBS!H$5,'GV(154.632.62x)'!$U:$U,RBS!$A$1)-SUMIFS('GV(154.632.62x)'!$H:$H,'GV(154.632.62x)'!$S:$S,RBS!$A40,'GV(154.632.62x)'!$T:$T,RBS!H$5,'GV(154.632.62x)'!$U:$U,RBS!$A$1)+SUMIFS('641.642'!$G:$G,'641.642'!$S:$S,RBS!$A40,'641.642'!$T:$T,RBS!H$5,'641.642'!$W:$W,RBS!$A$1)-SUMIFS('641.642'!$H:$H,'641.642'!$S:$S,RBS!$A40,'641.642'!$T:$T,RBS!H$5,'641.642'!$W:$W,RBS!$A$1)+SUMIFS('635.811'!$G:$G,'635.811'!$Q:$Q,RBS!H$5,'635.811'!$R:$R,RBS!$A$1,'635.811'!$P:$P,RBS!$A40)</f>
        <v>590714</v>
      </c>
      <c r="I40" s="35">
        <f>+SUMIFS('GV(154.632.62x)'!$G:$G,'GV(154.632.62x)'!$S:$S,RBS!$A40,'GV(154.632.62x)'!$T:$T,RBS!I$5,'GV(154.632.62x)'!$U:$U,RBS!$A$1)-SUMIFS('GV(154.632.62x)'!$H:$H,'GV(154.632.62x)'!$S:$S,RBS!$A40,'GV(154.632.62x)'!$T:$T,RBS!I$5,'GV(154.632.62x)'!$U:$U,RBS!$A$1)+SUMIFS('641.642'!$G:$G,'641.642'!$S:$S,RBS!$A40,'641.642'!$T:$T,RBS!I$5,'641.642'!$W:$W,RBS!$A$1)-SUMIFS('641.642'!$H:$H,'641.642'!$S:$S,RBS!$A40,'641.642'!$T:$T,RBS!I$5,'641.642'!$W:$W,RBS!$A$1)+SUMIFS('635.811'!$G:$G,'635.811'!$Q:$Q,RBS!I$5,'635.811'!$R:$R,RBS!$A$1,'635.811'!$P:$P,RBS!$A40)</f>
        <v>6425720</v>
      </c>
      <c r="J40" s="35">
        <f>+SUMIFS('GV(154.632.62x)'!$G:$G,'GV(154.632.62x)'!$S:$S,RBS!$A40,'GV(154.632.62x)'!$T:$T,RBS!J$5,'GV(154.632.62x)'!$U:$U,RBS!$A$1)-SUMIFS('GV(154.632.62x)'!$H:$H,'GV(154.632.62x)'!$S:$S,RBS!$A40,'GV(154.632.62x)'!$T:$T,RBS!J$5,'GV(154.632.62x)'!$U:$U,RBS!$A$1)+SUMIFS('641.642'!$G:$G,'641.642'!$S:$S,RBS!$A40,'641.642'!$T:$T,RBS!J$5,'641.642'!$W:$W,RBS!$A$1)-SUMIFS('641.642'!$H:$H,'641.642'!$S:$S,RBS!$A40,'641.642'!$T:$T,RBS!J$5,'641.642'!$W:$W,RBS!$A$1)+SUMIFS('635.811'!$G:$G,'635.811'!$Q:$Q,RBS!J$5,'635.811'!$R:$R,RBS!$A$1,'635.811'!$P:$P,RBS!$A40)</f>
        <v>1040400</v>
      </c>
      <c r="K40" s="35">
        <f>+SUMIFS('GV(154.632.62x)'!$G:$G,'GV(154.632.62x)'!$S:$S,RBS!$A40,'GV(154.632.62x)'!$T:$T,RBS!K$5,'GV(154.632.62x)'!$U:$U,RBS!$A$1)-SUMIFS('GV(154.632.62x)'!$H:$H,'GV(154.632.62x)'!$S:$S,RBS!$A40,'GV(154.632.62x)'!$T:$T,RBS!K$5,'GV(154.632.62x)'!$U:$U,RBS!$A$1)+SUMIFS('641.642'!$G:$G,'641.642'!$S:$S,RBS!$A40,'641.642'!$T:$T,RBS!K$5,'641.642'!$W:$W,RBS!$A$1)-SUMIFS('641.642'!$H:$H,'641.642'!$S:$S,RBS!$A40,'641.642'!$T:$T,RBS!K$5,'641.642'!$W:$W,RBS!$A$1)+SUMIFS('635.811'!$G:$G,'635.811'!$Q:$Q,RBS!K$5,'635.811'!$R:$R,RBS!$A$1,'635.811'!$P:$P,RBS!$A40)</f>
        <v>1322400</v>
      </c>
      <c r="L40" s="35">
        <f>+SUMIFS('GV(154.632.62x)'!$G:$G,'GV(154.632.62x)'!$S:$S,RBS!$A40,'GV(154.632.62x)'!$T:$T,RBS!L$5,'GV(154.632.62x)'!$U:$U,RBS!$A$1)-SUMIFS('GV(154.632.62x)'!$H:$H,'GV(154.632.62x)'!$S:$S,RBS!$A40,'GV(154.632.62x)'!$T:$T,RBS!L$5,'GV(154.632.62x)'!$U:$U,RBS!$A$1)+SUMIFS('641.642'!$G:$G,'641.642'!$S:$S,RBS!$A40,'641.642'!$T:$T,RBS!L$5,'641.642'!$W:$W,RBS!$A$1)-SUMIFS('641.642'!$H:$H,'641.642'!$S:$S,RBS!$A40,'641.642'!$T:$T,RBS!L$5,'641.642'!$W:$W,RBS!$A$1)+SUMIFS('635.811'!$G:$G,'635.811'!$Q:$Q,RBS!L$5,'635.811'!$R:$R,RBS!$A$1,'635.811'!$P:$P,RBS!$A40)</f>
        <v>352000</v>
      </c>
      <c r="M40" s="35">
        <f>+SUMIFS('GV(154.632.62x)'!$G:$G,'GV(154.632.62x)'!$S:$S,RBS!$A40,'GV(154.632.62x)'!$T:$T,RBS!M$5,'GV(154.632.62x)'!$U:$U,RBS!$A$1)-SUMIFS('GV(154.632.62x)'!$H:$H,'GV(154.632.62x)'!$S:$S,RBS!$A40,'GV(154.632.62x)'!$T:$T,RBS!M$5,'GV(154.632.62x)'!$U:$U,RBS!$A$1)+SUMIFS('641.642'!$G:$G,'641.642'!$S:$S,RBS!$A40,'641.642'!$T:$T,RBS!M$5,'641.642'!$W:$W,RBS!$A$1)-SUMIFS('641.642'!$H:$H,'641.642'!$S:$S,RBS!$A40,'641.642'!$T:$T,RBS!M$5,'641.642'!$W:$W,RBS!$A$1)+SUMIFS('635.811'!$G:$G,'635.811'!$Q:$Q,RBS!M$5,'635.811'!$R:$R,RBS!$A$1,'635.811'!$P:$P,RBS!$A40)</f>
        <v>0</v>
      </c>
      <c r="N40" s="35">
        <f>+SUMIFS('GV(154.632.62x)'!$G:$G,'GV(154.632.62x)'!$S:$S,RBS!$A40,'GV(154.632.62x)'!$T:$T,RBS!N$5,'GV(154.632.62x)'!$U:$U,RBS!$A$1)-SUMIFS('GV(154.632.62x)'!$H:$H,'GV(154.632.62x)'!$S:$S,RBS!$A40,'GV(154.632.62x)'!$T:$T,RBS!N$5,'GV(154.632.62x)'!$U:$U,RBS!$A$1)+SUMIFS('641.642'!$G:$G,'641.642'!$S:$S,RBS!$A40,'641.642'!$T:$T,RBS!N$5,'641.642'!$W:$W,RBS!$A$1)-SUMIFS('641.642'!$H:$H,'641.642'!$S:$S,RBS!$A40,'641.642'!$T:$T,RBS!N$5,'641.642'!$W:$W,RBS!$A$1)+SUMIFS('635.811'!$G:$G,'635.811'!$Q:$Q,RBS!N$5,'635.811'!$R:$R,RBS!$A$1,'635.811'!$P:$P,RBS!$A40)</f>
        <v>0</v>
      </c>
      <c r="O40" s="35">
        <f t="shared" si="2"/>
        <v>12619804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BS!$A41,'GV(154.632.62x)'!$T:$T,RBS!C$5,'GV(154.632.62x)'!$U:$U,RBS!$A$1)-SUMIFS('GV(154.632.62x)'!$H:$H,'GV(154.632.62x)'!$S:$S,RBS!$A41,'GV(154.632.62x)'!$T:$T,RBS!C$5,'GV(154.632.62x)'!$U:$U,RBS!$A$1)+SUMIFS('641.642'!$G:$G,'641.642'!$S:$S,RBS!$A41,'641.642'!$T:$T,RBS!C$5,'641.642'!$W:$W,RBS!$A$1)-SUMIFS('641.642'!$H:$H,'641.642'!$S:$S,RBS!$A41,'641.642'!$T:$T,RBS!C$5,'641.642'!$W:$W,RBS!$A$1)+SUMIFS('635.811'!$G:$G,'635.811'!$Q:$Q,RBS!C$5,'635.811'!$R:$R,RBS!$A$1,'635.811'!$P:$P,RBS!$A41)</f>
        <v>0</v>
      </c>
      <c r="D41" s="35">
        <f>+SUMIFS('GV(154.632.62x)'!$G:$G,'GV(154.632.62x)'!$S:$S,RBS!$A41,'GV(154.632.62x)'!$T:$T,RBS!D$5,'GV(154.632.62x)'!$U:$U,RBS!$A$1)-SUMIFS('GV(154.632.62x)'!$H:$H,'GV(154.632.62x)'!$S:$S,RBS!$A41,'GV(154.632.62x)'!$T:$T,RBS!D$5,'GV(154.632.62x)'!$U:$U,RBS!$A$1)+SUMIFS('641.642'!$G:$G,'641.642'!$S:$S,RBS!$A41,'641.642'!$T:$T,RBS!D$5,'641.642'!$W:$W,RBS!$A$1)-SUMIFS('641.642'!$H:$H,'641.642'!$S:$S,RBS!$A41,'641.642'!$T:$T,RBS!D$5,'641.642'!$W:$W,RBS!$A$1)+SUMIFS('635.811'!$G:$G,'635.811'!$Q:$Q,RBS!D$5,'635.811'!$R:$R,RBS!$A$1,'635.811'!$P:$P,RBS!$A41)</f>
        <v>0</v>
      </c>
      <c r="E41" s="35">
        <f>+SUMIFS('GV(154.632.62x)'!$G:$G,'GV(154.632.62x)'!$S:$S,RBS!$A41,'GV(154.632.62x)'!$T:$T,RBS!E$5,'GV(154.632.62x)'!$U:$U,RBS!$A$1)-SUMIFS('GV(154.632.62x)'!$H:$H,'GV(154.632.62x)'!$S:$S,RBS!$A41,'GV(154.632.62x)'!$T:$T,RBS!E$5,'GV(154.632.62x)'!$U:$U,RBS!$A$1)+SUMIFS('641.642'!$G:$G,'641.642'!$S:$S,RBS!$A41,'641.642'!$T:$T,RBS!E$5,'641.642'!$W:$W,RBS!$A$1)-SUMIFS('641.642'!$H:$H,'641.642'!$S:$S,RBS!$A41,'641.642'!$T:$T,RBS!E$5,'641.642'!$W:$W,RBS!$A$1)+SUMIFS('635.811'!$G:$G,'635.811'!$Q:$Q,RBS!E$5,'635.811'!$R:$R,RBS!$A$1,'635.811'!$P:$P,RBS!$A41)</f>
        <v>0</v>
      </c>
      <c r="F41" s="35">
        <f>+SUMIFS('GV(154.632.62x)'!$G:$G,'GV(154.632.62x)'!$S:$S,RBS!$A41,'GV(154.632.62x)'!$T:$T,RBS!F$5,'GV(154.632.62x)'!$U:$U,RBS!$A$1)-SUMIFS('GV(154.632.62x)'!$H:$H,'GV(154.632.62x)'!$S:$S,RBS!$A41,'GV(154.632.62x)'!$T:$T,RBS!F$5,'GV(154.632.62x)'!$U:$U,RBS!$A$1)+SUMIFS('641.642'!$G:$G,'641.642'!$S:$S,RBS!$A41,'641.642'!$T:$T,RBS!F$5,'641.642'!$W:$W,RBS!$A$1)-SUMIFS('641.642'!$H:$H,'641.642'!$S:$S,RBS!$A41,'641.642'!$T:$T,RBS!F$5,'641.642'!$W:$W,RBS!$A$1)+SUMIFS('635.811'!$G:$G,'635.811'!$Q:$Q,RBS!F$5,'635.811'!$R:$R,RBS!$A$1,'635.811'!$P:$P,RBS!$A41)</f>
        <v>0</v>
      </c>
      <c r="G41" s="35">
        <f>+SUMIFS('GV(154.632.62x)'!$G:$G,'GV(154.632.62x)'!$S:$S,RBS!$A41,'GV(154.632.62x)'!$T:$T,RBS!G$5,'GV(154.632.62x)'!$U:$U,RBS!$A$1)-SUMIFS('GV(154.632.62x)'!$H:$H,'GV(154.632.62x)'!$S:$S,RBS!$A41,'GV(154.632.62x)'!$T:$T,RBS!G$5,'GV(154.632.62x)'!$U:$U,RBS!$A$1)+SUMIFS('641.642'!$G:$G,'641.642'!$S:$S,RBS!$A41,'641.642'!$T:$T,RBS!G$5,'641.642'!$W:$W,RBS!$A$1)-SUMIFS('641.642'!$H:$H,'641.642'!$S:$S,RBS!$A41,'641.642'!$T:$T,RBS!G$5,'641.642'!$W:$W,RBS!$A$1)+SUMIFS('635.811'!$G:$G,'635.811'!$Q:$Q,RBS!G$5,'635.811'!$R:$R,RBS!$A$1,'635.811'!$P:$P,RBS!$A41)</f>
        <v>0</v>
      </c>
      <c r="H41" s="35">
        <f>+SUMIFS('GV(154.632.62x)'!$G:$G,'GV(154.632.62x)'!$S:$S,RBS!$A41,'GV(154.632.62x)'!$T:$T,RBS!H$5,'GV(154.632.62x)'!$U:$U,RBS!$A$1)-SUMIFS('GV(154.632.62x)'!$H:$H,'GV(154.632.62x)'!$S:$S,RBS!$A41,'GV(154.632.62x)'!$T:$T,RBS!H$5,'GV(154.632.62x)'!$U:$U,RBS!$A$1)+SUMIFS('641.642'!$G:$G,'641.642'!$S:$S,RBS!$A41,'641.642'!$T:$T,RBS!H$5,'641.642'!$W:$W,RBS!$A$1)-SUMIFS('641.642'!$H:$H,'641.642'!$S:$S,RBS!$A41,'641.642'!$T:$T,RBS!H$5,'641.642'!$W:$W,RBS!$A$1)+SUMIFS('635.811'!$G:$G,'635.811'!$Q:$Q,RBS!H$5,'635.811'!$R:$R,RBS!$A$1,'635.811'!$P:$P,RBS!$A41)</f>
        <v>0</v>
      </c>
      <c r="I41" s="35">
        <f>+SUMIFS('GV(154.632.62x)'!$G:$G,'GV(154.632.62x)'!$S:$S,RBS!$A41,'GV(154.632.62x)'!$T:$T,RBS!I$5,'GV(154.632.62x)'!$U:$U,RBS!$A$1)-SUMIFS('GV(154.632.62x)'!$H:$H,'GV(154.632.62x)'!$S:$S,RBS!$A41,'GV(154.632.62x)'!$T:$T,RBS!I$5,'GV(154.632.62x)'!$U:$U,RBS!$A$1)+SUMIFS('641.642'!$G:$G,'641.642'!$S:$S,RBS!$A41,'641.642'!$T:$T,RBS!I$5,'641.642'!$W:$W,RBS!$A$1)-SUMIFS('641.642'!$H:$H,'641.642'!$S:$S,RBS!$A41,'641.642'!$T:$T,RBS!I$5,'641.642'!$W:$W,RBS!$A$1)+SUMIFS('635.811'!$G:$G,'635.811'!$Q:$Q,RBS!I$5,'635.811'!$R:$R,RBS!$A$1,'635.811'!$P:$P,RBS!$A41)</f>
        <v>0</v>
      </c>
      <c r="J41" s="35">
        <f>+SUMIFS('GV(154.632.62x)'!$G:$G,'GV(154.632.62x)'!$S:$S,RBS!$A41,'GV(154.632.62x)'!$T:$T,RBS!J$5,'GV(154.632.62x)'!$U:$U,RBS!$A$1)-SUMIFS('GV(154.632.62x)'!$H:$H,'GV(154.632.62x)'!$S:$S,RBS!$A41,'GV(154.632.62x)'!$T:$T,RBS!J$5,'GV(154.632.62x)'!$U:$U,RBS!$A$1)+SUMIFS('641.642'!$G:$G,'641.642'!$S:$S,RBS!$A41,'641.642'!$T:$T,RBS!J$5,'641.642'!$W:$W,RBS!$A$1)-SUMIFS('641.642'!$H:$H,'641.642'!$S:$S,RBS!$A41,'641.642'!$T:$T,RBS!J$5,'641.642'!$W:$W,RBS!$A$1)+SUMIFS('635.811'!$G:$G,'635.811'!$Q:$Q,RBS!J$5,'635.811'!$R:$R,RBS!$A$1,'635.811'!$P:$P,RBS!$A41)</f>
        <v>0</v>
      </c>
      <c r="K41" s="35">
        <f>+SUMIFS('GV(154.632.62x)'!$G:$G,'GV(154.632.62x)'!$S:$S,RBS!$A41,'GV(154.632.62x)'!$T:$T,RBS!K$5,'GV(154.632.62x)'!$U:$U,RBS!$A$1)-SUMIFS('GV(154.632.62x)'!$H:$H,'GV(154.632.62x)'!$S:$S,RBS!$A41,'GV(154.632.62x)'!$T:$T,RBS!K$5,'GV(154.632.62x)'!$U:$U,RBS!$A$1)+SUMIFS('641.642'!$G:$G,'641.642'!$S:$S,RBS!$A41,'641.642'!$T:$T,RBS!K$5,'641.642'!$W:$W,RBS!$A$1)-SUMIFS('641.642'!$H:$H,'641.642'!$S:$S,RBS!$A41,'641.642'!$T:$T,RBS!K$5,'641.642'!$W:$W,RBS!$A$1)+SUMIFS('635.811'!$G:$G,'635.811'!$Q:$Q,RBS!K$5,'635.811'!$R:$R,RBS!$A$1,'635.811'!$P:$P,RBS!$A41)</f>
        <v>0</v>
      </c>
      <c r="L41" s="35">
        <f>+SUMIFS('GV(154.632.62x)'!$G:$G,'GV(154.632.62x)'!$S:$S,RBS!$A41,'GV(154.632.62x)'!$T:$T,RBS!L$5,'GV(154.632.62x)'!$U:$U,RBS!$A$1)-SUMIFS('GV(154.632.62x)'!$H:$H,'GV(154.632.62x)'!$S:$S,RBS!$A41,'GV(154.632.62x)'!$T:$T,RBS!L$5,'GV(154.632.62x)'!$U:$U,RBS!$A$1)+SUMIFS('641.642'!$G:$G,'641.642'!$S:$S,RBS!$A41,'641.642'!$T:$T,RBS!L$5,'641.642'!$W:$W,RBS!$A$1)-SUMIFS('641.642'!$H:$H,'641.642'!$S:$S,RBS!$A41,'641.642'!$T:$T,RBS!L$5,'641.642'!$W:$W,RBS!$A$1)+SUMIFS('635.811'!$G:$G,'635.811'!$Q:$Q,RBS!L$5,'635.811'!$R:$R,RBS!$A$1,'635.811'!$P:$P,RBS!$A41)</f>
        <v>0</v>
      </c>
      <c r="M41" s="35">
        <f>+SUMIFS('GV(154.632.62x)'!$G:$G,'GV(154.632.62x)'!$S:$S,RBS!$A41,'GV(154.632.62x)'!$T:$T,RBS!M$5,'GV(154.632.62x)'!$U:$U,RBS!$A$1)-SUMIFS('GV(154.632.62x)'!$H:$H,'GV(154.632.62x)'!$S:$S,RBS!$A41,'GV(154.632.62x)'!$T:$T,RBS!M$5,'GV(154.632.62x)'!$U:$U,RBS!$A$1)+SUMIFS('641.642'!$G:$G,'641.642'!$S:$S,RBS!$A41,'641.642'!$T:$T,RBS!M$5,'641.642'!$W:$W,RBS!$A$1)-SUMIFS('641.642'!$H:$H,'641.642'!$S:$S,RBS!$A41,'641.642'!$T:$T,RBS!M$5,'641.642'!$W:$W,RBS!$A$1)+SUMIFS('635.811'!$G:$G,'635.811'!$Q:$Q,RBS!M$5,'635.811'!$R:$R,RBS!$A$1,'635.811'!$P:$P,RBS!$A41)</f>
        <v>0</v>
      </c>
      <c r="N41" s="35">
        <f>+SUMIFS('GV(154.632.62x)'!$G:$G,'GV(154.632.62x)'!$S:$S,RBS!$A41,'GV(154.632.62x)'!$T:$T,RBS!N$5,'GV(154.632.62x)'!$U:$U,RBS!$A$1)-SUMIFS('GV(154.632.62x)'!$H:$H,'GV(154.632.62x)'!$S:$S,RBS!$A41,'GV(154.632.62x)'!$T:$T,RBS!N$5,'GV(154.632.62x)'!$U:$U,RBS!$A$1)+SUMIFS('641.642'!$G:$G,'641.642'!$S:$S,RBS!$A41,'641.642'!$T:$T,RBS!N$5,'641.642'!$W:$W,RBS!$A$1)-SUMIFS('641.642'!$H:$H,'641.642'!$S:$S,RBS!$A41,'641.642'!$T:$T,RBS!N$5,'641.642'!$W:$W,RBS!$A$1)+SUMIFS('635.811'!$G:$G,'635.811'!$Q:$Q,RBS!N$5,'635.811'!$R:$R,RBS!$A$1,'635.811'!$P:$P,RBS!$A41)</f>
        <v>0</v>
      </c>
      <c r="O41" s="35">
        <f t="shared" si="2"/>
        <v>0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BS!$A42,'GV(154.632.62x)'!$T:$T,RBS!C$5,'GV(154.632.62x)'!$U:$U,RBS!$A$1)-SUMIFS('GV(154.632.62x)'!$H:$H,'GV(154.632.62x)'!$S:$S,RBS!$A42,'GV(154.632.62x)'!$T:$T,RBS!C$5,'GV(154.632.62x)'!$U:$U,RBS!$A$1)+SUMIFS('641.642'!$G:$G,'641.642'!$S:$S,RBS!$A42,'641.642'!$T:$T,RBS!C$5,'641.642'!$W:$W,RBS!$A$1)-SUMIFS('641.642'!$H:$H,'641.642'!$S:$S,RBS!$A42,'641.642'!$T:$T,RBS!C$5,'641.642'!$W:$W,RBS!$A$1)+SUMIFS('635.811'!$G:$G,'635.811'!$Q:$Q,RBS!C$5,'635.811'!$R:$R,RBS!$A$1,'635.811'!$P:$P,RBS!$A42)</f>
        <v>0</v>
      </c>
      <c r="D42" s="35">
        <f>+SUMIFS('GV(154.632.62x)'!$G:$G,'GV(154.632.62x)'!$S:$S,RBS!$A42,'GV(154.632.62x)'!$T:$T,RBS!D$5,'GV(154.632.62x)'!$U:$U,RBS!$A$1)-SUMIFS('GV(154.632.62x)'!$H:$H,'GV(154.632.62x)'!$S:$S,RBS!$A42,'GV(154.632.62x)'!$T:$T,RBS!D$5,'GV(154.632.62x)'!$U:$U,RBS!$A$1)+SUMIFS('641.642'!$G:$G,'641.642'!$S:$S,RBS!$A42,'641.642'!$T:$T,RBS!D$5,'641.642'!$W:$W,RBS!$A$1)-SUMIFS('641.642'!$H:$H,'641.642'!$S:$S,RBS!$A42,'641.642'!$T:$T,RBS!D$5,'641.642'!$W:$W,RBS!$A$1)+SUMIFS('635.811'!$G:$G,'635.811'!$Q:$Q,RBS!D$5,'635.811'!$R:$R,RBS!$A$1,'635.811'!$P:$P,RBS!$A42)</f>
        <v>0</v>
      </c>
      <c r="E42" s="35">
        <f>+SUMIFS('GV(154.632.62x)'!$G:$G,'GV(154.632.62x)'!$S:$S,RBS!$A42,'GV(154.632.62x)'!$T:$T,RBS!E$5,'GV(154.632.62x)'!$U:$U,RBS!$A$1)-SUMIFS('GV(154.632.62x)'!$H:$H,'GV(154.632.62x)'!$S:$S,RBS!$A42,'GV(154.632.62x)'!$T:$T,RBS!E$5,'GV(154.632.62x)'!$U:$U,RBS!$A$1)+SUMIFS('641.642'!$G:$G,'641.642'!$S:$S,RBS!$A42,'641.642'!$T:$T,RBS!E$5,'641.642'!$W:$W,RBS!$A$1)-SUMIFS('641.642'!$H:$H,'641.642'!$S:$S,RBS!$A42,'641.642'!$T:$T,RBS!E$5,'641.642'!$W:$W,RBS!$A$1)+SUMIFS('635.811'!$G:$G,'635.811'!$Q:$Q,RBS!E$5,'635.811'!$R:$R,RBS!$A$1,'635.811'!$P:$P,RBS!$A42)</f>
        <v>0</v>
      </c>
      <c r="F42" s="35">
        <f>+SUMIFS('GV(154.632.62x)'!$G:$G,'GV(154.632.62x)'!$S:$S,RBS!$A42,'GV(154.632.62x)'!$T:$T,RBS!F$5,'GV(154.632.62x)'!$U:$U,RBS!$A$1)-SUMIFS('GV(154.632.62x)'!$H:$H,'GV(154.632.62x)'!$S:$S,RBS!$A42,'GV(154.632.62x)'!$T:$T,RBS!F$5,'GV(154.632.62x)'!$U:$U,RBS!$A$1)+SUMIFS('641.642'!$G:$G,'641.642'!$S:$S,RBS!$A42,'641.642'!$T:$T,RBS!F$5,'641.642'!$W:$W,RBS!$A$1)-SUMIFS('641.642'!$H:$H,'641.642'!$S:$S,RBS!$A42,'641.642'!$T:$T,RBS!F$5,'641.642'!$W:$W,RBS!$A$1)+SUMIFS('635.811'!$G:$G,'635.811'!$Q:$Q,RBS!F$5,'635.811'!$R:$R,RBS!$A$1,'635.811'!$P:$P,RBS!$A42)</f>
        <v>0</v>
      </c>
      <c r="G42" s="35">
        <f>+SUMIFS('GV(154.632.62x)'!$G:$G,'GV(154.632.62x)'!$S:$S,RBS!$A42,'GV(154.632.62x)'!$T:$T,RBS!G$5,'GV(154.632.62x)'!$U:$U,RBS!$A$1)-SUMIFS('GV(154.632.62x)'!$H:$H,'GV(154.632.62x)'!$S:$S,RBS!$A42,'GV(154.632.62x)'!$T:$T,RBS!G$5,'GV(154.632.62x)'!$U:$U,RBS!$A$1)+SUMIFS('641.642'!$G:$G,'641.642'!$S:$S,RBS!$A42,'641.642'!$T:$T,RBS!G$5,'641.642'!$W:$W,RBS!$A$1)-SUMIFS('641.642'!$H:$H,'641.642'!$S:$S,RBS!$A42,'641.642'!$T:$T,RBS!G$5,'641.642'!$W:$W,RBS!$A$1)+SUMIFS('635.811'!$G:$G,'635.811'!$Q:$Q,RBS!G$5,'635.811'!$R:$R,RBS!$A$1,'635.811'!$P:$P,RBS!$A42)</f>
        <v>0</v>
      </c>
      <c r="H42" s="35">
        <f>+SUMIFS('GV(154.632.62x)'!$G:$G,'GV(154.632.62x)'!$S:$S,RBS!$A42,'GV(154.632.62x)'!$T:$T,RBS!H$5,'GV(154.632.62x)'!$U:$U,RBS!$A$1)-SUMIFS('GV(154.632.62x)'!$H:$H,'GV(154.632.62x)'!$S:$S,RBS!$A42,'GV(154.632.62x)'!$T:$T,RBS!H$5,'GV(154.632.62x)'!$U:$U,RBS!$A$1)+SUMIFS('641.642'!$G:$G,'641.642'!$S:$S,RBS!$A42,'641.642'!$T:$T,RBS!H$5,'641.642'!$W:$W,RBS!$A$1)-SUMIFS('641.642'!$H:$H,'641.642'!$S:$S,RBS!$A42,'641.642'!$T:$T,RBS!H$5,'641.642'!$W:$W,RBS!$A$1)+SUMIFS('635.811'!$G:$G,'635.811'!$Q:$Q,RBS!H$5,'635.811'!$R:$R,RBS!$A$1,'635.811'!$P:$P,RBS!$A42)</f>
        <v>0</v>
      </c>
      <c r="I42" s="35">
        <f>+SUMIFS('GV(154.632.62x)'!$G:$G,'GV(154.632.62x)'!$S:$S,RBS!$A42,'GV(154.632.62x)'!$T:$T,RBS!I$5,'GV(154.632.62x)'!$U:$U,RBS!$A$1)-SUMIFS('GV(154.632.62x)'!$H:$H,'GV(154.632.62x)'!$S:$S,RBS!$A42,'GV(154.632.62x)'!$T:$T,RBS!I$5,'GV(154.632.62x)'!$U:$U,RBS!$A$1)+SUMIFS('641.642'!$G:$G,'641.642'!$S:$S,RBS!$A42,'641.642'!$T:$T,RBS!I$5,'641.642'!$W:$W,RBS!$A$1)-SUMIFS('641.642'!$H:$H,'641.642'!$S:$S,RBS!$A42,'641.642'!$T:$T,RBS!I$5,'641.642'!$W:$W,RBS!$A$1)+SUMIFS('635.811'!$G:$G,'635.811'!$Q:$Q,RBS!I$5,'635.811'!$R:$R,RBS!$A$1,'635.811'!$P:$P,RBS!$A42)</f>
        <v>0</v>
      </c>
      <c r="J42" s="35">
        <f>+SUMIFS('GV(154.632.62x)'!$G:$G,'GV(154.632.62x)'!$S:$S,RBS!$A42,'GV(154.632.62x)'!$T:$T,RBS!J$5,'GV(154.632.62x)'!$U:$U,RBS!$A$1)-SUMIFS('GV(154.632.62x)'!$H:$H,'GV(154.632.62x)'!$S:$S,RBS!$A42,'GV(154.632.62x)'!$T:$T,RBS!J$5,'GV(154.632.62x)'!$U:$U,RBS!$A$1)+SUMIFS('641.642'!$G:$G,'641.642'!$S:$S,RBS!$A42,'641.642'!$T:$T,RBS!J$5,'641.642'!$W:$W,RBS!$A$1)-SUMIFS('641.642'!$H:$H,'641.642'!$S:$S,RBS!$A42,'641.642'!$T:$T,RBS!J$5,'641.642'!$W:$W,RBS!$A$1)+SUMIFS('635.811'!$G:$G,'635.811'!$Q:$Q,RBS!J$5,'635.811'!$R:$R,RBS!$A$1,'635.811'!$P:$P,RBS!$A42)</f>
        <v>0</v>
      </c>
      <c r="K42" s="35">
        <f>+SUMIFS('GV(154.632.62x)'!$G:$G,'GV(154.632.62x)'!$S:$S,RBS!$A42,'GV(154.632.62x)'!$T:$T,RBS!K$5,'GV(154.632.62x)'!$U:$U,RBS!$A$1)-SUMIFS('GV(154.632.62x)'!$H:$H,'GV(154.632.62x)'!$S:$S,RBS!$A42,'GV(154.632.62x)'!$T:$T,RBS!K$5,'GV(154.632.62x)'!$U:$U,RBS!$A$1)+SUMIFS('641.642'!$G:$G,'641.642'!$S:$S,RBS!$A42,'641.642'!$T:$T,RBS!K$5,'641.642'!$W:$W,RBS!$A$1)-SUMIFS('641.642'!$H:$H,'641.642'!$S:$S,RBS!$A42,'641.642'!$T:$T,RBS!K$5,'641.642'!$W:$W,RBS!$A$1)+SUMIFS('635.811'!$G:$G,'635.811'!$Q:$Q,RBS!K$5,'635.811'!$R:$R,RBS!$A$1,'635.811'!$P:$P,RBS!$A42)</f>
        <v>0</v>
      </c>
      <c r="L42" s="35">
        <f>+SUMIFS('GV(154.632.62x)'!$G:$G,'GV(154.632.62x)'!$S:$S,RBS!$A42,'GV(154.632.62x)'!$T:$T,RBS!L$5,'GV(154.632.62x)'!$U:$U,RBS!$A$1)-SUMIFS('GV(154.632.62x)'!$H:$H,'GV(154.632.62x)'!$S:$S,RBS!$A42,'GV(154.632.62x)'!$T:$T,RBS!L$5,'GV(154.632.62x)'!$U:$U,RBS!$A$1)+SUMIFS('641.642'!$G:$G,'641.642'!$S:$S,RBS!$A42,'641.642'!$T:$T,RBS!L$5,'641.642'!$W:$W,RBS!$A$1)-SUMIFS('641.642'!$H:$H,'641.642'!$S:$S,RBS!$A42,'641.642'!$T:$T,RBS!L$5,'641.642'!$W:$W,RBS!$A$1)+SUMIFS('635.811'!$G:$G,'635.811'!$Q:$Q,RBS!L$5,'635.811'!$R:$R,RBS!$A$1,'635.811'!$P:$P,RBS!$A42)</f>
        <v>0</v>
      </c>
      <c r="M42" s="35">
        <f>+SUMIFS('GV(154.632.62x)'!$G:$G,'GV(154.632.62x)'!$S:$S,RBS!$A42,'GV(154.632.62x)'!$T:$T,RBS!M$5,'GV(154.632.62x)'!$U:$U,RBS!$A$1)-SUMIFS('GV(154.632.62x)'!$H:$H,'GV(154.632.62x)'!$S:$S,RBS!$A42,'GV(154.632.62x)'!$T:$T,RBS!M$5,'GV(154.632.62x)'!$U:$U,RBS!$A$1)+SUMIFS('641.642'!$G:$G,'641.642'!$S:$S,RBS!$A42,'641.642'!$T:$T,RBS!M$5,'641.642'!$W:$W,RBS!$A$1)-SUMIFS('641.642'!$H:$H,'641.642'!$S:$S,RBS!$A42,'641.642'!$T:$T,RBS!M$5,'641.642'!$W:$W,RBS!$A$1)+SUMIFS('635.811'!$G:$G,'635.811'!$Q:$Q,RBS!M$5,'635.811'!$R:$R,RBS!$A$1,'635.811'!$P:$P,RBS!$A42)</f>
        <v>0</v>
      </c>
      <c r="N42" s="35">
        <f>+SUMIFS('GV(154.632.62x)'!$G:$G,'GV(154.632.62x)'!$S:$S,RBS!$A42,'GV(154.632.62x)'!$T:$T,RBS!N$5,'GV(154.632.62x)'!$U:$U,RBS!$A$1)-SUMIFS('GV(154.632.62x)'!$H:$H,'GV(154.632.62x)'!$S:$S,RBS!$A42,'GV(154.632.62x)'!$T:$T,RBS!N$5,'GV(154.632.62x)'!$U:$U,RBS!$A$1)+SUMIFS('641.642'!$G:$G,'641.642'!$S:$S,RBS!$A42,'641.642'!$T:$T,RBS!N$5,'641.642'!$W:$W,RBS!$A$1)-SUMIFS('641.642'!$H:$H,'641.642'!$S:$S,RBS!$A42,'641.642'!$T:$T,RBS!N$5,'641.642'!$W:$W,RBS!$A$1)+SUMIFS('635.811'!$G:$G,'635.811'!$Q:$Q,RBS!N$5,'635.811'!$R:$R,RBS!$A$1,'635.811'!$P:$P,RBS!$A42)</f>
        <v>0</v>
      </c>
      <c r="O42" s="35">
        <f t="shared" si="2"/>
        <v>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BS!$A43,'GV(154.632.62x)'!$T:$T,RBS!C$5,'GV(154.632.62x)'!$U:$U,RBS!$A$1)-SUMIFS('GV(154.632.62x)'!$H:$H,'GV(154.632.62x)'!$S:$S,RBS!$A43,'GV(154.632.62x)'!$T:$T,RBS!C$5,'GV(154.632.62x)'!$U:$U,RBS!$A$1)+SUMIFS('641.642'!$G:$G,'641.642'!$S:$S,RBS!$A43,'641.642'!$T:$T,RBS!C$5,'641.642'!$W:$W,RBS!$A$1)-SUMIFS('641.642'!$H:$H,'641.642'!$S:$S,RBS!$A43,'641.642'!$T:$T,RBS!C$5,'641.642'!$W:$W,RBS!$A$1)+SUMIFS('635.811'!$G:$G,'635.811'!$Q:$Q,RBS!C$5,'635.811'!$R:$R,RBS!$A$1,'635.811'!$P:$P,RBS!$A43)</f>
        <v>0</v>
      </c>
      <c r="D43" s="35">
        <f>+SUMIFS('GV(154.632.62x)'!$G:$G,'GV(154.632.62x)'!$S:$S,RBS!$A43,'GV(154.632.62x)'!$T:$T,RBS!D$5,'GV(154.632.62x)'!$U:$U,RBS!$A$1)-SUMIFS('GV(154.632.62x)'!$H:$H,'GV(154.632.62x)'!$S:$S,RBS!$A43,'GV(154.632.62x)'!$T:$T,RBS!D$5,'GV(154.632.62x)'!$U:$U,RBS!$A$1)+SUMIFS('641.642'!$G:$G,'641.642'!$S:$S,RBS!$A43,'641.642'!$T:$T,RBS!D$5,'641.642'!$W:$W,RBS!$A$1)-SUMIFS('641.642'!$H:$H,'641.642'!$S:$S,RBS!$A43,'641.642'!$T:$T,RBS!D$5,'641.642'!$W:$W,RBS!$A$1)+SUMIFS('635.811'!$G:$G,'635.811'!$Q:$Q,RBS!D$5,'635.811'!$R:$R,RBS!$A$1,'635.811'!$P:$P,RBS!$A43)</f>
        <v>0</v>
      </c>
      <c r="E43" s="35">
        <f>+SUMIFS('GV(154.632.62x)'!$G:$G,'GV(154.632.62x)'!$S:$S,RBS!$A43,'GV(154.632.62x)'!$T:$T,RBS!E$5,'GV(154.632.62x)'!$U:$U,RBS!$A$1)-SUMIFS('GV(154.632.62x)'!$H:$H,'GV(154.632.62x)'!$S:$S,RBS!$A43,'GV(154.632.62x)'!$T:$T,RBS!E$5,'GV(154.632.62x)'!$U:$U,RBS!$A$1)+SUMIFS('641.642'!$G:$G,'641.642'!$S:$S,RBS!$A43,'641.642'!$T:$T,RBS!E$5,'641.642'!$W:$W,RBS!$A$1)-SUMIFS('641.642'!$H:$H,'641.642'!$S:$S,RBS!$A43,'641.642'!$T:$T,RBS!E$5,'641.642'!$W:$W,RBS!$A$1)+SUMIFS('635.811'!$G:$G,'635.811'!$Q:$Q,RBS!E$5,'635.811'!$R:$R,RBS!$A$1,'635.811'!$P:$P,RBS!$A43)</f>
        <v>0</v>
      </c>
      <c r="F43" s="35">
        <f>+SUMIFS('GV(154.632.62x)'!$G:$G,'GV(154.632.62x)'!$S:$S,RBS!$A43,'GV(154.632.62x)'!$T:$T,RBS!F$5,'GV(154.632.62x)'!$U:$U,RBS!$A$1)-SUMIFS('GV(154.632.62x)'!$H:$H,'GV(154.632.62x)'!$S:$S,RBS!$A43,'GV(154.632.62x)'!$T:$T,RBS!F$5,'GV(154.632.62x)'!$U:$U,RBS!$A$1)+SUMIFS('641.642'!$G:$G,'641.642'!$S:$S,RBS!$A43,'641.642'!$T:$T,RBS!F$5,'641.642'!$W:$W,RBS!$A$1)-SUMIFS('641.642'!$H:$H,'641.642'!$S:$S,RBS!$A43,'641.642'!$T:$T,RBS!F$5,'641.642'!$W:$W,RBS!$A$1)+SUMIFS('635.811'!$G:$G,'635.811'!$Q:$Q,RBS!F$5,'635.811'!$R:$R,RBS!$A$1,'635.811'!$P:$P,RBS!$A43)</f>
        <v>0</v>
      </c>
      <c r="G43" s="35">
        <f>+SUMIFS('GV(154.632.62x)'!$G:$G,'GV(154.632.62x)'!$S:$S,RBS!$A43,'GV(154.632.62x)'!$T:$T,RBS!G$5,'GV(154.632.62x)'!$U:$U,RBS!$A$1)-SUMIFS('GV(154.632.62x)'!$H:$H,'GV(154.632.62x)'!$S:$S,RBS!$A43,'GV(154.632.62x)'!$T:$T,RBS!G$5,'GV(154.632.62x)'!$U:$U,RBS!$A$1)+SUMIFS('641.642'!$G:$G,'641.642'!$S:$S,RBS!$A43,'641.642'!$T:$T,RBS!G$5,'641.642'!$W:$W,RBS!$A$1)-SUMIFS('641.642'!$H:$H,'641.642'!$S:$S,RBS!$A43,'641.642'!$T:$T,RBS!G$5,'641.642'!$W:$W,RBS!$A$1)+SUMIFS('635.811'!$G:$G,'635.811'!$Q:$Q,RBS!G$5,'635.811'!$R:$R,RBS!$A$1,'635.811'!$P:$P,RBS!$A43)</f>
        <v>0</v>
      </c>
      <c r="H43" s="35">
        <f>+SUMIFS('GV(154.632.62x)'!$G:$G,'GV(154.632.62x)'!$S:$S,RBS!$A43,'GV(154.632.62x)'!$T:$T,RBS!H$5,'GV(154.632.62x)'!$U:$U,RBS!$A$1)-SUMIFS('GV(154.632.62x)'!$H:$H,'GV(154.632.62x)'!$S:$S,RBS!$A43,'GV(154.632.62x)'!$T:$T,RBS!H$5,'GV(154.632.62x)'!$U:$U,RBS!$A$1)+SUMIFS('641.642'!$G:$G,'641.642'!$S:$S,RBS!$A43,'641.642'!$T:$T,RBS!H$5,'641.642'!$W:$W,RBS!$A$1)-SUMIFS('641.642'!$H:$H,'641.642'!$S:$S,RBS!$A43,'641.642'!$T:$T,RBS!H$5,'641.642'!$W:$W,RBS!$A$1)+SUMIFS('635.811'!$G:$G,'635.811'!$Q:$Q,RBS!H$5,'635.811'!$R:$R,RBS!$A$1,'635.811'!$P:$P,RBS!$A43)</f>
        <v>0</v>
      </c>
      <c r="I43" s="35">
        <f>+SUMIFS('GV(154.632.62x)'!$G:$G,'GV(154.632.62x)'!$S:$S,RBS!$A43,'GV(154.632.62x)'!$T:$T,RBS!I$5,'GV(154.632.62x)'!$U:$U,RBS!$A$1)-SUMIFS('GV(154.632.62x)'!$H:$H,'GV(154.632.62x)'!$S:$S,RBS!$A43,'GV(154.632.62x)'!$T:$T,RBS!I$5,'GV(154.632.62x)'!$U:$U,RBS!$A$1)+SUMIFS('641.642'!$G:$G,'641.642'!$S:$S,RBS!$A43,'641.642'!$T:$T,RBS!I$5,'641.642'!$W:$W,RBS!$A$1)-SUMIFS('641.642'!$H:$H,'641.642'!$S:$S,RBS!$A43,'641.642'!$T:$T,RBS!I$5,'641.642'!$W:$W,RBS!$A$1)+SUMIFS('635.811'!$G:$G,'635.811'!$Q:$Q,RBS!I$5,'635.811'!$R:$R,RBS!$A$1,'635.811'!$P:$P,RBS!$A43)</f>
        <v>0</v>
      </c>
      <c r="J43" s="35">
        <f>+SUMIFS('GV(154.632.62x)'!$G:$G,'GV(154.632.62x)'!$S:$S,RBS!$A43,'GV(154.632.62x)'!$T:$T,RBS!J$5,'GV(154.632.62x)'!$U:$U,RBS!$A$1)-SUMIFS('GV(154.632.62x)'!$H:$H,'GV(154.632.62x)'!$S:$S,RBS!$A43,'GV(154.632.62x)'!$T:$T,RBS!J$5,'GV(154.632.62x)'!$U:$U,RBS!$A$1)+SUMIFS('641.642'!$G:$G,'641.642'!$S:$S,RBS!$A43,'641.642'!$T:$T,RBS!J$5,'641.642'!$W:$W,RBS!$A$1)-SUMIFS('641.642'!$H:$H,'641.642'!$S:$S,RBS!$A43,'641.642'!$T:$T,RBS!J$5,'641.642'!$W:$W,RBS!$A$1)+SUMIFS('635.811'!$G:$G,'635.811'!$Q:$Q,RBS!J$5,'635.811'!$R:$R,RBS!$A$1,'635.811'!$P:$P,RBS!$A43)</f>
        <v>0</v>
      </c>
      <c r="K43" s="35">
        <f>+SUMIFS('GV(154.632.62x)'!$G:$G,'GV(154.632.62x)'!$S:$S,RBS!$A43,'GV(154.632.62x)'!$T:$T,RBS!K$5,'GV(154.632.62x)'!$U:$U,RBS!$A$1)-SUMIFS('GV(154.632.62x)'!$H:$H,'GV(154.632.62x)'!$S:$S,RBS!$A43,'GV(154.632.62x)'!$T:$T,RBS!K$5,'GV(154.632.62x)'!$U:$U,RBS!$A$1)+SUMIFS('641.642'!$G:$G,'641.642'!$S:$S,RBS!$A43,'641.642'!$T:$T,RBS!K$5,'641.642'!$W:$W,RBS!$A$1)-SUMIFS('641.642'!$H:$H,'641.642'!$S:$S,RBS!$A43,'641.642'!$T:$T,RBS!K$5,'641.642'!$W:$W,RBS!$A$1)+SUMIFS('635.811'!$G:$G,'635.811'!$Q:$Q,RBS!K$5,'635.811'!$R:$R,RBS!$A$1,'635.811'!$P:$P,RBS!$A43)</f>
        <v>0</v>
      </c>
      <c r="L43" s="35">
        <f>+SUMIFS('GV(154.632.62x)'!$G:$G,'GV(154.632.62x)'!$S:$S,RBS!$A43,'GV(154.632.62x)'!$T:$T,RBS!L$5,'GV(154.632.62x)'!$U:$U,RBS!$A$1)-SUMIFS('GV(154.632.62x)'!$H:$H,'GV(154.632.62x)'!$S:$S,RBS!$A43,'GV(154.632.62x)'!$T:$T,RBS!L$5,'GV(154.632.62x)'!$U:$U,RBS!$A$1)+SUMIFS('641.642'!$G:$G,'641.642'!$S:$S,RBS!$A43,'641.642'!$T:$T,RBS!L$5,'641.642'!$W:$W,RBS!$A$1)-SUMIFS('641.642'!$H:$H,'641.642'!$S:$S,RBS!$A43,'641.642'!$T:$T,RBS!L$5,'641.642'!$W:$W,RBS!$A$1)+SUMIFS('635.811'!$G:$G,'635.811'!$Q:$Q,RBS!L$5,'635.811'!$R:$R,RBS!$A$1,'635.811'!$P:$P,RBS!$A43)</f>
        <v>0</v>
      </c>
      <c r="M43" s="35">
        <f>+SUMIFS('GV(154.632.62x)'!$G:$G,'GV(154.632.62x)'!$S:$S,RBS!$A43,'GV(154.632.62x)'!$T:$T,RBS!M$5,'GV(154.632.62x)'!$U:$U,RBS!$A$1)-SUMIFS('GV(154.632.62x)'!$H:$H,'GV(154.632.62x)'!$S:$S,RBS!$A43,'GV(154.632.62x)'!$T:$T,RBS!M$5,'GV(154.632.62x)'!$U:$U,RBS!$A$1)+SUMIFS('641.642'!$G:$G,'641.642'!$S:$S,RBS!$A43,'641.642'!$T:$T,RBS!M$5,'641.642'!$W:$W,RBS!$A$1)-SUMIFS('641.642'!$H:$H,'641.642'!$S:$S,RBS!$A43,'641.642'!$T:$T,RBS!M$5,'641.642'!$W:$W,RBS!$A$1)+SUMIFS('635.811'!$G:$G,'635.811'!$Q:$Q,RBS!M$5,'635.811'!$R:$R,RBS!$A$1,'635.811'!$P:$P,RBS!$A43)</f>
        <v>0</v>
      </c>
      <c r="N43" s="35">
        <f>+SUMIFS('GV(154.632.62x)'!$G:$G,'GV(154.632.62x)'!$S:$S,RBS!$A43,'GV(154.632.62x)'!$T:$T,RBS!N$5,'GV(154.632.62x)'!$U:$U,RBS!$A$1)-SUMIFS('GV(154.632.62x)'!$H:$H,'GV(154.632.62x)'!$S:$S,RBS!$A43,'GV(154.632.62x)'!$T:$T,RBS!N$5,'GV(154.632.62x)'!$U:$U,RBS!$A$1)+SUMIFS('641.642'!$G:$G,'641.642'!$S:$S,RBS!$A43,'641.642'!$T:$T,RBS!N$5,'641.642'!$W:$W,RBS!$A$1)-SUMIFS('641.642'!$H:$H,'641.642'!$S:$S,RBS!$A43,'641.642'!$T:$T,RBS!N$5,'641.642'!$W:$W,RBS!$A$1)+SUMIFS('635.811'!$G:$G,'635.811'!$Q:$Q,RBS!N$5,'635.811'!$R:$R,RBS!$A$1,'635.811'!$P:$P,RBS!$A43)</f>
        <v>0</v>
      </c>
      <c r="O43" s="35">
        <f t="shared" si="2"/>
        <v>0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BS!$A44,'GV(154.632.62x)'!$T:$T,RBS!C$5,'GV(154.632.62x)'!$U:$U,RBS!$A$1)-SUMIFS('GV(154.632.62x)'!$H:$H,'GV(154.632.62x)'!$S:$S,RBS!$A44,'GV(154.632.62x)'!$T:$T,RBS!C$5,'GV(154.632.62x)'!$U:$U,RBS!$A$1)+SUMIFS('641.642'!$G:$G,'641.642'!$S:$S,RBS!$A44,'641.642'!$T:$T,RBS!C$5,'641.642'!$W:$W,RBS!$A$1)-SUMIFS('641.642'!$H:$H,'641.642'!$S:$S,RBS!$A44,'641.642'!$T:$T,RBS!C$5,'641.642'!$W:$W,RBS!$A$1)+SUMIFS('635.811'!$G:$G,'635.811'!$Q:$Q,RBS!C$5,'635.811'!$R:$R,RBS!$A$1,'635.811'!$P:$P,RBS!$A44)</f>
        <v>2103182</v>
      </c>
      <c r="D44" s="35">
        <f>+SUMIFS('GV(154.632.62x)'!$G:$G,'GV(154.632.62x)'!$S:$S,RBS!$A44,'GV(154.632.62x)'!$T:$T,RBS!D$5,'GV(154.632.62x)'!$U:$U,RBS!$A$1)-SUMIFS('GV(154.632.62x)'!$H:$H,'GV(154.632.62x)'!$S:$S,RBS!$A44,'GV(154.632.62x)'!$T:$T,RBS!D$5,'GV(154.632.62x)'!$U:$U,RBS!$A$1)+SUMIFS('641.642'!$G:$G,'641.642'!$S:$S,RBS!$A44,'641.642'!$T:$T,RBS!D$5,'641.642'!$W:$W,RBS!$A$1)-SUMIFS('641.642'!$H:$H,'641.642'!$S:$S,RBS!$A44,'641.642'!$T:$T,RBS!D$5,'641.642'!$W:$W,RBS!$A$1)+SUMIFS('635.811'!$G:$G,'635.811'!$Q:$Q,RBS!D$5,'635.811'!$R:$R,RBS!$A$1,'635.811'!$P:$P,RBS!$A44)</f>
        <v>223636</v>
      </c>
      <c r="E44" s="35">
        <f>+SUMIFS('GV(154.632.62x)'!$G:$G,'GV(154.632.62x)'!$S:$S,RBS!$A44,'GV(154.632.62x)'!$T:$T,RBS!E$5,'GV(154.632.62x)'!$U:$U,RBS!$A$1)-SUMIFS('GV(154.632.62x)'!$H:$H,'GV(154.632.62x)'!$S:$S,RBS!$A44,'GV(154.632.62x)'!$T:$T,RBS!E$5,'GV(154.632.62x)'!$U:$U,RBS!$A$1)+SUMIFS('641.642'!$G:$G,'641.642'!$S:$S,RBS!$A44,'641.642'!$T:$T,RBS!E$5,'641.642'!$W:$W,RBS!$A$1)-SUMIFS('641.642'!$H:$H,'641.642'!$S:$S,RBS!$A44,'641.642'!$T:$T,RBS!E$5,'641.642'!$W:$W,RBS!$A$1)+SUMIFS('635.811'!$G:$G,'635.811'!$Q:$Q,RBS!E$5,'635.811'!$R:$R,RBS!$A$1,'635.811'!$P:$P,RBS!$A44)</f>
        <v>1818182</v>
      </c>
      <c r="F44" s="35">
        <f>+SUMIFS('GV(154.632.62x)'!$G:$G,'GV(154.632.62x)'!$S:$S,RBS!$A44,'GV(154.632.62x)'!$T:$T,RBS!F$5,'GV(154.632.62x)'!$U:$U,RBS!$A$1)-SUMIFS('GV(154.632.62x)'!$H:$H,'GV(154.632.62x)'!$S:$S,RBS!$A44,'GV(154.632.62x)'!$T:$T,RBS!F$5,'GV(154.632.62x)'!$U:$U,RBS!$A$1)+SUMIFS('641.642'!$G:$G,'641.642'!$S:$S,RBS!$A44,'641.642'!$T:$T,RBS!F$5,'641.642'!$W:$W,RBS!$A$1)-SUMIFS('641.642'!$H:$H,'641.642'!$S:$S,RBS!$A44,'641.642'!$T:$T,RBS!F$5,'641.642'!$W:$W,RBS!$A$1)+SUMIFS('635.811'!$G:$G,'635.811'!$Q:$Q,RBS!F$5,'635.811'!$R:$R,RBS!$A$1,'635.811'!$P:$P,RBS!$A44)</f>
        <v>0</v>
      </c>
      <c r="G44" s="35">
        <f>+SUMIFS('GV(154.632.62x)'!$G:$G,'GV(154.632.62x)'!$S:$S,RBS!$A44,'GV(154.632.62x)'!$T:$T,RBS!G$5,'GV(154.632.62x)'!$U:$U,RBS!$A$1)-SUMIFS('GV(154.632.62x)'!$H:$H,'GV(154.632.62x)'!$S:$S,RBS!$A44,'GV(154.632.62x)'!$T:$T,RBS!G$5,'GV(154.632.62x)'!$U:$U,RBS!$A$1)+SUMIFS('641.642'!$G:$G,'641.642'!$S:$S,RBS!$A44,'641.642'!$T:$T,RBS!G$5,'641.642'!$W:$W,RBS!$A$1)-SUMIFS('641.642'!$H:$H,'641.642'!$S:$S,RBS!$A44,'641.642'!$T:$T,RBS!G$5,'641.642'!$W:$W,RBS!$A$1)+SUMIFS('635.811'!$G:$G,'635.811'!$Q:$Q,RBS!G$5,'635.811'!$R:$R,RBS!$A$1,'635.811'!$P:$P,RBS!$A44)</f>
        <v>0</v>
      </c>
      <c r="H44" s="35">
        <f>+SUMIFS('GV(154.632.62x)'!$G:$G,'GV(154.632.62x)'!$S:$S,RBS!$A44,'GV(154.632.62x)'!$T:$T,RBS!H$5,'GV(154.632.62x)'!$U:$U,RBS!$A$1)-SUMIFS('GV(154.632.62x)'!$H:$H,'GV(154.632.62x)'!$S:$S,RBS!$A44,'GV(154.632.62x)'!$T:$T,RBS!H$5,'GV(154.632.62x)'!$U:$U,RBS!$A$1)+SUMIFS('641.642'!$G:$G,'641.642'!$S:$S,RBS!$A44,'641.642'!$T:$T,RBS!H$5,'641.642'!$W:$W,RBS!$A$1)-SUMIFS('641.642'!$H:$H,'641.642'!$S:$S,RBS!$A44,'641.642'!$T:$T,RBS!H$5,'641.642'!$W:$W,RBS!$A$1)+SUMIFS('635.811'!$G:$G,'635.811'!$Q:$Q,RBS!H$5,'635.811'!$R:$R,RBS!$A$1,'635.811'!$P:$P,RBS!$A44)</f>
        <v>0</v>
      </c>
      <c r="I44" s="35">
        <f>+SUMIFS('GV(154.632.62x)'!$G:$G,'GV(154.632.62x)'!$S:$S,RBS!$A44,'GV(154.632.62x)'!$T:$T,RBS!I$5,'GV(154.632.62x)'!$U:$U,RBS!$A$1)-SUMIFS('GV(154.632.62x)'!$H:$H,'GV(154.632.62x)'!$S:$S,RBS!$A44,'GV(154.632.62x)'!$T:$T,RBS!I$5,'GV(154.632.62x)'!$U:$U,RBS!$A$1)+SUMIFS('641.642'!$G:$G,'641.642'!$S:$S,RBS!$A44,'641.642'!$T:$T,RBS!I$5,'641.642'!$W:$W,RBS!$A$1)-SUMIFS('641.642'!$H:$H,'641.642'!$S:$S,RBS!$A44,'641.642'!$T:$T,RBS!I$5,'641.642'!$W:$W,RBS!$A$1)+SUMIFS('635.811'!$G:$G,'635.811'!$Q:$Q,RBS!I$5,'635.811'!$R:$R,RBS!$A$1,'635.811'!$P:$P,RBS!$A44)</f>
        <v>0</v>
      </c>
      <c r="J44" s="35">
        <f>+SUMIFS('GV(154.632.62x)'!$G:$G,'GV(154.632.62x)'!$S:$S,RBS!$A44,'GV(154.632.62x)'!$T:$T,RBS!J$5,'GV(154.632.62x)'!$U:$U,RBS!$A$1)-SUMIFS('GV(154.632.62x)'!$H:$H,'GV(154.632.62x)'!$S:$S,RBS!$A44,'GV(154.632.62x)'!$T:$T,RBS!J$5,'GV(154.632.62x)'!$U:$U,RBS!$A$1)+SUMIFS('641.642'!$G:$G,'641.642'!$S:$S,RBS!$A44,'641.642'!$T:$T,RBS!J$5,'641.642'!$W:$W,RBS!$A$1)-SUMIFS('641.642'!$H:$H,'641.642'!$S:$S,RBS!$A44,'641.642'!$T:$T,RBS!J$5,'641.642'!$W:$W,RBS!$A$1)+SUMIFS('635.811'!$G:$G,'635.811'!$Q:$Q,RBS!J$5,'635.811'!$R:$R,RBS!$A$1,'635.811'!$P:$P,RBS!$A44)</f>
        <v>0</v>
      </c>
      <c r="K44" s="35">
        <f>+SUMIFS('GV(154.632.62x)'!$G:$G,'GV(154.632.62x)'!$S:$S,RBS!$A44,'GV(154.632.62x)'!$T:$T,RBS!K$5,'GV(154.632.62x)'!$U:$U,RBS!$A$1)-SUMIFS('GV(154.632.62x)'!$H:$H,'GV(154.632.62x)'!$S:$S,RBS!$A44,'GV(154.632.62x)'!$T:$T,RBS!K$5,'GV(154.632.62x)'!$U:$U,RBS!$A$1)+SUMIFS('641.642'!$G:$G,'641.642'!$S:$S,RBS!$A44,'641.642'!$T:$T,RBS!K$5,'641.642'!$W:$W,RBS!$A$1)-SUMIFS('641.642'!$H:$H,'641.642'!$S:$S,RBS!$A44,'641.642'!$T:$T,RBS!K$5,'641.642'!$W:$W,RBS!$A$1)+SUMIFS('635.811'!$G:$G,'635.811'!$Q:$Q,RBS!K$5,'635.811'!$R:$R,RBS!$A$1,'635.811'!$P:$P,RBS!$A44)</f>
        <v>150000</v>
      </c>
      <c r="L44" s="35">
        <f>+SUMIFS('GV(154.632.62x)'!$G:$G,'GV(154.632.62x)'!$S:$S,RBS!$A44,'GV(154.632.62x)'!$T:$T,RBS!L$5,'GV(154.632.62x)'!$U:$U,RBS!$A$1)-SUMIFS('GV(154.632.62x)'!$H:$H,'GV(154.632.62x)'!$S:$S,RBS!$A44,'GV(154.632.62x)'!$T:$T,RBS!L$5,'GV(154.632.62x)'!$U:$U,RBS!$A$1)+SUMIFS('641.642'!$G:$G,'641.642'!$S:$S,RBS!$A44,'641.642'!$T:$T,RBS!L$5,'641.642'!$W:$W,RBS!$A$1)-SUMIFS('641.642'!$H:$H,'641.642'!$S:$S,RBS!$A44,'641.642'!$T:$T,RBS!L$5,'641.642'!$W:$W,RBS!$A$1)+SUMIFS('635.811'!$G:$G,'635.811'!$Q:$Q,RBS!L$5,'635.811'!$R:$R,RBS!$A$1,'635.811'!$P:$P,RBS!$A44)</f>
        <v>0</v>
      </c>
      <c r="M44" s="35">
        <f>+SUMIFS('GV(154.632.62x)'!$G:$G,'GV(154.632.62x)'!$S:$S,RBS!$A44,'GV(154.632.62x)'!$T:$T,RBS!M$5,'GV(154.632.62x)'!$U:$U,RBS!$A$1)-SUMIFS('GV(154.632.62x)'!$H:$H,'GV(154.632.62x)'!$S:$S,RBS!$A44,'GV(154.632.62x)'!$T:$T,RBS!M$5,'GV(154.632.62x)'!$U:$U,RBS!$A$1)+SUMIFS('641.642'!$G:$G,'641.642'!$S:$S,RBS!$A44,'641.642'!$T:$T,RBS!M$5,'641.642'!$W:$W,RBS!$A$1)-SUMIFS('641.642'!$H:$H,'641.642'!$S:$S,RBS!$A44,'641.642'!$T:$T,RBS!M$5,'641.642'!$W:$W,RBS!$A$1)+SUMIFS('635.811'!$G:$G,'635.811'!$Q:$Q,RBS!M$5,'635.811'!$R:$R,RBS!$A$1,'635.811'!$P:$P,RBS!$A44)</f>
        <v>0</v>
      </c>
      <c r="N44" s="35">
        <f>+SUMIFS('GV(154.632.62x)'!$G:$G,'GV(154.632.62x)'!$S:$S,RBS!$A44,'GV(154.632.62x)'!$T:$T,RBS!N$5,'GV(154.632.62x)'!$U:$U,RBS!$A$1)-SUMIFS('GV(154.632.62x)'!$H:$H,'GV(154.632.62x)'!$S:$S,RBS!$A44,'GV(154.632.62x)'!$T:$T,RBS!N$5,'GV(154.632.62x)'!$U:$U,RBS!$A$1)+SUMIFS('641.642'!$G:$G,'641.642'!$S:$S,RBS!$A44,'641.642'!$T:$T,RBS!N$5,'641.642'!$W:$W,RBS!$A$1)-SUMIFS('641.642'!$H:$H,'641.642'!$S:$S,RBS!$A44,'641.642'!$T:$T,RBS!N$5,'641.642'!$W:$W,RBS!$A$1)+SUMIFS('635.811'!$G:$G,'635.811'!$Q:$Q,RBS!N$5,'635.811'!$R:$R,RBS!$A$1,'635.811'!$P:$P,RBS!$A44)</f>
        <v>0</v>
      </c>
      <c r="O44" s="35">
        <f t="shared" si="2"/>
        <v>4295000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BS!$A45,'GV(154.632.62x)'!$T:$T,RBS!C$5,'GV(154.632.62x)'!$U:$U,RBS!$A$1)-SUMIFS('GV(154.632.62x)'!$H:$H,'GV(154.632.62x)'!$S:$S,RBS!$A45,'GV(154.632.62x)'!$T:$T,RBS!C$5,'GV(154.632.62x)'!$U:$U,RBS!$A$1)+SUMIFS('641.642'!$G:$G,'641.642'!$S:$S,RBS!$A45,'641.642'!$T:$T,RBS!C$5,'641.642'!$W:$W,RBS!$A$1)-SUMIFS('641.642'!$H:$H,'641.642'!$S:$S,RBS!$A45,'641.642'!$T:$T,RBS!C$5,'641.642'!$W:$W,RBS!$A$1)+SUMIFS('635.811'!$G:$G,'635.811'!$Q:$Q,RBS!C$5,'635.811'!$R:$R,RBS!$A$1,'635.811'!$P:$P,RBS!$A45)</f>
        <v>2000000</v>
      </c>
      <c r="D45" s="35">
        <f>+SUMIFS('GV(154.632.62x)'!$G:$G,'GV(154.632.62x)'!$S:$S,RBS!$A45,'GV(154.632.62x)'!$T:$T,RBS!D$5,'GV(154.632.62x)'!$U:$U,RBS!$A$1)-SUMIFS('GV(154.632.62x)'!$H:$H,'GV(154.632.62x)'!$S:$S,RBS!$A45,'GV(154.632.62x)'!$T:$T,RBS!D$5,'GV(154.632.62x)'!$U:$U,RBS!$A$1)+SUMIFS('641.642'!$G:$G,'641.642'!$S:$S,RBS!$A45,'641.642'!$T:$T,RBS!D$5,'641.642'!$W:$W,RBS!$A$1)-SUMIFS('641.642'!$H:$H,'641.642'!$S:$S,RBS!$A45,'641.642'!$T:$T,RBS!D$5,'641.642'!$W:$W,RBS!$A$1)+SUMIFS('635.811'!$G:$G,'635.811'!$Q:$Q,RBS!D$5,'635.811'!$R:$R,RBS!$A$1,'635.811'!$P:$P,RBS!$A45)</f>
        <v>0</v>
      </c>
      <c r="E45" s="35">
        <f>+SUMIFS('GV(154.632.62x)'!$G:$G,'GV(154.632.62x)'!$S:$S,RBS!$A45,'GV(154.632.62x)'!$T:$T,RBS!E$5,'GV(154.632.62x)'!$U:$U,RBS!$A$1)-SUMIFS('GV(154.632.62x)'!$H:$H,'GV(154.632.62x)'!$S:$S,RBS!$A45,'GV(154.632.62x)'!$T:$T,RBS!E$5,'GV(154.632.62x)'!$U:$U,RBS!$A$1)+SUMIFS('641.642'!$G:$G,'641.642'!$S:$S,RBS!$A45,'641.642'!$T:$T,RBS!E$5,'641.642'!$W:$W,RBS!$A$1)-SUMIFS('641.642'!$H:$H,'641.642'!$S:$S,RBS!$A45,'641.642'!$T:$T,RBS!E$5,'641.642'!$W:$W,RBS!$A$1)+SUMIFS('635.811'!$G:$G,'635.811'!$Q:$Q,RBS!E$5,'635.811'!$R:$R,RBS!$A$1,'635.811'!$P:$P,RBS!$A45)</f>
        <v>25947</v>
      </c>
      <c r="F45" s="35">
        <f>+SUMIFS('GV(154.632.62x)'!$G:$G,'GV(154.632.62x)'!$S:$S,RBS!$A45,'GV(154.632.62x)'!$T:$T,RBS!F$5,'GV(154.632.62x)'!$U:$U,RBS!$A$1)-SUMIFS('GV(154.632.62x)'!$H:$H,'GV(154.632.62x)'!$S:$S,RBS!$A45,'GV(154.632.62x)'!$T:$T,RBS!F$5,'GV(154.632.62x)'!$U:$U,RBS!$A$1)+SUMIFS('641.642'!$G:$G,'641.642'!$S:$S,RBS!$A45,'641.642'!$T:$T,RBS!F$5,'641.642'!$W:$W,RBS!$A$1)-SUMIFS('641.642'!$H:$H,'641.642'!$S:$S,RBS!$A45,'641.642'!$T:$T,RBS!F$5,'641.642'!$W:$W,RBS!$A$1)+SUMIFS('635.811'!$G:$G,'635.811'!$Q:$Q,RBS!F$5,'635.811'!$R:$R,RBS!$A$1,'635.811'!$P:$P,RBS!$A45)</f>
        <v>26116</v>
      </c>
      <c r="G45" s="35">
        <f>+SUMIFS('GV(154.632.62x)'!$G:$G,'GV(154.632.62x)'!$S:$S,RBS!$A45,'GV(154.632.62x)'!$T:$T,RBS!G$5,'GV(154.632.62x)'!$U:$U,RBS!$A$1)-SUMIFS('GV(154.632.62x)'!$H:$H,'GV(154.632.62x)'!$S:$S,RBS!$A45,'GV(154.632.62x)'!$T:$T,RBS!G$5,'GV(154.632.62x)'!$U:$U,RBS!$A$1)+SUMIFS('641.642'!$G:$G,'641.642'!$S:$S,RBS!$A45,'641.642'!$T:$T,RBS!G$5,'641.642'!$W:$W,RBS!$A$1)-SUMIFS('641.642'!$H:$H,'641.642'!$S:$S,RBS!$A45,'641.642'!$T:$T,RBS!G$5,'641.642'!$W:$W,RBS!$A$1)+SUMIFS('635.811'!$G:$G,'635.811'!$Q:$Q,RBS!G$5,'635.811'!$R:$R,RBS!$A$1,'635.811'!$P:$P,RBS!$A45)</f>
        <v>26705</v>
      </c>
      <c r="H45" s="35">
        <f>+SUMIFS('GV(154.632.62x)'!$G:$G,'GV(154.632.62x)'!$S:$S,RBS!$A45,'GV(154.632.62x)'!$T:$T,RBS!H$5,'GV(154.632.62x)'!$U:$U,RBS!$A$1)-SUMIFS('GV(154.632.62x)'!$H:$H,'GV(154.632.62x)'!$S:$S,RBS!$A45,'GV(154.632.62x)'!$T:$T,RBS!H$5,'GV(154.632.62x)'!$U:$U,RBS!$A$1)+SUMIFS('641.642'!$G:$G,'641.642'!$S:$S,RBS!$A45,'641.642'!$T:$T,RBS!H$5,'641.642'!$W:$W,RBS!$A$1)-SUMIFS('641.642'!$H:$H,'641.642'!$S:$S,RBS!$A45,'641.642'!$T:$T,RBS!H$5,'641.642'!$W:$W,RBS!$A$1)+SUMIFS('635.811'!$G:$G,'635.811'!$Q:$Q,RBS!H$5,'635.811'!$R:$R,RBS!$A$1,'635.811'!$P:$P,RBS!$A45)</f>
        <v>26796</v>
      </c>
      <c r="I45" s="35">
        <f>+SUMIFS('GV(154.632.62x)'!$G:$G,'GV(154.632.62x)'!$S:$S,RBS!$A45,'GV(154.632.62x)'!$T:$T,RBS!I$5,'GV(154.632.62x)'!$U:$U,RBS!$A$1)-SUMIFS('GV(154.632.62x)'!$H:$H,'GV(154.632.62x)'!$S:$S,RBS!$A45,'GV(154.632.62x)'!$T:$T,RBS!I$5,'GV(154.632.62x)'!$U:$U,RBS!$A$1)+SUMIFS('641.642'!$G:$G,'641.642'!$S:$S,RBS!$A45,'641.642'!$T:$T,RBS!I$5,'641.642'!$W:$W,RBS!$A$1)-SUMIFS('641.642'!$H:$H,'641.642'!$S:$S,RBS!$A45,'641.642'!$T:$T,RBS!I$5,'641.642'!$W:$W,RBS!$A$1)+SUMIFS('635.811'!$G:$G,'635.811'!$Q:$Q,RBS!I$5,'635.811'!$R:$R,RBS!$A$1,'635.811'!$P:$P,RBS!$A45)</f>
        <v>26800</v>
      </c>
      <c r="J45" s="35">
        <f>+SUMIFS('GV(154.632.62x)'!$G:$G,'GV(154.632.62x)'!$S:$S,RBS!$A45,'GV(154.632.62x)'!$T:$T,RBS!J$5,'GV(154.632.62x)'!$U:$U,RBS!$A$1)-SUMIFS('GV(154.632.62x)'!$H:$H,'GV(154.632.62x)'!$S:$S,RBS!$A45,'GV(154.632.62x)'!$T:$T,RBS!J$5,'GV(154.632.62x)'!$U:$U,RBS!$A$1)+SUMIFS('641.642'!$G:$G,'641.642'!$S:$S,RBS!$A45,'641.642'!$T:$T,RBS!J$5,'641.642'!$W:$W,RBS!$A$1)-SUMIFS('641.642'!$H:$H,'641.642'!$S:$S,RBS!$A45,'641.642'!$T:$T,RBS!J$5,'641.642'!$W:$W,RBS!$A$1)+SUMIFS('635.811'!$G:$G,'635.811'!$Q:$Q,RBS!J$5,'635.811'!$R:$R,RBS!$A$1,'635.811'!$P:$P,RBS!$A45)</f>
        <v>0</v>
      </c>
      <c r="K45" s="35">
        <f>+SUMIFS('GV(154.632.62x)'!$G:$G,'GV(154.632.62x)'!$S:$S,RBS!$A45,'GV(154.632.62x)'!$T:$T,RBS!K$5,'GV(154.632.62x)'!$U:$U,RBS!$A$1)-SUMIFS('GV(154.632.62x)'!$H:$H,'GV(154.632.62x)'!$S:$S,RBS!$A45,'GV(154.632.62x)'!$T:$T,RBS!K$5,'GV(154.632.62x)'!$U:$U,RBS!$A$1)+SUMIFS('641.642'!$G:$G,'641.642'!$S:$S,RBS!$A45,'641.642'!$T:$T,RBS!K$5,'641.642'!$W:$W,RBS!$A$1)-SUMIFS('641.642'!$H:$H,'641.642'!$S:$S,RBS!$A45,'641.642'!$T:$T,RBS!K$5,'641.642'!$W:$W,RBS!$A$1)+SUMIFS('635.811'!$G:$G,'635.811'!$Q:$Q,RBS!K$5,'635.811'!$R:$R,RBS!$A$1,'635.811'!$P:$P,RBS!$A45)</f>
        <v>0</v>
      </c>
      <c r="L45" s="35">
        <f>+SUMIFS('GV(154.632.62x)'!$G:$G,'GV(154.632.62x)'!$S:$S,RBS!$A45,'GV(154.632.62x)'!$T:$T,RBS!L$5,'GV(154.632.62x)'!$U:$U,RBS!$A$1)-SUMIFS('GV(154.632.62x)'!$H:$H,'GV(154.632.62x)'!$S:$S,RBS!$A45,'GV(154.632.62x)'!$T:$T,RBS!L$5,'GV(154.632.62x)'!$U:$U,RBS!$A$1)+SUMIFS('641.642'!$G:$G,'641.642'!$S:$S,RBS!$A45,'641.642'!$T:$T,RBS!L$5,'641.642'!$W:$W,RBS!$A$1)-SUMIFS('641.642'!$H:$H,'641.642'!$S:$S,RBS!$A45,'641.642'!$T:$T,RBS!L$5,'641.642'!$W:$W,RBS!$A$1)+SUMIFS('635.811'!$G:$G,'635.811'!$Q:$Q,RBS!L$5,'635.811'!$R:$R,RBS!$A$1,'635.811'!$P:$P,RBS!$A45)</f>
        <v>0</v>
      </c>
      <c r="M45" s="35">
        <f>+SUMIFS('GV(154.632.62x)'!$G:$G,'GV(154.632.62x)'!$S:$S,RBS!$A45,'GV(154.632.62x)'!$T:$T,RBS!M$5,'GV(154.632.62x)'!$U:$U,RBS!$A$1)-SUMIFS('GV(154.632.62x)'!$H:$H,'GV(154.632.62x)'!$S:$S,RBS!$A45,'GV(154.632.62x)'!$T:$T,RBS!M$5,'GV(154.632.62x)'!$U:$U,RBS!$A$1)+SUMIFS('641.642'!$G:$G,'641.642'!$S:$S,RBS!$A45,'641.642'!$T:$T,RBS!M$5,'641.642'!$W:$W,RBS!$A$1)-SUMIFS('641.642'!$H:$H,'641.642'!$S:$S,RBS!$A45,'641.642'!$T:$T,RBS!M$5,'641.642'!$W:$W,RBS!$A$1)+SUMIFS('635.811'!$G:$G,'635.811'!$Q:$Q,RBS!M$5,'635.811'!$R:$R,RBS!$A$1,'635.811'!$P:$P,RBS!$A45)</f>
        <v>0</v>
      </c>
      <c r="N45" s="35">
        <f>+SUMIFS('GV(154.632.62x)'!$G:$G,'GV(154.632.62x)'!$S:$S,RBS!$A45,'GV(154.632.62x)'!$T:$T,RBS!N$5,'GV(154.632.62x)'!$U:$U,RBS!$A$1)-SUMIFS('GV(154.632.62x)'!$H:$H,'GV(154.632.62x)'!$S:$S,RBS!$A45,'GV(154.632.62x)'!$T:$T,RBS!N$5,'GV(154.632.62x)'!$U:$U,RBS!$A$1)+SUMIFS('641.642'!$G:$G,'641.642'!$S:$S,RBS!$A45,'641.642'!$T:$T,RBS!N$5,'641.642'!$W:$W,RBS!$A$1)-SUMIFS('641.642'!$H:$H,'641.642'!$S:$S,RBS!$A45,'641.642'!$T:$T,RBS!N$5,'641.642'!$W:$W,RBS!$A$1)+SUMIFS('635.811'!$G:$G,'635.811'!$Q:$Q,RBS!N$5,'635.811'!$R:$R,RBS!$A$1,'635.811'!$P:$P,RBS!$A45)</f>
        <v>0</v>
      </c>
      <c r="O45" s="35">
        <f t="shared" si="2"/>
        <v>2132364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BS!$A46,'GV(154.632.62x)'!$T:$T,RBS!C$5,'GV(154.632.62x)'!$U:$U,RBS!$A$1)-SUMIFS('GV(154.632.62x)'!$H:$H,'GV(154.632.62x)'!$S:$S,RBS!$A46,'GV(154.632.62x)'!$T:$T,RBS!C$5,'GV(154.632.62x)'!$U:$U,RBS!$A$1)+SUMIFS('641.642'!$G:$G,'641.642'!$S:$S,RBS!$A46,'641.642'!$T:$T,RBS!C$5,'641.642'!$W:$W,RBS!$A$1)-SUMIFS('641.642'!$H:$H,'641.642'!$S:$S,RBS!$A46,'641.642'!$T:$T,RBS!C$5,'641.642'!$W:$W,RBS!$A$1)+SUMIFS('635.811'!$G:$G,'635.811'!$Q:$Q,RBS!C$5,'635.811'!$R:$R,RBS!$A$1,'635.811'!$P:$P,RBS!$A46)</f>
        <v>0</v>
      </c>
      <c r="D46" s="35">
        <f>+SUMIFS('GV(154.632.62x)'!$G:$G,'GV(154.632.62x)'!$S:$S,RBS!$A46,'GV(154.632.62x)'!$T:$T,RBS!D$5,'GV(154.632.62x)'!$U:$U,RBS!$A$1)-SUMIFS('GV(154.632.62x)'!$H:$H,'GV(154.632.62x)'!$S:$S,RBS!$A46,'GV(154.632.62x)'!$T:$T,RBS!D$5,'GV(154.632.62x)'!$U:$U,RBS!$A$1)+SUMIFS('641.642'!$G:$G,'641.642'!$S:$S,RBS!$A46,'641.642'!$T:$T,RBS!D$5,'641.642'!$W:$W,RBS!$A$1)-SUMIFS('641.642'!$H:$H,'641.642'!$S:$S,RBS!$A46,'641.642'!$T:$T,RBS!D$5,'641.642'!$W:$W,RBS!$A$1)+SUMIFS('635.811'!$G:$G,'635.811'!$Q:$Q,RBS!D$5,'635.811'!$R:$R,RBS!$A$1,'635.811'!$P:$P,RBS!$A46)</f>
        <v>0</v>
      </c>
      <c r="E46" s="35">
        <f>+SUMIFS('GV(154.632.62x)'!$G:$G,'GV(154.632.62x)'!$S:$S,RBS!$A46,'GV(154.632.62x)'!$T:$T,RBS!E$5,'GV(154.632.62x)'!$U:$U,RBS!$A$1)-SUMIFS('GV(154.632.62x)'!$H:$H,'GV(154.632.62x)'!$S:$S,RBS!$A46,'GV(154.632.62x)'!$T:$T,RBS!E$5,'GV(154.632.62x)'!$U:$U,RBS!$A$1)+SUMIFS('641.642'!$G:$G,'641.642'!$S:$S,RBS!$A46,'641.642'!$T:$T,RBS!E$5,'641.642'!$W:$W,RBS!$A$1)-SUMIFS('641.642'!$H:$H,'641.642'!$S:$S,RBS!$A46,'641.642'!$T:$T,RBS!E$5,'641.642'!$W:$W,RBS!$A$1)+SUMIFS('635.811'!$G:$G,'635.811'!$Q:$Q,RBS!E$5,'635.811'!$R:$R,RBS!$A$1,'635.811'!$P:$P,RBS!$A46)</f>
        <v>0</v>
      </c>
      <c r="F46" s="35">
        <f>+SUMIFS('GV(154.632.62x)'!$G:$G,'GV(154.632.62x)'!$S:$S,RBS!$A46,'GV(154.632.62x)'!$T:$T,RBS!F$5,'GV(154.632.62x)'!$U:$U,RBS!$A$1)-SUMIFS('GV(154.632.62x)'!$H:$H,'GV(154.632.62x)'!$S:$S,RBS!$A46,'GV(154.632.62x)'!$T:$T,RBS!F$5,'GV(154.632.62x)'!$U:$U,RBS!$A$1)+SUMIFS('641.642'!$G:$G,'641.642'!$S:$S,RBS!$A46,'641.642'!$T:$T,RBS!F$5,'641.642'!$W:$W,RBS!$A$1)-SUMIFS('641.642'!$H:$H,'641.642'!$S:$S,RBS!$A46,'641.642'!$T:$T,RBS!F$5,'641.642'!$W:$W,RBS!$A$1)+SUMIFS('635.811'!$G:$G,'635.811'!$Q:$Q,RBS!F$5,'635.811'!$R:$R,RBS!$A$1,'635.811'!$P:$P,RBS!$A46)</f>
        <v>0</v>
      </c>
      <c r="G46" s="35">
        <f>+SUMIFS('GV(154.632.62x)'!$G:$G,'GV(154.632.62x)'!$S:$S,RBS!$A46,'GV(154.632.62x)'!$T:$T,RBS!G$5,'GV(154.632.62x)'!$U:$U,RBS!$A$1)-SUMIFS('GV(154.632.62x)'!$H:$H,'GV(154.632.62x)'!$S:$S,RBS!$A46,'GV(154.632.62x)'!$T:$T,RBS!G$5,'GV(154.632.62x)'!$U:$U,RBS!$A$1)+SUMIFS('641.642'!$G:$G,'641.642'!$S:$S,RBS!$A46,'641.642'!$T:$T,RBS!G$5,'641.642'!$W:$W,RBS!$A$1)-SUMIFS('641.642'!$H:$H,'641.642'!$S:$S,RBS!$A46,'641.642'!$T:$T,RBS!G$5,'641.642'!$W:$W,RBS!$A$1)+SUMIFS('635.811'!$G:$G,'635.811'!$Q:$Q,RBS!G$5,'635.811'!$R:$R,RBS!$A$1,'635.811'!$P:$P,RBS!$A46)</f>
        <v>6666666</v>
      </c>
      <c r="H46" s="35">
        <f>+SUMIFS('GV(154.632.62x)'!$G:$G,'GV(154.632.62x)'!$S:$S,RBS!$A46,'GV(154.632.62x)'!$T:$T,RBS!H$5,'GV(154.632.62x)'!$U:$U,RBS!$A$1)-SUMIFS('GV(154.632.62x)'!$H:$H,'GV(154.632.62x)'!$S:$S,RBS!$A46,'GV(154.632.62x)'!$T:$T,RBS!H$5,'GV(154.632.62x)'!$U:$U,RBS!$A$1)+SUMIFS('641.642'!$G:$G,'641.642'!$S:$S,RBS!$A46,'641.642'!$T:$T,RBS!H$5,'641.642'!$W:$W,RBS!$A$1)-SUMIFS('641.642'!$H:$H,'641.642'!$S:$S,RBS!$A46,'641.642'!$T:$T,RBS!H$5,'641.642'!$W:$W,RBS!$A$1)+SUMIFS('635.811'!$G:$G,'635.811'!$Q:$Q,RBS!H$5,'635.811'!$R:$R,RBS!$A$1,'635.811'!$P:$P,RBS!$A46)</f>
        <v>6666666</v>
      </c>
      <c r="I46" s="35">
        <f>+SUMIFS('GV(154.632.62x)'!$G:$G,'GV(154.632.62x)'!$S:$S,RBS!$A46,'GV(154.632.62x)'!$T:$T,RBS!I$5,'GV(154.632.62x)'!$U:$U,RBS!$A$1)-SUMIFS('GV(154.632.62x)'!$H:$H,'GV(154.632.62x)'!$S:$S,RBS!$A46,'GV(154.632.62x)'!$T:$T,RBS!I$5,'GV(154.632.62x)'!$U:$U,RBS!$A$1)+SUMIFS('641.642'!$G:$G,'641.642'!$S:$S,RBS!$A46,'641.642'!$T:$T,RBS!I$5,'641.642'!$W:$W,RBS!$A$1)-SUMIFS('641.642'!$H:$H,'641.642'!$S:$S,RBS!$A46,'641.642'!$T:$T,RBS!I$5,'641.642'!$W:$W,RBS!$A$1)+SUMIFS('635.811'!$G:$G,'635.811'!$Q:$Q,RBS!I$5,'635.811'!$R:$R,RBS!$A$1,'635.811'!$P:$P,RBS!$A46)</f>
        <v>6666666</v>
      </c>
      <c r="J46" s="35">
        <f>+SUMIFS('GV(154.632.62x)'!$G:$G,'GV(154.632.62x)'!$S:$S,RBS!$A46,'GV(154.632.62x)'!$T:$T,RBS!J$5,'GV(154.632.62x)'!$U:$U,RBS!$A$1)-SUMIFS('GV(154.632.62x)'!$H:$H,'GV(154.632.62x)'!$S:$S,RBS!$A46,'GV(154.632.62x)'!$T:$T,RBS!J$5,'GV(154.632.62x)'!$U:$U,RBS!$A$1)+SUMIFS('641.642'!$G:$G,'641.642'!$S:$S,RBS!$A46,'641.642'!$T:$T,RBS!J$5,'641.642'!$W:$W,RBS!$A$1)-SUMIFS('641.642'!$H:$H,'641.642'!$S:$S,RBS!$A46,'641.642'!$T:$T,RBS!J$5,'641.642'!$W:$W,RBS!$A$1)+SUMIFS('635.811'!$G:$G,'635.811'!$Q:$Q,RBS!J$5,'635.811'!$R:$R,RBS!$A$1,'635.811'!$P:$P,RBS!$A46)</f>
        <v>0</v>
      </c>
      <c r="K46" s="35">
        <f>+SUMIFS('GV(154.632.62x)'!$G:$G,'GV(154.632.62x)'!$S:$S,RBS!$A46,'GV(154.632.62x)'!$T:$T,RBS!K$5,'GV(154.632.62x)'!$U:$U,RBS!$A$1)-SUMIFS('GV(154.632.62x)'!$H:$H,'GV(154.632.62x)'!$S:$S,RBS!$A46,'GV(154.632.62x)'!$T:$T,RBS!K$5,'GV(154.632.62x)'!$U:$U,RBS!$A$1)+SUMIFS('641.642'!$G:$G,'641.642'!$S:$S,RBS!$A46,'641.642'!$T:$T,RBS!K$5,'641.642'!$W:$W,RBS!$A$1)-SUMIFS('641.642'!$H:$H,'641.642'!$S:$S,RBS!$A46,'641.642'!$T:$T,RBS!K$5,'641.642'!$W:$W,RBS!$A$1)+SUMIFS('635.811'!$G:$G,'635.811'!$Q:$Q,RBS!K$5,'635.811'!$R:$R,RBS!$A$1,'635.811'!$P:$P,RBS!$A46)</f>
        <v>0</v>
      </c>
      <c r="L46" s="35">
        <f>+SUMIFS('GV(154.632.62x)'!$G:$G,'GV(154.632.62x)'!$S:$S,RBS!$A46,'GV(154.632.62x)'!$T:$T,RBS!L$5,'GV(154.632.62x)'!$U:$U,RBS!$A$1)-SUMIFS('GV(154.632.62x)'!$H:$H,'GV(154.632.62x)'!$S:$S,RBS!$A46,'GV(154.632.62x)'!$T:$T,RBS!L$5,'GV(154.632.62x)'!$U:$U,RBS!$A$1)+SUMIFS('641.642'!$G:$G,'641.642'!$S:$S,RBS!$A46,'641.642'!$T:$T,RBS!L$5,'641.642'!$W:$W,RBS!$A$1)-SUMIFS('641.642'!$H:$H,'641.642'!$S:$S,RBS!$A46,'641.642'!$T:$T,RBS!L$5,'641.642'!$W:$W,RBS!$A$1)+SUMIFS('635.811'!$G:$G,'635.811'!$Q:$Q,RBS!L$5,'635.811'!$R:$R,RBS!$A$1,'635.811'!$P:$P,RBS!$A46)</f>
        <v>0</v>
      </c>
      <c r="M46" s="35">
        <f>+SUMIFS('GV(154.632.62x)'!$G:$G,'GV(154.632.62x)'!$S:$S,RBS!$A46,'GV(154.632.62x)'!$T:$T,RBS!M$5,'GV(154.632.62x)'!$U:$U,RBS!$A$1)-SUMIFS('GV(154.632.62x)'!$H:$H,'GV(154.632.62x)'!$S:$S,RBS!$A46,'GV(154.632.62x)'!$T:$T,RBS!M$5,'GV(154.632.62x)'!$U:$U,RBS!$A$1)+SUMIFS('641.642'!$G:$G,'641.642'!$S:$S,RBS!$A46,'641.642'!$T:$T,RBS!M$5,'641.642'!$W:$W,RBS!$A$1)-SUMIFS('641.642'!$H:$H,'641.642'!$S:$S,RBS!$A46,'641.642'!$T:$T,RBS!M$5,'641.642'!$W:$W,RBS!$A$1)+SUMIFS('635.811'!$G:$G,'635.811'!$Q:$Q,RBS!M$5,'635.811'!$R:$R,RBS!$A$1,'635.811'!$P:$P,RBS!$A46)</f>
        <v>0</v>
      </c>
      <c r="N46" s="35">
        <f>+SUMIFS('GV(154.632.62x)'!$G:$G,'GV(154.632.62x)'!$S:$S,RBS!$A46,'GV(154.632.62x)'!$T:$T,RBS!N$5,'GV(154.632.62x)'!$U:$U,RBS!$A$1)-SUMIFS('GV(154.632.62x)'!$H:$H,'GV(154.632.62x)'!$S:$S,RBS!$A46,'GV(154.632.62x)'!$T:$T,RBS!N$5,'GV(154.632.62x)'!$U:$U,RBS!$A$1)+SUMIFS('641.642'!$G:$G,'641.642'!$S:$S,RBS!$A46,'641.642'!$T:$T,RBS!N$5,'641.642'!$W:$W,RBS!$A$1)-SUMIFS('641.642'!$H:$H,'641.642'!$S:$S,RBS!$A46,'641.642'!$T:$T,RBS!N$5,'641.642'!$W:$W,RBS!$A$1)+SUMIFS('635.811'!$G:$G,'635.811'!$Q:$Q,RBS!N$5,'635.811'!$R:$R,RBS!$A$1,'635.811'!$P:$P,RBS!$A46)</f>
        <v>0</v>
      </c>
      <c r="O46" s="35">
        <f t="shared" si="2"/>
        <v>19999998</v>
      </c>
    </row>
    <row r="47" spans="1:16" x14ac:dyDescent="0.25">
      <c r="A47" s="22" t="s">
        <v>1864</v>
      </c>
      <c r="B47" s="65" t="s">
        <v>1864</v>
      </c>
      <c r="C47" s="35">
        <f>+SUMIFS('GV(154.632.62x)'!$G:$G,'GV(154.632.62x)'!$S:$S,RBS!$A47,'GV(154.632.62x)'!$T:$T,RBS!C$5,'GV(154.632.62x)'!$U:$U,RBS!$A$1)-SUMIFS('GV(154.632.62x)'!$H:$H,'GV(154.632.62x)'!$S:$S,RBS!$A47,'GV(154.632.62x)'!$T:$T,RBS!C$5,'GV(154.632.62x)'!$U:$U,RBS!$A$1)+SUMIFS('641.642'!$G:$G,'641.642'!$S:$S,RBS!$A47,'641.642'!$T:$T,RBS!C$5,'641.642'!$W:$W,RBS!$A$1)-SUMIFS('641.642'!$H:$H,'641.642'!$S:$S,RBS!$A47,'641.642'!$T:$T,RBS!C$5,'641.642'!$W:$W,RBS!$A$1)</f>
        <v>0</v>
      </c>
      <c r="D47" s="35">
        <f>+SUMIFS('GV(154.632.62x)'!$G:$G,'GV(154.632.62x)'!$S:$S,RBS!$A47,'GV(154.632.62x)'!$T:$T,RBS!D$5,'GV(154.632.62x)'!$U:$U,RBS!$A$1)-SUMIFS('GV(154.632.62x)'!$H:$H,'GV(154.632.62x)'!$S:$S,RBS!$A47,'GV(154.632.62x)'!$T:$T,RBS!D$5,'GV(154.632.62x)'!$U:$U,RBS!$A$1)+SUMIFS('641.642'!$G:$G,'641.642'!$S:$S,RBS!$A47,'641.642'!$T:$T,RBS!D$5,'641.642'!$W:$W,RBS!$A$1)-SUMIFS('641.642'!$H:$H,'641.642'!$S:$S,RBS!$A47,'641.642'!$T:$T,RBS!D$5,'641.642'!$W:$W,RBS!$A$1)</f>
        <v>0</v>
      </c>
      <c r="E47" s="35">
        <f>+SUMIFS('GV(154.632.62x)'!$G:$G,'GV(154.632.62x)'!$S:$S,RBS!$A47,'GV(154.632.62x)'!$T:$T,RBS!E$5,'GV(154.632.62x)'!$U:$U,RBS!$A$1)-SUMIFS('GV(154.632.62x)'!$H:$H,'GV(154.632.62x)'!$S:$S,RBS!$A47,'GV(154.632.62x)'!$T:$T,RBS!E$5,'GV(154.632.62x)'!$U:$U,RBS!$A$1)+SUMIFS('641.642'!$G:$G,'641.642'!$S:$S,RBS!$A47,'641.642'!$T:$T,RBS!E$5,'641.642'!$W:$W,RBS!$A$1)-SUMIFS('641.642'!$H:$H,'641.642'!$S:$S,RBS!$A47,'641.642'!$T:$T,RBS!E$5,'641.642'!$W:$W,RBS!$A$1)</f>
        <v>0</v>
      </c>
      <c r="F47" s="35">
        <f>+SUMIFS('GV(154.632.62x)'!$G:$G,'GV(154.632.62x)'!$S:$S,RBS!$A47,'GV(154.632.62x)'!$T:$T,RBS!F$5,'GV(154.632.62x)'!$U:$U,RBS!$A$1)-SUMIFS('GV(154.632.62x)'!$H:$H,'GV(154.632.62x)'!$S:$S,RBS!$A47,'GV(154.632.62x)'!$T:$T,RBS!F$5,'GV(154.632.62x)'!$U:$U,RBS!$A$1)+SUMIFS('641.642'!$G:$G,'641.642'!$S:$S,RBS!$A47,'641.642'!$T:$T,RBS!F$5,'641.642'!$W:$W,RBS!$A$1)-SUMIFS('641.642'!$H:$H,'641.642'!$S:$S,RBS!$A47,'641.642'!$T:$T,RBS!F$5,'641.642'!$W:$W,RBS!$A$1)</f>
        <v>0</v>
      </c>
      <c r="G47" s="35">
        <f>+SUMIFS('GV(154.632.62x)'!$G:$G,'GV(154.632.62x)'!$S:$S,RBS!$A47,'GV(154.632.62x)'!$T:$T,RBS!G$5,'GV(154.632.62x)'!$U:$U,RBS!$A$1)-SUMIFS('GV(154.632.62x)'!$H:$H,'GV(154.632.62x)'!$S:$S,RBS!$A47,'GV(154.632.62x)'!$T:$T,RBS!G$5,'GV(154.632.62x)'!$U:$U,RBS!$A$1)+SUMIFS('641.642'!$G:$G,'641.642'!$S:$S,RBS!$A47,'641.642'!$T:$T,RBS!G$5,'641.642'!$W:$W,RBS!$A$1)-SUMIFS('641.642'!$H:$H,'641.642'!$S:$S,RBS!$A47,'641.642'!$T:$T,RBS!G$5,'641.642'!$W:$W,RBS!$A$1)</f>
        <v>0</v>
      </c>
      <c r="H47" s="35">
        <f>+SUMIFS('GV(154.632.62x)'!$G:$G,'GV(154.632.62x)'!$S:$S,RBS!$A47,'GV(154.632.62x)'!$T:$T,RBS!H$5,'GV(154.632.62x)'!$U:$U,RBS!$A$1)-SUMIFS('GV(154.632.62x)'!$H:$H,'GV(154.632.62x)'!$S:$S,RBS!$A47,'GV(154.632.62x)'!$T:$T,RBS!H$5,'GV(154.632.62x)'!$U:$U,RBS!$A$1)+SUMIFS('641.642'!$G:$G,'641.642'!$S:$S,RBS!$A47,'641.642'!$T:$T,RBS!H$5,'641.642'!$W:$W,RBS!$A$1)-SUMIFS('641.642'!$H:$H,'641.642'!$S:$S,RBS!$A47,'641.642'!$T:$T,RBS!H$5,'641.642'!$W:$W,RBS!$A$1)</f>
        <v>0</v>
      </c>
      <c r="I47" s="35">
        <f>+SUMIFS('GV(154.632.62x)'!$G:$G,'GV(154.632.62x)'!$S:$S,RBS!$A47,'GV(154.632.62x)'!$T:$T,RBS!I$5,'GV(154.632.62x)'!$U:$U,RBS!$A$1)-SUMIFS('GV(154.632.62x)'!$H:$H,'GV(154.632.62x)'!$S:$S,RBS!$A47,'GV(154.632.62x)'!$T:$T,RBS!I$5,'GV(154.632.62x)'!$U:$U,RBS!$A$1)+SUMIFS('641.642'!$G:$G,'641.642'!$S:$S,RBS!$A47,'641.642'!$T:$T,RBS!I$5,'641.642'!$W:$W,RBS!$A$1)-SUMIFS('641.642'!$H:$H,'641.642'!$S:$S,RBS!$A47,'641.642'!$T:$T,RBS!I$5,'641.642'!$W:$W,RBS!$A$1)</f>
        <v>0</v>
      </c>
      <c r="J47" s="35">
        <f>+SUMIFS('GV(154.632.62x)'!$G:$G,'GV(154.632.62x)'!$S:$S,RBS!$A47,'GV(154.632.62x)'!$T:$T,RBS!J$5,'GV(154.632.62x)'!$U:$U,RBS!$A$1)-SUMIFS('GV(154.632.62x)'!$H:$H,'GV(154.632.62x)'!$S:$S,RBS!$A47,'GV(154.632.62x)'!$T:$T,RBS!J$5,'GV(154.632.62x)'!$U:$U,RBS!$A$1)+SUMIFS('641.642'!$G:$G,'641.642'!$S:$S,RBS!$A47,'641.642'!$T:$T,RBS!J$5,'641.642'!$W:$W,RBS!$A$1)-SUMIFS('641.642'!$H:$H,'641.642'!$S:$S,RBS!$A47,'641.642'!$T:$T,RBS!J$5,'641.642'!$W:$W,RBS!$A$1)</f>
        <v>0</v>
      </c>
      <c r="K47" s="35">
        <f>+SUMIFS('GV(154.632.62x)'!$G:$G,'GV(154.632.62x)'!$S:$S,RBS!$A47,'GV(154.632.62x)'!$T:$T,RBS!K$5,'GV(154.632.62x)'!$U:$U,RBS!$A$1)-SUMIFS('GV(154.632.62x)'!$H:$H,'GV(154.632.62x)'!$S:$S,RBS!$A47,'GV(154.632.62x)'!$T:$T,RBS!K$5,'GV(154.632.62x)'!$U:$U,RBS!$A$1)+SUMIFS('641.642'!$G:$G,'641.642'!$S:$S,RBS!$A47,'641.642'!$T:$T,RBS!K$5,'641.642'!$W:$W,RBS!$A$1)-SUMIFS('641.642'!$H:$H,'641.642'!$S:$S,RBS!$A47,'641.642'!$T:$T,RBS!K$5,'641.642'!$W:$W,RBS!$A$1)</f>
        <v>0</v>
      </c>
      <c r="L47" s="35">
        <f>+SUMIFS('GV(154.632.62x)'!$G:$G,'GV(154.632.62x)'!$S:$S,RBS!$A47,'GV(154.632.62x)'!$T:$T,RBS!L$5,'GV(154.632.62x)'!$U:$U,RBS!$A$1)-SUMIFS('GV(154.632.62x)'!$H:$H,'GV(154.632.62x)'!$S:$S,RBS!$A47,'GV(154.632.62x)'!$T:$T,RBS!L$5,'GV(154.632.62x)'!$U:$U,RBS!$A$1)+SUMIFS('641.642'!$G:$G,'641.642'!$S:$S,RBS!$A47,'641.642'!$T:$T,RBS!L$5,'641.642'!$W:$W,RBS!$A$1)-SUMIFS('641.642'!$H:$H,'641.642'!$S:$S,RBS!$A47,'641.642'!$T:$T,RBS!L$5,'641.642'!$W:$W,RBS!$A$1)</f>
        <v>0</v>
      </c>
      <c r="M47" s="35">
        <f>+SUMIFS('GV(154.632.62x)'!$G:$G,'GV(154.632.62x)'!$S:$S,RBS!$A47,'GV(154.632.62x)'!$T:$T,RBS!M$5,'GV(154.632.62x)'!$U:$U,RBS!$A$1)-SUMIFS('GV(154.632.62x)'!$H:$H,'GV(154.632.62x)'!$S:$S,RBS!$A47,'GV(154.632.62x)'!$T:$T,RBS!M$5,'GV(154.632.62x)'!$U:$U,RBS!$A$1)+SUMIFS('641.642'!$G:$G,'641.642'!$S:$S,RBS!$A47,'641.642'!$T:$T,RBS!M$5,'641.642'!$W:$W,RBS!$A$1)-SUMIFS('641.642'!$H:$H,'641.642'!$S:$S,RBS!$A47,'641.642'!$T:$T,RBS!M$5,'641.642'!$W:$W,RBS!$A$1)</f>
        <v>0</v>
      </c>
      <c r="N47" s="35">
        <f>+SUMIFS('GV(154.632.62x)'!$G:$G,'GV(154.632.62x)'!$S:$S,RBS!$A47,'GV(154.632.62x)'!$T:$T,RBS!N$5,'GV(154.632.62x)'!$U:$U,RBS!$A$1)-SUMIFS('GV(154.632.62x)'!$H:$H,'GV(154.632.62x)'!$S:$S,RBS!$A47,'GV(154.632.62x)'!$T:$T,RBS!N$5,'GV(154.632.62x)'!$U:$U,RBS!$A$1)+SUMIFS('641.642'!$G:$G,'641.642'!$S:$S,RBS!$A47,'641.642'!$T:$T,RBS!N$5,'641.642'!$W:$W,RBS!$A$1)-SUMIFS('641.642'!$H:$H,'641.642'!$S:$S,RBS!$A47,'641.642'!$T:$T,RBS!N$5,'641.642'!$W:$W,RBS!$A$1)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BS!$A51,'GV(154.632.62x)'!$T:$T,RBS!C$5,'GV(154.632.62x)'!$U:$U,RBS!$A$1)-SUMIFS('GV(154.632.62x)'!$H:$H,'GV(154.632.62x)'!$S:$S,RBS!$A51,'GV(154.632.62x)'!$T:$T,RBS!C$5,'GV(154.632.62x)'!$U:$U,RBS!$A$1)+SUMIFS('641.642'!$G:$G,'641.642'!$S:$S,RBS!$A51,'641.642'!$T:$T,RBS!C$5,'641.642'!$W:$W,RBS!$A$1)-SUMIFS('641.642'!$H:$H,'641.642'!$S:$S,RBS!$A51,'641.642'!$T:$T,RBS!C$5,'641.642'!$W:$W,RBS!$A$1)+SUMIFS('635.811'!$G:$G,'635.811'!$Q:$Q,RBS!C$5,'635.811'!$R:$R,RBS!$A$1,'635.811'!$P:$P,RBS!$A51)</f>
        <v>0</v>
      </c>
      <c r="D51" s="35">
        <f>+SUMIFS('GV(154.632.62x)'!$G:$G,'GV(154.632.62x)'!$S:$S,RBS!$A51,'GV(154.632.62x)'!$T:$T,RBS!D$5,'GV(154.632.62x)'!$U:$U,RBS!$A$1)-SUMIFS('GV(154.632.62x)'!$H:$H,'GV(154.632.62x)'!$S:$S,RBS!$A51,'GV(154.632.62x)'!$T:$T,RBS!D$5,'GV(154.632.62x)'!$U:$U,RBS!$A$1)+SUMIFS('641.642'!$G:$G,'641.642'!$S:$S,RBS!$A51,'641.642'!$T:$T,RBS!D$5,'641.642'!$W:$W,RBS!$A$1)-SUMIFS('641.642'!$H:$H,'641.642'!$S:$S,RBS!$A51,'641.642'!$T:$T,RBS!D$5,'641.642'!$W:$W,RBS!$A$1)+SUMIFS('635.811'!$G:$G,'635.811'!$Q:$Q,RBS!D$5,'635.811'!$R:$R,RBS!$A$1,'635.811'!$P:$P,RBS!$A51)</f>
        <v>0</v>
      </c>
      <c r="E51" s="35">
        <f>+SUMIFS('GV(154.632.62x)'!$G:$G,'GV(154.632.62x)'!$S:$S,RBS!$A51,'GV(154.632.62x)'!$T:$T,RBS!E$5,'GV(154.632.62x)'!$U:$U,RBS!$A$1)-SUMIFS('GV(154.632.62x)'!$H:$H,'GV(154.632.62x)'!$S:$S,RBS!$A51,'GV(154.632.62x)'!$T:$T,RBS!E$5,'GV(154.632.62x)'!$U:$U,RBS!$A$1)+SUMIFS('641.642'!$G:$G,'641.642'!$S:$S,RBS!$A51,'641.642'!$T:$T,RBS!E$5,'641.642'!$W:$W,RBS!$A$1)-SUMIFS('641.642'!$H:$H,'641.642'!$S:$S,RBS!$A51,'641.642'!$T:$T,RBS!E$5,'641.642'!$W:$W,RBS!$A$1)+SUMIFS('635.811'!$G:$G,'635.811'!$Q:$Q,RBS!E$5,'635.811'!$R:$R,RBS!$A$1,'635.811'!$P:$P,RBS!$A51)</f>
        <v>0</v>
      </c>
      <c r="F51" s="35">
        <f>+SUMIFS('GV(154.632.62x)'!$G:$G,'GV(154.632.62x)'!$S:$S,RBS!$A51,'GV(154.632.62x)'!$T:$T,RBS!F$5,'GV(154.632.62x)'!$U:$U,RBS!$A$1)-SUMIFS('GV(154.632.62x)'!$H:$H,'GV(154.632.62x)'!$S:$S,RBS!$A51,'GV(154.632.62x)'!$T:$T,RBS!F$5,'GV(154.632.62x)'!$U:$U,RBS!$A$1)+SUMIFS('641.642'!$G:$G,'641.642'!$S:$S,RBS!$A51,'641.642'!$T:$T,RBS!F$5,'641.642'!$W:$W,RBS!$A$1)-SUMIFS('641.642'!$H:$H,'641.642'!$S:$S,RBS!$A51,'641.642'!$T:$T,RBS!F$5,'641.642'!$W:$W,RBS!$A$1)+SUMIFS('635.811'!$G:$G,'635.811'!$Q:$Q,RBS!F$5,'635.811'!$R:$R,RBS!$A$1,'635.811'!$P:$P,RBS!$A51)</f>
        <v>0</v>
      </c>
      <c r="G51" s="35">
        <f>+SUMIFS('GV(154.632.62x)'!$G:$G,'GV(154.632.62x)'!$S:$S,RBS!$A51,'GV(154.632.62x)'!$T:$T,RBS!G$5,'GV(154.632.62x)'!$U:$U,RBS!$A$1)-SUMIFS('GV(154.632.62x)'!$H:$H,'GV(154.632.62x)'!$S:$S,RBS!$A51,'GV(154.632.62x)'!$T:$T,RBS!G$5,'GV(154.632.62x)'!$U:$U,RBS!$A$1)+SUMIFS('641.642'!$G:$G,'641.642'!$S:$S,RBS!$A51,'641.642'!$T:$T,RBS!G$5,'641.642'!$W:$W,RBS!$A$1)-SUMIFS('641.642'!$H:$H,'641.642'!$S:$S,RBS!$A51,'641.642'!$T:$T,RBS!G$5,'641.642'!$W:$W,RBS!$A$1)+SUMIFS('635.811'!$G:$G,'635.811'!$Q:$Q,RBS!G$5,'635.811'!$R:$R,RBS!$A$1,'635.811'!$P:$P,RBS!$A51)</f>
        <v>0</v>
      </c>
      <c r="H51" s="35">
        <f>+SUMIFS('GV(154.632.62x)'!$G:$G,'GV(154.632.62x)'!$S:$S,RBS!$A51,'GV(154.632.62x)'!$T:$T,RBS!H$5,'GV(154.632.62x)'!$U:$U,RBS!$A$1)-SUMIFS('GV(154.632.62x)'!$H:$H,'GV(154.632.62x)'!$S:$S,RBS!$A51,'GV(154.632.62x)'!$T:$T,RBS!H$5,'GV(154.632.62x)'!$U:$U,RBS!$A$1)+SUMIFS('641.642'!$G:$G,'641.642'!$S:$S,RBS!$A51,'641.642'!$T:$T,RBS!H$5,'641.642'!$W:$W,RBS!$A$1)-SUMIFS('641.642'!$H:$H,'641.642'!$S:$S,RBS!$A51,'641.642'!$T:$T,RBS!H$5,'641.642'!$W:$W,RBS!$A$1)+SUMIFS('635.811'!$G:$G,'635.811'!$Q:$Q,RBS!H$5,'635.811'!$R:$R,RBS!$A$1,'635.811'!$P:$P,RBS!$A51)</f>
        <v>0</v>
      </c>
      <c r="I51" s="35">
        <f>+SUMIFS('GV(154.632.62x)'!$G:$G,'GV(154.632.62x)'!$S:$S,RBS!$A51,'GV(154.632.62x)'!$T:$T,RBS!I$5,'GV(154.632.62x)'!$U:$U,RBS!$A$1)-SUMIFS('GV(154.632.62x)'!$H:$H,'GV(154.632.62x)'!$S:$S,RBS!$A51,'GV(154.632.62x)'!$T:$T,RBS!I$5,'GV(154.632.62x)'!$U:$U,RBS!$A$1)+SUMIFS('641.642'!$G:$G,'641.642'!$S:$S,RBS!$A51,'641.642'!$T:$T,RBS!I$5,'641.642'!$W:$W,RBS!$A$1)-SUMIFS('641.642'!$H:$H,'641.642'!$S:$S,RBS!$A51,'641.642'!$T:$T,RBS!I$5,'641.642'!$W:$W,RBS!$A$1)+SUMIFS('635.811'!$G:$G,'635.811'!$Q:$Q,RBS!I$5,'635.811'!$R:$R,RBS!$A$1,'635.811'!$P:$P,RBS!$A51)</f>
        <v>0</v>
      </c>
      <c r="J51" s="35">
        <f>+SUMIFS('GV(154.632.62x)'!$G:$G,'GV(154.632.62x)'!$S:$S,RBS!$A51,'GV(154.632.62x)'!$T:$T,RBS!J$5,'GV(154.632.62x)'!$U:$U,RBS!$A$1)-SUMIFS('GV(154.632.62x)'!$H:$H,'GV(154.632.62x)'!$S:$S,RBS!$A51,'GV(154.632.62x)'!$T:$T,RBS!J$5,'GV(154.632.62x)'!$U:$U,RBS!$A$1)+SUMIFS('641.642'!$G:$G,'641.642'!$S:$S,RBS!$A51,'641.642'!$T:$T,RBS!J$5,'641.642'!$W:$W,RBS!$A$1)-SUMIFS('641.642'!$H:$H,'641.642'!$S:$S,RBS!$A51,'641.642'!$T:$T,RBS!J$5,'641.642'!$W:$W,RBS!$A$1)+SUMIFS('635.811'!$G:$G,'635.811'!$Q:$Q,RBS!J$5,'635.811'!$R:$R,RBS!$A$1,'635.811'!$P:$P,RBS!$A51)</f>
        <v>0</v>
      </c>
      <c r="K51" s="35">
        <f>+SUMIFS('GV(154.632.62x)'!$G:$G,'GV(154.632.62x)'!$S:$S,RBS!$A51,'GV(154.632.62x)'!$T:$T,RBS!K$5,'GV(154.632.62x)'!$U:$U,RBS!$A$1)-SUMIFS('GV(154.632.62x)'!$H:$H,'GV(154.632.62x)'!$S:$S,RBS!$A51,'GV(154.632.62x)'!$T:$T,RBS!K$5,'GV(154.632.62x)'!$U:$U,RBS!$A$1)+SUMIFS('641.642'!$G:$G,'641.642'!$S:$S,RBS!$A51,'641.642'!$T:$T,RBS!K$5,'641.642'!$W:$W,RBS!$A$1)-SUMIFS('641.642'!$H:$H,'641.642'!$S:$S,RBS!$A51,'641.642'!$T:$T,RBS!K$5,'641.642'!$W:$W,RBS!$A$1)+SUMIFS('635.811'!$G:$G,'635.811'!$Q:$Q,RBS!K$5,'635.811'!$R:$R,RBS!$A$1,'635.811'!$P:$P,RBS!$A51)</f>
        <v>0</v>
      </c>
      <c r="L51" s="35">
        <f>+SUMIFS('GV(154.632.62x)'!$G:$G,'GV(154.632.62x)'!$S:$S,RBS!$A51,'GV(154.632.62x)'!$T:$T,RBS!L$5,'GV(154.632.62x)'!$U:$U,RBS!$A$1)-SUMIFS('GV(154.632.62x)'!$H:$H,'GV(154.632.62x)'!$S:$S,RBS!$A51,'GV(154.632.62x)'!$T:$T,RBS!L$5,'GV(154.632.62x)'!$U:$U,RBS!$A$1)+SUMIFS('641.642'!$G:$G,'641.642'!$S:$S,RBS!$A51,'641.642'!$T:$T,RBS!L$5,'641.642'!$W:$W,RBS!$A$1)-SUMIFS('641.642'!$H:$H,'641.642'!$S:$S,RBS!$A51,'641.642'!$T:$T,RBS!L$5,'641.642'!$W:$W,RBS!$A$1)+SUMIFS('635.811'!$G:$G,'635.811'!$Q:$Q,RBS!L$5,'635.811'!$R:$R,RBS!$A$1,'635.811'!$P:$P,RBS!$A51)</f>
        <v>0</v>
      </c>
      <c r="M51" s="35">
        <f>+SUMIFS('GV(154.632.62x)'!$G:$G,'GV(154.632.62x)'!$S:$S,RBS!$A51,'GV(154.632.62x)'!$T:$T,RBS!M$5,'GV(154.632.62x)'!$U:$U,RBS!$A$1)-SUMIFS('GV(154.632.62x)'!$H:$H,'GV(154.632.62x)'!$S:$S,RBS!$A51,'GV(154.632.62x)'!$T:$T,RBS!M$5,'GV(154.632.62x)'!$U:$U,RBS!$A$1)+SUMIFS('641.642'!$G:$G,'641.642'!$S:$S,RBS!$A51,'641.642'!$T:$T,RBS!M$5,'641.642'!$W:$W,RBS!$A$1)-SUMIFS('641.642'!$H:$H,'641.642'!$S:$S,RBS!$A51,'641.642'!$T:$T,RBS!M$5,'641.642'!$W:$W,RBS!$A$1)+SUMIFS('635.811'!$G:$G,'635.811'!$Q:$Q,RBS!M$5,'635.811'!$R:$R,RBS!$A$1,'635.811'!$P:$P,RBS!$A51)</f>
        <v>0</v>
      </c>
      <c r="N51" s="35">
        <f>+SUMIFS('GV(154.632.62x)'!$G:$G,'GV(154.632.62x)'!$S:$S,RBS!$A51,'GV(154.632.62x)'!$T:$T,RBS!N$5,'GV(154.632.62x)'!$U:$U,RBS!$A$1)-SUMIFS('GV(154.632.62x)'!$H:$H,'GV(154.632.62x)'!$S:$S,RBS!$A51,'GV(154.632.62x)'!$T:$T,RBS!N$5,'GV(154.632.62x)'!$U:$U,RBS!$A$1)+SUMIFS('641.642'!$G:$G,'641.642'!$S:$S,RBS!$A51,'641.642'!$T:$T,RBS!N$5,'641.642'!$W:$W,RBS!$A$1)-SUMIFS('641.642'!$H:$H,'641.642'!$S:$S,RBS!$A51,'641.642'!$T:$T,RBS!N$5,'641.642'!$W:$W,RBS!$A$1)+SUMIFS('635.811'!$G:$G,'635.811'!$Q:$Q,RBS!N$5,'635.811'!$R:$R,RBS!$A$1,'635.811'!$P:$P,RBS!$A51)</f>
        <v>0</v>
      </c>
      <c r="O51" s="35">
        <f>+SUM(C51:N51)</f>
        <v>0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BS!$A52,'GV(154.632.62x)'!$T:$T,RBS!C$5,'GV(154.632.62x)'!$U:$U,RBS!$A$1)-SUMIFS('GV(154.632.62x)'!$H:$H,'GV(154.632.62x)'!$S:$S,RBS!$A52,'GV(154.632.62x)'!$T:$T,RBS!C$5,'GV(154.632.62x)'!$U:$U,RBS!$A$1)+SUMIFS('641.642'!$G:$G,'641.642'!$S:$S,RBS!$A52,'641.642'!$T:$T,RBS!C$5,'641.642'!$W:$W,RBS!$A$1)-SUMIFS('641.642'!$H:$H,'641.642'!$S:$S,RBS!$A52,'641.642'!$T:$T,RBS!C$5,'641.642'!$W:$W,RBS!$A$1)+SUMIFS('635.811'!$G:$G,'635.811'!$Q:$Q,RBS!C$5,'635.811'!$R:$R,RBS!$A$1,'635.811'!$P:$P,RBS!$A52)</f>
        <v>0</v>
      </c>
      <c r="D52" s="35">
        <f>+SUMIFS('GV(154.632.62x)'!$G:$G,'GV(154.632.62x)'!$S:$S,RBS!$A52,'GV(154.632.62x)'!$T:$T,RBS!D$5,'GV(154.632.62x)'!$U:$U,RBS!$A$1)-SUMIFS('GV(154.632.62x)'!$H:$H,'GV(154.632.62x)'!$S:$S,RBS!$A52,'GV(154.632.62x)'!$T:$T,RBS!D$5,'GV(154.632.62x)'!$U:$U,RBS!$A$1)+SUMIFS('641.642'!$G:$G,'641.642'!$S:$S,RBS!$A52,'641.642'!$T:$T,RBS!D$5,'641.642'!$W:$W,RBS!$A$1)-SUMIFS('641.642'!$H:$H,'641.642'!$S:$S,RBS!$A52,'641.642'!$T:$T,RBS!D$5,'641.642'!$W:$W,RBS!$A$1)+SUMIFS('635.811'!$G:$G,'635.811'!$Q:$Q,RBS!D$5,'635.811'!$R:$R,RBS!$A$1,'635.811'!$P:$P,RBS!$A52)</f>
        <v>0</v>
      </c>
      <c r="E52" s="35">
        <f>+SUMIFS('GV(154.632.62x)'!$G:$G,'GV(154.632.62x)'!$S:$S,RBS!$A52,'GV(154.632.62x)'!$T:$T,RBS!E$5,'GV(154.632.62x)'!$U:$U,RBS!$A$1)-SUMIFS('GV(154.632.62x)'!$H:$H,'GV(154.632.62x)'!$S:$S,RBS!$A52,'GV(154.632.62x)'!$T:$T,RBS!E$5,'GV(154.632.62x)'!$U:$U,RBS!$A$1)+SUMIFS('641.642'!$G:$G,'641.642'!$S:$S,RBS!$A52,'641.642'!$T:$T,RBS!E$5,'641.642'!$W:$W,RBS!$A$1)-SUMIFS('641.642'!$H:$H,'641.642'!$S:$S,RBS!$A52,'641.642'!$T:$T,RBS!E$5,'641.642'!$W:$W,RBS!$A$1)+SUMIFS('635.811'!$G:$G,'635.811'!$Q:$Q,RBS!E$5,'635.811'!$R:$R,RBS!$A$1,'635.811'!$P:$P,RBS!$A52)</f>
        <v>0</v>
      </c>
      <c r="F52" s="35">
        <f>+SUMIFS('GV(154.632.62x)'!$G:$G,'GV(154.632.62x)'!$S:$S,RBS!$A52,'GV(154.632.62x)'!$T:$T,RBS!F$5,'GV(154.632.62x)'!$U:$U,RBS!$A$1)-SUMIFS('GV(154.632.62x)'!$H:$H,'GV(154.632.62x)'!$S:$S,RBS!$A52,'GV(154.632.62x)'!$T:$T,RBS!F$5,'GV(154.632.62x)'!$U:$U,RBS!$A$1)+SUMIFS('641.642'!$G:$G,'641.642'!$S:$S,RBS!$A52,'641.642'!$T:$T,RBS!F$5,'641.642'!$W:$W,RBS!$A$1)-SUMIFS('641.642'!$H:$H,'641.642'!$S:$S,RBS!$A52,'641.642'!$T:$T,RBS!F$5,'641.642'!$W:$W,RBS!$A$1)+SUMIFS('635.811'!$G:$G,'635.811'!$Q:$Q,RBS!F$5,'635.811'!$R:$R,RBS!$A$1,'635.811'!$P:$P,RBS!$A52)</f>
        <v>0</v>
      </c>
      <c r="G52" s="35">
        <f>+SUMIFS('GV(154.632.62x)'!$G:$G,'GV(154.632.62x)'!$S:$S,RBS!$A52,'GV(154.632.62x)'!$T:$T,RBS!G$5,'GV(154.632.62x)'!$U:$U,RBS!$A$1)-SUMIFS('GV(154.632.62x)'!$H:$H,'GV(154.632.62x)'!$S:$S,RBS!$A52,'GV(154.632.62x)'!$T:$T,RBS!G$5,'GV(154.632.62x)'!$U:$U,RBS!$A$1)+SUMIFS('641.642'!$G:$G,'641.642'!$S:$S,RBS!$A52,'641.642'!$T:$T,RBS!G$5,'641.642'!$W:$W,RBS!$A$1)-SUMIFS('641.642'!$H:$H,'641.642'!$S:$S,RBS!$A52,'641.642'!$T:$T,RBS!G$5,'641.642'!$W:$W,RBS!$A$1)+SUMIFS('635.811'!$G:$G,'635.811'!$Q:$Q,RBS!G$5,'635.811'!$R:$R,RBS!$A$1,'635.811'!$P:$P,RBS!$A52)</f>
        <v>0</v>
      </c>
      <c r="H52" s="35">
        <f>+SUMIFS('GV(154.632.62x)'!$G:$G,'GV(154.632.62x)'!$S:$S,RBS!$A52,'GV(154.632.62x)'!$T:$T,RBS!H$5,'GV(154.632.62x)'!$U:$U,RBS!$A$1)-SUMIFS('GV(154.632.62x)'!$H:$H,'GV(154.632.62x)'!$S:$S,RBS!$A52,'GV(154.632.62x)'!$T:$T,RBS!H$5,'GV(154.632.62x)'!$U:$U,RBS!$A$1)+SUMIFS('641.642'!$G:$G,'641.642'!$S:$S,RBS!$A52,'641.642'!$T:$T,RBS!H$5,'641.642'!$W:$W,RBS!$A$1)-SUMIFS('641.642'!$H:$H,'641.642'!$S:$S,RBS!$A52,'641.642'!$T:$T,RBS!H$5,'641.642'!$W:$W,RBS!$A$1)+SUMIFS('635.811'!$G:$G,'635.811'!$Q:$Q,RBS!H$5,'635.811'!$R:$R,RBS!$A$1,'635.811'!$P:$P,RBS!$A52)</f>
        <v>0</v>
      </c>
      <c r="I52" s="35">
        <f>+SUMIFS('GV(154.632.62x)'!$G:$G,'GV(154.632.62x)'!$S:$S,RBS!$A52,'GV(154.632.62x)'!$T:$T,RBS!I$5,'GV(154.632.62x)'!$U:$U,RBS!$A$1)-SUMIFS('GV(154.632.62x)'!$H:$H,'GV(154.632.62x)'!$S:$S,RBS!$A52,'GV(154.632.62x)'!$T:$T,RBS!I$5,'GV(154.632.62x)'!$U:$U,RBS!$A$1)+SUMIFS('641.642'!$G:$G,'641.642'!$S:$S,RBS!$A52,'641.642'!$T:$T,RBS!I$5,'641.642'!$W:$W,RBS!$A$1)-SUMIFS('641.642'!$H:$H,'641.642'!$S:$S,RBS!$A52,'641.642'!$T:$T,RBS!I$5,'641.642'!$W:$W,RBS!$A$1)+SUMIFS('635.811'!$G:$G,'635.811'!$Q:$Q,RBS!I$5,'635.811'!$R:$R,RBS!$A$1,'635.811'!$P:$P,RBS!$A52)</f>
        <v>0</v>
      </c>
      <c r="J52" s="35">
        <f>+SUMIFS('GV(154.632.62x)'!$G:$G,'GV(154.632.62x)'!$S:$S,RBS!$A52,'GV(154.632.62x)'!$T:$T,RBS!J$5,'GV(154.632.62x)'!$U:$U,RBS!$A$1)-SUMIFS('GV(154.632.62x)'!$H:$H,'GV(154.632.62x)'!$S:$S,RBS!$A52,'GV(154.632.62x)'!$T:$T,RBS!J$5,'GV(154.632.62x)'!$U:$U,RBS!$A$1)+SUMIFS('641.642'!$G:$G,'641.642'!$S:$S,RBS!$A52,'641.642'!$T:$T,RBS!J$5,'641.642'!$W:$W,RBS!$A$1)-SUMIFS('641.642'!$H:$H,'641.642'!$S:$S,RBS!$A52,'641.642'!$T:$T,RBS!J$5,'641.642'!$W:$W,RBS!$A$1)+SUMIFS('635.811'!$G:$G,'635.811'!$Q:$Q,RBS!J$5,'635.811'!$R:$R,RBS!$A$1,'635.811'!$P:$P,RBS!$A52)</f>
        <v>0</v>
      </c>
      <c r="K52" s="35">
        <f>+SUMIFS('GV(154.632.62x)'!$G:$G,'GV(154.632.62x)'!$S:$S,RBS!$A52,'GV(154.632.62x)'!$T:$T,RBS!K$5,'GV(154.632.62x)'!$U:$U,RBS!$A$1)-SUMIFS('GV(154.632.62x)'!$H:$H,'GV(154.632.62x)'!$S:$S,RBS!$A52,'GV(154.632.62x)'!$T:$T,RBS!K$5,'GV(154.632.62x)'!$U:$U,RBS!$A$1)+SUMIFS('641.642'!$G:$G,'641.642'!$S:$S,RBS!$A52,'641.642'!$T:$T,RBS!K$5,'641.642'!$W:$W,RBS!$A$1)-SUMIFS('641.642'!$H:$H,'641.642'!$S:$S,RBS!$A52,'641.642'!$T:$T,RBS!K$5,'641.642'!$W:$W,RBS!$A$1)+SUMIFS('635.811'!$G:$G,'635.811'!$Q:$Q,RBS!K$5,'635.811'!$R:$R,RBS!$A$1,'635.811'!$P:$P,RBS!$A52)</f>
        <v>0</v>
      </c>
      <c r="L52" s="35">
        <f>+SUMIFS('GV(154.632.62x)'!$G:$G,'GV(154.632.62x)'!$S:$S,RBS!$A52,'GV(154.632.62x)'!$T:$T,RBS!L$5,'GV(154.632.62x)'!$U:$U,RBS!$A$1)-SUMIFS('GV(154.632.62x)'!$H:$H,'GV(154.632.62x)'!$S:$S,RBS!$A52,'GV(154.632.62x)'!$T:$T,RBS!L$5,'GV(154.632.62x)'!$U:$U,RBS!$A$1)+SUMIFS('641.642'!$G:$G,'641.642'!$S:$S,RBS!$A52,'641.642'!$T:$T,RBS!L$5,'641.642'!$W:$W,RBS!$A$1)-SUMIFS('641.642'!$H:$H,'641.642'!$S:$S,RBS!$A52,'641.642'!$T:$T,RBS!L$5,'641.642'!$W:$W,RBS!$A$1)+SUMIFS('635.811'!$G:$G,'635.811'!$Q:$Q,RBS!L$5,'635.811'!$R:$R,RBS!$A$1,'635.811'!$P:$P,RBS!$A52)</f>
        <v>0</v>
      </c>
      <c r="M52" s="35">
        <f>+SUMIFS('GV(154.632.62x)'!$G:$G,'GV(154.632.62x)'!$S:$S,RBS!$A52,'GV(154.632.62x)'!$T:$T,RBS!M$5,'GV(154.632.62x)'!$U:$U,RBS!$A$1)-SUMIFS('GV(154.632.62x)'!$H:$H,'GV(154.632.62x)'!$S:$S,RBS!$A52,'GV(154.632.62x)'!$T:$T,RBS!M$5,'GV(154.632.62x)'!$U:$U,RBS!$A$1)+SUMIFS('641.642'!$G:$G,'641.642'!$S:$S,RBS!$A52,'641.642'!$T:$T,RBS!M$5,'641.642'!$W:$W,RBS!$A$1)-SUMIFS('641.642'!$H:$H,'641.642'!$S:$S,RBS!$A52,'641.642'!$T:$T,RBS!M$5,'641.642'!$W:$W,RBS!$A$1)+SUMIFS('635.811'!$G:$G,'635.811'!$Q:$Q,RBS!M$5,'635.811'!$R:$R,RBS!$A$1,'635.811'!$P:$P,RBS!$A52)</f>
        <v>60483466</v>
      </c>
      <c r="N52" s="35">
        <f>+SUMIFS('GV(154.632.62x)'!$G:$G,'GV(154.632.62x)'!$S:$S,RBS!$A52,'GV(154.632.62x)'!$T:$T,RBS!N$5,'GV(154.632.62x)'!$U:$U,RBS!$A$1)-SUMIFS('GV(154.632.62x)'!$H:$H,'GV(154.632.62x)'!$S:$S,RBS!$A52,'GV(154.632.62x)'!$T:$T,RBS!N$5,'GV(154.632.62x)'!$U:$U,RBS!$A$1)+SUMIFS('641.642'!$G:$G,'641.642'!$S:$S,RBS!$A52,'641.642'!$T:$T,RBS!N$5,'641.642'!$W:$W,RBS!$A$1)-SUMIFS('641.642'!$H:$H,'641.642'!$S:$S,RBS!$A52,'641.642'!$T:$T,RBS!N$5,'641.642'!$W:$W,RBS!$A$1)+SUMIFS('635.811'!$G:$G,'635.811'!$Q:$Q,RBS!N$5,'635.811'!$R:$R,RBS!$A$1,'635.811'!$P:$P,RBS!$A52)</f>
        <v>252365066</v>
      </c>
      <c r="O52" s="35">
        <f>+SUM(C52:N52)</f>
        <v>312848532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BS!$A55,'GV(154.632.62x)'!$T:$T,RBS!C$5,'GV(154.632.62x)'!$U:$U,RBS!$A$1)-SUMIFS('GV(154.632.62x)'!$H:$H,'GV(154.632.62x)'!$S:$S,RBS!$A55,'GV(154.632.62x)'!$T:$T,RBS!C$5,'GV(154.632.62x)'!$U:$U,RBS!$A$1)+SUMIFS('641.642'!$G:$G,'641.642'!$S:$S,RBS!$A55,'641.642'!$T:$T,RBS!C$5,'641.642'!$W:$W,RBS!$A$1)-SUMIFS('641.642'!$H:$H,'641.642'!$S:$S,RBS!$A55,'641.642'!$T:$T,RBS!C$5,'641.642'!$W:$W,RBS!$A$1)+SUMIFS('635.811'!$G:$G,'635.811'!$Q:$Q,RBS!C$5,'635.811'!$R:$R,RBS!$A$1,'635.811'!$P:$P,RBS!$A55)</f>
        <v>0</v>
      </c>
      <c r="D55" s="35">
        <f>+SUMIFS('GV(154.632.62x)'!$G:$G,'GV(154.632.62x)'!$S:$S,RBS!$A55,'GV(154.632.62x)'!$T:$T,RBS!D$5,'GV(154.632.62x)'!$U:$U,RBS!$A$1)-SUMIFS('GV(154.632.62x)'!$H:$H,'GV(154.632.62x)'!$S:$S,RBS!$A55,'GV(154.632.62x)'!$T:$T,RBS!D$5,'GV(154.632.62x)'!$U:$U,RBS!$A$1)+SUMIFS('641.642'!$G:$G,'641.642'!$S:$S,RBS!$A55,'641.642'!$T:$T,RBS!D$5,'641.642'!$W:$W,RBS!$A$1)-SUMIFS('641.642'!$H:$H,'641.642'!$S:$S,RBS!$A55,'641.642'!$T:$T,RBS!D$5,'641.642'!$W:$W,RBS!$A$1)+SUMIFS('635.811'!$G:$G,'635.811'!$Q:$Q,RBS!D$5,'635.811'!$R:$R,RBS!$A$1,'635.811'!$P:$P,RBS!$A55)</f>
        <v>0</v>
      </c>
      <c r="E55" s="35">
        <f>+SUMIFS('GV(154.632.62x)'!$G:$G,'GV(154.632.62x)'!$S:$S,RBS!$A55,'GV(154.632.62x)'!$T:$T,RBS!E$5,'GV(154.632.62x)'!$U:$U,RBS!$A$1)-SUMIFS('GV(154.632.62x)'!$H:$H,'GV(154.632.62x)'!$S:$S,RBS!$A55,'GV(154.632.62x)'!$T:$T,RBS!E$5,'GV(154.632.62x)'!$U:$U,RBS!$A$1)+SUMIFS('641.642'!$G:$G,'641.642'!$S:$S,RBS!$A55,'641.642'!$T:$T,RBS!E$5,'641.642'!$W:$W,RBS!$A$1)-SUMIFS('641.642'!$H:$H,'641.642'!$S:$S,RBS!$A55,'641.642'!$T:$T,RBS!E$5,'641.642'!$W:$W,RBS!$A$1)+SUMIFS('635.811'!$G:$G,'635.811'!$Q:$Q,RBS!E$5,'635.811'!$R:$R,RBS!$A$1,'635.811'!$P:$P,RBS!$A55)</f>
        <v>0</v>
      </c>
      <c r="F55" s="35">
        <f>+SUMIFS('GV(154.632.62x)'!$G:$G,'GV(154.632.62x)'!$S:$S,RBS!$A55,'GV(154.632.62x)'!$T:$T,RBS!F$5,'GV(154.632.62x)'!$U:$U,RBS!$A$1)-SUMIFS('GV(154.632.62x)'!$H:$H,'GV(154.632.62x)'!$S:$S,RBS!$A55,'GV(154.632.62x)'!$T:$T,RBS!F$5,'GV(154.632.62x)'!$U:$U,RBS!$A$1)+SUMIFS('641.642'!$G:$G,'641.642'!$S:$S,RBS!$A55,'641.642'!$T:$T,RBS!F$5,'641.642'!$W:$W,RBS!$A$1)-SUMIFS('641.642'!$H:$H,'641.642'!$S:$S,RBS!$A55,'641.642'!$T:$T,RBS!F$5,'641.642'!$W:$W,RBS!$A$1)+SUMIFS('635.811'!$G:$G,'635.811'!$Q:$Q,RBS!F$5,'635.811'!$R:$R,RBS!$A$1,'635.811'!$P:$P,RBS!$A55)</f>
        <v>0</v>
      </c>
      <c r="G55" s="35">
        <f>+SUMIFS('GV(154.632.62x)'!$G:$G,'GV(154.632.62x)'!$S:$S,RBS!$A55,'GV(154.632.62x)'!$T:$T,RBS!G$5,'GV(154.632.62x)'!$U:$U,RBS!$A$1)-SUMIFS('GV(154.632.62x)'!$H:$H,'GV(154.632.62x)'!$S:$S,RBS!$A55,'GV(154.632.62x)'!$T:$T,RBS!G$5,'GV(154.632.62x)'!$U:$U,RBS!$A$1)+SUMIFS('641.642'!$G:$G,'641.642'!$S:$S,RBS!$A55,'641.642'!$T:$T,RBS!G$5,'641.642'!$W:$W,RBS!$A$1)-SUMIFS('641.642'!$H:$H,'641.642'!$S:$S,RBS!$A55,'641.642'!$T:$T,RBS!G$5,'641.642'!$W:$W,RBS!$A$1)+SUMIFS('635.811'!$G:$G,'635.811'!$Q:$Q,RBS!G$5,'635.811'!$R:$R,RBS!$A$1,'635.811'!$P:$P,RBS!$A55)</f>
        <v>0</v>
      </c>
      <c r="H55" s="35">
        <f>+SUMIFS('GV(154.632.62x)'!$G:$G,'GV(154.632.62x)'!$S:$S,RBS!$A55,'GV(154.632.62x)'!$T:$T,RBS!H$5,'GV(154.632.62x)'!$U:$U,RBS!$A$1)-SUMIFS('GV(154.632.62x)'!$H:$H,'GV(154.632.62x)'!$S:$S,RBS!$A55,'GV(154.632.62x)'!$T:$T,RBS!H$5,'GV(154.632.62x)'!$U:$U,RBS!$A$1)+SUMIFS('641.642'!$G:$G,'641.642'!$S:$S,RBS!$A55,'641.642'!$T:$T,RBS!H$5,'641.642'!$W:$W,RBS!$A$1)-SUMIFS('641.642'!$H:$H,'641.642'!$S:$S,RBS!$A55,'641.642'!$T:$T,RBS!H$5,'641.642'!$W:$W,RBS!$A$1)+SUMIFS('635.811'!$G:$G,'635.811'!$Q:$Q,RBS!H$5,'635.811'!$R:$R,RBS!$A$1,'635.811'!$P:$P,RBS!$A55)</f>
        <v>0</v>
      </c>
      <c r="I55" s="35">
        <f>+SUMIFS('GV(154.632.62x)'!$G:$G,'GV(154.632.62x)'!$S:$S,RBS!$A55,'GV(154.632.62x)'!$T:$T,RBS!I$5,'GV(154.632.62x)'!$U:$U,RBS!$A$1)-SUMIFS('GV(154.632.62x)'!$H:$H,'GV(154.632.62x)'!$S:$S,RBS!$A55,'GV(154.632.62x)'!$T:$T,RBS!I$5,'GV(154.632.62x)'!$U:$U,RBS!$A$1)+SUMIFS('641.642'!$G:$G,'641.642'!$S:$S,RBS!$A55,'641.642'!$T:$T,RBS!I$5,'641.642'!$W:$W,RBS!$A$1)-SUMIFS('641.642'!$H:$H,'641.642'!$S:$S,RBS!$A55,'641.642'!$T:$T,RBS!I$5,'641.642'!$W:$W,RBS!$A$1)+SUMIFS('635.811'!$G:$G,'635.811'!$Q:$Q,RBS!I$5,'635.811'!$R:$R,RBS!$A$1,'635.811'!$P:$P,RBS!$A55)</f>
        <v>0</v>
      </c>
      <c r="J55" s="35">
        <f>+SUMIFS('GV(154.632.62x)'!$G:$G,'GV(154.632.62x)'!$S:$S,RBS!$A55,'GV(154.632.62x)'!$T:$T,RBS!J$5,'GV(154.632.62x)'!$U:$U,RBS!$A$1)-SUMIFS('GV(154.632.62x)'!$H:$H,'GV(154.632.62x)'!$S:$S,RBS!$A55,'GV(154.632.62x)'!$T:$T,RBS!J$5,'GV(154.632.62x)'!$U:$U,RBS!$A$1)+SUMIFS('641.642'!$G:$G,'641.642'!$S:$S,RBS!$A55,'641.642'!$T:$T,RBS!J$5,'641.642'!$W:$W,RBS!$A$1)-SUMIFS('641.642'!$H:$H,'641.642'!$S:$S,RBS!$A55,'641.642'!$T:$T,RBS!J$5,'641.642'!$W:$W,RBS!$A$1)+SUMIFS('635.811'!$G:$G,'635.811'!$Q:$Q,RBS!J$5,'635.811'!$R:$R,RBS!$A$1,'635.811'!$P:$P,RBS!$A55)</f>
        <v>0</v>
      </c>
      <c r="K55" s="35">
        <f>+SUMIFS('GV(154.632.62x)'!$G:$G,'GV(154.632.62x)'!$S:$S,RBS!$A55,'GV(154.632.62x)'!$T:$T,RBS!K$5,'GV(154.632.62x)'!$U:$U,RBS!$A$1)-SUMIFS('GV(154.632.62x)'!$H:$H,'GV(154.632.62x)'!$S:$S,RBS!$A55,'GV(154.632.62x)'!$T:$T,RBS!K$5,'GV(154.632.62x)'!$U:$U,RBS!$A$1)+SUMIFS('641.642'!$G:$G,'641.642'!$S:$S,RBS!$A55,'641.642'!$T:$T,RBS!K$5,'641.642'!$W:$W,RBS!$A$1)-SUMIFS('641.642'!$H:$H,'641.642'!$S:$S,RBS!$A55,'641.642'!$T:$T,RBS!K$5,'641.642'!$W:$W,RBS!$A$1)+SUMIFS('635.811'!$G:$G,'635.811'!$Q:$Q,RBS!K$5,'635.811'!$R:$R,RBS!$A$1,'635.811'!$P:$P,RBS!$A55)</f>
        <v>0</v>
      </c>
      <c r="L55" s="35">
        <f>+SUMIFS('GV(154.632.62x)'!$G:$G,'GV(154.632.62x)'!$S:$S,RBS!$A55,'GV(154.632.62x)'!$T:$T,RBS!L$5,'GV(154.632.62x)'!$U:$U,RBS!$A$1)-SUMIFS('GV(154.632.62x)'!$H:$H,'GV(154.632.62x)'!$S:$S,RBS!$A55,'GV(154.632.62x)'!$T:$T,RBS!L$5,'GV(154.632.62x)'!$U:$U,RBS!$A$1)+SUMIFS('641.642'!$G:$G,'641.642'!$S:$S,RBS!$A55,'641.642'!$T:$T,RBS!L$5,'641.642'!$W:$W,RBS!$A$1)-SUMIFS('641.642'!$H:$H,'641.642'!$S:$S,RBS!$A55,'641.642'!$T:$T,RBS!L$5,'641.642'!$W:$W,RBS!$A$1)+SUMIFS('635.811'!$G:$G,'635.811'!$Q:$Q,RBS!L$5,'635.811'!$R:$R,RBS!$A$1,'635.811'!$P:$P,RBS!$A55)</f>
        <v>0</v>
      </c>
      <c r="M55" s="35">
        <f>+SUMIFS('GV(154.632.62x)'!$G:$G,'GV(154.632.62x)'!$S:$S,RBS!$A55,'GV(154.632.62x)'!$T:$T,RBS!M$5,'GV(154.632.62x)'!$U:$U,RBS!$A$1)-SUMIFS('GV(154.632.62x)'!$H:$H,'GV(154.632.62x)'!$S:$S,RBS!$A55,'GV(154.632.62x)'!$T:$T,RBS!M$5,'GV(154.632.62x)'!$U:$U,RBS!$A$1)+SUMIFS('641.642'!$G:$G,'641.642'!$S:$S,RBS!$A55,'641.642'!$T:$T,RBS!M$5,'641.642'!$W:$W,RBS!$A$1)-SUMIFS('641.642'!$H:$H,'641.642'!$S:$S,RBS!$A55,'641.642'!$T:$T,RBS!M$5,'641.642'!$W:$W,RBS!$A$1)+SUMIFS('635.811'!$G:$G,'635.811'!$Q:$Q,RBS!M$5,'635.811'!$R:$R,RBS!$A$1,'635.811'!$P:$P,RBS!$A55)</f>
        <v>0</v>
      </c>
      <c r="N55" s="35">
        <f>+SUMIFS('GV(154.632.62x)'!$G:$G,'GV(154.632.62x)'!$S:$S,RBS!$A55,'GV(154.632.62x)'!$T:$T,RBS!N$5,'GV(154.632.62x)'!$U:$U,RBS!$A$1)-SUMIFS('GV(154.632.62x)'!$H:$H,'GV(154.632.62x)'!$S:$S,RBS!$A55,'GV(154.632.62x)'!$T:$T,RBS!N$5,'GV(154.632.62x)'!$U:$U,RBS!$A$1)+SUMIFS('641.642'!$G:$G,'641.642'!$S:$S,RBS!$A55,'641.642'!$T:$T,RBS!N$5,'641.642'!$W:$W,RBS!$A$1)-SUMIFS('641.642'!$H:$H,'641.642'!$S:$S,RBS!$A55,'641.642'!$T:$T,RBS!N$5,'641.642'!$W:$W,RBS!$A$1)+SUMIFS('635.811'!$G:$G,'635.811'!$Q:$Q,RBS!N$5,'635.811'!$R:$R,RBS!$A$1,'635.811'!$P:$P,RBS!$A55)</f>
        <v>0</v>
      </c>
      <c r="O55" s="35">
        <f t="shared" si="2"/>
        <v>0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BS!$A56,'GV(154.632.62x)'!$T:$T,RBS!C$5,'GV(154.632.62x)'!$U:$U,RBS!$A$1)-SUMIFS('GV(154.632.62x)'!$H:$H,'GV(154.632.62x)'!$S:$S,RBS!$A56,'GV(154.632.62x)'!$T:$T,RBS!C$5,'GV(154.632.62x)'!$U:$U,RBS!$A$1)+SUMIFS('641.642'!$G:$G,'641.642'!$S:$S,RBS!$A56,'641.642'!$T:$T,RBS!C$5,'641.642'!$W:$W,RBS!$A$1)-SUMIFS('641.642'!$H:$H,'641.642'!$S:$S,RBS!$A56,'641.642'!$T:$T,RBS!C$5,'641.642'!$W:$W,RBS!$A$1)+SUMIFS('635.811'!$G:$G,'635.811'!$Q:$Q,RBS!C$5,'635.811'!$R:$R,RBS!$A$1,'635.811'!$P:$P,RBS!$A56)</f>
        <v>0</v>
      </c>
      <c r="D56" s="35">
        <f>+SUMIFS('GV(154.632.62x)'!$G:$G,'GV(154.632.62x)'!$S:$S,RBS!$A56,'GV(154.632.62x)'!$T:$T,RBS!D$5,'GV(154.632.62x)'!$U:$U,RBS!$A$1)-SUMIFS('GV(154.632.62x)'!$H:$H,'GV(154.632.62x)'!$S:$S,RBS!$A56,'GV(154.632.62x)'!$T:$T,RBS!D$5,'GV(154.632.62x)'!$U:$U,RBS!$A$1)+SUMIFS('641.642'!$G:$G,'641.642'!$S:$S,RBS!$A56,'641.642'!$T:$T,RBS!D$5,'641.642'!$W:$W,RBS!$A$1)-SUMIFS('641.642'!$H:$H,'641.642'!$S:$S,RBS!$A56,'641.642'!$T:$T,RBS!D$5,'641.642'!$W:$W,RBS!$A$1)+SUMIFS('635.811'!$G:$G,'635.811'!$Q:$Q,RBS!D$5,'635.811'!$R:$R,RBS!$A$1,'635.811'!$P:$P,RBS!$A56)</f>
        <v>0</v>
      </c>
      <c r="E56" s="35">
        <f>+SUMIFS('GV(154.632.62x)'!$G:$G,'GV(154.632.62x)'!$S:$S,RBS!$A56,'GV(154.632.62x)'!$T:$T,RBS!E$5,'GV(154.632.62x)'!$U:$U,RBS!$A$1)-SUMIFS('GV(154.632.62x)'!$H:$H,'GV(154.632.62x)'!$S:$S,RBS!$A56,'GV(154.632.62x)'!$T:$T,RBS!E$5,'GV(154.632.62x)'!$U:$U,RBS!$A$1)+SUMIFS('641.642'!$G:$G,'641.642'!$S:$S,RBS!$A56,'641.642'!$T:$T,RBS!E$5,'641.642'!$W:$W,RBS!$A$1)-SUMIFS('641.642'!$H:$H,'641.642'!$S:$S,RBS!$A56,'641.642'!$T:$T,RBS!E$5,'641.642'!$W:$W,RBS!$A$1)+SUMIFS('635.811'!$G:$G,'635.811'!$Q:$Q,RBS!E$5,'635.811'!$R:$R,RBS!$A$1,'635.811'!$P:$P,RBS!$A56)</f>
        <v>0</v>
      </c>
      <c r="F56" s="35">
        <f>+SUMIFS('GV(154.632.62x)'!$G:$G,'GV(154.632.62x)'!$S:$S,RBS!$A56,'GV(154.632.62x)'!$T:$T,RBS!F$5,'GV(154.632.62x)'!$U:$U,RBS!$A$1)-SUMIFS('GV(154.632.62x)'!$H:$H,'GV(154.632.62x)'!$S:$S,RBS!$A56,'GV(154.632.62x)'!$T:$T,RBS!F$5,'GV(154.632.62x)'!$U:$U,RBS!$A$1)+SUMIFS('641.642'!$G:$G,'641.642'!$S:$S,RBS!$A56,'641.642'!$T:$T,RBS!F$5,'641.642'!$W:$W,RBS!$A$1)-SUMIFS('641.642'!$H:$H,'641.642'!$S:$S,RBS!$A56,'641.642'!$T:$T,RBS!F$5,'641.642'!$W:$W,RBS!$A$1)+SUMIFS('635.811'!$G:$G,'635.811'!$Q:$Q,RBS!F$5,'635.811'!$R:$R,RBS!$A$1,'635.811'!$P:$P,RBS!$A56)</f>
        <v>0</v>
      </c>
      <c r="G56" s="35">
        <f>+SUMIFS('GV(154.632.62x)'!$G:$G,'GV(154.632.62x)'!$S:$S,RBS!$A56,'GV(154.632.62x)'!$T:$T,RBS!G$5,'GV(154.632.62x)'!$U:$U,RBS!$A$1)-SUMIFS('GV(154.632.62x)'!$H:$H,'GV(154.632.62x)'!$S:$S,RBS!$A56,'GV(154.632.62x)'!$T:$T,RBS!G$5,'GV(154.632.62x)'!$U:$U,RBS!$A$1)+SUMIFS('641.642'!$G:$G,'641.642'!$S:$S,RBS!$A56,'641.642'!$T:$T,RBS!G$5,'641.642'!$W:$W,RBS!$A$1)-SUMIFS('641.642'!$H:$H,'641.642'!$S:$S,RBS!$A56,'641.642'!$T:$T,RBS!G$5,'641.642'!$W:$W,RBS!$A$1)+SUMIFS('635.811'!$G:$G,'635.811'!$Q:$Q,RBS!G$5,'635.811'!$R:$R,RBS!$A$1,'635.811'!$P:$P,RBS!$A56)</f>
        <v>0</v>
      </c>
      <c r="H56" s="35">
        <f>+SUMIFS('GV(154.632.62x)'!$G:$G,'GV(154.632.62x)'!$S:$S,RBS!$A56,'GV(154.632.62x)'!$T:$T,RBS!H$5,'GV(154.632.62x)'!$U:$U,RBS!$A$1)-SUMIFS('GV(154.632.62x)'!$H:$H,'GV(154.632.62x)'!$S:$S,RBS!$A56,'GV(154.632.62x)'!$T:$T,RBS!H$5,'GV(154.632.62x)'!$U:$U,RBS!$A$1)+SUMIFS('641.642'!$G:$G,'641.642'!$S:$S,RBS!$A56,'641.642'!$T:$T,RBS!H$5,'641.642'!$W:$W,RBS!$A$1)-SUMIFS('641.642'!$H:$H,'641.642'!$S:$S,RBS!$A56,'641.642'!$T:$T,RBS!H$5,'641.642'!$W:$W,RBS!$A$1)+SUMIFS('635.811'!$G:$G,'635.811'!$Q:$Q,RBS!H$5,'635.811'!$R:$R,RBS!$A$1,'635.811'!$P:$P,RBS!$A56)</f>
        <v>0</v>
      </c>
      <c r="I56" s="35">
        <f>+SUMIFS('GV(154.632.62x)'!$G:$G,'GV(154.632.62x)'!$S:$S,RBS!$A56,'GV(154.632.62x)'!$T:$T,RBS!I$5,'GV(154.632.62x)'!$U:$U,RBS!$A$1)-SUMIFS('GV(154.632.62x)'!$H:$H,'GV(154.632.62x)'!$S:$S,RBS!$A56,'GV(154.632.62x)'!$T:$T,RBS!I$5,'GV(154.632.62x)'!$U:$U,RBS!$A$1)+SUMIFS('641.642'!$G:$G,'641.642'!$S:$S,RBS!$A56,'641.642'!$T:$T,RBS!I$5,'641.642'!$W:$W,RBS!$A$1)-SUMIFS('641.642'!$H:$H,'641.642'!$S:$S,RBS!$A56,'641.642'!$T:$T,RBS!I$5,'641.642'!$W:$W,RBS!$A$1)+SUMIFS('635.811'!$G:$G,'635.811'!$Q:$Q,RBS!I$5,'635.811'!$R:$R,RBS!$A$1,'635.811'!$P:$P,RBS!$A56)</f>
        <v>0</v>
      </c>
      <c r="J56" s="35">
        <f>+SUMIFS('GV(154.632.62x)'!$G:$G,'GV(154.632.62x)'!$S:$S,RBS!$A56,'GV(154.632.62x)'!$T:$T,RBS!J$5,'GV(154.632.62x)'!$U:$U,RBS!$A$1)-SUMIFS('GV(154.632.62x)'!$H:$H,'GV(154.632.62x)'!$S:$S,RBS!$A56,'GV(154.632.62x)'!$T:$T,RBS!J$5,'GV(154.632.62x)'!$U:$U,RBS!$A$1)+SUMIFS('641.642'!$G:$G,'641.642'!$S:$S,RBS!$A56,'641.642'!$T:$T,RBS!J$5,'641.642'!$W:$W,RBS!$A$1)-SUMIFS('641.642'!$H:$H,'641.642'!$S:$S,RBS!$A56,'641.642'!$T:$T,RBS!J$5,'641.642'!$W:$W,RBS!$A$1)+SUMIFS('635.811'!$G:$G,'635.811'!$Q:$Q,RBS!J$5,'635.811'!$R:$R,RBS!$A$1,'635.811'!$P:$P,RBS!$A56)</f>
        <v>0</v>
      </c>
      <c r="K56" s="35">
        <f>+SUMIFS('GV(154.632.62x)'!$G:$G,'GV(154.632.62x)'!$S:$S,RBS!$A56,'GV(154.632.62x)'!$T:$T,RBS!K$5,'GV(154.632.62x)'!$U:$U,RBS!$A$1)-SUMIFS('GV(154.632.62x)'!$H:$H,'GV(154.632.62x)'!$S:$S,RBS!$A56,'GV(154.632.62x)'!$T:$T,RBS!K$5,'GV(154.632.62x)'!$U:$U,RBS!$A$1)+SUMIFS('641.642'!$G:$G,'641.642'!$S:$S,RBS!$A56,'641.642'!$T:$T,RBS!K$5,'641.642'!$W:$W,RBS!$A$1)-SUMIFS('641.642'!$H:$H,'641.642'!$S:$S,RBS!$A56,'641.642'!$T:$T,RBS!K$5,'641.642'!$W:$W,RBS!$A$1)+SUMIFS('635.811'!$G:$G,'635.811'!$Q:$Q,RBS!K$5,'635.811'!$R:$R,RBS!$A$1,'635.811'!$P:$P,RBS!$A56)</f>
        <v>0</v>
      </c>
      <c r="L56" s="35">
        <f>+SUMIFS('GV(154.632.62x)'!$G:$G,'GV(154.632.62x)'!$S:$S,RBS!$A56,'GV(154.632.62x)'!$T:$T,RBS!L$5,'GV(154.632.62x)'!$U:$U,RBS!$A$1)-SUMIFS('GV(154.632.62x)'!$H:$H,'GV(154.632.62x)'!$S:$S,RBS!$A56,'GV(154.632.62x)'!$T:$T,RBS!L$5,'GV(154.632.62x)'!$U:$U,RBS!$A$1)+SUMIFS('641.642'!$G:$G,'641.642'!$S:$S,RBS!$A56,'641.642'!$T:$T,RBS!L$5,'641.642'!$W:$W,RBS!$A$1)-SUMIFS('641.642'!$H:$H,'641.642'!$S:$S,RBS!$A56,'641.642'!$T:$T,RBS!L$5,'641.642'!$W:$W,RBS!$A$1)+SUMIFS('635.811'!$G:$G,'635.811'!$Q:$Q,RBS!L$5,'635.811'!$R:$R,RBS!$A$1,'635.811'!$P:$P,RBS!$A56)</f>
        <v>0</v>
      </c>
      <c r="M56" s="35">
        <f>+SUMIFS('GV(154.632.62x)'!$G:$G,'GV(154.632.62x)'!$S:$S,RBS!$A56,'GV(154.632.62x)'!$T:$T,RBS!M$5,'GV(154.632.62x)'!$U:$U,RBS!$A$1)-SUMIFS('GV(154.632.62x)'!$H:$H,'GV(154.632.62x)'!$S:$S,RBS!$A56,'GV(154.632.62x)'!$T:$T,RBS!M$5,'GV(154.632.62x)'!$U:$U,RBS!$A$1)+SUMIFS('641.642'!$G:$G,'641.642'!$S:$S,RBS!$A56,'641.642'!$T:$T,RBS!M$5,'641.642'!$W:$W,RBS!$A$1)-SUMIFS('641.642'!$H:$H,'641.642'!$S:$S,RBS!$A56,'641.642'!$T:$T,RBS!M$5,'641.642'!$W:$W,RBS!$A$1)+SUMIFS('635.811'!$G:$G,'635.811'!$Q:$Q,RBS!M$5,'635.811'!$R:$R,RBS!$A$1,'635.811'!$P:$P,RBS!$A56)</f>
        <v>0</v>
      </c>
      <c r="N56" s="35">
        <f>+SUMIFS('GV(154.632.62x)'!$G:$G,'GV(154.632.62x)'!$S:$S,RBS!$A56,'GV(154.632.62x)'!$T:$T,RBS!N$5,'GV(154.632.62x)'!$U:$U,RBS!$A$1)-SUMIFS('GV(154.632.62x)'!$H:$H,'GV(154.632.62x)'!$S:$S,RBS!$A56,'GV(154.632.62x)'!$T:$T,RBS!N$5,'GV(154.632.62x)'!$U:$U,RBS!$A$1)+SUMIFS('641.642'!$G:$G,'641.642'!$S:$S,RBS!$A56,'641.642'!$T:$T,RBS!N$5,'641.642'!$W:$W,RBS!$A$1)-SUMIFS('641.642'!$H:$H,'641.642'!$S:$S,RBS!$A56,'641.642'!$T:$T,RBS!N$5,'641.642'!$W:$W,RBS!$A$1)+SUMIFS('635.811'!$G:$G,'635.811'!$Q:$Q,RBS!N$5,'635.811'!$R:$R,RBS!$A$1,'635.811'!$P:$P,RBS!$A56)</f>
        <v>0</v>
      </c>
      <c r="O56" s="35">
        <f t="shared" si="2"/>
        <v>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BS!$A57,'GV(154.632.62x)'!$T:$T,RBS!C$5,'GV(154.632.62x)'!$U:$U,RBS!$A$1)-SUMIFS('GV(154.632.62x)'!$H:$H,'GV(154.632.62x)'!$S:$S,RBS!$A57,'GV(154.632.62x)'!$T:$T,RBS!C$5,'GV(154.632.62x)'!$U:$U,RBS!$A$1)+SUMIFS('641.642'!$G:$G,'641.642'!$S:$S,RBS!$A57,'641.642'!$T:$T,RBS!C$5,'641.642'!$W:$W,RBS!$A$1)-SUMIFS('641.642'!$H:$H,'641.642'!$S:$S,RBS!$A57,'641.642'!$T:$T,RBS!C$5,'641.642'!$W:$W,RBS!$A$1)+SUMIFS('635.811'!$G:$G,'635.811'!$Q:$Q,RBS!C$5,'635.811'!$R:$R,RBS!$A$1,'635.811'!$P:$P,RBS!$A57)</f>
        <v>0</v>
      </c>
      <c r="D57" s="35">
        <f>+SUMIFS('GV(154.632.62x)'!$G:$G,'GV(154.632.62x)'!$S:$S,RBS!$A57,'GV(154.632.62x)'!$T:$T,RBS!D$5,'GV(154.632.62x)'!$U:$U,RBS!$A$1)-SUMIFS('GV(154.632.62x)'!$H:$H,'GV(154.632.62x)'!$S:$S,RBS!$A57,'GV(154.632.62x)'!$T:$T,RBS!D$5,'GV(154.632.62x)'!$U:$U,RBS!$A$1)+SUMIFS('641.642'!$G:$G,'641.642'!$S:$S,RBS!$A57,'641.642'!$T:$T,RBS!D$5,'641.642'!$W:$W,RBS!$A$1)-SUMIFS('641.642'!$H:$H,'641.642'!$S:$S,RBS!$A57,'641.642'!$T:$T,RBS!D$5,'641.642'!$W:$W,RBS!$A$1)+SUMIFS('635.811'!$G:$G,'635.811'!$Q:$Q,RBS!D$5,'635.811'!$R:$R,RBS!$A$1,'635.811'!$P:$P,RBS!$A57)</f>
        <v>0</v>
      </c>
      <c r="E57" s="35">
        <f>+SUMIFS('GV(154.632.62x)'!$G:$G,'GV(154.632.62x)'!$S:$S,RBS!$A57,'GV(154.632.62x)'!$T:$T,RBS!E$5,'GV(154.632.62x)'!$U:$U,RBS!$A$1)-SUMIFS('GV(154.632.62x)'!$H:$H,'GV(154.632.62x)'!$S:$S,RBS!$A57,'GV(154.632.62x)'!$T:$T,RBS!E$5,'GV(154.632.62x)'!$U:$U,RBS!$A$1)+SUMIFS('641.642'!$G:$G,'641.642'!$S:$S,RBS!$A57,'641.642'!$T:$T,RBS!E$5,'641.642'!$W:$W,RBS!$A$1)-SUMIFS('641.642'!$H:$H,'641.642'!$S:$S,RBS!$A57,'641.642'!$T:$T,RBS!E$5,'641.642'!$W:$W,RBS!$A$1)+SUMIFS('635.811'!$G:$G,'635.811'!$Q:$Q,RBS!E$5,'635.811'!$R:$R,RBS!$A$1,'635.811'!$P:$P,RBS!$A57)</f>
        <v>0</v>
      </c>
      <c r="F57" s="35">
        <f>+SUMIFS('GV(154.632.62x)'!$G:$G,'GV(154.632.62x)'!$S:$S,RBS!$A57,'GV(154.632.62x)'!$T:$T,RBS!F$5,'GV(154.632.62x)'!$U:$U,RBS!$A$1)-SUMIFS('GV(154.632.62x)'!$H:$H,'GV(154.632.62x)'!$S:$S,RBS!$A57,'GV(154.632.62x)'!$T:$T,RBS!F$5,'GV(154.632.62x)'!$U:$U,RBS!$A$1)+SUMIFS('641.642'!$G:$G,'641.642'!$S:$S,RBS!$A57,'641.642'!$T:$T,RBS!F$5,'641.642'!$W:$W,RBS!$A$1)-SUMIFS('641.642'!$H:$H,'641.642'!$S:$S,RBS!$A57,'641.642'!$T:$T,RBS!F$5,'641.642'!$W:$W,RBS!$A$1)+SUMIFS('635.811'!$G:$G,'635.811'!$Q:$Q,RBS!F$5,'635.811'!$R:$R,RBS!$A$1,'635.811'!$P:$P,RBS!$A57)</f>
        <v>0</v>
      </c>
      <c r="G57" s="35">
        <f>+SUMIFS('GV(154.632.62x)'!$G:$G,'GV(154.632.62x)'!$S:$S,RBS!$A57,'GV(154.632.62x)'!$T:$T,RBS!G$5,'GV(154.632.62x)'!$U:$U,RBS!$A$1)-SUMIFS('GV(154.632.62x)'!$H:$H,'GV(154.632.62x)'!$S:$S,RBS!$A57,'GV(154.632.62x)'!$T:$T,RBS!G$5,'GV(154.632.62x)'!$U:$U,RBS!$A$1)+SUMIFS('641.642'!$G:$G,'641.642'!$S:$S,RBS!$A57,'641.642'!$T:$T,RBS!G$5,'641.642'!$W:$W,RBS!$A$1)-SUMIFS('641.642'!$H:$H,'641.642'!$S:$S,RBS!$A57,'641.642'!$T:$T,RBS!G$5,'641.642'!$W:$W,RBS!$A$1)+SUMIFS('635.811'!$G:$G,'635.811'!$Q:$Q,RBS!G$5,'635.811'!$R:$R,RBS!$A$1,'635.811'!$P:$P,RBS!$A57)</f>
        <v>0</v>
      </c>
      <c r="H57" s="35">
        <f>+SUMIFS('GV(154.632.62x)'!$G:$G,'GV(154.632.62x)'!$S:$S,RBS!$A57,'GV(154.632.62x)'!$T:$T,RBS!H$5,'GV(154.632.62x)'!$U:$U,RBS!$A$1)-SUMIFS('GV(154.632.62x)'!$H:$H,'GV(154.632.62x)'!$S:$S,RBS!$A57,'GV(154.632.62x)'!$T:$T,RBS!H$5,'GV(154.632.62x)'!$U:$U,RBS!$A$1)+SUMIFS('641.642'!$G:$G,'641.642'!$S:$S,RBS!$A57,'641.642'!$T:$T,RBS!H$5,'641.642'!$W:$W,RBS!$A$1)-SUMIFS('641.642'!$H:$H,'641.642'!$S:$S,RBS!$A57,'641.642'!$T:$T,RBS!H$5,'641.642'!$W:$W,RBS!$A$1)+SUMIFS('635.811'!$G:$G,'635.811'!$Q:$Q,RBS!H$5,'635.811'!$R:$R,RBS!$A$1,'635.811'!$P:$P,RBS!$A57)</f>
        <v>0</v>
      </c>
      <c r="I57" s="35">
        <f>+SUMIFS('GV(154.632.62x)'!$G:$G,'GV(154.632.62x)'!$S:$S,RBS!$A57,'GV(154.632.62x)'!$T:$T,RBS!I$5,'GV(154.632.62x)'!$U:$U,RBS!$A$1)-SUMIFS('GV(154.632.62x)'!$H:$H,'GV(154.632.62x)'!$S:$S,RBS!$A57,'GV(154.632.62x)'!$T:$T,RBS!I$5,'GV(154.632.62x)'!$U:$U,RBS!$A$1)+SUMIFS('641.642'!$G:$G,'641.642'!$S:$S,RBS!$A57,'641.642'!$T:$T,RBS!I$5,'641.642'!$W:$W,RBS!$A$1)-SUMIFS('641.642'!$H:$H,'641.642'!$S:$S,RBS!$A57,'641.642'!$T:$T,RBS!I$5,'641.642'!$W:$W,RBS!$A$1)+SUMIFS('635.811'!$G:$G,'635.811'!$Q:$Q,RBS!I$5,'635.811'!$R:$R,RBS!$A$1,'635.811'!$P:$P,RBS!$A57)</f>
        <v>10149735</v>
      </c>
      <c r="J57" s="35">
        <f>+SUMIFS('GV(154.632.62x)'!$G:$G,'GV(154.632.62x)'!$S:$S,RBS!$A57,'GV(154.632.62x)'!$T:$T,RBS!J$5,'GV(154.632.62x)'!$U:$U,RBS!$A$1)-SUMIFS('GV(154.632.62x)'!$H:$H,'GV(154.632.62x)'!$S:$S,RBS!$A57,'GV(154.632.62x)'!$T:$T,RBS!J$5,'GV(154.632.62x)'!$U:$U,RBS!$A$1)+SUMIFS('641.642'!$G:$G,'641.642'!$S:$S,RBS!$A57,'641.642'!$T:$T,RBS!J$5,'641.642'!$W:$W,RBS!$A$1)-SUMIFS('641.642'!$H:$H,'641.642'!$S:$S,RBS!$A57,'641.642'!$T:$T,RBS!J$5,'641.642'!$W:$W,RBS!$A$1)+SUMIFS('635.811'!$G:$G,'635.811'!$Q:$Q,RBS!J$5,'635.811'!$R:$R,RBS!$A$1,'635.811'!$P:$P,RBS!$A57)</f>
        <v>0</v>
      </c>
      <c r="K57" s="35">
        <f>+SUMIFS('GV(154.632.62x)'!$G:$G,'GV(154.632.62x)'!$S:$S,RBS!$A57,'GV(154.632.62x)'!$T:$T,RBS!K$5,'GV(154.632.62x)'!$U:$U,RBS!$A$1)-SUMIFS('GV(154.632.62x)'!$H:$H,'GV(154.632.62x)'!$S:$S,RBS!$A57,'GV(154.632.62x)'!$T:$T,RBS!K$5,'GV(154.632.62x)'!$U:$U,RBS!$A$1)+SUMIFS('641.642'!$G:$G,'641.642'!$S:$S,RBS!$A57,'641.642'!$T:$T,RBS!K$5,'641.642'!$W:$W,RBS!$A$1)-SUMIFS('641.642'!$H:$H,'641.642'!$S:$S,RBS!$A57,'641.642'!$T:$T,RBS!K$5,'641.642'!$W:$W,RBS!$A$1)+SUMIFS('635.811'!$G:$G,'635.811'!$Q:$Q,RBS!K$5,'635.811'!$R:$R,RBS!$A$1,'635.811'!$P:$P,RBS!$A57)</f>
        <v>0</v>
      </c>
      <c r="L57" s="35">
        <f>+SUMIFS('GV(154.632.62x)'!$G:$G,'GV(154.632.62x)'!$S:$S,RBS!$A57,'GV(154.632.62x)'!$T:$T,RBS!L$5,'GV(154.632.62x)'!$U:$U,RBS!$A$1)-SUMIFS('GV(154.632.62x)'!$H:$H,'GV(154.632.62x)'!$S:$S,RBS!$A57,'GV(154.632.62x)'!$T:$T,RBS!L$5,'GV(154.632.62x)'!$U:$U,RBS!$A$1)+SUMIFS('641.642'!$G:$G,'641.642'!$S:$S,RBS!$A57,'641.642'!$T:$T,RBS!L$5,'641.642'!$W:$W,RBS!$A$1)-SUMIFS('641.642'!$H:$H,'641.642'!$S:$S,RBS!$A57,'641.642'!$T:$T,RBS!L$5,'641.642'!$W:$W,RBS!$A$1)+SUMIFS('635.811'!$G:$G,'635.811'!$Q:$Q,RBS!L$5,'635.811'!$R:$R,RBS!$A$1,'635.811'!$P:$P,RBS!$A57)</f>
        <v>0</v>
      </c>
      <c r="M57" s="35">
        <f>+SUMIFS('GV(154.632.62x)'!$G:$G,'GV(154.632.62x)'!$S:$S,RBS!$A57,'GV(154.632.62x)'!$T:$T,RBS!M$5,'GV(154.632.62x)'!$U:$U,RBS!$A$1)-SUMIFS('GV(154.632.62x)'!$H:$H,'GV(154.632.62x)'!$S:$S,RBS!$A57,'GV(154.632.62x)'!$T:$T,RBS!M$5,'GV(154.632.62x)'!$U:$U,RBS!$A$1)+SUMIFS('641.642'!$G:$G,'641.642'!$S:$S,RBS!$A57,'641.642'!$T:$T,RBS!M$5,'641.642'!$W:$W,RBS!$A$1)-SUMIFS('641.642'!$H:$H,'641.642'!$S:$S,RBS!$A57,'641.642'!$T:$T,RBS!M$5,'641.642'!$W:$W,RBS!$A$1)+SUMIFS('635.811'!$G:$G,'635.811'!$Q:$Q,RBS!M$5,'635.811'!$R:$R,RBS!$A$1,'635.811'!$P:$P,RBS!$A57)</f>
        <v>0</v>
      </c>
      <c r="N57" s="35">
        <f>+SUMIFS('GV(154.632.62x)'!$G:$G,'GV(154.632.62x)'!$S:$S,RBS!$A57,'GV(154.632.62x)'!$T:$T,RBS!N$5,'GV(154.632.62x)'!$U:$U,RBS!$A$1)-SUMIFS('GV(154.632.62x)'!$H:$H,'GV(154.632.62x)'!$S:$S,RBS!$A57,'GV(154.632.62x)'!$T:$T,RBS!N$5,'GV(154.632.62x)'!$U:$U,RBS!$A$1)+SUMIFS('641.642'!$G:$G,'641.642'!$S:$S,RBS!$A57,'641.642'!$T:$T,RBS!N$5,'641.642'!$W:$W,RBS!$A$1)-SUMIFS('641.642'!$H:$H,'641.642'!$S:$S,RBS!$A57,'641.642'!$T:$T,RBS!N$5,'641.642'!$W:$W,RBS!$A$1)+SUMIFS('635.811'!$G:$G,'635.811'!$Q:$Q,RBS!N$5,'635.811'!$R:$R,RBS!$A$1,'635.811'!$P:$P,RBS!$A57)</f>
        <v>0</v>
      </c>
      <c r="O57" s="35">
        <f t="shared" si="2"/>
        <v>10149735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25C5B-343B-44FA-A7ED-AD52AAAC004D}">
  <dimension ref="A1:U61"/>
  <sheetViews>
    <sheetView workbookViewId="0">
      <selection activeCell="G54" sqref="G54"/>
    </sheetView>
  </sheetViews>
  <sheetFormatPr defaultRowHeight="15" x14ac:dyDescent="0.25"/>
  <cols>
    <col min="1" max="2" width="9.140625" bestFit="1" customWidth="1"/>
    <col min="3" max="3" width="13.42578125" bestFit="1" customWidth="1"/>
    <col min="4" max="12" width="15" bestFit="1" customWidth="1"/>
    <col min="13" max="13" width="16" bestFit="1" customWidth="1"/>
    <col min="18" max="18" width="32.140625" bestFit="1" customWidth="1"/>
  </cols>
  <sheetData>
    <row r="1" spans="1:21" x14ac:dyDescent="0.25">
      <c r="R1" t="s">
        <v>11552</v>
      </c>
      <c r="S1" t="s">
        <v>11553</v>
      </c>
    </row>
    <row r="2" spans="1:21" x14ac:dyDescent="0.25">
      <c r="A2" s="237" t="s">
        <v>11551</v>
      </c>
    </row>
    <row r="3" spans="1:21" x14ac:dyDescent="0.25">
      <c r="A3" s="242" t="s">
        <v>4393</v>
      </c>
      <c r="R3" s="77" t="s">
        <v>39</v>
      </c>
      <c r="S3" s="77" t="s">
        <v>39</v>
      </c>
      <c r="U3" s="77" t="s">
        <v>39</v>
      </c>
    </row>
    <row r="4" spans="1:21" x14ac:dyDescent="0.25">
      <c r="A4" s="239" t="s">
        <v>485</v>
      </c>
      <c r="B4" s="239">
        <v>0</v>
      </c>
      <c r="C4" s="239">
        <v>3</v>
      </c>
      <c r="D4" s="239">
        <v>4</v>
      </c>
      <c r="E4" s="239">
        <v>5</v>
      </c>
      <c r="F4" s="239">
        <v>6</v>
      </c>
      <c r="G4" s="239">
        <v>7</v>
      </c>
      <c r="H4" s="239">
        <v>8</v>
      </c>
      <c r="I4" s="239">
        <v>9</v>
      </c>
      <c r="J4" s="239">
        <v>10</v>
      </c>
      <c r="K4" s="239">
        <v>11</v>
      </c>
      <c r="L4" s="239">
        <v>12</v>
      </c>
      <c r="M4" s="239" t="s">
        <v>484</v>
      </c>
      <c r="R4" s="14" t="s">
        <v>9286</v>
      </c>
      <c r="S4" s="14" t="s">
        <v>9286</v>
      </c>
      <c r="U4" s="77" t="s">
        <v>51</v>
      </c>
    </row>
    <row r="5" spans="1:21" x14ac:dyDescent="0.25">
      <c r="A5" s="14">
        <v>0</v>
      </c>
      <c r="B5" s="6">
        <v>0</v>
      </c>
      <c r="C5" s="6"/>
      <c r="D5" s="6"/>
      <c r="E5" s="6"/>
      <c r="F5" s="6"/>
      <c r="G5" s="6"/>
      <c r="H5" s="6"/>
      <c r="I5" s="6"/>
      <c r="J5" s="6"/>
      <c r="K5" s="6"/>
      <c r="L5" s="6"/>
      <c r="M5" s="6">
        <v>0</v>
      </c>
      <c r="N5" t="e">
        <f>+VLOOKUP(A5,$R$3:$S$28,2,0)</f>
        <v>#N/A</v>
      </c>
      <c r="R5" s="14" t="s">
        <v>7774</v>
      </c>
      <c r="S5" s="77" t="s">
        <v>51</v>
      </c>
      <c r="U5" s="77" t="s">
        <v>55</v>
      </c>
    </row>
    <row r="6" spans="1:21" x14ac:dyDescent="0.25">
      <c r="A6" s="14" t="s">
        <v>9286</v>
      </c>
      <c r="B6" s="6"/>
      <c r="C6" s="6"/>
      <c r="D6" s="6"/>
      <c r="E6" s="6"/>
      <c r="F6" s="6"/>
      <c r="G6" s="6"/>
      <c r="H6" s="6"/>
      <c r="I6" s="6"/>
      <c r="J6" s="6"/>
      <c r="K6" s="6">
        <v>142810050</v>
      </c>
      <c r="L6" s="6"/>
      <c r="M6" s="6">
        <v>142810050</v>
      </c>
      <c r="N6" t="str">
        <f t="shared" ref="N6:N30" si="0">+VLOOKUP(A6,$R$3:$S$28,2,0)</f>
        <v>FPT 3</v>
      </c>
      <c r="R6" s="14" t="s">
        <v>9331</v>
      </c>
      <c r="S6" s="14" t="s">
        <v>9331</v>
      </c>
      <c r="U6" s="77" t="s">
        <v>7473</v>
      </c>
    </row>
    <row r="7" spans="1:21" x14ac:dyDescent="0.25">
      <c r="A7" s="14" t="s">
        <v>7774</v>
      </c>
      <c r="B7" s="6"/>
      <c r="C7" s="6">
        <v>79379414.540000007</v>
      </c>
      <c r="D7" s="6"/>
      <c r="E7" s="6"/>
      <c r="F7" s="6"/>
      <c r="G7" s="6"/>
      <c r="H7" s="6"/>
      <c r="I7" s="6"/>
      <c r="J7" s="6"/>
      <c r="K7" s="6"/>
      <c r="L7" s="6"/>
      <c r="M7" s="6">
        <v>79379414.540000007</v>
      </c>
      <c r="N7" t="str">
        <f t="shared" si="0"/>
        <v>The Sea - Sunset Town</v>
      </c>
      <c r="R7" s="14" t="s">
        <v>7804</v>
      </c>
      <c r="S7" s="77" t="s">
        <v>55</v>
      </c>
      <c r="U7" s="77" t="s">
        <v>95</v>
      </c>
    </row>
    <row r="8" spans="1:21" x14ac:dyDescent="0.25">
      <c r="A8" s="14" t="s">
        <v>9331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9022524461.3699989</v>
      </c>
      <c r="M8" s="6">
        <v>9022524461.3699989</v>
      </c>
      <c r="N8" t="str">
        <f t="shared" si="0"/>
        <v>IMPERIA SIGNATURE</v>
      </c>
      <c r="R8" s="14" t="s">
        <v>7731</v>
      </c>
      <c r="S8" s="77" t="s">
        <v>55</v>
      </c>
      <c r="U8" s="77" t="s">
        <v>7488</v>
      </c>
    </row>
    <row r="9" spans="1:21" x14ac:dyDescent="0.25">
      <c r="A9" s="14" t="s">
        <v>7804</v>
      </c>
      <c r="B9" s="6"/>
      <c r="C9" s="6"/>
      <c r="D9" s="6">
        <v>4144433585.7500005</v>
      </c>
      <c r="E9" s="6">
        <v>370843856.55000001</v>
      </c>
      <c r="F9" s="6"/>
      <c r="G9" s="6"/>
      <c r="H9" s="6"/>
      <c r="I9" s="6"/>
      <c r="J9" s="6"/>
      <c r="K9" s="6"/>
      <c r="L9" s="6"/>
      <c r="M9" s="6">
        <v>4515277442.3000002</v>
      </c>
      <c r="N9" t="str">
        <f t="shared" si="0"/>
        <v>LUMI HANOI</v>
      </c>
      <c r="R9" s="14" t="s">
        <v>7477</v>
      </c>
      <c r="S9" s="77" t="s">
        <v>55</v>
      </c>
      <c r="U9" s="77" t="s">
        <v>7742</v>
      </c>
    </row>
    <row r="10" spans="1:21" x14ac:dyDescent="0.25">
      <c r="A10" s="14" t="s">
        <v>7731</v>
      </c>
      <c r="B10" s="6"/>
      <c r="C10" s="6"/>
      <c r="D10" s="6"/>
      <c r="E10" s="6"/>
      <c r="F10" s="6"/>
      <c r="G10" s="6"/>
      <c r="H10" s="6"/>
      <c r="I10" s="6"/>
      <c r="J10" s="6">
        <v>1258210384.1800001</v>
      </c>
      <c r="K10" s="6"/>
      <c r="L10" s="6"/>
      <c r="M10" s="6">
        <v>1258210384.1800001</v>
      </c>
      <c r="N10" t="str">
        <f t="shared" si="0"/>
        <v>LUMI HANOI</v>
      </c>
      <c r="R10" s="14" t="s">
        <v>9317</v>
      </c>
      <c r="S10" s="14" t="s">
        <v>9317</v>
      </c>
      <c r="U10" s="77" t="s">
        <v>28</v>
      </c>
    </row>
    <row r="11" spans="1:21" x14ac:dyDescent="0.25">
      <c r="A11" s="14" t="s">
        <v>7477</v>
      </c>
      <c r="B11" s="6"/>
      <c r="C11" s="6"/>
      <c r="D11" s="6"/>
      <c r="E11" s="6"/>
      <c r="F11" s="6"/>
      <c r="G11" s="6">
        <v>881957089.20000005</v>
      </c>
      <c r="H11" s="6"/>
      <c r="I11" s="6"/>
      <c r="J11" s="6"/>
      <c r="K11" s="6"/>
      <c r="L11" s="6"/>
      <c r="M11" s="6">
        <v>881957089.20000005</v>
      </c>
      <c r="N11" t="str">
        <f t="shared" si="0"/>
        <v>LUMI HANOI</v>
      </c>
      <c r="R11" s="14" t="s">
        <v>7473</v>
      </c>
      <c r="S11" s="77" t="s">
        <v>7473</v>
      </c>
      <c r="U11" s="77" t="s">
        <v>371</v>
      </c>
    </row>
    <row r="12" spans="1:21" x14ac:dyDescent="0.25">
      <c r="A12" s="14" t="s">
        <v>9317</v>
      </c>
      <c r="B12" s="6"/>
      <c r="C12" s="6"/>
      <c r="D12" s="6"/>
      <c r="E12" s="6"/>
      <c r="F12" s="6"/>
      <c r="G12" s="6"/>
      <c r="H12" s="6"/>
      <c r="I12" s="6"/>
      <c r="J12" s="6"/>
      <c r="K12" s="6">
        <v>88848502.670000002</v>
      </c>
      <c r="L12" s="6"/>
      <c r="M12" s="6">
        <v>88848502.670000002</v>
      </c>
      <c r="N12" t="str">
        <f t="shared" si="0"/>
        <v>SGB</v>
      </c>
      <c r="R12" s="14" t="s">
        <v>727</v>
      </c>
      <c r="S12" s="77" t="s">
        <v>95</v>
      </c>
      <c r="U12" s="77" t="s">
        <v>7807</v>
      </c>
    </row>
    <row r="13" spans="1:21" x14ac:dyDescent="0.25">
      <c r="A13" s="14" t="s">
        <v>7473</v>
      </c>
      <c r="B13" s="6"/>
      <c r="C13" s="6"/>
      <c r="D13" s="6"/>
      <c r="E13" s="6"/>
      <c r="F13" s="6">
        <v>212234299.25</v>
      </c>
      <c r="G13" s="6">
        <v>118630348.65000001</v>
      </c>
      <c r="H13" s="6"/>
      <c r="I13" s="6"/>
      <c r="J13" s="6"/>
      <c r="K13" s="6"/>
      <c r="L13" s="6"/>
      <c r="M13" s="6">
        <v>330864647.89999998</v>
      </c>
      <c r="N13" t="str">
        <f t="shared" si="0"/>
        <v>Sun Pathway</v>
      </c>
      <c r="R13" s="14" t="s">
        <v>9377</v>
      </c>
      <c r="S13" s="14" t="s">
        <v>9377</v>
      </c>
      <c r="U13" s="77" t="s">
        <v>209</v>
      </c>
    </row>
    <row r="14" spans="1:21" x14ac:dyDescent="0.25">
      <c r="A14" s="14" t="s">
        <v>727</v>
      </c>
      <c r="B14" s="6"/>
      <c r="C14" s="6"/>
      <c r="D14" s="6">
        <v>6644721935.228199</v>
      </c>
      <c r="E14" s="6">
        <v>1738785420.1202002</v>
      </c>
      <c r="F14" s="6"/>
      <c r="G14" s="6"/>
      <c r="H14" s="6"/>
      <c r="I14" s="6"/>
      <c r="J14" s="6"/>
      <c r="K14" s="6">
        <v>175083789.028905</v>
      </c>
      <c r="L14" s="6"/>
      <c r="M14" s="6">
        <v>8558591144.3773041</v>
      </c>
      <c r="N14" t="str">
        <f t="shared" si="0"/>
        <v>SUN PONTE RESIDENCE</v>
      </c>
      <c r="R14" s="14" t="s">
        <v>7488</v>
      </c>
      <c r="S14" s="77" t="s">
        <v>7488</v>
      </c>
      <c r="U14" s="77" t="s">
        <v>7665</v>
      </c>
    </row>
    <row r="15" spans="1:21" x14ac:dyDescent="0.25">
      <c r="A15" s="14" t="s">
        <v>9377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516927422.36000001</v>
      </c>
      <c r="M15" s="6">
        <v>516927422.36000001</v>
      </c>
      <c r="N15" t="str">
        <f t="shared" si="0"/>
        <v>SUN RIVERSIDE VILLAGE SẦM SƠN</v>
      </c>
      <c r="R15" s="14" t="s">
        <v>7742</v>
      </c>
      <c r="S15" s="77" t="s">
        <v>7742</v>
      </c>
      <c r="U15" s="77" t="s">
        <v>7570</v>
      </c>
    </row>
    <row r="16" spans="1:21" x14ac:dyDescent="0.25">
      <c r="A16" s="14" t="s">
        <v>7488</v>
      </c>
      <c r="B16" s="6"/>
      <c r="C16" s="6"/>
      <c r="D16" s="6"/>
      <c r="E16" s="6"/>
      <c r="F16" s="6">
        <v>5983273259.4000015</v>
      </c>
      <c r="G16" s="6">
        <v>2002929905.1899998</v>
      </c>
      <c r="H16" s="6">
        <v>3261102399.52</v>
      </c>
      <c r="I16" s="6">
        <v>1146894478.1799998</v>
      </c>
      <c r="J16" s="6">
        <v>2056007858.4649999</v>
      </c>
      <c r="K16" s="6">
        <v>779001613.68440008</v>
      </c>
      <c r="L16" s="6">
        <v>1162416203.5479999</v>
      </c>
      <c r="M16" s="6">
        <v>16391625717.987402</v>
      </c>
      <c r="N16" t="str">
        <f t="shared" si="0"/>
        <v>Sun Symphony Residences</v>
      </c>
      <c r="R16" s="14" t="s">
        <v>9299</v>
      </c>
      <c r="S16" s="77" t="s">
        <v>7742</v>
      </c>
      <c r="U16" s="77" t="s">
        <v>7549</v>
      </c>
    </row>
    <row r="17" spans="1:21" x14ac:dyDescent="0.25">
      <c r="A17" s="14" t="s">
        <v>7742</v>
      </c>
      <c r="B17" s="6"/>
      <c r="C17" s="6"/>
      <c r="D17" s="6"/>
      <c r="E17" s="6"/>
      <c r="F17" s="6"/>
      <c r="G17" s="6"/>
      <c r="H17" s="6"/>
      <c r="I17" s="6"/>
      <c r="J17" s="6">
        <v>1218783116.1941998</v>
      </c>
      <c r="K17" s="6"/>
      <c r="L17" s="6"/>
      <c r="M17" s="6">
        <v>1218783116.1941998</v>
      </c>
      <c r="N17" t="str">
        <f t="shared" si="0"/>
        <v>SUN URBAN CITY</v>
      </c>
      <c r="R17" s="14" t="s">
        <v>7805</v>
      </c>
      <c r="S17" s="77" t="s">
        <v>28</v>
      </c>
      <c r="U17" s="77" t="s">
        <v>264</v>
      </c>
    </row>
    <row r="18" spans="1:21" x14ac:dyDescent="0.25">
      <c r="A18" s="14" t="s">
        <v>9299</v>
      </c>
      <c r="B18" s="6"/>
      <c r="C18" s="6"/>
      <c r="D18" s="6"/>
      <c r="E18" s="6"/>
      <c r="F18" s="6"/>
      <c r="G18" s="6"/>
      <c r="H18" s="6"/>
      <c r="I18" s="6"/>
      <c r="J18" s="6"/>
      <c r="K18" s="6">
        <v>263897840.38319999</v>
      </c>
      <c r="L18" s="6"/>
      <c r="M18" s="6">
        <v>263897840.38319999</v>
      </c>
      <c r="N18" t="str">
        <f t="shared" si="0"/>
        <v>SUN URBAN CITY</v>
      </c>
      <c r="R18" s="14" t="s">
        <v>7522</v>
      </c>
      <c r="S18" s="77" t="s">
        <v>371</v>
      </c>
      <c r="U18" s="77" t="s">
        <v>7769</v>
      </c>
    </row>
    <row r="19" spans="1:21" x14ac:dyDescent="0.25">
      <c r="A19" s="14" t="s">
        <v>7805</v>
      </c>
      <c r="B19" s="6"/>
      <c r="C19" s="6"/>
      <c r="D19" s="6"/>
      <c r="E19" s="6">
        <v>2766217216.0799999</v>
      </c>
      <c r="F19" s="6"/>
      <c r="G19" s="6"/>
      <c r="H19" s="6"/>
      <c r="I19" s="6"/>
      <c r="J19" s="6"/>
      <c r="K19" s="6"/>
      <c r="L19" s="6"/>
      <c r="M19" s="6">
        <v>2766217216.0799999</v>
      </c>
      <c r="N19" t="str">
        <f t="shared" si="0"/>
        <v>Sun Cosmo Residence Đà Nẵng</v>
      </c>
      <c r="R19" s="14" t="s">
        <v>7807</v>
      </c>
      <c r="S19" s="77" t="s">
        <v>7807</v>
      </c>
    </row>
    <row r="20" spans="1:21" x14ac:dyDescent="0.25">
      <c r="A20" s="14" t="s">
        <v>7522</v>
      </c>
      <c r="B20" s="6"/>
      <c r="C20" s="6"/>
      <c r="D20" s="6"/>
      <c r="E20" s="6"/>
      <c r="F20" s="6"/>
      <c r="G20" s="6"/>
      <c r="H20" s="6">
        <v>2236387364.1900001</v>
      </c>
      <c r="I20" s="6">
        <v>1094346451.085</v>
      </c>
      <c r="J20" s="6"/>
      <c r="K20" s="6"/>
      <c r="L20" s="6">
        <v>200981219.84999999</v>
      </c>
      <c r="M20" s="6">
        <v>3531715035.125</v>
      </c>
      <c r="N20" t="str">
        <f t="shared" si="0"/>
        <v>THE MIAMI - GS5</v>
      </c>
      <c r="R20" s="14" t="s">
        <v>7808</v>
      </c>
      <c r="S20" s="77" t="s">
        <v>7473</v>
      </c>
    </row>
    <row r="21" spans="1:21" x14ac:dyDescent="0.25">
      <c r="A21" s="14" t="s">
        <v>7807</v>
      </c>
      <c r="B21" s="6"/>
      <c r="C21" s="6"/>
      <c r="D21" s="6"/>
      <c r="E21" s="6">
        <v>155619775.16</v>
      </c>
      <c r="F21" s="6"/>
      <c r="G21" s="6"/>
      <c r="H21" s="6"/>
      <c r="I21" s="6"/>
      <c r="J21" s="6"/>
      <c r="K21" s="6"/>
      <c r="L21" s="6"/>
      <c r="M21" s="6">
        <v>155619775.16</v>
      </c>
      <c r="N21" t="str">
        <f t="shared" si="0"/>
        <v>The Panoma</v>
      </c>
      <c r="R21" s="14" t="s">
        <v>7505</v>
      </c>
      <c r="S21" s="77" t="s">
        <v>7769</v>
      </c>
    </row>
    <row r="22" spans="1:21" x14ac:dyDescent="0.25">
      <c r="A22" s="14" t="s">
        <v>7808</v>
      </c>
      <c r="B22" s="6"/>
      <c r="C22" s="6"/>
      <c r="D22" s="6"/>
      <c r="E22" s="6">
        <v>2835854897.2550001</v>
      </c>
      <c r="F22" s="6"/>
      <c r="G22" s="6"/>
      <c r="H22" s="6"/>
      <c r="I22" s="6"/>
      <c r="J22" s="6"/>
      <c r="K22" s="6"/>
      <c r="L22" s="6"/>
      <c r="M22" s="6">
        <v>2835854897.2550001</v>
      </c>
      <c r="N22" t="str">
        <f t="shared" si="0"/>
        <v>Sun Pathway</v>
      </c>
      <c r="R22" s="14" t="s">
        <v>9073</v>
      </c>
      <c r="S22" s="14" t="s">
        <v>9073</v>
      </c>
    </row>
    <row r="23" spans="1:21" x14ac:dyDescent="0.25">
      <c r="A23" s="14" t="s">
        <v>7505</v>
      </c>
      <c r="B23" s="6"/>
      <c r="C23" s="6"/>
      <c r="D23" s="6"/>
      <c r="E23" s="6"/>
      <c r="F23" s="6"/>
      <c r="G23" s="6">
        <v>484164357.75999999</v>
      </c>
      <c r="H23" s="6"/>
      <c r="I23" s="6"/>
      <c r="J23" s="6"/>
      <c r="K23" s="6"/>
      <c r="L23" s="6"/>
      <c r="M23" s="6">
        <v>484164357.75999999</v>
      </c>
      <c r="N23" t="str">
        <f t="shared" si="0"/>
        <v>Vinhomes Royal Residences</v>
      </c>
      <c r="R23" s="14" t="s">
        <v>7665</v>
      </c>
      <c r="S23" s="77" t="s">
        <v>7665</v>
      </c>
    </row>
    <row r="24" spans="1:21" x14ac:dyDescent="0.25">
      <c r="A24" s="14" t="s">
        <v>9073</v>
      </c>
      <c r="B24" s="6"/>
      <c r="C24" s="6"/>
      <c r="D24" s="6"/>
      <c r="E24" s="6"/>
      <c r="F24" s="6"/>
      <c r="G24" s="6"/>
      <c r="H24" s="6"/>
      <c r="I24" s="6"/>
      <c r="J24" s="6"/>
      <c r="K24" s="6">
        <v>1958112816.8000002</v>
      </c>
      <c r="L24" s="6"/>
      <c r="M24" s="6">
        <v>1958112816.8000002</v>
      </c>
      <c r="N24" t="str">
        <f t="shared" si="0"/>
        <v>The Senique</v>
      </c>
      <c r="R24" s="14" t="s">
        <v>7570</v>
      </c>
      <c r="S24" s="77" t="s">
        <v>7570</v>
      </c>
    </row>
    <row r="25" spans="1:21" x14ac:dyDescent="0.25">
      <c r="A25" s="14" t="s">
        <v>7665</v>
      </c>
      <c r="B25" s="6"/>
      <c r="C25" s="6"/>
      <c r="D25" s="6"/>
      <c r="E25" s="6"/>
      <c r="F25" s="6"/>
      <c r="G25" s="6"/>
      <c r="H25" s="6"/>
      <c r="I25" s="6"/>
      <c r="J25" s="6">
        <v>6646321405.1699972</v>
      </c>
      <c r="K25" s="6"/>
      <c r="L25" s="6"/>
      <c r="M25" s="6">
        <v>6646321405.1699972</v>
      </c>
      <c r="N25" t="str">
        <f t="shared" si="0"/>
        <v>The Sola Park</v>
      </c>
      <c r="R25" s="14" t="s">
        <v>7549</v>
      </c>
      <c r="S25" s="77" t="s">
        <v>7549</v>
      </c>
    </row>
    <row r="26" spans="1:21" x14ac:dyDescent="0.25">
      <c r="A26" s="14" t="s">
        <v>7570</v>
      </c>
      <c r="B26" s="6"/>
      <c r="C26" s="6"/>
      <c r="D26" s="6"/>
      <c r="E26" s="6"/>
      <c r="F26" s="6"/>
      <c r="G26" s="6"/>
      <c r="H26" s="6"/>
      <c r="I26" s="6"/>
      <c r="J26" s="6">
        <v>2546598360.9999995</v>
      </c>
      <c r="K26" s="6"/>
      <c r="L26" s="6"/>
      <c r="M26" s="6">
        <v>2546598360.9999995</v>
      </c>
      <c r="N26" t="str">
        <f t="shared" si="0"/>
        <v>The Victoria</v>
      </c>
      <c r="R26" s="14" t="s">
        <v>264</v>
      </c>
      <c r="S26" s="77" t="s">
        <v>264</v>
      </c>
    </row>
    <row r="27" spans="1:21" x14ac:dyDescent="0.25">
      <c r="A27" s="14" t="s">
        <v>7549</v>
      </c>
      <c r="B27" s="6"/>
      <c r="C27" s="6"/>
      <c r="D27" s="6"/>
      <c r="E27" s="6"/>
      <c r="F27" s="6"/>
      <c r="G27" s="6"/>
      <c r="H27" s="6"/>
      <c r="I27" s="6">
        <v>7028022455.6399994</v>
      </c>
      <c r="J27" s="6">
        <v>2576937930.9000001</v>
      </c>
      <c r="K27" s="6">
        <v>616335588.53999996</v>
      </c>
      <c r="L27" s="6"/>
      <c r="M27" s="6">
        <v>10221295975.079998</v>
      </c>
      <c r="N27" t="str">
        <f t="shared" si="0"/>
        <v>Vinhomes Global Gate</v>
      </c>
      <c r="R27" s="14" t="s">
        <v>7769</v>
      </c>
      <c r="S27" s="77" t="s">
        <v>7769</v>
      </c>
    </row>
    <row r="28" spans="1:21" x14ac:dyDescent="0.25">
      <c r="A28" s="14" t="s">
        <v>264</v>
      </c>
      <c r="B28" s="6"/>
      <c r="C28" s="6">
        <v>240652933.61400002</v>
      </c>
      <c r="D28" s="6"/>
      <c r="E28" s="6"/>
      <c r="F28" s="6"/>
      <c r="G28" s="6"/>
      <c r="H28" s="6"/>
      <c r="I28" s="6"/>
      <c r="J28" s="6"/>
      <c r="K28" s="6"/>
      <c r="L28" s="6"/>
      <c r="M28" s="6">
        <v>240652933.61400002</v>
      </c>
      <c r="N28" t="str">
        <f t="shared" si="0"/>
        <v>Vinhomes Royal Island</v>
      </c>
      <c r="R28" s="14" t="s">
        <v>9304</v>
      </c>
      <c r="S28" s="77" t="s">
        <v>7769</v>
      </c>
    </row>
    <row r="29" spans="1:21" x14ac:dyDescent="0.25">
      <c r="A29" s="14" t="s">
        <v>7769</v>
      </c>
      <c r="B29" s="6"/>
      <c r="C29" s="6"/>
      <c r="D29" s="6"/>
      <c r="E29" s="6"/>
      <c r="F29" s="6"/>
      <c r="G29" s="6"/>
      <c r="H29" s="6"/>
      <c r="I29" s="6"/>
      <c r="J29" s="6">
        <v>146894178.34</v>
      </c>
      <c r="K29" s="6"/>
      <c r="L29" s="6"/>
      <c r="M29" s="6">
        <v>146894178.34</v>
      </c>
      <c r="N29" t="str">
        <f t="shared" si="0"/>
        <v>Vinhomes Royal Residences</v>
      </c>
    </row>
    <row r="30" spans="1:21" x14ac:dyDescent="0.25">
      <c r="A30" s="14" t="s">
        <v>9304</v>
      </c>
      <c r="B30" s="6"/>
      <c r="C30" s="6"/>
      <c r="D30" s="6"/>
      <c r="E30" s="6"/>
      <c r="F30" s="6"/>
      <c r="G30" s="6"/>
      <c r="H30" s="6"/>
      <c r="I30" s="6"/>
      <c r="J30" s="6"/>
      <c r="K30" s="6">
        <v>60240202.260000005</v>
      </c>
      <c r="L30" s="6">
        <v>0</v>
      </c>
      <c r="M30" s="6">
        <v>60240202.260000005</v>
      </c>
      <c r="N30" t="str">
        <f t="shared" si="0"/>
        <v>Vinhomes Royal Residences</v>
      </c>
    </row>
    <row r="31" spans="1:21" x14ac:dyDescent="0.25">
      <c r="A31" s="240" t="s">
        <v>484</v>
      </c>
      <c r="B31" s="238">
        <v>0</v>
      </c>
      <c r="C31" s="238">
        <v>320032348.15400004</v>
      </c>
      <c r="D31" s="238">
        <v>10789155520.978199</v>
      </c>
      <c r="E31" s="238">
        <v>7867321165.1652002</v>
      </c>
      <c r="F31" s="238">
        <v>6195507558.6500015</v>
      </c>
      <c r="G31" s="238">
        <v>3487681700.8000002</v>
      </c>
      <c r="H31" s="238">
        <v>5497489763.71</v>
      </c>
      <c r="I31" s="238">
        <v>9269263384.9049988</v>
      </c>
      <c r="J31" s="238">
        <v>16449753234.249197</v>
      </c>
      <c r="K31" s="238">
        <v>4084330403.3665056</v>
      </c>
      <c r="L31" s="238">
        <v>10902849307.128</v>
      </c>
      <c r="M31" s="238">
        <v>74863384387.106094</v>
      </c>
    </row>
    <row r="32" spans="1:21" x14ac:dyDescent="0.25">
      <c r="R32" s="77" t="s">
        <v>39</v>
      </c>
    </row>
    <row r="33" spans="1:18" x14ac:dyDescent="0.25">
      <c r="A33" s="242" t="s">
        <v>11554</v>
      </c>
      <c r="R33" s="14" t="s">
        <v>9286</v>
      </c>
    </row>
    <row r="34" spans="1:18" x14ac:dyDescent="0.25">
      <c r="A34" s="239" t="s">
        <v>485</v>
      </c>
      <c r="B34" s="239">
        <v>0</v>
      </c>
      <c r="C34" s="239">
        <v>3</v>
      </c>
      <c r="D34" s="239">
        <v>4</v>
      </c>
      <c r="E34" s="239">
        <v>5</v>
      </c>
      <c r="F34" s="239">
        <v>6</v>
      </c>
      <c r="G34" s="239">
        <v>7</v>
      </c>
      <c r="H34" s="239">
        <v>8</v>
      </c>
      <c r="I34" s="239">
        <v>9</v>
      </c>
      <c r="J34" s="239">
        <v>10</v>
      </c>
      <c r="K34" s="239">
        <v>11</v>
      </c>
      <c r="L34" s="239">
        <v>12</v>
      </c>
      <c r="M34" s="239" t="s">
        <v>484</v>
      </c>
      <c r="R34" s="77" t="s">
        <v>51</v>
      </c>
    </row>
    <row r="35" spans="1:18" x14ac:dyDescent="0.25">
      <c r="A35" s="14">
        <v>0</v>
      </c>
      <c r="B35" s="6">
        <v>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0</v>
      </c>
      <c r="N35" t="e">
        <f t="shared" ref="N35:N60" si="1">+VLOOKUP(A35,$R$3:$S$28,2,0)</f>
        <v>#N/A</v>
      </c>
      <c r="R35" s="14" t="s">
        <v>9331</v>
      </c>
    </row>
    <row r="36" spans="1:18" x14ac:dyDescent="0.25">
      <c r="A36" s="14" t="s">
        <v>9286</v>
      </c>
      <c r="B36" s="6"/>
      <c r="C36" s="6"/>
      <c r="D36" s="6"/>
      <c r="E36" s="6"/>
      <c r="F36" s="6"/>
      <c r="G36" s="6"/>
      <c r="H36" s="6"/>
      <c r="I36" s="6"/>
      <c r="J36" s="6"/>
      <c r="K36" s="6">
        <v>61884355</v>
      </c>
      <c r="L36" s="6"/>
      <c r="M36" s="6">
        <v>61884355</v>
      </c>
      <c r="N36" t="str">
        <f t="shared" si="1"/>
        <v>FPT 3</v>
      </c>
      <c r="R36" s="77" t="s">
        <v>55</v>
      </c>
    </row>
    <row r="37" spans="1:18" x14ac:dyDescent="0.25">
      <c r="A37" s="14" t="s">
        <v>7774</v>
      </c>
      <c r="B37" s="6"/>
      <c r="C37" s="6">
        <v>55565590.177999996</v>
      </c>
      <c r="D37" s="6"/>
      <c r="E37" s="6"/>
      <c r="F37" s="6"/>
      <c r="G37" s="6"/>
      <c r="H37" s="6"/>
      <c r="I37" s="6"/>
      <c r="J37" s="6"/>
      <c r="K37" s="6"/>
      <c r="L37" s="6"/>
      <c r="M37" s="6">
        <v>55565590.177999996</v>
      </c>
      <c r="N37" t="str">
        <f t="shared" si="1"/>
        <v>The Sea - Sunset Town</v>
      </c>
      <c r="R37" s="241" t="s">
        <v>9317</v>
      </c>
    </row>
    <row r="38" spans="1:18" x14ac:dyDescent="0.25">
      <c r="A38" s="14" t="s">
        <v>9331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>
        <v>4905326607.297801</v>
      </c>
      <c r="M38" s="6">
        <v>4905326607.297801</v>
      </c>
      <c r="N38" t="str">
        <f t="shared" si="1"/>
        <v>IMPERIA SIGNATURE</v>
      </c>
      <c r="R38" s="77" t="s">
        <v>7473</v>
      </c>
    </row>
    <row r="39" spans="1:18" x14ac:dyDescent="0.25">
      <c r="A39" s="14" t="s">
        <v>7804</v>
      </c>
      <c r="B39" s="6"/>
      <c r="C39" s="6"/>
      <c r="D39" s="6">
        <v>2397028707.3299999</v>
      </c>
      <c r="E39" s="6">
        <v>206024364.75</v>
      </c>
      <c r="F39" s="6"/>
      <c r="G39" s="6"/>
      <c r="H39" s="6"/>
      <c r="I39" s="6"/>
      <c r="J39" s="6"/>
      <c r="K39" s="6"/>
      <c r="L39" s="6"/>
      <c r="M39" s="6">
        <v>2603053072.0799999</v>
      </c>
      <c r="N39" t="str">
        <f t="shared" si="1"/>
        <v>LUMI HANOI</v>
      </c>
      <c r="R39" s="186" t="s">
        <v>95</v>
      </c>
    </row>
    <row r="40" spans="1:18" x14ac:dyDescent="0.25">
      <c r="A40" s="14" t="s">
        <v>7731</v>
      </c>
      <c r="B40" s="6"/>
      <c r="C40" s="6"/>
      <c r="D40" s="6"/>
      <c r="E40" s="6"/>
      <c r="F40" s="6"/>
      <c r="G40" s="6"/>
      <c r="H40" s="6"/>
      <c r="I40" s="6"/>
      <c r="J40" s="6">
        <v>925154694.25</v>
      </c>
      <c r="K40" s="6"/>
      <c r="L40" s="6"/>
      <c r="M40" s="6">
        <v>925154694.25</v>
      </c>
      <c r="N40" t="str">
        <f t="shared" si="1"/>
        <v>LUMI HANOI</v>
      </c>
      <c r="R40" s="241" t="s">
        <v>9377</v>
      </c>
    </row>
    <row r="41" spans="1:18" x14ac:dyDescent="0.25">
      <c r="A41" s="14" t="s">
        <v>7477</v>
      </c>
      <c r="B41" s="6"/>
      <c r="C41" s="6"/>
      <c r="D41" s="6"/>
      <c r="E41" s="6"/>
      <c r="F41" s="6"/>
      <c r="G41" s="6">
        <v>551223180.75</v>
      </c>
      <c r="H41" s="6"/>
      <c r="I41" s="6"/>
      <c r="J41" s="6"/>
      <c r="K41" s="6"/>
      <c r="L41" s="6"/>
      <c r="M41" s="6">
        <v>551223180.75</v>
      </c>
      <c r="N41" t="str">
        <f t="shared" si="1"/>
        <v>LUMI HANOI</v>
      </c>
      <c r="R41" s="77" t="s">
        <v>7488</v>
      </c>
    </row>
    <row r="42" spans="1:18" x14ac:dyDescent="0.25">
      <c r="A42" s="14" t="s">
        <v>9317</v>
      </c>
      <c r="B42" s="6"/>
      <c r="C42" s="6"/>
      <c r="D42" s="6"/>
      <c r="E42" s="6"/>
      <c r="F42" s="6"/>
      <c r="G42" s="6"/>
      <c r="H42" s="6"/>
      <c r="I42" s="6"/>
      <c r="J42" s="6"/>
      <c r="K42" s="6">
        <v>44424251.335000001</v>
      </c>
      <c r="L42" s="6"/>
      <c r="M42" s="6">
        <v>44424251.335000001</v>
      </c>
      <c r="N42" t="str">
        <f t="shared" si="1"/>
        <v>SGB</v>
      </c>
      <c r="R42" s="186" t="s">
        <v>7742</v>
      </c>
    </row>
    <row r="43" spans="1:18" x14ac:dyDescent="0.25">
      <c r="A43" s="14" t="s">
        <v>7473</v>
      </c>
      <c r="B43" s="6"/>
      <c r="C43" s="6"/>
      <c r="D43" s="6"/>
      <c r="E43" s="6"/>
      <c r="F43" s="6">
        <v>101872463.64</v>
      </c>
      <c r="G43" s="6">
        <v>80668637.082000002</v>
      </c>
      <c r="H43" s="6"/>
      <c r="I43" s="6"/>
      <c r="J43" s="6"/>
      <c r="K43" s="6"/>
      <c r="L43" s="6"/>
      <c r="M43" s="6">
        <v>182541100.722</v>
      </c>
      <c r="N43" t="str">
        <f t="shared" si="1"/>
        <v>Sun Pathway</v>
      </c>
      <c r="R43" s="77" t="s">
        <v>28</v>
      </c>
    </row>
    <row r="44" spans="1:18" x14ac:dyDescent="0.25">
      <c r="A44" s="14" t="s">
        <v>727</v>
      </c>
      <c r="B44" s="6"/>
      <c r="C44" s="6"/>
      <c r="D44" s="6">
        <v>3574374705.6814151</v>
      </c>
      <c r="E44" s="6">
        <v>1091078232.868005</v>
      </c>
      <c r="F44" s="6"/>
      <c r="G44" s="6"/>
      <c r="H44" s="6"/>
      <c r="I44" s="6"/>
      <c r="J44" s="6"/>
      <c r="K44" s="6">
        <v>114433849.03850001</v>
      </c>
      <c r="L44" s="6"/>
      <c r="M44" s="6">
        <v>4779886787.5879202</v>
      </c>
      <c r="N44" t="str">
        <f t="shared" si="1"/>
        <v>SUN PONTE RESIDENCE</v>
      </c>
      <c r="R44" s="77" t="s">
        <v>371</v>
      </c>
    </row>
    <row r="45" spans="1:18" x14ac:dyDescent="0.25">
      <c r="A45" s="14" t="s">
        <v>9377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323079638.97500002</v>
      </c>
      <c r="M45" s="6">
        <v>323079638.97500002</v>
      </c>
      <c r="N45" t="str">
        <f t="shared" si="1"/>
        <v>SUN RIVERSIDE VILLAGE SẦM SƠN</v>
      </c>
      <c r="R45" s="77" t="s">
        <v>7807</v>
      </c>
    </row>
    <row r="46" spans="1:18" x14ac:dyDescent="0.25">
      <c r="A46" s="14" t="s">
        <v>7488</v>
      </c>
      <c r="B46" s="6"/>
      <c r="C46" s="6"/>
      <c r="D46" s="6"/>
      <c r="E46" s="6"/>
      <c r="F46" s="6">
        <v>3633628303.6210008</v>
      </c>
      <c r="G46" s="6">
        <v>1399465907.4499998</v>
      </c>
      <c r="H46" s="6">
        <v>1863487039.4885001</v>
      </c>
      <c r="I46" s="6">
        <v>521315671.90000004</v>
      </c>
      <c r="J46" s="6">
        <v>986671670.76750004</v>
      </c>
      <c r="K46" s="6">
        <v>538181847.31799996</v>
      </c>
      <c r="L46" s="6">
        <v>540536210.31500006</v>
      </c>
      <c r="M46" s="6">
        <v>9483286650.8600025</v>
      </c>
      <c r="N46" t="str">
        <f t="shared" si="1"/>
        <v>Sun Symphony Residences</v>
      </c>
      <c r="R46" s="77" t="s">
        <v>7769</v>
      </c>
    </row>
    <row r="47" spans="1:18" x14ac:dyDescent="0.25">
      <c r="A47" s="14" t="s">
        <v>7742</v>
      </c>
      <c r="B47" s="6"/>
      <c r="C47" s="6"/>
      <c r="D47" s="6"/>
      <c r="E47" s="6"/>
      <c r="F47" s="6"/>
      <c r="G47" s="6"/>
      <c r="H47" s="6"/>
      <c r="I47" s="6"/>
      <c r="J47" s="6">
        <v>677101731.21899998</v>
      </c>
      <c r="K47" s="6"/>
      <c r="L47" s="6"/>
      <c r="M47" s="6">
        <v>677101731.21899998</v>
      </c>
      <c r="N47" t="str">
        <f t="shared" si="1"/>
        <v>SUN URBAN CITY</v>
      </c>
      <c r="R47" s="241" t="s">
        <v>9073</v>
      </c>
    </row>
    <row r="48" spans="1:18" x14ac:dyDescent="0.25">
      <c r="A48" s="14" t="s">
        <v>9299</v>
      </c>
      <c r="B48" s="6"/>
      <c r="C48" s="6"/>
      <c r="D48" s="6"/>
      <c r="E48" s="6"/>
      <c r="F48" s="6"/>
      <c r="G48" s="6"/>
      <c r="H48" s="6"/>
      <c r="I48" s="6"/>
      <c r="J48" s="6"/>
      <c r="K48" s="6">
        <v>168186907.757</v>
      </c>
      <c r="L48" s="6"/>
      <c r="M48" s="6">
        <v>168186907.757</v>
      </c>
      <c r="N48" t="str">
        <f t="shared" si="1"/>
        <v>SUN URBAN CITY</v>
      </c>
      <c r="R48" s="77" t="s">
        <v>7665</v>
      </c>
    </row>
    <row r="49" spans="1:18" x14ac:dyDescent="0.25">
      <c r="A49" s="14" t="s">
        <v>7805</v>
      </c>
      <c r="B49" s="6"/>
      <c r="C49" s="6"/>
      <c r="D49" s="6"/>
      <c r="E49" s="6">
        <v>1728885760.0500002</v>
      </c>
      <c r="F49" s="6"/>
      <c r="G49" s="6"/>
      <c r="H49" s="6"/>
      <c r="I49" s="6"/>
      <c r="J49" s="6"/>
      <c r="K49" s="6"/>
      <c r="L49" s="6"/>
      <c r="M49" s="6">
        <v>1728885760.0500002</v>
      </c>
      <c r="N49" t="str">
        <f t="shared" si="1"/>
        <v>Sun Cosmo Residence Đà Nẵng</v>
      </c>
      <c r="R49" s="77" t="s">
        <v>7570</v>
      </c>
    </row>
    <row r="50" spans="1:18" x14ac:dyDescent="0.25">
      <c r="A50" s="14" t="s">
        <v>7522</v>
      </c>
      <c r="B50" s="6"/>
      <c r="C50" s="6"/>
      <c r="D50" s="6"/>
      <c r="E50" s="6"/>
      <c r="F50" s="6"/>
      <c r="G50" s="6"/>
      <c r="H50" s="6">
        <v>1088350246.8759999</v>
      </c>
      <c r="I50" s="6">
        <v>478815920.95375007</v>
      </c>
      <c r="J50" s="6"/>
      <c r="K50" s="6"/>
      <c r="L50" s="6">
        <v>66993739.949999996</v>
      </c>
      <c r="M50" s="6">
        <v>1634159907.7797501</v>
      </c>
      <c r="N50" t="str">
        <f t="shared" si="1"/>
        <v>THE MIAMI - GS5</v>
      </c>
      <c r="R50" s="77" t="s">
        <v>7549</v>
      </c>
    </row>
    <row r="51" spans="1:18" x14ac:dyDescent="0.25">
      <c r="A51" s="14" t="s">
        <v>7807</v>
      </c>
      <c r="B51" s="6"/>
      <c r="C51" s="6"/>
      <c r="D51" s="6"/>
      <c r="E51" s="6">
        <v>77809887.579999998</v>
      </c>
      <c r="F51" s="6"/>
      <c r="G51" s="6"/>
      <c r="H51" s="6"/>
      <c r="I51" s="6"/>
      <c r="J51" s="6"/>
      <c r="K51" s="6"/>
      <c r="L51" s="6"/>
      <c r="M51" s="6">
        <v>77809887.579999998</v>
      </c>
      <c r="N51" t="str">
        <f t="shared" si="1"/>
        <v>The Panoma</v>
      </c>
      <c r="R51" s="186" t="s">
        <v>264</v>
      </c>
    </row>
    <row r="52" spans="1:18" x14ac:dyDescent="0.25">
      <c r="A52" s="14" t="s">
        <v>7808</v>
      </c>
      <c r="B52" s="6"/>
      <c r="C52" s="6"/>
      <c r="D52" s="6"/>
      <c r="E52" s="6">
        <v>1419662830.9999998</v>
      </c>
      <c r="F52" s="6"/>
      <c r="G52" s="6"/>
      <c r="H52" s="6"/>
      <c r="I52" s="6"/>
      <c r="J52" s="6"/>
      <c r="K52" s="6"/>
      <c r="L52" s="6"/>
      <c r="M52" s="6">
        <v>1419662830.9999998</v>
      </c>
      <c r="N52" t="str">
        <f t="shared" si="1"/>
        <v>Sun Pathway</v>
      </c>
    </row>
    <row r="53" spans="1:18" x14ac:dyDescent="0.25">
      <c r="A53" s="14" t="s">
        <v>7505</v>
      </c>
      <c r="B53" s="6"/>
      <c r="C53" s="6"/>
      <c r="D53" s="6"/>
      <c r="E53" s="6"/>
      <c r="F53" s="6"/>
      <c r="G53" s="6">
        <v>302602723.60000002</v>
      </c>
      <c r="H53" s="6"/>
      <c r="I53" s="6"/>
      <c r="J53" s="6"/>
      <c r="K53" s="6"/>
      <c r="L53" s="6"/>
      <c r="M53" s="6">
        <v>302602723.60000002</v>
      </c>
      <c r="N53" t="str">
        <f t="shared" si="1"/>
        <v>Vinhomes Royal Residences</v>
      </c>
    </row>
    <row r="54" spans="1:18" x14ac:dyDescent="0.25">
      <c r="A54" s="14" t="s">
        <v>9073</v>
      </c>
      <c r="B54" s="6"/>
      <c r="C54" s="6"/>
      <c r="D54" s="6"/>
      <c r="E54" s="6"/>
      <c r="F54" s="6"/>
      <c r="G54" s="6"/>
      <c r="H54" s="6"/>
      <c r="I54" s="6"/>
      <c r="J54" s="6"/>
      <c r="K54" s="6">
        <v>1223820510.5</v>
      </c>
      <c r="L54" s="6"/>
      <c r="M54" s="6">
        <v>1223820510.5</v>
      </c>
      <c r="N54" t="str">
        <f t="shared" si="1"/>
        <v>The Senique</v>
      </c>
    </row>
    <row r="55" spans="1:18" x14ac:dyDescent="0.25">
      <c r="A55" s="14" t="s">
        <v>7665</v>
      </c>
      <c r="B55" s="6"/>
      <c r="C55" s="6"/>
      <c r="D55" s="6"/>
      <c r="E55" s="6"/>
      <c r="F55" s="6"/>
      <c r="G55" s="6"/>
      <c r="H55" s="6"/>
      <c r="I55" s="6"/>
      <c r="J55" s="6">
        <v>4420588572.3995018</v>
      </c>
      <c r="K55" s="6"/>
      <c r="L55" s="6"/>
      <c r="M55" s="6">
        <v>4420588572.3995018</v>
      </c>
      <c r="N55" t="str">
        <f t="shared" si="1"/>
        <v>The Sola Park</v>
      </c>
    </row>
    <row r="56" spans="1:18" x14ac:dyDescent="0.25">
      <c r="A56" s="14" t="s">
        <v>7570</v>
      </c>
      <c r="B56" s="6"/>
      <c r="C56" s="6"/>
      <c r="D56" s="6"/>
      <c r="E56" s="6"/>
      <c r="F56" s="6"/>
      <c r="G56" s="6"/>
      <c r="H56" s="6"/>
      <c r="I56" s="6"/>
      <c r="J56" s="6">
        <v>1660238896.9610002</v>
      </c>
      <c r="K56" s="6"/>
      <c r="L56" s="6"/>
      <c r="M56" s="6">
        <v>1660238896.9610002</v>
      </c>
      <c r="N56" t="str">
        <f t="shared" si="1"/>
        <v>The Victoria</v>
      </c>
    </row>
    <row r="57" spans="1:18" x14ac:dyDescent="0.25">
      <c r="A57" s="14" t="s">
        <v>7549</v>
      </c>
      <c r="B57" s="6"/>
      <c r="C57" s="6"/>
      <c r="D57" s="6"/>
      <c r="E57" s="6"/>
      <c r="F57" s="6"/>
      <c r="G57" s="6"/>
      <c r="H57" s="6"/>
      <c r="I57" s="6">
        <v>5329945949.9119997</v>
      </c>
      <c r="J57" s="6">
        <v>1784451831.5</v>
      </c>
      <c r="K57" s="6">
        <v>513612990.45000005</v>
      </c>
      <c r="L57" s="6"/>
      <c r="M57" s="6">
        <v>7628010771.8619995</v>
      </c>
      <c r="N57" t="str">
        <f t="shared" si="1"/>
        <v>Vinhomes Global Gate</v>
      </c>
    </row>
    <row r="58" spans="1:18" x14ac:dyDescent="0.25">
      <c r="A58" s="14" t="s">
        <v>264</v>
      </c>
      <c r="B58" s="6"/>
      <c r="C58" s="6">
        <v>133696074.23</v>
      </c>
      <c r="D58" s="6"/>
      <c r="E58" s="6"/>
      <c r="F58" s="6"/>
      <c r="G58" s="6"/>
      <c r="H58" s="6"/>
      <c r="I58" s="6"/>
      <c r="J58" s="6"/>
      <c r="K58" s="6"/>
      <c r="L58" s="6"/>
      <c r="M58" s="6">
        <v>133696074.23</v>
      </c>
      <c r="N58" t="str">
        <f t="shared" si="1"/>
        <v>Vinhomes Royal Island</v>
      </c>
    </row>
    <row r="59" spans="1:18" x14ac:dyDescent="0.25">
      <c r="A59" s="14" t="s">
        <v>7769</v>
      </c>
      <c r="B59" s="6"/>
      <c r="C59" s="6"/>
      <c r="D59" s="6"/>
      <c r="E59" s="6"/>
      <c r="F59" s="6"/>
      <c r="G59" s="6"/>
      <c r="H59" s="6"/>
      <c r="I59" s="6"/>
      <c r="J59" s="6">
        <v>104924413.10000001</v>
      </c>
      <c r="K59" s="6"/>
      <c r="L59" s="6"/>
      <c r="M59" s="6">
        <v>104924413.10000001</v>
      </c>
      <c r="N59" t="str">
        <f t="shared" si="1"/>
        <v>Vinhomes Royal Residences</v>
      </c>
    </row>
    <row r="60" spans="1:18" x14ac:dyDescent="0.25">
      <c r="A60" s="14" t="s">
        <v>9304</v>
      </c>
      <c r="B60" s="6"/>
      <c r="C60" s="6"/>
      <c r="D60" s="6"/>
      <c r="E60" s="6"/>
      <c r="F60" s="6"/>
      <c r="G60" s="6"/>
      <c r="H60" s="6"/>
      <c r="I60" s="6"/>
      <c r="J60" s="6"/>
      <c r="K60" s="6">
        <v>43028715.900000006</v>
      </c>
      <c r="L60" s="6">
        <v>57634393.350000001</v>
      </c>
      <c r="M60" s="6">
        <v>100663109.25</v>
      </c>
      <c r="N60" t="str">
        <f t="shared" si="1"/>
        <v>Vinhomes Royal Residences</v>
      </c>
    </row>
    <row r="61" spans="1:18" x14ac:dyDescent="0.25">
      <c r="A61" s="240" t="s">
        <v>484</v>
      </c>
      <c r="B61" s="238">
        <v>0</v>
      </c>
      <c r="C61" s="238">
        <v>189261664.40799999</v>
      </c>
      <c r="D61" s="238">
        <v>5971403413.0114155</v>
      </c>
      <c r="E61" s="238">
        <v>4523461076.2480049</v>
      </c>
      <c r="F61" s="238">
        <v>3735500767.2610006</v>
      </c>
      <c r="G61" s="238">
        <v>2333960448.882</v>
      </c>
      <c r="H61" s="238">
        <v>2951837286.3645</v>
      </c>
      <c r="I61" s="238">
        <v>6330077542.7657499</v>
      </c>
      <c r="J61" s="238">
        <v>10559131810.197002</v>
      </c>
      <c r="K61" s="238">
        <v>2707573427.2984996</v>
      </c>
      <c r="L61" s="238">
        <v>5893570589.8878012</v>
      </c>
      <c r="M61" s="238">
        <v>45195778026.323975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0335-B09E-4958-A8A1-33485A100742}">
  <dimension ref="A5:D17"/>
  <sheetViews>
    <sheetView workbookViewId="0">
      <selection activeCell="G54" sqref="G54"/>
    </sheetView>
  </sheetViews>
  <sheetFormatPr defaultRowHeight="15" x14ac:dyDescent="0.25"/>
  <cols>
    <col min="1" max="1" width="24.42578125" style="6" customWidth="1"/>
    <col min="2" max="2" width="16" style="6" bestFit="1" customWidth="1"/>
    <col min="3" max="3" width="15" style="6" bestFit="1" customWidth="1"/>
    <col min="4" max="4" width="13.5703125" customWidth="1"/>
  </cols>
  <sheetData>
    <row r="5" spans="1:4" x14ac:dyDescent="0.25">
      <c r="A5" s="6" t="s">
        <v>9069</v>
      </c>
      <c r="B5" s="6" t="s">
        <v>9072</v>
      </c>
    </row>
    <row r="7" spans="1:4" x14ac:dyDescent="0.25">
      <c r="A7" s="6" t="s">
        <v>3</v>
      </c>
      <c r="B7" s="6" t="s">
        <v>9070</v>
      </c>
      <c r="C7" s="6" t="s">
        <v>9071</v>
      </c>
    </row>
    <row r="8" spans="1:4" x14ac:dyDescent="0.25">
      <c r="A8" s="77" t="s">
        <v>39</v>
      </c>
      <c r="B8" s="6" t="e">
        <f>+VLOOKUP(A8,'BC KQKD'!#REF!,12,0)</f>
        <v>#REF!</v>
      </c>
      <c r="C8" s="6">
        <f>+VLOOKUP(A8,'BC KQKD'!$A$35:$N$44,12,0)</f>
        <v>0</v>
      </c>
      <c r="D8" s="175" t="e">
        <f>+C8/B8</f>
        <v>#REF!</v>
      </c>
    </row>
    <row r="9" spans="1:4" x14ac:dyDescent="0.25">
      <c r="A9" s="77" t="s">
        <v>55</v>
      </c>
      <c r="B9" s="6" t="e">
        <f>+VLOOKUP(A9,'BC KQKD'!#REF!,12,0)</f>
        <v>#REF!</v>
      </c>
      <c r="C9" s="6">
        <f>+VLOOKUP(A9,'BC KQKD'!$A$35:$N$44,12,0)</f>
        <v>0</v>
      </c>
      <c r="D9" s="175" t="e">
        <f t="shared" ref="D9:D17" si="0">+C9/B9</f>
        <v>#REF!</v>
      </c>
    </row>
    <row r="10" spans="1:4" x14ac:dyDescent="0.25">
      <c r="A10" s="77" t="s">
        <v>28</v>
      </c>
      <c r="B10" s="6" t="e">
        <f>+VLOOKUP(A10,'BC KQKD'!#REF!,12,0)</f>
        <v>#REF!</v>
      </c>
      <c r="C10" s="6">
        <f>+VLOOKUP(A10,'BC KQKD'!$A$35:$N$44,12,0)</f>
        <v>0</v>
      </c>
      <c r="D10" s="175" t="e">
        <f t="shared" si="0"/>
        <v>#REF!</v>
      </c>
    </row>
    <row r="11" spans="1:4" x14ac:dyDescent="0.25">
      <c r="A11" s="77" t="s">
        <v>95</v>
      </c>
      <c r="B11" s="6" t="e">
        <f>+VLOOKUP(A11,'BC KQKD'!#REF!,12,0)</f>
        <v>#REF!</v>
      </c>
      <c r="C11" s="6">
        <f>+VLOOKUP(A11,'BC KQKD'!$A$35:$N$44,12,0)</f>
        <v>0</v>
      </c>
      <c r="D11" s="175" t="e">
        <f t="shared" si="0"/>
        <v>#REF!</v>
      </c>
    </row>
    <row r="12" spans="1:4" x14ac:dyDescent="0.25">
      <c r="A12" s="77" t="s">
        <v>46</v>
      </c>
      <c r="B12" s="6" t="e">
        <f>+VLOOKUP(A12,'BC KQKD'!#REF!,12,0)</f>
        <v>#REF!</v>
      </c>
      <c r="C12" s="6">
        <f>+VLOOKUP(A12,'BC KQKD'!$A$35:$N$44,12,0)</f>
        <v>0</v>
      </c>
      <c r="D12" s="175" t="e">
        <f t="shared" si="0"/>
        <v>#REF!</v>
      </c>
    </row>
    <row r="13" spans="1:4" x14ac:dyDescent="0.25">
      <c r="A13" s="77" t="s">
        <v>371</v>
      </c>
      <c r="B13" s="6" t="e">
        <f>+VLOOKUP(A13,'BC KQKD'!#REF!,12,0)</f>
        <v>#REF!</v>
      </c>
      <c r="C13" s="6">
        <f>+VLOOKUP(A13,'BC KQKD'!$A$35:$N$44,12,0)</f>
        <v>0</v>
      </c>
      <c r="D13" s="175" t="e">
        <f t="shared" si="0"/>
        <v>#REF!</v>
      </c>
    </row>
    <row r="14" spans="1:4" x14ac:dyDescent="0.25">
      <c r="A14" s="77" t="s">
        <v>209</v>
      </c>
      <c r="B14" s="6" t="e">
        <f>+VLOOKUP(A14,'BC KQKD'!#REF!,12,0)</f>
        <v>#REF!</v>
      </c>
      <c r="C14" s="6">
        <f>+VLOOKUP(A14,'BC KQKD'!$A$35:$N$44,12,0)</f>
        <v>0</v>
      </c>
      <c r="D14" s="175" t="e">
        <f t="shared" si="0"/>
        <v>#REF!</v>
      </c>
    </row>
    <row r="15" spans="1:4" x14ac:dyDescent="0.25">
      <c r="A15" s="77" t="s">
        <v>51</v>
      </c>
      <c r="B15" s="6" t="e">
        <f>+VLOOKUP(A15,'BC KQKD'!#REF!,12,0)</f>
        <v>#REF!</v>
      </c>
      <c r="C15" s="6">
        <f>+VLOOKUP(A15,'BC KQKD'!$A$35:$N$44,12,0)</f>
        <v>0</v>
      </c>
      <c r="D15" s="175" t="e">
        <f t="shared" si="0"/>
        <v>#REF!</v>
      </c>
    </row>
    <row r="16" spans="1:4" x14ac:dyDescent="0.25">
      <c r="A16" s="77" t="s">
        <v>268</v>
      </c>
      <c r="B16" s="6" t="e">
        <f>+VLOOKUP(A16,'BC KQKD'!#REF!,12,0)</f>
        <v>#REF!</v>
      </c>
      <c r="C16" s="6">
        <f>+VLOOKUP(A16,'BC KQKD'!$A$35:$N$44,12,0)</f>
        <v>0</v>
      </c>
      <c r="D16" s="175" t="e">
        <f t="shared" si="0"/>
        <v>#REF!</v>
      </c>
    </row>
    <row r="17" spans="1:4" x14ac:dyDescent="0.25">
      <c r="A17" s="77" t="s">
        <v>264</v>
      </c>
      <c r="B17" s="6" t="e">
        <f>+VLOOKUP(A17,'BC KQKD'!#REF!,12,0)</f>
        <v>#REF!</v>
      </c>
      <c r="C17" s="6">
        <f>+VLOOKUP(A17,'BC KQKD'!$A$35:$N$44,12,0)</f>
        <v>0</v>
      </c>
      <c r="D17" s="175" t="e">
        <f t="shared" si="0"/>
        <v>#REF!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F11-E0E2-40F6-AA84-A6A7F34BB541}">
  <dimension ref="A1:V1470"/>
  <sheetViews>
    <sheetView workbookViewId="0">
      <pane xSplit="10" ySplit="4" topLeftCell="M1253" activePane="bottomRight" state="frozen"/>
      <selection activeCell="G54" sqref="G54"/>
      <selection pane="topRight" activeCell="G54" sqref="G54"/>
      <selection pane="bottomLeft" activeCell="G54" sqref="G54"/>
      <selection pane="bottomRight" activeCell="G54" sqref="G54"/>
    </sheetView>
  </sheetViews>
  <sheetFormatPr defaultRowHeight="15" x14ac:dyDescent="0.25"/>
  <cols>
    <col min="4" max="4" width="53.85546875" bestFit="1" customWidth="1"/>
    <col min="7" max="7" width="11.140625" customWidth="1"/>
    <col min="12" max="12" width="13.140625" customWidth="1"/>
    <col min="21" max="21" width="12.28515625" customWidth="1"/>
  </cols>
  <sheetData>
    <row r="1" spans="1:22" x14ac:dyDescent="0.25">
      <c r="Q1" s="69" t="s">
        <v>6769</v>
      </c>
      <c r="S1" t="s">
        <v>7120</v>
      </c>
    </row>
    <row r="2" spans="1:22" x14ac:dyDescent="0.25">
      <c r="S2" t="s">
        <v>3159</v>
      </c>
    </row>
    <row r="3" spans="1:22" x14ac:dyDescent="0.25">
      <c r="S3" s="81" t="s">
        <v>4400</v>
      </c>
    </row>
    <row r="4" spans="1:22" ht="21" x14ac:dyDescent="0.25">
      <c r="A4" s="39" t="s">
        <v>492</v>
      </c>
      <c r="B4" s="39" t="s">
        <v>493</v>
      </c>
      <c r="C4" s="36" t="s">
        <v>494</v>
      </c>
      <c r="D4" s="36" t="s">
        <v>495</v>
      </c>
      <c r="E4" s="36" t="s">
        <v>496</v>
      </c>
      <c r="F4" s="36" t="s">
        <v>497</v>
      </c>
      <c r="G4" s="41" t="s">
        <v>498</v>
      </c>
      <c r="H4" s="41" t="s">
        <v>499</v>
      </c>
      <c r="I4" s="41" t="s">
        <v>500</v>
      </c>
      <c r="J4" s="41" t="s">
        <v>501</v>
      </c>
      <c r="K4" s="36" t="s">
        <v>502</v>
      </c>
      <c r="L4" s="36" t="s">
        <v>503</v>
      </c>
      <c r="M4" s="36" t="s">
        <v>504</v>
      </c>
      <c r="N4" s="36" t="s">
        <v>5004</v>
      </c>
      <c r="O4" s="36" t="s">
        <v>505</v>
      </c>
      <c r="P4" s="111" t="s">
        <v>506</v>
      </c>
      <c r="Q4" s="111" t="s">
        <v>5484</v>
      </c>
      <c r="R4" s="36" t="s">
        <v>5485</v>
      </c>
      <c r="S4" s="66" t="s">
        <v>482</v>
      </c>
      <c r="T4" s="112" t="s">
        <v>510</v>
      </c>
      <c r="U4" s="112" t="s">
        <v>7225</v>
      </c>
      <c r="V4" s="112" t="s">
        <v>7226</v>
      </c>
    </row>
    <row r="5" spans="1:22" x14ac:dyDescent="0.25">
      <c r="A5" s="40">
        <v>45303</v>
      </c>
      <c r="B5" s="40">
        <v>45303</v>
      </c>
      <c r="C5" s="37" t="s">
        <v>6167</v>
      </c>
      <c r="D5" s="37" t="s">
        <v>6168</v>
      </c>
      <c r="E5" s="37" t="s">
        <v>6169</v>
      </c>
      <c r="F5" s="37" t="s">
        <v>6170</v>
      </c>
      <c r="G5" s="38">
        <v>0</v>
      </c>
      <c r="H5" s="38">
        <v>58095455</v>
      </c>
      <c r="I5" s="38">
        <v>0</v>
      </c>
      <c r="J5" s="38">
        <v>58095455</v>
      </c>
      <c r="K5" s="37" t="s">
        <v>6171</v>
      </c>
      <c r="L5" s="37" t="s">
        <v>6172</v>
      </c>
      <c r="M5" s="37"/>
      <c r="N5" s="37"/>
      <c r="O5" s="37" t="s">
        <v>6173</v>
      </c>
      <c r="P5" s="37" t="s">
        <v>6174</v>
      </c>
      <c r="Q5" s="37"/>
      <c r="R5" s="37"/>
      <c r="T5">
        <f t="shared" ref="T5:T68" si="0">+MONTH(A5)</f>
        <v>1</v>
      </c>
      <c r="U5" t="s">
        <v>3187</v>
      </c>
      <c r="V5" t="s">
        <v>573</v>
      </c>
    </row>
    <row r="6" spans="1:22" x14ac:dyDescent="0.25">
      <c r="A6" s="40">
        <v>45321</v>
      </c>
      <c r="B6" s="40">
        <v>45321</v>
      </c>
      <c r="C6" s="37" t="s">
        <v>6175</v>
      </c>
      <c r="D6" s="37" t="s">
        <v>6176</v>
      </c>
      <c r="E6" s="37" t="s">
        <v>6169</v>
      </c>
      <c r="F6" s="37" t="s">
        <v>6170</v>
      </c>
      <c r="G6" s="38">
        <v>0</v>
      </c>
      <c r="H6" s="38">
        <v>275000000</v>
      </c>
      <c r="I6" s="38">
        <v>0</v>
      </c>
      <c r="J6" s="38">
        <v>333095455</v>
      </c>
      <c r="K6" s="37" t="s">
        <v>5952</v>
      </c>
      <c r="L6" s="37" t="s">
        <v>5953</v>
      </c>
      <c r="M6" s="37"/>
      <c r="N6" s="37"/>
      <c r="O6" s="37"/>
      <c r="P6" s="37"/>
      <c r="Q6" s="37"/>
      <c r="R6" s="37"/>
      <c r="T6">
        <f t="shared" si="0"/>
        <v>1</v>
      </c>
      <c r="U6" t="s">
        <v>7224</v>
      </c>
      <c r="V6" t="s">
        <v>573</v>
      </c>
    </row>
    <row r="7" spans="1:22" x14ac:dyDescent="0.25">
      <c r="A7" s="40">
        <v>45321</v>
      </c>
      <c r="B7" s="40">
        <v>45321</v>
      </c>
      <c r="C7" s="37" t="s">
        <v>6177</v>
      </c>
      <c r="D7" s="37" t="s">
        <v>6178</v>
      </c>
      <c r="E7" s="37" t="s">
        <v>6169</v>
      </c>
      <c r="F7" s="37" t="s">
        <v>6170</v>
      </c>
      <c r="G7" s="38">
        <v>0</v>
      </c>
      <c r="H7" s="38">
        <v>198000000</v>
      </c>
      <c r="I7" s="38">
        <v>0</v>
      </c>
      <c r="J7" s="38">
        <v>531095455</v>
      </c>
      <c r="K7" s="37" t="s">
        <v>5952</v>
      </c>
      <c r="L7" s="37" t="s">
        <v>5953</v>
      </c>
      <c r="M7" s="37"/>
      <c r="N7" s="37"/>
      <c r="O7" s="37"/>
      <c r="P7" s="37"/>
      <c r="Q7" s="37"/>
      <c r="R7" s="37"/>
      <c r="T7">
        <f t="shared" si="0"/>
        <v>1</v>
      </c>
      <c r="U7" t="s">
        <v>7224</v>
      </c>
      <c r="V7" t="s">
        <v>573</v>
      </c>
    </row>
    <row r="8" spans="1:22" x14ac:dyDescent="0.25">
      <c r="A8" s="40">
        <v>45321</v>
      </c>
      <c r="B8" s="40">
        <v>45321</v>
      </c>
      <c r="C8" s="37" t="s">
        <v>6179</v>
      </c>
      <c r="D8" s="37" t="s">
        <v>6180</v>
      </c>
      <c r="E8" s="37" t="s">
        <v>6169</v>
      </c>
      <c r="F8" s="37" t="s">
        <v>6170</v>
      </c>
      <c r="G8" s="38">
        <v>0</v>
      </c>
      <c r="H8" s="38">
        <v>495000000</v>
      </c>
      <c r="I8" s="38">
        <v>0</v>
      </c>
      <c r="J8" s="38">
        <v>1026095455</v>
      </c>
      <c r="K8" s="37" t="s">
        <v>5952</v>
      </c>
      <c r="L8" s="37" t="s">
        <v>5953</v>
      </c>
      <c r="M8" s="37"/>
      <c r="N8" s="37"/>
      <c r="O8" s="37"/>
      <c r="P8" s="37"/>
      <c r="Q8" s="37"/>
      <c r="R8" s="37"/>
      <c r="T8">
        <f t="shared" si="0"/>
        <v>1</v>
      </c>
      <c r="U8" t="s">
        <v>7224</v>
      </c>
      <c r="V8" t="s">
        <v>573</v>
      </c>
    </row>
    <row r="9" spans="1:22" x14ac:dyDescent="0.25">
      <c r="A9" s="40">
        <v>45321</v>
      </c>
      <c r="B9" s="40">
        <v>45321</v>
      </c>
      <c r="C9" s="37" t="s">
        <v>6181</v>
      </c>
      <c r="D9" s="37" t="s">
        <v>6182</v>
      </c>
      <c r="E9" s="37" t="s">
        <v>6169</v>
      </c>
      <c r="F9" s="37" t="s">
        <v>6170</v>
      </c>
      <c r="G9" s="38">
        <v>0</v>
      </c>
      <c r="H9" s="38">
        <v>165000000</v>
      </c>
      <c r="I9" s="38">
        <v>0</v>
      </c>
      <c r="J9" s="38">
        <v>1191095455</v>
      </c>
      <c r="K9" s="37" t="s">
        <v>5952</v>
      </c>
      <c r="L9" s="37" t="s">
        <v>5953</v>
      </c>
      <c r="M9" s="37"/>
      <c r="N9" s="37"/>
      <c r="O9" s="37"/>
      <c r="P9" s="37"/>
      <c r="Q9" s="37"/>
      <c r="R9" s="37"/>
      <c r="T9">
        <f t="shared" si="0"/>
        <v>1</v>
      </c>
      <c r="U9" t="s">
        <v>7224</v>
      </c>
      <c r="V9" t="s">
        <v>573</v>
      </c>
    </row>
    <row r="10" spans="1:22" x14ac:dyDescent="0.25">
      <c r="A10" s="40">
        <v>45322</v>
      </c>
      <c r="B10" s="40">
        <v>45322</v>
      </c>
      <c r="C10" s="37" t="s">
        <v>5097</v>
      </c>
      <c r="D10" s="37" t="s">
        <v>6183</v>
      </c>
      <c r="E10" s="37" t="s">
        <v>6169</v>
      </c>
      <c r="F10" s="37" t="s">
        <v>4225</v>
      </c>
      <c r="G10" s="38"/>
      <c r="H10" s="38">
        <v>0</v>
      </c>
      <c r="I10" s="38">
        <v>0</v>
      </c>
      <c r="J10" s="38">
        <v>0</v>
      </c>
      <c r="K10" s="37"/>
      <c r="L10" s="37"/>
      <c r="M10" s="37"/>
      <c r="N10" s="37"/>
      <c r="O10" s="37"/>
      <c r="P10" s="37"/>
      <c r="Q10" s="37"/>
      <c r="R10" s="37"/>
      <c r="T10">
        <f t="shared" si="0"/>
        <v>1</v>
      </c>
      <c r="V10" t="s">
        <v>573</v>
      </c>
    </row>
    <row r="11" spans="1:22" x14ac:dyDescent="0.25">
      <c r="A11" s="40">
        <v>45324</v>
      </c>
      <c r="B11" s="40">
        <v>45324</v>
      </c>
      <c r="C11" s="37" t="s">
        <v>6184</v>
      </c>
      <c r="D11" s="37" t="s">
        <v>6185</v>
      </c>
      <c r="E11" s="37" t="s">
        <v>6169</v>
      </c>
      <c r="F11" s="37" t="s">
        <v>6170</v>
      </c>
      <c r="G11" s="38">
        <v>0</v>
      </c>
      <c r="H11" s="38">
        <v>56738091</v>
      </c>
      <c r="I11" s="38">
        <v>0</v>
      </c>
      <c r="J11" s="38">
        <v>56738091</v>
      </c>
      <c r="K11" s="37" t="s">
        <v>6171</v>
      </c>
      <c r="L11" s="37" t="s">
        <v>6172</v>
      </c>
      <c r="M11" s="37"/>
      <c r="N11" s="37"/>
      <c r="O11" s="37" t="s">
        <v>38</v>
      </c>
      <c r="P11" s="37" t="s">
        <v>6186</v>
      </c>
      <c r="Q11" s="37"/>
      <c r="R11" s="37"/>
      <c r="T11">
        <f t="shared" si="0"/>
        <v>2</v>
      </c>
      <c r="U11" t="s">
        <v>3187</v>
      </c>
      <c r="V11" t="s">
        <v>573</v>
      </c>
    </row>
    <row r="12" spans="1:22" x14ac:dyDescent="0.25">
      <c r="A12" s="40">
        <v>45328</v>
      </c>
      <c r="B12" s="40">
        <v>45328</v>
      </c>
      <c r="C12" s="37" t="s">
        <v>6187</v>
      </c>
      <c r="D12" s="37" t="s">
        <v>6188</v>
      </c>
      <c r="E12" s="37" t="s">
        <v>6169</v>
      </c>
      <c r="F12" s="37" t="s">
        <v>6170</v>
      </c>
      <c r="G12" s="38"/>
      <c r="H12" s="38">
        <v>418381480</v>
      </c>
      <c r="I12" s="38">
        <v>0</v>
      </c>
      <c r="J12" s="38">
        <v>475119571</v>
      </c>
      <c r="K12" s="37" t="s">
        <v>6189</v>
      </c>
      <c r="L12" s="37" t="s">
        <v>6190</v>
      </c>
      <c r="M12" s="37"/>
      <c r="N12" s="37"/>
      <c r="O12" s="37"/>
      <c r="P12" s="37"/>
      <c r="Q12" s="37"/>
      <c r="R12" s="37"/>
      <c r="T12">
        <f t="shared" si="0"/>
        <v>2</v>
      </c>
      <c r="U12" t="s">
        <v>3187</v>
      </c>
      <c r="V12" t="s">
        <v>573</v>
      </c>
    </row>
    <row r="13" spans="1:22" x14ac:dyDescent="0.25">
      <c r="A13" s="40">
        <v>45342</v>
      </c>
      <c r="B13" s="40">
        <v>45342</v>
      </c>
      <c r="C13" s="37" t="s">
        <v>6191</v>
      </c>
      <c r="D13" s="37" t="s">
        <v>6192</v>
      </c>
      <c r="E13" s="37" t="s">
        <v>6169</v>
      </c>
      <c r="F13" s="37" t="s">
        <v>6170</v>
      </c>
      <c r="G13" s="38"/>
      <c r="H13" s="38">
        <v>506000000</v>
      </c>
      <c r="I13" s="38">
        <v>0</v>
      </c>
      <c r="J13" s="38">
        <v>981119571</v>
      </c>
      <c r="K13" s="37" t="s">
        <v>5952</v>
      </c>
      <c r="L13" s="37" t="s">
        <v>5953</v>
      </c>
      <c r="M13" s="37"/>
      <c r="N13" s="37"/>
      <c r="O13" s="37"/>
      <c r="P13" s="37"/>
      <c r="Q13" s="37"/>
      <c r="R13" s="37"/>
      <c r="T13">
        <f t="shared" si="0"/>
        <v>2</v>
      </c>
      <c r="U13" t="s">
        <v>7224</v>
      </c>
      <c r="V13" t="s">
        <v>573</v>
      </c>
    </row>
    <row r="14" spans="1:22" x14ac:dyDescent="0.25">
      <c r="A14" s="40">
        <v>45351</v>
      </c>
      <c r="B14" s="40">
        <v>45351</v>
      </c>
      <c r="C14" s="37" t="s">
        <v>6193</v>
      </c>
      <c r="D14" s="37" t="s">
        <v>6194</v>
      </c>
      <c r="E14" s="37" t="s">
        <v>6169</v>
      </c>
      <c r="F14" s="37" t="s">
        <v>6170</v>
      </c>
      <c r="G14" s="38"/>
      <c r="H14" s="38">
        <v>60727590</v>
      </c>
      <c r="I14" s="38">
        <v>0</v>
      </c>
      <c r="J14" s="38">
        <v>1041847161</v>
      </c>
      <c r="K14" s="37" t="s">
        <v>6189</v>
      </c>
      <c r="L14" s="37" t="s">
        <v>6190</v>
      </c>
      <c r="M14" s="37"/>
      <c r="N14" s="37"/>
      <c r="O14" s="37"/>
      <c r="P14" s="37"/>
      <c r="Q14" s="37"/>
      <c r="R14" s="37"/>
      <c r="T14">
        <f t="shared" si="0"/>
        <v>2</v>
      </c>
      <c r="U14" t="s">
        <v>3187</v>
      </c>
      <c r="V14" t="s">
        <v>573</v>
      </c>
    </row>
    <row r="15" spans="1:22" x14ac:dyDescent="0.25">
      <c r="A15" s="40">
        <v>45351</v>
      </c>
      <c r="B15" s="40">
        <v>45351</v>
      </c>
      <c r="C15" s="37" t="s">
        <v>5145</v>
      </c>
      <c r="D15" s="37" t="s">
        <v>6183</v>
      </c>
      <c r="E15" s="37" t="s">
        <v>6169</v>
      </c>
      <c r="F15" s="37" t="s">
        <v>4225</v>
      </c>
      <c r="G15" s="38"/>
      <c r="H15" s="38">
        <v>0</v>
      </c>
      <c r="I15" s="38">
        <v>0</v>
      </c>
      <c r="J15" s="38">
        <v>0</v>
      </c>
      <c r="K15" s="37"/>
      <c r="L15" s="37"/>
      <c r="M15" s="37"/>
      <c r="N15" s="37"/>
      <c r="O15" s="37"/>
      <c r="P15" s="37"/>
      <c r="Q15" s="37"/>
      <c r="R15" s="37"/>
      <c r="T15">
        <f t="shared" si="0"/>
        <v>2</v>
      </c>
      <c r="V15" t="s">
        <v>573</v>
      </c>
    </row>
    <row r="16" spans="1:22" x14ac:dyDescent="0.25">
      <c r="A16" s="40">
        <v>45369</v>
      </c>
      <c r="B16" s="40">
        <v>45369</v>
      </c>
      <c r="C16" s="37" t="s">
        <v>6195</v>
      </c>
      <c r="D16" s="37" t="s">
        <v>6196</v>
      </c>
      <c r="E16" s="37" t="s">
        <v>6169</v>
      </c>
      <c r="F16" s="37" t="s">
        <v>6170</v>
      </c>
      <c r="G16" s="38"/>
      <c r="H16" s="38">
        <v>35090000</v>
      </c>
      <c r="I16" s="38">
        <v>0</v>
      </c>
      <c r="J16" s="38">
        <v>35090000</v>
      </c>
      <c r="K16" s="37" t="s">
        <v>6189</v>
      </c>
      <c r="L16" s="37" t="s">
        <v>6190</v>
      </c>
      <c r="M16" s="37"/>
      <c r="N16" s="37"/>
      <c r="O16" s="37"/>
      <c r="P16" s="37"/>
      <c r="Q16" s="37"/>
      <c r="R16" s="37"/>
      <c r="T16">
        <f t="shared" si="0"/>
        <v>3</v>
      </c>
      <c r="U16" t="s">
        <v>3187</v>
      </c>
      <c r="V16" t="s">
        <v>573</v>
      </c>
    </row>
    <row r="17" spans="1:22" x14ac:dyDescent="0.25">
      <c r="A17" s="40">
        <v>45382</v>
      </c>
      <c r="B17" s="40">
        <v>45382</v>
      </c>
      <c r="C17" s="37" t="s">
        <v>5208</v>
      </c>
      <c r="D17" s="37" t="s">
        <v>6183</v>
      </c>
      <c r="E17" s="37" t="s">
        <v>6169</v>
      </c>
      <c r="F17" s="37" t="s">
        <v>4225</v>
      </c>
      <c r="G17" s="38"/>
      <c r="H17" s="38">
        <v>0</v>
      </c>
      <c r="I17" s="38">
        <v>0</v>
      </c>
      <c r="J17" s="38">
        <v>0</v>
      </c>
      <c r="K17" s="37"/>
      <c r="L17" s="37"/>
      <c r="M17" s="37"/>
      <c r="N17" s="37"/>
      <c r="O17" s="37"/>
      <c r="P17" s="37"/>
      <c r="Q17" s="37"/>
      <c r="R17" s="37"/>
      <c r="T17">
        <f t="shared" si="0"/>
        <v>3</v>
      </c>
      <c r="V17" t="s">
        <v>573</v>
      </c>
    </row>
    <row r="18" spans="1:22" x14ac:dyDescent="0.25">
      <c r="A18" s="40">
        <v>45405</v>
      </c>
      <c r="B18" s="40">
        <v>45405</v>
      </c>
      <c r="C18" s="37" t="s">
        <v>6197</v>
      </c>
      <c r="D18" s="37" t="s">
        <v>6198</v>
      </c>
      <c r="E18" s="37" t="s">
        <v>6169</v>
      </c>
      <c r="F18" s="37" t="s">
        <v>6170</v>
      </c>
      <c r="G18" s="38">
        <v>0</v>
      </c>
      <c r="H18" s="38">
        <v>13636364</v>
      </c>
      <c r="I18" s="38">
        <v>0</v>
      </c>
      <c r="J18" s="38">
        <v>13636364</v>
      </c>
      <c r="K18" s="37" t="s">
        <v>6199</v>
      </c>
      <c r="L18" s="37" t="s">
        <v>6200</v>
      </c>
      <c r="M18" s="37" t="s">
        <v>692</v>
      </c>
      <c r="N18" s="37" t="s">
        <v>3159</v>
      </c>
      <c r="O18" s="37" t="s">
        <v>5630</v>
      </c>
      <c r="P18" s="37" t="s">
        <v>5630</v>
      </c>
      <c r="Q18" s="37"/>
      <c r="R18" s="37" t="s">
        <v>6201</v>
      </c>
      <c r="T18">
        <f t="shared" si="0"/>
        <v>4</v>
      </c>
      <c r="U18" t="s">
        <v>3159</v>
      </c>
      <c r="V18" t="s">
        <v>573</v>
      </c>
    </row>
    <row r="19" spans="1:22" x14ac:dyDescent="0.25">
      <c r="A19" s="40">
        <v>45405</v>
      </c>
      <c r="B19" s="40">
        <v>45405</v>
      </c>
      <c r="C19" s="37" t="s">
        <v>6197</v>
      </c>
      <c r="D19" s="37" t="s">
        <v>6202</v>
      </c>
      <c r="E19" s="37" t="s">
        <v>6169</v>
      </c>
      <c r="F19" s="37" t="s">
        <v>6170</v>
      </c>
      <c r="G19" s="38">
        <v>0</v>
      </c>
      <c r="H19" s="38">
        <v>18181818</v>
      </c>
      <c r="I19" s="38">
        <v>0</v>
      </c>
      <c r="J19" s="38">
        <v>31818182</v>
      </c>
      <c r="K19" s="37" t="s">
        <v>6199</v>
      </c>
      <c r="L19" s="37" t="s">
        <v>6200</v>
      </c>
      <c r="M19" s="37" t="s">
        <v>692</v>
      </c>
      <c r="N19" s="37" t="s">
        <v>3159</v>
      </c>
      <c r="O19" s="37" t="s">
        <v>5632</v>
      </c>
      <c r="P19" s="37" t="s">
        <v>5632</v>
      </c>
      <c r="Q19" s="37"/>
      <c r="R19" s="37" t="s">
        <v>6203</v>
      </c>
      <c r="T19">
        <f t="shared" si="0"/>
        <v>4</v>
      </c>
      <c r="U19" t="s">
        <v>3159</v>
      </c>
      <c r="V19" t="s">
        <v>573</v>
      </c>
    </row>
    <row r="20" spans="1:22" x14ac:dyDescent="0.25">
      <c r="A20" s="40">
        <v>45405</v>
      </c>
      <c r="B20" s="40">
        <v>45405</v>
      </c>
      <c r="C20" s="37" t="s">
        <v>6197</v>
      </c>
      <c r="D20" s="37" t="s">
        <v>6204</v>
      </c>
      <c r="E20" s="37" t="s">
        <v>6169</v>
      </c>
      <c r="F20" s="37" t="s">
        <v>6170</v>
      </c>
      <c r="G20" s="38">
        <v>0</v>
      </c>
      <c r="H20" s="38">
        <v>18181818</v>
      </c>
      <c r="I20" s="38">
        <v>0</v>
      </c>
      <c r="J20" s="38">
        <v>50000000</v>
      </c>
      <c r="K20" s="37" t="s">
        <v>6199</v>
      </c>
      <c r="L20" s="37" t="s">
        <v>6200</v>
      </c>
      <c r="M20" s="37" t="s">
        <v>692</v>
      </c>
      <c r="N20" s="37" t="s">
        <v>3159</v>
      </c>
      <c r="O20" s="37" t="s">
        <v>5634</v>
      </c>
      <c r="P20" s="37" t="s">
        <v>5634</v>
      </c>
      <c r="Q20" s="37"/>
      <c r="R20" s="37" t="s">
        <v>6205</v>
      </c>
      <c r="T20">
        <f t="shared" si="0"/>
        <v>4</v>
      </c>
      <c r="U20" t="s">
        <v>3159</v>
      </c>
      <c r="V20" t="s">
        <v>573</v>
      </c>
    </row>
    <row r="21" spans="1:22" x14ac:dyDescent="0.25">
      <c r="A21" s="40">
        <v>45405</v>
      </c>
      <c r="B21" s="40">
        <v>45405</v>
      </c>
      <c r="C21" s="37" t="s">
        <v>6197</v>
      </c>
      <c r="D21" s="37" t="s">
        <v>6206</v>
      </c>
      <c r="E21" s="37" t="s">
        <v>6169</v>
      </c>
      <c r="F21" s="37" t="s">
        <v>6170</v>
      </c>
      <c r="G21" s="38">
        <v>0</v>
      </c>
      <c r="H21" s="38">
        <v>18181818</v>
      </c>
      <c r="I21" s="38">
        <v>0</v>
      </c>
      <c r="J21" s="38">
        <v>68181818</v>
      </c>
      <c r="K21" s="37" t="s">
        <v>6199</v>
      </c>
      <c r="L21" s="37" t="s">
        <v>6200</v>
      </c>
      <c r="M21" s="37" t="s">
        <v>692</v>
      </c>
      <c r="N21" s="37" t="s">
        <v>3159</v>
      </c>
      <c r="O21" s="37" t="s">
        <v>5636</v>
      </c>
      <c r="P21" s="37" t="s">
        <v>5636</v>
      </c>
      <c r="Q21" s="37"/>
      <c r="R21" s="37" t="s">
        <v>6207</v>
      </c>
      <c r="T21">
        <f t="shared" si="0"/>
        <v>4</v>
      </c>
      <c r="U21" t="s">
        <v>3159</v>
      </c>
      <c r="V21" t="s">
        <v>573</v>
      </c>
    </row>
    <row r="22" spans="1:22" x14ac:dyDescent="0.25">
      <c r="A22" s="40">
        <v>45405</v>
      </c>
      <c r="B22" s="40">
        <v>45405</v>
      </c>
      <c r="C22" s="37" t="s">
        <v>6197</v>
      </c>
      <c r="D22" s="37" t="s">
        <v>6208</v>
      </c>
      <c r="E22" s="37" t="s">
        <v>6169</v>
      </c>
      <c r="F22" s="37" t="s">
        <v>6170</v>
      </c>
      <c r="G22" s="38">
        <v>0</v>
      </c>
      <c r="H22" s="38">
        <v>27272727</v>
      </c>
      <c r="I22" s="38">
        <v>0</v>
      </c>
      <c r="J22" s="38">
        <v>95454545</v>
      </c>
      <c r="K22" s="37" t="s">
        <v>6199</v>
      </c>
      <c r="L22" s="37" t="s">
        <v>6200</v>
      </c>
      <c r="M22" s="37" t="s">
        <v>692</v>
      </c>
      <c r="N22" s="37" t="s">
        <v>3159</v>
      </c>
      <c r="O22" s="37" t="s">
        <v>5638</v>
      </c>
      <c r="P22" s="37" t="s">
        <v>5638</v>
      </c>
      <c r="Q22" s="37"/>
      <c r="R22" s="37" t="s">
        <v>6209</v>
      </c>
      <c r="T22">
        <f t="shared" si="0"/>
        <v>4</v>
      </c>
      <c r="U22" t="s">
        <v>3159</v>
      </c>
      <c r="V22" t="s">
        <v>573</v>
      </c>
    </row>
    <row r="23" spans="1:22" x14ac:dyDescent="0.25">
      <c r="A23" s="40">
        <v>45405</v>
      </c>
      <c r="B23" s="40">
        <v>45405</v>
      </c>
      <c r="C23" s="37" t="s">
        <v>6197</v>
      </c>
      <c r="D23" s="37" t="s">
        <v>6210</v>
      </c>
      <c r="E23" s="37" t="s">
        <v>6169</v>
      </c>
      <c r="F23" s="37" t="s">
        <v>6170</v>
      </c>
      <c r="G23" s="38">
        <v>0</v>
      </c>
      <c r="H23" s="38">
        <v>13636364</v>
      </c>
      <c r="I23" s="38">
        <v>0</v>
      </c>
      <c r="J23" s="38">
        <v>109090909</v>
      </c>
      <c r="K23" s="37" t="s">
        <v>6199</v>
      </c>
      <c r="L23" s="37" t="s">
        <v>6200</v>
      </c>
      <c r="M23" s="37" t="s">
        <v>692</v>
      </c>
      <c r="N23" s="37" t="s">
        <v>3159</v>
      </c>
      <c r="O23" s="37" t="s">
        <v>5640</v>
      </c>
      <c r="P23" s="37" t="s">
        <v>5640</v>
      </c>
      <c r="Q23" s="37"/>
      <c r="R23" s="37" t="s">
        <v>6211</v>
      </c>
      <c r="T23">
        <f t="shared" si="0"/>
        <v>4</v>
      </c>
      <c r="U23" t="s">
        <v>3159</v>
      </c>
      <c r="V23" t="s">
        <v>573</v>
      </c>
    </row>
    <row r="24" spans="1:22" x14ac:dyDescent="0.25">
      <c r="A24" s="40">
        <v>45405</v>
      </c>
      <c r="B24" s="40">
        <v>45405</v>
      </c>
      <c r="C24" s="37" t="s">
        <v>6197</v>
      </c>
      <c r="D24" s="37" t="s">
        <v>6212</v>
      </c>
      <c r="E24" s="37" t="s">
        <v>6169</v>
      </c>
      <c r="F24" s="37" t="s">
        <v>6170</v>
      </c>
      <c r="G24" s="38">
        <v>0</v>
      </c>
      <c r="H24" s="38">
        <v>54545454</v>
      </c>
      <c r="I24" s="38">
        <v>0</v>
      </c>
      <c r="J24" s="38">
        <v>163636363</v>
      </c>
      <c r="K24" s="37" t="s">
        <v>6199</v>
      </c>
      <c r="L24" s="37" t="s">
        <v>6200</v>
      </c>
      <c r="M24" s="37" t="s">
        <v>692</v>
      </c>
      <c r="N24" s="37" t="s">
        <v>3159</v>
      </c>
      <c r="O24" s="37" t="s">
        <v>5642</v>
      </c>
      <c r="P24" s="37" t="s">
        <v>5642</v>
      </c>
      <c r="Q24" s="37"/>
      <c r="R24" s="37" t="s">
        <v>6213</v>
      </c>
      <c r="T24">
        <f t="shared" si="0"/>
        <v>4</v>
      </c>
      <c r="U24" t="s">
        <v>3159</v>
      </c>
      <c r="V24" t="s">
        <v>573</v>
      </c>
    </row>
    <row r="25" spans="1:22" x14ac:dyDescent="0.25">
      <c r="A25" s="40">
        <v>45405</v>
      </c>
      <c r="B25" s="40">
        <v>45405</v>
      </c>
      <c r="C25" s="37" t="s">
        <v>6197</v>
      </c>
      <c r="D25" s="37" t="s">
        <v>6214</v>
      </c>
      <c r="E25" s="37" t="s">
        <v>6169</v>
      </c>
      <c r="F25" s="37" t="s">
        <v>6170</v>
      </c>
      <c r="G25" s="38">
        <v>0</v>
      </c>
      <c r="H25" s="38">
        <v>13636364</v>
      </c>
      <c r="I25" s="38">
        <v>0</v>
      </c>
      <c r="J25" s="38">
        <v>177272727</v>
      </c>
      <c r="K25" s="37" t="s">
        <v>6199</v>
      </c>
      <c r="L25" s="37" t="s">
        <v>6200</v>
      </c>
      <c r="M25" s="37" t="s">
        <v>692</v>
      </c>
      <c r="N25" s="37" t="s">
        <v>3159</v>
      </c>
      <c r="O25" s="37" t="s">
        <v>5644</v>
      </c>
      <c r="P25" s="37" t="s">
        <v>5644</v>
      </c>
      <c r="Q25" s="37"/>
      <c r="R25" s="37" t="s">
        <v>6215</v>
      </c>
      <c r="T25">
        <f t="shared" si="0"/>
        <v>4</v>
      </c>
      <c r="U25" t="s">
        <v>3159</v>
      </c>
      <c r="V25" t="s">
        <v>573</v>
      </c>
    </row>
    <row r="26" spans="1:22" x14ac:dyDescent="0.25">
      <c r="A26" s="40">
        <v>45405</v>
      </c>
      <c r="B26" s="40">
        <v>45405</v>
      </c>
      <c r="C26" s="37" t="s">
        <v>6197</v>
      </c>
      <c r="D26" s="37" t="s">
        <v>6216</v>
      </c>
      <c r="E26" s="37" t="s">
        <v>6169</v>
      </c>
      <c r="F26" s="37" t="s">
        <v>6170</v>
      </c>
      <c r="G26" s="38">
        <v>0</v>
      </c>
      <c r="H26" s="38">
        <v>18181818</v>
      </c>
      <c r="I26" s="38">
        <v>0</v>
      </c>
      <c r="J26" s="38">
        <v>195454545</v>
      </c>
      <c r="K26" s="37" t="s">
        <v>6199</v>
      </c>
      <c r="L26" s="37" t="s">
        <v>6200</v>
      </c>
      <c r="M26" s="37" t="s">
        <v>692</v>
      </c>
      <c r="N26" s="37" t="s">
        <v>3159</v>
      </c>
      <c r="O26" s="37" t="s">
        <v>5546</v>
      </c>
      <c r="P26" s="37" t="s">
        <v>5546</v>
      </c>
      <c r="Q26" s="37"/>
      <c r="R26" s="37" t="s">
        <v>5547</v>
      </c>
      <c r="T26">
        <f t="shared" si="0"/>
        <v>4</v>
      </c>
      <c r="U26" t="s">
        <v>3159</v>
      </c>
      <c r="V26" t="s">
        <v>573</v>
      </c>
    </row>
    <row r="27" spans="1:22" x14ac:dyDescent="0.25">
      <c r="A27" s="40">
        <v>45405</v>
      </c>
      <c r="B27" s="40">
        <v>45405</v>
      </c>
      <c r="C27" s="37" t="s">
        <v>6197</v>
      </c>
      <c r="D27" s="37" t="s">
        <v>6217</v>
      </c>
      <c r="E27" s="37" t="s">
        <v>6169</v>
      </c>
      <c r="F27" s="37" t="s">
        <v>6170</v>
      </c>
      <c r="G27" s="38">
        <v>0</v>
      </c>
      <c r="H27" s="38">
        <v>13636364</v>
      </c>
      <c r="I27" s="38">
        <v>0</v>
      </c>
      <c r="J27" s="38">
        <v>209090909</v>
      </c>
      <c r="K27" s="37" t="s">
        <v>6199</v>
      </c>
      <c r="L27" s="37" t="s">
        <v>6200</v>
      </c>
      <c r="M27" s="37" t="s">
        <v>692</v>
      </c>
      <c r="N27" s="37" t="s">
        <v>3159</v>
      </c>
      <c r="O27" s="37" t="s">
        <v>5647</v>
      </c>
      <c r="P27" s="37" t="s">
        <v>5647</v>
      </c>
      <c r="Q27" s="37"/>
      <c r="R27" s="37" t="s">
        <v>6218</v>
      </c>
      <c r="T27">
        <f t="shared" si="0"/>
        <v>4</v>
      </c>
      <c r="U27" t="s">
        <v>3159</v>
      </c>
      <c r="V27" t="s">
        <v>573</v>
      </c>
    </row>
    <row r="28" spans="1:22" x14ac:dyDescent="0.25">
      <c r="A28" s="40">
        <v>45406</v>
      </c>
      <c r="B28" s="40">
        <v>45406</v>
      </c>
      <c r="C28" s="37" t="s">
        <v>6219</v>
      </c>
      <c r="D28" s="37" t="s">
        <v>6220</v>
      </c>
      <c r="E28" s="37" t="s">
        <v>6169</v>
      </c>
      <c r="F28" s="37" t="s">
        <v>6170</v>
      </c>
      <c r="G28" s="38">
        <v>0</v>
      </c>
      <c r="H28" s="38">
        <v>13636364</v>
      </c>
      <c r="I28" s="38">
        <v>0</v>
      </c>
      <c r="J28" s="38">
        <v>222727273</v>
      </c>
      <c r="K28" s="37" t="s">
        <v>5597</v>
      </c>
      <c r="L28" s="37" t="s">
        <v>5598</v>
      </c>
      <c r="M28" s="37" t="s">
        <v>692</v>
      </c>
      <c r="N28" s="37" t="s">
        <v>3159</v>
      </c>
      <c r="O28" s="37" t="s">
        <v>138</v>
      </c>
      <c r="P28" s="37" t="s">
        <v>5649</v>
      </c>
      <c r="Q28" s="37"/>
      <c r="R28" s="37" t="s">
        <v>6221</v>
      </c>
      <c r="T28">
        <f t="shared" si="0"/>
        <v>4</v>
      </c>
      <c r="U28" t="s">
        <v>3159</v>
      </c>
      <c r="V28" t="s">
        <v>573</v>
      </c>
    </row>
    <row r="29" spans="1:22" x14ac:dyDescent="0.25">
      <c r="A29" s="40">
        <v>45407</v>
      </c>
      <c r="B29" s="40">
        <v>45407</v>
      </c>
      <c r="C29" s="37" t="s">
        <v>6222</v>
      </c>
      <c r="D29" s="37" t="s">
        <v>6223</v>
      </c>
      <c r="E29" s="37" t="s">
        <v>6169</v>
      </c>
      <c r="F29" s="37" t="s">
        <v>6170</v>
      </c>
      <c r="G29" s="38">
        <v>0</v>
      </c>
      <c r="H29" s="38">
        <v>13636364</v>
      </c>
      <c r="I29" s="38">
        <v>0</v>
      </c>
      <c r="J29" s="38">
        <v>236363637</v>
      </c>
      <c r="K29" s="37" t="s">
        <v>6199</v>
      </c>
      <c r="L29" s="37" t="s">
        <v>6200</v>
      </c>
      <c r="M29" s="37" t="s">
        <v>692</v>
      </c>
      <c r="N29" s="37" t="s">
        <v>3159</v>
      </c>
      <c r="O29" s="37" t="s">
        <v>5651</v>
      </c>
      <c r="P29" s="37" t="s">
        <v>5651</v>
      </c>
      <c r="Q29" s="37"/>
      <c r="R29" s="37" t="s">
        <v>6224</v>
      </c>
      <c r="T29">
        <f t="shared" si="0"/>
        <v>4</v>
      </c>
      <c r="U29" t="s">
        <v>3159</v>
      </c>
      <c r="V29" t="s">
        <v>573</v>
      </c>
    </row>
    <row r="30" spans="1:22" x14ac:dyDescent="0.25">
      <c r="A30" s="40">
        <v>45407</v>
      </c>
      <c r="B30" s="40">
        <v>45407</v>
      </c>
      <c r="C30" s="37" t="s">
        <v>6222</v>
      </c>
      <c r="D30" s="37" t="s">
        <v>6225</v>
      </c>
      <c r="E30" s="37" t="s">
        <v>6169</v>
      </c>
      <c r="F30" s="37" t="s">
        <v>6170</v>
      </c>
      <c r="G30" s="38">
        <v>0</v>
      </c>
      <c r="H30" s="38">
        <v>13636364</v>
      </c>
      <c r="I30" s="38">
        <v>0</v>
      </c>
      <c r="J30" s="38">
        <v>250000001</v>
      </c>
      <c r="K30" s="37" t="s">
        <v>6199</v>
      </c>
      <c r="L30" s="37" t="s">
        <v>6200</v>
      </c>
      <c r="M30" s="37" t="s">
        <v>692</v>
      </c>
      <c r="N30" s="37" t="s">
        <v>3159</v>
      </c>
      <c r="O30" s="37" t="s">
        <v>5653</v>
      </c>
      <c r="P30" s="37" t="s">
        <v>5653</v>
      </c>
      <c r="Q30" s="37"/>
      <c r="R30" s="37" t="s">
        <v>6226</v>
      </c>
      <c r="T30">
        <f t="shared" si="0"/>
        <v>4</v>
      </c>
      <c r="U30" t="s">
        <v>3159</v>
      </c>
      <c r="V30" t="s">
        <v>573</v>
      </c>
    </row>
    <row r="31" spans="1:22" x14ac:dyDescent="0.25">
      <c r="A31" s="40">
        <v>45407</v>
      </c>
      <c r="B31" s="40">
        <v>45407</v>
      </c>
      <c r="C31" s="37" t="s">
        <v>6222</v>
      </c>
      <c r="D31" s="37" t="s">
        <v>6227</v>
      </c>
      <c r="E31" s="37" t="s">
        <v>6169</v>
      </c>
      <c r="F31" s="37" t="s">
        <v>6170</v>
      </c>
      <c r="G31" s="38">
        <v>0</v>
      </c>
      <c r="H31" s="38">
        <v>13636364</v>
      </c>
      <c r="I31" s="38">
        <v>0</v>
      </c>
      <c r="J31" s="38">
        <v>263636365</v>
      </c>
      <c r="K31" s="37" t="s">
        <v>6199</v>
      </c>
      <c r="L31" s="37" t="s">
        <v>6200</v>
      </c>
      <c r="M31" s="37" t="s">
        <v>692</v>
      </c>
      <c r="N31" s="37" t="s">
        <v>3159</v>
      </c>
      <c r="O31" s="37" t="s">
        <v>5655</v>
      </c>
      <c r="P31" s="37" t="s">
        <v>5655</v>
      </c>
      <c r="Q31" s="37"/>
      <c r="R31" s="37" t="s">
        <v>6228</v>
      </c>
      <c r="T31">
        <f t="shared" si="0"/>
        <v>4</v>
      </c>
      <c r="U31" t="s">
        <v>3159</v>
      </c>
      <c r="V31" t="s">
        <v>573</v>
      </c>
    </row>
    <row r="32" spans="1:22" x14ac:dyDescent="0.25">
      <c r="A32" s="40">
        <v>45407</v>
      </c>
      <c r="B32" s="40">
        <v>45407</v>
      </c>
      <c r="C32" s="37" t="s">
        <v>6222</v>
      </c>
      <c r="D32" s="37" t="s">
        <v>6229</v>
      </c>
      <c r="E32" s="37" t="s">
        <v>6169</v>
      </c>
      <c r="F32" s="37" t="s">
        <v>6170</v>
      </c>
      <c r="G32" s="38">
        <v>0</v>
      </c>
      <c r="H32" s="38">
        <v>13636364</v>
      </c>
      <c r="I32" s="38">
        <v>0</v>
      </c>
      <c r="J32" s="38">
        <v>277272729</v>
      </c>
      <c r="K32" s="37" t="s">
        <v>6199</v>
      </c>
      <c r="L32" s="37" t="s">
        <v>6200</v>
      </c>
      <c r="M32" s="37" t="s">
        <v>692</v>
      </c>
      <c r="N32" s="37" t="s">
        <v>3159</v>
      </c>
      <c r="O32" s="37" t="s">
        <v>5657</v>
      </c>
      <c r="P32" s="37" t="s">
        <v>5657</v>
      </c>
      <c r="Q32" s="37"/>
      <c r="R32" s="37" t="s">
        <v>6230</v>
      </c>
      <c r="T32">
        <f t="shared" si="0"/>
        <v>4</v>
      </c>
      <c r="U32" t="s">
        <v>3159</v>
      </c>
      <c r="V32" t="s">
        <v>573</v>
      </c>
    </row>
    <row r="33" spans="1:22" x14ac:dyDescent="0.25">
      <c r="A33" s="40">
        <v>45407</v>
      </c>
      <c r="B33" s="40">
        <v>45407</v>
      </c>
      <c r="C33" s="37" t="s">
        <v>6222</v>
      </c>
      <c r="D33" s="37" t="s">
        <v>6231</v>
      </c>
      <c r="E33" s="37" t="s">
        <v>6169</v>
      </c>
      <c r="F33" s="37" t="s">
        <v>6170</v>
      </c>
      <c r="G33" s="38">
        <v>0</v>
      </c>
      <c r="H33" s="38">
        <v>18181818</v>
      </c>
      <c r="I33" s="38">
        <v>0</v>
      </c>
      <c r="J33" s="38">
        <v>295454547</v>
      </c>
      <c r="K33" s="37" t="s">
        <v>6199</v>
      </c>
      <c r="L33" s="37" t="s">
        <v>6200</v>
      </c>
      <c r="M33" s="37" t="s">
        <v>692</v>
      </c>
      <c r="N33" s="37" t="s">
        <v>3159</v>
      </c>
      <c r="O33" s="37" t="s">
        <v>5659</v>
      </c>
      <c r="P33" s="37" t="s">
        <v>5659</v>
      </c>
      <c r="Q33" s="37"/>
      <c r="R33" s="37" t="s">
        <v>6232</v>
      </c>
      <c r="T33">
        <f t="shared" si="0"/>
        <v>4</v>
      </c>
      <c r="U33" t="s">
        <v>3159</v>
      </c>
      <c r="V33" t="s">
        <v>573</v>
      </c>
    </row>
    <row r="34" spans="1:22" x14ac:dyDescent="0.25">
      <c r="A34" s="40">
        <v>45407</v>
      </c>
      <c r="B34" s="40">
        <v>45407</v>
      </c>
      <c r="C34" s="37" t="s">
        <v>6222</v>
      </c>
      <c r="D34" s="37" t="s">
        <v>6233</v>
      </c>
      <c r="E34" s="37" t="s">
        <v>6169</v>
      </c>
      <c r="F34" s="37" t="s">
        <v>6170</v>
      </c>
      <c r="G34" s="38">
        <v>0</v>
      </c>
      <c r="H34" s="38">
        <v>27272726</v>
      </c>
      <c r="I34" s="38">
        <v>0</v>
      </c>
      <c r="J34" s="38">
        <v>322727273</v>
      </c>
      <c r="K34" s="37" t="s">
        <v>6199</v>
      </c>
      <c r="L34" s="37" t="s">
        <v>6200</v>
      </c>
      <c r="M34" s="37" t="s">
        <v>692</v>
      </c>
      <c r="N34" s="37" t="s">
        <v>3159</v>
      </c>
      <c r="O34" s="37" t="s">
        <v>5661</v>
      </c>
      <c r="P34" s="37" t="s">
        <v>5661</v>
      </c>
      <c r="Q34" s="37"/>
      <c r="R34" s="37" t="s">
        <v>6234</v>
      </c>
      <c r="T34">
        <f t="shared" si="0"/>
        <v>4</v>
      </c>
      <c r="U34" t="s">
        <v>3159</v>
      </c>
      <c r="V34" t="s">
        <v>573</v>
      </c>
    </row>
    <row r="35" spans="1:22" x14ac:dyDescent="0.25">
      <c r="A35" s="40">
        <v>45407</v>
      </c>
      <c r="B35" s="40">
        <v>45407</v>
      </c>
      <c r="C35" s="37" t="s">
        <v>6222</v>
      </c>
      <c r="D35" s="37" t="s">
        <v>6235</v>
      </c>
      <c r="E35" s="37" t="s">
        <v>6169</v>
      </c>
      <c r="F35" s="37" t="s">
        <v>6170</v>
      </c>
      <c r="G35" s="38">
        <v>0</v>
      </c>
      <c r="H35" s="38">
        <v>13636364</v>
      </c>
      <c r="I35" s="38">
        <v>0</v>
      </c>
      <c r="J35" s="38">
        <v>336363637</v>
      </c>
      <c r="K35" s="37" t="s">
        <v>6199</v>
      </c>
      <c r="L35" s="37" t="s">
        <v>6200</v>
      </c>
      <c r="M35" s="37" t="s">
        <v>692</v>
      </c>
      <c r="N35" s="37" t="s">
        <v>3159</v>
      </c>
      <c r="O35" s="37" t="s">
        <v>5663</v>
      </c>
      <c r="P35" s="37" t="s">
        <v>5663</v>
      </c>
      <c r="Q35" s="37"/>
      <c r="R35" s="37" t="s">
        <v>6236</v>
      </c>
      <c r="T35">
        <f t="shared" si="0"/>
        <v>4</v>
      </c>
      <c r="U35" t="s">
        <v>3159</v>
      </c>
      <c r="V35" t="s">
        <v>573</v>
      </c>
    </row>
    <row r="36" spans="1:22" x14ac:dyDescent="0.25">
      <c r="A36" s="40">
        <v>45412</v>
      </c>
      <c r="B36" s="40">
        <v>45412</v>
      </c>
      <c r="C36" s="37" t="s">
        <v>5257</v>
      </c>
      <c r="D36" s="37" t="s">
        <v>6183</v>
      </c>
      <c r="E36" s="37" t="s">
        <v>6169</v>
      </c>
      <c r="F36" s="37" t="s">
        <v>4225</v>
      </c>
      <c r="G36" s="38"/>
      <c r="H36" s="38">
        <v>0</v>
      </c>
      <c r="I36" s="38">
        <v>0</v>
      </c>
      <c r="J36" s="38">
        <v>0</v>
      </c>
      <c r="K36" s="37"/>
      <c r="L36" s="37"/>
      <c r="M36" s="37"/>
      <c r="N36" s="37"/>
      <c r="O36" s="37"/>
      <c r="P36" s="37"/>
      <c r="Q36" s="37"/>
      <c r="R36" s="37"/>
      <c r="T36">
        <f t="shared" si="0"/>
        <v>4</v>
      </c>
      <c r="V36" t="s">
        <v>573</v>
      </c>
    </row>
    <row r="37" spans="1:22" x14ac:dyDescent="0.25">
      <c r="A37" s="40">
        <v>45415</v>
      </c>
      <c r="B37" s="40">
        <v>45415</v>
      </c>
      <c r="C37" s="37" t="s">
        <v>6237</v>
      </c>
      <c r="D37" s="37" t="s">
        <v>6238</v>
      </c>
      <c r="E37" s="37" t="s">
        <v>6169</v>
      </c>
      <c r="F37" s="37" t="s">
        <v>6170</v>
      </c>
      <c r="G37" s="38">
        <v>0</v>
      </c>
      <c r="H37" s="38">
        <v>13636364</v>
      </c>
      <c r="I37" s="38">
        <v>0</v>
      </c>
      <c r="J37" s="38">
        <v>13636364</v>
      </c>
      <c r="K37" s="37" t="s">
        <v>6199</v>
      </c>
      <c r="L37" s="37" t="s">
        <v>6200</v>
      </c>
      <c r="M37" s="37" t="s">
        <v>692</v>
      </c>
      <c r="N37" s="37" t="s">
        <v>3159</v>
      </c>
      <c r="O37" s="37" t="s">
        <v>172</v>
      </c>
      <c r="P37" s="37" t="s">
        <v>5584</v>
      </c>
      <c r="Q37" s="37"/>
      <c r="R37" s="37" t="s">
        <v>6239</v>
      </c>
      <c r="T37">
        <f t="shared" si="0"/>
        <v>5</v>
      </c>
      <c r="U37" t="s">
        <v>3159</v>
      </c>
      <c r="V37" t="s">
        <v>573</v>
      </c>
    </row>
    <row r="38" spans="1:22" x14ac:dyDescent="0.25">
      <c r="A38" s="40">
        <v>45415</v>
      </c>
      <c r="B38" s="40">
        <v>45415</v>
      </c>
      <c r="C38" s="37" t="s">
        <v>6237</v>
      </c>
      <c r="D38" s="37" t="s">
        <v>6240</v>
      </c>
      <c r="E38" s="37" t="s">
        <v>6169</v>
      </c>
      <c r="F38" s="37" t="s">
        <v>6170</v>
      </c>
      <c r="G38" s="38">
        <v>0</v>
      </c>
      <c r="H38" s="38">
        <v>18181818</v>
      </c>
      <c r="I38" s="38">
        <v>0</v>
      </c>
      <c r="J38" s="38">
        <v>31818182</v>
      </c>
      <c r="K38" s="37" t="s">
        <v>6199</v>
      </c>
      <c r="L38" s="37" t="s">
        <v>6200</v>
      </c>
      <c r="M38" s="37" t="s">
        <v>692</v>
      </c>
      <c r="N38" s="37" t="s">
        <v>3159</v>
      </c>
      <c r="O38" s="37" t="s">
        <v>5542</v>
      </c>
      <c r="P38" s="37" t="s">
        <v>5542</v>
      </c>
      <c r="Q38" s="37"/>
      <c r="R38" s="37" t="s">
        <v>5543</v>
      </c>
      <c r="T38">
        <f t="shared" si="0"/>
        <v>5</v>
      </c>
      <c r="U38" t="s">
        <v>3159</v>
      </c>
      <c r="V38" t="s">
        <v>573</v>
      </c>
    </row>
    <row r="39" spans="1:22" x14ac:dyDescent="0.25">
      <c r="A39" s="40">
        <v>45415</v>
      </c>
      <c r="B39" s="40">
        <v>45415</v>
      </c>
      <c r="C39" s="37" t="s">
        <v>6237</v>
      </c>
      <c r="D39" s="37" t="s">
        <v>6241</v>
      </c>
      <c r="E39" s="37" t="s">
        <v>6169</v>
      </c>
      <c r="F39" s="37" t="s">
        <v>6170</v>
      </c>
      <c r="G39" s="38">
        <v>0</v>
      </c>
      <c r="H39" s="38">
        <v>18181818</v>
      </c>
      <c r="I39" s="38">
        <v>0</v>
      </c>
      <c r="J39" s="38">
        <v>50000000</v>
      </c>
      <c r="K39" s="37" t="s">
        <v>6199</v>
      </c>
      <c r="L39" s="37" t="s">
        <v>6200</v>
      </c>
      <c r="M39" s="37" t="s">
        <v>692</v>
      </c>
      <c r="N39" s="37" t="s">
        <v>3159</v>
      </c>
      <c r="O39" s="37" t="s">
        <v>5550</v>
      </c>
      <c r="P39" s="37" t="s">
        <v>5550</v>
      </c>
      <c r="Q39" s="37"/>
      <c r="R39" s="37" t="s">
        <v>5551</v>
      </c>
      <c r="T39">
        <f t="shared" si="0"/>
        <v>5</v>
      </c>
      <c r="U39" t="s">
        <v>3159</v>
      </c>
      <c r="V39" t="s">
        <v>573</v>
      </c>
    </row>
    <row r="40" spans="1:22" x14ac:dyDescent="0.25">
      <c r="A40" s="40">
        <v>45419</v>
      </c>
      <c r="B40" s="40">
        <v>45419</v>
      </c>
      <c r="C40" s="37" t="s">
        <v>6242</v>
      </c>
      <c r="D40" s="37" t="s">
        <v>6243</v>
      </c>
      <c r="E40" s="37" t="s">
        <v>6169</v>
      </c>
      <c r="F40" s="37" t="s">
        <v>6170</v>
      </c>
      <c r="G40" s="38">
        <v>0</v>
      </c>
      <c r="H40" s="38">
        <v>13636364</v>
      </c>
      <c r="I40" s="38">
        <v>0</v>
      </c>
      <c r="J40" s="38">
        <v>63636364</v>
      </c>
      <c r="K40" s="37" t="s">
        <v>3515</v>
      </c>
      <c r="L40" s="37" t="s">
        <v>3516</v>
      </c>
      <c r="M40" s="37"/>
      <c r="N40" s="37"/>
      <c r="O40" s="37" t="s">
        <v>5667</v>
      </c>
      <c r="P40" s="37" t="s">
        <v>5667</v>
      </c>
      <c r="Q40" s="37"/>
      <c r="R40" s="37" t="s">
        <v>6244</v>
      </c>
      <c r="T40">
        <f t="shared" si="0"/>
        <v>5</v>
      </c>
      <c r="U40" t="s">
        <v>3159</v>
      </c>
      <c r="V40" t="s">
        <v>573</v>
      </c>
    </row>
    <row r="41" spans="1:22" x14ac:dyDescent="0.25">
      <c r="A41" s="40">
        <v>45422</v>
      </c>
      <c r="B41" s="40">
        <v>45422</v>
      </c>
      <c r="C41" s="37" t="s">
        <v>6245</v>
      </c>
      <c r="D41" s="37" t="s">
        <v>6246</v>
      </c>
      <c r="E41" s="37" t="s">
        <v>6169</v>
      </c>
      <c r="F41" s="37" t="s">
        <v>6170</v>
      </c>
      <c r="G41" s="38">
        <v>0</v>
      </c>
      <c r="H41" s="38">
        <v>27272727</v>
      </c>
      <c r="I41" s="38">
        <v>0</v>
      </c>
      <c r="J41" s="38">
        <v>90909091</v>
      </c>
      <c r="K41" s="37" t="s">
        <v>6199</v>
      </c>
      <c r="L41" s="37" t="s">
        <v>6200</v>
      </c>
      <c r="M41" s="37" t="s">
        <v>692</v>
      </c>
      <c r="N41" s="37" t="s">
        <v>3159</v>
      </c>
      <c r="O41" s="37" t="s">
        <v>5587</v>
      </c>
      <c r="P41" s="37" t="s">
        <v>5587</v>
      </c>
      <c r="Q41" s="37"/>
      <c r="R41" s="37" t="s">
        <v>5588</v>
      </c>
      <c r="T41">
        <f t="shared" si="0"/>
        <v>5</v>
      </c>
      <c r="U41" t="s">
        <v>3159</v>
      </c>
      <c r="V41" t="s">
        <v>573</v>
      </c>
    </row>
    <row r="42" spans="1:22" x14ac:dyDescent="0.25">
      <c r="A42" s="40">
        <v>45422</v>
      </c>
      <c r="B42" s="40">
        <v>45422</v>
      </c>
      <c r="C42" s="37" t="s">
        <v>6245</v>
      </c>
      <c r="D42" s="37" t="s">
        <v>6247</v>
      </c>
      <c r="E42" s="37" t="s">
        <v>6169</v>
      </c>
      <c r="F42" s="37" t="s">
        <v>6170</v>
      </c>
      <c r="G42" s="38">
        <v>0</v>
      </c>
      <c r="H42" s="38">
        <v>27272727</v>
      </c>
      <c r="I42" s="38">
        <v>0</v>
      </c>
      <c r="J42" s="38">
        <v>118181818</v>
      </c>
      <c r="K42" s="37" t="s">
        <v>6199</v>
      </c>
      <c r="L42" s="37" t="s">
        <v>6200</v>
      </c>
      <c r="M42" s="37" t="s">
        <v>692</v>
      </c>
      <c r="N42" s="37" t="s">
        <v>3159</v>
      </c>
      <c r="O42" s="37" t="s">
        <v>5563</v>
      </c>
      <c r="P42" s="37" t="s">
        <v>5563</v>
      </c>
      <c r="Q42" s="37"/>
      <c r="R42" s="37" t="s">
        <v>5564</v>
      </c>
      <c r="T42">
        <f t="shared" si="0"/>
        <v>5</v>
      </c>
      <c r="U42" t="s">
        <v>3159</v>
      </c>
      <c r="V42" t="s">
        <v>573</v>
      </c>
    </row>
    <row r="43" spans="1:22" x14ac:dyDescent="0.25">
      <c r="A43" s="40">
        <v>45422</v>
      </c>
      <c r="B43" s="40">
        <v>45422</v>
      </c>
      <c r="C43" s="37" t="s">
        <v>6245</v>
      </c>
      <c r="D43" s="37" t="s">
        <v>6248</v>
      </c>
      <c r="E43" s="37" t="s">
        <v>6169</v>
      </c>
      <c r="F43" s="37" t="s">
        <v>6170</v>
      </c>
      <c r="G43" s="38">
        <v>0</v>
      </c>
      <c r="H43" s="38">
        <v>18181818</v>
      </c>
      <c r="I43" s="38">
        <v>0</v>
      </c>
      <c r="J43" s="38">
        <v>136363636</v>
      </c>
      <c r="K43" s="37" t="s">
        <v>6199</v>
      </c>
      <c r="L43" s="37" t="s">
        <v>6200</v>
      </c>
      <c r="M43" s="37" t="s">
        <v>692</v>
      </c>
      <c r="N43" s="37" t="s">
        <v>3159</v>
      </c>
      <c r="O43" s="37" t="s">
        <v>5554</v>
      </c>
      <c r="P43" s="37" t="s">
        <v>5554</v>
      </c>
      <c r="Q43" s="37"/>
      <c r="R43" s="37" t="s">
        <v>5555</v>
      </c>
      <c r="T43">
        <f t="shared" si="0"/>
        <v>5</v>
      </c>
      <c r="U43" t="s">
        <v>3159</v>
      </c>
      <c r="V43" t="s">
        <v>573</v>
      </c>
    </row>
    <row r="44" spans="1:22" x14ac:dyDescent="0.25">
      <c r="A44" s="40">
        <v>45422</v>
      </c>
      <c r="B44" s="40">
        <v>45422</v>
      </c>
      <c r="C44" s="37" t="s">
        <v>6245</v>
      </c>
      <c r="D44" s="37" t="s">
        <v>6249</v>
      </c>
      <c r="E44" s="37" t="s">
        <v>6169</v>
      </c>
      <c r="F44" s="37" t="s">
        <v>6170</v>
      </c>
      <c r="G44" s="38">
        <v>0</v>
      </c>
      <c r="H44" s="38">
        <v>13636364</v>
      </c>
      <c r="I44" s="38">
        <v>0</v>
      </c>
      <c r="J44" s="38">
        <v>150000000</v>
      </c>
      <c r="K44" s="37" t="s">
        <v>6199</v>
      </c>
      <c r="L44" s="37" t="s">
        <v>6200</v>
      </c>
      <c r="M44" s="37" t="s">
        <v>692</v>
      </c>
      <c r="N44" s="37" t="s">
        <v>3159</v>
      </c>
      <c r="O44" s="37" t="s">
        <v>5557</v>
      </c>
      <c r="P44" s="37" t="s">
        <v>5557</v>
      </c>
      <c r="Q44" s="37"/>
      <c r="R44" s="37" t="s">
        <v>5558</v>
      </c>
      <c r="T44">
        <f t="shared" si="0"/>
        <v>5</v>
      </c>
      <c r="U44" t="s">
        <v>3159</v>
      </c>
      <c r="V44" t="s">
        <v>573</v>
      </c>
    </row>
    <row r="45" spans="1:22" x14ac:dyDescent="0.25">
      <c r="A45" s="40">
        <v>45422</v>
      </c>
      <c r="B45" s="40">
        <v>45422</v>
      </c>
      <c r="C45" s="37" t="s">
        <v>6245</v>
      </c>
      <c r="D45" s="37" t="s">
        <v>6250</v>
      </c>
      <c r="E45" s="37" t="s">
        <v>6169</v>
      </c>
      <c r="F45" s="37" t="s">
        <v>6170</v>
      </c>
      <c r="G45" s="38">
        <v>0</v>
      </c>
      <c r="H45" s="38">
        <v>54545455</v>
      </c>
      <c r="I45" s="38">
        <v>0</v>
      </c>
      <c r="J45" s="38">
        <v>204545455</v>
      </c>
      <c r="K45" s="37" t="s">
        <v>6199</v>
      </c>
      <c r="L45" s="37" t="s">
        <v>6200</v>
      </c>
      <c r="M45" s="37" t="s">
        <v>692</v>
      </c>
      <c r="N45" s="37" t="s">
        <v>3159</v>
      </c>
      <c r="O45" s="37" t="s">
        <v>5567</v>
      </c>
      <c r="P45" s="37" t="s">
        <v>5567</v>
      </c>
      <c r="Q45" s="37"/>
      <c r="R45" s="37" t="s">
        <v>5568</v>
      </c>
      <c r="T45">
        <f t="shared" si="0"/>
        <v>5</v>
      </c>
      <c r="U45" t="s">
        <v>3159</v>
      </c>
      <c r="V45" t="s">
        <v>573</v>
      </c>
    </row>
    <row r="46" spans="1:22" x14ac:dyDescent="0.25">
      <c r="A46" s="40">
        <v>45422</v>
      </c>
      <c r="B46" s="40">
        <v>45422</v>
      </c>
      <c r="C46" s="37" t="s">
        <v>6245</v>
      </c>
      <c r="D46" s="37" t="s">
        <v>6251</v>
      </c>
      <c r="E46" s="37" t="s">
        <v>6169</v>
      </c>
      <c r="F46" s="37" t="s">
        <v>6170</v>
      </c>
      <c r="G46" s="38">
        <v>0</v>
      </c>
      <c r="H46" s="38">
        <v>27272727</v>
      </c>
      <c r="I46" s="38">
        <v>0</v>
      </c>
      <c r="J46" s="38">
        <v>231818182</v>
      </c>
      <c r="K46" s="37" t="s">
        <v>6199</v>
      </c>
      <c r="L46" s="37" t="s">
        <v>6200</v>
      </c>
      <c r="M46" s="37" t="s">
        <v>692</v>
      </c>
      <c r="N46" s="37" t="s">
        <v>3159</v>
      </c>
      <c r="O46" s="37" t="s">
        <v>5574</v>
      </c>
      <c r="P46" s="37" t="s">
        <v>5574</v>
      </c>
      <c r="Q46" s="37"/>
      <c r="R46" s="37" t="s">
        <v>6252</v>
      </c>
      <c r="T46">
        <f t="shared" si="0"/>
        <v>5</v>
      </c>
      <c r="U46" t="s">
        <v>3159</v>
      </c>
      <c r="V46" t="s">
        <v>573</v>
      </c>
    </row>
    <row r="47" spans="1:22" x14ac:dyDescent="0.25">
      <c r="A47" s="40">
        <v>45422</v>
      </c>
      <c r="B47" s="40">
        <v>45422</v>
      </c>
      <c r="C47" s="37" t="s">
        <v>6245</v>
      </c>
      <c r="D47" s="37" t="s">
        <v>6253</v>
      </c>
      <c r="E47" s="37" t="s">
        <v>6169</v>
      </c>
      <c r="F47" s="37" t="s">
        <v>6170</v>
      </c>
      <c r="G47" s="38">
        <v>0</v>
      </c>
      <c r="H47" s="38">
        <v>27272727</v>
      </c>
      <c r="I47" s="38">
        <v>0</v>
      </c>
      <c r="J47" s="38">
        <v>259090909</v>
      </c>
      <c r="K47" s="37" t="s">
        <v>6199</v>
      </c>
      <c r="L47" s="37" t="s">
        <v>6200</v>
      </c>
      <c r="M47" s="37" t="s">
        <v>692</v>
      </c>
      <c r="N47" s="37" t="s">
        <v>3159</v>
      </c>
      <c r="O47" s="37" t="s">
        <v>5579</v>
      </c>
      <c r="P47" s="37" t="s">
        <v>5579</v>
      </c>
      <c r="Q47" s="37"/>
      <c r="R47" s="37" t="s">
        <v>6254</v>
      </c>
      <c r="T47">
        <f t="shared" si="0"/>
        <v>5</v>
      </c>
      <c r="U47" t="s">
        <v>3159</v>
      </c>
      <c r="V47" t="s">
        <v>573</v>
      </c>
    </row>
    <row r="48" spans="1:22" x14ac:dyDescent="0.25">
      <c r="A48" s="40">
        <v>45422</v>
      </c>
      <c r="B48" s="40">
        <v>45422</v>
      </c>
      <c r="C48" s="37" t="s">
        <v>6245</v>
      </c>
      <c r="D48" s="37" t="s">
        <v>6255</v>
      </c>
      <c r="E48" s="37" t="s">
        <v>6169</v>
      </c>
      <c r="F48" s="37" t="s">
        <v>6170</v>
      </c>
      <c r="G48" s="38">
        <v>0</v>
      </c>
      <c r="H48" s="38">
        <v>13636364</v>
      </c>
      <c r="I48" s="38">
        <v>0</v>
      </c>
      <c r="J48" s="38">
        <v>272727273</v>
      </c>
      <c r="K48" s="37" t="s">
        <v>6199</v>
      </c>
      <c r="L48" s="37" t="s">
        <v>6200</v>
      </c>
      <c r="M48" s="37" t="s">
        <v>692</v>
      </c>
      <c r="N48" s="37" t="s">
        <v>3159</v>
      </c>
      <c r="O48" s="37" t="s">
        <v>5571</v>
      </c>
      <c r="P48" s="37" t="s">
        <v>5571</v>
      </c>
      <c r="Q48" s="37"/>
      <c r="R48" s="37" t="s">
        <v>6256</v>
      </c>
      <c r="T48">
        <f t="shared" si="0"/>
        <v>5</v>
      </c>
      <c r="U48" t="s">
        <v>3159</v>
      </c>
      <c r="V48" t="s">
        <v>573</v>
      </c>
    </row>
    <row r="49" spans="1:22" x14ac:dyDescent="0.25">
      <c r="A49" s="40">
        <v>45425</v>
      </c>
      <c r="B49" s="40">
        <v>45425</v>
      </c>
      <c r="C49" s="37" t="s">
        <v>6257</v>
      </c>
      <c r="D49" s="37" t="s">
        <v>6258</v>
      </c>
      <c r="E49" s="37" t="s">
        <v>6169</v>
      </c>
      <c r="F49" s="37" t="s">
        <v>6170</v>
      </c>
      <c r="G49" s="38">
        <v>0</v>
      </c>
      <c r="H49" s="38">
        <v>36363636</v>
      </c>
      <c r="I49" s="38">
        <v>0</v>
      </c>
      <c r="J49" s="38">
        <v>309090909</v>
      </c>
      <c r="K49" s="37" t="s">
        <v>5820</v>
      </c>
      <c r="L49" s="37" t="s">
        <v>5821</v>
      </c>
      <c r="M49" s="37"/>
      <c r="N49" s="37"/>
      <c r="O49" s="37" t="s">
        <v>5674</v>
      </c>
      <c r="P49" s="37" t="s">
        <v>5674</v>
      </c>
      <c r="Q49" s="37"/>
      <c r="R49" s="37" t="s">
        <v>6259</v>
      </c>
      <c r="T49">
        <f t="shared" si="0"/>
        <v>5</v>
      </c>
      <c r="U49" t="s">
        <v>3159</v>
      </c>
      <c r="V49" t="s">
        <v>573</v>
      </c>
    </row>
    <row r="50" spans="1:22" x14ac:dyDescent="0.25">
      <c r="A50" s="40">
        <v>45425</v>
      </c>
      <c r="B50" s="40">
        <v>45425</v>
      </c>
      <c r="C50" s="37" t="s">
        <v>6257</v>
      </c>
      <c r="D50" s="37" t="s">
        <v>6260</v>
      </c>
      <c r="E50" s="37" t="s">
        <v>6169</v>
      </c>
      <c r="F50" s="37" t="s">
        <v>6170</v>
      </c>
      <c r="G50" s="38">
        <v>0</v>
      </c>
      <c r="H50" s="38">
        <v>13636364</v>
      </c>
      <c r="I50" s="38">
        <v>0</v>
      </c>
      <c r="J50" s="38">
        <v>322727273</v>
      </c>
      <c r="K50" s="37" t="s">
        <v>5820</v>
      </c>
      <c r="L50" s="37" t="s">
        <v>5821</v>
      </c>
      <c r="M50" s="37"/>
      <c r="N50" s="37"/>
      <c r="O50" s="37" t="s">
        <v>5676</v>
      </c>
      <c r="P50" s="37" t="s">
        <v>5676</v>
      </c>
      <c r="Q50" s="37"/>
      <c r="R50" s="37" t="s">
        <v>6261</v>
      </c>
      <c r="T50">
        <f t="shared" si="0"/>
        <v>5</v>
      </c>
      <c r="U50" t="s">
        <v>3159</v>
      </c>
      <c r="V50" t="s">
        <v>573</v>
      </c>
    </row>
    <row r="51" spans="1:22" x14ac:dyDescent="0.25">
      <c r="A51" s="40">
        <v>45429</v>
      </c>
      <c r="B51" s="40">
        <v>45429</v>
      </c>
      <c r="C51" s="37" t="s">
        <v>6262</v>
      </c>
      <c r="D51" s="37" t="s">
        <v>6263</v>
      </c>
      <c r="E51" s="37" t="s">
        <v>6169</v>
      </c>
      <c r="F51" s="37" t="s">
        <v>6170</v>
      </c>
      <c r="G51" s="38">
        <v>0</v>
      </c>
      <c r="H51" s="38">
        <v>18181818</v>
      </c>
      <c r="I51" s="38">
        <v>0</v>
      </c>
      <c r="J51" s="38">
        <v>340909091</v>
      </c>
      <c r="K51" s="37" t="s">
        <v>6199</v>
      </c>
      <c r="L51" s="37" t="s">
        <v>6200</v>
      </c>
      <c r="M51" s="37" t="s">
        <v>692</v>
      </c>
      <c r="N51" s="37" t="s">
        <v>3159</v>
      </c>
      <c r="O51" s="37" t="s">
        <v>5599</v>
      </c>
      <c r="P51" s="37" t="s">
        <v>5599</v>
      </c>
      <c r="Q51" s="37"/>
      <c r="R51" s="37" t="s">
        <v>5600</v>
      </c>
      <c r="T51">
        <f t="shared" si="0"/>
        <v>5</v>
      </c>
      <c r="U51" t="s">
        <v>3159</v>
      </c>
      <c r="V51" t="s">
        <v>573</v>
      </c>
    </row>
    <row r="52" spans="1:22" x14ac:dyDescent="0.25">
      <c r="A52" s="40">
        <v>45429</v>
      </c>
      <c r="B52" s="40">
        <v>45429</v>
      </c>
      <c r="C52" s="37" t="s">
        <v>6262</v>
      </c>
      <c r="D52" s="37" t="s">
        <v>6264</v>
      </c>
      <c r="E52" s="37" t="s">
        <v>6169</v>
      </c>
      <c r="F52" s="37" t="s">
        <v>6170</v>
      </c>
      <c r="G52" s="38">
        <v>0</v>
      </c>
      <c r="H52" s="38">
        <v>27272727</v>
      </c>
      <c r="I52" s="38">
        <v>0</v>
      </c>
      <c r="J52" s="38">
        <v>368181818</v>
      </c>
      <c r="K52" s="37" t="s">
        <v>6199</v>
      </c>
      <c r="L52" s="37" t="s">
        <v>6200</v>
      </c>
      <c r="M52" s="37" t="s">
        <v>692</v>
      </c>
      <c r="N52" s="37" t="s">
        <v>3159</v>
      </c>
      <c r="O52" s="37" t="s">
        <v>5426</v>
      </c>
      <c r="P52" s="37" t="s">
        <v>5426</v>
      </c>
      <c r="Q52" s="37"/>
      <c r="R52" s="37" t="s">
        <v>6265</v>
      </c>
      <c r="T52">
        <f t="shared" si="0"/>
        <v>5</v>
      </c>
      <c r="U52" t="s">
        <v>3159</v>
      </c>
      <c r="V52" t="s">
        <v>573</v>
      </c>
    </row>
    <row r="53" spans="1:22" x14ac:dyDescent="0.25">
      <c r="A53" s="40">
        <v>45429</v>
      </c>
      <c r="B53" s="40">
        <v>45429</v>
      </c>
      <c r="C53" s="37" t="s">
        <v>6262</v>
      </c>
      <c r="D53" s="37" t="s">
        <v>6266</v>
      </c>
      <c r="E53" s="37" t="s">
        <v>6169</v>
      </c>
      <c r="F53" s="37" t="s">
        <v>6170</v>
      </c>
      <c r="G53" s="38">
        <v>0</v>
      </c>
      <c r="H53" s="38">
        <v>18181818</v>
      </c>
      <c r="I53" s="38">
        <v>0</v>
      </c>
      <c r="J53" s="38">
        <v>386363636</v>
      </c>
      <c r="K53" s="37" t="s">
        <v>6199</v>
      </c>
      <c r="L53" s="37" t="s">
        <v>6200</v>
      </c>
      <c r="M53" s="37" t="s">
        <v>692</v>
      </c>
      <c r="N53" s="37" t="s">
        <v>3159</v>
      </c>
      <c r="O53" s="37" t="s">
        <v>5603</v>
      </c>
      <c r="P53" s="37" t="s">
        <v>5603</v>
      </c>
      <c r="Q53" s="37"/>
      <c r="R53" s="37" t="s">
        <v>5604</v>
      </c>
      <c r="T53">
        <f t="shared" si="0"/>
        <v>5</v>
      </c>
      <c r="U53" t="s">
        <v>3159</v>
      </c>
      <c r="V53" t="s">
        <v>573</v>
      </c>
    </row>
    <row r="54" spans="1:22" x14ac:dyDescent="0.25">
      <c r="A54" s="40">
        <v>45429</v>
      </c>
      <c r="B54" s="40">
        <v>45429</v>
      </c>
      <c r="C54" s="37" t="s">
        <v>6262</v>
      </c>
      <c r="D54" s="37" t="s">
        <v>6267</v>
      </c>
      <c r="E54" s="37" t="s">
        <v>6169</v>
      </c>
      <c r="F54" s="37" t="s">
        <v>6170</v>
      </c>
      <c r="G54" s="38">
        <v>0</v>
      </c>
      <c r="H54" s="38">
        <v>13636364</v>
      </c>
      <c r="I54" s="38">
        <v>0</v>
      </c>
      <c r="J54" s="38">
        <v>400000000</v>
      </c>
      <c r="K54" s="37" t="s">
        <v>6199</v>
      </c>
      <c r="L54" s="37" t="s">
        <v>6200</v>
      </c>
      <c r="M54" s="37" t="s">
        <v>692</v>
      </c>
      <c r="N54" s="37" t="s">
        <v>3159</v>
      </c>
      <c r="O54" s="37" t="s">
        <v>5680</v>
      </c>
      <c r="P54" s="37" t="s">
        <v>5680</v>
      </c>
      <c r="Q54" s="37"/>
      <c r="R54" s="37" t="s">
        <v>6268</v>
      </c>
      <c r="T54">
        <f t="shared" si="0"/>
        <v>5</v>
      </c>
      <c r="U54" t="s">
        <v>3159</v>
      </c>
      <c r="V54" t="s">
        <v>573</v>
      </c>
    </row>
    <row r="55" spans="1:22" x14ac:dyDescent="0.25">
      <c r="A55" s="40">
        <v>45429</v>
      </c>
      <c r="B55" s="40">
        <v>45429</v>
      </c>
      <c r="C55" s="37" t="s">
        <v>6262</v>
      </c>
      <c r="D55" s="37" t="s">
        <v>6269</v>
      </c>
      <c r="E55" s="37" t="s">
        <v>6169</v>
      </c>
      <c r="F55" s="37" t="s">
        <v>6170</v>
      </c>
      <c r="G55" s="38">
        <v>0</v>
      </c>
      <c r="H55" s="38">
        <v>27272727</v>
      </c>
      <c r="I55" s="38">
        <v>0</v>
      </c>
      <c r="J55" s="38">
        <v>427272727</v>
      </c>
      <c r="K55" s="37" t="s">
        <v>6199</v>
      </c>
      <c r="L55" s="37" t="s">
        <v>6200</v>
      </c>
      <c r="M55" s="37" t="s">
        <v>692</v>
      </c>
      <c r="N55" s="37" t="s">
        <v>3159</v>
      </c>
      <c r="O55" s="37" t="s">
        <v>5682</v>
      </c>
      <c r="P55" s="37" t="s">
        <v>5682</v>
      </c>
      <c r="Q55" s="37"/>
      <c r="R55" s="37" t="s">
        <v>6270</v>
      </c>
      <c r="T55">
        <f t="shared" si="0"/>
        <v>5</v>
      </c>
      <c r="U55" t="s">
        <v>3159</v>
      </c>
      <c r="V55" t="s">
        <v>573</v>
      </c>
    </row>
    <row r="56" spans="1:22" x14ac:dyDescent="0.25">
      <c r="A56" s="40">
        <v>45429</v>
      </c>
      <c r="B56" s="40">
        <v>45429</v>
      </c>
      <c r="C56" s="37" t="s">
        <v>6262</v>
      </c>
      <c r="D56" s="37" t="s">
        <v>6271</v>
      </c>
      <c r="E56" s="37" t="s">
        <v>6169</v>
      </c>
      <c r="F56" s="37" t="s">
        <v>6170</v>
      </c>
      <c r="G56" s="38">
        <v>0</v>
      </c>
      <c r="H56" s="38">
        <v>13636364</v>
      </c>
      <c r="I56" s="38">
        <v>0</v>
      </c>
      <c r="J56" s="38">
        <v>440909091</v>
      </c>
      <c r="K56" s="37" t="s">
        <v>6199</v>
      </c>
      <c r="L56" s="37" t="s">
        <v>6200</v>
      </c>
      <c r="M56" s="37" t="s">
        <v>692</v>
      </c>
      <c r="N56" s="37" t="s">
        <v>3159</v>
      </c>
      <c r="O56" s="37" t="s">
        <v>5593</v>
      </c>
      <c r="P56" s="37" t="s">
        <v>5593</v>
      </c>
      <c r="Q56" s="37"/>
      <c r="R56" s="37" t="s">
        <v>5594</v>
      </c>
      <c r="T56">
        <f t="shared" si="0"/>
        <v>5</v>
      </c>
      <c r="U56" t="s">
        <v>3159</v>
      </c>
      <c r="V56" t="s">
        <v>573</v>
      </c>
    </row>
    <row r="57" spans="1:22" x14ac:dyDescent="0.25">
      <c r="A57" s="40">
        <v>45430</v>
      </c>
      <c r="B57" s="40">
        <v>45430</v>
      </c>
      <c r="C57" s="37" t="s">
        <v>6272</v>
      </c>
      <c r="D57" s="37" t="s">
        <v>6273</v>
      </c>
      <c r="E57" s="37" t="s">
        <v>6169</v>
      </c>
      <c r="F57" s="37" t="s">
        <v>6170</v>
      </c>
      <c r="G57" s="38">
        <v>0</v>
      </c>
      <c r="H57" s="38">
        <v>13636364</v>
      </c>
      <c r="I57" s="38">
        <v>0</v>
      </c>
      <c r="J57" s="38">
        <v>454545455</v>
      </c>
      <c r="K57" s="37" t="s">
        <v>5820</v>
      </c>
      <c r="L57" s="37" t="s">
        <v>5821</v>
      </c>
      <c r="M57" s="37"/>
      <c r="N57" s="37"/>
      <c r="O57" s="37" t="s">
        <v>5685</v>
      </c>
      <c r="P57" s="37" t="s">
        <v>5685</v>
      </c>
      <c r="Q57" s="37"/>
      <c r="R57" s="37" t="s">
        <v>5803</v>
      </c>
      <c r="T57">
        <f t="shared" si="0"/>
        <v>5</v>
      </c>
      <c r="U57" t="s">
        <v>3159</v>
      </c>
      <c r="V57" t="s">
        <v>573</v>
      </c>
    </row>
    <row r="58" spans="1:22" x14ac:dyDescent="0.25">
      <c r="A58" s="40">
        <v>45430</v>
      </c>
      <c r="B58" s="40">
        <v>45430</v>
      </c>
      <c r="C58" s="37" t="s">
        <v>6274</v>
      </c>
      <c r="D58" s="37" t="s">
        <v>6275</v>
      </c>
      <c r="E58" s="37" t="s">
        <v>6169</v>
      </c>
      <c r="F58" s="37" t="s">
        <v>6170</v>
      </c>
      <c r="G58" s="38">
        <v>0</v>
      </c>
      <c r="H58" s="38">
        <v>18181818</v>
      </c>
      <c r="I58" s="38">
        <v>0</v>
      </c>
      <c r="J58" s="38">
        <v>472727273</v>
      </c>
      <c r="K58" s="37" t="s">
        <v>5597</v>
      </c>
      <c r="L58" s="37" t="s">
        <v>5598</v>
      </c>
      <c r="M58" s="37" t="s">
        <v>692</v>
      </c>
      <c r="N58" s="37" t="s">
        <v>3159</v>
      </c>
      <c r="O58" s="37" t="s">
        <v>163</v>
      </c>
      <c r="P58" s="37" t="s">
        <v>5687</v>
      </c>
      <c r="Q58" s="37"/>
      <c r="R58" s="37" t="s">
        <v>5801</v>
      </c>
      <c r="T58">
        <f t="shared" si="0"/>
        <v>5</v>
      </c>
      <c r="U58" t="s">
        <v>3159</v>
      </c>
      <c r="V58" t="s">
        <v>573</v>
      </c>
    </row>
    <row r="59" spans="1:22" x14ac:dyDescent="0.25">
      <c r="A59" s="40">
        <v>45433</v>
      </c>
      <c r="B59" s="40">
        <v>45433</v>
      </c>
      <c r="C59" s="37" t="s">
        <v>6276</v>
      </c>
      <c r="D59" s="37" t="s">
        <v>6277</v>
      </c>
      <c r="E59" s="37" t="s">
        <v>6169</v>
      </c>
      <c r="F59" s="37" t="s">
        <v>6170</v>
      </c>
      <c r="G59" s="38"/>
      <c r="H59" s="38">
        <v>94829228</v>
      </c>
      <c r="I59" s="38">
        <v>0</v>
      </c>
      <c r="J59" s="38">
        <v>567556501</v>
      </c>
      <c r="K59" s="37" t="s">
        <v>3373</v>
      </c>
      <c r="L59" s="37" t="s">
        <v>3374</v>
      </c>
      <c r="M59" s="37"/>
      <c r="N59" s="37"/>
      <c r="O59" s="37" t="s">
        <v>3433</v>
      </c>
      <c r="P59" s="37" t="s">
        <v>3433</v>
      </c>
      <c r="Q59" s="37"/>
      <c r="R59" s="37" t="s">
        <v>6278</v>
      </c>
      <c r="T59">
        <f t="shared" si="0"/>
        <v>5</v>
      </c>
      <c r="U59" t="s">
        <v>3187</v>
      </c>
      <c r="V59" t="s">
        <v>573</v>
      </c>
    </row>
    <row r="60" spans="1:22" x14ac:dyDescent="0.25">
      <c r="A60" s="40">
        <v>45443</v>
      </c>
      <c r="B60" s="40">
        <v>45443</v>
      </c>
      <c r="C60" s="37" t="s">
        <v>5323</v>
      </c>
      <c r="D60" s="37" t="s">
        <v>6183</v>
      </c>
      <c r="E60" s="37" t="s">
        <v>6169</v>
      </c>
      <c r="F60" s="37" t="s">
        <v>4225</v>
      </c>
      <c r="G60" s="38"/>
      <c r="H60" s="38">
        <v>0</v>
      </c>
      <c r="I60" s="38">
        <v>0</v>
      </c>
      <c r="J60" s="38">
        <v>0</v>
      </c>
      <c r="K60" s="37"/>
      <c r="L60" s="37"/>
      <c r="M60" s="37"/>
      <c r="N60" s="37"/>
      <c r="O60" s="37"/>
      <c r="P60" s="37"/>
      <c r="Q60" s="37"/>
      <c r="R60" s="37"/>
      <c r="T60">
        <f t="shared" si="0"/>
        <v>5</v>
      </c>
      <c r="V60" t="s">
        <v>573</v>
      </c>
    </row>
    <row r="61" spans="1:22" x14ac:dyDescent="0.25">
      <c r="A61" s="40">
        <v>45446</v>
      </c>
      <c r="B61" s="40">
        <v>45446</v>
      </c>
      <c r="C61" s="37" t="s">
        <v>6279</v>
      </c>
      <c r="D61" s="37" t="s">
        <v>6280</v>
      </c>
      <c r="E61" s="37" t="s">
        <v>6169</v>
      </c>
      <c r="F61" s="37" t="s">
        <v>6170</v>
      </c>
      <c r="G61" s="38">
        <v>0</v>
      </c>
      <c r="H61" s="38">
        <v>36363636</v>
      </c>
      <c r="I61" s="38">
        <v>0</v>
      </c>
      <c r="J61" s="38">
        <v>36363636</v>
      </c>
      <c r="K61" s="37" t="s">
        <v>4079</v>
      </c>
      <c r="L61" s="37" t="s">
        <v>4080</v>
      </c>
      <c r="M61" s="37"/>
      <c r="N61" s="37"/>
      <c r="O61" s="37" t="s">
        <v>5689</v>
      </c>
      <c r="P61" s="37" t="s">
        <v>5689</v>
      </c>
      <c r="Q61" s="37"/>
      <c r="R61" s="37" t="s">
        <v>6281</v>
      </c>
      <c r="T61">
        <f t="shared" si="0"/>
        <v>6</v>
      </c>
      <c r="U61" t="s">
        <v>3159</v>
      </c>
      <c r="V61" t="s">
        <v>573</v>
      </c>
    </row>
    <row r="62" spans="1:22" x14ac:dyDescent="0.25">
      <c r="A62" s="40">
        <v>45461</v>
      </c>
      <c r="B62" s="40">
        <v>45461</v>
      </c>
      <c r="C62" s="37" t="s">
        <v>6282</v>
      </c>
      <c r="D62" s="37" t="s">
        <v>6283</v>
      </c>
      <c r="E62" s="37" t="s">
        <v>6169</v>
      </c>
      <c r="F62" s="37" t="s">
        <v>6170</v>
      </c>
      <c r="G62" s="38">
        <v>0</v>
      </c>
      <c r="H62" s="38">
        <v>18181818</v>
      </c>
      <c r="I62" s="38">
        <v>0</v>
      </c>
      <c r="J62" s="38">
        <v>54545454</v>
      </c>
      <c r="K62" s="37" t="s">
        <v>6284</v>
      </c>
      <c r="L62" s="37" t="s">
        <v>6285</v>
      </c>
      <c r="M62" s="37"/>
      <c r="N62" s="37"/>
      <c r="O62" s="37" t="s">
        <v>3463</v>
      </c>
      <c r="P62" s="37" t="s">
        <v>3463</v>
      </c>
      <c r="Q62" s="37"/>
      <c r="R62" s="37" t="s">
        <v>6286</v>
      </c>
      <c r="T62">
        <f t="shared" si="0"/>
        <v>6</v>
      </c>
      <c r="U62" t="s">
        <v>3159</v>
      </c>
      <c r="V62" t="s">
        <v>573</v>
      </c>
    </row>
    <row r="63" spans="1:22" x14ac:dyDescent="0.25">
      <c r="A63" s="40">
        <v>45461</v>
      </c>
      <c r="B63" s="40">
        <v>45461</v>
      </c>
      <c r="C63" s="37" t="s">
        <v>6282</v>
      </c>
      <c r="D63" s="37" t="s">
        <v>6287</v>
      </c>
      <c r="E63" s="37" t="s">
        <v>6169</v>
      </c>
      <c r="F63" s="37" t="s">
        <v>6170</v>
      </c>
      <c r="G63" s="38">
        <v>0</v>
      </c>
      <c r="H63" s="38">
        <v>18181818</v>
      </c>
      <c r="I63" s="38">
        <v>0</v>
      </c>
      <c r="J63" s="38">
        <v>72727272</v>
      </c>
      <c r="K63" s="37" t="s">
        <v>6284</v>
      </c>
      <c r="L63" s="37" t="s">
        <v>6285</v>
      </c>
      <c r="M63" s="37"/>
      <c r="N63" s="37"/>
      <c r="O63" s="37" t="s">
        <v>3448</v>
      </c>
      <c r="P63" s="37" t="s">
        <v>3448</v>
      </c>
      <c r="Q63" s="37"/>
      <c r="R63" s="37" t="s">
        <v>6288</v>
      </c>
      <c r="T63">
        <f t="shared" si="0"/>
        <v>6</v>
      </c>
      <c r="U63" t="s">
        <v>3159</v>
      </c>
      <c r="V63" t="s">
        <v>573</v>
      </c>
    </row>
    <row r="64" spans="1:22" x14ac:dyDescent="0.25">
      <c r="A64" s="40">
        <v>45461</v>
      </c>
      <c r="B64" s="40">
        <v>45461</v>
      </c>
      <c r="C64" s="37" t="s">
        <v>6282</v>
      </c>
      <c r="D64" s="37" t="s">
        <v>6289</v>
      </c>
      <c r="E64" s="37" t="s">
        <v>6169</v>
      </c>
      <c r="F64" s="37" t="s">
        <v>6170</v>
      </c>
      <c r="G64" s="38">
        <v>0</v>
      </c>
      <c r="H64" s="38">
        <v>13636364</v>
      </c>
      <c r="I64" s="38">
        <v>0</v>
      </c>
      <c r="J64" s="38">
        <v>86363636</v>
      </c>
      <c r="K64" s="37" t="s">
        <v>6284</v>
      </c>
      <c r="L64" s="37" t="s">
        <v>6285</v>
      </c>
      <c r="M64" s="37"/>
      <c r="N64" s="37"/>
      <c r="O64" s="37" t="s">
        <v>5724</v>
      </c>
      <c r="P64" s="37" t="s">
        <v>5724</v>
      </c>
      <c r="Q64" s="37"/>
      <c r="R64" s="37" t="s">
        <v>5808</v>
      </c>
      <c r="T64">
        <f t="shared" si="0"/>
        <v>6</v>
      </c>
      <c r="U64" t="s">
        <v>3159</v>
      </c>
      <c r="V64" t="s">
        <v>573</v>
      </c>
    </row>
    <row r="65" spans="1:22" x14ac:dyDescent="0.25">
      <c r="A65" s="40">
        <v>45461</v>
      </c>
      <c r="B65" s="40">
        <v>45461</v>
      </c>
      <c r="C65" s="37" t="s">
        <v>6282</v>
      </c>
      <c r="D65" s="37" t="s">
        <v>6290</v>
      </c>
      <c r="E65" s="37" t="s">
        <v>6169</v>
      </c>
      <c r="F65" s="37" t="s">
        <v>6170</v>
      </c>
      <c r="G65" s="38">
        <v>0</v>
      </c>
      <c r="H65" s="38">
        <v>18181818</v>
      </c>
      <c r="I65" s="38">
        <v>0</v>
      </c>
      <c r="J65" s="38">
        <v>104545454</v>
      </c>
      <c r="K65" s="37" t="s">
        <v>6284</v>
      </c>
      <c r="L65" s="37" t="s">
        <v>6285</v>
      </c>
      <c r="M65" s="37"/>
      <c r="N65" s="37"/>
      <c r="O65" s="37" t="s">
        <v>3451</v>
      </c>
      <c r="P65" s="37" t="s">
        <v>3451</v>
      </c>
      <c r="Q65" s="37"/>
      <c r="R65" s="37" t="s">
        <v>6291</v>
      </c>
      <c r="T65">
        <f t="shared" si="0"/>
        <v>6</v>
      </c>
      <c r="U65" t="s">
        <v>3159</v>
      </c>
      <c r="V65" t="s">
        <v>573</v>
      </c>
    </row>
    <row r="66" spans="1:22" x14ac:dyDescent="0.25">
      <c r="A66" s="40">
        <v>45461</v>
      </c>
      <c r="B66" s="40">
        <v>45461</v>
      </c>
      <c r="C66" s="37" t="s">
        <v>6282</v>
      </c>
      <c r="D66" s="37" t="s">
        <v>6292</v>
      </c>
      <c r="E66" s="37" t="s">
        <v>6169</v>
      </c>
      <c r="F66" s="37" t="s">
        <v>6170</v>
      </c>
      <c r="G66" s="38">
        <v>0</v>
      </c>
      <c r="H66" s="38">
        <v>13636364</v>
      </c>
      <c r="I66" s="38">
        <v>0</v>
      </c>
      <c r="J66" s="38">
        <v>118181818</v>
      </c>
      <c r="K66" s="37" t="s">
        <v>6284</v>
      </c>
      <c r="L66" s="37" t="s">
        <v>6285</v>
      </c>
      <c r="M66" s="37"/>
      <c r="N66" s="37"/>
      <c r="O66" s="37" t="s">
        <v>3454</v>
      </c>
      <c r="P66" s="37" t="s">
        <v>3454</v>
      </c>
      <c r="Q66" s="37"/>
      <c r="R66" s="37" t="s">
        <v>6293</v>
      </c>
      <c r="T66">
        <f t="shared" si="0"/>
        <v>6</v>
      </c>
      <c r="U66" t="s">
        <v>3159</v>
      </c>
      <c r="V66" t="s">
        <v>573</v>
      </c>
    </row>
    <row r="67" spans="1:22" x14ac:dyDescent="0.25">
      <c r="A67" s="40">
        <v>45461</v>
      </c>
      <c r="B67" s="40">
        <v>45461</v>
      </c>
      <c r="C67" s="37" t="s">
        <v>6282</v>
      </c>
      <c r="D67" s="37" t="s">
        <v>6294</v>
      </c>
      <c r="E67" s="37" t="s">
        <v>6169</v>
      </c>
      <c r="F67" s="37" t="s">
        <v>6170</v>
      </c>
      <c r="G67" s="38">
        <v>0</v>
      </c>
      <c r="H67" s="38">
        <v>18181818</v>
      </c>
      <c r="I67" s="38">
        <v>0</v>
      </c>
      <c r="J67" s="38">
        <v>136363636</v>
      </c>
      <c r="K67" s="37" t="s">
        <v>6284</v>
      </c>
      <c r="L67" s="37" t="s">
        <v>6285</v>
      </c>
      <c r="M67" s="37"/>
      <c r="N67" s="37"/>
      <c r="O67" s="37" t="s">
        <v>3457</v>
      </c>
      <c r="P67" s="37" t="s">
        <v>3457</v>
      </c>
      <c r="Q67" s="37"/>
      <c r="R67" s="37" t="s">
        <v>6295</v>
      </c>
      <c r="T67">
        <f t="shared" si="0"/>
        <v>6</v>
      </c>
      <c r="U67" t="s">
        <v>3159</v>
      </c>
      <c r="V67" t="s">
        <v>573</v>
      </c>
    </row>
    <row r="68" spans="1:22" x14ac:dyDescent="0.25">
      <c r="A68" s="40">
        <v>45461</v>
      </c>
      <c r="B68" s="40">
        <v>45461</v>
      </c>
      <c r="C68" s="37" t="s">
        <v>6282</v>
      </c>
      <c r="D68" s="37" t="s">
        <v>6296</v>
      </c>
      <c r="E68" s="37" t="s">
        <v>6169</v>
      </c>
      <c r="F68" s="37" t="s">
        <v>6170</v>
      </c>
      <c r="G68" s="38">
        <v>0</v>
      </c>
      <c r="H68" s="38">
        <v>18181818</v>
      </c>
      <c r="I68" s="38">
        <v>0</v>
      </c>
      <c r="J68" s="38">
        <v>154545454</v>
      </c>
      <c r="K68" s="37" t="s">
        <v>6284</v>
      </c>
      <c r="L68" s="37" t="s">
        <v>6285</v>
      </c>
      <c r="M68" s="37"/>
      <c r="N68" s="37"/>
      <c r="O68" s="37" t="s">
        <v>5729</v>
      </c>
      <c r="P68" s="37" t="s">
        <v>5729</v>
      </c>
      <c r="Q68" s="37"/>
      <c r="R68" s="37" t="s">
        <v>5813</v>
      </c>
      <c r="T68">
        <f t="shared" si="0"/>
        <v>6</v>
      </c>
      <c r="U68" t="s">
        <v>3159</v>
      </c>
      <c r="V68" t="s">
        <v>573</v>
      </c>
    </row>
    <row r="69" spans="1:22" x14ac:dyDescent="0.25">
      <c r="A69" s="40">
        <v>45461</v>
      </c>
      <c r="B69" s="40">
        <v>45461</v>
      </c>
      <c r="C69" s="37" t="s">
        <v>6282</v>
      </c>
      <c r="D69" s="37" t="s">
        <v>6297</v>
      </c>
      <c r="E69" s="37" t="s">
        <v>6169</v>
      </c>
      <c r="F69" s="37" t="s">
        <v>6170</v>
      </c>
      <c r="G69" s="38">
        <v>0</v>
      </c>
      <c r="H69" s="38">
        <v>27272727</v>
      </c>
      <c r="I69" s="38">
        <v>0</v>
      </c>
      <c r="J69" s="38">
        <v>181818181</v>
      </c>
      <c r="K69" s="37" t="s">
        <v>6284</v>
      </c>
      <c r="L69" s="37" t="s">
        <v>6285</v>
      </c>
      <c r="M69" s="37"/>
      <c r="N69" s="37"/>
      <c r="O69" s="37" t="s">
        <v>5626</v>
      </c>
      <c r="P69" s="37" t="s">
        <v>5626</v>
      </c>
      <c r="Q69" s="37"/>
      <c r="R69" s="37" t="s">
        <v>5627</v>
      </c>
      <c r="T69">
        <f t="shared" ref="T69:T132" si="1">+MONTH(A69)</f>
        <v>6</v>
      </c>
      <c r="U69" t="s">
        <v>3159</v>
      </c>
      <c r="V69" t="s">
        <v>573</v>
      </c>
    </row>
    <row r="70" spans="1:22" x14ac:dyDescent="0.25">
      <c r="A70" s="40">
        <v>45461</v>
      </c>
      <c r="B70" s="40">
        <v>45461</v>
      </c>
      <c r="C70" s="37" t="s">
        <v>6282</v>
      </c>
      <c r="D70" s="37" t="s">
        <v>6298</v>
      </c>
      <c r="E70" s="37" t="s">
        <v>6169</v>
      </c>
      <c r="F70" s="37" t="s">
        <v>6170</v>
      </c>
      <c r="G70" s="38">
        <v>0</v>
      </c>
      <c r="H70" s="38">
        <v>13636364</v>
      </c>
      <c r="I70" s="38">
        <v>0</v>
      </c>
      <c r="J70" s="38">
        <v>195454545</v>
      </c>
      <c r="K70" s="37" t="s">
        <v>6284</v>
      </c>
      <c r="L70" s="37" t="s">
        <v>6285</v>
      </c>
      <c r="M70" s="37"/>
      <c r="N70" s="37"/>
      <c r="O70" s="37" t="s">
        <v>3460</v>
      </c>
      <c r="P70" s="37" t="s">
        <v>3460</v>
      </c>
      <c r="Q70" s="37"/>
      <c r="R70" s="37" t="s">
        <v>6299</v>
      </c>
      <c r="T70">
        <f t="shared" si="1"/>
        <v>6</v>
      </c>
      <c r="U70" t="s">
        <v>3159</v>
      </c>
      <c r="V70" t="s">
        <v>573</v>
      </c>
    </row>
    <row r="71" spans="1:22" x14ac:dyDescent="0.25">
      <c r="A71" s="40">
        <v>45461</v>
      </c>
      <c r="B71" s="40">
        <v>45461</v>
      </c>
      <c r="C71" s="37" t="s">
        <v>6300</v>
      </c>
      <c r="D71" s="37" t="s">
        <v>6301</v>
      </c>
      <c r="E71" s="37" t="s">
        <v>6169</v>
      </c>
      <c r="F71" s="37" t="s">
        <v>6170</v>
      </c>
      <c r="G71" s="38">
        <v>0</v>
      </c>
      <c r="H71" s="38">
        <v>65658833</v>
      </c>
      <c r="I71" s="38">
        <v>0</v>
      </c>
      <c r="J71" s="38">
        <v>261113378</v>
      </c>
      <c r="K71" s="37" t="s">
        <v>5820</v>
      </c>
      <c r="L71" s="37" t="s">
        <v>5821</v>
      </c>
      <c r="M71" s="37"/>
      <c r="N71" s="37"/>
      <c r="O71" s="37" t="s">
        <v>5674</v>
      </c>
      <c r="P71" s="37" t="s">
        <v>5674</v>
      </c>
      <c r="Q71" s="37"/>
      <c r="R71" s="37" t="s">
        <v>6302</v>
      </c>
      <c r="T71">
        <f t="shared" si="1"/>
        <v>6</v>
      </c>
      <c r="U71" t="s">
        <v>3187</v>
      </c>
      <c r="V71" t="s">
        <v>573</v>
      </c>
    </row>
    <row r="72" spans="1:22" x14ac:dyDescent="0.25">
      <c r="A72" s="40">
        <v>45461</v>
      </c>
      <c r="B72" s="40">
        <v>45461</v>
      </c>
      <c r="C72" s="37" t="s">
        <v>6300</v>
      </c>
      <c r="D72" s="37" t="s">
        <v>6303</v>
      </c>
      <c r="E72" s="37" t="s">
        <v>6169</v>
      </c>
      <c r="F72" s="37" t="s">
        <v>6170</v>
      </c>
      <c r="G72" s="38">
        <v>0</v>
      </c>
      <c r="H72" s="38">
        <v>34464868</v>
      </c>
      <c r="I72" s="38">
        <v>0</v>
      </c>
      <c r="J72" s="38">
        <v>295578246</v>
      </c>
      <c r="K72" s="37" t="s">
        <v>5820</v>
      </c>
      <c r="L72" s="37" t="s">
        <v>5821</v>
      </c>
      <c r="M72" s="37"/>
      <c r="N72" s="37"/>
      <c r="O72" s="37" t="s">
        <v>5676</v>
      </c>
      <c r="P72" s="37" t="s">
        <v>5676</v>
      </c>
      <c r="Q72" s="37"/>
      <c r="R72" s="37" t="s">
        <v>6304</v>
      </c>
      <c r="T72">
        <f t="shared" si="1"/>
        <v>6</v>
      </c>
      <c r="U72" t="s">
        <v>3187</v>
      </c>
      <c r="V72" t="s">
        <v>573</v>
      </c>
    </row>
    <row r="73" spans="1:22" x14ac:dyDescent="0.25">
      <c r="A73" s="40">
        <v>45461</v>
      </c>
      <c r="B73" s="40">
        <v>45461</v>
      </c>
      <c r="C73" s="37" t="s">
        <v>6300</v>
      </c>
      <c r="D73" s="37" t="s">
        <v>6305</v>
      </c>
      <c r="E73" s="37" t="s">
        <v>6169</v>
      </c>
      <c r="F73" s="37" t="s">
        <v>6170</v>
      </c>
      <c r="G73" s="38">
        <v>0</v>
      </c>
      <c r="H73" s="38">
        <v>24142863</v>
      </c>
      <c r="I73" s="38">
        <v>0</v>
      </c>
      <c r="J73" s="38">
        <v>319721109</v>
      </c>
      <c r="K73" s="37" t="s">
        <v>5820</v>
      </c>
      <c r="L73" s="37" t="s">
        <v>5821</v>
      </c>
      <c r="M73" s="37"/>
      <c r="N73" s="37"/>
      <c r="O73" s="37" t="s">
        <v>5685</v>
      </c>
      <c r="P73" s="37" t="s">
        <v>5685</v>
      </c>
      <c r="Q73" s="37"/>
      <c r="R73" s="37" t="s">
        <v>5903</v>
      </c>
      <c r="T73">
        <f t="shared" si="1"/>
        <v>6</v>
      </c>
      <c r="U73" t="s">
        <v>3187</v>
      </c>
      <c r="V73" t="s">
        <v>573</v>
      </c>
    </row>
    <row r="74" spans="1:22" x14ac:dyDescent="0.25">
      <c r="A74" s="40">
        <v>45462</v>
      </c>
      <c r="B74" s="40">
        <v>45462</v>
      </c>
      <c r="C74" s="37" t="s">
        <v>6306</v>
      </c>
      <c r="D74" s="37" t="s">
        <v>6307</v>
      </c>
      <c r="E74" s="37" t="s">
        <v>6169</v>
      </c>
      <c r="F74" s="37" t="s">
        <v>6170</v>
      </c>
      <c r="G74" s="38">
        <v>0</v>
      </c>
      <c r="H74" s="38">
        <v>13636364</v>
      </c>
      <c r="I74" s="38">
        <v>0</v>
      </c>
      <c r="J74" s="38">
        <v>333357473</v>
      </c>
      <c r="K74" s="37" t="s">
        <v>6284</v>
      </c>
      <c r="L74" s="37" t="s">
        <v>6285</v>
      </c>
      <c r="M74" s="37"/>
      <c r="N74" s="37"/>
      <c r="O74" s="37" t="s">
        <v>5733</v>
      </c>
      <c r="P74" s="37" t="s">
        <v>5733</v>
      </c>
      <c r="Q74" s="37"/>
      <c r="R74" s="37" t="s">
        <v>5822</v>
      </c>
      <c r="T74">
        <f t="shared" si="1"/>
        <v>6</v>
      </c>
      <c r="U74" t="s">
        <v>3159</v>
      </c>
      <c r="V74" t="s">
        <v>573</v>
      </c>
    </row>
    <row r="75" spans="1:22" x14ac:dyDescent="0.25">
      <c r="A75" s="40">
        <v>45463</v>
      </c>
      <c r="B75" s="40">
        <v>45463</v>
      </c>
      <c r="C75" s="37" t="s">
        <v>6308</v>
      </c>
      <c r="D75" s="37" t="s">
        <v>6309</v>
      </c>
      <c r="E75" s="37" t="s">
        <v>6169</v>
      </c>
      <c r="F75" s="37" t="s">
        <v>6170</v>
      </c>
      <c r="G75" s="38">
        <v>0</v>
      </c>
      <c r="H75" s="38">
        <v>18181818</v>
      </c>
      <c r="I75" s="38">
        <v>0</v>
      </c>
      <c r="J75" s="38">
        <v>351539291</v>
      </c>
      <c r="K75" s="37" t="s">
        <v>6284</v>
      </c>
      <c r="L75" s="37" t="s">
        <v>6285</v>
      </c>
      <c r="M75" s="37"/>
      <c r="N75" s="37"/>
      <c r="O75" s="37" t="s">
        <v>5617</v>
      </c>
      <c r="P75" s="37" t="s">
        <v>5617</v>
      </c>
      <c r="Q75" s="37"/>
      <c r="R75" s="37" t="s">
        <v>5618</v>
      </c>
      <c r="T75">
        <f t="shared" si="1"/>
        <v>6</v>
      </c>
      <c r="U75" t="s">
        <v>3159</v>
      </c>
      <c r="V75" t="s">
        <v>573</v>
      </c>
    </row>
    <row r="76" spans="1:22" x14ac:dyDescent="0.25">
      <c r="A76" s="40">
        <v>45463</v>
      </c>
      <c r="B76" s="40">
        <v>45463</v>
      </c>
      <c r="C76" s="37" t="s">
        <v>6308</v>
      </c>
      <c r="D76" s="37" t="s">
        <v>6310</v>
      </c>
      <c r="E76" s="37" t="s">
        <v>6169</v>
      </c>
      <c r="F76" s="37" t="s">
        <v>6170</v>
      </c>
      <c r="G76" s="38">
        <v>0</v>
      </c>
      <c r="H76" s="38">
        <v>13636365</v>
      </c>
      <c r="I76" s="38">
        <v>0</v>
      </c>
      <c r="J76" s="38">
        <v>365175656</v>
      </c>
      <c r="K76" s="37" t="s">
        <v>6284</v>
      </c>
      <c r="L76" s="37" t="s">
        <v>6285</v>
      </c>
      <c r="M76" s="37"/>
      <c r="N76" s="37"/>
      <c r="O76" s="37" t="s">
        <v>3467</v>
      </c>
      <c r="P76" s="37" t="s">
        <v>3467</v>
      </c>
      <c r="Q76" s="37"/>
      <c r="R76" s="37" t="s">
        <v>6311</v>
      </c>
      <c r="T76">
        <f t="shared" si="1"/>
        <v>6</v>
      </c>
      <c r="U76" t="s">
        <v>3159</v>
      </c>
      <c r="V76" t="s">
        <v>573</v>
      </c>
    </row>
    <row r="77" spans="1:22" x14ac:dyDescent="0.25">
      <c r="A77" s="40">
        <v>45463</v>
      </c>
      <c r="B77" s="40">
        <v>45463</v>
      </c>
      <c r="C77" s="37" t="s">
        <v>6308</v>
      </c>
      <c r="D77" s="37" t="s">
        <v>6312</v>
      </c>
      <c r="E77" s="37" t="s">
        <v>6169</v>
      </c>
      <c r="F77" s="37" t="s">
        <v>6170</v>
      </c>
      <c r="G77" s="38">
        <v>0</v>
      </c>
      <c r="H77" s="38">
        <v>27272727</v>
      </c>
      <c r="I77" s="38">
        <v>0</v>
      </c>
      <c r="J77" s="38">
        <v>392448383</v>
      </c>
      <c r="K77" s="37" t="s">
        <v>6284</v>
      </c>
      <c r="L77" s="37" t="s">
        <v>6285</v>
      </c>
      <c r="M77" s="37"/>
      <c r="N77" s="37"/>
      <c r="O77" s="37" t="s">
        <v>5620</v>
      </c>
      <c r="P77" s="37" t="s">
        <v>5620</v>
      </c>
      <c r="Q77" s="37"/>
      <c r="R77" s="37" t="s">
        <v>5621</v>
      </c>
      <c r="T77">
        <f t="shared" si="1"/>
        <v>6</v>
      </c>
      <c r="U77" t="s">
        <v>3159</v>
      </c>
      <c r="V77" t="s">
        <v>573</v>
      </c>
    </row>
    <row r="78" spans="1:22" x14ac:dyDescent="0.25">
      <c r="A78" s="40">
        <v>45463</v>
      </c>
      <c r="B78" s="40">
        <v>45463</v>
      </c>
      <c r="C78" s="37" t="s">
        <v>6308</v>
      </c>
      <c r="D78" s="37" t="s">
        <v>6313</v>
      </c>
      <c r="E78" s="37" t="s">
        <v>6169</v>
      </c>
      <c r="F78" s="37" t="s">
        <v>6170</v>
      </c>
      <c r="G78" s="38">
        <v>0</v>
      </c>
      <c r="H78" s="38">
        <v>18181818</v>
      </c>
      <c r="I78" s="38">
        <v>0</v>
      </c>
      <c r="J78" s="38">
        <v>410630201</v>
      </c>
      <c r="K78" s="37" t="s">
        <v>6284</v>
      </c>
      <c r="L78" s="37" t="s">
        <v>6285</v>
      </c>
      <c r="M78" s="37"/>
      <c r="N78" s="37"/>
      <c r="O78" s="37" t="s">
        <v>3472</v>
      </c>
      <c r="P78" s="37" t="s">
        <v>3472</v>
      </c>
      <c r="Q78" s="37"/>
      <c r="R78" s="37" t="s">
        <v>6314</v>
      </c>
      <c r="T78">
        <f t="shared" si="1"/>
        <v>6</v>
      </c>
      <c r="U78" t="s">
        <v>3159</v>
      </c>
      <c r="V78" t="s">
        <v>573</v>
      </c>
    </row>
    <row r="79" spans="1:22" x14ac:dyDescent="0.25">
      <c r="A79" s="40">
        <v>45463</v>
      </c>
      <c r="B79" s="40">
        <v>45463</v>
      </c>
      <c r="C79" s="37" t="s">
        <v>6308</v>
      </c>
      <c r="D79" s="37" t="s">
        <v>6315</v>
      </c>
      <c r="E79" s="37" t="s">
        <v>6169</v>
      </c>
      <c r="F79" s="37" t="s">
        <v>6170</v>
      </c>
      <c r="G79" s="38">
        <v>0</v>
      </c>
      <c r="H79" s="38">
        <v>18181818</v>
      </c>
      <c r="I79" s="38">
        <v>0</v>
      </c>
      <c r="J79" s="38">
        <v>428812019</v>
      </c>
      <c r="K79" s="37" t="s">
        <v>6284</v>
      </c>
      <c r="L79" s="37" t="s">
        <v>6285</v>
      </c>
      <c r="M79" s="37"/>
      <c r="N79" s="37"/>
      <c r="O79" s="37" t="s">
        <v>5739</v>
      </c>
      <c r="P79" s="37" t="s">
        <v>5739</v>
      </c>
      <c r="Q79" s="37"/>
      <c r="R79" s="37" t="s">
        <v>5794</v>
      </c>
      <c r="T79">
        <f t="shared" si="1"/>
        <v>6</v>
      </c>
      <c r="U79" t="s">
        <v>3159</v>
      </c>
      <c r="V79" t="s">
        <v>573</v>
      </c>
    </row>
    <row r="80" spans="1:22" x14ac:dyDescent="0.25">
      <c r="A80" s="40">
        <v>45463</v>
      </c>
      <c r="B80" s="40">
        <v>45463</v>
      </c>
      <c r="C80" s="37" t="s">
        <v>6308</v>
      </c>
      <c r="D80" s="37" t="s">
        <v>6316</v>
      </c>
      <c r="E80" s="37" t="s">
        <v>6169</v>
      </c>
      <c r="F80" s="37" t="s">
        <v>6170</v>
      </c>
      <c r="G80" s="38">
        <v>0</v>
      </c>
      <c r="H80" s="38">
        <v>18181818</v>
      </c>
      <c r="I80" s="38">
        <v>0</v>
      </c>
      <c r="J80" s="38">
        <v>446993837</v>
      </c>
      <c r="K80" s="37" t="s">
        <v>6284</v>
      </c>
      <c r="L80" s="37" t="s">
        <v>6285</v>
      </c>
      <c r="M80" s="37"/>
      <c r="N80" s="37"/>
      <c r="O80" s="37" t="s">
        <v>5741</v>
      </c>
      <c r="P80" s="37" t="s">
        <v>5741</v>
      </c>
      <c r="Q80" s="37"/>
      <c r="R80" s="37" t="s">
        <v>5796</v>
      </c>
      <c r="T80">
        <f t="shared" si="1"/>
        <v>6</v>
      </c>
      <c r="U80" t="s">
        <v>3159</v>
      </c>
      <c r="V80" t="s">
        <v>573</v>
      </c>
    </row>
    <row r="81" spans="1:22" x14ac:dyDescent="0.25">
      <c r="A81" s="40">
        <v>45463</v>
      </c>
      <c r="B81" s="40">
        <v>45463</v>
      </c>
      <c r="C81" s="37" t="s">
        <v>6317</v>
      </c>
      <c r="D81" s="37" t="s">
        <v>6318</v>
      </c>
      <c r="E81" s="37" t="s">
        <v>6169</v>
      </c>
      <c r="F81" s="37" t="s">
        <v>6170</v>
      </c>
      <c r="G81" s="38">
        <v>0</v>
      </c>
      <c r="H81" s="38">
        <v>27046300</v>
      </c>
      <c r="I81" s="38">
        <v>0</v>
      </c>
      <c r="J81" s="38">
        <v>474040137</v>
      </c>
      <c r="K81" s="37" t="s">
        <v>5597</v>
      </c>
      <c r="L81" s="37" t="s">
        <v>5598</v>
      </c>
      <c r="M81" s="37"/>
      <c r="N81" s="37"/>
      <c r="O81" s="37" t="s">
        <v>138</v>
      </c>
      <c r="P81" s="37" t="s">
        <v>5649</v>
      </c>
      <c r="Q81" s="37"/>
      <c r="R81" s="37" t="s">
        <v>6319</v>
      </c>
      <c r="T81">
        <f t="shared" si="1"/>
        <v>6</v>
      </c>
      <c r="U81" t="s">
        <v>3187</v>
      </c>
      <c r="V81" t="s">
        <v>573</v>
      </c>
    </row>
    <row r="82" spans="1:22" x14ac:dyDescent="0.25">
      <c r="A82" s="40">
        <v>45463</v>
      </c>
      <c r="B82" s="40">
        <v>45463</v>
      </c>
      <c r="C82" s="37" t="s">
        <v>6317</v>
      </c>
      <c r="D82" s="37" t="s">
        <v>6320</v>
      </c>
      <c r="E82" s="37" t="s">
        <v>6169</v>
      </c>
      <c r="F82" s="37" t="s">
        <v>6170</v>
      </c>
      <c r="G82" s="38">
        <v>0</v>
      </c>
      <c r="H82" s="38">
        <v>26761194</v>
      </c>
      <c r="I82" s="38">
        <v>0</v>
      </c>
      <c r="J82" s="38">
        <v>500801331</v>
      </c>
      <c r="K82" s="37" t="s">
        <v>5597</v>
      </c>
      <c r="L82" s="37" t="s">
        <v>5598</v>
      </c>
      <c r="M82" s="37"/>
      <c r="N82" s="37"/>
      <c r="O82" s="37" t="s">
        <v>163</v>
      </c>
      <c r="P82" s="37" t="s">
        <v>5687</v>
      </c>
      <c r="Q82" s="37"/>
      <c r="R82" s="37" t="s">
        <v>5905</v>
      </c>
      <c r="T82">
        <f t="shared" si="1"/>
        <v>6</v>
      </c>
      <c r="U82" t="s">
        <v>3187</v>
      </c>
      <c r="V82" t="s">
        <v>573</v>
      </c>
    </row>
    <row r="83" spans="1:22" x14ac:dyDescent="0.25">
      <c r="A83" s="40">
        <v>45463</v>
      </c>
      <c r="B83" s="40">
        <v>45463</v>
      </c>
      <c r="C83" s="37" t="s">
        <v>6321</v>
      </c>
      <c r="D83" s="37" t="s">
        <v>6322</v>
      </c>
      <c r="E83" s="37" t="s">
        <v>6169</v>
      </c>
      <c r="F83" s="37" t="s">
        <v>6170</v>
      </c>
      <c r="G83" s="38">
        <v>0</v>
      </c>
      <c r="H83" s="38">
        <v>18700297</v>
      </c>
      <c r="I83" s="38">
        <v>0</v>
      </c>
      <c r="J83" s="38">
        <v>519501628</v>
      </c>
      <c r="K83" s="37" t="s">
        <v>6199</v>
      </c>
      <c r="L83" s="37" t="s">
        <v>6200</v>
      </c>
      <c r="M83" s="37"/>
      <c r="N83" s="37"/>
      <c r="O83" s="37" t="s">
        <v>5653</v>
      </c>
      <c r="P83" s="37" t="s">
        <v>5653</v>
      </c>
      <c r="Q83" s="37"/>
      <c r="R83" s="37" t="s">
        <v>6323</v>
      </c>
      <c r="T83">
        <f t="shared" si="1"/>
        <v>6</v>
      </c>
      <c r="U83" t="s">
        <v>3187</v>
      </c>
      <c r="V83" t="s">
        <v>573</v>
      </c>
    </row>
    <row r="84" spans="1:22" x14ac:dyDescent="0.25">
      <c r="A84" s="40">
        <v>45463</v>
      </c>
      <c r="B84" s="40">
        <v>45463</v>
      </c>
      <c r="C84" s="37" t="s">
        <v>6321</v>
      </c>
      <c r="D84" s="37" t="s">
        <v>6324</v>
      </c>
      <c r="E84" s="37" t="s">
        <v>6169</v>
      </c>
      <c r="F84" s="37" t="s">
        <v>6170</v>
      </c>
      <c r="G84" s="38">
        <v>0</v>
      </c>
      <c r="H84" s="38">
        <v>55098120</v>
      </c>
      <c r="I84" s="38">
        <v>0</v>
      </c>
      <c r="J84" s="38">
        <v>574599748</v>
      </c>
      <c r="K84" s="37" t="s">
        <v>6199</v>
      </c>
      <c r="L84" s="37" t="s">
        <v>6200</v>
      </c>
      <c r="M84" s="37"/>
      <c r="N84" s="37"/>
      <c r="O84" s="37" t="s">
        <v>5587</v>
      </c>
      <c r="P84" s="37" t="s">
        <v>5587</v>
      </c>
      <c r="Q84" s="37"/>
      <c r="R84" s="37" t="s">
        <v>5889</v>
      </c>
      <c r="T84">
        <f t="shared" si="1"/>
        <v>6</v>
      </c>
      <c r="U84" t="s">
        <v>3187</v>
      </c>
      <c r="V84" t="s">
        <v>573</v>
      </c>
    </row>
    <row r="85" spans="1:22" x14ac:dyDescent="0.25">
      <c r="A85" s="40">
        <v>45463</v>
      </c>
      <c r="B85" s="40">
        <v>45463</v>
      </c>
      <c r="C85" s="37" t="s">
        <v>6321</v>
      </c>
      <c r="D85" s="37" t="s">
        <v>6325</v>
      </c>
      <c r="E85" s="37" t="s">
        <v>6169</v>
      </c>
      <c r="F85" s="37" t="s">
        <v>6170</v>
      </c>
      <c r="G85" s="38">
        <v>0</v>
      </c>
      <c r="H85" s="38">
        <v>17214062</v>
      </c>
      <c r="I85" s="38">
        <v>0</v>
      </c>
      <c r="J85" s="38">
        <v>591813810</v>
      </c>
      <c r="K85" s="37" t="s">
        <v>6199</v>
      </c>
      <c r="L85" s="37" t="s">
        <v>6200</v>
      </c>
      <c r="M85" s="37"/>
      <c r="N85" s="37"/>
      <c r="O85" s="37" t="s">
        <v>5593</v>
      </c>
      <c r="P85" s="37" t="s">
        <v>5593</v>
      </c>
      <c r="Q85" s="37"/>
      <c r="R85" s="37" t="s">
        <v>5916</v>
      </c>
      <c r="T85">
        <f t="shared" si="1"/>
        <v>6</v>
      </c>
      <c r="U85" t="s">
        <v>3187</v>
      </c>
      <c r="V85" t="s">
        <v>573</v>
      </c>
    </row>
    <row r="86" spans="1:22" x14ac:dyDescent="0.25">
      <c r="A86" s="40">
        <v>45463</v>
      </c>
      <c r="B86" s="40">
        <v>45463</v>
      </c>
      <c r="C86" s="37" t="s">
        <v>6326</v>
      </c>
      <c r="D86" s="37" t="s">
        <v>6327</v>
      </c>
      <c r="E86" s="37" t="s">
        <v>6169</v>
      </c>
      <c r="F86" s="37" t="s">
        <v>6170</v>
      </c>
      <c r="G86" s="38">
        <v>0</v>
      </c>
      <c r="H86" s="38">
        <v>20016347</v>
      </c>
      <c r="I86" s="38">
        <v>0</v>
      </c>
      <c r="J86" s="38">
        <v>611830157</v>
      </c>
      <c r="K86" s="37" t="s">
        <v>6199</v>
      </c>
      <c r="L86" s="37" t="s">
        <v>6200</v>
      </c>
      <c r="M86" s="37"/>
      <c r="N86" s="37"/>
      <c r="O86" s="37" t="s">
        <v>5630</v>
      </c>
      <c r="P86" s="37" t="s">
        <v>5630</v>
      </c>
      <c r="Q86" s="37"/>
      <c r="R86" s="37" t="s">
        <v>6328</v>
      </c>
      <c r="T86">
        <f t="shared" si="1"/>
        <v>6</v>
      </c>
      <c r="U86" t="s">
        <v>3187</v>
      </c>
      <c r="V86" t="s">
        <v>573</v>
      </c>
    </row>
    <row r="87" spans="1:22" x14ac:dyDescent="0.25">
      <c r="A87" s="40">
        <v>45463</v>
      </c>
      <c r="B87" s="40">
        <v>45463</v>
      </c>
      <c r="C87" s="37" t="s">
        <v>6326</v>
      </c>
      <c r="D87" s="37" t="s">
        <v>6329</v>
      </c>
      <c r="E87" s="37" t="s">
        <v>6169</v>
      </c>
      <c r="F87" s="37" t="s">
        <v>6170</v>
      </c>
      <c r="G87" s="38">
        <v>0</v>
      </c>
      <c r="H87" s="38">
        <v>182932404</v>
      </c>
      <c r="I87" s="38">
        <v>0</v>
      </c>
      <c r="J87" s="38">
        <v>794762561</v>
      </c>
      <c r="K87" s="37" t="s">
        <v>6199</v>
      </c>
      <c r="L87" s="37" t="s">
        <v>6200</v>
      </c>
      <c r="M87" s="37"/>
      <c r="N87" s="37"/>
      <c r="O87" s="37" t="s">
        <v>5632</v>
      </c>
      <c r="P87" s="37" t="s">
        <v>5632</v>
      </c>
      <c r="Q87" s="37"/>
      <c r="R87" s="37" t="s">
        <v>6330</v>
      </c>
      <c r="T87">
        <f t="shared" si="1"/>
        <v>6</v>
      </c>
      <c r="U87" t="s">
        <v>3187</v>
      </c>
      <c r="V87" t="s">
        <v>573</v>
      </c>
    </row>
    <row r="88" spans="1:22" x14ac:dyDescent="0.25">
      <c r="A88" s="40">
        <v>45463</v>
      </c>
      <c r="B88" s="40">
        <v>45463</v>
      </c>
      <c r="C88" s="37" t="s">
        <v>6326</v>
      </c>
      <c r="D88" s="37" t="s">
        <v>6331</v>
      </c>
      <c r="E88" s="37" t="s">
        <v>6169</v>
      </c>
      <c r="F88" s="37" t="s">
        <v>6170</v>
      </c>
      <c r="G88" s="38">
        <v>0</v>
      </c>
      <c r="H88" s="38">
        <v>41589464</v>
      </c>
      <c r="I88" s="38">
        <v>0</v>
      </c>
      <c r="J88" s="38">
        <v>836352025</v>
      </c>
      <c r="K88" s="37" t="s">
        <v>6199</v>
      </c>
      <c r="L88" s="37" t="s">
        <v>6200</v>
      </c>
      <c r="M88" s="37"/>
      <c r="N88" s="37"/>
      <c r="O88" s="37" t="s">
        <v>5634</v>
      </c>
      <c r="P88" s="37" t="s">
        <v>5634</v>
      </c>
      <c r="Q88" s="37"/>
      <c r="R88" s="37" t="s">
        <v>6332</v>
      </c>
      <c r="T88">
        <f t="shared" si="1"/>
        <v>6</v>
      </c>
      <c r="U88" t="s">
        <v>3187</v>
      </c>
      <c r="V88" t="s">
        <v>573</v>
      </c>
    </row>
    <row r="89" spans="1:22" x14ac:dyDescent="0.25">
      <c r="A89" s="40">
        <v>45463</v>
      </c>
      <c r="B89" s="40">
        <v>45463</v>
      </c>
      <c r="C89" s="37" t="s">
        <v>6326</v>
      </c>
      <c r="D89" s="37" t="s">
        <v>6333</v>
      </c>
      <c r="E89" s="37" t="s">
        <v>6169</v>
      </c>
      <c r="F89" s="37" t="s">
        <v>6170</v>
      </c>
      <c r="G89" s="38">
        <v>0</v>
      </c>
      <c r="H89" s="38">
        <v>76241464</v>
      </c>
      <c r="I89" s="38">
        <v>0</v>
      </c>
      <c r="J89" s="38">
        <v>912593489</v>
      </c>
      <c r="K89" s="37" t="s">
        <v>6199</v>
      </c>
      <c r="L89" s="37" t="s">
        <v>6200</v>
      </c>
      <c r="M89" s="37"/>
      <c r="N89" s="37"/>
      <c r="O89" s="37" t="s">
        <v>5636</v>
      </c>
      <c r="P89" s="37" t="s">
        <v>5636</v>
      </c>
      <c r="Q89" s="37"/>
      <c r="R89" s="37" t="s">
        <v>6334</v>
      </c>
      <c r="T89">
        <f t="shared" si="1"/>
        <v>6</v>
      </c>
      <c r="U89" t="s">
        <v>3187</v>
      </c>
      <c r="V89" t="s">
        <v>573</v>
      </c>
    </row>
    <row r="90" spans="1:22" x14ac:dyDescent="0.25">
      <c r="A90" s="40">
        <v>45463</v>
      </c>
      <c r="B90" s="40">
        <v>45463</v>
      </c>
      <c r="C90" s="37" t="s">
        <v>6326</v>
      </c>
      <c r="D90" s="37" t="s">
        <v>6335</v>
      </c>
      <c r="E90" s="37" t="s">
        <v>6169</v>
      </c>
      <c r="F90" s="37" t="s">
        <v>6170</v>
      </c>
      <c r="G90" s="38">
        <v>0</v>
      </c>
      <c r="H90" s="38">
        <v>41092907</v>
      </c>
      <c r="I90" s="38">
        <v>0</v>
      </c>
      <c r="J90" s="38">
        <v>953686396</v>
      </c>
      <c r="K90" s="37" t="s">
        <v>6199</v>
      </c>
      <c r="L90" s="37" t="s">
        <v>6200</v>
      </c>
      <c r="M90" s="37"/>
      <c r="N90" s="37"/>
      <c r="O90" s="37" t="s">
        <v>5638</v>
      </c>
      <c r="P90" s="37" t="s">
        <v>5638</v>
      </c>
      <c r="Q90" s="37"/>
      <c r="R90" s="37" t="s">
        <v>6336</v>
      </c>
      <c r="T90">
        <f t="shared" si="1"/>
        <v>6</v>
      </c>
      <c r="U90" t="s">
        <v>3187</v>
      </c>
      <c r="V90" t="s">
        <v>573</v>
      </c>
    </row>
    <row r="91" spans="1:22" x14ac:dyDescent="0.25">
      <c r="A91" s="40">
        <v>45463</v>
      </c>
      <c r="B91" s="40">
        <v>45463</v>
      </c>
      <c r="C91" s="37" t="s">
        <v>6326</v>
      </c>
      <c r="D91" s="37" t="s">
        <v>6337</v>
      </c>
      <c r="E91" s="37" t="s">
        <v>6169</v>
      </c>
      <c r="F91" s="37" t="s">
        <v>6170</v>
      </c>
      <c r="G91" s="38">
        <v>0</v>
      </c>
      <c r="H91" s="38">
        <v>25572795</v>
      </c>
      <c r="I91" s="38">
        <v>0</v>
      </c>
      <c r="J91" s="38">
        <v>979259191</v>
      </c>
      <c r="K91" s="37" t="s">
        <v>6199</v>
      </c>
      <c r="L91" s="37" t="s">
        <v>6200</v>
      </c>
      <c r="M91" s="37"/>
      <c r="N91" s="37"/>
      <c r="O91" s="37" t="s">
        <v>5640</v>
      </c>
      <c r="P91" s="37" t="s">
        <v>5640</v>
      </c>
      <c r="Q91" s="37"/>
      <c r="R91" s="37" t="s">
        <v>6338</v>
      </c>
      <c r="T91">
        <f t="shared" si="1"/>
        <v>6</v>
      </c>
      <c r="U91" t="s">
        <v>3187</v>
      </c>
      <c r="V91" t="s">
        <v>573</v>
      </c>
    </row>
    <row r="92" spans="1:22" x14ac:dyDescent="0.25">
      <c r="A92" s="40">
        <v>45463</v>
      </c>
      <c r="B92" s="40">
        <v>45463</v>
      </c>
      <c r="C92" s="37" t="s">
        <v>6326</v>
      </c>
      <c r="D92" s="37" t="s">
        <v>6339</v>
      </c>
      <c r="E92" s="37" t="s">
        <v>6169</v>
      </c>
      <c r="F92" s="37" t="s">
        <v>6170</v>
      </c>
      <c r="G92" s="38">
        <v>0</v>
      </c>
      <c r="H92" s="38">
        <v>74175339</v>
      </c>
      <c r="I92" s="38">
        <v>0</v>
      </c>
      <c r="J92" s="38">
        <v>1053434530</v>
      </c>
      <c r="K92" s="37" t="s">
        <v>6199</v>
      </c>
      <c r="L92" s="37" t="s">
        <v>6200</v>
      </c>
      <c r="M92" s="37"/>
      <c r="N92" s="37"/>
      <c r="O92" s="37" t="s">
        <v>5642</v>
      </c>
      <c r="P92" s="37" t="s">
        <v>5642</v>
      </c>
      <c r="Q92" s="37"/>
      <c r="R92" s="37" t="s">
        <v>6340</v>
      </c>
      <c r="T92">
        <f t="shared" si="1"/>
        <v>6</v>
      </c>
      <c r="U92" t="s">
        <v>3187</v>
      </c>
      <c r="V92" t="s">
        <v>573</v>
      </c>
    </row>
    <row r="93" spans="1:22" x14ac:dyDescent="0.25">
      <c r="A93" s="40">
        <v>45463</v>
      </c>
      <c r="B93" s="40">
        <v>45463</v>
      </c>
      <c r="C93" s="37" t="s">
        <v>6326</v>
      </c>
      <c r="D93" s="37" t="s">
        <v>6341</v>
      </c>
      <c r="E93" s="37" t="s">
        <v>6169</v>
      </c>
      <c r="F93" s="37" t="s">
        <v>6170</v>
      </c>
      <c r="G93" s="38">
        <v>0</v>
      </c>
      <c r="H93" s="38">
        <v>25311848</v>
      </c>
      <c r="I93" s="38">
        <v>0</v>
      </c>
      <c r="J93" s="38">
        <v>1078746378</v>
      </c>
      <c r="K93" s="37" t="s">
        <v>6199</v>
      </c>
      <c r="L93" s="37" t="s">
        <v>6200</v>
      </c>
      <c r="M93" s="37"/>
      <c r="N93" s="37"/>
      <c r="O93" s="37" t="s">
        <v>5644</v>
      </c>
      <c r="P93" s="37" t="s">
        <v>5644</v>
      </c>
      <c r="Q93" s="37"/>
      <c r="R93" s="37" t="s">
        <v>6342</v>
      </c>
      <c r="T93">
        <f t="shared" si="1"/>
        <v>6</v>
      </c>
      <c r="U93" t="s">
        <v>3187</v>
      </c>
      <c r="V93" t="s">
        <v>573</v>
      </c>
    </row>
    <row r="94" spans="1:22" x14ac:dyDescent="0.25">
      <c r="A94" s="40">
        <v>45463</v>
      </c>
      <c r="B94" s="40">
        <v>45463</v>
      </c>
      <c r="C94" s="37" t="s">
        <v>6326</v>
      </c>
      <c r="D94" s="37" t="s">
        <v>6343</v>
      </c>
      <c r="E94" s="37" t="s">
        <v>6169</v>
      </c>
      <c r="F94" s="37" t="s">
        <v>6170</v>
      </c>
      <c r="G94" s="38">
        <v>0</v>
      </c>
      <c r="H94" s="38">
        <v>32073433</v>
      </c>
      <c r="I94" s="38">
        <v>0</v>
      </c>
      <c r="J94" s="38">
        <v>1110819811</v>
      </c>
      <c r="K94" s="37" t="s">
        <v>6199</v>
      </c>
      <c r="L94" s="37" t="s">
        <v>6200</v>
      </c>
      <c r="M94" s="37"/>
      <c r="N94" s="37"/>
      <c r="O94" s="37" t="s">
        <v>5546</v>
      </c>
      <c r="P94" s="37" t="s">
        <v>5546</v>
      </c>
      <c r="Q94" s="37"/>
      <c r="R94" s="37" t="s">
        <v>5895</v>
      </c>
      <c r="T94">
        <f t="shared" si="1"/>
        <v>6</v>
      </c>
      <c r="U94" t="s">
        <v>3187</v>
      </c>
      <c r="V94" t="s">
        <v>573</v>
      </c>
    </row>
    <row r="95" spans="1:22" x14ac:dyDescent="0.25">
      <c r="A95" s="40">
        <v>45463</v>
      </c>
      <c r="B95" s="40">
        <v>45463</v>
      </c>
      <c r="C95" s="37" t="s">
        <v>6326</v>
      </c>
      <c r="D95" s="37" t="s">
        <v>6344</v>
      </c>
      <c r="E95" s="37" t="s">
        <v>6169</v>
      </c>
      <c r="F95" s="37" t="s">
        <v>6170</v>
      </c>
      <c r="G95" s="38">
        <v>0</v>
      </c>
      <c r="H95" s="38">
        <v>17614389</v>
      </c>
      <c r="I95" s="38">
        <v>0</v>
      </c>
      <c r="J95" s="38">
        <v>1128434200</v>
      </c>
      <c r="K95" s="37" t="s">
        <v>6199</v>
      </c>
      <c r="L95" s="37" t="s">
        <v>6200</v>
      </c>
      <c r="M95" s="37"/>
      <c r="N95" s="37"/>
      <c r="O95" s="37" t="s">
        <v>5647</v>
      </c>
      <c r="P95" s="37" t="s">
        <v>5647</v>
      </c>
      <c r="Q95" s="37"/>
      <c r="R95" s="37" t="s">
        <v>6345</v>
      </c>
      <c r="T95">
        <f t="shared" si="1"/>
        <v>6</v>
      </c>
      <c r="U95" t="s">
        <v>3187</v>
      </c>
      <c r="V95" t="s">
        <v>573</v>
      </c>
    </row>
    <row r="96" spans="1:22" x14ac:dyDescent="0.25">
      <c r="A96" s="40">
        <v>45463</v>
      </c>
      <c r="B96" s="40">
        <v>45463</v>
      </c>
      <c r="C96" s="37" t="s">
        <v>6326</v>
      </c>
      <c r="D96" s="37" t="s">
        <v>6346</v>
      </c>
      <c r="E96" s="37" t="s">
        <v>6169</v>
      </c>
      <c r="F96" s="37" t="s">
        <v>6170</v>
      </c>
      <c r="G96" s="38">
        <v>0</v>
      </c>
      <c r="H96" s="38">
        <v>38306678</v>
      </c>
      <c r="I96" s="38">
        <v>0</v>
      </c>
      <c r="J96" s="38">
        <v>1166740878</v>
      </c>
      <c r="K96" s="37" t="s">
        <v>6199</v>
      </c>
      <c r="L96" s="37" t="s">
        <v>6200</v>
      </c>
      <c r="M96" s="37"/>
      <c r="N96" s="37"/>
      <c r="O96" s="37" t="s">
        <v>5651</v>
      </c>
      <c r="P96" s="37" t="s">
        <v>5651</v>
      </c>
      <c r="Q96" s="37"/>
      <c r="R96" s="37" t="s">
        <v>6347</v>
      </c>
      <c r="T96">
        <f t="shared" si="1"/>
        <v>6</v>
      </c>
      <c r="U96" t="s">
        <v>3187</v>
      </c>
      <c r="V96" t="s">
        <v>573</v>
      </c>
    </row>
    <row r="97" spans="1:22" x14ac:dyDescent="0.25">
      <c r="A97" s="40">
        <v>45463</v>
      </c>
      <c r="B97" s="40">
        <v>45463</v>
      </c>
      <c r="C97" s="37" t="s">
        <v>6326</v>
      </c>
      <c r="D97" s="37" t="s">
        <v>6348</v>
      </c>
      <c r="E97" s="37" t="s">
        <v>6169</v>
      </c>
      <c r="F97" s="37" t="s">
        <v>6170</v>
      </c>
      <c r="G97" s="38">
        <v>0</v>
      </c>
      <c r="H97" s="38">
        <v>17037546</v>
      </c>
      <c r="I97" s="38">
        <v>0</v>
      </c>
      <c r="J97" s="38">
        <v>1183778424</v>
      </c>
      <c r="K97" s="37" t="s">
        <v>6199</v>
      </c>
      <c r="L97" s="37" t="s">
        <v>6200</v>
      </c>
      <c r="M97" s="37"/>
      <c r="N97" s="37"/>
      <c r="O97" s="37" t="s">
        <v>5655</v>
      </c>
      <c r="P97" s="37" t="s">
        <v>5655</v>
      </c>
      <c r="Q97" s="37"/>
      <c r="R97" s="37" t="s">
        <v>6349</v>
      </c>
      <c r="T97">
        <f t="shared" si="1"/>
        <v>6</v>
      </c>
      <c r="U97" t="s">
        <v>3187</v>
      </c>
      <c r="V97" t="s">
        <v>573</v>
      </c>
    </row>
    <row r="98" spans="1:22" x14ac:dyDescent="0.25">
      <c r="A98" s="40">
        <v>45463</v>
      </c>
      <c r="B98" s="40">
        <v>45463</v>
      </c>
      <c r="C98" s="37" t="s">
        <v>6326</v>
      </c>
      <c r="D98" s="37" t="s">
        <v>6350</v>
      </c>
      <c r="E98" s="37" t="s">
        <v>6169</v>
      </c>
      <c r="F98" s="37" t="s">
        <v>6170</v>
      </c>
      <c r="G98" s="38">
        <v>0</v>
      </c>
      <c r="H98" s="38">
        <v>67108757</v>
      </c>
      <c r="I98" s="38">
        <v>0</v>
      </c>
      <c r="J98" s="38">
        <v>1250887181</v>
      </c>
      <c r="K98" s="37" t="s">
        <v>6199</v>
      </c>
      <c r="L98" s="37" t="s">
        <v>6200</v>
      </c>
      <c r="M98" s="37"/>
      <c r="N98" s="37"/>
      <c r="O98" s="37" t="s">
        <v>5657</v>
      </c>
      <c r="P98" s="37" t="s">
        <v>5657</v>
      </c>
      <c r="Q98" s="37"/>
      <c r="R98" s="37" t="s">
        <v>6351</v>
      </c>
      <c r="T98">
        <f t="shared" si="1"/>
        <v>6</v>
      </c>
      <c r="U98" t="s">
        <v>3187</v>
      </c>
      <c r="V98" t="s">
        <v>573</v>
      </c>
    </row>
    <row r="99" spans="1:22" x14ac:dyDescent="0.25">
      <c r="A99" s="40">
        <v>45463</v>
      </c>
      <c r="B99" s="40">
        <v>45463</v>
      </c>
      <c r="C99" s="37" t="s">
        <v>6326</v>
      </c>
      <c r="D99" s="37" t="s">
        <v>6352</v>
      </c>
      <c r="E99" s="37" t="s">
        <v>6169</v>
      </c>
      <c r="F99" s="37" t="s">
        <v>6170</v>
      </c>
      <c r="G99" s="38">
        <v>0</v>
      </c>
      <c r="H99" s="38">
        <v>29504918</v>
      </c>
      <c r="I99" s="38">
        <v>0</v>
      </c>
      <c r="J99" s="38">
        <v>1280392099</v>
      </c>
      <c r="K99" s="37" t="s">
        <v>6199</v>
      </c>
      <c r="L99" s="37" t="s">
        <v>6200</v>
      </c>
      <c r="M99" s="37"/>
      <c r="N99" s="37"/>
      <c r="O99" s="37" t="s">
        <v>5659</v>
      </c>
      <c r="P99" s="37" t="s">
        <v>5659</v>
      </c>
      <c r="Q99" s="37"/>
      <c r="R99" s="37" t="s">
        <v>6353</v>
      </c>
      <c r="T99">
        <f t="shared" si="1"/>
        <v>6</v>
      </c>
      <c r="U99" t="s">
        <v>3187</v>
      </c>
      <c r="V99" t="s">
        <v>573</v>
      </c>
    </row>
    <row r="100" spans="1:22" x14ac:dyDescent="0.25">
      <c r="A100" s="40">
        <v>45463</v>
      </c>
      <c r="B100" s="40">
        <v>45463</v>
      </c>
      <c r="C100" s="37" t="s">
        <v>6326</v>
      </c>
      <c r="D100" s="37" t="s">
        <v>6354</v>
      </c>
      <c r="E100" s="37" t="s">
        <v>6169</v>
      </c>
      <c r="F100" s="37" t="s">
        <v>6170</v>
      </c>
      <c r="G100" s="38">
        <v>0</v>
      </c>
      <c r="H100" s="38">
        <v>48478519</v>
      </c>
      <c r="I100" s="38">
        <v>0</v>
      </c>
      <c r="J100" s="38">
        <v>1328870618</v>
      </c>
      <c r="K100" s="37" t="s">
        <v>6199</v>
      </c>
      <c r="L100" s="37" t="s">
        <v>6200</v>
      </c>
      <c r="M100" s="37"/>
      <c r="N100" s="37"/>
      <c r="O100" s="37" t="s">
        <v>5661</v>
      </c>
      <c r="P100" s="37" t="s">
        <v>5661</v>
      </c>
      <c r="Q100" s="37"/>
      <c r="R100" s="37" t="s">
        <v>6355</v>
      </c>
      <c r="T100">
        <f t="shared" si="1"/>
        <v>6</v>
      </c>
      <c r="U100" t="s">
        <v>3187</v>
      </c>
      <c r="V100" t="s">
        <v>573</v>
      </c>
    </row>
    <row r="101" spans="1:22" x14ac:dyDescent="0.25">
      <c r="A101" s="40">
        <v>45463</v>
      </c>
      <c r="B101" s="40">
        <v>45463</v>
      </c>
      <c r="C101" s="37" t="s">
        <v>6326</v>
      </c>
      <c r="D101" s="37" t="s">
        <v>6356</v>
      </c>
      <c r="E101" s="37" t="s">
        <v>6169</v>
      </c>
      <c r="F101" s="37" t="s">
        <v>6170</v>
      </c>
      <c r="G101" s="38">
        <v>0</v>
      </c>
      <c r="H101" s="38">
        <v>58166855</v>
      </c>
      <c r="I101" s="38">
        <v>0</v>
      </c>
      <c r="J101" s="38">
        <v>1387037473</v>
      </c>
      <c r="K101" s="37" t="s">
        <v>6199</v>
      </c>
      <c r="L101" s="37" t="s">
        <v>6200</v>
      </c>
      <c r="M101" s="37"/>
      <c r="N101" s="37"/>
      <c r="O101" s="37" t="s">
        <v>5663</v>
      </c>
      <c r="P101" s="37" t="s">
        <v>5663</v>
      </c>
      <c r="Q101" s="37"/>
      <c r="R101" s="37" t="s">
        <v>6357</v>
      </c>
      <c r="T101">
        <f t="shared" si="1"/>
        <v>6</v>
      </c>
      <c r="U101" t="s">
        <v>3187</v>
      </c>
      <c r="V101" t="s">
        <v>573</v>
      </c>
    </row>
    <row r="102" spans="1:22" x14ac:dyDescent="0.25">
      <c r="A102" s="40">
        <v>45463</v>
      </c>
      <c r="B102" s="40">
        <v>45463</v>
      </c>
      <c r="C102" s="37" t="s">
        <v>6326</v>
      </c>
      <c r="D102" s="37" t="s">
        <v>6358</v>
      </c>
      <c r="E102" s="37" t="s">
        <v>6169</v>
      </c>
      <c r="F102" s="37" t="s">
        <v>6170</v>
      </c>
      <c r="G102" s="38">
        <v>0</v>
      </c>
      <c r="H102" s="38">
        <v>17781800</v>
      </c>
      <c r="I102" s="38">
        <v>0</v>
      </c>
      <c r="J102" s="38">
        <v>1404819273</v>
      </c>
      <c r="K102" s="37" t="s">
        <v>6199</v>
      </c>
      <c r="L102" s="37" t="s">
        <v>6200</v>
      </c>
      <c r="M102" s="37"/>
      <c r="N102" s="37"/>
      <c r="O102" s="37" t="s">
        <v>172</v>
      </c>
      <c r="P102" s="37" t="s">
        <v>5584</v>
      </c>
      <c r="Q102" s="37"/>
      <c r="R102" s="37" t="s">
        <v>6359</v>
      </c>
      <c r="T102">
        <f t="shared" si="1"/>
        <v>6</v>
      </c>
      <c r="U102" t="s">
        <v>3187</v>
      </c>
      <c r="V102" t="s">
        <v>573</v>
      </c>
    </row>
    <row r="103" spans="1:22" x14ac:dyDescent="0.25">
      <c r="A103" s="40">
        <v>45463</v>
      </c>
      <c r="B103" s="40">
        <v>45463</v>
      </c>
      <c r="C103" s="37" t="s">
        <v>6326</v>
      </c>
      <c r="D103" s="37" t="s">
        <v>6360</v>
      </c>
      <c r="E103" s="37" t="s">
        <v>6169</v>
      </c>
      <c r="F103" s="37" t="s">
        <v>6170</v>
      </c>
      <c r="G103" s="38">
        <v>0</v>
      </c>
      <c r="H103" s="38">
        <v>28507427</v>
      </c>
      <c r="I103" s="38">
        <v>0</v>
      </c>
      <c r="J103" s="38">
        <v>1433326700</v>
      </c>
      <c r="K103" s="37" t="s">
        <v>6199</v>
      </c>
      <c r="L103" s="37" t="s">
        <v>6200</v>
      </c>
      <c r="M103" s="37"/>
      <c r="N103" s="37"/>
      <c r="O103" s="37" t="s">
        <v>5542</v>
      </c>
      <c r="P103" s="37" t="s">
        <v>5542</v>
      </c>
      <c r="Q103" s="37"/>
      <c r="R103" s="37" t="s">
        <v>5907</v>
      </c>
      <c r="T103">
        <f t="shared" si="1"/>
        <v>6</v>
      </c>
      <c r="U103" t="s">
        <v>3187</v>
      </c>
      <c r="V103" t="s">
        <v>573</v>
      </c>
    </row>
    <row r="104" spans="1:22" x14ac:dyDescent="0.25">
      <c r="A104" s="40">
        <v>45463</v>
      </c>
      <c r="B104" s="40">
        <v>45463</v>
      </c>
      <c r="C104" s="37" t="s">
        <v>6326</v>
      </c>
      <c r="D104" s="37" t="s">
        <v>6361</v>
      </c>
      <c r="E104" s="37" t="s">
        <v>6169</v>
      </c>
      <c r="F104" s="37" t="s">
        <v>6170</v>
      </c>
      <c r="G104" s="38">
        <v>0</v>
      </c>
      <c r="H104" s="38">
        <v>32073433</v>
      </c>
      <c r="I104" s="38">
        <v>0</v>
      </c>
      <c r="J104" s="38">
        <v>1465400133</v>
      </c>
      <c r="K104" s="37" t="s">
        <v>6199</v>
      </c>
      <c r="L104" s="37" t="s">
        <v>6200</v>
      </c>
      <c r="M104" s="37"/>
      <c r="N104" s="37"/>
      <c r="O104" s="37" t="s">
        <v>5550</v>
      </c>
      <c r="P104" s="37" t="s">
        <v>5550</v>
      </c>
      <c r="Q104" s="37"/>
      <c r="R104" s="37" t="s">
        <v>5909</v>
      </c>
      <c r="T104">
        <f t="shared" si="1"/>
        <v>6</v>
      </c>
      <c r="U104" t="s">
        <v>3187</v>
      </c>
      <c r="V104" t="s">
        <v>573</v>
      </c>
    </row>
    <row r="105" spans="1:22" x14ac:dyDescent="0.25">
      <c r="A105" s="40">
        <v>45463</v>
      </c>
      <c r="B105" s="40">
        <v>45463</v>
      </c>
      <c r="C105" s="37" t="s">
        <v>6326</v>
      </c>
      <c r="D105" s="37" t="s">
        <v>6362</v>
      </c>
      <c r="E105" s="37" t="s">
        <v>6169</v>
      </c>
      <c r="F105" s="37" t="s">
        <v>6170</v>
      </c>
      <c r="G105" s="38">
        <v>0</v>
      </c>
      <c r="H105" s="38">
        <v>37310965</v>
      </c>
      <c r="I105" s="38">
        <v>0</v>
      </c>
      <c r="J105" s="38">
        <v>1502711098</v>
      </c>
      <c r="K105" s="37" t="s">
        <v>6199</v>
      </c>
      <c r="L105" s="37" t="s">
        <v>6200</v>
      </c>
      <c r="M105" s="37"/>
      <c r="N105" s="37"/>
      <c r="O105" s="37" t="s">
        <v>5563</v>
      </c>
      <c r="P105" s="37" t="s">
        <v>5563</v>
      </c>
      <c r="Q105" s="37"/>
      <c r="R105" s="37" t="s">
        <v>5892</v>
      </c>
      <c r="T105">
        <f t="shared" si="1"/>
        <v>6</v>
      </c>
      <c r="U105" t="s">
        <v>3187</v>
      </c>
      <c r="V105" t="s">
        <v>573</v>
      </c>
    </row>
    <row r="106" spans="1:22" x14ac:dyDescent="0.25">
      <c r="A106" s="40">
        <v>45463</v>
      </c>
      <c r="B106" s="40">
        <v>45463</v>
      </c>
      <c r="C106" s="37" t="s">
        <v>6326</v>
      </c>
      <c r="D106" s="37" t="s">
        <v>6363</v>
      </c>
      <c r="E106" s="37" t="s">
        <v>6169</v>
      </c>
      <c r="F106" s="37" t="s">
        <v>6170</v>
      </c>
      <c r="G106" s="38">
        <v>0</v>
      </c>
      <c r="H106" s="38">
        <v>30191619</v>
      </c>
      <c r="I106" s="38">
        <v>0</v>
      </c>
      <c r="J106" s="38">
        <v>1532902717</v>
      </c>
      <c r="K106" s="37" t="s">
        <v>6199</v>
      </c>
      <c r="L106" s="37" t="s">
        <v>6200</v>
      </c>
      <c r="M106" s="37"/>
      <c r="N106" s="37"/>
      <c r="O106" s="37" t="s">
        <v>5554</v>
      </c>
      <c r="P106" s="37" t="s">
        <v>5554</v>
      </c>
      <c r="Q106" s="37"/>
      <c r="R106" s="37" t="s">
        <v>5911</v>
      </c>
      <c r="T106">
        <f t="shared" si="1"/>
        <v>6</v>
      </c>
      <c r="U106" t="s">
        <v>3187</v>
      </c>
      <c r="V106" t="s">
        <v>573</v>
      </c>
    </row>
    <row r="107" spans="1:22" x14ac:dyDescent="0.25">
      <c r="A107" s="40">
        <v>45463</v>
      </c>
      <c r="B107" s="40">
        <v>45463</v>
      </c>
      <c r="C107" s="37" t="s">
        <v>6326</v>
      </c>
      <c r="D107" s="37" t="s">
        <v>6364</v>
      </c>
      <c r="E107" s="37" t="s">
        <v>6169</v>
      </c>
      <c r="F107" s="37" t="s">
        <v>6170</v>
      </c>
      <c r="G107" s="38">
        <v>0</v>
      </c>
      <c r="H107" s="38">
        <v>19030558</v>
      </c>
      <c r="I107" s="38">
        <v>0</v>
      </c>
      <c r="J107" s="38">
        <v>1551933275</v>
      </c>
      <c r="K107" s="37" t="s">
        <v>6199</v>
      </c>
      <c r="L107" s="37" t="s">
        <v>6200</v>
      </c>
      <c r="M107" s="37"/>
      <c r="N107" s="37"/>
      <c r="O107" s="37" t="s">
        <v>5557</v>
      </c>
      <c r="P107" s="37" t="s">
        <v>5557</v>
      </c>
      <c r="Q107" s="37"/>
      <c r="R107" s="37" t="s">
        <v>5913</v>
      </c>
      <c r="T107">
        <f t="shared" si="1"/>
        <v>6</v>
      </c>
      <c r="U107" t="s">
        <v>3187</v>
      </c>
      <c r="V107" t="s">
        <v>573</v>
      </c>
    </row>
    <row r="108" spans="1:22" x14ac:dyDescent="0.25">
      <c r="A108" s="40">
        <v>45463</v>
      </c>
      <c r="B108" s="40">
        <v>45463</v>
      </c>
      <c r="C108" s="37" t="s">
        <v>6326</v>
      </c>
      <c r="D108" s="37" t="s">
        <v>6365</v>
      </c>
      <c r="E108" s="37" t="s">
        <v>6169</v>
      </c>
      <c r="F108" s="37" t="s">
        <v>6170</v>
      </c>
      <c r="G108" s="38">
        <v>0</v>
      </c>
      <c r="H108" s="38">
        <v>244215995</v>
      </c>
      <c r="I108" s="38">
        <v>0</v>
      </c>
      <c r="J108" s="38">
        <v>1796149270</v>
      </c>
      <c r="K108" s="37" t="s">
        <v>6199</v>
      </c>
      <c r="L108" s="37" t="s">
        <v>6200</v>
      </c>
      <c r="M108" s="37"/>
      <c r="N108" s="37"/>
      <c r="O108" s="37" t="s">
        <v>5567</v>
      </c>
      <c r="P108" s="37" t="s">
        <v>5567</v>
      </c>
      <c r="Q108" s="37"/>
      <c r="R108" s="37" t="s">
        <v>5919</v>
      </c>
      <c r="T108">
        <f t="shared" si="1"/>
        <v>6</v>
      </c>
      <c r="U108" t="s">
        <v>3187</v>
      </c>
      <c r="V108" t="s">
        <v>573</v>
      </c>
    </row>
    <row r="109" spans="1:22" x14ac:dyDescent="0.25">
      <c r="A109" s="40">
        <v>45463</v>
      </c>
      <c r="B109" s="40">
        <v>45463</v>
      </c>
      <c r="C109" s="37" t="s">
        <v>6326</v>
      </c>
      <c r="D109" s="37" t="s">
        <v>6366</v>
      </c>
      <c r="E109" s="37" t="s">
        <v>6169</v>
      </c>
      <c r="F109" s="37" t="s">
        <v>6170</v>
      </c>
      <c r="G109" s="38">
        <v>0</v>
      </c>
      <c r="H109" s="38">
        <v>52400115</v>
      </c>
      <c r="I109" s="38">
        <v>0</v>
      </c>
      <c r="J109" s="38">
        <v>1848549385</v>
      </c>
      <c r="K109" s="37" t="s">
        <v>6199</v>
      </c>
      <c r="L109" s="37" t="s">
        <v>6200</v>
      </c>
      <c r="M109" s="37"/>
      <c r="N109" s="37"/>
      <c r="O109" s="37" t="s">
        <v>5574</v>
      </c>
      <c r="P109" s="37" t="s">
        <v>5574</v>
      </c>
      <c r="Q109" s="37"/>
      <c r="R109" s="37" t="s">
        <v>6367</v>
      </c>
      <c r="T109">
        <f t="shared" si="1"/>
        <v>6</v>
      </c>
      <c r="U109" t="s">
        <v>3187</v>
      </c>
      <c r="V109" t="s">
        <v>573</v>
      </c>
    </row>
    <row r="110" spans="1:22" x14ac:dyDescent="0.25">
      <c r="A110" s="40">
        <v>45463</v>
      </c>
      <c r="B110" s="40">
        <v>45463</v>
      </c>
      <c r="C110" s="37" t="s">
        <v>6326</v>
      </c>
      <c r="D110" s="37" t="s">
        <v>6368</v>
      </c>
      <c r="E110" s="37" t="s">
        <v>6169</v>
      </c>
      <c r="F110" s="37" t="s">
        <v>6170</v>
      </c>
      <c r="G110" s="38">
        <v>0</v>
      </c>
      <c r="H110" s="38">
        <v>26885442</v>
      </c>
      <c r="I110" s="38">
        <v>0</v>
      </c>
      <c r="J110" s="38">
        <v>1875434827</v>
      </c>
      <c r="K110" s="37" t="s">
        <v>6199</v>
      </c>
      <c r="L110" s="37" t="s">
        <v>6200</v>
      </c>
      <c r="M110" s="37"/>
      <c r="N110" s="37"/>
      <c r="O110" s="37" t="s">
        <v>5599</v>
      </c>
      <c r="P110" s="37" t="s">
        <v>5599</v>
      </c>
      <c r="Q110" s="37"/>
      <c r="R110" s="37" t="s">
        <v>5900</v>
      </c>
      <c r="T110">
        <f t="shared" si="1"/>
        <v>6</v>
      </c>
      <c r="U110" t="s">
        <v>3187</v>
      </c>
      <c r="V110" t="s">
        <v>573</v>
      </c>
    </row>
    <row r="111" spans="1:22" x14ac:dyDescent="0.25">
      <c r="A111" s="40">
        <v>45463</v>
      </c>
      <c r="B111" s="40">
        <v>45463</v>
      </c>
      <c r="C111" s="37" t="s">
        <v>6326</v>
      </c>
      <c r="D111" s="37" t="s">
        <v>6369</v>
      </c>
      <c r="E111" s="37" t="s">
        <v>6169</v>
      </c>
      <c r="F111" s="37" t="s">
        <v>6170</v>
      </c>
      <c r="G111" s="38">
        <v>0</v>
      </c>
      <c r="H111" s="38">
        <v>145937962</v>
      </c>
      <c r="I111" s="38">
        <v>0</v>
      </c>
      <c r="J111" s="38">
        <v>2021372789</v>
      </c>
      <c r="K111" s="37" t="s">
        <v>6199</v>
      </c>
      <c r="L111" s="37" t="s">
        <v>6200</v>
      </c>
      <c r="M111" s="37"/>
      <c r="N111" s="37"/>
      <c r="O111" s="37" t="s">
        <v>5603</v>
      </c>
      <c r="P111" s="37" t="s">
        <v>5603</v>
      </c>
      <c r="Q111" s="37"/>
      <c r="R111" s="37" t="s">
        <v>5930</v>
      </c>
      <c r="T111">
        <f t="shared" si="1"/>
        <v>6</v>
      </c>
      <c r="U111" t="s">
        <v>3187</v>
      </c>
      <c r="V111" t="s">
        <v>573</v>
      </c>
    </row>
    <row r="112" spans="1:22" x14ac:dyDescent="0.25">
      <c r="A112" s="40">
        <v>45463</v>
      </c>
      <c r="B112" s="40">
        <v>45463</v>
      </c>
      <c r="C112" s="37" t="s">
        <v>6326</v>
      </c>
      <c r="D112" s="37" t="s">
        <v>6370</v>
      </c>
      <c r="E112" s="37" t="s">
        <v>6169</v>
      </c>
      <c r="F112" s="37" t="s">
        <v>6170</v>
      </c>
      <c r="G112" s="38">
        <v>0</v>
      </c>
      <c r="H112" s="38">
        <v>15711316</v>
      </c>
      <c r="I112" s="38">
        <v>0</v>
      </c>
      <c r="J112" s="38">
        <v>2037084105</v>
      </c>
      <c r="K112" s="37" t="s">
        <v>6199</v>
      </c>
      <c r="L112" s="37" t="s">
        <v>6200</v>
      </c>
      <c r="M112" s="37"/>
      <c r="N112" s="37"/>
      <c r="O112" s="37" t="s">
        <v>5680</v>
      </c>
      <c r="P112" s="37" t="s">
        <v>5680</v>
      </c>
      <c r="Q112" s="37"/>
      <c r="R112" s="37" t="s">
        <v>6371</v>
      </c>
      <c r="T112">
        <f t="shared" si="1"/>
        <v>6</v>
      </c>
      <c r="U112" t="s">
        <v>3187</v>
      </c>
      <c r="V112" t="s">
        <v>573</v>
      </c>
    </row>
    <row r="113" spans="1:22" x14ac:dyDescent="0.25">
      <c r="A113" s="40">
        <v>45463</v>
      </c>
      <c r="B113" s="40">
        <v>45463</v>
      </c>
      <c r="C113" s="37" t="s">
        <v>6326</v>
      </c>
      <c r="D113" s="37" t="s">
        <v>6372</v>
      </c>
      <c r="E113" s="37" t="s">
        <v>6169</v>
      </c>
      <c r="F113" s="37" t="s">
        <v>6170</v>
      </c>
      <c r="G113" s="38">
        <v>0</v>
      </c>
      <c r="H113" s="38">
        <v>58667603</v>
      </c>
      <c r="I113" s="38">
        <v>0</v>
      </c>
      <c r="J113" s="38">
        <v>2095751708</v>
      </c>
      <c r="K113" s="37" t="s">
        <v>6199</v>
      </c>
      <c r="L113" s="37" t="s">
        <v>6200</v>
      </c>
      <c r="M113" s="37"/>
      <c r="N113" s="37"/>
      <c r="O113" s="37" t="s">
        <v>5682</v>
      </c>
      <c r="P113" s="37" t="s">
        <v>5682</v>
      </c>
      <c r="Q113" s="37"/>
      <c r="R113" s="37" t="s">
        <v>6373</v>
      </c>
      <c r="T113">
        <f t="shared" si="1"/>
        <v>6</v>
      </c>
      <c r="U113" t="s">
        <v>3187</v>
      </c>
      <c r="V113" t="s">
        <v>573</v>
      </c>
    </row>
    <row r="114" spans="1:22" x14ac:dyDescent="0.25">
      <c r="A114" s="40">
        <v>45463</v>
      </c>
      <c r="B114" s="40">
        <v>45463</v>
      </c>
      <c r="C114" s="37" t="s">
        <v>6326</v>
      </c>
      <c r="D114" s="37" t="s">
        <v>6374</v>
      </c>
      <c r="E114" s="37" t="s">
        <v>6169</v>
      </c>
      <c r="F114" s="37" t="s">
        <v>6170</v>
      </c>
      <c r="G114" s="38">
        <v>0</v>
      </c>
      <c r="H114" s="38">
        <v>39035628</v>
      </c>
      <c r="I114" s="38">
        <v>0</v>
      </c>
      <c r="J114" s="38">
        <v>2134787336</v>
      </c>
      <c r="K114" s="37" t="s">
        <v>6199</v>
      </c>
      <c r="L114" s="37" t="s">
        <v>6200</v>
      </c>
      <c r="M114" s="37"/>
      <c r="N114" s="37"/>
      <c r="O114" s="37" t="s">
        <v>5691</v>
      </c>
      <c r="P114" s="37" t="s">
        <v>5691</v>
      </c>
      <c r="Q114" s="37"/>
      <c r="R114" s="37" t="s">
        <v>5897</v>
      </c>
      <c r="T114">
        <f t="shared" si="1"/>
        <v>6</v>
      </c>
      <c r="U114" t="s">
        <v>3187</v>
      </c>
      <c r="V114" t="s">
        <v>573</v>
      </c>
    </row>
    <row r="115" spans="1:22" x14ac:dyDescent="0.25">
      <c r="A115" s="40">
        <v>45464</v>
      </c>
      <c r="B115" s="40">
        <v>45464</v>
      </c>
      <c r="C115" s="37" t="s">
        <v>6375</v>
      </c>
      <c r="D115" s="37" t="s">
        <v>6376</v>
      </c>
      <c r="E115" s="37" t="s">
        <v>6169</v>
      </c>
      <c r="F115" s="37" t="s">
        <v>6170</v>
      </c>
      <c r="G115" s="38">
        <v>0</v>
      </c>
      <c r="H115" s="38">
        <v>18181818</v>
      </c>
      <c r="I115" s="38">
        <v>0</v>
      </c>
      <c r="J115" s="38">
        <v>2152969154</v>
      </c>
      <c r="K115" s="37" t="s">
        <v>6284</v>
      </c>
      <c r="L115" s="37" t="s">
        <v>6285</v>
      </c>
      <c r="M115" s="37"/>
      <c r="N115" s="37"/>
      <c r="O115" s="37" t="s">
        <v>6377</v>
      </c>
      <c r="P115" s="37" t="s">
        <v>6377</v>
      </c>
      <c r="Q115" s="37"/>
      <c r="R115" s="37" t="s">
        <v>6378</v>
      </c>
      <c r="T115">
        <f t="shared" si="1"/>
        <v>6</v>
      </c>
      <c r="U115" t="s">
        <v>3159</v>
      </c>
      <c r="V115" t="s">
        <v>573</v>
      </c>
    </row>
    <row r="116" spans="1:22" x14ac:dyDescent="0.25">
      <c r="A116" s="40">
        <v>45464</v>
      </c>
      <c r="B116" s="40">
        <v>45464</v>
      </c>
      <c r="C116" s="37" t="s">
        <v>6375</v>
      </c>
      <c r="D116" s="37" t="s">
        <v>6379</v>
      </c>
      <c r="E116" s="37" t="s">
        <v>6169</v>
      </c>
      <c r="F116" s="37" t="s">
        <v>6170</v>
      </c>
      <c r="G116" s="38">
        <v>0</v>
      </c>
      <c r="H116" s="38">
        <v>18181818</v>
      </c>
      <c r="I116" s="38">
        <v>0</v>
      </c>
      <c r="J116" s="38">
        <v>2171150972</v>
      </c>
      <c r="K116" s="37" t="s">
        <v>6284</v>
      </c>
      <c r="L116" s="37" t="s">
        <v>6285</v>
      </c>
      <c r="M116" s="37"/>
      <c r="N116" s="37"/>
      <c r="O116" s="37" t="s">
        <v>5743</v>
      </c>
      <c r="P116" s="37" t="s">
        <v>5743</v>
      </c>
      <c r="Q116" s="37"/>
      <c r="R116" s="37" t="s">
        <v>5862</v>
      </c>
      <c r="T116">
        <f t="shared" si="1"/>
        <v>6</v>
      </c>
      <c r="U116" t="s">
        <v>3159</v>
      </c>
      <c r="V116" t="s">
        <v>573</v>
      </c>
    </row>
    <row r="117" spans="1:22" x14ac:dyDescent="0.25">
      <c r="A117" s="40">
        <v>45464</v>
      </c>
      <c r="B117" s="40">
        <v>45464</v>
      </c>
      <c r="C117" s="37" t="s">
        <v>6375</v>
      </c>
      <c r="D117" s="37" t="s">
        <v>6380</v>
      </c>
      <c r="E117" s="37" t="s">
        <v>6169</v>
      </c>
      <c r="F117" s="37" t="s">
        <v>6170</v>
      </c>
      <c r="G117" s="38">
        <v>0</v>
      </c>
      <c r="H117" s="38">
        <v>27272727</v>
      </c>
      <c r="I117" s="38">
        <v>0</v>
      </c>
      <c r="J117" s="38">
        <v>2198423699</v>
      </c>
      <c r="K117" s="37" t="s">
        <v>6284</v>
      </c>
      <c r="L117" s="37" t="s">
        <v>6285</v>
      </c>
      <c r="M117" s="37"/>
      <c r="N117" s="37"/>
      <c r="O117" s="37" t="s">
        <v>5745</v>
      </c>
      <c r="P117" s="37" t="s">
        <v>5745</v>
      </c>
      <c r="Q117" s="37"/>
      <c r="R117" s="37" t="s">
        <v>5925</v>
      </c>
      <c r="T117">
        <f t="shared" si="1"/>
        <v>6</v>
      </c>
      <c r="U117" t="s">
        <v>3159</v>
      </c>
      <c r="V117" t="s">
        <v>573</v>
      </c>
    </row>
    <row r="118" spans="1:22" x14ac:dyDescent="0.25">
      <c r="A118" s="40">
        <v>45464</v>
      </c>
      <c r="B118" s="40">
        <v>45464</v>
      </c>
      <c r="C118" s="37" t="s">
        <v>6375</v>
      </c>
      <c r="D118" s="37" t="s">
        <v>6381</v>
      </c>
      <c r="E118" s="37" t="s">
        <v>6169</v>
      </c>
      <c r="F118" s="37" t="s">
        <v>6170</v>
      </c>
      <c r="G118" s="38">
        <v>0</v>
      </c>
      <c r="H118" s="38">
        <v>13636365</v>
      </c>
      <c r="I118" s="38">
        <v>0</v>
      </c>
      <c r="J118" s="38">
        <v>2212060064</v>
      </c>
      <c r="K118" s="37" t="s">
        <v>6284</v>
      </c>
      <c r="L118" s="37" t="s">
        <v>6285</v>
      </c>
      <c r="M118" s="37"/>
      <c r="N118" s="37"/>
      <c r="O118" s="37" t="s">
        <v>3507</v>
      </c>
      <c r="P118" s="37" t="s">
        <v>3507</v>
      </c>
      <c r="Q118" s="37"/>
      <c r="R118" s="37" t="s">
        <v>6382</v>
      </c>
      <c r="T118">
        <f t="shared" si="1"/>
        <v>6</v>
      </c>
      <c r="U118" t="s">
        <v>3159</v>
      </c>
      <c r="V118" t="s">
        <v>573</v>
      </c>
    </row>
    <row r="119" spans="1:22" x14ac:dyDescent="0.25">
      <c r="A119" s="40">
        <v>45464</v>
      </c>
      <c r="B119" s="40">
        <v>45464</v>
      </c>
      <c r="C119" s="37" t="s">
        <v>6375</v>
      </c>
      <c r="D119" s="37" t="s">
        <v>6383</v>
      </c>
      <c r="E119" s="37" t="s">
        <v>6169</v>
      </c>
      <c r="F119" s="37" t="s">
        <v>6170</v>
      </c>
      <c r="G119" s="38">
        <v>0</v>
      </c>
      <c r="H119" s="38">
        <v>27272727</v>
      </c>
      <c r="I119" s="38">
        <v>0</v>
      </c>
      <c r="J119" s="38">
        <v>2239332791</v>
      </c>
      <c r="K119" s="37" t="s">
        <v>6284</v>
      </c>
      <c r="L119" s="37" t="s">
        <v>6285</v>
      </c>
      <c r="M119" s="37"/>
      <c r="N119" s="37"/>
      <c r="O119" s="37" t="s">
        <v>5748</v>
      </c>
      <c r="P119" s="37" t="s">
        <v>5748</v>
      </c>
      <c r="Q119" s="37"/>
      <c r="R119" s="37" t="s">
        <v>5824</v>
      </c>
      <c r="T119">
        <f t="shared" si="1"/>
        <v>6</v>
      </c>
      <c r="U119" t="s">
        <v>3159</v>
      </c>
      <c r="V119" t="s">
        <v>573</v>
      </c>
    </row>
    <row r="120" spans="1:22" x14ac:dyDescent="0.25">
      <c r="A120" s="40">
        <v>45464</v>
      </c>
      <c r="B120" s="40">
        <v>45464</v>
      </c>
      <c r="C120" s="37" t="s">
        <v>6375</v>
      </c>
      <c r="D120" s="37" t="s">
        <v>6384</v>
      </c>
      <c r="E120" s="37" t="s">
        <v>6169</v>
      </c>
      <c r="F120" s="37" t="s">
        <v>6170</v>
      </c>
      <c r="G120" s="38">
        <v>0</v>
      </c>
      <c r="H120" s="38">
        <v>27272727</v>
      </c>
      <c r="I120" s="38">
        <v>0</v>
      </c>
      <c r="J120" s="38">
        <v>2266605518</v>
      </c>
      <c r="K120" s="37" t="s">
        <v>6284</v>
      </c>
      <c r="L120" s="37" t="s">
        <v>6285</v>
      </c>
      <c r="M120" s="37"/>
      <c r="N120" s="37"/>
      <c r="O120" s="37" t="s">
        <v>3475</v>
      </c>
      <c r="P120" s="37" t="s">
        <v>3475</v>
      </c>
      <c r="Q120" s="37"/>
      <c r="R120" s="37" t="s">
        <v>6385</v>
      </c>
      <c r="T120">
        <f t="shared" si="1"/>
        <v>6</v>
      </c>
      <c r="U120" t="s">
        <v>3159</v>
      </c>
      <c r="V120" t="s">
        <v>573</v>
      </c>
    </row>
    <row r="121" spans="1:22" x14ac:dyDescent="0.25">
      <c r="A121" s="40">
        <v>45464</v>
      </c>
      <c r="B121" s="40">
        <v>45464</v>
      </c>
      <c r="C121" s="37" t="s">
        <v>6386</v>
      </c>
      <c r="D121" s="37" t="s">
        <v>6387</v>
      </c>
      <c r="E121" s="37" t="s">
        <v>6169</v>
      </c>
      <c r="F121" s="37" t="s">
        <v>6170</v>
      </c>
      <c r="G121" s="38">
        <v>0</v>
      </c>
      <c r="H121" s="38">
        <v>18181818</v>
      </c>
      <c r="I121" s="38">
        <v>0</v>
      </c>
      <c r="J121" s="38">
        <v>2284787336</v>
      </c>
      <c r="K121" s="37" t="s">
        <v>6284</v>
      </c>
      <c r="L121" s="37" t="s">
        <v>6285</v>
      </c>
      <c r="M121" s="37"/>
      <c r="N121" s="37"/>
      <c r="O121" s="37" t="s">
        <v>5751</v>
      </c>
      <c r="P121" s="37" t="s">
        <v>5751</v>
      </c>
      <c r="Q121" s="37"/>
      <c r="R121" s="37" t="s">
        <v>6388</v>
      </c>
      <c r="T121">
        <f t="shared" si="1"/>
        <v>6</v>
      </c>
      <c r="U121" t="s">
        <v>3159</v>
      </c>
      <c r="V121" t="s">
        <v>573</v>
      </c>
    </row>
    <row r="122" spans="1:22" x14ac:dyDescent="0.25">
      <c r="A122" s="40">
        <v>45464</v>
      </c>
      <c r="B122" s="40">
        <v>45464</v>
      </c>
      <c r="C122" s="37" t="s">
        <v>6386</v>
      </c>
      <c r="D122" s="37" t="s">
        <v>6389</v>
      </c>
      <c r="E122" s="37" t="s">
        <v>6169</v>
      </c>
      <c r="F122" s="37" t="s">
        <v>6170</v>
      </c>
      <c r="G122" s="38">
        <v>0</v>
      </c>
      <c r="H122" s="38">
        <v>13636364</v>
      </c>
      <c r="I122" s="38">
        <v>0</v>
      </c>
      <c r="J122" s="38">
        <v>2298423700</v>
      </c>
      <c r="K122" s="37" t="s">
        <v>6284</v>
      </c>
      <c r="L122" s="37" t="s">
        <v>6285</v>
      </c>
      <c r="M122" s="37"/>
      <c r="N122" s="37"/>
      <c r="O122" s="37" t="s">
        <v>6390</v>
      </c>
      <c r="P122" s="37" t="s">
        <v>6390</v>
      </c>
      <c r="Q122" s="37"/>
      <c r="R122" s="37" t="s">
        <v>6391</v>
      </c>
      <c r="T122">
        <f t="shared" si="1"/>
        <v>6</v>
      </c>
      <c r="U122" t="s">
        <v>3159</v>
      </c>
      <c r="V122" t="s">
        <v>573</v>
      </c>
    </row>
    <row r="123" spans="1:22" x14ac:dyDescent="0.25">
      <c r="A123" s="40">
        <v>45464</v>
      </c>
      <c r="B123" s="40">
        <v>45464</v>
      </c>
      <c r="C123" s="37" t="s">
        <v>6386</v>
      </c>
      <c r="D123" s="37" t="s">
        <v>6392</v>
      </c>
      <c r="E123" s="37" t="s">
        <v>6169</v>
      </c>
      <c r="F123" s="37" t="s">
        <v>6170</v>
      </c>
      <c r="G123" s="38">
        <v>0</v>
      </c>
      <c r="H123" s="38">
        <v>18181818</v>
      </c>
      <c r="I123" s="38">
        <v>0</v>
      </c>
      <c r="J123" s="38">
        <v>2316605518</v>
      </c>
      <c r="K123" s="37" t="s">
        <v>6284</v>
      </c>
      <c r="L123" s="37" t="s">
        <v>6285</v>
      </c>
      <c r="M123" s="37"/>
      <c r="N123" s="37"/>
      <c r="O123" s="37" t="s">
        <v>5753</v>
      </c>
      <c r="P123" s="37" t="s">
        <v>5753</v>
      </c>
      <c r="Q123" s="37"/>
      <c r="R123" s="37" t="s">
        <v>5844</v>
      </c>
      <c r="T123">
        <f t="shared" si="1"/>
        <v>6</v>
      </c>
      <c r="U123" t="s">
        <v>3159</v>
      </c>
      <c r="V123" t="s">
        <v>573</v>
      </c>
    </row>
    <row r="124" spans="1:22" x14ac:dyDescent="0.25">
      <c r="A124" s="40">
        <v>45464</v>
      </c>
      <c r="B124" s="40">
        <v>45464</v>
      </c>
      <c r="C124" s="37" t="s">
        <v>6386</v>
      </c>
      <c r="D124" s="37" t="s">
        <v>6393</v>
      </c>
      <c r="E124" s="37" t="s">
        <v>6169</v>
      </c>
      <c r="F124" s="37" t="s">
        <v>6170</v>
      </c>
      <c r="G124" s="38">
        <v>0</v>
      </c>
      <c r="H124" s="38">
        <v>13636364</v>
      </c>
      <c r="I124" s="38">
        <v>0</v>
      </c>
      <c r="J124" s="38">
        <v>2330241882</v>
      </c>
      <c r="K124" s="37" t="s">
        <v>6284</v>
      </c>
      <c r="L124" s="37" t="s">
        <v>6285</v>
      </c>
      <c r="M124" s="37"/>
      <c r="N124" s="37"/>
      <c r="O124" s="37" t="s">
        <v>6394</v>
      </c>
      <c r="P124" s="37" t="s">
        <v>6394</v>
      </c>
      <c r="Q124" s="37"/>
      <c r="R124" s="37" t="s">
        <v>6395</v>
      </c>
      <c r="T124">
        <f t="shared" si="1"/>
        <v>6</v>
      </c>
      <c r="U124" t="s">
        <v>3159</v>
      </c>
      <c r="V124" t="s">
        <v>573</v>
      </c>
    </row>
    <row r="125" spans="1:22" x14ac:dyDescent="0.25">
      <c r="A125" s="40">
        <v>45464</v>
      </c>
      <c r="B125" s="40">
        <v>45464</v>
      </c>
      <c r="C125" s="37" t="s">
        <v>6386</v>
      </c>
      <c r="D125" s="37" t="s">
        <v>6396</v>
      </c>
      <c r="E125" s="37" t="s">
        <v>6169</v>
      </c>
      <c r="F125" s="37" t="s">
        <v>6170</v>
      </c>
      <c r="G125" s="38">
        <v>0</v>
      </c>
      <c r="H125" s="38">
        <v>54545455</v>
      </c>
      <c r="I125" s="38">
        <v>0</v>
      </c>
      <c r="J125" s="38">
        <v>2384787337</v>
      </c>
      <c r="K125" s="37" t="s">
        <v>6284</v>
      </c>
      <c r="L125" s="37" t="s">
        <v>6285</v>
      </c>
      <c r="M125" s="37"/>
      <c r="N125" s="37"/>
      <c r="O125" s="37" t="s">
        <v>6397</v>
      </c>
      <c r="P125" s="37" t="s">
        <v>6397</v>
      </c>
      <c r="Q125" s="37"/>
      <c r="R125" s="37" t="s">
        <v>6398</v>
      </c>
      <c r="T125">
        <f t="shared" si="1"/>
        <v>6</v>
      </c>
      <c r="U125" t="s">
        <v>3159</v>
      </c>
      <c r="V125" t="s">
        <v>573</v>
      </c>
    </row>
    <row r="126" spans="1:22" x14ac:dyDescent="0.25">
      <c r="A126" s="40">
        <v>45464</v>
      </c>
      <c r="B126" s="40">
        <v>45464</v>
      </c>
      <c r="C126" s="37" t="s">
        <v>6386</v>
      </c>
      <c r="D126" s="37" t="s">
        <v>6399</v>
      </c>
      <c r="E126" s="37" t="s">
        <v>6169</v>
      </c>
      <c r="F126" s="37" t="s">
        <v>6170</v>
      </c>
      <c r="G126" s="38">
        <v>0</v>
      </c>
      <c r="H126" s="38">
        <v>27272727</v>
      </c>
      <c r="I126" s="38">
        <v>0</v>
      </c>
      <c r="J126" s="38">
        <v>2412060064</v>
      </c>
      <c r="K126" s="37" t="s">
        <v>6284</v>
      </c>
      <c r="L126" s="37" t="s">
        <v>6285</v>
      </c>
      <c r="M126" s="37"/>
      <c r="N126" s="37"/>
      <c r="O126" s="37" t="s">
        <v>3478</v>
      </c>
      <c r="P126" s="37" t="s">
        <v>3478</v>
      </c>
      <c r="Q126" s="37"/>
      <c r="R126" s="37" t="s">
        <v>6400</v>
      </c>
      <c r="T126">
        <f t="shared" si="1"/>
        <v>6</v>
      </c>
      <c r="U126" t="s">
        <v>3159</v>
      </c>
      <c r="V126" t="s">
        <v>573</v>
      </c>
    </row>
    <row r="127" spans="1:22" x14ac:dyDescent="0.25">
      <c r="A127" s="40">
        <v>45464</v>
      </c>
      <c r="B127" s="40">
        <v>45464</v>
      </c>
      <c r="C127" s="37" t="s">
        <v>6386</v>
      </c>
      <c r="D127" s="37" t="s">
        <v>6401</v>
      </c>
      <c r="E127" s="37" t="s">
        <v>6169</v>
      </c>
      <c r="F127" s="37" t="s">
        <v>6170</v>
      </c>
      <c r="G127" s="38">
        <v>0</v>
      </c>
      <c r="H127" s="38">
        <v>18181818</v>
      </c>
      <c r="I127" s="38">
        <v>0</v>
      </c>
      <c r="J127" s="38">
        <v>2430241882</v>
      </c>
      <c r="K127" s="37" t="s">
        <v>6284</v>
      </c>
      <c r="L127" s="37" t="s">
        <v>6285</v>
      </c>
      <c r="M127" s="37"/>
      <c r="N127" s="37"/>
      <c r="O127" s="37" t="s">
        <v>5756</v>
      </c>
      <c r="P127" s="37" t="s">
        <v>5756</v>
      </c>
      <c r="Q127" s="37"/>
      <c r="R127" s="37" t="s">
        <v>5798</v>
      </c>
      <c r="T127">
        <f t="shared" si="1"/>
        <v>6</v>
      </c>
      <c r="U127" t="s">
        <v>3159</v>
      </c>
      <c r="V127" t="s">
        <v>573</v>
      </c>
    </row>
    <row r="128" spans="1:22" x14ac:dyDescent="0.25">
      <c r="A128" s="40">
        <v>45464</v>
      </c>
      <c r="B128" s="40">
        <v>45464</v>
      </c>
      <c r="C128" s="37" t="s">
        <v>6386</v>
      </c>
      <c r="D128" s="37" t="s">
        <v>6402</v>
      </c>
      <c r="E128" s="37" t="s">
        <v>6169</v>
      </c>
      <c r="F128" s="37" t="s">
        <v>6170</v>
      </c>
      <c r="G128" s="38">
        <v>0</v>
      </c>
      <c r="H128" s="38">
        <v>18181818</v>
      </c>
      <c r="I128" s="38">
        <v>0</v>
      </c>
      <c r="J128" s="38">
        <v>2448423700</v>
      </c>
      <c r="K128" s="37" t="s">
        <v>6284</v>
      </c>
      <c r="L128" s="37" t="s">
        <v>6285</v>
      </c>
      <c r="M128" s="37"/>
      <c r="N128" s="37"/>
      <c r="O128" s="37" t="s">
        <v>5758</v>
      </c>
      <c r="P128" s="37" t="s">
        <v>5758</v>
      </c>
      <c r="Q128" s="37"/>
      <c r="R128" s="37" t="s">
        <v>5856</v>
      </c>
      <c r="T128">
        <f t="shared" si="1"/>
        <v>6</v>
      </c>
      <c r="U128" t="s">
        <v>3159</v>
      </c>
      <c r="V128" t="s">
        <v>573</v>
      </c>
    </row>
    <row r="129" spans="1:22" x14ac:dyDescent="0.25">
      <c r="A129" s="40">
        <v>45464</v>
      </c>
      <c r="B129" s="40">
        <v>45464</v>
      </c>
      <c r="C129" s="37" t="s">
        <v>6386</v>
      </c>
      <c r="D129" s="37" t="s">
        <v>6403</v>
      </c>
      <c r="E129" s="37" t="s">
        <v>6169</v>
      </c>
      <c r="F129" s="37" t="s">
        <v>6170</v>
      </c>
      <c r="G129" s="38">
        <v>0</v>
      </c>
      <c r="H129" s="38">
        <v>27272727</v>
      </c>
      <c r="I129" s="38">
        <v>0</v>
      </c>
      <c r="J129" s="38">
        <v>2475696427</v>
      </c>
      <c r="K129" s="37" t="s">
        <v>6284</v>
      </c>
      <c r="L129" s="37" t="s">
        <v>6285</v>
      </c>
      <c r="M129" s="37"/>
      <c r="N129" s="37"/>
      <c r="O129" s="37" t="s">
        <v>3481</v>
      </c>
      <c r="P129" s="37" t="s">
        <v>3481</v>
      </c>
      <c r="Q129" s="37"/>
      <c r="R129" s="37" t="s">
        <v>6404</v>
      </c>
      <c r="T129">
        <f t="shared" si="1"/>
        <v>6</v>
      </c>
      <c r="U129" t="s">
        <v>3159</v>
      </c>
      <c r="V129" t="s">
        <v>573</v>
      </c>
    </row>
    <row r="130" spans="1:22" x14ac:dyDescent="0.25">
      <c r="A130" s="40">
        <v>45464</v>
      </c>
      <c r="B130" s="40">
        <v>45464</v>
      </c>
      <c r="C130" s="37" t="s">
        <v>6386</v>
      </c>
      <c r="D130" s="37" t="s">
        <v>6405</v>
      </c>
      <c r="E130" s="37" t="s">
        <v>6169</v>
      </c>
      <c r="F130" s="37" t="s">
        <v>6170</v>
      </c>
      <c r="G130" s="38">
        <v>0</v>
      </c>
      <c r="H130" s="38">
        <v>27272728</v>
      </c>
      <c r="I130" s="38">
        <v>0</v>
      </c>
      <c r="J130" s="38">
        <v>2502969155</v>
      </c>
      <c r="K130" s="37" t="s">
        <v>6284</v>
      </c>
      <c r="L130" s="37" t="s">
        <v>6285</v>
      </c>
      <c r="M130" s="37"/>
      <c r="N130" s="37"/>
      <c r="O130" s="37" t="s">
        <v>3484</v>
      </c>
      <c r="P130" s="37" t="s">
        <v>3484</v>
      </c>
      <c r="Q130" s="37"/>
      <c r="R130" s="37" t="s">
        <v>6406</v>
      </c>
      <c r="T130">
        <f t="shared" si="1"/>
        <v>6</v>
      </c>
      <c r="U130" t="s">
        <v>3159</v>
      </c>
      <c r="V130" t="s">
        <v>573</v>
      </c>
    </row>
    <row r="131" spans="1:22" x14ac:dyDescent="0.25">
      <c r="A131" s="40">
        <v>45464</v>
      </c>
      <c r="B131" s="40">
        <v>45464</v>
      </c>
      <c r="C131" s="37" t="s">
        <v>6386</v>
      </c>
      <c r="D131" s="37" t="s">
        <v>6407</v>
      </c>
      <c r="E131" s="37" t="s">
        <v>6169</v>
      </c>
      <c r="F131" s="37" t="s">
        <v>6170</v>
      </c>
      <c r="G131" s="38">
        <v>0</v>
      </c>
      <c r="H131" s="38">
        <v>18181818</v>
      </c>
      <c r="I131" s="38">
        <v>0</v>
      </c>
      <c r="J131" s="38">
        <v>2521150973</v>
      </c>
      <c r="K131" s="37" t="s">
        <v>6284</v>
      </c>
      <c r="L131" s="37" t="s">
        <v>6285</v>
      </c>
      <c r="M131" s="37"/>
      <c r="N131" s="37"/>
      <c r="O131" s="37" t="s">
        <v>5762</v>
      </c>
      <c r="P131" s="37" t="s">
        <v>5762</v>
      </c>
      <c r="Q131" s="37"/>
      <c r="R131" s="37" t="s">
        <v>5854</v>
      </c>
      <c r="T131">
        <f t="shared" si="1"/>
        <v>6</v>
      </c>
      <c r="U131" t="s">
        <v>3159</v>
      </c>
      <c r="V131" t="s">
        <v>573</v>
      </c>
    </row>
    <row r="132" spans="1:22" x14ac:dyDescent="0.25">
      <c r="A132" s="40">
        <v>45470</v>
      </c>
      <c r="B132" s="40">
        <v>45470</v>
      </c>
      <c r="C132" s="37" t="s">
        <v>6408</v>
      </c>
      <c r="D132" s="37" t="s">
        <v>6409</v>
      </c>
      <c r="E132" s="37" t="s">
        <v>6169</v>
      </c>
      <c r="F132" s="37" t="s">
        <v>6170</v>
      </c>
      <c r="G132" s="38">
        <v>0</v>
      </c>
      <c r="H132" s="38">
        <v>27272727</v>
      </c>
      <c r="I132" s="38">
        <v>0</v>
      </c>
      <c r="J132" s="38">
        <v>2548423700</v>
      </c>
      <c r="K132" s="37" t="s">
        <v>6199</v>
      </c>
      <c r="L132" s="37" t="s">
        <v>6200</v>
      </c>
      <c r="M132" s="37"/>
      <c r="N132" s="37"/>
      <c r="O132" s="37" t="s">
        <v>5691</v>
      </c>
      <c r="P132" s="37" t="s">
        <v>5691</v>
      </c>
      <c r="Q132" s="37"/>
      <c r="R132" s="37" t="s">
        <v>5835</v>
      </c>
      <c r="T132">
        <f t="shared" si="1"/>
        <v>6</v>
      </c>
      <c r="U132" t="s">
        <v>3159</v>
      </c>
      <c r="V132" t="s">
        <v>573</v>
      </c>
    </row>
    <row r="133" spans="1:22" x14ac:dyDescent="0.25">
      <c r="A133" s="40">
        <v>45471</v>
      </c>
      <c r="B133" s="40">
        <v>45471</v>
      </c>
      <c r="C133" s="37" t="s">
        <v>6410</v>
      </c>
      <c r="D133" s="37" t="s">
        <v>6411</v>
      </c>
      <c r="E133" s="37" t="s">
        <v>6169</v>
      </c>
      <c r="F133" s="37" t="s">
        <v>6170</v>
      </c>
      <c r="G133" s="38">
        <v>0</v>
      </c>
      <c r="H133" s="38">
        <v>18181818</v>
      </c>
      <c r="I133" s="38">
        <v>0</v>
      </c>
      <c r="J133" s="38">
        <v>2566605518</v>
      </c>
      <c r="K133" s="37" t="s">
        <v>6284</v>
      </c>
      <c r="L133" s="37" t="s">
        <v>6285</v>
      </c>
      <c r="M133" s="37"/>
      <c r="N133" s="37"/>
      <c r="O133" s="37" t="s">
        <v>5764</v>
      </c>
      <c r="P133" s="37" t="s">
        <v>5764</v>
      </c>
      <c r="Q133" s="37"/>
      <c r="R133" s="37" t="s">
        <v>5838</v>
      </c>
      <c r="T133">
        <f t="shared" ref="T133:T196" si="2">+MONTH(A133)</f>
        <v>6</v>
      </c>
      <c r="U133" t="s">
        <v>3159</v>
      </c>
      <c r="V133" t="s">
        <v>573</v>
      </c>
    </row>
    <row r="134" spans="1:22" x14ac:dyDescent="0.25">
      <c r="A134" s="40">
        <v>45472</v>
      </c>
      <c r="B134" s="40">
        <v>45472</v>
      </c>
      <c r="C134" s="37" t="s">
        <v>6412</v>
      </c>
      <c r="D134" s="37" t="s">
        <v>6413</v>
      </c>
      <c r="E134" s="37" t="s">
        <v>6169</v>
      </c>
      <c r="F134" s="37" t="s">
        <v>6170</v>
      </c>
      <c r="G134" s="38">
        <v>0</v>
      </c>
      <c r="H134" s="38">
        <v>54196176</v>
      </c>
      <c r="I134" s="38">
        <v>0</v>
      </c>
      <c r="J134" s="38">
        <v>2620801694</v>
      </c>
      <c r="K134" s="37" t="s">
        <v>6414</v>
      </c>
      <c r="L134" s="37" t="s">
        <v>6415</v>
      </c>
      <c r="M134" s="37"/>
      <c r="N134" s="37"/>
      <c r="O134" s="37" t="s">
        <v>3629</v>
      </c>
      <c r="P134" s="37" t="s">
        <v>3629</v>
      </c>
      <c r="Q134" s="37"/>
      <c r="R134" s="37" t="s">
        <v>6416</v>
      </c>
      <c r="T134">
        <f t="shared" si="2"/>
        <v>6</v>
      </c>
      <c r="U134" t="s">
        <v>3187</v>
      </c>
      <c r="V134" t="s">
        <v>573</v>
      </c>
    </row>
    <row r="135" spans="1:22" x14ac:dyDescent="0.25">
      <c r="A135" s="40">
        <v>45472</v>
      </c>
      <c r="B135" s="40">
        <v>45472</v>
      </c>
      <c r="C135" s="37" t="s">
        <v>6412</v>
      </c>
      <c r="D135" s="37" t="s">
        <v>6417</v>
      </c>
      <c r="E135" s="37" t="s">
        <v>6169</v>
      </c>
      <c r="F135" s="37" t="s">
        <v>6170</v>
      </c>
      <c r="G135" s="38">
        <v>0</v>
      </c>
      <c r="H135" s="38">
        <v>43731368</v>
      </c>
      <c r="I135" s="38">
        <v>0</v>
      </c>
      <c r="J135" s="38">
        <v>2664533062</v>
      </c>
      <c r="K135" s="37" t="s">
        <v>6414</v>
      </c>
      <c r="L135" s="37" t="s">
        <v>6415</v>
      </c>
      <c r="M135" s="37"/>
      <c r="N135" s="37"/>
      <c r="O135" s="37" t="s">
        <v>3633</v>
      </c>
      <c r="P135" s="37" t="s">
        <v>3633</v>
      </c>
      <c r="Q135" s="37"/>
      <c r="R135" s="37" t="s">
        <v>6418</v>
      </c>
      <c r="T135">
        <f t="shared" si="2"/>
        <v>6</v>
      </c>
      <c r="U135" t="s">
        <v>3187</v>
      </c>
      <c r="V135" t="s">
        <v>573</v>
      </c>
    </row>
    <row r="136" spans="1:22" x14ac:dyDescent="0.25">
      <c r="A136" s="40">
        <v>45472</v>
      </c>
      <c r="B136" s="40">
        <v>45472</v>
      </c>
      <c r="C136" s="37" t="s">
        <v>6412</v>
      </c>
      <c r="D136" s="37" t="s">
        <v>6419</v>
      </c>
      <c r="E136" s="37" t="s">
        <v>6169</v>
      </c>
      <c r="F136" s="37" t="s">
        <v>6170</v>
      </c>
      <c r="G136" s="38">
        <v>0</v>
      </c>
      <c r="H136" s="38">
        <v>43349135</v>
      </c>
      <c r="I136" s="38">
        <v>0</v>
      </c>
      <c r="J136" s="38">
        <v>2707882197</v>
      </c>
      <c r="K136" s="37" t="s">
        <v>6414</v>
      </c>
      <c r="L136" s="37" t="s">
        <v>6415</v>
      </c>
      <c r="M136" s="37"/>
      <c r="N136" s="37"/>
      <c r="O136" s="37" t="s">
        <v>3642</v>
      </c>
      <c r="P136" s="37" t="s">
        <v>3642</v>
      </c>
      <c r="Q136" s="37"/>
      <c r="R136" s="37" t="s">
        <v>6420</v>
      </c>
      <c r="T136">
        <f t="shared" si="2"/>
        <v>6</v>
      </c>
      <c r="U136" t="s">
        <v>3187</v>
      </c>
      <c r="V136" t="s">
        <v>573</v>
      </c>
    </row>
    <row r="137" spans="1:22" x14ac:dyDescent="0.25">
      <c r="A137" s="40">
        <v>45472</v>
      </c>
      <c r="B137" s="40">
        <v>45472</v>
      </c>
      <c r="C137" s="37" t="s">
        <v>6412</v>
      </c>
      <c r="D137" s="37" t="s">
        <v>6421</v>
      </c>
      <c r="E137" s="37" t="s">
        <v>6169</v>
      </c>
      <c r="F137" s="37" t="s">
        <v>6170</v>
      </c>
      <c r="G137" s="38">
        <v>0</v>
      </c>
      <c r="H137" s="38">
        <v>42056802</v>
      </c>
      <c r="I137" s="38">
        <v>0</v>
      </c>
      <c r="J137" s="38">
        <v>2749938999</v>
      </c>
      <c r="K137" s="37" t="s">
        <v>6414</v>
      </c>
      <c r="L137" s="37" t="s">
        <v>6415</v>
      </c>
      <c r="M137" s="37"/>
      <c r="N137" s="37"/>
      <c r="O137" s="37" t="s">
        <v>3636</v>
      </c>
      <c r="P137" s="37" t="s">
        <v>3636</v>
      </c>
      <c r="Q137" s="37"/>
      <c r="R137" s="37" t="s">
        <v>6422</v>
      </c>
      <c r="T137">
        <f t="shared" si="2"/>
        <v>6</v>
      </c>
      <c r="U137" t="s">
        <v>3187</v>
      </c>
      <c r="V137" t="s">
        <v>573</v>
      </c>
    </row>
    <row r="138" spans="1:22" x14ac:dyDescent="0.25">
      <c r="A138" s="40">
        <v>45472</v>
      </c>
      <c r="B138" s="40">
        <v>45472</v>
      </c>
      <c r="C138" s="37" t="s">
        <v>6412</v>
      </c>
      <c r="D138" s="37" t="s">
        <v>6423</v>
      </c>
      <c r="E138" s="37" t="s">
        <v>6169</v>
      </c>
      <c r="F138" s="37" t="s">
        <v>6170</v>
      </c>
      <c r="G138" s="38">
        <v>0</v>
      </c>
      <c r="H138" s="38">
        <v>44404823</v>
      </c>
      <c r="I138" s="38">
        <v>0</v>
      </c>
      <c r="J138" s="38">
        <v>2794343822</v>
      </c>
      <c r="K138" s="37" t="s">
        <v>6414</v>
      </c>
      <c r="L138" s="37" t="s">
        <v>6415</v>
      </c>
      <c r="M138" s="37"/>
      <c r="N138" s="37"/>
      <c r="O138" s="37" t="s">
        <v>3648</v>
      </c>
      <c r="P138" s="37" t="s">
        <v>3648</v>
      </c>
      <c r="Q138" s="37"/>
      <c r="R138" s="37" t="s">
        <v>6424</v>
      </c>
      <c r="T138">
        <f t="shared" si="2"/>
        <v>6</v>
      </c>
      <c r="U138" t="s">
        <v>3187</v>
      </c>
      <c r="V138" t="s">
        <v>573</v>
      </c>
    </row>
    <row r="139" spans="1:22" x14ac:dyDescent="0.25">
      <c r="A139" s="40">
        <v>45472</v>
      </c>
      <c r="B139" s="40">
        <v>45472</v>
      </c>
      <c r="C139" s="37" t="s">
        <v>6412</v>
      </c>
      <c r="D139" s="37" t="s">
        <v>6425</v>
      </c>
      <c r="E139" s="37" t="s">
        <v>6169</v>
      </c>
      <c r="F139" s="37" t="s">
        <v>6170</v>
      </c>
      <c r="G139" s="38">
        <v>0</v>
      </c>
      <c r="H139" s="38">
        <v>56781111</v>
      </c>
      <c r="I139" s="38">
        <v>0</v>
      </c>
      <c r="J139" s="38">
        <v>2851124933</v>
      </c>
      <c r="K139" s="37" t="s">
        <v>6414</v>
      </c>
      <c r="L139" s="37" t="s">
        <v>6415</v>
      </c>
      <c r="M139" s="37"/>
      <c r="N139" s="37"/>
      <c r="O139" s="37" t="s">
        <v>3645</v>
      </c>
      <c r="P139" s="37" t="s">
        <v>3645</v>
      </c>
      <c r="Q139" s="37"/>
      <c r="R139" s="37" t="s">
        <v>6426</v>
      </c>
      <c r="T139">
        <f t="shared" si="2"/>
        <v>6</v>
      </c>
      <c r="U139" t="s">
        <v>3187</v>
      </c>
      <c r="V139" t="s">
        <v>573</v>
      </c>
    </row>
    <row r="140" spans="1:22" x14ac:dyDescent="0.25">
      <c r="A140" s="40">
        <v>45472</v>
      </c>
      <c r="B140" s="40">
        <v>45472</v>
      </c>
      <c r="C140" s="37" t="s">
        <v>6412</v>
      </c>
      <c r="D140" s="37" t="s">
        <v>6427</v>
      </c>
      <c r="E140" s="37" t="s">
        <v>6169</v>
      </c>
      <c r="F140" s="37" t="s">
        <v>6170</v>
      </c>
      <c r="G140" s="38">
        <v>0</v>
      </c>
      <c r="H140" s="38">
        <v>44386631</v>
      </c>
      <c r="I140" s="38">
        <v>0</v>
      </c>
      <c r="J140" s="38">
        <v>2895511564</v>
      </c>
      <c r="K140" s="37" t="s">
        <v>6414</v>
      </c>
      <c r="L140" s="37" t="s">
        <v>6415</v>
      </c>
      <c r="M140" s="37"/>
      <c r="N140" s="37"/>
      <c r="O140" s="37" t="s">
        <v>3639</v>
      </c>
      <c r="P140" s="37" t="s">
        <v>3639</v>
      </c>
      <c r="Q140" s="37"/>
      <c r="R140" s="37" t="s">
        <v>6428</v>
      </c>
      <c r="T140">
        <f t="shared" si="2"/>
        <v>6</v>
      </c>
      <c r="U140" t="s">
        <v>3187</v>
      </c>
      <c r="V140" t="s">
        <v>573</v>
      </c>
    </row>
    <row r="141" spans="1:22" x14ac:dyDescent="0.25">
      <c r="A141" s="40">
        <v>45472</v>
      </c>
      <c r="B141" s="40">
        <v>45472</v>
      </c>
      <c r="C141" s="37" t="s">
        <v>6412</v>
      </c>
      <c r="D141" s="37" t="s">
        <v>6429</v>
      </c>
      <c r="E141" s="37" t="s">
        <v>6169</v>
      </c>
      <c r="F141" s="37" t="s">
        <v>6170</v>
      </c>
      <c r="G141" s="38">
        <v>0</v>
      </c>
      <c r="H141" s="38">
        <v>97463706</v>
      </c>
      <c r="I141" s="38">
        <v>0</v>
      </c>
      <c r="J141" s="38">
        <v>2992975270</v>
      </c>
      <c r="K141" s="37" t="s">
        <v>6414</v>
      </c>
      <c r="L141" s="37" t="s">
        <v>6415</v>
      </c>
      <c r="M141" s="37"/>
      <c r="N141" s="37"/>
      <c r="O141" s="37" t="s">
        <v>3733</v>
      </c>
      <c r="P141" s="37" t="s">
        <v>3733</v>
      </c>
      <c r="Q141" s="37"/>
      <c r="R141" s="37" t="s">
        <v>6430</v>
      </c>
      <c r="T141">
        <f t="shared" si="2"/>
        <v>6</v>
      </c>
      <c r="U141" t="s">
        <v>3187</v>
      </c>
      <c r="V141" t="s">
        <v>573</v>
      </c>
    </row>
    <row r="142" spans="1:22" x14ac:dyDescent="0.25">
      <c r="A142" s="40">
        <v>45472</v>
      </c>
      <c r="B142" s="40">
        <v>45472</v>
      </c>
      <c r="C142" s="37" t="s">
        <v>6431</v>
      </c>
      <c r="D142" s="37" t="s">
        <v>6432</v>
      </c>
      <c r="E142" s="37" t="s">
        <v>6169</v>
      </c>
      <c r="F142" s="37" t="s">
        <v>6170</v>
      </c>
      <c r="G142" s="38">
        <v>0</v>
      </c>
      <c r="H142" s="38">
        <v>42594565</v>
      </c>
      <c r="I142" s="38">
        <v>0</v>
      </c>
      <c r="J142" s="38">
        <v>3035569835</v>
      </c>
      <c r="K142" s="37" t="s">
        <v>4079</v>
      </c>
      <c r="L142" s="37" t="s">
        <v>4080</v>
      </c>
      <c r="M142" s="37"/>
      <c r="N142" s="37"/>
      <c r="O142" s="37" t="s">
        <v>5689</v>
      </c>
      <c r="P142" s="37" t="s">
        <v>5689</v>
      </c>
      <c r="Q142" s="37"/>
      <c r="R142" s="37" t="s">
        <v>6433</v>
      </c>
      <c r="T142">
        <f t="shared" si="2"/>
        <v>6</v>
      </c>
      <c r="U142" t="s">
        <v>3187</v>
      </c>
      <c r="V142" t="s">
        <v>573</v>
      </c>
    </row>
    <row r="143" spans="1:22" x14ac:dyDescent="0.25">
      <c r="A143" s="40">
        <v>45473</v>
      </c>
      <c r="B143" s="40">
        <v>45473</v>
      </c>
      <c r="C143" s="37" t="s">
        <v>5386</v>
      </c>
      <c r="D143" s="37" t="s">
        <v>6183</v>
      </c>
      <c r="E143" s="37" t="s">
        <v>6169</v>
      </c>
      <c r="F143" s="37" t="s">
        <v>4225</v>
      </c>
      <c r="G143" s="38"/>
      <c r="H143" s="38">
        <v>0</v>
      </c>
      <c r="I143" s="38">
        <v>0</v>
      </c>
      <c r="J143" s="38">
        <v>0</v>
      </c>
      <c r="K143" s="37"/>
      <c r="L143" s="37"/>
      <c r="M143" s="37"/>
      <c r="N143" s="37"/>
      <c r="O143" s="37"/>
      <c r="P143" s="37"/>
      <c r="Q143" s="37"/>
      <c r="R143" s="37"/>
      <c r="T143">
        <f t="shared" si="2"/>
        <v>6</v>
      </c>
      <c r="V143" t="s">
        <v>573</v>
      </c>
    </row>
    <row r="144" spans="1:22" x14ac:dyDescent="0.25">
      <c r="A144" s="40">
        <v>45475</v>
      </c>
      <c r="B144" s="40">
        <v>45475</v>
      </c>
      <c r="C144" s="37" t="s">
        <v>6434</v>
      </c>
      <c r="D144" s="37" t="s">
        <v>6435</v>
      </c>
      <c r="E144" s="37" t="s">
        <v>6169</v>
      </c>
      <c r="F144" s="37" t="s">
        <v>6170</v>
      </c>
      <c r="G144" s="38">
        <v>0</v>
      </c>
      <c r="H144" s="38">
        <v>13636365</v>
      </c>
      <c r="I144" s="38">
        <v>0</v>
      </c>
      <c r="J144" s="38">
        <v>13636365</v>
      </c>
      <c r="K144" s="37" t="s">
        <v>6284</v>
      </c>
      <c r="L144" s="37" t="s">
        <v>6285</v>
      </c>
      <c r="M144" s="37"/>
      <c r="N144" s="37"/>
      <c r="O144" s="37" t="s">
        <v>3512</v>
      </c>
      <c r="P144" s="37" t="s">
        <v>3512</v>
      </c>
      <c r="Q144" s="37"/>
      <c r="R144" s="37" t="s">
        <v>6436</v>
      </c>
      <c r="T144">
        <f t="shared" si="2"/>
        <v>7</v>
      </c>
      <c r="U144" t="s">
        <v>3159</v>
      </c>
      <c r="V144" t="s">
        <v>573</v>
      </c>
    </row>
    <row r="145" spans="1:22" x14ac:dyDescent="0.25">
      <c r="A145" s="40">
        <v>45475</v>
      </c>
      <c r="B145" s="40">
        <v>45475</v>
      </c>
      <c r="C145" s="37" t="s">
        <v>6434</v>
      </c>
      <c r="D145" s="37" t="s">
        <v>6437</v>
      </c>
      <c r="E145" s="37" t="s">
        <v>6169</v>
      </c>
      <c r="F145" s="37" t="s">
        <v>6170</v>
      </c>
      <c r="G145" s="38">
        <v>0</v>
      </c>
      <c r="H145" s="38">
        <v>18181818</v>
      </c>
      <c r="I145" s="38">
        <v>0</v>
      </c>
      <c r="J145" s="38">
        <v>31818183</v>
      </c>
      <c r="K145" s="37" t="s">
        <v>6284</v>
      </c>
      <c r="L145" s="37" t="s">
        <v>6285</v>
      </c>
      <c r="M145" s="37"/>
      <c r="N145" s="37"/>
      <c r="O145" s="37" t="s">
        <v>5767</v>
      </c>
      <c r="P145" s="37" t="s">
        <v>5767</v>
      </c>
      <c r="Q145" s="37"/>
      <c r="R145" s="37" t="s">
        <v>5849</v>
      </c>
      <c r="T145">
        <f t="shared" si="2"/>
        <v>7</v>
      </c>
      <c r="U145" t="s">
        <v>3159</v>
      </c>
      <c r="V145" t="s">
        <v>573</v>
      </c>
    </row>
    <row r="146" spans="1:22" x14ac:dyDescent="0.25">
      <c r="A146" s="40">
        <v>45475</v>
      </c>
      <c r="B146" s="40">
        <v>45475</v>
      </c>
      <c r="C146" s="37" t="s">
        <v>6434</v>
      </c>
      <c r="D146" s="37" t="s">
        <v>6438</v>
      </c>
      <c r="E146" s="37" t="s">
        <v>6169</v>
      </c>
      <c r="F146" s="37" t="s">
        <v>6170</v>
      </c>
      <c r="G146" s="38">
        <v>0</v>
      </c>
      <c r="H146" s="38">
        <v>18181818</v>
      </c>
      <c r="I146" s="38">
        <v>0</v>
      </c>
      <c r="J146" s="38">
        <v>50000001</v>
      </c>
      <c r="K146" s="37" t="s">
        <v>6284</v>
      </c>
      <c r="L146" s="37" t="s">
        <v>6285</v>
      </c>
      <c r="M146" s="37"/>
      <c r="N146" s="37"/>
      <c r="O146" s="37" t="s">
        <v>3502</v>
      </c>
      <c r="P146" s="37" t="s">
        <v>3502</v>
      </c>
      <c r="Q146" s="37"/>
      <c r="R146" s="37" t="s">
        <v>6439</v>
      </c>
      <c r="T146">
        <f t="shared" si="2"/>
        <v>7</v>
      </c>
      <c r="U146" t="s">
        <v>3159</v>
      </c>
      <c r="V146" t="s">
        <v>573</v>
      </c>
    </row>
    <row r="147" spans="1:22" x14ac:dyDescent="0.25">
      <c r="A147" s="40">
        <v>45475</v>
      </c>
      <c r="B147" s="40">
        <v>45475</v>
      </c>
      <c r="C147" s="37" t="s">
        <v>6434</v>
      </c>
      <c r="D147" s="37" t="s">
        <v>6440</v>
      </c>
      <c r="E147" s="37" t="s">
        <v>6169</v>
      </c>
      <c r="F147" s="37" t="s">
        <v>6170</v>
      </c>
      <c r="G147" s="38">
        <v>0</v>
      </c>
      <c r="H147" s="38">
        <v>27272727</v>
      </c>
      <c r="I147" s="38">
        <v>0</v>
      </c>
      <c r="J147" s="38">
        <v>77272728</v>
      </c>
      <c r="K147" s="37" t="s">
        <v>6284</v>
      </c>
      <c r="L147" s="37" t="s">
        <v>6285</v>
      </c>
      <c r="M147" s="37"/>
      <c r="N147" s="37"/>
      <c r="O147" s="37" t="s">
        <v>5770</v>
      </c>
      <c r="P147" s="37" t="s">
        <v>5770</v>
      </c>
      <c r="Q147" s="37"/>
      <c r="R147" s="37" t="s">
        <v>5922</v>
      </c>
      <c r="T147">
        <f t="shared" si="2"/>
        <v>7</v>
      </c>
      <c r="U147" t="s">
        <v>3159</v>
      </c>
      <c r="V147" t="s">
        <v>573</v>
      </c>
    </row>
    <row r="148" spans="1:22" x14ac:dyDescent="0.25">
      <c r="A148" s="40">
        <v>45475</v>
      </c>
      <c r="B148" s="40">
        <v>45475</v>
      </c>
      <c r="C148" s="37" t="s">
        <v>6434</v>
      </c>
      <c r="D148" s="37" t="s">
        <v>6441</v>
      </c>
      <c r="E148" s="37" t="s">
        <v>6169</v>
      </c>
      <c r="F148" s="37" t="s">
        <v>6170</v>
      </c>
      <c r="G148" s="38">
        <v>0</v>
      </c>
      <c r="H148" s="38">
        <v>18181818</v>
      </c>
      <c r="I148" s="38">
        <v>0</v>
      </c>
      <c r="J148" s="38">
        <v>95454546</v>
      </c>
      <c r="K148" s="37" t="s">
        <v>6284</v>
      </c>
      <c r="L148" s="37" t="s">
        <v>6285</v>
      </c>
      <c r="M148" s="37"/>
      <c r="N148" s="37"/>
      <c r="O148" s="37" t="s">
        <v>6442</v>
      </c>
      <c r="P148" s="37" t="s">
        <v>6442</v>
      </c>
      <c r="Q148" s="37"/>
      <c r="R148" s="37" t="s">
        <v>6443</v>
      </c>
      <c r="T148">
        <f t="shared" si="2"/>
        <v>7</v>
      </c>
      <c r="U148" t="s">
        <v>3159</v>
      </c>
      <c r="V148" t="s">
        <v>573</v>
      </c>
    </row>
    <row r="149" spans="1:22" x14ac:dyDescent="0.25">
      <c r="A149" s="40">
        <v>45475</v>
      </c>
      <c r="B149" s="40">
        <v>45475</v>
      </c>
      <c r="C149" s="37" t="s">
        <v>6434</v>
      </c>
      <c r="D149" s="37" t="s">
        <v>6444</v>
      </c>
      <c r="E149" s="37" t="s">
        <v>6169</v>
      </c>
      <c r="F149" s="37" t="s">
        <v>6170</v>
      </c>
      <c r="G149" s="38">
        <v>0</v>
      </c>
      <c r="H149" s="38">
        <v>18181818</v>
      </c>
      <c r="I149" s="38">
        <v>0</v>
      </c>
      <c r="J149" s="38">
        <v>113636364</v>
      </c>
      <c r="K149" s="37" t="s">
        <v>6284</v>
      </c>
      <c r="L149" s="37" t="s">
        <v>6285</v>
      </c>
      <c r="M149" s="37"/>
      <c r="N149" s="37"/>
      <c r="O149" s="37" t="s">
        <v>5772</v>
      </c>
      <c r="P149" s="37" t="s">
        <v>5772</v>
      </c>
      <c r="Q149" s="37"/>
      <c r="R149" s="37" t="s">
        <v>5859</v>
      </c>
      <c r="T149">
        <f t="shared" si="2"/>
        <v>7</v>
      </c>
      <c r="U149" t="s">
        <v>3159</v>
      </c>
      <c r="V149" t="s">
        <v>573</v>
      </c>
    </row>
    <row r="150" spans="1:22" x14ac:dyDescent="0.25">
      <c r="A150" s="40">
        <v>45475</v>
      </c>
      <c r="B150" s="40">
        <v>45475</v>
      </c>
      <c r="C150" s="37" t="s">
        <v>6434</v>
      </c>
      <c r="D150" s="37" t="s">
        <v>6445</v>
      </c>
      <c r="E150" s="37" t="s">
        <v>6169</v>
      </c>
      <c r="F150" s="37" t="s">
        <v>6170</v>
      </c>
      <c r="G150" s="38">
        <v>0</v>
      </c>
      <c r="H150" s="38">
        <v>27272727</v>
      </c>
      <c r="I150" s="38">
        <v>0</v>
      </c>
      <c r="J150" s="38">
        <v>140909091</v>
      </c>
      <c r="K150" s="37" t="s">
        <v>6284</v>
      </c>
      <c r="L150" s="37" t="s">
        <v>6285</v>
      </c>
      <c r="M150" s="37"/>
      <c r="N150" s="37"/>
      <c r="O150" s="37" t="s">
        <v>5774</v>
      </c>
      <c r="P150" s="37" t="s">
        <v>5774</v>
      </c>
      <c r="Q150" s="37"/>
      <c r="R150" s="37" t="s">
        <v>5841</v>
      </c>
      <c r="T150">
        <f t="shared" si="2"/>
        <v>7</v>
      </c>
      <c r="U150" t="s">
        <v>3159</v>
      </c>
      <c r="V150" t="s">
        <v>573</v>
      </c>
    </row>
    <row r="151" spans="1:22" x14ac:dyDescent="0.25">
      <c r="A151" s="40">
        <v>45475</v>
      </c>
      <c r="B151" s="40">
        <v>45475</v>
      </c>
      <c r="C151" s="37" t="s">
        <v>6446</v>
      </c>
      <c r="D151" s="37" t="s">
        <v>6447</v>
      </c>
      <c r="E151" s="37" t="s">
        <v>6169</v>
      </c>
      <c r="F151" s="37" t="s">
        <v>6170</v>
      </c>
      <c r="G151" s="38">
        <v>0</v>
      </c>
      <c r="H151" s="38">
        <v>18181818</v>
      </c>
      <c r="I151" s="38">
        <v>0</v>
      </c>
      <c r="J151" s="38">
        <v>159090909</v>
      </c>
      <c r="K151" s="37" t="s">
        <v>4079</v>
      </c>
      <c r="L151" s="37" t="s">
        <v>4080</v>
      </c>
      <c r="M151" s="37"/>
      <c r="N151" s="37"/>
      <c r="O151" s="37" t="s">
        <v>3523</v>
      </c>
      <c r="P151" s="37" t="s">
        <v>3523</v>
      </c>
      <c r="Q151" s="37"/>
      <c r="R151" s="37" t="s">
        <v>6448</v>
      </c>
      <c r="T151">
        <f t="shared" si="2"/>
        <v>7</v>
      </c>
      <c r="U151" t="s">
        <v>3159</v>
      </c>
      <c r="V151" t="s">
        <v>573</v>
      </c>
    </row>
    <row r="152" spans="1:22" x14ac:dyDescent="0.25">
      <c r="A152" s="40">
        <v>45475</v>
      </c>
      <c r="B152" s="40">
        <v>45475</v>
      </c>
      <c r="C152" s="37" t="s">
        <v>6446</v>
      </c>
      <c r="D152" s="37" t="s">
        <v>6449</v>
      </c>
      <c r="E152" s="37" t="s">
        <v>6169</v>
      </c>
      <c r="F152" s="37" t="s">
        <v>6170</v>
      </c>
      <c r="G152" s="38">
        <v>0</v>
      </c>
      <c r="H152" s="38">
        <v>18181818</v>
      </c>
      <c r="I152" s="38">
        <v>0</v>
      </c>
      <c r="J152" s="38">
        <v>177272727</v>
      </c>
      <c r="K152" s="37" t="s">
        <v>4079</v>
      </c>
      <c r="L152" s="37" t="s">
        <v>4080</v>
      </c>
      <c r="M152" s="37"/>
      <c r="N152" s="37"/>
      <c r="O152" s="37" t="s">
        <v>3526</v>
      </c>
      <c r="P152" s="37" t="s">
        <v>3526</v>
      </c>
      <c r="Q152" s="37"/>
      <c r="R152" s="37" t="s">
        <v>6450</v>
      </c>
      <c r="T152">
        <f t="shared" si="2"/>
        <v>7</v>
      </c>
      <c r="U152" t="s">
        <v>3159</v>
      </c>
      <c r="V152" t="s">
        <v>573</v>
      </c>
    </row>
    <row r="153" spans="1:22" x14ac:dyDescent="0.25">
      <c r="A153" s="40">
        <v>45475</v>
      </c>
      <c r="B153" s="40">
        <v>45475</v>
      </c>
      <c r="C153" s="37" t="s">
        <v>6446</v>
      </c>
      <c r="D153" s="37" t="s">
        <v>6451</v>
      </c>
      <c r="E153" s="37" t="s">
        <v>6169</v>
      </c>
      <c r="F153" s="37" t="s">
        <v>6170</v>
      </c>
      <c r="G153" s="38">
        <v>0</v>
      </c>
      <c r="H153" s="38">
        <v>27272728</v>
      </c>
      <c r="I153" s="38">
        <v>0</v>
      </c>
      <c r="J153" s="38">
        <v>204545455</v>
      </c>
      <c r="K153" s="37" t="s">
        <v>4079</v>
      </c>
      <c r="L153" s="37" t="s">
        <v>4080</v>
      </c>
      <c r="M153" s="37"/>
      <c r="N153" s="37"/>
      <c r="O153" s="37" t="s">
        <v>3529</v>
      </c>
      <c r="P153" s="37" t="s">
        <v>3529</v>
      </c>
      <c r="Q153" s="37"/>
      <c r="R153" s="37" t="s">
        <v>6452</v>
      </c>
      <c r="T153">
        <f t="shared" si="2"/>
        <v>7</v>
      </c>
      <c r="U153" t="s">
        <v>3159</v>
      </c>
      <c r="V153" t="s">
        <v>573</v>
      </c>
    </row>
    <row r="154" spans="1:22" x14ac:dyDescent="0.25">
      <c r="A154" s="40">
        <v>45489</v>
      </c>
      <c r="B154" s="40">
        <v>45489</v>
      </c>
      <c r="C154" s="37" t="s">
        <v>6453</v>
      </c>
      <c r="D154" s="37" t="s">
        <v>6454</v>
      </c>
      <c r="E154" s="37" t="s">
        <v>6169</v>
      </c>
      <c r="F154" s="37" t="s">
        <v>6170</v>
      </c>
      <c r="G154" s="38">
        <v>0</v>
      </c>
      <c r="H154" s="38">
        <v>13636364</v>
      </c>
      <c r="I154" s="38">
        <v>0</v>
      </c>
      <c r="J154" s="38">
        <v>218181819</v>
      </c>
      <c r="K154" s="37" t="s">
        <v>6455</v>
      </c>
      <c r="L154" s="37" t="s">
        <v>6456</v>
      </c>
      <c r="M154" s="37"/>
      <c r="N154" s="37"/>
      <c r="O154" s="37" t="s">
        <v>3548</v>
      </c>
      <c r="P154" s="37" t="s">
        <v>3548</v>
      </c>
      <c r="Q154" s="37"/>
      <c r="R154" s="37" t="s">
        <v>6457</v>
      </c>
      <c r="T154">
        <f t="shared" si="2"/>
        <v>7</v>
      </c>
      <c r="U154" t="s">
        <v>3159</v>
      </c>
      <c r="V154" t="s">
        <v>573</v>
      </c>
    </row>
    <row r="155" spans="1:22" x14ac:dyDescent="0.25">
      <c r="A155" s="40">
        <v>45490</v>
      </c>
      <c r="B155" s="40">
        <v>45490</v>
      </c>
      <c r="C155" s="37" t="s">
        <v>6458</v>
      </c>
      <c r="D155" s="37" t="s">
        <v>6459</v>
      </c>
      <c r="E155" s="37" t="s">
        <v>6169</v>
      </c>
      <c r="F155" s="37" t="s">
        <v>6170</v>
      </c>
      <c r="G155" s="38">
        <v>0</v>
      </c>
      <c r="H155" s="38">
        <v>18181818</v>
      </c>
      <c r="I155" s="38">
        <v>0</v>
      </c>
      <c r="J155" s="38">
        <v>236363637</v>
      </c>
      <c r="K155" s="37" t="s">
        <v>6284</v>
      </c>
      <c r="L155" s="37" t="s">
        <v>6285</v>
      </c>
      <c r="M155" s="37"/>
      <c r="N155" s="37"/>
      <c r="O155" s="37" t="s">
        <v>3626</v>
      </c>
      <c r="P155" s="37" t="s">
        <v>3626</v>
      </c>
      <c r="Q155" s="37"/>
      <c r="R155" s="37" t="s">
        <v>6460</v>
      </c>
      <c r="T155">
        <f t="shared" si="2"/>
        <v>7</v>
      </c>
      <c r="U155" t="s">
        <v>3159</v>
      </c>
      <c r="V155" t="s">
        <v>573</v>
      </c>
    </row>
    <row r="156" spans="1:22" x14ac:dyDescent="0.25">
      <c r="A156" s="40">
        <v>45490</v>
      </c>
      <c r="B156" s="40">
        <v>45490</v>
      </c>
      <c r="C156" s="37" t="s">
        <v>6458</v>
      </c>
      <c r="D156" s="37" t="s">
        <v>6461</v>
      </c>
      <c r="E156" s="37" t="s">
        <v>6169</v>
      </c>
      <c r="F156" s="37" t="s">
        <v>6170</v>
      </c>
      <c r="G156" s="38">
        <v>0</v>
      </c>
      <c r="H156" s="38">
        <v>13636364</v>
      </c>
      <c r="I156" s="38">
        <v>0</v>
      </c>
      <c r="J156" s="38">
        <v>250000001</v>
      </c>
      <c r="K156" s="37" t="s">
        <v>6284</v>
      </c>
      <c r="L156" s="37" t="s">
        <v>6285</v>
      </c>
      <c r="M156" s="37"/>
      <c r="N156" s="37"/>
      <c r="O156" s="37" t="s">
        <v>6462</v>
      </c>
      <c r="P156" s="37" t="s">
        <v>6462</v>
      </c>
      <c r="Q156" s="37"/>
      <c r="R156" s="37" t="s">
        <v>6463</v>
      </c>
      <c r="T156">
        <f t="shared" si="2"/>
        <v>7</v>
      </c>
      <c r="U156" t="s">
        <v>3159</v>
      </c>
      <c r="V156" t="s">
        <v>573</v>
      </c>
    </row>
    <row r="157" spans="1:22" x14ac:dyDescent="0.25">
      <c r="A157" s="40">
        <v>45503</v>
      </c>
      <c r="B157" s="40">
        <v>45503</v>
      </c>
      <c r="C157" s="37" t="s">
        <v>6464</v>
      </c>
      <c r="D157" s="37" t="s">
        <v>6465</v>
      </c>
      <c r="E157" s="37" t="s">
        <v>6169</v>
      </c>
      <c r="F157" s="37" t="s">
        <v>6170</v>
      </c>
      <c r="G157" s="38">
        <v>0</v>
      </c>
      <c r="H157" s="38">
        <v>54196176</v>
      </c>
      <c r="I157" s="38">
        <v>0</v>
      </c>
      <c r="J157" s="38">
        <v>304196177</v>
      </c>
      <c r="K157" s="37" t="s">
        <v>6414</v>
      </c>
      <c r="L157" s="37" t="s">
        <v>6415</v>
      </c>
      <c r="M157" s="37"/>
      <c r="N157" s="37"/>
      <c r="O157" s="37" t="s">
        <v>4453</v>
      </c>
      <c r="P157" s="37" t="s">
        <v>4453</v>
      </c>
      <c r="Q157" s="37"/>
      <c r="R157" s="37" t="s">
        <v>6466</v>
      </c>
      <c r="T157">
        <f t="shared" si="2"/>
        <v>7</v>
      </c>
      <c r="U157" t="s">
        <v>3187</v>
      </c>
      <c r="V157" t="s">
        <v>573</v>
      </c>
    </row>
    <row r="158" spans="1:22" x14ac:dyDescent="0.25">
      <c r="A158" s="40">
        <v>45503</v>
      </c>
      <c r="B158" s="40">
        <v>45503</v>
      </c>
      <c r="C158" s="37" t="s">
        <v>6464</v>
      </c>
      <c r="D158" s="37" t="s">
        <v>6467</v>
      </c>
      <c r="E158" s="37" t="s">
        <v>6169</v>
      </c>
      <c r="F158" s="37" t="s">
        <v>6170</v>
      </c>
      <c r="G158" s="38">
        <v>0</v>
      </c>
      <c r="H158" s="38">
        <v>65939401</v>
      </c>
      <c r="I158" s="38">
        <v>0</v>
      </c>
      <c r="J158" s="38">
        <v>370135578</v>
      </c>
      <c r="K158" s="37" t="s">
        <v>6414</v>
      </c>
      <c r="L158" s="37" t="s">
        <v>6415</v>
      </c>
      <c r="M158" s="37"/>
      <c r="N158" s="37"/>
      <c r="O158" s="37" t="s">
        <v>4458</v>
      </c>
      <c r="P158" s="37" t="s">
        <v>4458</v>
      </c>
      <c r="Q158" s="37"/>
      <c r="R158" s="37" t="s">
        <v>6468</v>
      </c>
      <c r="T158">
        <f t="shared" si="2"/>
        <v>7</v>
      </c>
      <c r="U158" t="s">
        <v>3187</v>
      </c>
      <c r="V158" t="s">
        <v>573</v>
      </c>
    </row>
    <row r="159" spans="1:22" x14ac:dyDescent="0.25">
      <c r="A159" s="40">
        <v>45503</v>
      </c>
      <c r="B159" s="40">
        <v>45503</v>
      </c>
      <c r="C159" s="37" t="s">
        <v>6464</v>
      </c>
      <c r="D159" s="37" t="s">
        <v>6469</v>
      </c>
      <c r="E159" s="37" t="s">
        <v>6169</v>
      </c>
      <c r="F159" s="37" t="s">
        <v>6170</v>
      </c>
      <c r="G159" s="38">
        <v>0</v>
      </c>
      <c r="H159" s="38">
        <v>62245095</v>
      </c>
      <c r="I159" s="38">
        <v>0</v>
      </c>
      <c r="J159" s="38">
        <v>432380673</v>
      </c>
      <c r="K159" s="37" t="s">
        <v>6414</v>
      </c>
      <c r="L159" s="37" t="s">
        <v>6415</v>
      </c>
      <c r="M159" s="37"/>
      <c r="N159" s="37"/>
      <c r="O159" s="37" t="s">
        <v>4463</v>
      </c>
      <c r="P159" s="37" t="s">
        <v>4463</v>
      </c>
      <c r="Q159" s="37"/>
      <c r="R159" s="37" t="s">
        <v>6470</v>
      </c>
      <c r="T159">
        <f t="shared" si="2"/>
        <v>7</v>
      </c>
      <c r="U159" t="s">
        <v>3187</v>
      </c>
      <c r="V159" t="s">
        <v>573</v>
      </c>
    </row>
    <row r="160" spans="1:22" x14ac:dyDescent="0.25">
      <c r="A160" s="40">
        <v>45503</v>
      </c>
      <c r="B160" s="40">
        <v>45503</v>
      </c>
      <c r="C160" s="37" t="s">
        <v>6464</v>
      </c>
      <c r="D160" s="37" t="s">
        <v>6471</v>
      </c>
      <c r="E160" s="37" t="s">
        <v>6169</v>
      </c>
      <c r="F160" s="37" t="s">
        <v>6170</v>
      </c>
      <c r="G160" s="38">
        <v>0</v>
      </c>
      <c r="H160" s="38">
        <v>140096568</v>
      </c>
      <c r="I160" s="38">
        <v>0</v>
      </c>
      <c r="J160" s="38">
        <v>572477241</v>
      </c>
      <c r="K160" s="37" t="s">
        <v>6414</v>
      </c>
      <c r="L160" s="37" t="s">
        <v>6415</v>
      </c>
      <c r="M160" s="37"/>
      <c r="N160" s="37"/>
      <c r="O160" s="37" t="s">
        <v>4466</v>
      </c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    </c>
      <c r="V160" t="s">
        <v>573</v>
      </c>
    </row>
    <row r="161" spans="1:22" x14ac:dyDescent="0.25">
      <c r="A161" s="40">
        <v>45503</v>
      </c>
      <c r="B161" s="40">
        <v>45503</v>
      </c>
      <c r="C161" s="37" t="s">
        <v>6464</v>
      </c>
      <c r="D161" s="37" t="s">
        <v>6473</v>
      </c>
      <c r="E161" s="37" t="s">
        <v>6169</v>
      </c>
      <c r="F161" s="37" t="s">
        <v>6170</v>
      </c>
      <c r="G161" s="38">
        <v>0</v>
      </c>
      <c r="H161" s="38">
        <v>140473607</v>
      </c>
      <c r="I161" s="38">
        <v>0</v>
      </c>
      <c r="J161" s="38">
        <v>712950848</v>
      </c>
      <c r="K161" s="37" t="s">
        <v>6414</v>
      </c>
      <c r="L161" s="37" t="s">
        <v>6415</v>
      </c>
      <c r="M161" s="37"/>
      <c r="N161" s="37"/>
      <c r="O161" s="37" t="s">
        <v>4469</v>
      </c>
      <c r="P161" s="37" t="s">
        <v>4469</v>
      </c>
      <c r="Q161" s="37"/>
      <c r="R161" s="37" t="s">
        <v>6474</v>
      </c>
      <c r="T161">
        <f t="shared" si="2"/>
        <v>7</v>
      </c>
      <c r="U161" t="s">
        <v>3187</v>
      </c>
      <c r="V161" t="s">
        <v>573</v>
      </c>
    </row>
    <row r="162" spans="1:22" x14ac:dyDescent="0.25">
      <c r="A162" s="40">
        <v>45503</v>
      </c>
      <c r="B162" s="40">
        <v>45503</v>
      </c>
      <c r="C162" s="37" t="s">
        <v>6464</v>
      </c>
      <c r="D162" s="37" t="s">
        <v>6475</v>
      </c>
      <c r="E162" s="37" t="s">
        <v>6169</v>
      </c>
      <c r="F162" s="37" t="s">
        <v>6170</v>
      </c>
      <c r="G162" s="38">
        <v>0</v>
      </c>
      <c r="H162" s="38">
        <v>86749740</v>
      </c>
      <c r="I162" s="38">
        <v>0</v>
      </c>
      <c r="J162" s="38">
        <v>799700588</v>
      </c>
      <c r="K162" s="37" t="s">
        <v>6414</v>
      </c>
      <c r="L162" s="37" t="s">
        <v>6415</v>
      </c>
      <c r="M162" s="37"/>
      <c r="N162" s="37"/>
      <c r="O162" s="37" t="s">
        <v>4495</v>
      </c>
      <c r="P162" s="37" t="s">
        <v>4495</v>
      </c>
      <c r="Q162" s="37"/>
      <c r="R162" s="37" t="s">
        <v>6476</v>
      </c>
      <c r="T162">
        <f t="shared" si="2"/>
        <v>7</v>
      </c>
      <c r="U162" t="s">
        <v>3187</v>
      </c>
      <c r="V162" t="s">
        <v>573</v>
      </c>
    </row>
    <row r="163" spans="1:22" x14ac:dyDescent="0.25">
      <c r="A163" s="40">
        <v>45503</v>
      </c>
      <c r="B163" s="40">
        <v>45503</v>
      </c>
      <c r="C163" s="37" t="s">
        <v>6464</v>
      </c>
      <c r="D163" s="37" t="s">
        <v>6477</v>
      </c>
      <c r="E163" s="37" t="s">
        <v>6169</v>
      </c>
      <c r="F163" s="37" t="s">
        <v>6170</v>
      </c>
      <c r="G163" s="38">
        <v>0</v>
      </c>
      <c r="H163" s="38">
        <v>132097771</v>
      </c>
      <c r="I163" s="38">
        <v>0</v>
      </c>
      <c r="J163" s="38">
        <v>931798359</v>
      </c>
      <c r="K163" s="37" t="s">
        <v>6414</v>
      </c>
      <c r="L163" s="37" t="s">
        <v>6415</v>
      </c>
      <c r="M163" s="37"/>
      <c r="N163" s="37"/>
      <c r="O163" s="37" t="s">
        <v>4501</v>
      </c>
      <c r="P163" s="37" t="s">
        <v>4501</v>
      </c>
      <c r="Q163" s="37"/>
      <c r="R163" s="37" t="s">
        <v>6478</v>
      </c>
      <c r="T163">
        <f t="shared" si="2"/>
        <v>7</v>
      </c>
      <c r="U163" t="s">
        <v>3187</v>
      </c>
      <c r="V163" t="s">
        <v>573</v>
      </c>
    </row>
    <row r="164" spans="1:22" x14ac:dyDescent="0.25">
      <c r="A164" s="40">
        <v>45503</v>
      </c>
      <c r="B164" s="40">
        <v>45503</v>
      </c>
      <c r="C164" s="37" t="s">
        <v>6464</v>
      </c>
      <c r="D164" s="37" t="s">
        <v>6479</v>
      </c>
      <c r="E164" s="37" t="s">
        <v>6169</v>
      </c>
      <c r="F164" s="37" t="s">
        <v>6170</v>
      </c>
      <c r="G164" s="38">
        <v>0</v>
      </c>
      <c r="H164" s="38">
        <v>131827077</v>
      </c>
      <c r="I164" s="38">
        <v>0</v>
      </c>
      <c r="J164" s="38">
        <v>1063625436</v>
      </c>
      <c r="K164" s="37" t="s">
        <v>6414</v>
      </c>
      <c r="L164" s="37" t="s">
        <v>6415</v>
      </c>
      <c r="M164" s="37"/>
      <c r="N164" s="37"/>
      <c r="O164" s="37" t="s">
        <v>5873</v>
      </c>
      <c r="P164" s="37" t="s">
        <v>5873</v>
      </c>
      <c r="Q164" s="37"/>
      <c r="R164" s="37" t="s">
        <v>6480</v>
      </c>
      <c r="T164">
        <f t="shared" si="2"/>
        <v>7</v>
      </c>
      <c r="U164" t="s">
        <v>3187</v>
      </c>
      <c r="V164" t="s">
        <v>573</v>
      </c>
    </row>
    <row r="165" spans="1:22" x14ac:dyDescent="0.25">
      <c r="A165" s="40">
        <v>45503</v>
      </c>
      <c r="B165" s="40">
        <v>45503</v>
      </c>
      <c r="C165" s="37" t="s">
        <v>6464</v>
      </c>
      <c r="D165" s="37" t="s">
        <v>6481</v>
      </c>
      <c r="E165" s="37" t="s">
        <v>6169</v>
      </c>
      <c r="F165" s="37" t="s">
        <v>6170</v>
      </c>
      <c r="G165" s="38">
        <v>0</v>
      </c>
      <c r="H165" s="38">
        <v>84169855</v>
      </c>
      <c r="I165" s="38">
        <v>0</v>
      </c>
      <c r="J165" s="38">
        <v>1147795291</v>
      </c>
      <c r="K165" s="37" t="s">
        <v>6414</v>
      </c>
      <c r="L165" s="37" t="s">
        <v>6415</v>
      </c>
      <c r="M165" s="37"/>
      <c r="N165" s="37"/>
      <c r="O165" s="37" t="s">
        <v>5937</v>
      </c>
      <c r="P165" s="37" t="s">
        <v>5937</v>
      </c>
      <c r="Q165" s="37"/>
      <c r="R165" s="37" t="s">
        <v>6482</v>
      </c>
      <c r="T165">
        <f t="shared" si="2"/>
        <v>7</v>
      </c>
      <c r="U165" t="s">
        <v>3187</v>
      </c>
      <c r="V165" t="s">
        <v>573</v>
      </c>
    </row>
    <row r="166" spans="1:22" x14ac:dyDescent="0.25">
      <c r="A166" s="40">
        <v>45503</v>
      </c>
      <c r="B166" s="40">
        <v>45503</v>
      </c>
      <c r="C166" s="37" t="s">
        <v>6464</v>
      </c>
      <c r="D166" s="37" t="s">
        <v>6483</v>
      </c>
      <c r="E166" s="37" t="s">
        <v>6169</v>
      </c>
      <c r="F166" s="37" t="s">
        <v>6170</v>
      </c>
      <c r="G166" s="38">
        <v>0</v>
      </c>
      <c r="H166" s="38">
        <v>61148197</v>
      </c>
      <c r="I166" s="38">
        <v>0</v>
      </c>
      <c r="J166" s="38">
        <v>1208943488</v>
      </c>
      <c r="K166" s="37" t="s">
        <v>6414</v>
      </c>
      <c r="L166" s="37" t="s">
        <v>6415</v>
      </c>
      <c r="M166" s="37"/>
      <c r="N166" s="37"/>
      <c r="O166" s="37" t="s">
        <v>4538</v>
      </c>
      <c r="P166" s="37" t="s">
        <v>4538</v>
      </c>
      <c r="Q166" s="37"/>
      <c r="R166" s="37" t="s">
        <v>6484</v>
      </c>
      <c r="T166">
        <f t="shared" si="2"/>
        <v>7</v>
      </c>
      <c r="U166" t="s">
        <v>3187</v>
      </c>
      <c r="V166" t="s">
        <v>573</v>
      </c>
    </row>
    <row r="167" spans="1:22" x14ac:dyDescent="0.25">
      <c r="A167" s="40">
        <v>45503</v>
      </c>
      <c r="B167" s="40">
        <v>45503</v>
      </c>
      <c r="C167" s="37" t="s">
        <v>6464</v>
      </c>
      <c r="D167" s="37" t="s">
        <v>6485</v>
      </c>
      <c r="E167" s="37" t="s">
        <v>6169</v>
      </c>
      <c r="F167" s="37" t="s">
        <v>6170</v>
      </c>
      <c r="G167" s="38">
        <v>0</v>
      </c>
      <c r="H167" s="38">
        <v>58122413</v>
      </c>
      <c r="I167" s="38">
        <v>0</v>
      </c>
      <c r="J167" s="38">
        <v>1267065901</v>
      </c>
      <c r="K167" s="37" t="s">
        <v>6414</v>
      </c>
      <c r="L167" s="37" t="s">
        <v>6415</v>
      </c>
      <c r="M167" s="37"/>
      <c r="N167" s="37"/>
      <c r="O167" s="37" t="s">
        <v>4475</v>
      </c>
      <c r="P167" s="37" t="s">
        <v>4475</v>
      </c>
      <c r="Q167" s="37"/>
      <c r="R167" s="37" t="s">
        <v>6486</v>
      </c>
      <c r="T167">
        <f t="shared" si="2"/>
        <v>7</v>
      </c>
      <c r="U167" t="s">
        <v>3187</v>
      </c>
      <c r="V167" t="s">
        <v>573</v>
      </c>
    </row>
    <row r="168" spans="1:22" x14ac:dyDescent="0.25">
      <c r="A168" s="40">
        <v>45503</v>
      </c>
      <c r="B168" s="40">
        <v>45503</v>
      </c>
      <c r="C168" s="37" t="s">
        <v>6464</v>
      </c>
      <c r="D168" s="37" t="s">
        <v>6487</v>
      </c>
      <c r="E168" s="37" t="s">
        <v>6169</v>
      </c>
      <c r="F168" s="37" t="s">
        <v>6170</v>
      </c>
      <c r="G168" s="38">
        <v>0</v>
      </c>
      <c r="H168" s="38">
        <v>60528081</v>
      </c>
      <c r="I168" s="38">
        <v>0</v>
      </c>
      <c r="J168" s="38">
        <v>1327593982</v>
      </c>
      <c r="K168" s="37" t="s">
        <v>6414</v>
      </c>
      <c r="L168" s="37" t="s">
        <v>6415</v>
      </c>
      <c r="M168" s="37"/>
      <c r="N168" s="37"/>
      <c r="O168" s="37" t="s">
        <v>4472</v>
      </c>
      <c r="P168" s="37" t="s">
        <v>4472</v>
      </c>
      <c r="Q168" s="37"/>
      <c r="R168" s="37" t="s">
        <v>6488</v>
      </c>
      <c r="T168">
        <f t="shared" si="2"/>
        <v>7</v>
      </c>
      <c r="U168" t="s">
        <v>3187</v>
      </c>
      <c r="V168" t="s">
        <v>573</v>
      </c>
    </row>
    <row r="169" spans="1:22" x14ac:dyDescent="0.25">
      <c r="A169" s="40">
        <v>45503</v>
      </c>
      <c r="B169" s="40">
        <v>45503</v>
      </c>
      <c r="C169" s="37" t="s">
        <v>6464</v>
      </c>
      <c r="D169" s="37" t="s">
        <v>6489</v>
      </c>
      <c r="E169" s="37" t="s">
        <v>6169</v>
      </c>
      <c r="F169" s="37" t="s">
        <v>6170</v>
      </c>
      <c r="G169" s="38">
        <v>0</v>
      </c>
      <c r="H169" s="38">
        <v>61800436</v>
      </c>
      <c r="I169" s="38">
        <v>0</v>
      </c>
      <c r="J169" s="38">
        <v>1389394418</v>
      </c>
      <c r="K169" s="37" t="s">
        <v>6414</v>
      </c>
      <c r="L169" s="37" t="s">
        <v>6415</v>
      </c>
      <c r="M169" s="37"/>
      <c r="N169" s="37"/>
      <c r="O169" s="37" t="s">
        <v>4480</v>
      </c>
      <c r="P169" s="37" t="s">
        <v>4480</v>
      </c>
      <c r="Q169" s="37"/>
      <c r="R169" s="37" t="s">
        <v>6490</v>
      </c>
      <c r="T169">
        <f t="shared" si="2"/>
        <v>7</v>
      </c>
      <c r="U169" t="s">
        <v>3187</v>
      </c>
      <c r="V169" t="s">
        <v>573</v>
      </c>
    </row>
    <row r="170" spans="1:22" x14ac:dyDescent="0.25">
      <c r="A170" s="40">
        <v>45503</v>
      </c>
      <c r="B170" s="40">
        <v>45503</v>
      </c>
      <c r="C170" s="37" t="s">
        <v>6464</v>
      </c>
      <c r="D170" s="37" t="s">
        <v>6491</v>
      </c>
      <c r="E170" s="37" t="s">
        <v>6169</v>
      </c>
      <c r="F170" s="37" t="s">
        <v>6170</v>
      </c>
      <c r="G170" s="38">
        <v>0</v>
      </c>
      <c r="H170" s="38">
        <v>60141248</v>
      </c>
      <c r="I170" s="38">
        <v>0</v>
      </c>
      <c r="J170" s="38">
        <v>1449535666</v>
      </c>
      <c r="K170" s="37" t="s">
        <v>6414</v>
      </c>
      <c r="L170" s="37" t="s">
        <v>6415</v>
      </c>
      <c r="M170" s="37"/>
      <c r="N170" s="37"/>
      <c r="O170" s="37" t="s">
        <v>4513</v>
      </c>
      <c r="P170" s="37" t="s">
        <v>4513</v>
      </c>
      <c r="Q170" s="37"/>
      <c r="R170" s="37" t="s">
        <v>6492</v>
      </c>
      <c r="T170">
        <f t="shared" si="2"/>
        <v>7</v>
      </c>
      <c r="U170" t="s">
        <v>3187</v>
      </c>
      <c r="V170" t="s">
        <v>573</v>
      </c>
    </row>
    <row r="171" spans="1:22" x14ac:dyDescent="0.25">
      <c r="A171" s="40">
        <v>45504</v>
      </c>
      <c r="B171" s="40">
        <v>45504</v>
      </c>
      <c r="C171" s="37" t="s">
        <v>6493</v>
      </c>
      <c r="D171" s="37" t="s">
        <v>6494</v>
      </c>
      <c r="E171" s="37" t="s">
        <v>6169</v>
      </c>
      <c r="F171" s="37" t="s">
        <v>6170</v>
      </c>
      <c r="G171" s="38">
        <v>0</v>
      </c>
      <c r="H171" s="38">
        <v>105527724</v>
      </c>
      <c r="I171" s="38">
        <v>0</v>
      </c>
      <c r="J171" s="38">
        <v>1555063390</v>
      </c>
      <c r="K171" s="37" t="s">
        <v>6495</v>
      </c>
      <c r="L171" s="37" t="s">
        <v>6496</v>
      </c>
      <c r="M171" s="37"/>
      <c r="N171" s="37"/>
      <c r="O171" s="37" t="s">
        <v>5880</v>
      </c>
      <c r="P171" s="37" t="s">
        <v>5880</v>
      </c>
      <c r="Q171" s="37"/>
      <c r="R171" s="37" t="s">
        <v>6497</v>
      </c>
      <c r="T171">
        <f t="shared" si="2"/>
        <v>7</v>
      </c>
      <c r="U171" t="s">
        <v>3187</v>
      </c>
      <c r="V171" t="s">
        <v>573</v>
      </c>
    </row>
    <row r="172" spans="1:22" x14ac:dyDescent="0.25">
      <c r="A172" s="40">
        <v>45504</v>
      </c>
      <c r="B172" s="40">
        <v>45504</v>
      </c>
      <c r="C172" s="37" t="s">
        <v>6498</v>
      </c>
      <c r="D172" s="37" t="s">
        <v>6499</v>
      </c>
      <c r="E172" s="37" t="s">
        <v>6169</v>
      </c>
      <c r="F172" s="37" t="s">
        <v>6170</v>
      </c>
      <c r="G172" s="38">
        <v>0</v>
      </c>
      <c r="H172" s="38">
        <v>98488248</v>
      </c>
      <c r="I172" s="38">
        <v>0</v>
      </c>
      <c r="J172" s="38">
        <v>1653551638</v>
      </c>
      <c r="K172" s="37" t="s">
        <v>5820</v>
      </c>
      <c r="L172" s="37" t="s">
        <v>5821</v>
      </c>
      <c r="M172" s="37"/>
      <c r="N172" s="37"/>
      <c r="O172" s="37" t="s">
        <v>5674</v>
      </c>
      <c r="P172" s="37" t="s">
        <v>5674</v>
      </c>
      <c r="Q172" s="37"/>
      <c r="R172" s="37" t="s">
        <v>6302</v>
      </c>
      <c r="T172">
        <f t="shared" si="2"/>
        <v>7</v>
      </c>
      <c r="U172" t="s">
        <v>3187</v>
      </c>
      <c r="V172" t="s">
        <v>573</v>
      </c>
    </row>
    <row r="173" spans="1:22" x14ac:dyDescent="0.25">
      <c r="A173" s="40">
        <v>45504</v>
      </c>
      <c r="B173" s="40">
        <v>45504</v>
      </c>
      <c r="C173" s="37" t="s">
        <v>6498</v>
      </c>
      <c r="D173" s="37" t="s">
        <v>6500</v>
      </c>
      <c r="E173" s="37" t="s">
        <v>6169</v>
      </c>
      <c r="F173" s="37" t="s">
        <v>6170</v>
      </c>
      <c r="G173" s="38">
        <v>0</v>
      </c>
      <c r="H173" s="38">
        <v>51697303</v>
      </c>
      <c r="I173" s="38">
        <v>0</v>
      </c>
      <c r="J173" s="38">
        <v>1705248941</v>
      </c>
      <c r="K173" s="37" t="s">
        <v>5820</v>
      </c>
      <c r="L173" s="37" t="s">
        <v>5821</v>
      </c>
      <c r="M173" s="37"/>
      <c r="N173" s="37"/>
      <c r="O173" s="37" t="s">
        <v>5676</v>
      </c>
      <c r="P173" s="37" t="s">
        <v>5676</v>
      </c>
      <c r="Q173" s="37"/>
      <c r="R173" s="37" t="s">
        <v>6304</v>
      </c>
      <c r="T173">
        <f t="shared" si="2"/>
        <v>7</v>
      </c>
      <c r="U173" t="s">
        <v>3187</v>
      </c>
      <c r="V173" t="s">
        <v>573</v>
      </c>
    </row>
    <row r="174" spans="1:22" x14ac:dyDescent="0.25">
      <c r="A174" s="40">
        <v>45504</v>
      </c>
      <c r="B174" s="40">
        <v>45504</v>
      </c>
      <c r="C174" s="37" t="s">
        <v>6498</v>
      </c>
      <c r="D174" s="37" t="s">
        <v>6501</v>
      </c>
      <c r="E174" s="37" t="s">
        <v>6169</v>
      </c>
      <c r="F174" s="37" t="s">
        <v>6170</v>
      </c>
      <c r="G174" s="38">
        <v>0</v>
      </c>
      <c r="H174" s="38">
        <v>36214294</v>
      </c>
      <c r="I174" s="38">
        <v>0</v>
      </c>
      <c r="J174" s="38">
        <v>1741463235</v>
      </c>
      <c r="K174" s="37" t="s">
        <v>5820</v>
      </c>
      <c r="L174" s="37" t="s">
        <v>5821</v>
      </c>
      <c r="M174" s="37"/>
      <c r="N174" s="37"/>
      <c r="O174" s="37" t="s">
        <v>5685</v>
      </c>
      <c r="P174" s="37" t="s">
        <v>5685</v>
      </c>
      <c r="Q174" s="37"/>
      <c r="R174" s="37" t="s">
        <v>5903</v>
      </c>
      <c r="T174">
        <f t="shared" si="2"/>
        <v>7</v>
      </c>
      <c r="U174" t="s">
        <v>3187</v>
      </c>
      <c r="V174" t="s">
        <v>573</v>
      </c>
    </row>
    <row r="175" spans="1:22" x14ac:dyDescent="0.25">
      <c r="A175" s="40">
        <v>45504</v>
      </c>
      <c r="B175" s="40">
        <v>45504</v>
      </c>
      <c r="C175" s="37" t="s">
        <v>5438</v>
      </c>
      <c r="D175" s="37" t="s">
        <v>6183</v>
      </c>
      <c r="E175" s="37" t="s">
        <v>6169</v>
      </c>
      <c r="F175" s="37" t="s">
        <v>4225</v>
      </c>
      <c r="G175" s="38"/>
      <c r="H175" s="38">
        <v>0</v>
      </c>
      <c r="I175" s="38">
        <v>0</v>
      </c>
      <c r="J175" s="38">
        <v>0</v>
      </c>
      <c r="K175" s="37"/>
      <c r="L175" s="37"/>
      <c r="M175" s="37"/>
      <c r="N175" s="37"/>
      <c r="O175" s="37"/>
      <c r="P175" s="37"/>
      <c r="Q175" s="37"/>
      <c r="R175" s="37"/>
      <c r="T175">
        <f t="shared" si="2"/>
        <v>7</v>
      </c>
      <c r="V175" t="s">
        <v>573</v>
      </c>
    </row>
    <row r="176" spans="1:22" x14ac:dyDescent="0.25">
      <c r="A176" s="40">
        <v>45506</v>
      </c>
      <c r="B176" s="40">
        <v>45506</v>
      </c>
      <c r="C176" s="37" t="s">
        <v>6502</v>
      </c>
      <c r="D176" s="37" t="s">
        <v>6503</v>
      </c>
      <c r="E176" s="37" t="s">
        <v>6169</v>
      </c>
      <c r="F176" s="37" t="s">
        <v>6170</v>
      </c>
      <c r="G176" s="38">
        <v>0</v>
      </c>
      <c r="H176" s="38">
        <v>30024523</v>
      </c>
      <c r="I176" s="38">
        <v>0</v>
      </c>
      <c r="J176" s="38">
        <v>30024523</v>
      </c>
      <c r="K176" s="37" t="s">
        <v>6199</v>
      </c>
      <c r="L176" s="37" t="s">
        <v>6200</v>
      </c>
      <c r="M176" s="37"/>
      <c r="N176" s="37"/>
      <c r="O176" s="37" t="s">
        <v>5630</v>
      </c>
      <c r="P176" s="37" t="s">
        <v>5630</v>
      </c>
      <c r="Q176" s="37"/>
      <c r="R176" s="37" t="s">
        <v>6328</v>
      </c>
      <c r="T176">
        <f t="shared" si="2"/>
        <v>8</v>
      </c>
      <c r="U176" t="s">
        <v>3187</v>
      </c>
      <c r="V176" t="s">
        <v>573</v>
      </c>
    </row>
    <row r="177" spans="1:22" x14ac:dyDescent="0.25">
      <c r="A177" s="40">
        <v>45506</v>
      </c>
      <c r="B177" s="40">
        <v>45506</v>
      </c>
      <c r="C177" s="37" t="s">
        <v>6502</v>
      </c>
      <c r="D177" s="37" t="s">
        <v>6504</v>
      </c>
      <c r="E177" s="37" t="s">
        <v>6169</v>
      </c>
      <c r="F177" s="37" t="s">
        <v>6170</v>
      </c>
      <c r="G177" s="38">
        <v>0</v>
      </c>
      <c r="H177" s="38">
        <v>62384195</v>
      </c>
      <c r="I177" s="38">
        <v>0</v>
      </c>
      <c r="J177" s="38">
        <v>92408718</v>
      </c>
      <c r="K177" s="37" t="s">
        <v>6199</v>
      </c>
      <c r="L177" s="37" t="s">
        <v>6200</v>
      </c>
      <c r="M177" s="37"/>
      <c r="N177" s="37"/>
      <c r="O177" s="37" t="s">
        <v>5634</v>
      </c>
      <c r="P177" s="37" t="s">
        <v>5634</v>
      </c>
      <c r="Q177" s="37"/>
      <c r="R177" s="37" t="s">
        <v>6332</v>
      </c>
      <c r="T177">
        <f t="shared" si="2"/>
        <v>8</v>
      </c>
      <c r="U177" t="s">
        <v>3187</v>
      </c>
      <c r="V177" t="s">
        <v>573</v>
      </c>
    </row>
    <row r="178" spans="1:22" x14ac:dyDescent="0.25">
      <c r="A178" s="40">
        <v>45506</v>
      </c>
      <c r="B178" s="40">
        <v>45506</v>
      </c>
      <c r="C178" s="37" t="s">
        <v>6502</v>
      </c>
      <c r="D178" s="37" t="s">
        <v>6505</v>
      </c>
      <c r="E178" s="37" t="s">
        <v>6169</v>
      </c>
      <c r="F178" s="37" t="s">
        <v>6170</v>
      </c>
      <c r="G178" s="38">
        <v>0</v>
      </c>
      <c r="H178" s="38">
        <v>61639360</v>
      </c>
      <c r="I178" s="38">
        <v>0</v>
      </c>
      <c r="J178" s="38">
        <v>154048078</v>
      </c>
      <c r="K178" s="37" t="s">
        <v>6199</v>
      </c>
      <c r="L178" s="37" t="s">
        <v>6200</v>
      </c>
      <c r="M178" s="37"/>
      <c r="N178" s="37"/>
      <c r="O178" s="37" t="s">
        <v>5638</v>
      </c>
      <c r="P178" s="37" t="s">
        <v>5638</v>
      </c>
      <c r="Q178" s="37"/>
      <c r="R178" s="37" t="s">
        <v>6336</v>
      </c>
      <c r="T178">
        <f t="shared" si="2"/>
        <v>8</v>
      </c>
      <c r="U178" t="s">
        <v>3187</v>
      </c>
      <c r="V178" t="s">
        <v>573</v>
      </c>
    </row>
    <row r="179" spans="1:22" x14ac:dyDescent="0.25">
      <c r="A179" s="40">
        <v>45506</v>
      </c>
      <c r="B179" s="40">
        <v>45506</v>
      </c>
      <c r="C179" s="37" t="s">
        <v>6502</v>
      </c>
      <c r="D179" s="37" t="s">
        <v>6506</v>
      </c>
      <c r="E179" s="37" t="s">
        <v>6169</v>
      </c>
      <c r="F179" s="37" t="s">
        <v>6170</v>
      </c>
      <c r="G179" s="38">
        <v>0</v>
      </c>
      <c r="H179" s="38">
        <v>38359193</v>
      </c>
      <c r="I179" s="38">
        <v>0</v>
      </c>
      <c r="J179" s="38">
        <v>192407271</v>
      </c>
      <c r="K179" s="37" t="s">
        <v>6199</v>
      </c>
      <c r="L179" s="37" t="s">
        <v>6200</v>
      </c>
      <c r="M179" s="37"/>
      <c r="N179" s="37"/>
      <c r="O179" s="37" t="s">
        <v>5640</v>
      </c>
      <c r="P179" s="37" t="s">
        <v>5640</v>
      </c>
      <c r="Q179" s="37"/>
      <c r="R179" s="37" t="s">
        <v>6338</v>
      </c>
      <c r="T179">
        <f t="shared" si="2"/>
        <v>8</v>
      </c>
      <c r="U179" t="s">
        <v>3187</v>
      </c>
      <c r="V179" t="s">
        <v>573</v>
      </c>
    </row>
    <row r="180" spans="1:22" x14ac:dyDescent="0.25">
      <c r="A180" s="40">
        <v>45506</v>
      </c>
      <c r="B180" s="40">
        <v>45506</v>
      </c>
      <c r="C180" s="37" t="s">
        <v>6502</v>
      </c>
      <c r="D180" s="37" t="s">
        <v>6507</v>
      </c>
      <c r="E180" s="37" t="s">
        <v>6169</v>
      </c>
      <c r="F180" s="37" t="s">
        <v>6170</v>
      </c>
      <c r="G180" s="38">
        <v>0</v>
      </c>
      <c r="H180" s="38">
        <v>296701356</v>
      </c>
      <c r="I180" s="38">
        <v>0</v>
      </c>
      <c r="J180" s="38">
        <v>489108627</v>
      </c>
      <c r="K180" s="37" t="s">
        <v>6199</v>
      </c>
      <c r="L180" s="37" t="s">
        <v>6200</v>
      </c>
      <c r="M180" s="37"/>
      <c r="N180" s="37"/>
      <c r="O180" s="37" t="s">
        <v>5642</v>
      </c>
      <c r="P180" s="37" t="s">
        <v>5642</v>
      </c>
      <c r="Q180" s="37"/>
      <c r="R180" s="37" t="s">
        <v>6340</v>
      </c>
      <c r="T180">
        <f t="shared" si="2"/>
        <v>8</v>
      </c>
      <c r="U180" t="s">
        <v>3187</v>
      </c>
      <c r="V180" t="s">
        <v>573</v>
      </c>
    </row>
    <row r="181" spans="1:22" x14ac:dyDescent="0.25">
      <c r="A181" s="40">
        <v>45506</v>
      </c>
      <c r="B181" s="40">
        <v>45506</v>
      </c>
      <c r="C181" s="37" t="s">
        <v>6502</v>
      </c>
      <c r="D181" s="37" t="s">
        <v>6508</v>
      </c>
      <c r="E181" s="37" t="s">
        <v>6169</v>
      </c>
      <c r="F181" s="37" t="s">
        <v>6170</v>
      </c>
      <c r="G181" s="38">
        <v>0</v>
      </c>
      <c r="H181" s="38">
        <v>37967773</v>
      </c>
      <c r="I181" s="38">
        <v>0</v>
      </c>
      <c r="J181" s="38">
        <v>527076400</v>
      </c>
      <c r="K181" s="37" t="s">
        <v>6199</v>
      </c>
      <c r="L181" s="37" t="s">
        <v>6200</v>
      </c>
      <c r="M181" s="37"/>
      <c r="N181" s="37"/>
      <c r="O181" s="37" t="s">
        <v>5644</v>
      </c>
      <c r="P181" s="37" t="s">
        <v>5644</v>
      </c>
      <c r="Q181" s="37"/>
      <c r="R181" s="37" t="s">
        <v>6342</v>
      </c>
      <c r="T181">
        <f t="shared" si="2"/>
        <v>8</v>
      </c>
      <c r="U181" t="s">
        <v>3187</v>
      </c>
      <c r="V181" t="s">
        <v>573</v>
      </c>
    </row>
    <row r="182" spans="1:22" x14ac:dyDescent="0.25">
      <c r="A182" s="40">
        <v>45506</v>
      </c>
      <c r="B182" s="40">
        <v>45506</v>
      </c>
      <c r="C182" s="37" t="s">
        <v>6502</v>
      </c>
      <c r="D182" s="37" t="s">
        <v>6509</v>
      </c>
      <c r="E182" s="37" t="s">
        <v>6169</v>
      </c>
      <c r="F182" s="37" t="s">
        <v>6170</v>
      </c>
      <c r="G182" s="38">
        <v>0</v>
      </c>
      <c r="H182" s="38">
        <v>48110149</v>
      </c>
      <c r="I182" s="38">
        <v>0</v>
      </c>
      <c r="J182" s="38">
        <v>575186549</v>
      </c>
      <c r="K182" s="37" t="s">
        <v>6199</v>
      </c>
      <c r="L182" s="37" t="s">
        <v>6200</v>
      </c>
      <c r="M182" s="37"/>
      <c r="N182" s="37"/>
      <c r="O182" s="37" t="s">
        <v>5546</v>
      </c>
      <c r="P182" s="37" t="s">
        <v>5546</v>
      </c>
      <c r="Q182" s="37"/>
      <c r="R182" s="37" t="s">
        <v>5895</v>
      </c>
      <c r="T182">
        <f t="shared" si="2"/>
        <v>8</v>
      </c>
      <c r="U182" t="s">
        <v>3187</v>
      </c>
      <c r="V182" t="s">
        <v>573</v>
      </c>
    </row>
    <row r="183" spans="1:22" x14ac:dyDescent="0.25">
      <c r="A183" s="40">
        <v>45506</v>
      </c>
      <c r="B183" s="40">
        <v>45506</v>
      </c>
      <c r="C183" s="37" t="s">
        <v>6502</v>
      </c>
      <c r="D183" s="37" t="s">
        <v>6510</v>
      </c>
      <c r="E183" s="37" t="s">
        <v>6169</v>
      </c>
      <c r="F183" s="37" t="s">
        <v>6170</v>
      </c>
      <c r="G183" s="38">
        <v>0</v>
      </c>
      <c r="H183" s="38">
        <v>26421584</v>
      </c>
      <c r="I183" s="38">
        <v>0</v>
      </c>
      <c r="J183" s="38">
        <v>601608133</v>
      </c>
      <c r="K183" s="37" t="s">
        <v>6199</v>
      </c>
      <c r="L183" s="37" t="s">
        <v>6200</v>
      </c>
      <c r="M183" s="37"/>
      <c r="N183" s="37"/>
      <c r="O183" s="37" t="s">
        <v>5647</v>
      </c>
      <c r="P183" s="37" t="s">
        <v>5647</v>
      </c>
      <c r="Q183" s="37"/>
      <c r="R183" s="37" t="s">
        <v>6345</v>
      </c>
      <c r="T183">
        <f t="shared" si="2"/>
        <v>8</v>
      </c>
      <c r="U183" t="s">
        <v>3187</v>
      </c>
      <c r="V183" t="s">
        <v>573</v>
      </c>
    </row>
    <row r="184" spans="1:22" x14ac:dyDescent="0.25">
      <c r="A184" s="40">
        <v>45506</v>
      </c>
      <c r="B184" s="40">
        <v>45506</v>
      </c>
      <c r="C184" s="37" t="s">
        <v>6502</v>
      </c>
      <c r="D184" s="37" t="s">
        <v>6511</v>
      </c>
      <c r="E184" s="37" t="s">
        <v>6169</v>
      </c>
      <c r="F184" s="37" t="s">
        <v>6170</v>
      </c>
      <c r="G184" s="38">
        <v>0</v>
      </c>
      <c r="H184" s="38">
        <v>57460018</v>
      </c>
      <c r="I184" s="38">
        <v>0</v>
      </c>
      <c r="J184" s="38">
        <v>659068151</v>
      </c>
      <c r="K184" s="37" t="s">
        <v>6199</v>
      </c>
      <c r="L184" s="37" t="s">
        <v>6200</v>
      </c>
      <c r="M184" s="37"/>
      <c r="N184" s="37"/>
      <c r="O184" s="37" t="s">
        <v>5651</v>
      </c>
      <c r="P184" s="37" t="s">
        <v>5651</v>
      </c>
      <c r="Q184" s="37"/>
      <c r="R184" s="37" t="s">
        <v>6347</v>
      </c>
      <c r="T184">
        <f t="shared" si="2"/>
        <v>8</v>
      </c>
      <c r="U184" t="s">
        <v>3187</v>
      </c>
      <c r="V184" t="s">
        <v>573</v>
      </c>
    </row>
    <row r="185" spans="1:22" x14ac:dyDescent="0.25">
      <c r="A185" s="40">
        <v>45506</v>
      </c>
      <c r="B185" s="40">
        <v>45506</v>
      </c>
      <c r="C185" s="37" t="s">
        <v>6502</v>
      </c>
      <c r="D185" s="37" t="s">
        <v>6512</v>
      </c>
      <c r="E185" s="37" t="s">
        <v>6169</v>
      </c>
      <c r="F185" s="37" t="s">
        <v>6170</v>
      </c>
      <c r="G185" s="38">
        <v>0</v>
      </c>
      <c r="H185" s="38">
        <v>27582938</v>
      </c>
      <c r="I185" s="38">
        <v>0</v>
      </c>
      <c r="J185" s="38">
        <v>686651089</v>
      </c>
      <c r="K185" s="37" t="s">
        <v>6199</v>
      </c>
      <c r="L185" s="37" t="s">
        <v>6200</v>
      </c>
      <c r="M185" s="37"/>
      <c r="N185" s="37"/>
      <c r="O185" s="37" t="s">
        <v>5653</v>
      </c>
      <c r="P185" s="37" t="s">
        <v>5653</v>
      </c>
      <c r="Q185" s="37"/>
      <c r="R185" s="37" t="s">
        <v>6323</v>
      </c>
      <c r="T185">
        <f t="shared" si="2"/>
        <v>8</v>
      </c>
      <c r="U185" t="s">
        <v>3187</v>
      </c>
      <c r="V185" t="s">
        <v>573</v>
      </c>
    </row>
    <row r="186" spans="1:22" x14ac:dyDescent="0.25">
      <c r="A186" s="40">
        <v>45506</v>
      </c>
      <c r="B186" s="40">
        <v>45506</v>
      </c>
      <c r="C186" s="37" t="s">
        <v>6502</v>
      </c>
      <c r="D186" s="37" t="s">
        <v>6513</v>
      </c>
      <c r="E186" s="37" t="s">
        <v>6169</v>
      </c>
      <c r="F186" s="37" t="s">
        <v>6170</v>
      </c>
      <c r="G186" s="38">
        <v>0</v>
      </c>
      <c r="H186" s="38">
        <v>25556321</v>
      </c>
      <c r="I186" s="38">
        <v>0</v>
      </c>
      <c r="J186" s="38">
        <v>712207410</v>
      </c>
      <c r="K186" s="37" t="s">
        <v>6199</v>
      </c>
      <c r="L186" s="37" t="s">
        <v>6200</v>
      </c>
      <c r="M186" s="37"/>
      <c r="N186" s="37"/>
      <c r="O186" s="37" t="s">
        <v>5655</v>
      </c>
      <c r="P186" s="37" t="s">
        <v>5655</v>
      </c>
      <c r="Q186" s="37"/>
      <c r="R186" s="37" t="s">
        <v>6349</v>
      </c>
      <c r="T186">
        <f t="shared" si="2"/>
        <v>8</v>
      </c>
      <c r="U186" t="s">
        <v>3187</v>
      </c>
      <c r="V186" t="s">
        <v>573</v>
      </c>
    </row>
    <row r="187" spans="1:22" x14ac:dyDescent="0.25">
      <c r="A187" s="40">
        <v>45506</v>
      </c>
      <c r="B187" s="40">
        <v>45506</v>
      </c>
      <c r="C187" s="37" t="s">
        <v>6502</v>
      </c>
      <c r="D187" s="37" t="s">
        <v>6514</v>
      </c>
      <c r="E187" s="37" t="s">
        <v>6169</v>
      </c>
      <c r="F187" s="37" t="s">
        <v>6170</v>
      </c>
      <c r="G187" s="38">
        <v>0</v>
      </c>
      <c r="H187" s="38">
        <v>44257378</v>
      </c>
      <c r="I187" s="38">
        <v>0</v>
      </c>
      <c r="J187" s="38">
        <v>756464788</v>
      </c>
      <c r="K187" s="37" t="s">
        <v>6199</v>
      </c>
      <c r="L187" s="37" t="s">
        <v>6200</v>
      </c>
      <c r="M187" s="37"/>
      <c r="N187" s="37"/>
      <c r="O187" s="37" t="s">
        <v>5659</v>
      </c>
      <c r="P187" s="37" t="s">
        <v>5659</v>
      </c>
      <c r="Q187" s="37"/>
      <c r="R187" s="37" t="s">
        <v>6353</v>
      </c>
      <c r="T187">
        <f t="shared" si="2"/>
        <v>8</v>
      </c>
      <c r="U187" t="s">
        <v>3187</v>
      </c>
      <c r="V187" t="s">
        <v>573</v>
      </c>
    </row>
    <row r="188" spans="1:22" x14ac:dyDescent="0.25">
      <c r="A188" s="40">
        <v>45506</v>
      </c>
      <c r="B188" s="40">
        <v>45506</v>
      </c>
      <c r="C188" s="37" t="s">
        <v>6502</v>
      </c>
      <c r="D188" s="37" t="s">
        <v>6515</v>
      </c>
      <c r="E188" s="37" t="s">
        <v>6169</v>
      </c>
      <c r="F188" s="37" t="s">
        <v>6170</v>
      </c>
      <c r="G188" s="38">
        <v>0</v>
      </c>
      <c r="H188" s="38">
        <v>193914075</v>
      </c>
      <c r="I188" s="38">
        <v>0</v>
      </c>
      <c r="J188" s="38">
        <v>950378863</v>
      </c>
      <c r="K188" s="37" t="s">
        <v>6199</v>
      </c>
      <c r="L188" s="37" t="s">
        <v>6200</v>
      </c>
      <c r="M188" s="37"/>
      <c r="N188" s="37"/>
      <c r="O188" s="37" t="s">
        <v>5661</v>
      </c>
      <c r="P188" s="37" t="s">
        <v>5661</v>
      </c>
      <c r="Q188" s="37"/>
      <c r="R188" s="37" t="s">
        <v>6355</v>
      </c>
      <c r="T188">
        <f t="shared" si="2"/>
        <v>8</v>
      </c>
      <c r="U188" t="s">
        <v>3187</v>
      </c>
      <c r="V188" t="s">
        <v>573</v>
      </c>
    </row>
    <row r="189" spans="1:22" x14ac:dyDescent="0.25">
      <c r="A189" s="40">
        <v>45506</v>
      </c>
      <c r="B189" s="40">
        <v>45506</v>
      </c>
      <c r="C189" s="37" t="s">
        <v>6502</v>
      </c>
      <c r="D189" s="37" t="s">
        <v>6516</v>
      </c>
      <c r="E189" s="37" t="s">
        <v>6169</v>
      </c>
      <c r="F189" s="37" t="s">
        <v>6170</v>
      </c>
      <c r="G189" s="38">
        <v>0</v>
      </c>
      <c r="H189" s="38">
        <v>26672701</v>
      </c>
      <c r="I189" s="38">
        <v>0</v>
      </c>
      <c r="J189" s="38">
        <v>977051564</v>
      </c>
      <c r="K189" s="37" t="s">
        <v>6199</v>
      </c>
      <c r="L189" s="37" t="s">
        <v>6200</v>
      </c>
      <c r="M189" s="37"/>
      <c r="N189" s="37"/>
      <c r="O189" s="37" t="s">
        <v>172</v>
      </c>
      <c r="P189" s="37" t="s">
        <v>5584</v>
      </c>
      <c r="Q189" s="37"/>
      <c r="R189" s="37" t="s">
        <v>6359</v>
      </c>
      <c r="T189">
        <f t="shared" si="2"/>
        <v>8</v>
      </c>
      <c r="U189" t="s">
        <v>3187</v>
      </c>
      <c r="V189" t="s">
        <v>573</v>
      </c>
    </row>
    <row r="190" spans="1:22" x14ac:dyDescent="0.25">
      <c r="A190" s="40">
        <v>45506</v>
      </c>
      <c r="B190" s="40">
        <v>45506</v>
      </c>
      <c r="C190" s="37" t="s">
        <v>6502</v>
      </c>
      <c r="D190" s="37" t="s">
        <v>6517</v>
      </c>
      <c r="E190" s="37" t="s">
        <v>6169</v>
      </c>
      <c r="F190" s="37" t="s">
        <v>6170</v>
      </c>
      <c r="G190" s="38">
        <v>0</v>
      </c>
      <c r="H190" s="38">
        <v>42761142</v>
      </c>
      <c r="I190" s="38">
        <v>0</v>
      </c>
      <c r="J190" s="38">
        <v>1019812706</v>
      </c>
      <c r="K190" s="37" t="s">
        <v>6199</v>
      </c>
      <c r="L190" s="37" t="s">
        <v>6200</v>
      </c>
      <c r="M190" s="37"/>
      <c r="N190" s="37"/>
      <c r="O190" s="37" t="s">
        <v>5542</v>
      </c>
      <c r="P190" s="37" t="s">
        <v>5542</v>
      </c>
      <c r="Q190" s="37"/>
      <c r="R190" s="37" t="s">
        <v>5907</v>
      </c>
      <c r="T190">
        <f t="shared" si="2"/>
        <v>8</v>
      </c>
      <c r="U190" t="s">
        <v>3187</v>
      </c>
      <c r="V190" t="s">
        <v>573</v>
      </c>
    </row>
    <row r="191" spans="1:22" x14ac:dyDescent="0.25">
      <c r="A191" s="40">
        <v>45506</v>
      </c>
      <c r="B191" s="40">
        <v>45506</v>
      </c>
      <c r="C191" s="37" t="s">
        <v>6502</v>
      </c>
      <c r="D191" s="37" t="s">
        <v>6518</v>
      </c>
      <c r="E191" s="37" t="s">
        <v>6169</v>
      </c>
      <c r="F191" s="37" t="s">
        <v>6170</v>
      </c>
      <c r="G191" s="38">
        <v>0</v>
      </c>
      <c r="H191" s="38">
        <v>48110149</v>
      </c>
      <c r="I191" s="38">
        <v>0</v>
      </c>
      <c r="J191" s="38">
        <v>1067922855</v>
      </c>
      <c r="K191" s="37" t="s">
        <v>6199</v>
      </c>
      <c r="L191" s="37" t="s">
        <v>6200</v>
      </c>
      <c r="M191" s="37"/>
      <c r="N191" s="37"/>
      <c r="O191" s="37" t="s">
        <v>5550</v>
      </c>
      <c r="P191" s="37" t="s">
        <v>5550</v>
      </c>
      <c r="Q191" s="37"/>
      <c r="R191" s="37" t="s">
        <v>5909</v>
      </c>
      <c r="T191">
        <f t="shared" si="2"/>
        <v>8</v>
      </c>
      <c r="U191" t="s">
        <v>3187</v>
      </c>
      <c r="V191" t="s">
        <v>573</v>
      </c>
    </row>
    <row r="192" spans="1:22" x14ac:dyDescent="0.25">
      <c r="A192" s="40">
        <v>45506</v>
      </c>
      <c r="B192" s="40">
        <v>45506</v>
      </c>
      <c r="C192" s="37" t="s">
        <v>6502</v>
      </c>
      <c r="D192" s="37" t="s">
        <v>6519</v>
      </c>
      <c r="E192" s="37" t="s">
        <v>6169</v>
      </c>
      <c r="F192" s="37" t="s">
        <v>6170</v>
      </c>
      <c r="G192" s="38">
        <v>0</v>
      </c>
      <c r="H192" s="38">
        <v>55966449</v>
      </c>
      <c r="I192" s="38">
        <v>0</v>
      </c>
      <c r="J192" s="38">
        <v>1123889304</v>
      </c>
      <c r="K192" s="37" t="s">
        <v>6199</v>
      </c>
      <c r="L192" s="37" t="s">
        <v>6200</v>
      </c>
      <c r="M192" s="37"/>
      <c r="N192" s="37"/>
      <c r="O192" s="37" t="s">
        <v>5563</v>
      </c>
      <c r="P192" s="37" t="s">
        <v>5563</v>
      </c>
      <c r="Q192" s="37"/>
      <c r="R192" s="37" t="s">
        <v>5892</v>
      </c>
      <c r="T192">
        <f t="shared" si="2"/>
        <v>8</v>
      </c>
      <c r="U192" t="s">
        <v>3187</v>
      </c>
      <c r="V192" t="s">
        <v>573</v>
      </c>
    </row>
    <row r="193" spans="1:22" x14ac:dyDescent="0.25">
      <c r="A193" s="40">
        <v>45506</v>
      </c>
      <c r="B193" s="40">
        <v>45506</v>
      </c>
      <c r="C193" s="37" t="s">
        <v>6502</v>
      </c>
      <c r="D193" s="37" t="s">
        <v>6520</v>
      </c>
      <c r="E193" s="37" t="s">
        <v>6169</v>
      </c>
      <c r="F193" s="37" t="s">
        <v>6170</v>
      </c>
      <c r="G193" s="38">
        <v>0</v>
      </c>
      <c r="H193" s="38">
        <v>45287429</v>
      </c>
      <c r="I193" s="38">
        <v>0</v>
      </c>
      <c r="J193" s="38">
        <v>1169176733</v>
      </c>
      <c r="K193" s="37" t="s">
        <v>6199</v>
      </c>
      <c r="L193" s="37" t="s">
        <v>6200</v>
      </c>
      <c r="M193" s="37"/>
      <c r="N193" s="37"/>
      <c r="O193" s="37" t="s">
        <v>5554</v>
      </c>
      <c r="P193" s="37" t="s">
        <v>5554</v>
      </c>
      <c r="Q193" s="37"/>
      <c r="R193" s="37" t="s">
        <v>5911</v>
      </c>
      <c r="T193">
        <f t="shared" si="2"/>
        <v>8</v>
      </c>
      <c r="U193" t="s">
        <v>3187</v>
      </c>
      <c r="V193" t="s">
        <v>573</v>
      </c>
    </row>
    <row r="194" spans="1:22" x14ac:dyDescent="0.25">
      <c r="A194" s="40">
        <v>45506</v>
      </c>
      <c r="B194" s="40">
        <v>45506</v>
      </c>
      <c r="C194" s="37" t="s">
        <v>6502</v>
      </c>
      <c r="D194" s="37" t="s">
        <v>6521</v>
      </c>
      <c r="E194" s="37" t="s">
        <v>6169</v>
      </c>
      <c r="F194" s="37" t="s">
        <v>6170</v>
      </c>
      <c r="G194" s="38">
        <v>0</v>
      </c>
      <c r="H194" s="38">
        <v>28545837</v>
      </c>
      <c r="I194" s="38">
        <v>0</v>
      </c>
      <c r="J194" s="38">
        <v>1197722570</v>
      </c>
      <c r="K194" s="37" t="s">
        <v>6199</v>
      </c>
      <c r="L194" s="37" t="s">
        <v>6200</v>
      </c>
      <c r="M194" s="37"/>
      <c r="N194" s="37"/>
      <c r="O194" s="37" t="s">
        <v>5557</v>
      </c>
      <c r="P194" s="37" t="s">
        <v>5557</v>
      </c>
      <c r="Q194" s="37"/>
      <c r="R194" s="37" t="s">
        <v>5913</v>
      </c>
      <c r="T194">
        <f t="shared" si="2"/>
        <v>8</v>
      </c>
      <c r="U194" t="s">
        <v>3187</v>
      </c>
      <c r="V194" t="s">
        <v>573</v>
      </c>
    </row>
    <row r="195" spans="1:22" x14ac:dyDescent="0.25">
      <c r="A195" s="40">
        <v>45506</v>
      </c>
      <c r="B195" s="40">
        <v>45506</v>
      </c>
      <c r="C195" s="37" t="s">
        <v>6502</v>
      </c>
      <c r="D195" s="37" t="s">
        <v>6522</v>
      </c>
      <c r="E195" s="37" t="s">
        <v>6169</v>
      </c>
      <c r="F195" s="37" t="s">
        <v>6170</v>
      </c>
      <c r="G195" s="38">
        <v>0</v>
      </c>
      <c r="H195" s="38">
        <v>78600172</v>
      </c>
      <c r="I195" s="38">
        <v>0</v>
      </c>
      <c r="J195" s="38">
        <v>1276322742</v>
      </c>
      <c r="K195" s="37" t="s">
        <v>6199</v>
      </c>
      <c r="L195" s="37" t="s">
        <v>6200</v>
      </c>
      <c r="M195" s="37"/>
      <c r="N195" s="37"/>
      <c r="O195" s="37" t="s">
        <v>5574</v>
      </c>
      <c r="P195" s="37" t="s">
        <v>5574</v>
      </c>
      <c r="Q195" s="37"/>
      <c r="R195" s="37" t="s">
        <v>6367</v>
      </c>
      <c r="T195">
        <f t="shared" si="2"/>
        <v>8</v>
      </c>
      <c r="U195" t="s">
        <v>3187</v>
      </c>
      <c r="V195" t="s">
        <v>573</v>
      </c>
    </row>
    <row r="196" spans="1:22" x14ac:dyDescent="0.25">
      <c r="A196" s="40">
        <v>45506</v>
      </c>
      <c r="B196" s="40">
        <v>45506</v>
      </c>
      <c r="C196" s="37" t="s">
        <v>6502</v>
      </c>
      <c r="D196" s="37" t="s">
        <v>6523</v>
      </c>
      <c r="E196" s="37" t="s">
        <v>6169</v>
      </c>
      <c r="F196" s="37" t="s">
        <v>6170</v>
      </c>
      <c r="G196" s="38">
        <v>0</v>
      </c>
      <c r="H196" s="38">
        <v>94492246</v>
      </c>
      <c r="I196" s="38">
        <v>0</v>
      </c>
      <c r="J196" s="38">
        <v>1370814988</v>
      </c>
      <c r="K196" s="37" t="s">
        <v>6199</v>
      </c>
      <c r="L196" s="37" t="s">
        <v>6200</v>
      </c>
      <c r="M196" s="37"/>
      <c r="N196" s="37"/>
      <c r="O196" s="37" t="s">
        <v>5579</v>
      </c>
      <c r="P196" s="37" t="s">
        <v>5579</v>
      </c>
      <c r="Q196" s="37"/>
      <c r="R196" s="37" t="s">
        <v>6524</v>
      </c>
      <c r="T196">
        <f t="shared" si="2"/>
        <v>8</v>
      </c>
      <c r="U196" t="s">
        <v>3187</v>
      </c>
      <c r="V196" t="s">
        <v>573</v>
      </c>
    </row>
    <row r="197" spans="1:22" x14ac:dyDescent="0.25">
      <c r="A197" s="40">
        <v>45506</v>
      </c>
      <c r="B197" s="40">
        <v>45506</v>
      </c>
      <c r="C197" s="37" t="s">
        <v>6502</v>
      </c>
      <c r="D197" s="37" t="s">
        <v>6525</v>
      </c>
      <c r="E197" s="37" t="s">
        <v>6169</v>
      </c>
      <c r="F197" s="37" t="s">
        <v>6170</v>
      </c>
      <c r="G197" s="38">
        <v>0</v>
      </c>
      <c r="H197" s="38">
        <v>40328164</v>
      </c>
      <c r="I197" s="38">
        <v>0</v>
      </c>
      <c r="J197" s="38">
        <v>1411143152</v>
      </c>
      <c r="K197" s="37" t="s">
        <v>6199</v>
      </c>
      <c r="L197" s="37" t="s">
        <v>6200</v>
      </c>
      <c r="M197" s="37"/>
      <c r="N197" s="37"/>
      <c r="O197" s="37" t="s">
        <v>5599</v>
      </c>
      <c r="P197" s="37" t="s">
        <v>5599</v>
      </c>
      <c r="Q197" s="37"/>
      <c r="R197" s="37" t="s">
        <v>5900</v>
      </c>
      <c r="T197">
        <f t="shared" ref="T197:T260" si="3">+MONTH(A197)</f>
        <v>8</v>
      </c>
      <c r="U197" t="s">
        <v>3187</v>
      </c>
      <c r="V197" t="s">
        <v>573</v>
      </c>
    </row>
    <row r="198" spans="1:22" x14ac:dyDescent="0.25">
      <c r="A198" s="40">
        <v>45506</v>
      </c>
      <c r="B198" s="40">
        <v>45506</v>
      </c>
      <c r="C198" s="37" t="s">
        <v>6502</v>
      </c>
      <c r="D198" s="37" t="s">
        <v>6526</v>
      </c>
      <c r="E198" s="37" t="s">
        <v>6169</v>
      </c>
      <c r="F198" s="37" t="s">
        <v>6170</v>
      </c>
      <c r="G198" s="38">
        <v>0</v>
      </c>
      <c r="H198" s="38">
        <v>23566975</v>
      </c>
      <c r="I198" s="38">
        <v>0</v>
      </c>
      <c r="J198" s="38">
        <v>1434710127</v>
      </c>
      <c r="K198" s="37" t="s">
        <v>6199</v>
      </c>
      <c r="L198" s="37" t="s">
        <v>6200</v>
      </c>
      <c r="M198" s="37"/>
      <c r="N198" s="37"/>
      <c r="O198" s="37" t="s">
        <v>5680</v>
      </c>
      <c r="P198" s="37" t="s">
        <v>5680</v>
      </c>
      <c r="Q198" s="37"/>
      <c r="R198" s="37" t="s">
        <v>6371</v>
      </c>
      <c r="T198">
        <f t="shared" si="3"/>
        <v>8</v>
      </c>
      <c r="U198" t="s">
        <v>3187</v>
      </c>
      <c r="V198" t="s">
        <v>573</v>
      </c>
    </row>
    <row r="199" spans="1:22" x14ac:dyDescent="0.25">
      <c r="A199" s="40">
        <v>45506</v>
      </c>
      <c r="B199" s="40">
        <v>45506</v>
      </c>
      <c r="C199" s="37" t="s">
        <v>6527</v>
      </c>
      <c r="D199" s="37" t="s">
        <v>6528</v>
      </c>
      <c r="E199" s="37" t="s">
        <v>6169</v>
      </c>
      <c r="F199" s="37" t="s">
        <v>6170</v>
      </c>
      <c r="G199" s="38">
        <v>0</v>
      </c>
      <c r="H199" s="38">
        <v>25821093</v>
      </c>
      <c r="I199" s="38">
        <v>0</v>
      </c>
      <c r="J199" s="38">
        <v>1460531220</v>
      </c>
      <c r="K199" s="37" t="s">
        <v>6199</v>
      </c>
      <c r="L199" s="37" t="s">
        <v>6200</v>
      </c>
      <c r="M199" s="37"/>
      <c r="N199" s="37"/>
      <c r="O199" s="37" t="s">
        <v>5593</v>
      </c>
      <c r="P199" s="37" t="s">
        <v>5593</v>
      </c>
      <c r="Q199" s="37"/>
      <c r="R199" s="37" t="s">
        <v>5916</v>
      </c>
      <c r="T199">
        <f t="shared" si="3"/>
        <v>8</v>
      </c>
      <c r="U199" t="s">
        <v>3187</v>
      </c>
      <c r="V199" t="s">
        <v>573</v>
      </c>
    </row>
    <row r="200" spans="1:22" x14ac:dyDescent="0.25">
      <c r="A200" s="40">
        <v>45506</v>
      </c>
      <c r="B200" s="40">
        <v>45506</v>
      </c>
      <c r="C200" s="37" t="s">
        <v>6527</v>
      </c>
      <c r="D200" s="37" t="s">
        <v>6529</v>
      </c>
      <c r="E200" s="37" t="s">
        <v>6169</v>
      </c>
      <c r="F200" s="37" t="s">
        <v>6170</v>
      </c>
      <c r="G200" s="38">
        <v>0</v>
      </c>
      <c r="H200" s="38">
        <v>79203175</v>
      </c>
      <c r="I200" s="38">
        <v>0</v>
      </c>
      <c r="J200" s="38">
        <v>1539734395</v>
      </c>
      <c r="K200" s="37" t="s">
        <v>6199</v>
      </c>
      <c r="L200" s="37" t="s">
        <v>6200</v>
      </c>
      <c r="M200" s="37"/>
      <c r="N200" s="37"/>
      <c r="O200" s="37" t="s">
        <v>5976</v>
      </c>
      <c r="P200" s="37" t="s">
        <v>5976</v>
      </c>
      <c r="Q200" s="37"/>
      <c r="R200" s="37" t="s">
        <v>6530</v>
      </c>
      <c r="T200">
        <f t="shared" si="3"/>
        <v>8</v>
      </c>
      <c r="U200" t="s">
        <v>3187</v>
      </c>
      <c r="V200" t="s">
        <v>573</v>
      </c>
    </row>
    <row r="201" spans="1:22" x14ac:dyDescent="0.25">
      <c r="A201" s="40">
        <v>45506</v>
      </c>
      <c r="B201" s="40">
        <v>45506</v>
      </c>
      <c r="C201" s="37" t="s">
        <v>6527</v>
      </c>
      <c r="D201" s="37" t="s">
        <v>6531</v>
      </c>
      <c r="E201" s="37" t="s">
        <v>6169</v>
      </c>
      <c r="F201" s="37" t="s">
        <v>6170</v>
      </c>
      <c r="G201" s="38">
        <v>0</v>
      </c>
      <c r="H201" s="38">
        <v>76887933</v>
      </c>
      <c r="I201" s="38">
        <v>0</v>
      </c>
      <c r="J201" s="38">
        <v>1616622328</v>
      </c>
      <c r="K201" s="37" t="s">
        <v>6199</v>
      </c>
      <c r="L201" s="37" t="s">
        <v>6200</v>
      </c>
      <c r="M201" s="37"/>
      <c r="N201" s="37"/>
      <c r="O201" s="37" t="s">
        <v>5978</v>
      </c>
      <c r="P201" s="37" t="s">
        <v>5978</v>
      </c>
      <c r="Q201" s="37"/>
      <c r="R201" s="37" t="s">
        <v>6532</v>
      </c>
      <c r="T201">
        <f t="shared" si="3"/>
        <v>8</v>
      </c>
      <c r="U201" t="s">
        <v>3187</v>
      </c>
      <c r="V201" t="s">
        <v>573</v>
      </c>
    </row>
    <row r="202" spans="1:22" x14ac:dyDescent="0.25">
      <c r="A202" s="40">
        <v>45506</v>
      </c>
      <c r="B202" s="40">
        <v>45506</v>
      </c>
      <c r="C202" s="37" t="s">
        <v>6527</v>
      </c>
      <c r="D202" s="37" t="s">
        <v>6533</v>
      </c>
      <c r="E202" s="37" t="s">
        <v>6169</v>
      </c>
      <c r="F202" s="37" t="s">
        <v>6170</v>
      </c>
      <c r="G202" s="38">
        <v>0</v>
      </c>
      <c r="H202" s="38">
        <v>80045624</v>
      </c>
      <c r="I202" s="38">
        <v>0</v>
      </c>
      <c r="J202" s="38">
        <v>1696667952</v>
      </c>
      <c r="K202" s="37" t="s">
        <v>6199</v>
      </c>
      <c r="L202" s="37" t="s">
        <v>6200</v>
      </c>
      <c r="M202" s="37"/>
      <c r="N202" s="37"/>
      <c r="O202" s="37" t="s">
        <v>5980</v>
      </c>
      <c r="P202" s="37" t="s">
        <v>5980</v>
      </c>
      <c r="Q202" s="37"/>
      <c r="R202" s="37" t="s">
        <v>6534</v>
      </c>
      <c r="T202">
        <f t="shared" si="3"/>
        <v>8</v>
      </c>
      <c r="U202" t="s">
        <v>3187</v>
      </c>
      <c r="V202" t="s">
        <v>573</v>
      </c>
    </row>
    <row r="203" spans="1:22" x14ac:dyDescent="0.25">
      <c r="A203" s="40">
        <v>45506</v>
      </c>
      <c r="B203" s="40">
        <v>45506</v>
      </c>
      <c r="C203" s="37" t="s">
        <v>6535</v>
      </c>
      <c r="D203" s="37" t="s">
        <v>6536</v>
      </c>
      <c r="E203" s="37" t="s">
        <v>6169</v>
      </c>
      <c r="F203" s="37" t="s">
        <v>6170</v>
      </c>
      <c r="G203" s="38">
        <v>0</v>
      </c>
      <c r="H203" s="38">
        <v>40569450</v>
      </c>
      <c r="I203" s="38">
        <v>0</v>
      </c>
      <c r="J203" s="38">
        <v>1737237402</v>
      </c>
      <c r="K203" s="37" t="s">
        <v>5597</v>
      </c>
      <c r="L203" s="37" t="s">
        <v>5598</v>
      </c>
      <c r="M203" s="37"/>
      <c r="N203" s="37"/>
      <c r="O203" s="37" t="s">
        <v>138</v>
      </c>
      <c r="P203" s="37" t="s">
        <v>5649</v>
      </c>
      <c r="Q203" s="37"/>
      <c r="R203" s="37" t="s">
        <v>6319</v>
      </c>
      <c r="T203">
        <f t="shared" si="3"/>
        <v>8</v>
      </c>
      <c r="U203" t="s">
        <v>3187</v>
      </c>
      <c r="V203" t="s">
        <v>573</v>
      </c>
    </row>
    <row r="204" spans="1:22" x14ac:dyDescent="0.25">
      <c r="A204" s="40">
        <v>45506</v>
      </c>
      <c r="B204" s="40">
        <v>45506</v>
      </c>
      <c r="C204" s="37" t="s">
        <v>6535</v>
      </c>
      <c r="D204" s="37" t="s">
        <v>6537</v>
      </c>
      <c r="E204" s="37" t="s">
        <v>6169</v>
      </c>
      <c r="F204" s="37" t="s">
        <v>6170</v>
      </c>
      <c r="G204" s="38">
        <v>0</v>
      </c>
      <c r="H204" s="38">
        <v>40141792</v>
      </c>
      <c r="I204" s="38">
        <v>0</v>
      </c>
      <c r="J204" s="38">
        <v>1777379194</v>
      </c>
      <c r="K204" s="37" t="s">
        <v>5597</v>
      </c>
      <c r="L204" s="37" t="s">
        <v>5598</v>
      </c>
      <c r="M204" s="37"/>
      <c r="N204" s="37"/>
      <c r="O204" s="37" t="s">
        <v>163</v>
      </c>
      <c r="P204" s="37" t="s">
        <v>5687</v>
      </c>
      <c r="Q204" s="37"/>
      <c r="R204" s="37" t="s">
        <v>5905</v>
      </c>
      <c r="T204">
        <f t="shared" si="3"/>
        <v>8</v>
      </c>
      <c r="U204" t="s">
        <v>3187</v>
      </c>
      <c r="V204" t="s">
        <v>573</v>
      </c>
    </row>
    <row r="205" spans="1:22" x14ac:dyDescent="0.25">
      <c r="A205" s="40">
        <v>45506</v>
      </c>
      <c r="B205" s="40">
        <v>45506</v>
      </c>
      <c r="C205" s="37" t="s">
        <v>6538</v>
      </c>
      <c r="D205" s="37" t="s">
        <v>6539</v>
      </c>
      <c r="E205" s="37" t="s">
        <v>6169</v>
      </c>
      <c r="F205" s="37" t="s">
        <v>6170</v>
      </c>
      <c r="G205" s="38">
        <v>0</v>
      </c>
      <c r="H205" s="38">
        <v>97799453</v>
      </c>
      <c r="I205" s="38">
        <v>0</v>
      </c>
      <c r="J205" s="38">
        <v>1875178647</v>
      </c>
      <c r="K205" s="37" t="s">
        <v>6284</v>
      </c>
      <c r="L205" s="37" t="s">
        <v>6285</v>
      </c>
      <c r="M205" s="37"/>
      <c r="N205" s="37"/>
      <c r="O205" s="37" t="s">
        <v>3451</v>
      </c>
      <c r="P205" s="37" t="s">
        <v>3451</v>
      </c>
      <c r="Q205" s="37"/>
      <c r="R205" s="37" t="s">
        <v>6540</v>
      </c>
      <c r="T205">
        <f t="shared" si="3"/>
        <v>8</v>
      </c>
      <c r="U205" t="s">
        <v>3187</v>
      </c>
      <c r="V205" t="s">
        <v>573</v>
      </c>
    </row>
    <row r="206" spans="1:22" x14ac:dyDescent="0.25">
      <c r="A206" s="40">
        <v>45506</v>
      </c>
      <c r="B206" s="40">
        <v>45506</v>
      </c>
      <c r="C206" s="37" t="s">
        <v>6538</v>
      </c>
      <c r="D206" s="37" t="s">
        <v>6541</v>
      </c>
      <c r="E206" s="37" t="s">
        <v>6169</v>
      </c>
      <c r="F206" s="37" t="s">
        <v>6170</v>
      </c>
      <c r="G206" s="38">
        <v>0</v>
      </c>
      <c r="H206" s="38">
        <v>25440806</v>
      </c>
      <c r="I206" s="38">
        <v>0</v>
      </c>
      <c r="J206" s="38">
        <v>1900619453</v>
      </c>
      <c r="K206" s="37" t="s">
        <v>6284</v>
      </c>
      <c r="L206" s="37" t="s">
        <v>6285</v>
      </c>
      <c r="M206" s="37"/>
      <c r="N206" s="37"/>
      <c r="O206" s="37" t="s">
        <v>5729</v>
      </c>
      <c r="P206" s="37" t="s">
        <v>5729</v>
      </c>
      <c r="Q206" s="37"/>
      <c r="R206" s="37" t="s">
        <v>6542</v>
      </c>
      <c r="T206">
        <f t="shared" si="3"/>
        <v>8</v>
      </c>
      <c r="U206" t="s">
        <v>3187</v>
      </c>
      <c r="V206" t="s">
        <v>573</v>
      </c>
    </row>
    <row r="207" spans="1:22" x14ac:dyDescent="0.25">
      <c r="A207" s="40">
        <v>45506</v>
      </c>
      <c r="B207" s="40">
        <v>45506</v>
      </c>
      <c r="C207" s="37" t="s">
        <v>6538</v>
      </c>
      <c r="D207" s="37" t="s">
        <v>6543</v>
      </c>
      <c r="E207" s="37" t="s">
        <v>6169</v>
      </c>
      <c r="F207" s="37" t="s">
        <v>6170</v>
      </c>
      <c r="G207" s="38">
        <v>0</v>
      </c>
      <c r="H207" s="38">
        <v>56891213</v>
      </c>
      <c r="I207" s="38">
        <v>0</v>
      </c>
      <c r="J207" s="38">
        <v>1957510666</v>
      </c>
      <c r="K207" s="37" t="s">
        <v>6284</v>
      </c>
      <c r="L207" s="37" t="s">
        <v>6285</v>
      </c>
      <c r="M207" s="37"/>
      <c r="N207" s="37"/>
      <c r="O207" s="37" t="s">
        <v>5764</v>
      </c>
      <c r="P207" s="37" t="s">
        <v>5764</v>
      </c>
      <c r="Q207" s="37"/>
      <c r="R207" s="37" t="s">
        <v>5940</v>
      </c>
      <c r="T207">
        <f t="shared" si="3"/>
        <v>8</v>
      </c>
      <c r="U207" t="s">
        <v>3187</v>
      </c>
      <c r="V207" t="s">
        <v>573</v>
      </c>
    </row>
    <row r="208" spans="1:22" x14ac:dyDescent="0.25">
      <c r="A208" s="40">
        <v>45506</v>
      </c>
      <c r="B208" s="40">
        <v>45506</v>
      </c>
      <c r="C208" s="37" t="s">
        <v>6544</v>
      </c>
      <c r="D208" s="37" t="s">
        <v>6545</v>
      </c>
      <c r="E208" s="37" t="s">
        <v>6169</v>
      </c>
      <c r="F208" s="37" t="s">
        <v>6170</v>
      </c>
      <c r="G208" s="38">
        <v>0</v>
      </c>
      <c r="H208" s="38">
        <v>18594540</v>
      </c>
      <c r="I208" s="38">
        <v>0</v>
      </c>
      <c r="J208" s="38">
        <v>1976105206</v>
      </c>
      <c r="K208" s="37" t="s">
        <v>6284</v>
      </c>
      <c r="L208" s="37" t="s">
        <v>6285</v>
      </c>
      <c r="M208" s="37"/>
      <c r="N208" s="37"/>
      <c r="O208" s="37" t="s">
        <v>3463</v>
      </c>
      <c r="P208" s="37" t="s">
        <v>3463</v>
      </c>
      <c r="Q208" s="37"/>
      <c r="R208" s="37" t="s">
        <v>6546</v>
      </c>
      <c r="T208">
        <f t="shared" si="3"/>
        <v>8</v>
      </c>
      <c r="U208" t="s">
        <v>3187</v>
      </c>
      <c r="V208" t="s">
        <v>573</v>
      </c>
    </row>
    <row r="209" spans="1:22" x14ac:dyDescent="0.25">
      <c r="A209" s="40">
        <v>45506</v>
      </c>
      <c r="B209" s="40">
        <v>45506</v>
      </c>
      <c r="C209" s="37" t="s">
        <v>6544</v>
      </c>
      <c r="D209" s="37" t="s">
        <v>6547</v>
      </c>
      <c r="E209" s="37" t="s">
        <v>6169</v>
      </c>
      <c r="F209" s="37" t="s">
        <v>6170</v>
      </c>
      <c r="G209" s="38">
        <v>0</v>
      </c>
      <c r="H209" s="38">
        <v>25440806</v>
      </c>
      <c r="I209" s="38">
        <v>0</v>
      </c>
      <c r="J209" s="38">
        <v>2001546012</v>
      </c>
      <c r="K209" s="37" t="s">
        <v>6284</v>
      </c>
      <c r="L209" s="37" t="s">
        <v>6285</v>
      </c>
      <c r="M209" s="37"/>
      <c r="N209" s="37"/>
      <c r="O209" s="37" t="s">
        <v>3448</v>
      </c>
      <c r="P209" s="37" t="s">
        <v>3448</v>
      </c>
      <c r="Q209" s="37"/>
      <c r="R209" s="37" t="s">
        <v>6548</v>
      </c>
      <c r="T209">
        <f t="shared" si="3"/>
        <v>8</v>
      </c>
      <c r="U209" t="s">
        <v>3187</v>
      </c>
      <c r="V209" t="s">
        <v>573</v>
      </c>
    </row>
    <row r="210" spans="1:22" x14ac:dyDescent="0.25">
      <c r="A210" s="40">
        <v>45506</v>
      </c>
      <c r="B210" s="40">
        <v>45506</v>
      </c>
      <c r="C210" s="37" t="s">
        <v>6544</v>
      </c>
      <c r="D210" s="37" t="s">
        <v>6549</v>
      </c>
      <c r="E210" s="37" t="s">
        <v>6169</v>
      </c>
      <c r="F210" s="37" t="s">
        <v>6170</v>
      </c>
      <c r="G210" s="38">
        <v>0</v>
      </c>
      <c r="H210" s="38">
        <v>23325965</v>
      </c>
      <c r="I210" s="38">
        <v>0</v>
      </c>
      <c r="J210" s="38">
        <v>2024871977</v>
      </c>
      <c r="K210" s="37" t="s">
        <v>6284</v>
      </c>
      <c r="L210" s="37" t="s">
        <v>6285</v>
      </c>
      <c r="M210" s="37"/>
      <c r="N210" s="37"/>
      <c r="O210" s="37" t="s">
        <v>3454</v>
      </c>
      <c r="P210" s="37" t="s">
        <v>3454</v>
      </c>
      <c r="Q210" s="37"/>
      <c r="R210" s="37" t="s">
        <v>6550</v>
      </c>
      <c r="T210">
        <f t="shared" si="3"/>
        <v>8</v>
      </c>
      <c r="U210" t="s">
        <v>3187</v>
      </c>
      <c r="V210" t="s">
        <v>573</v>
      </c>
    </row>
    <row r="211" spans="1:22" x14ac:dyDescent="0.25">
      <c r="A211" s="40">
        <v>45506</v>
      </c>
      <c r="B211" s="40">
        <v>45506</v>
      </c>
      <c r="C211" s="37" t="s">
        <v>6544</v>
      </c>
      <c r="D211" s="37" t="s">
        <v>6551</v>
      </c>
      <c r="E211" s="37" t="s">
        <v>6169</v>
      </c>
      <c r="F211" s="37" t="s">
        <v>6170</v>
      </c>
      <c r="G211" s="38">
        <v>0</v>
      </c>
      <c r="H211" s="38">
        <v>21595970</v>
      </c>
      <c r="I211" s="38">
        <v>0</v>
      </c>
      <c r="J211" s="38">
        <v>2046467947</v>
      </c>
      <c r="K211" s="37" t="s">
        <v>6284</v>
      </c>
      <c r="L211" s="37" t="s">
        <v>6285</v>
      </c>
      <c r="M211" s="37"/>
      <c r="N211" s="37"/>
      <c r="O211" s="37" t="s">
        <v>3457</v>
      </c>
      <c r="P211" s="37" t="s">
        <v>3457</v>
      </c>
      <c r="Q211" s="37"/>
      <c r="R211" s="37" t="s">
        <v>6552</v>
      </c>
      <c r="T211">
        <f t="shared" si="3"/>
        <v>8</v>
      </c>
      <c r="U211" t="s">
        <v>3187</v>
      </c>
      <c r="V211" t="s">
        <v>573</v>
      </c>
    </row>
    <row r="212" spans="1:22" x14ac:dyDescent="0.25">
      <c r="A212" s="40">
        <v>45506</v>
      </c>
      <c r="B212" s="40">
        <v>45506</v>
      </c>
      <c r="C212" s="37" t="s">
        <v>6544</v>
      </c>
      <c r="D212" s="37" t="s">
        <v>6553</v>
      </c>
      <c r="E212" s="37" t="s">
        <v>6169</v>
      </c>
      <c r="F212" s="37" t="s">
        <v>6170</v>
      </c>
      <c r="G212" s="38">
        <v>0</v>
      </c>
      <c r="H212" s="38">
        <v>39499966</v>
      </c>
      <c r="I212" s="38">
        <v>0</v>
      </c>
      <c r="J212" s="38">
        <v>2085967913</v>
      </c>
      <c r="K212" s="37" t="s">
        <v>6284</v>
      </c>
      <c r="L212" s="37" t="s">
        <v>6285</v>
      </c>
      <c r="M212" s="37"/>
      <c r="N212" s="37"/>
      <c r="O212" s="37" t="s">
        <v>5626</v>
      </c>
      <c r="P212" s="37" t="s">
        <v>5626</v>
      </c>
      <c r="Q212" s="37"/>
      <c r="R212" s="37" t="s">
        <v>5942</v>
      </c>
      <c r="T212">
        <f t="shared" si="3"/>
        <v>8</v>
      </c>
      <c r="U212" t="s">
        <v>3187</v>
      </c>
      <c r="V212" t="s">
        <v>573</v>
      </c>
    </row>
    <row r="213" spans="1:22" x14ac:dyDescent="0.25">
      <c r="A213" s="40">
        <v>45506</v>
      </c>
      <c r="B213" s="40">
        <v>45506</v>
      </c>
      <c r="C213" s="37" t="s">
        <v>6544</v>
      </c>
      <c r="D213" s="37" t="s">
        <v>6554</v>
      </c>
      <c r="E213" s="37" t="s">
        <v>6169</v>
      </c>
      <c r="F213" s="37" t="s">
        <v>6170</v>
      </c>
      <c r="G213" s="38">
        <v>0</v>
      </c>
      <c r="H213" s="38">
        <v>15944842</v>
      </c>
      <c r="I213" s="38">
        <v>0</v>
      </c>
      <c r="J213" s="38">
        <v>2101912755</v>
      </c>
      <c r="K213" s="37" t="s">
        <v>6284</v>
      </c>
      <c r="L213" s="37" t="s">
        <v>6285</v>
      </c>
      <c r="M213" s="37"/>
      <c r="N213" s="37"/>
      <c r="O213" s="37" t="s">
        <v>3460</v>
      </c>
      <c r="P213" s="37" t="s">
        <v>3460</v>
      </c>
      <c r="Q213" s="37"/>
      <c r="R213" s="37" t="s">
        <v>6555</v>
      </c>
      <c r="T213">
        <f t="shared" si="3"/>
        <v>8</v>
      </c>
      <c r="U213" t="s">
        <v>3187</v>
      </c>
      <c r="V213" t="s">
        <v>573</v>
      </c>
    </row>
    <row r="214" spans="1:22" x14ac:dyDescent="0.25">
      <c r="A214" s="40">
        <v>45506</v>
      </c>
      <c r="B214" s="40">
        <v>45506</v>
      </c>
      <c r="C214" s="37" t="s">
        <v>6544</v>
      </c>
      <c r="D214" s="37" t="s">
        <v>6556</v>
      </c>
      <c r="E214" s="37" t="s">
        <v>6169</v>
      </c>
      <c r="F214" s="37" t="s">
        <v>6170</v>
      </c>
      <c r="G214" s="38">
        <v>0</v>
      </c>
      <c r="H214" s="38">
        <v>25023389</v>
      </c>
      <c r="I214" s="38">
        <v>0</v>
      </c>
      <c r="J214" s="38">
        <v>2126936144</v>
      </c>
      <c r="K214" s="37" t="s">
        <v>6284</v>
      </c>
      <c r="L214" s="37" t="s">
        <v>6285</v>
      </c>
      <c r="M214" s="37"/>
      <c r="N214" s="37"/>
      <c r="O214" s="37" t="s">
        <v>5733</v>
      </c>
      <c r="P214" s="37" t="s">
        <v>5733</v>
      </c>
      <c r="Q214" s="37"/>
      <c r="R214" s="37" t="s">
        <v>6007</v>
      </c>
      <c r="T214">
        <f t="shared" si="3"/>
        <v>8</v>
      </c>
      <c r="U214" t="s">
        <v>3187</v>
      </c>
      <c r="V214" t="s">
        <v>573</v>
      </c>
    </row>
    <row r="215" spans="1:22" x14ac:dyDescent="0.25">
      <c r="A215" s="40">
        <v>45506</v>
      </c>
      <c r="B215" s="40">
        <v>45506</v>
      </c>
      <c r="C215" s="37" t="s">
        <v>6544</v>
      </c>
      <c r="D215" s="37" t="s">
        <v>6557</v>
      </c>
      <c r="E215" s="37" t="s">
        <v>6169</v>
      </c>
      <c r="F215" s="37" t="s">
        <v>6170</v>
      </c>
      <c r="G215" s="38">
        <v>0</v>
      </c>
      <c r="H215" s="38">
        <v>19734264</v>
      </c>
      <c r="I215" s="38">
        <v>0</v>
      </c>
      <c r="J215" s="38">
        <v>2146670408</v>
      </c>
      <c r="K215" s="37" t="s">
        <v>6284</v>
      </c>
      <c r="L215" s="37" t="s">
        <v>6285</v>
      </c>
      <c r="M215" s="37"/>
      <c r="N215" s="37"/>
      <c r="O215" s="37" t="s">
        <v>5617</v>
      </c>
      <c r="P215" s="37" t="s">
        <v>5617</v>
      </c>
      <c r="Q215" s="37"/>
      <c r="R215" s="37" t="s">
        <v>5945</v>
      </c>
      <c r="T215">
        <f t="shared" si="3"/>
        <v>8</v>
      </c>
      <c r="U215" t="s">
        <v>3187</v>
      </c>
      <c r="V215" t="s">
        <v>573</v>
      </c>
    </row>
    <row r="216" spans="1:22" x14ac:dyDescent="0.25">
      <c r="A216" s="40">
        <v>45506</v>
      </c>
      <c r="B216" s="40">
        <v>45506</v>
      </c>
      <c r="C216" s="37" t="s">
        <v>6544</v>
      </c>
      <c r="D216" s="37" t="s">
        <v>6558</v>
      </c>
      <c r="E216" s="37" t="s">
        <v>6169</v>
      </c>
      <c r="F216" s="37" t="s">
        <v>6170</v>
      </c>
      <c r="G216" s="38">
        <v>0</v>
      </c>
      <c r="H216" s="38">
        <v>43262519</v>
      </c>
      <c r="I216" s="38">
        <v>0</v>
      </c>
      <c r="J216" s="38">
        <v>2189932927</v>
      </c>
      <c r="K216" s="37" t="s">
        <v>6284</v>
      </c>
      <c r="L216" s="37" t="s">
        <v>6285</v>
      </c>
      <c r="M216" s="37"/>
      <c r="N216" s="37"/>
      <c r="O216" s="37" t="s">
        <v>3467</v>
      </c>
      <c r="P216" s="37" t="s">
        <v>3467</v>
      </c>
      <c r="Q216" s="37"/>
      <c r="R216" s="37" t="s">
        <v>6559</v>
      </c>
      <c r="T216">
        <f t="shared" si="3"/>
        <v>8</v>
      </c>
      <c r="U216" t="s">
        <v>3187</v>
      </c>
      <c r="V216" t="s">
        <v>573</v>
      </c>
    </row>
    <row r="217" spans="1:22" x14ac:dyDescent="0.25">
      <c r="A217" s="40">
        <v>45506</v>
      </c>
      <c r="B217" s="40">
        <v>45506</v>
      </c>
      <c r="C217" s="37" t="s">
        <v>6544</v>
      </c>
      <c r="D217" s="37" t="s">
        <v>6560</v>
      </c>
      <c r="E217" s="37" t="s">
        <v>6169</v>
      </c>
      <c r="F217" s="37" t="s">
        <v>6170</v>
      </c>
      <c r="G217" s="38">
        <v>0</v>
      </c>
      <c r="H217" s="38">
        <v>38793667</v>
      </c>
      <c r="I217" s="38">
        <v>0</v>
      </c>
      <c r="J217" s="38">
        <v>2228726594</v>
      </c>
      <c r="K217" s="37" t="s">
        <v>6284</v>
      </c>
      <c r="L217" s="37" t="s">
        <v>6285</v>
      </c>
      <c r="M217" s="37"/>
      <c r="N217" s="37"/>
      <c r="O217" s="37" t="s">
        <v>5620</v>
      </c>
      <c r="P217" s="37" t="s">
        <v>5620</v>
      </c>
      <c r="Q217" s="37"/>
      <c r="R217" s="37" t="s">
        <v>5947</v>
      </c>
      <c r="T217">
        <f t="shared" si="3"/>
        <v>8</v>
      </c>
      <c r="U217" t="s">
        <v>3187</v>
      </c>
      <c r="V217" t="s">
        <v>573</v>
      </c>
    </row>
    <row r="218" spans="1:22" x14ac:dyDescent="0.25">
      <c r="A218" s="40">
        <v>45506</v>
      </c>
      <c r="B218" s="40">
        <v>45506</v>
      </c>
      <c r="C218" s="37" t="s">
        <v>6544</v>
      </c>
      <c r="D218" s="37" t="s">
        <v>6561</v>
      </c>
      <c r="E218" s="37" t="s">
        <v>6169</v>
      </c>
      <c r="F218" s="37" t="s">
        <v>6170</v>
      </c>
      <c r="G218" s="38">
        <v>0</v>
      </c>
      <c r="H218" s="38">
        <v>25904682</v>
      </c>
      <c r="I218" s="38">
        <v>0</v>
      </c>
      <c r="J218" s="38">
        <v>2254631276</v>
      </c>
      <c r="K218" s="37" t="s">
        <v>6284</v>
      </c>
      <c r="L218" s="37" t="s">
        <v>6285</v>
      </c>
      <c r="M218" s="37"/>
      <c r="N218" s="37"/>
      <c r="O218" s="37" t="s">
        <v>5739</v>
      </c>
      <c r="P218" s="37" t="s">
        <v>5739</v>
      </c>
      <c r="Q218" s="37"/>
      <c r="R218" s="37" t="s">
        <v>6562</v>
      </c>
      <c r="T218">
        <f t="shared" si="3"/>
        <v>8</v>
      </c>
      <c r="U218" t="s">
        <v>3187</v>
      </c>
      <c r="V218" t="s">
        <v>573</v>
      </c>
    </row>
    <row r="219" spans="1:22" x14ac:dyDescent="0.25">
      <c r="A219" s="40">
        <v>45506</v>
      </c>
      <c r="B219" s="40">
        <v>45506</v>
      </c>
      <c r="C219" s="37" t="s">
        <v>6544</v>
      </c>
      <c r="D219" s="37" t="s">
        <v>6563</v>
      </c>
      <c r="E219" s="37" t="s">
        <v>6169</v>
      </c>
      <c r="F219" s="37" t="s">
        <v>6170</v>
      </c>
      <c r="G219" s="38">
        <v>0</v>
      </c>
      <c r="H219" s="38">
        <v>25904682</v>
      </c>
      <c r="I219" s="38">
        <v>0</v>
      </c>
      <c r="J219" s="38">
        <v>2280535958</v>
      </c>
      <c r="K219" s="37" t="s">
        <v>6284</v>
      </c>
      <c r="L219" s="37" t="s">
        <v>6285</v>
      </c>
      <c r="M219" s="37"/>
      <c r="N219" s="37"/>
      <c r="O219" s="37" t="s">
        <v>5741</v>
      </c>
      <c r="P219" s="37" t="s">
        <v>5741</v>
      </c>
      <c r="Q219" s="37"/>
      <c r="R219" s="37" t="s">
        <v>6564</v>
      </c>
      <c r="T219">
        <f t="shared" si="3"/>
        <v>8</v>
      </c>
      <c r="U219" t="s">
        <v>3187</v>
      </c>
      <c r="V219" t="s">
        <v>573</v>
      </c>
    </row>
    <row r="220" spans="1:22" x14ac:dyDescent="0.25">
      <c r="A220" s="40">
        <v>45506</v>
      </c>
      <c r="B220" s="40">
        <v>45506</v>
      </c>
      <c r="C220" s="37" t="s">
        <v>6544</v>
      </c>
      <c r="D220" s="37" t="s">
        <v>6565</v>
      </c>
      <c r="E220" s="37" t="s">
        <v>6169</v>
      </c>
      <c r="F220" s="37" t="s">
        <v>6170</v>
      </c>
      <c r="G220" s="38">
        <v>0</v>
      </c>
      <c r="H220" s="38">
        <v>16684443</v>
      </c>
      <c r="I220" s="38">
        <v>0</v>
      </c>
      <c r="J220" s="38">
        <v>2297220401</v>
      </c>
      <c r="K220" s="37" t="s">
        <v>6284</v>
      </c>
      <c r="L220" s="37" t="s">
        <v>6285</v>
      </c>
      <c r="M220" s="37"/>
      <c r="N220" s="37"/>
      <c r="O220" s="37" t="s">
        <v>3512</v>
      </c>
      <c r="P220" s="37" t="s">
        <v>3512</v>
      </c>
      <c r="Q220" s="37"/>
      <c r="R220" s="37" t="s">
        <v>6566</v>
      </c>
      <c r="T220">
        <f t="shared" si="3"/>
        <v>8</v>
      </c>
      <c r="U220" t="s">
        <v>3187</v>
      </c>
      <c r="V220" t="s">
        <v>573</v>
      </c>
    </row>
    <row r="221" spans="1:22" x14ac:dyDescent="0.25">
      <c r="A221" s="40">
        <v>45506</v>
      </c>
      <c r="B221" s="40">
        <v>45506</v>
      </c>
      <c r="C221" s="37" t="s">
        <v>6544</v>
      </c>
      <c r="D221" s="37" t="s">
        <v>6567</v>
      </c>
      <c r="E221" s="37" t="s">
        <v>6169</v>
      </c>
      <c r="F221" s="37" t="s">
        <v>6170</v>
      </c>
      <c r="G221" s="38">
        <v>0</v>
      </c>
      <c r="H221" s="38">
        <v>29286422</v>
      </c>
      <c r="I221" s="38">
        <v>0</v>
      </c>
      <c r="J221" s="38">
        <v>2326506823</v>
      </c>
      <c r="K221" s="37" t="s">
        <v>6284</v>
      </c>
      <c r="L221" s="37" t="s">
        <v>6285</v>
      </c>
      <c r="M221" s="37"/>
      <c r="N221" s="37"/>
      <c r="O221" s="37" t="s">
        <v>5748</v>
      </c>
      <c r="P221" s="37" t="s">
        <v>5748</v>
      </c>
      <c r="Q221" s="37"/>
      <c r="R221" s="37" t="s">
        <v>6009</v>
      </c>
      <c r="T221">
        <f t="shared" si="3"/>
        <v>8</v>
      </c>
      <c r="U221" t="s">
        <v>3187</v>
      </c>
      <c r="V221" t="s">
        <v>573</v>
      </c>
    </row>
    <row r="222" spans="1:22" x14ac:dyDescent="0.25">
      <c r="A222" s="40">
        <v>45506</v>
      </c>
      <c r="B222" s="40">
        <v>45506</v>
      </c>
      <c r="C222" s="37" t="s">
        <v>6544</v>
      </c>
      <c r="D222" s="37" t="s">
        <v>6568</v>
      </c>
      <c r="E222" s="37" t="s">
        <v>6169</v>
      </c>
      <c r="F222" s="37" t="s">
        <v>6170</v>
      </c>
      <c r="G222" s="38">
        <v>0</v>
      </c>
      <c r="H222" s="38">
        <v>32194875</v>
      </c>
      <c r="I222" s="38">
        <v>0</v>
      </c>
      <c r="J222" s="38">
        <v>2358701698</v>
      </c>
      <c r="K222" s="37" t="s">
        <v>6284</v>
      </c>
      <c r="L222" s="37" t="s">
        <v>6285</v>
      </c>
      <c r="M222" s="37"/>
      <c r="N222" s="37"/>
      <c r="O222" s="37" t="s">
        <v>3475</v>
      </c>
      <c r="P222" s="37" t="s">
        <v>3475</v>
      </c>
      <c r="Q222" s="37"/>
      <c r="R222" s="37" t="s">
        <v>6569</v>
      </c>
      <c r="T222">
        <f t="shared" si="3"/>
        <v>8</v>
      </c>
      <c r="U222" t="s">
        <v>3187</v>
      </c>
      <c r="V222" t="s">
        <v>573</v>
      </c>
    </row>
    <row r="223" spans="1:22" x14ac:dyDescent="0.25">
      <c r="A223" s="40">
        <v>45506</v>
      </c>
      <c r="B223" s="40">
        <v>45506</v>
      </c>
      <c r="C223" s="37" t="s">
        <v>6544</v>
      </c>
      <c r="D223" s="37" t="s">
        <v>6570</v>
      </c>
      <c r="E223" s="37" t="s">
        <v>6169</v>
      </c>
      <c r="F223" s="37" t="s">
        <v>6170</v>
      </c>
      <c r="G223" s="38">
        <v>0</v>
      </c>
      <c r="H223" s="38">
        <v>27301348</v>
      </c>
      <c r="I223" s="38">
        <v>0</v>
      </c>
      <c r="J223" s="38">
        <v>2386003046</v>
      </c>
      <c r="K223" s="37" t="s">
        <v>6284</v>
      </c>
      <c r="L223" s="37" t="s">
        <v>6285</v>
      </c>
      <c r="M223" s="37"/>
      <c r="N223" s="37"/>
      <c r="O223" s="37" t="s">
        <v>5767</v>
      </c>
      <c r="P223" s="37" t="s">
        <v>5767</v>
      </c>
      <c r="Q223" s="37"/>
      <c r="R223" s="37" t="s">
        <v>6013</v>
      </c>
      <c r="T223">
        <f t="shared" si="3"/>
        <v>8</v>
      </c>
      <c r="U223" t="s">
        <v>3187</v>
      </c>
      <c r="V223" t="s">
        <v>573</v>
      </c>
    </row>
    <row r="224" spans="1:22" x14ac:dyDescent="0.25">
      <c r="A224" s="40">
        <v>45506</v>
      </c>
      <c r="B224" s="40">
        <v>45506</v>
      </c>
      <c r="C224" s="37" t="s">
        <v>6544</v>
      </c>
      <c r="D224" s="37" t="s">
        <v>6571</v>
      </c>
      <c r="E224" s="37" t="s">
        <v>6169</v>
      </c>
      <c r="F224" s="37" t="s">
        <v>6170</v>
      </c>
      <c r="G224" s="38">
        <v>0</v>
      </c>
      <c r="H224" s="38">
        <v>39499966</v>
      </c>
      <c r="I224" s="38">
        <v>0</v>
      </c>
      <c r="J224" s="38">
        <v>2425503012</v>
      </c>
      <c r="K224" s="37" t="s">
        <v>6284</v>
      </c>
      <c r="L224" s="37" t="s">
        <v>6285</v>
      </c>
      <c r="M224" s="37"/>
      <c r="N224" s="37"/>
      <c r="O224" s="37" t="s">
        <v>3478</v>
      </c>
      <c r="P224" s="37" t="s">
        <v>3478</v>
      </c>
      <c r="Q224" s="37"/>
      <c r="R224" s="37" t="s">
        <v>6572</v>
      </c>
      <c r="T224">
        <f t="shared" si="3"/>
        <v>8</v>
      </c>
      <c r="U224" t="s">
        <v>3187</v>
      </c>
      <c r="V224" t="s">
        <v>573</v>
      </c>
    </row>
    <row r="225" spans="1:22" x14ac:dyDescent="0.25">
      <c r="A225" s="40">
        <v>45506</v>
      </c>
      <c r="B225" s="40">
        <v>45506</v>
      </c>
      <c r="C225" s="37" t="s">
        <v>6544</v>
      </c>
      <c r="D225" s="37" t="s">
        <v>6573</v>
      </c>
      <c r="E225" s="37" t="s">
        <v>6169</v>
      </c>
      <c r="F225" s="37" t="s">
        <v>6170</v>
      </c>
      <c r="G225" s="38">
        <v>0</v>
      </c>
      <c r="H225" s="38">
        <v>27002154</v>
      </c>
      <c r="I225" s="38">
        <v>0</v>
      </c>
      <c r="J225" s="38">
        <v>2452505166</v>
      </c>
      <c r="K225" s="37" t="s">
        <v>6284</v>
      </c>
      <c r="L225" s="37" t="s">
        <v>6285</v>
      </c>
      <c r="M225" s="37"/>
      <c r="N225" s="37"/>
      <c r="O225" s="37" t="s">
        <v>5756</v>
      </c>
      <c r="P225" s="37" t="s">
        <v>5756</v>
      </c>
      <c r="Q225" s="37"/>
      <c r="R225" s="37" t="s">
        <v>6574</v>
      </c>
      <c r="T225">
        <f t="shared" si="3"/>
        <v>8</v>
      </c>
      <c r="U225" t="s">
        <v>3187</v>
      </c>
      <c r="V225" t="s">
        <v>573</v>
      </c>
    </row>
    <row r="226" spans="1:22" x14ac:dyDescent="0.25">
      <c r="A226" s="40">
        <v>45506</v>
      </c>
      <c r="B226" s="40">
        <v>45506</v>
      </c>
      <c r="C226" s="37" t="s">
        <v>6544</v>
      </c>
      <c r="D226" s="37" t="s">
        <v>6575</v>
      </c>
      <c r="E226" s="37" t="s">
        <v>6169</v>
      </c>
      <c r="F226" s="37" t="s">
        <v>6170</v>
      </c>
      <c r="G226" s="38">
        <v>0</v>
      </c>
      <c r="H226" s="38">
        <v>33020530</v>
      </c>
      <c r="I226" s="38">
        <v>0</v>
      </c>
      <c r="J226" s="38">
        <v>2485525696</v>
      </c>
      <c r="K226" s="37" t="s">
        <v>6284</v>
      </c>
      <c r="L226" s="37" t="s">
        <v>6285</v>
      </c>
      <c r="M226" s="37"/>
      <c r="N226" s="37"/>
      <c r="O226" s="37" t="s">
        <v>3484</v>
      </c>
      <c r="P226" s="37" t="s">
        <v>3484</v>
      </c>
      <c r="Q226" s="37"/>
      <c r="R226" s="37" t="s">
        <v>6576</v>
      </c>
      <c r="T226">
        <f t="shared" si="3"/>
        <v>8</v>
      </c>
      <c r="U226" t="s">
        <v>3187</v>
      </c>
      <c r="V226" t="s">
        <v>573</v>
      </c>
    </row>
    <row r="227" spans="1:22" x14ac:dyDescent="0.25">
      <c r="A227" s="40">
        <v>45506</v>
      </c>
      <c r="B227" s="40">
        <v>45506</v>
      </c>
      <c r="C227" s="37" t="s">
        <v>6544</v>
      </c>
      <c r="D227" s="37" t="s">
        <v>6577</v>
      </c>
      <c r="E227" s="37" t="s">
        <v>6169</v>
      </c>
      <c r="F227" s="37" t="s">
        <v>6170</v>
      </c>
      <c r="G227" s="38">
        <v>0</v>
      </c>
      <c r="H227" s="38">
        <v>34174075</v>
      </c>
      <c r="I227" s="38">
        <v>0</v>
      </c>
      <c r="J227" s="38">
        <v>2519699771</v>
      </c>
      <c r="K227" s="37" t="s">
        <v>6284</v>
      </c>
      <c r="L227" s="37" t="s">
        <v>6285</v>
      </c>
      <c r="M227" s="37"/>
      <c r="N227" s="37"/>
      <c r="O227" s="37" t="s">
        <v>3481</v>
      </c>
      <c r="P227" s="37" t="s">
        <v>3481</v>
      </c>
      <c r="Q227" s="37"/>
      <c r="R227" s="37" t="s">
        <v>6578</v>
      </c>
      <c r="T227">
        <f t="shared" si="3"/>
        <v>8</v>
      </c>
      <c r="U227" t="s">
        <v>3187</v>
      </c>
      <c r="V227" t="s">
        <v>573</v>
      </c>
    </row>
    <row r="228" spans="1:22" x14ac:dyDescent="0.25">
      <c r="A228" s="40">
        <v>45506</v>
      </c>
      <c r="B228" s="40">
        <v>45506</v>
      </c>
      <c r="C228" s="37" t="s">
        <v>6579</v>
      </c>
      <c r="D228" s="37" t="s">
        <v>6580</v>
      </c>
      <c r="E228" s="37" t="s">
        <v>6169</v>
      </c>
      <c r="F228" s="37" t="s">
        <v>6170</v>
      </c>
      <c r="G228" s="38">
        <v>0</v>
      </c>
      <c r="H228" s="38">
        <v>18181818</v>
      </c>
      <c r="I228" s="38">
        <v>0</v>
      </c>
      <c r="J228" s="38">
        <v>2537881589</v>
      </c>
      <c r="K228" s="37" t="s">
        <v>5597</v>
      </c>
      <c r="L228" s="37" t="s">
        <v>5598</v>
      </c>
      <c r="M228" s="37"/>
      <c r="N228" s="37"/>
      <c r="O228" s="37" t="s">
        <v>3928</v>
      </c>
      <c r="P228" s="37" t="s">
        <v>3928</v>
      </c>
      <c r="Q228" s="37"/>
      <c r="R228" s="37" t="s">
        <v>6581</v>
      </c>
      <c r="T228">
        <f t="shared" si="3"/>
        <v>8</v>
      </c>
      <c r="U228" t="s">
        <v>3159</v>
      </c>
      <c r="V228" t="s">
        <v>573</v>
      </c>
    </row>
    <row r="229" spans="1:22" x14ac:dyDescent="0.25">
      <c r="A229" s="40">
        <v>45511</v>
      </c>
      <c r="B229" s="40">
        <v>45511</v>
      </c>
      <c r="C229" s="37" t="s">
        <v>6582</v>
      </c>
      <c r="D229" s="37" t="s">
        <v>6583</v>
      </c>
      <c r="E229" s="37" t="s">
        <v>6169</v>
      </c>
      <c r="F229" s="37" t="s">
        <v>6170</v>
      </c>
      <c r="G229" s="38">
        <v>0</v>
      </c>
      <c r="H229" s="38">
        <v>21126380</v>
      </c>
      <c r="I229" s="38">
        <v>0</v>
      </c>
      <c r="J229" s="38">
        <v>2559007969</v>
      </c>
      <c r="K229" s="37" t="s">
        <v>3515</v>
      </c>
      <c r="L229" s="37" t="s">
        <v>3516</v>
      </c>
      <c r="M229" s="37"/>
      <c r="N229" s="37"/>
      <c r="O229" s="37" t="s">
        <v>5667</v>
      </c>
      <c r="P229" s="37" t="s">
        <v>5667</v>
      </c>
      <c r="Q229" s="37"/>
      <c r="R229" s="37" t="s">
        <v>6584</v>
      </c>
      <c r="T229">
        <f t="shared" si="3"/>
        <v>8</v>
      </c>
      <c r="U229" t="s">
        <v>3187</v>
      </c>
      <c r="V229" t="s">
        <v>573</v>
      </c>
    </row>
    <row r="230" spans="1:22" x14ac:dyDescent="0.25">
      <c r="A230" s="40">
        <v>45520</v>
      </c>
      <c r="B230" s="40">
        <v>45520</v>
      </c>
      <c r="C230" s="37" t="s">
        <v>6585</v>
      </c>
      <c r="D230" s="37" t="s">
        <v>6586</v>
      </c>
      <c r="E230" s="37" t="s">
        <v>6169</v>
      </c>
      <c r="F230" s="37" t="s">
        <v>6170</v>
      </c>
      <c r="G230" s="38">
        <v>0</v>
      </c>
      <c r="H230" s="38">
        <v>31689571</v>
      </c>
      <c r="I230" s="38">
        <v>0</v>
      </c>
      <c r="J230" s="38">
        <v>2590697540</v>
      </c>
      <c r="K230" s="37" t="s">
        <v>3515</v>
      </c>
      <c r="L230" s="37" t="s">
        <v>3516</v>
      </c>
      <c r="M230" s="37"/>
      <c r="N230" s="37"/>
      <c r="O230" s="37" t="s">
        <v>5667</v>
      </c>
      <c r="P230" s="37" t="s">
        <v>5667</v>
      </c>
      <c r="Q230" s="37"/>
      <c r="R230" s="37" t="s">
        <v>6584</v>
      </c>
      <c r="T230">
        <f t="shared" si="3"/>
        <v>8</v>
      </c>
      <c r="U230" t="s">
        <v>3187</v>
      </c>
      <c r="V230" t="s">
        <v>573</v>
      </c>
    </row>
    <row r="231" spans="1:22" x14ac:dyDescent="0.25">
      <c r="A231" s="40">
        <v>45531</v>
      </c>
      <c r="B231" s="40">
        <v>45531</v>
      </c>
      <c r="C231" s="37" t="s">
        <v>6587</v>
      </c>
      <c r="D231" s="37" t="s">
        <v>6588</v>
      </c>
      <c r="E231" s="37" t="s">
        <v>6169</v>
      </c>
      <c r="F231" s="37" t="s">
        <v>6170</v>
      </c>
      <c r="G231" s="38"/>
      <c r="H231" s="38">
        <v>181818182</v>
      </c>
      <c r="I231" s="38">
        <v>0</v>
      </c>
      <c r="J231" s="38">
        <v>2772515722</v>
      </c>
      <c r="K231" s="37" t="s">
        <v>6199</v>
      </c>
      <c r="L231" s="37" t="s">
        <v>6200</v>
      </c>
      <c r="M231" s="37"/>
      <c r="N231" s="37"/>
      <c r="O231" s="37" t="s">
        <v>6589</v>
      </c>
      <c r="P231" s="37" t="s">
        <v>6589</v>
      </c>
      <c r="Q231" s="37"/>
      <c r="R231" s="37"/>
      <c r="T231">
        <f t="shared" si="3"/>
        <v>8</v>
      </c>
      <c r="U231" t="s">
        <v>3187</v>
      </c>
      <c r="V231" t="s">
        <v>573</v>
      </c>
    </row>
    <row r="232" spans="1:22" x14ac:dyDescent="0.25">
      <c r="A232" s="40">
        <v>45534</v>
      </c>
      <c r="B232" s="40">
        <v>45534</v>
      </c>
      <c r="C232" s="37" t="s">
        <v>6590</v>
      </c>
      <c r="D232" s="37" t="s">
        <v>6591</v>
      </c>
      <c r="E232" s="37" t="s">
        <v>6169</v>
      </c>
      <c r="F232" s="37" t="s">
        <v>6170</v>
      </c>
      <c r="G232" s="38">
        <v>0</v>
      </c>
      <c r="H232" s="38">
        <v>66902985</v>
      </c>
      <c r="I232" s="38">
        <v>0</v>
      </c>
      <c r="J232" s="38">
        <v>2839418707</v>
      </c>
      <c r="K232" s="37" t="s">
        <v>5597</v>
      </c>
      <c r="L232" s="37" t="s">
        <v>5598</v>
      </c>
      <c r="M232" s="37"/>
      <c r="N232" s="37"/>
      <c r="O232" s="37" t="s">
        <v>163</v>
      </c>
      <c r="P232" s="37" t="s">
        <v>5687</v>
      </c>
      <c r="Q232" s="37"/>
      <c r="R232" s="37" t="s">
        <v>5905</v>
      </c>
      <c r="T232">
        <f t="shared" si="3"/>
        <v>8</v>
      </c>
      <c r="U232" t="s">
        <v>3187</v>
      </c>
      <c r="V232" t="s">
        <v>573</v>
      </c>
    </row>
    <row r="233" spans="1:22" x14ac:dyDescent="0.25">
      <c r="A233" s="40">
        <v>45534</v>
      </c>
      <c r="B233" s="40">
        <v>45534</v>
      </c>
      <c r="C233" s="37" t="s">
        <v>6592</v>
      </c>
      <c r="D233" s="37" t="s">
        <v>6593</v>
      </c>
      <c r="E233" s="37" t="s">
        <v>6169</v>
      </c>
      <c r="F233" s="37" t="s">
        <v>6170</v>
      </c>
      <c r="G233" s="38">
        <v>0</v>
      </c>
      <c r="H233" s="38">
        <v>55539882</v>
      </c>
      <c r="I233" s="38">
        <v>0</v>
      </c>
      <c r="J233" s="38">
        <v>2894958589</v>
      </c>
      <c r="K233" s="37" t="s">
        <v>6199</v>
      </c>
      <c r="L233" s="37" t="s">
        <v>6200</v>
      </c>
      <c r="M233" s="37"/>
      <c r="N233" s="37"/>
      <c r="O233" s="37" t="s">
        <v>5653</v>
      </c>
      <c r="P233" s="37" t="s">
        <v>5653</v>
      </c>
      <c r="Q233" s="37"/>
      <c r="R233" s="37" t="s">
        <v>6323</v>
      </c>
      <c r="T233">
        <f t="shared" si="3"/>
        <v>8</v>
      </c>
      <c r="U233" t="s">
        <v>3187</v>
      </c>
      <c r="V233" t="s">
        <v>573</v>
      </c>
    </row>
    <row r="234" spans="1:22" x14ac:dyDescent="0.25">
      <c r="A234" s="40">
        <v>45534</v>
      </c>
      <c r="B234" s="40">
        <v>45534</v>
      </c>
      <c r="C234" s="37" t="s">
        <v>6592</v>
      </c>
      <c r="D234" s="37" t="s">
        <v>6594</v>
      </c>
      <c r="E234" s="37" t="s">
        <v>6169</v>
      </c>
      <c r="F234" s="37" t="s">
        <v>6170</v>
      </c>
      <c r="G234" s="38">
        <v>0</v>
      </c>
      <c r="H234" s="38">
        <v>51112639</v>
      </c>
      <c r="I234" s="38">
        <v>0</v>
      </c>
      <c r="J234" s="38">
        <v>2946071228</v>
      </c>
      <c r="K234" s="37" t="s">
        <v>6199</v>
      </c>
      <c r="L234" s="37" t="s">
        <v>6200</v>
      </c>
      <c r="M234" s="37"/>
      <c r="N234" s="37"/>
      <c r="O234" s="37" t="s">
        <v>5655</v>
      </c>
      <c r="P234" s="37" t="s">
        <v>5655</v>
      </c>
      <c r="Q234" s="37"/>
      <c r="R234" s="37" t="s">
        <v>6349</v>
      </c>
      <c r="T234">
        <f t="shared" si="3"/>
        <v>8</v>
      </c>
      <c r="U234" t="s">
        <v>3187</v>
      </c>
      <c r="V234" t="s">
        <v>573</v>
      </c>
    </row>
    <row r="235" spans="1:22" x14ac:dyDescent="0.25">
      <c r="A235" s="40">
        <v>45534</v>
      </c>
      <c r="B235" s="40">
        <v>45534</v>
      </c>
      <c r="C235" s="37" t="s">
        <v>6592</v>
      </c>
      <c r="D235" s="37" t="s">
        <v>6595</v>
      </c>
      <c r="E235" s="37" t="s">
        <v>6169</v>
      </c>
      <c r="F235" s="37" t="s">
        <v>6170</v>
      </c>
      <c r="G235" s="38">
        <v>0</v>
      </c>
      <c r="H235" s="38">
        <v>80530509</v>
      </c>
      <c r="I235" s="38">
        <v>0</v>
      </c>
      <c r="J235" s="38">
        <v>3026601737</v>
      </c>
      <c r="K235" s="37" t="s">
        <v>6199</v>
      </c>
      <c r="L235" s="37" t="s">
        <v>6200</v>
      </c>
      <c r="M235" s="37"/>
      <c r="N235" s="37"/>
      <c r="O235" s="37" t="s">
        <v>5657</v>
      </c>
      <c r="P235" s="37" t="s">
        <v>5657</v>
      </c>
      <c r="Q235" s="37"/>
      <c r="R235" s="37" t="s">
        <v>6351</v>
      </c>
      <c r="T235">
        <f t="shared" si="3"/>
        <v>8</v>
      </c>
      <c r="U235" t="s">
        <v>3187</v>
      </c>
      <c r="V235" t="s">
        <v>573</v>
      </c>
    </row>
    <row r="236" spans="1:22" x14ac:dyDescent="0.25">
      <c r="A236" s="40">
        <v>45534</v>
      </c>
      <c r="B236" s="40">
        <v>45534</v>
      </c>
      <c r="C236" s="37" t="s">
        <v>6592</v>
      </c>
      <c r="D236" s="37" t="s">
        <v>6596</v>
      </c>
      <c r="E236" s="37" t="s">
        <v>6169</v>
      </c>
      <c r="F236" s="37" t="s">
        <v>6170</v>
      </c>
      <c r="G236" s="38">
        <v>0</v>
      </c>
      <c r="H236" s="38">
        <v>24239259</v>
      </c>
      <c r="I236" s="38">
        <v>0</v>
      </c>
      <c r="J236" s="38">
        <v>3050840996</v>
      </c>
      <c r="K236" s="37" t="s">
        <v>6199</v>
      </c>
      <c r="L236" s="37" t="s">
        <v>6200</v>
      </c>
      <c r="M236" s="37"/>
      <c r="N236" s="37"/>
      <c r="O236" s="37" t="s">
        <v>5661</v>
      </c>
      <c r="P236" s="37" t="s">
        <v>5661</v>
      </c>
      <c r="Q236" s="37"/>
      <c r="R236" s="37" t="s">
        <v>6355</v>
      </c>
      <c r="T236">
        <f t="shared" si="3"/>
        <v>8</v>
      </c>
      <c r="U236" t="s">
        <v>3187</v>
      </c>
      <c r="V236" t="s">
        <v>573</v>
      </c>
    </row>
    <row r="237" spans="1:22" x14ac:dyDescent="0.25">
      <c r="A237" s="40">
        <v>45534</v>
      </c>
      <c r="B237" s="40">
        <v>45534</v>
      </c>
      <c r="C237" s="37" t="s">
        <v>6592</v>
      </c>
      <c r="D237" s="37" t="s">
        <v>6597</v>
      </c>
      <c r="E237" s="37" t="s">
        <v>6169</v>
      </c>
      <c r="F237" s="37" t="s">
        <v>6170</v>
      </c>
      <c r="G237" s="38">
        <v>0</v>
      </c>
      <c r="H237" s="38">
        <v>69800227</v>
      </c>
      <c r="I237" s="38">
        <v>0</v>
      </c>
      <c r="J237" s="38">
        <v>3120641223</v>
      </c>
      <c r="K237" s="37" t="s">
        <v>6199</v>
      </c>
      <c r="L237" s="37" t="s">
        <v>6200</v>
      </c>
      <c r="M237" s="37"/>
      <c r="N237" s="37"/>
      <c r="O237" s="37" t="s">
        <v>5663</v>
      </c>
      <c r="P237" s="37" t="s">
        <v>5663</v>
      </c>
      <c r="Q237" s="37"/>
      <c r="R237" s="37" t="s">
        <v>6357</v>
      </c>
      <c r="T237">
        <f t="shared" si="3"/>
        <v>8</v>
      </c>
      <c r="U237" t="s">
        <v>3187</v>
      </c>
      <c r="V237" t="s">
        <v>573</v>
      </c>
    </row>
    <row r="238" spans="1:22" x14ac:dyDescent="0.25">
      <c r="A238" s="40">
        <v>45534</v>
      </c>
      <c r="B238" s="40">
        <v>45534</v>
      </c>
      <c r="C238" s="37" t="s">
        <v>6592</v>
      </c>
      <c r="D238" s="37" t="s">
        <v>6598</v>
      </c>
      <c r="E238" s="37" t="s">
        <v>6169</v>
      </c>
      <c r="F238" s="37" t="s">
        <v>6170</v>
      </c>
      <c r="G238" s="38">
        <v>0</v>
      </c>
      <c r="H238" s="38">
        <v>53345401</v>
      </c>
      <c r="I238" s="38">
        <v>0</v>
      </c>
      <c r="J238" s="38">
        <v>3173986624</v>
      </c>
      <c r="K238" s="37" t="s">
        <v>6199</v>
      </c>
      <c r="L238" s="37" t="s">
        <v>6200</v>
      </c>
      <c r="M238" s="37"/>
      <c r="N238" s="37"/>
      <c r="O238" s="37" t="s">
        <v>172</v>
      </c>
      <c r="P238" s="37" t="s">
        <v>5584</v>
      </c>
      <c r="Q238" s="37"/>
      <c r="R238" s="37" t="s">
        <v>6359</v>
      </c>
      <c r="T238">
        <f t="shared" si="3"/>
        <v>8</v>
      </c>
      <c r="U238" t="s">
        <v>3187</v>
      </c>
      <c r="V238" t="s">
        <v>573</v>
      </c>
    </row>
    <row r="239" spans="1:22" x14ac:dyDescent="0.25">
      <c r="A239" s="40">
        <v>45534</v>
      </c>
      <c r="B239" s="40">
        <v>45534</v>
      </c>
      <c r="C239" s="37" t="s">
        <v>6592</v>
      </c>
      <c r="D239" s="37" t="s">
        <v>6599</v>
      </c>
      <c r="E239" s="37" t="s">
        <v>6169</v>
      </c>
      <c r="F239" s="37" t="s">
        <v>6170</v>
      </c>
      <c r="G239" s="38">
        <v>0</v>
      </c>
      <c r="H239" s="38">
        <v>82647179</v>
      </c>
      <c r="I239" s="38">
        <v>0</v>
      </c>
      <c r="J239" s="38">
        <v>3256633803</v>
      </c>
      <c r="K239" s="37" t="s">
        <v>6199</v>
      </c>
      <c r="L239" s="37" t="s">
        <v>6200</v>
      </c>
      <c r="M239" s="37"/>
      <c r="N239" s="37"/>
      <c r="O239" s="37" t="s">
        <v>5587</v>
      </c>
      <c r="P239" s="37" t="s">
        <v>5587</v>
      </c>
      <c r="Q239" s="37"/>
      <c r="R239" s="37" t="s">
        <v>5889</v>
      </c>
      <c r="T239">
        <f t="shared" si="3"/>
        <v>8</v>
      </c>
      <c r="U239" t="s">
        <v>3187</v>
      </c>
      <c r="V239" t="s">
        <v>573</v>
      </c>
    </row>
    <row r="240" spans="1:22" x14ac:dyDescent="0.25">
      <c r="A240" s="40">
        <v>45534</v>
      </c>
      <c r="B240" s="40">
        <v>45534</v>
      </c>
      <c r="C240" s="37" t="s">
        <v>6592</v>
      </c>
      <c r="D240" s="37" t="s">
        <v>6600</v>
      </c>
      <c r="E240" s="37" t="s">
        <v>6169</v>
      </c>
      <c r="F240" s="37" t="s">
        <v>6170</v>
      </c>
      <c r="G240" s="38">
        <v>0</v>
      </c>
      <c r="H240" s="38">
        <v>90574857</v>
      </c>
      <c r="I240" s="38">
        <v>0</v>
      </c>
      <c r="J240" s="38">
        <v>3347208660</v>
      </c>
      <c r="K240" s="37" t="s">
        <v>6199</v>
      </c>
      <c r="L240" s="37" t="s">
        <v>6200</v>
      </c>
      <c r="M240" s="37"/>
      <c r="N240" s="37"/>
      <c r="O240" s="37" t="s">
        <v>5554</v>
      </c>
      <c r="P240" s="37" t="s">
        <v>5554</v>
      </c>
      <c r="Q240" s="37"/>
      <c r="R240" s="37" t="s">
        <v>5911</v>
      </c>
      <c r="T240">
        <f t="shared" si="3"/>
        <v>8</v>
      </c>
      <c r="U240" t="s">
        <v>3187</v>
      </c>
      <c r="V240" t="s">
        <v>573</v>
      </c>
    </row>
    <row r="241" spans="1:22" x14ac:dyDescent="0.25">
      <c r="A241" s="40">
        <v>45534</v>
      </c>
      <c r="B241" s="40">
        <v>45534</v>
      </c>
      <c r="C241" s="37" t="s">
        <v>6592</v>
      </c>
      <c r="D241" s="37" t="s">
        <v>6601</v>
      </c>
      <c r="E241" s="37" t="s">
        <v>6169</v>
      </c>
      <c r="F241" s="37" t="s">
        <v>6170</v>
      </c>
      <c r="G241" s="38">
        <v>0</v>
      </c>
      <c r="H241" s="38">
        <v>57091675</v>
      </c>
      <c r="I241" s="38">
        <v>0</v>
      </c>
      <c r="J241" s="38">
        <v>3404300335</v>
      </c>
      <c r="K241" s="37" t="s">
        <v>6199</v>
      </c>
      <c r="L241" s="37" t="s">
        <v>6200</v>
      </c>
      <c r="M241" s="37"/>
      <c r="N241" s="37"/>
      <c r="O241" s="37" t="s">
        <v>5557</v>
      </c>
      <c r="P241" s="37" t="s">
        <v>5557</v>
      </c>
      <c r="Q241" s="37"/>
      <c r="R241" s="37" t="s">
        <v>5913</v>
      </c>
      <c r="T241">
        <f t="shared" si="3"/>
        <v>8</v>
      </c>
      <c r="U241" t="s">
        <v>3187</v>
      </c>
      <c r="V241" t="s">
        <v>573</v>
      </c>
    </row>
    <row r="242" spans="1:22" x14ac:dyDescent="0.25">
      <c r="A242" s="40">
        <v>45534</v>
      </c>
      <c r="B242" s="40">
        <v>45534</v>
      </c>
      <c r="C242" s="37" t="s">
        <v>6592</v>
      </c>
      <c r="D242" s="37" t="s">
        <v>6602</v>
      </c>
      <c r="E242" s="37" t="s">
        <v>6169</v>
      </c>
      <c r="F242" s="37" t="s">
        <v>6170</v>
      </c>
      <c r="G242" s="38">
        <v>0</v>
      </c>
      <c r="H242" s="38">
        <v>24421599</v>
      </c>
      <c r="I242" s="38">
        <v>0</v>
      </c>
      <c r="J242" s="38">
        <v>3428721934</v>
      </c>
      <c r="K242" s="37" t="s">
        <v>6199</v>
      </c>
      <c r="L242" s="37" t="s">
        <v>6200</v>
      </c>
      <c r="M242" s="37"/>
      <c r="N242" s="37"/>
      <c r="O242" s="37" t="s">
        <v>5567</v>
      </c>
      <c r="P242" s="37" t="s">
        <v>5567</v>
      </c>
      <c r="Q242" s="37"/>
      <c r="R242" s="37" t="s">
        <v>5919</v>
      </c>
      <c r="T242">
        <f t="shared" si="3"/>
        <v>8</v>
      </c>
      <c r="U242" t="s">
        <v>3187</v>
      </c>
      <c r="V242" t="s">
        <v>573</v>
      </c>
    </row>
    <row r="243" spans="1:22" x14ac:dyDescent="0.25">
      <c r="A243" s="40">
        <v>45534</v>
      </c>
      <c r="B243" s="40">
        <v>45534</v>
      </c>
      <c r="C243" s="37" t="s">
        <v>6592</v>
      </c>
      <c r="D243" s="37" t="s">
        <v>6603</v>
      </c>
      <c r="E243" s="37" t="s">
        <v>6169</v>
      </c>
      <c r="F243" s="37" t="s">
        <v>6170</v>
      </c>
      <c r="G243" s="38">
        <v>0</v>
      </c>
      <c r="H243" s="38">
        <v>113390695</v>
      </c>
      <c r="I243" s="38">
        <v>0</v>
      </c>
      <c r="J243" s="38">
        <v>3542112629</v>
      </c>
      <c r="K243" s="37" t="s">
        <v>6199</v>
      </c>
      <c r="L243" s="37" t="s">
        <v>6200</v>
      </c>
      <c r="M243" s="37"/>
      <c r="N243" s="37"/>
      <c r="O243" s="37" t="s">
        <v>5579</v>
      </c>
      <c r="P243" s="37" t="s">
        <v>5579</v>
      </c>
      <c r="Q243" s="37"/>
      <c r="R243" s="37" t="s">
        <v>6524</v>
      </c>
      <c r="T243">
        <f t="shared" si="3"/>
        <v>8</v>
      </c>
      <c r="U243" t="s">
        <v>3187</v>
      </c>
      <c r="V243" t="s">
        <v>573</v>
      </c>
    </row>
    <row r="244" spans="1:22" x14ac:dyDescent="0.25">
      <c r="A244" s="40">
        <v>45534</v>
      </c>
      <c r="B244" s="40">
        <v>45534</v>
      </c>
      <c r="C244" s="37" t="s">
        <v>6592</v>
      </c>
      <c r="D244" s="37" t="s">
        <v>6604</v>
      </c>
      <c r="E244" s="37" t="s">
        <v>6169</v>
      </c>
      <c r="F244" s="37" t="s">
        <v>6170</v>
      </c>
      <c r="G244" s="38">
        <v>0</v>
      </c>
      <c r="H244" s="38">
        <v>80656325</v>
      </c>
      <c r="I244" s="38">
        <v>0</v>
      </c>
      <c r="J244" s="38">
        <v>3622768954</v>
      </c>
      <c r="K244" s="37" t="s">
        <v>6199</v>
      </c>
      <c r="L244" s="37" t="s">
        <v>6200</v>
      </c>
      <c r="M244" s="37"/>
      <c r="N244" s="37"/>
      <c r="O244" s="37" t="s">
        <v>5599</v>
      </c>
      <c r="P244" s="37" t="s">
        <v>5599</v>
      </c>
      <c r="Q244" s="37"/>
      <c r="R244" s="37" t="s">
        <v>5900</v>
      </c>
      <c r="T244">
        <f t="shared" si="3"/>
        <v>8</v>
      </c>
      <c r="U244" t="s">
        <v>3187</v>
      </c>
      <c r="V244" t="s">
        <v>573</v>
      </c>
    </row>
    <row r="245" spans="1:22" x14ac:dyDescent="0.25">
      <c r="A245" s="40">
        <v>45534</v>
      </c>
      <c r="B245" s="40">
        <v>45534</v>
      </c>
      <c r="C245" s="37" t="s">
        <v>6592</v>
      </c>
      <c r="D245" s="37" t="s">
        <v>6605</v>
      </c>
      <c r="E245" s="37" t="s">
        <v>6169</v>
      </c>
      <c r="F245" s="37" t="s">
        <v>6170</v>
      </c>
      <c r="G245" s="38">
        <v>0</v>
      </c>
      <c r="H245" s="38">
        <v>14593796</v>
      </c>
      <c r="I245" s="38">
        <v>0</v>
      </c>
      <c r="J245" s="38">
        <v>3637362750</v>
      </c>
      <c r="K245" s="37" t="s">
        <v>6199</v>
      </c>
      <c r="L245" s="37" t="s">
        <v>6200</v>
      </c>
      <c r="M245" s="37"/>
      <c r="N245" s="37"/>
      <c r="O245" s="37" t="s">
        <v>5603</v>
      </c>
      <c r="P245" s="37" t="s">
        <v>5603</v>
      </c>
      <c r="Q245" s="37"/>
      <c r="R245" s="37" t="s">
        <v>5930</v>
      </c>
      <c r="T245">
        <f t="shared" si="3"/>
        <v>8</v>
      </c>
      <c r="U245" t="s">
        <v>3187</v>
      </c>
      <c r="V245" t="s">
        <v>573</v>
      </c>
    </row>
    <row r="246" spans="1:22" x14ac:dyDescent="0.25">
      <c r="A246" s="40">
        <v>45534</v>
      </c>
      <c r="B246" s="40">
        <v>45534</v>
      </c>
      <c r="C246" s="37" t="s">
        <v>6592</v>
      </c>
      <c r="D246" s="37" t="s">
        <v>6606</v>
      </c>
      <c r="E246" s="37" t="s">
        <v>6169</v>
      </c>
      <c r="F246" s="37" t="s">
        <v>6170</v>
      </c>
      <c r="G246" s="38">
        <v>0</v>
      </c>
      <c r="H246" s="38">
        <v>264004212</v>
      </c>
      <c r="I246" s="38">
        <v>0</v>
      </c>
      <c r="J246" s="38">
        <v>3901366962</v>
      </c>
      <c r="K246" s="37" t="s">
        <v>6199</v>
      </c>
      <c r="L246" s="37" t="s">
        <v>6200</v>
      </c>
      <c r="M246" s="37"/>
      <c r="N246" s="37"/>
      <c r="O246" s="37" t="s">
        <v>5682</v>
      </c>
      <c r="P246" s="37" t="s">
        <v>5682</v>
      </c>
      <c r="Q246" s="37"/>
      <c r="R246" s="37" t="s">
        <v>6373</v>
      </c>
      <c r="T246">
        <f t="shared" si="3"/>
        <v>8</v>
      </c>
      <c r="U246" t="s">
        <v>3187</v>
      </c>
      <c r="V246" t="s">
        <v>573</v>
      </c>
    </row>
    <row r="247" spans="1:22" x14ac:dyDescent="0.25">
      <c r="A247" s="40">
        <v>45534</v>
      </c>
      <c r="B247" s="40">
        <v>45534</v>
      </c>
      <c r="C247" s="37" t="s">
        <v>6592</v>
      </c>
      <c r="D247" s="37" t="s">
        <v>6607</v>
      </c>
      <c r="E247" s="37" t="s">
        <v>6169</v>
      </c>
      <c r="F247" s="37" t="s">
        <v>6170</v>
      </c>
      <c r="G247" s="38">
        <v>0</v>
      </c>
      <c r="H247" s="38">
        <v>175660325</v>
      </c>
      <c r="I247" s="38">
        <v>0</v>
      </c>
      <c r="J247" s="38">
        <v>4077027287</v>
      </c>
      <c r="K247" s="37" t="s">
        <v>6199</v>
      </c>
      <c r="L247" s="37" t="s">
        <v>6200</v>
      </c>
      <c r="M247" s="37"/>
      <c r="N247" s="37"/>
      <c r="O247" s="37" t="s">
        <v>5691</v>
      </c>
      <c r="P247" s="37" t="s">
        <v>5691</v>
      </c>
      <c r="Q247" s="37"/>
      <c r="R247" s="37" t="s">
        <v>5897</v>
      </c>
      <c r="T247">
        <f t="shared" si="3"/>
        <v>8</v>
      </c>
      <c r="U247" t="s">
        <v>3187</v>
      </c>
      <c r="V247" t="s">
        <v>573</v>
      </c>
    </row>
    <row r="248" spans="1:22" x14ac:dyDescent="0.25">
      <c r="A248" s="40">
        <v>45534</v>
      </c>
      <c r="B248" s="40">
        <v>45534</v>
      </c>
      <c r="C248" s="37" t="s">
        <v>6592</v>
      </c>
      <c r="D248" s="37" t="s">
        <v>6608</v>
      </c>
      <c r="E248" s="37" t="s">
        <v>6169</v>
      </c>
      <c r="F248" s="37" t="s">
        <v>6170</v>
      </c>
      <c r="G248" s="38">
        <v>0</v>
      </c>
      <c r="H248" s="38">
        <v>18293240</v>
      </c>
      <c r="I248" s="38">
        <v>0</v>
      </c>
      <c r="J248" s="38">
        <v>4095320527</v>
      </c>
      <c r="K248" s="37" t="s">
        <v>6199</v>
      </c>
      <c r="L248" s="37" t="s">
        <v>6200</v>
      </c>
      <c r="M248" s="37"/>
      <c r="N248" s="37"/>
      <c r="O248" s="37" t="s">
        <v>5632</v>
      </c>
      <c r="P248" s="37" t="s">
        <v>5632</v>
      </c>
      <c r="Q248" s="37"/>
      <c r="R248" s="37" t="s">
        <v>6330</v>
      </c>
      <c r="T248">
        <f t="shared" si="3"/>
        <v>8</v>
      </c>
      <c r="U248" t="s">
        <v>3187</v>
      </c>
      <c r="V248" t="s">
        <v>573</v>
      </c>
    </row>
    <row r="249" spans="1:22" x14ac:dyDescent="0.25">
      <c r="A249" s="40">
        <v>45534</v>
      </c>
      <c r="B249" s="40">
        <v>45534</v>
      </c>
      <c r="C249" s="37" t="s">
        <v>6592</v>
      </c>
      <c r="D249" s="37" t="s">
        <v>6609</v>
      </c>
      <c r="E249" s="37" t="s">
        <v>6169</v>
      </c>
      <c r="F249" s="37" t="s">
        <v>6170</v>
      </c>
      <c r="G249" s="38">
        <v>0</v>
      </c>
      <c r="H249" s="38">
        <v>123278720</v>
      </c>
      <c r="I249" s="38">
        <v>0</v>
      </c>
      <c r="J249" s="38">
        <v>4218599247</v>
      </c>
      <c r="K249" s="37" t="s">
        <v>6199</v>
      </c>
      <c r="L249" s="37" t="s">
        <v>6200</v>
      </c>
      <c r="M249" s="37"/>
      <c r="N249" s="37"/>
      <c r="O249" s="37" t="s">
        <v>5638</v>
      </c>
      <c r="P249" s="37" t="s">
        <v>5638</v>
      </c>
      <c r="Q249" s="37"/>
      <c r="R249" s="37" t="s">
        <v>6336</v>
      </c>
      <c r="T249">
        <f t="shared" si="3"/>
        <v>8</v>
      </c>
      <c r="U249" t="s">
        <v>3187</v>
      </c>
      <c r="V249" t="s">
        <v>573</v>
      </c>
    </row>
    <row r="250" spans="1:22" x14ac:dyDescent="0.25">
      <c r="A250" s="40">
        <v>45534</v>
      </c>
      <c r="B250" s="40">
        <v>45534</v>
      </c>
      <c r="C250" s="37" t="s">
        <v>6592</v>
      </c>
      <c r="D250" s="37" t="s">
        <v>6610</v>
      </c>
      <c r="E250" s="37" t="s">
        <v>6169</v>
      </c>
      <c r="F250" s="37" t="s">
        <v>6170</v>
      </c>
      <c r="G250" s="38">
        <v>0</v>
      </c>
      <c r="H250" s="38">
        <v>37087670</v>
      </c>
      <c r="I250" s="38">
        <v>0</v>
      </c>
      <c r="J250" s="38">
        <v>4255686917</v>
      </c>
      <c r="K250" s="37" t="s">
        <v>6199</v>
      </c>
      <c r="L250" s="37" t="s">
        <v>6200</v>
      </c>
      <c r="M250" s="37"/>
      <c r="N250" s="37"/>
      <c r="O250" s="37" t="s">
        <v>5642</v>
      </c>
      <c r="P250" s="37" t="s">
        <v>5642</v>
      </c>
      <c r="Q250" s="37"/>
      <c r="R250" s="37" t="s">
        <v>6340</v>
      </c>
      <c r="T250">
        <f t="shared" si="3"/>
        <v>8</v>
      </c>
      <c r="U250" t="s">
        <v>3187</v>
      </c>
      <c r="V250" t="s">
        <v>573</v>
      </c>
    </row>
    <row r="251" spans="1:22" x14ac:dyDescent="0.25">
      <c r="A251" s="40">
        <v>45534</v>
      </c>
      <c r="B251" s="40">
        <v>45534</v>
      </c>
      <c r="C251" s="37" t="s">
        <v>6592</v>
      </c>
      <c r="D251" s="37" t="s">
        <v>6611</v>
      </c>
      <c r="E251" s="37" t="s">
        <v>6169</v>
      </c>
      <c r="F251" s="37" t="s">
        <v>6170</v>
      </c>
      <c r="G251" s="38">
        <v>0</v>
      </c>
      <c r="H251" s="38">
        <v>75935544</v>
      </c>
      <c r="I251" s="38">
        <v>0</v>
      </c>
      <c r="J251" s="38">
        <v>4331622461</v>
      </c>
      <c r="K251" s="37" t="s">
        <v>6199</v>
      </c>
      <c r="L251" s="37" t="s">
        <v>6200</v>
      </c>
      <c r="M251" s="37"/>
      <c r="N251" s="37"/>
      <c r="O251" s="37" t="s">
        <v>5644</v>
      </c>
      <c r="P251" s="37" t="s">
        <v>5644</v>
      </c>
      <c r="Q251" s="37"/>
      <c r="R251" s="37" t="s">
        <v>6342</v>
      </c>
      <c r="T251">
        <f t="shared" si="3"/>
        <v>8</v>
      </c>
      <c r="U251" t="s">
        <v>3187</v>
      </c>
      <c r="V251" t="s">
        <v>573</v>
      </c>
    </row>
    <row r="252" spans="1:22" x14ac:dyDescent="0.25">
      <c r="A252" s="40">
        <v>45534</v>
      </c>
      <c r="B252" s="40">
        <v>45534</v>
      </c>
      <c r="C252" s="37" t="s">
        <v>6612</v>
      </c>
      <c r="D252" s="37" t="s">
        <v>6613</v>
      </c>
      <c r="E252" s="37" t="s">
        <v>6169</v>
      </c>
      <c r="F252" s="37" t="s">
        <v>6170</v>
      </c>
      <c r="G252" s="38">
        <v>0</v>
      </c>
      <c r="H252" s="38">
        <v>98319770</v>
      </c>
      <c r="I252" s="38">
        <v>0</v>
      </c>
      <c r="J252" s="38">
        <v>4429942231</v>
      </c>
      <c r="K252" s="37" t="s">
        <v>6199</v>
      </c>
      <c r="L252" s="37" t="s">
        <v>6200</v>
      </c>
      <c r="M252" s="37"/>
      <c r="N252" s="37"/>
      <c r="O252" s="37" t="s">
        <v>5426</v>
      </c>
      <c r="P252" s="37" t="s">
        <v>5426</v>
      </c>
      <c r="Q252" s="37"/>
      <c r="R252" s="37" t="s">
        <v>6614</v>
      </c>
      <c r="T252">
        <f t="shared" si="3"/>
        <v>8</v>
      </c>
      <c r="U252" t="s">
        <v>3187</v>
      </c>
      <c r="V252" t="s">
        <v>573</v>
      </c>
    </row>
    <row r="253" spans="1:22" x14ac:dyDescent="0.25">
      <c r="A253" s="40">
        <v>45534</v>
      </c>
      <c r="B253" s="40">
        <v>45534</v>
      </c>
      <c r="C253" s="37" t="s">
        <v>6612</v>
      </c>
      <c r="D253" s="37" t="s">
        <v>6615</v>
      </c>
      <c r="E253" s="37" t="s">
        <v>6169</v>
      </c>
      <c r="F253" s="37" t="s">
        <v>6170</v>
      </c>
      <c r="G253" s="38">
        <v>0</v>
      </c>
      <c r="H253" s="38">
        <v>67290233</v>
      </c>
      <c r="I253" s="38">
        <v>0</v>
      </c>
      <c r="J253" s="38">
        <v>4497232464</v>
      </c>
      <c r="K253" s="37" t="s">
        <v>6199</v>
      </c>
      <c r="L253" s="37" t="s">
        <v>6200</v>
      </c>
      <c r="M253" s="37"/>
      <c r="N253" s="37"/>
      <c r="O253" s="37" t="s">
        <v>6035</v>
      </c>
      <c r="P253" s="37" t="s">
        <v>6035</v>
      </c>
      <c r="Q253" s="37"/>
      <c r="R253" s="37" t="s">
        <v>6616</v>
      </c>
      <c r="T253">
        <f t="shared" si="3"/>
        <v>8</v>
      </c>
      <c r="U253" t="s">
        <v>3187</v>
      </c>
      <c r="V253" t="s">
        <v>573</v>
      </c>
    </row>
    <row r="254" spans="1:22" x14ac:dyDescent="0.25">
      <c r="A254" s="40">
        <v>45535</v>
      </c>
      <c r="B254" s="40">
        <v>45535</v>
      </c>
      <c r="C254" s="37" t="s">
        <v>5456</v>
      </c>
      <c r="D254" s="37" t="s">
        <v>6617</v>
      </c>
      <c r="E254" s="37" t="s">
        <v>6169</v>
      </c>
      <c r="F254" s="37" t="s">
        <v>6618</v>
      </c>
      <c r="G254" s="38"/>
      <c r="H254" s="38">
        <v>0</v>
      </c>
      <c r="I254" s="38">
        <v>0</v>
      </c>
      <c r="J254" s="38">
        <v>4492687010</v>
      </c>
      <c r="K254" s="37"/>
      <c r="L254" s="37"/>
      <c r="M254" s="37"/>
      <c r="N254" s="37"/>
      <c r="O254" s="37"/>
      <c r="P254" s="37"/>
      <c r="Q254" s="37"/>
      <c r="R254" s="37"/>
      <c r="T254">
        <f t="shared" si="3"/>
        <v>8</v>
      </c>
      <c r="V254" t="s">
        <v>573</v>
      </c>
    </row>
    <row r="255" spans="1:22" x14ac:dyDescent="0.25">
      <c r="A255" s="40">
        <v>45535</v>
      </c>
      <c r="B255" s="40">
        <v>45535</v>
      </c>
      <c r="C255" s="37" t="s">
        <v>5456</v>
      </c>
      <c r="D255" s="37" t="s">
        <v>6183</v>
      </c>
      <c r="E255" s="37" t="s">
        <v>6169</v>
      </c>
      <c r="F255" s="37" t="s">
        <v>4225</v>
      </c>
      <c r="G255" s="38"/>
      <c r="H255" s="38">
        <v>0</v>
      </c>
      <c r="I255" s="38">
        <v>4545454</v>
      </c>
      <c r="J255" s="38">
        <v>0</v>
      </c>
      <c r="K255" s="37"/>
      <c r="L255" s="37"/>
      <c r="M255" s="37"/>
      <c r="N255" s="37"/>
      <c r="O255" s="37"/>
      <c r="P255" s="37"/>
      <c r="Q255" s="37"/>
      <c r="R255" s="37"/>
      <c r="T255">
        <f t="shared" si="3"/>
        <v>8</v>
      </c>
      <c r="V255" t="s">
        <v>573</v>
      </c>
    </row>
    <row r="256" spans="1:22" x14ac:dyDescent="0.25">
      <c r="A256" s="40">
        <v>45535</v>
      </c>
      <c r="B256" s="40">
        <v>45535</v>
      </c>
      <c r="C256" s="37" t="s">
        <v>5456</v>
      </c>
      <c r="D256" s="37" t="s">
        <v>6183</v>
      </c>
      <c r="E256" s="37" t="s">
        <v>6169</v>
      </c>
      <c r="F256" s="37" t="s">
        <v>4225</v>
      </c>
      <c r="G256" s="38">
        <v>4545454</v>
      </c>
      <c r="H256" s="38">
        <v>-4545454</v>
      </c>
      <c r="I256" s="38">
        <v>0</v>
      </c>
      <c r="J256" s="38">
        <v>0</v>
      </c>
      <c r="K256" s="37"/>
      <c r="L256" s="37"/>
      <c r="M256" s="37"/>
      <c r="N256" s="37"/>
      <c r="O256" s="37"/>
      <c r="P256" s="37"/>
      <c r="Q256" s="37"/>
      <c r="R256" s="37"/>
      <c r="T256">
        <f t="shared" si="3"/>
        <v>8</v>
      </c>
      <c r="U256" t="s">
        <v>3159</v>
      </c>
      <c r="V256" t="s">
        <v>573</v>
      </c>
    </row>
    <row r="257" spans="1:22" x14ac:dyDescent="0.25">
      <c r="A257" s="40">
        <v>45540</v>
      </c>
      <c r="B257" s="40">
        <v>45540</v>
      </c>
      <c r="C257" s="37" t="s">
        <v>6619</v>
      </c>
      <c r="D257" s="37" t="s">
        <v>6620</v>
      </c>
      <c r="E257" s="37" t="s">
        <v>6169</v>
      </c>
      <c r="F257" s="37" t="s">
        <v>6170</v>
      </c>
      <c r="G257" s="38">
        <v>0</v>
      </c>
      <c r="H257" s="38">
        <v>86162171</v>
      </c>
      <c r="I257" s="38">
        <v>0</v>
      </c>
      <c r="J257" s="38">
        <v>86162171</v>
      </c>
      <c r="K257" s="37" t="s">
        <v>5820</v>
      </c>
      <c r="L257" s="37" t="s">
        <v>5821</v>
      </c>
      <c r="M257" s="37"/>
      <c r="N257" s="37"/>
      <c r="O257" s="37" t="s">
        <v>5676</v>
      </c>
      <c r="P257" s="37" t="s">
        <v>5676</v>
      </c>
      <c r="Q257" s="37"/>
      <c r="R257" s="37" t="s">
        <v>6304</v>
      </c>
      <c r="T257">
        <f t="shared" si="3"/>
        <v>9</v>
      </c>
      <c r="U257" t="s">
        <v>3187</v>
      </c>
      <c r="V257" t="s">
        <v>573</v>
      </c>
    </row>
    <row r="258" spans="1:22" x14ac:dyDescent="0.25">
      <c r="A258" s="40">
        <v>45540</v>
      </c>
      <c r="B258" s="40">
        <v>45540</v>
      </c>
      <c r="C258" s="37" t="s">
        <v>6619</v>
      </c>
      <c r="D258" s="37" t="s">
        <v>6621</v>
      </c>
      <c r="E258" s="37" t="s">
        <v>6169</v>
      </c>
      <c r="F258" s="37" t="s">
        <v>6170</v>
      </c>
      <c r="G258" s="38">
        <v>0</v>
      </c>
      <c r="H258" s="38">
        <v>60357156</v>
      </c>
      <c r="I258" s="38">
        <v>0</v>
      </c>
      <c r="J258" s="38">
        <v>146519327</v>
      </c>
      <c r="K258" s="37" t="s">
        <v>5820</v>
      </c>
      <c r="L258" s="37" t="s">
        <v>5821</v>
      </c>
      <c r="M258" s="37"/>
      <c r="N258" s="37"/>
      <c r="O258" s="37" t="s">
        <v>5685</v>
      </c>
      <c r="P258" s="37" t="s">
        <v>5685</v>
      </c>
      <c r="Q258" s="37"/>
      <c r="R258" s="37" t="s">
        <v>5903</v>
      </c>
      <c r="T258">
        <f t="shared" si="3"/>
        <v>9</v>
      </c>
      <c r="U258" t="s">
        <v>3187</v>
      </c>
      <c r="V258" t="s">
        <v>573</v>
      </c>
    </row>
    <row r="259" spans="1:22" x14ac:dyDescent="0.25">
      <c r="A259" s="40">
        <v>45540</v>
      </c>
      <c r="B259" s="40">
        <v>45540</v>
      </c>
      <c r="C259" s="37" t="s">
        <v>6622</v>
      </c>
      <c r="D259" s="37" t="s">
        <v>6623</v>
      </c>
      <c r="E259" s="37" t="s">
        <v>6169</v>
      </c>
      <c r="F259" s="37" t="s">
        <v>6170</v>
      </c>
      <c r="G259" s="38">
        <v>0</v>
      </c>
      <c r="H259" s="38">
        <v>63891846</v>
      </c>
      <c r="I259" s="38">
        <v>0</v>
      </c>
      <c r="J259" s="38">
        <v>210411173</v>
      </c>
      <c r="K259" s="37" t="s">
        <v>4079</v>
      </c>
      <c r="L259" s="37" t="s">
        <v>4080</v>
      </c>
      <c r="M259" s="37"/>
      <c r="N259" s="37"/>
      <c r="O259" s="37" t="s">
        <v>5689</v>
      </c>
      <c r="P259" s="37" t="s">
        <v>5689</v>
      </c>
      <c r="Q259" s="37"/>
      <c r="R259" s="37" t="s">
        <v>6433</v>
      </c>
      <c r="T259">
        <f t="shared" si="3"/>
        <v>9</v>
      </c>
      <c r="U259" t="s">
        <v>3187</v>
      </c>
      <c r="V259" t="s">
        <v>573</v>
      </c>
    </row>
    <row r="260" spans="1:22" x14ac:dyDescent="0.25">
      <c r="A260" s="40">
        <v>45540</v>
      </c>
      <c r="B260" s="40">
        <v>45540</v>
      </c>
      <c r="C260" s="37" t="s">
        <v>6624</v>
      </c>
      <c r="D260" s="37" t="s">
        <v>6625</v>
      </c>
      <c r="E260" s="37" t="s">
        <v>6169</v>
      </c>
      <c r="F260" s="37" t="s">
        <v>6170</v>
      </c>
      <c r="G260" s="38">
        <v>0</v>
      </c>
      <c r="H260" s="38">
        <v>41641623</v>
      </c>
      <c r="I260" s="38">
        <v>0</v>
      </c>
      <c r="J260" s="38">
        <v>252052796</v>
      </c>
      <c r="K260" s="37" t="s">
        <v>4079</v>
      </c>
      <c r="L260" s="37" t="s">
        <v>4080</v>
      </c>
      <c r="M260" s="37"/>
      <c r="N260" s="37"/>
      <c r="O260" s="37" t="s">
        <v>3529</v>
      </c>
      <c r="P260" s="37" t="s">
        <v>3529</v>
      </c>
      <c r="Q260" s="37"/>
      <c r="R260" s="37" t="s">
        <v>6626</v>
      </c>
      <c r="T260">
        <f t="shared" si="3"/>
        <v>9</v>
      </c>
      <c r="U260" t="s">
        <v>3187</v>
      </c>
      <c r="V260" t="s">
        <v>573</v>
      </c>
    </row>
    <row r="261" spans="1:22" x14ac:dyDescent="0.25">
      <c r="A261" s="40">
        <v>45540</v>
      </c>
      <c r="B261" s="40">
        <v>45540</v>
      </c>
      <c r="C261" s="37" t="s">
        <v>6624</v>
      </c>
      <c r="D261" s="37" t="s">
        <v>6627</v>
      </c>
      <c r="E261" s="37" t="s">
        <v>6169</v>
      </c>
      <c r="F261" s="37" t="s">
        <v>6170</v>
      </c>
      <c r="G261" s="38">
        <v>0</v>
      </c>
      <c r="H261" s="38">
        <v>37654549</v>
      </c>
      <c r="I261" s="38">
        <v>0</v>
      </c>
      <c r="J261" s="38">
        <v>289707345</v>
      </c>
      <c r="K261" s="37" t="s">
        <v>4079</v>
      </c>
      <c r="L261" s="37" t="s">
        <v>4080</v>
      </c>
      <c r="M261" s="37"/>
      <c r="N261" s="37"/>
      <c r="O261" s="37" t="s">
        <v>3526</v>
      </c>
      <c r="P261" s="37" t="s">
        <v>3526</v>
      </c>
      <c r="Q261" s="37"/>
      <c r="R261" s="37" t="s">
        <v>6628</v>
      </c>
      <c r="T261">
        <f t="shared" ref="T261:T324" si="4">+MONTH(A261)</f>
        <v>9</v>
      </c>
      <c r="U261" t="s">
        <v>3187</v>
      </c>
      <c r="V261" t="s">
        <v>573</v>
      </c>
    </row>
    <row r="262" spans="1:22" x14ac:dyDescent="0.25">
      <c r="A262" s="40">
        <v>45540</v>
      </c>
      <c r="B262" s="40">
        <v>45540</v>
      </c>
      <c r="C262" s="37" t="s">
        <v>6624</v>
      </c>
      <c r="D262" s="37" t="s">
        <v>6629</v>
      </c>
      <c r="E262" s="37" t="s">
        <v>6169</v>
      </c>
      <c r="F262" s="37" t="s">
        <v>6170</v>
      </c>
      <c r="G262" s="38">
        <v>0</v>
      </c>
      <c r="H262" s="38">
        <v>29380200</v>
      </c>
      <c r="I262" s="38">
        <v>0</v>
      </c>
      <c r="J262" s="38">
        <v>319087545</v>
      </c>
      <c r="K262" s="37" t="s">
        <v>4079</v>
      </c>
      <c r="L262" s="37" t="s">
        <v>4080</v>
      </c>
      <c r="M262" s="37"/>
      <c r="N262" s="37"/>
      <c r="O262" s="37" t="s">
        <v>3523</v>
      </c>
      <c r="P262" s="37" t="s">
        <v>3523</v>
      </c>
      <c r="Q262" s="37"/>
      <c r="R262" s="37" t="s">
        <v>6630</v>
      </c>
      <c r="T262">
        <f t="shared" si="4"/>
        <v>9</v>
      </c>
      <c r="U262" t="s">
        <v>3187</v>
      </c>
      <c r="V262" t="s">
        <v>573</v>
      </c>
    </row>
    <row r="263" spans="1:22" x14ac:dyDescent="0.25">
      <c r="A263" s="40">
        <v>45541</v>
      </c>
      <c r="B263" s="40">
        <v>45541</v>
      </c>
      <c r="C263" s="37" t="s">
        <v>6631</v>
      </c>
      <c r="D263" s="37" t="s">
        <v>6632</v>
      </c>
      <c r="E263" s="37" t="s">
        <v>6169</v>
      </c>
      <c r="F263" s="37" t="s">
        <v>6170</v>
      </c>
      <c r="G263" s="38">
        <v>0</v>
      </c>
      <c r="H263" s="38">
        <v>6255848</v>
      </c>
      <c r="I263" s="38">
        <v>0</v>
      </c>
      <c r="J263" s="38">
        <v>325343393</v>
      </c>
      <c r="K263" s="37" t="s">
        <v>6284</v>
      </c>
      <c r="L263" s="37" t="s">
        <v>6285</v>
      </c>
      <c r="M263" s="37"/>
      <c r="N263" s="37"/>
      <c r="O263" s="37" t="s">
        <v>5733</v>
      </c>
      <c r="P263" s="37" t="s">
        <v>5733</v>
      </c>
      <c r="Q263" s="37"/>
      <c r="R263" s="37" t="s">
        <v>6007</v>
      </c>
      <c r="T263">
        <f t="shared" si="4"/>
        <v>9</v>
      </c>
      <c r="U263" t="s">
        <v>3187</v>
      </c>
      <c r="V263" t="s">
        <v>573</v>
      </c>
    </row>
    <row r="264" spans="1:22" x14ac:dyDescent="0.25">
      <c r="A264" s="40">
        <v>45541</v>
      </c>
      <c r="B264" s="40">
        <v>45541</v>
      </c>
      <c r="C264" s="37" t="s">
        <v>6631</v>
      </c>
      <c r="D264" s="37" t="s">
        <v>6633</v>
      </c>
      <c r="E264" s="37" t="s">
        <v>6169</v>
      </c>
      <c r="F264" s="37" t="s">
        <v>6170</v>
      </c>
      <c r="G264" s="38">
        <v>0</v>
      </c>
      <c r="H264" s="38">
        <v>4933565</v>
      </c>
      <c r="I264" s="38">
        <v>0</v>
      </c>
      <c r="J264" s="38">
        <v>330276958</v>
      </c>
      <c r="K264" s="37" t="s">
        <v>6284</v>
      </c>
      <c r="L264" s="37" t="s">
        <v>6285</v>
      </c>
      <c r="M264" s="37"/>
      <c r="N264" s="37"/>
      <c r="O264" s="37" t="s">
        <v>5617</v>
      </c>
      <c r="P264" s="37" t="s">
        <v>5617</v>
      </c>
      <c r="Q264" s="37"/>
      <c r="R264" s="37" t="s">
        <v>5945</v>
      </c>
      <c r="T264">
        <f t="shared" si="4"/>
        <v>9</v>
      </c>
      <c r="U264" t="s">
        <v>3187</v>
      </c>
      <c r="V264" t="s">
        <v>573</v>
      </c>
    </row>
    <row r="265" spans="1:22" x14ac:dyDescent="0.25">
      <c r="A265" s="40">
        <v>45541</v>
      </c>
      <c r="B265" s="40">
        <v>45541</v>
      </c>
      <c r="C265" s="37" t="s">
        <v>6631</v>
      </c>
      <c r="D265" s="37" t="s">
        <v>6634</v>
      </c>
      <c r="E265" s="37" t="s">
        <v>6169</v>
      </c>
      <c r="F265" s="37" t="s">
        <v>6170</v>
      </c>
      <c r="G265" s="38">
        <v>0</v>
      </c>
      <c r="H265" s="38">
        <v>35454440</v>
      </c>
      <c r="I265" s="38">
        <v>0</v>
      </c>
      <c r="J265" s="38">
        <v>365731398</v>
      </c>
      <c r="K265" s="37" t="s">
        <v>6284</v>
      </c>
      <c r="L265" s="37" t="s">
        <v>6285</v>
      </c>
      <c r="M265" s="37"/>
      <c r="N265" s="37"/>
      <c r="O265" s="37" t="s">
        <v>3512</v>
      </c>
      <c r="P265" s="37" t="s">
        <v>3512</v>
      </c>
      <c r="Q265" s="37"/>
      <c r="R265" s="37" t="s">
        <v>6566</v>
      </c>
      <c r="T265">
        <f t="shared" si="4"/>
        <v>9</v>
      </c>
      <c r="U265" t="s">
        <v>3187</v>
      </c>
      <c r="V265" t="s">
        <v>573</v>
      </c>
    </row>
    <row r="266" spans="1:22" x14ac:dyDescent="0.25">
      <c r="A266" s="40">
        <v>45541</v>
      </c>
      <c r="B266" s="40">
        <v>45541</v>
      </c>
      <c r="C266" s="37" t="s">
        <v>6631</v>
      </c>
      <c r="D266" s="37" t="s">
        <v>6635</v>
      </c>
      <c r="E266" s="37" t="s">
        <v>6169</v>
      </c>
      <c r="F266" s="37" t="s">
        <v>6170</v>
      </c>
      <c r="G266" s="38">
        <v>0</v>
      </c>
      <c r="H266" s="38">
        <v>7321605</v>
      </c>
      <c r="I266" s="38">
        <v>0</v>
      </c>
      <c r="J266" s="38">
        <v>373053003</v>
      </c>
      <c r="K266" s="37" t="s">
        <v>6284</v>
      </c>
      <c r="L266" s="37" t="s">
        <v>6285</v>
      </c>
      <c r="M266" s="37"/>
      <c r="N266" s="37"/>
      <c r="O266" s="37" t="s">
        <v>5748</v>
      </c>
      <c r="P266" s="37" t="s">
        <v>5748</v>
      </c>
      <c r="Q266" s="37"/>
      <c r="R266" s="37" t="s">
        <v>6009</v>
      </c>
      <c r="T266">
        <f t="shared" si="4"/>
        <v>9</v>
      </c>
      <c r="U266" t="s">
        <v>3187</v>
      </c>
      <c r="V266" t="s">
        <v>573</v>
      </c>
    </row>
    <row r="267" spans="1:22" x14ac:dyDescent="0.25">
      <c r="A267" s="40">
        <v>45541</v>
      </c>
      <c r="B267" s="40">
        <v>45541</v>
      </c>
      <c r="C267" s="37" t="s">
        <v>6631</v>
      </c>
      <c r="D267" s="37" t="s">
        <v>6636</v>
      </c>
      <c r="E267" s="37" t="s">
        <v>6169</v>
      </c>
      <c r="F267" s="37" t="s">
        <v>6170</v>
      </c>
      <c r="G267" s="38">
        <v>0</v>
      </c>
      <c r="H267" s="38">
        <v>8048719</v>
      </c>
      <c r="I267" s="38">
        <v>0</v>
      </c>
      <c r="J267" s="38">
        <v>381101722</v>
      </c>
      <c r="K267" s="37" t="s">
        <v>6284</v>
      </c>
      <c r="L267" s="37" t="s">
        <v>6285</v>
      </c>
      <c r="M267" s="37"/>
      <c r="N267" s="37"/>
      <c r="O267" s="37" t="s">
        <v>3475</v>
      </c>
      <c r="P267" s="37" t="s">
        <v>3475</v>
      </c>
      <c r="Q267" s="37"/>
      <c r="R267" s="37" t="s">
        <v>6569</v>
      </c>
      <c r="T267">
        <f t="shared" si="4"/>
        <v>9</v>
      </c>
      <c r="U267" t="s">
        <v>3187</v>
      </c>
      <c r="V267" t="s">
        <v>573</v>
      </c>
    </row>
    <row r="268" spans="1:22" x14ac:dyDescent="0.25">
      <c r="A268" s="40">
        <v>45541</v>
      </c>
      <c r="B268" s="40">
        <v>45541</v>
      </c>
      <c r="C268" s="37" t="s">
        <v>6631</v>
      </c>
      <c r="D268" s="37" t="s">
        <v>6637</v>
      </c>
      <c r="E268" s="37" t="s">
        <v>6169</v>
      </c>
      <c r="F268" s="37" t="s">
        <v>6170</v>
      </c>
      <c r="G268" s="38">
        <v>0</v>
      </c>
      <c r="H268" s="38">
        <v>6750539</v>
      </c>
      <c r="I268" s="38">
        <v>0</v>
      </c>
      <c r="J268" s="38">
        <v>387852261</v>
      </c>
      <c r="K268" s="37" t="s">
        <v>6284</v>
      </c>
      <c r="L268" s="37" t="s">
        <v>6285</v>
      </c>
      <c r="M268" s="37"/>
      <c r="N268" s="37"/>
      <c r="O268" s="37" t="s">
        <v>5756</v>
      </c>
      <c r="P268" s="37" t="s">
        <v>5756</v>
      </c>
      <c r="Q268" s="37"/>
      <c r="R268" s="37" t="s">
        <v>6574</v>
      </c>
      <c r="T268">
        <f t="shared" si="4"/>
        <v>9</v>
      </c>
      <c r="U268" t="s">
        <v>3187</v>
      </c>
      <c r="V268" t="s">
        <v>573</v>
      </c>
    </row>
    <row r="269" spans="1:22" x14ac:dyDescent="0.25">
      <c r="A269" s="40">
        <v>45541</v>
      </c>
      <c r="B269" s="40">
        <v>45541</v>
      </c>
      <c r="C269" s="37" t="s">
        <v>6631</v>
      </c>
      <c r="D269" s="37" t="s">
        <v>6638</v>
      </c>
      <c r="E269" s="37" t="s">
        <v>6169</v>
      </c>
      <c r="F269" s="37" t="s">
        <v>6170</v>
      </c>
      <c r="G269" s="38">
        <v>0</v>
      </c>
      <c r="H269" s="38">
        <v>113022748</v>
      </c>
      <c r="I269" s="38">
        <v>0</v>
      </c>
      <c r="J269" s="38">
        <v>500875009</v>
      </c>
      <c r="K269" s="37" t="s">
        <v>6284</v>
      </c>
      <c r="L269" s="37" t="s">
        <v>6285</v>
      </c>
      <c r="M269" s="37"/>
      <c r="N269" s="37"/>
      <c r="O269" s="37" t="s">
        <v>6639</v>
      </c>
      <c r="P269" s="37" t="s">
        <v>6639</v>
      </c>
      <c r="Q269" s="37"/>
      <c r="R269" s="37" t="s">
        <v>6640</v>
      </c>
      <c r="T269">
        <f t="shared" si="4"/>
        <v>9</v>
      </c>
      <c r="U269" t="s">
        <v>3187</v>
      </c>
      <c r="V269" t="s">
        <v>573</v>
      </c>
    </row>
    <row r="270" spans="1:22" x14ac:dyDescent="0.25">
      <c r="A270" s="40">
        <v>45541</v>
      </c>
      <c r="B270" s="40">
        <v>45541</v>
      </c>
      <c r="C270" s="37" t="s">
        <v>6631</v>
      </c>
      <c r="D270" s="37" t="s">
        <v>6641</v>
      </c>
      <c r="E270" s="37" t="s">
        <v>6169</v>
      </c>
      <c r="F270" s="37" t="s">
        <v>6170</v>
      </c>
      <c r="G270" s="38">
        <v>0</v>
      </c>
      <c r="H270" s="38">
        <v>69397960</v>
      </c>
      <c r="I270" s="38">
        <v>0</v>
      </c>
      <c r="J270" s="38">
        <v>570272969</v>
      </c>
      <c r="K270" s="37" t="s">
        <v>6284</v>
      </c>
      <c r="L270" s="37" t="s">
        <v>6285</v>
      </c>
      <c r="M270" s="37"/>
      <c r="N270" s="37"/>
      <c r="O270" s="37" t="s">
        <v>3502</v>
      </c>
      <c r="P270" s="37" t="s">
        <v>3502</v>
      </c>
      <c r="Q270" s="37"/>
      <c r="R270" s="37" t="s">
        <v>6642</v>
      </c>
      <c r="T270">
        <f t="shared" si="4"/>
        <v>9</v>
      </c>
      <c r="U270" t="s">
        <v>3187</v>
      </c>
      <c r="V270" t="s">
        <v>573</v>
      </c>
    </row>
    <row r="271" spans="1:22" x14ac:dyDescent="0.25">
      <c r="A271" s="40">
        <v>45541</v>
      </c>
      <c r="B271" s="40">
        <v>45541</v>
      </c>
      <c r="C271" s="37" t="s">
        <v>6631</v>
      </c>
      <c r="D271" s="37" t="s">
        <v>6643</v>
      </c>
      <c r="E271" s="37" t="s">
        <v>6169</v>
      </c>
      <c r="F271" s="37" t="s">
        <v>6170</v>
      </c>
      <c r="G271" s="38">
        <v>0</v>
      </c>
      <c r="H271" s="38">
        <v>48492085</v>
      </c>
      <c r="I271" s="38">
        <v>0</v>
      </c>
      <c r="J271" s="38">
        <v>618765054</v>
      </c>
      <c r="K271" s="37" t="s">
        <v>6284</v>
      </c>
      <c r="L271" s="37" t="s">
        <v>6285</v>
      </c>
      <c r="M271" s="37"/>
      <c r="N271" s="37"/>
      <c r="O271" s="37" t="s">
        <v>5774</v>
      </c>
      <c r="P271" s="37" t="s">
        <v>5774</v>
      </c>
      <c r="Q271" s="37"/>
      <c r="R271" s="37" t="s">
        <v>6644</v>
      </c>
      <c r="T271">
        <f t="shared" si="4"/>
        <v>9</v>
      </c>
      <c r="U271" t="s">
        <v>3187</v>
      </c>
      <c r="V271" t="s">
        <v>573</v>
      </c>
    </row>
    <row r="272" spans="1:22" x14ac:dyDescent="0.25">
      <c r="A272" s="40">
        <v>45541</v>
      </c>
      <c r="B272" s="40">
        <v>45541</v>
      </c>
      <c r="C272" s="37" t="s">
        <v>6631</v>
      </c>
      <c r="D272" s="37" t="s">
        <v>6645</v>
      </c>
      <c r="E272" s="37" t="s">
        <v>6169</v>
      </c>
      <c r="F272" s="37" t="s">
        <v>6170</v>
      </c>
      <c r="G272" s="38">
        <v>0</v>
      </c>
      <c r="H272" s="38">
        <v>44298338</v>
      </c>
      <c r="I272" s="38">
        <v>0</v>
      </c>
      <c r="J272" s="38">
        <v>663063392</v>
      </c>
      <c r="K272" s="37" t="s">
        <v>6284</v>
      </c>
      <c r="L272" s="37" t="s">
        <v>6285</v>
      </c>
      <c r="M272" s="37"/>
      <c r="N272" s="37"/>
      <c r="O272" s="37" t="s">
        <v>6162</v>
      </c>
      <c r="P272" s="37" t="s">
        <v>6162</v>
      </c>
      <c r="Q272" s="37"/>
      <c r="R272" s="37" t="s">
        <v>6646</v>
      </c>
      <c r="T272">
        <f t="shared" si="4"/>
        <v>9</v>
      </c>
      <c r="U272" t="s">
        <v>3187</v>
      </c>
      <c r="V272" t="s">
        <v>573</v>
      </c>
    </row>
    <row r="273" spans="1:22" x14ac:dyDescent="0.25">
      <c r="A273" s="40">
        <v>45541</v>
      </c>
      <c r="B273" s="40">
        <v>45541</v>
      </c>
      <c r="C273" s="37" t="s">
        <v>6647</v>
      </c>
      <c r="D273" s="37" t="s">
        <v>6648</v>
      </c>
      <c r="E273" s="37" t="s">
        <v>6169</v>
      </c>
      <c r="F273" s="37" t="s">
        <v>6170</v>
      </c>
      <c r="G273" s="38">
        <v>0</v>
      </c>
      <c r="H273" s="38">
        <v>109242910</v>
      </c>
      <c r="I273" s="38">
        <v>0</v>
      </c>
      <c r="J273" s="38">
        <v>772306302</v>
      </c>
      <c r="K273" s="37" t="s">
        <v>6284</v>
      </c>
      <c r="L273" s="37" t="s">
        <v>6285</v>
      </c>
      <c r="M273" s="37"/>
      <c r="N273" s="37"/>
      <c r="O273" s="37" t="s">
        <v>3463</v>
      </c>
      <c r="P273" s="37" t="s">
        <v>3463</v>
      </c>
      <c r="Q273" s="37"/>
      <c r="R273" s="37" t="s">
        <v>6546</v>
      </c>
      <c r="T273">
        <f t="shared" si="4"/>
        <v>9</v>
      </c>
      <c r="U273" t="s">
        <v>3187</v>
      </c>
      <c r="V273" t="s">
        <v>573</v>
      </c>
    </row>
    <row r="274" spans="1:22" x14ac:dyDescent="0.25">
      <c r="A274" s="40">
        <v>45541</v>
      </c>
      <c r="B274" s="40">
        <v>45541</v>
      </c>
      <c r="C274" s="37" t="s">
        <v>6647</v>
      </c>
      <c r="D274" s="37" t="s">
        <v>6649</v>
      </c>
      <c r="E274" s="37" t="s">
        <v>6169</v>
      </c>
      <c r="F274" s="37" t="s">
        <v>6170</v>
      </c>
      <c r="G274" s="38">
        <v>0</v>
      </c>
      <c r="H274" s="38">
        <v>54061714</v>
      </c>
      <c r="I274" s="38">
        <v>0</v>
      </c>
      <c r="J274" s="38">
        <v>826368016</v>
      </c>
      <c r="K274" s="37" t="s">
        <v>6284</v>
      </c>
      <c r="L274" s="37" t="s">
        <v>6285</v>
      </c>
      <c r="M274" s="37"/>
      <c r="N274" s="37"/>
      <c r="O274" s="37" t="s">
        <v>3448</v>
      </c>
      <c r="P274" s="37" t="s">
        <v>3448</v>
      </c>
      <c r="Q274" s="37"/>
      <c r="R274" s="37" t="s">
        <v>6548</v>
      </c>
      <c r="T274">
        <f t="shared" si="4"/>
        <v>9</v>
      </c>
      <c r="U274" t="s">
        <v>3187</v>
      </c>
      <c r="V274" t="s">
        <v>573</v>
      </c>
    </row>
    <row r="275" spans="1:22" x14ac:dyDescent="0.25">
      <c r="A275" s="40">
        <v>45541</v>
      </c>
      <c r="B275" s="40">
        <v>45541</v>
      </c>
      <c r="C275" s="37" t="s">
        <v>6647</v>
      </c>
      <c r="D275" s="37" t="s">
        <v>6650</v>
      </c>
      <c r="E275" s="37" t="s">
        <v>6169</v>
      </c>
      <c r="F275" s="37" t="s">
        <v>6170</v>
      </c>
      <c r="G275" s="38">
        <v>0</v>
      </c>
      <c r="H275" s="38">
        <v>36674795</v>
      </c>
      <c r="I275" s="38">
        <v>0</v>
      </c>
      <c r="J275" s="38">
        <v>863042811</v>
      </c>
      <c r="K275" s="37" t="s">
        <v>6284</v>
      </c>
      <c r="L275" s="37" t="s">
        <v>6285</v>
      </c>
      <c r="M275" s="37"/>
      <c r="N275" s="37"/>
      <c r="O275" s="37" t="s">
        <v>3451</v>
      </c>
      <c r="P275" s="37" t="s">
        <v>3451</v>
      </c>
      <c r="Q275" s="37"/>
      <c r="R275" s="37" t="s">
        <v>6540</v>
      </c>
      <c r="T275">
        <f t="shared" si="4"/>
        <v>9</v>
      </c>
      <c r="U275" t="s">
        <v>3187</v>
      </c>
      <c r="V275" t="s">
        <v>573</v>
      </c>
    </row>
    <row r="276" spans="1:22" x14ac:dyDescent="0.25">
      <c r="A276" s="40">
        <v>45541</v>
      </c>
      <c r="B276" s="40">
        <v>45541</v>
      </c>
      <c r="C276" s="37" t="s">
        <v>6647</v>
      </c>
      <c r="D276" s="37" t="s">
        <v>6651</v>
      </c>
      <c r="E276" s="37" t="s">
        <v>6169</v>
      </c>
      <c r="F276" s="37" t="s">
        <v>6170</v>
      </c>
      <c r="G276" s="38">
        <v>0</v>
      </c>
      <c r="H276" s="38">
        <v>5831492</v>
      </c>
      <c r="I276" s="38">
        <v>0</v>
      </c>
      <c r="J276" s="38">
        <v>868874303</v>
      </c>
      <c r="K276" s="37" t="s">
        <v>6284</v>
      </c>
      <c r="L276" s="37" t="s">
        <v>6285</v>
      </c>
      <c r="M276" s="37"/>
      <c r="N276" s="37"/>
      <c r="O276" s="37" t="s">
        <v>3454</v>
      </c>
      <c r="P276" s="37" t="s">
        <v>3454</v>
      </c>
      <c r="Q276" s="37"/>
      <c r="R276" s="37" t="s">
        <v>6550</v>
      </c>
      <c r="T276">
        <f t="shared" si="4"/>
        <v>9</v>
      </c>
      <c r="U276" t="s">
        <v>3187</v>
      </c>
      <c r="V276" t="s">
        <v>573</v>
      </c>
    </row>
    <row r="277" spans="1:22" x14ac:dyDescent="0.25">
      <c r="A277" s="40">
        <v>45541</v>
      </c>
      <c r="B277" s="40">
        <v>45541</v>
      </c>
      <c r="C277" s="37" t="s">
        <v>6647</v>
      </c>
      <c r="D277" s="37" t="s">
        <v>6652</v>
      </c>
      <c r="E277" s="37" t="s">
        <v>6169</v>
      </c>
      <c r="F277" s="37" t="s">
        <v>6170</v>
      </c>
      <c r="G277" s="38">
        <v>0</v>
      </c>
      <c r="H277" s="38">
        <v>45891435</v>
      </c>
      <c r="I277" s="38">
        <v>0</v>
      </c>
      <c r="J277" s="38">
        <v>914765738</v>
      </c>
      <c r="K277" s="37" t="s">
        <v>6284</v>
      </c>
      <c r="L277" s="37" t="s">
        <v>6285</v>
      </c>
      <c r="M277" s="37"/>
      <c r="N277" s="37"/>
      <c r="O277" s="37" t="s">
        <v>3457</v>
      </c>
      <c r="P277" s="37" t="s">
        <v>3457</v>
      </c>
      <c r="Q277" s="37"/>
      <c r="R277" s="37" t="s">
        <v>6552</v>
      </c>
      <c r="T277">
        <f t="shared" si="4"/>
        <v>9</v>
      </c>
      <c r="U277" t="s">
        <v>3187</v>
      </c>
      <c r="V277" t="s">
        <v>573</v>
      </c>
    </row>
    <row r="278" spans="1:22" x14ac:dyDescent="0.25">
      <c r="A278" s="40">
        <v>45541</v>
      </c>
      <c r="B278" s="40">
        <v>45541</v>
      </c>
      <c r="C278" s="37" t="s">
        <v>6647</v>
      </c>
      <c r="D278" s="37" t="s">
        <v>6653</v>
      </c>
      <c r="E278" s="37" t="s">
        <v>6169</v>
      </c>
      <c r="F278" s="37" t="s">
        <v>6170</v>
      </c>
      <c r="G278" s="38">
        <v>0</v>
      </c>
      <c r="H278" s="38">
        <v>6360202</v>
      </c>
      <c r="I278" s="38">
        <v>0</v>
      </c>
      <c r="J278" s="38">
        <v>921125940</v>
      </c>
      <c r="K278" s="37" t="s">
        <v>6284</v>
      </c>
      <c r="L278" s="37" t="s">
        <v>6285</v>
      </c>
      <c r="M278" s="37"/>
      <c r="N278" s="37"/>
      <c r="O278" s="37" t="s">
        <v>5729</v>
      </c>
      <c r="P278" s="37" t="s">
        <v>5729</v>
      </c>
      <c r="Q278" s="37"/>
      <c r="R278" s="37" t="s">
        <v>6542</v>
      </c>
      <c r="T278">
        <f t="shared" si="4"/>
        <v>9</v>
      </c>
      <c r="U278" t="s">
        <v>3187</v>
      </c>
      <c r="V278" t="s">
        <v>573</v>
      </c>
    </row>
    <row r="279" spans="1:22" x14ac:dyDescent="0.25">
      <c r="A279" s="40">
        <v>45541</v>
      </c>
      <c r="B279" s="40">
        <v>45541</v>
      </c>
      <c r="C279" s="37" t="s">
        <v>6647</v>
      </c>
      <c r="D279" s="37" t="s">
        <v>6654</v>
      </c>
      <c r="E279" s="37" t="s">
        <v>6169</v>
      </c>
      <c r="F279" s="37" t="s">
        <v>6170</v>
      </c>
      <c r="G279" s="38">
        <v>0</v>
      </c>
      <c r="H279" s="38">
        <v>83937430</v>
      </c>
      <c r="I279" s="38">
        <v>0</v>
      </c>
      <c r="J279" s="38">
        <v>1005063370</v>
      </c>
      <c r="K279" s="37" t="s">
        <v>6284</v>
      </c>
      <c r="L279" s="37" t="s">
        <v>6285</v>
      </c>
      <c r="M279" s="37"/>
      <c r="N279" s="37"/>
      <c r="O279" s="37" t="s">
        <v>5626</v>
      </c>
      <c r="P279" s="37" t="s">
        <v>5626</v>
      </c>
      <c r="Q279" s="37"/>
      <c r="R279" s="37" t="s">
        <v>5942</v>
      </c>
      <c r="T279">
        <f t="shared" si="4"/>
        <v>9</v>
      </c>
      <c r="U279" t="s">
        <v>3187</v>
      </c>
      <c r="V279" t="s">
        <v>573</v>
      </c>
    </row>
    <row r="280" spans="1:22" x14ac:dyDescent="0.25">
      <c r="A280" s="40">
        <v>45541</v>
      </c>
      <c r="B280" s="40">
        <v>45541</v>
      </c>
      <c r="C280" s="37" t="s">
        <v>6647</v>
      </c>
      <c r="D280" s="37" t="s">
        <v>6655</v>
      </c>
      <c r="E280" s="37" t="s">
        <v>6169</v>
      </c>
      <c r="F280" s="37" t="s">
        <v>6170</v>
      </c>
      <c r="G280" s="38">
        <v>0</v>
      </c>
      <c r="H280" s="38">
        <v>33882789</v>
      </c>
      <c r="I280" s="38">
        <v>0</v>
      </c>
      <c r="J280" s="38">
        <v>1038946159</v>
      </c>
      <c r="K280" s="37" t="s">
        <v>6284</v>
      </c>
      <c r="L280" s="37" t="s">
        <v>6285</v>
      </c>
      <c r="M280" s="37"/>
      <c r="N280" s="37"/>
      <c r="O280" s="37" t="s">
        <v>3460</v>
      </c>
      <c r="P280" s="37" t="s">
        <v>3460</v>
      </c>
      <c r="Q280" s="37"/>
      <c r="R280" s="37" t="s">
        <v>6555</v>
      </c>
      <c r="T280">
        <f t="shared" si="4"/>
        <v>9</v>
      </c>
      <c r="U280" t="s">
        <v>3187</v>
      </c>
      <c r="V280" t="s">
        <v>573</v>
      </c>
    </row>
    <row r="281" spans="1:22" x14ac:dyDescent="0.25">
      <c r="A281" s="40">
        <v>45541</v>
      </c>
      <c r="B281" s="40">
        <v>45541</v>
      </c>
      <c r="C281" s="37" t="s">
        <v>6647</v>
      </c>
      <c r="D281" s="37" t="s">
        <v>6656</v>
      </c>
      <c r="E281" s="37" t="s">
        <v>6169</v>
      </c>
      <c r="F281" s="37" t="s">
        <v>6170</v>
      </c>
      <c r="G281" s="38">
        <v>0</v>
      </c>
      <c r="H281" s="38">
        <v>63812215</v>
      </c>
      <c r="I281" s="38">
        <v>0</v>
      </c>
      <c r="J281" s="38">
        <v>1102758374</v>
      </c>
      <c r="K281" s="37" t="s">
        <v>6284</v>
      </c>
      <c r="L281" s="37" t="s">
        <v>6285</v>
      </c>
      <c r="M281" s="37"/>
      <c r="N281" s="37"/>
      <c r="O281" s="37" t="s">
        <v>3467</v>
      </c>
      <c r="P281" s="37" t="s">
        <v>3467</v>
      </c>
      <c r="Q281" s="37"/>
      <c r="R281" s="37" t="s">
        <v>6559</v>
      </c>
      <c r="T281">
        <f t="shared" si="4"/>
        <v>9</v>
      </c>
      <c r="U281" t="s">
        <v>3187</v>
      </c>
      <c r="V281" t="s">
        <v>573</v>
      </c>
    </row>
    <row r="282" spans="1:22" x14ac:dyDescent="0.25">
      <c r="A282" s="40">
        <v>45541</v>
      </c>
      <c r="B282" s="40">
        <v>45541</v>
      </c>
      <c r="C282" s="37" t="s">
        <v>6647</v>
      </c>
      <c r="D282" s="37" t="s">
        <v>6657</v>
      </c>
      <c r="E282" s="37" t="s">
        <v>6169</v>
      </c>
      <c r="F282" s="37" t="s">
        <v>6170</v>
      </c>
      <c r="G282" s="38">
        <v>0</v>
      </c>
      <c r="H282" s="38">
        <v>9698417</v>
      </c>
      <c r="I282" s="38">
        <v>0</v>
      </c>
      <c r="J282" s="38">
        <v>1112456791</v>
      </c>
      <c r="K282" s="37" t="s">
        <v>6284</v>
      </c>
      <c r="L282" s="37" t="s">
        <v>6285</v>
      </c>
      <c r="M282" s="37"/>
      <c r="N282" s="37"/>
      <c r="O282" s="37" t="s">
        <v>5620</v>
      </c>
      <c r="P282" s="37" t="s">
        <v>5620</v>
      </c>
      <c r="Q282" s="37"/>
      <c r="R282" s="37" t="s">
        <v>5947</v>
      </c>
      <c r="T282">
        <f t="shared" si="4"/>
        <v>9</v>
      </c>
      <c r="U282" t="s">
        <v>3187</v>
      </c>
      <c r="V282" t="s">
        <v>573</v>
      </c>
    </row>
    <row r="283" spans="1:22" x14ac:dyDescent="0.25">
      <c r="A283" s="40">
        <v>45541</v>
      </c>
      <c r="B283" s="40">
        <v>45541</v>
      </c>
      <c r="C283" s="37" t="s">
        <v>6647</v>
      </c>
      <c r="D283" s="37" t="s">
        <v>6658</v>
      </c>
      <c r="E283" s="37" t="s">
        <v>6169</v>
      </c>
      <c r="F283" s="37" t="s">
        <v>6170</v>
      </c>
      <c r="G283" s="38">
        <v>0</v>
      </c>
      <c r="H283" s="38">
        <v>55047450</v>
      </c>
      <c r="I283" s="38">
        <v>0</v>
      </c>
      <c r="J283" s="38">
        <v>1167504241</v>
      </c>
      <c r="K283" s="37" t="s">
        <v>6284</v>
      </c>
      <c r="L283" s="37" t="s">
        <v>6285</v>
      </c>
      <c r="M283" s="37"/>
      <c r="N283" s="37"/>
      <c r="O283" s="37" t="s">
        <v>5739</v>
      </c>
      <c r="P283" s="37" t="s">
        <v>5739</v>
      </c>
      <c r="Q283" s="37"/>
      <c r="R283" s="37" t="s">
        <v>6562</v>
      </c>
      <c r="T283">
        <f t="shared" si="4"/>
        <v>9</v>
      </c>
      <c r="U283" t="s">
        <v>3187</v>
      </c>
      <c r="V283" t="s">
        <v>573</v>
      </c>
    </row>
    <row r="284" spans="1:22" x14ac:dyDescent="0.25">
      <c r="A284" s="40">
        <v>45541</v>
      </c>
      <c r="B284" s="40">
        <v>45541</v>
      </c>
      <c r="C284" s="37" t="s">
        <v>6647</v>
      </c>
      <c r="D284" s="37" t="s">
        <v>6659</v>
      </c>
      <c r="E284" s="37" t="s">
        <v>6169</v>
      </c>
      <c r="F284" s="37" t="s">
        <v>6170</v>
      </c>
      <c r="G284" s="38">
        <v>0</v>
      </c>
      <c r="H284" s="38">
        <v>152190008</v>
      </c>
      <c r="I284" s="38">
        <v>0</v>
      </c>
      <c r="J284" s="38">
        <v>1319694249</v>
      </c>
      <c r="K284" s="37" t="s">
        <v>6284</v>
      </c>
      <c r="L284" s="37" t="s">
        <v>6285</v>
      </c>
      <c r="M284" s="37"/>
      <c r="N284" s="37"/>
      <c r="O284" s="37" t="s">
        <v>5741</v>
      </c>
      <c r="P284" s="37" t="s">
        <v>5741</v>
      </c>
      <c r="Q284" s="37"/>
      <c r="R284" s="37" t="s">
        <v>6564</v>
      </c>
      <c r="T284">
        <f t="shared" si="4"/>
        <v>9</v>
      </c>
      <c r="U284" t="s">
        <v>3187</v>
      </c>
      <c r="V284" t="s">
        <v>573</v>
      </c>
    </row>
    <row r="285" spans="1:22" x14ac:dyDescent="0.25">
      <c r="A285" s="40">
        <v>45541</v>
      </c>
      <c r="B285" s="40">
        <v>45541</v>
      </c>
      <c r="C285" s="37" t="s">
        <v>6647</v>
      </c>
      <c r="D285" s="37" t="s">
        <v>6660</v>
      </c>
      <c r="E285" s="37" t="s">
        <v>6169</v>
      </c>
      <c r="F285" s="37" t="s">
        <v>6170</v>
      </c>
      <c r="G285" s="38">
        <v>0</v>
      </c>
      <c r="H285" s="38">
        <v>210744029</v>
      </c>
      <c r="I285" s="38">
        <v>0</v>
      </c>
      <c r="J285" s="38">
        <v>1530438278</v>
      </c>
      <c r="K285" s="37" t="s">
        <v>6284</v>
      </c>
      <c r="L285" s="37" t="s">
        <v>6285</v>
      </c>
      <c r="M285" s="37"/>
      <c r="N285" s="37"/>
      <c r="O285" s="37" t="s">
        <v>5743</v>
      </c>
      <c r="P285" s="37" t="s">
        <v>5743</v>
      </c>
      <c r="Q285" s="37"/>
      <c r="R285" s="37" t="s">
        <v>6661</v>
      </c>
      <c r="T285">
        <f t="shared" si="4"/>
        <v>9</v>
      </c>
      <c r="U285" t="s">
        <v>3187</v>
      </c>
      <c r="V285" t="s">
        <v>573</v>
      </c>
    </row>
    <row r="286" spans="1:22" x14ac:dyDescent="0.25">
      <c r="A286" s="40">
        <v>45541</v>
      </c>
      <c r="B286" s="40">
        <v>45541</v>
      </c>
      <c r="C286" s="37" t="s">
        <v>6647</v>
      </c>
      <c r="D286" s="37" t="s">
        <v>6662</v>
      </c>
      <c r="E286" s="37" t="s">
        <v>6169</v>
      </c>
      <c r="F286" s="37" t="s">
        <v>6170</v>
      </c>
      <c r="G286" s="38">
        <v>0</v>
      </c>
      <c r="H286" s="38">
        <v>61815820</v>
      </c>
      <c r="I286" s="38">
        <v>0</v>
      </c>
      <c r="J286" s="38">
        <v>1592254098</v>
      </c>
      <c r="K286" s="37" t="s">
        <v>6284</v>
      </c>
      <c r="L286" s="37" t="s">
        <v>6285</v>
      </c>
      <c r="M286" s="37"/>
      <c r="N286" s="37"/>
      <c r="O286" s="37" t="s">
        <v>5745</v>
      </c>
      <c r="P286" s="37" t="s">
        <v>5745</v>
      </c>
      <c r="Q286" s="37"/>
      <c r="R286" s="37" t="s">
        <v>6663</v>
      </c>
      <c r="T286">
        <f t="shared" si="4"/>
        <v>9</v>
      </c>
      <c r="U286" t="s">
        <v>3187</v>
      </c>
      <c r="V286" t="s">
        <v>573</v>
      </c>
    </row>
    <row r="287" spans="1:22" x14ac:dyDescent="0.25">
      <c r="A287" s="40">
        <v>45541</v>
      </c>
      <c r="B287" s="40">
        <v>45541</v>
      </c>
      <c r="C287" s="37" t="s">
        <v>6647</v>
      </c>
      <c r="D287" s="37" t="s">
        <v>6664</v>
      </c>
      <c r="E287" s="37" t="s">
        <v>6169</v>
      </c>
      <c r="F287" s="37" t="s">
        <v>6170</v>
      </c>
      <c r="G287" s="38">
        <v>0</v>
      </c>
      <c r="H287" s="38">
        <v>76909606</v>
      </c>
      <c r="I287" s="38">
        <v>0</v>
      </c>
      <c r="J287" s="38">
        <v>1669163704</v>
      </c>
      <c r="K287" s="37" t="s">
        <v>6284</v>
      </c>
      <c r="L287" s="37" t="s">
        <v>6285</v>
      </c>
      <c r="M287" s="37"/>
      <c r="N287" s="37"/>
      <c r="O287" s="37" t="s">
        <v>3507</v>
      </c>
      <c r="P287" s="37" t="s">
        <v>3507</v>
      </c>
      <c r="Q287" s="37"/>
      <c r="R287" s="37" t="s">
        <v>6665</v>
      </c>
      <c r="T287">
        <f t="shared" si="4"/>
        <v>9</v>
      </c>
      <c r="U287" t="s">
        <v>3187</v>
      </c>
      <c r="V287" t="s">
        <v>573</v>
      </c>
    </row>
    <row r="288" spans="1:22" x14ac:dyDescent="0.25">
      <c r="A288" s="40">
        <v>45541</v>
      </c>
      <c r="B288" s="40">
        <v>45541</v>
      </c>
      <c r="C288" s="37" t="s">
        <v>6647</v>
      </c>
      <c r="D288" s="37" t="s">
        <v>6666</v>
      </c>
      <c r="E288" s="37" t="s">
        <v>6169</v>
      </c>
      <c r="F288" s="37" t="s">
        <v>6170</v>
      </c>
      <c r="G288" s="38">
        <v>0</v>
      </c>
      <c r="H288" s="38">
        <v>6825337</v>
      </c>
      <c r="I288" s="38">
        <v>0</v>
      </c>
      <c r="J288" s="38">
        <v>1675989041</v>
      </c>
      <c r="K288" s="37" t="s">
        <v>6284</v>
      </c>
      <c r="L288" s="37" t="s">
        <v>6285</v>
      </c>
      <c r="M288" s="37"/>
      <c r="N288" s="37"/>
      <c r="O288" s="37" t="s">
        <v>5767</v>
      </c>
      <c r="P288" s="37" t="s">
        <v>5767</v>
      </c>
      <c r="Q288" s="37"/>
      <c r="R288" s="37" t="s">
        <v>6013</v>
      </c>
      <c r="T288">
        <f t="shared" si="4"/>
        <v>9</v>
      </c>
      <c r="U288" t="s">
        <v>3187</v>
      </c>
      <c r="V288" t="s">
        <v>573</v>
      </c>
    </row>
    <row r="289" spans="1:22" x14ac:dyDescent="0.25">
      <c r="A289" s="40">
        <v>45541</v>
      </c>
      <c r="B289" s="40">
        <v>45541</v>
      </c>
      <c r="C289" s="37" t="s">
        <v>6647</v>
      </c>
      <c r="D289" s="37" t="s">
        <v>6667</v>
      </c>
      <c r="E289" s="37" t="s">
        <v>6169</v>
      </c>
      <c r="F289" s="37" t="s">
        <v>6170</v>
      </c>
      <c r="G289" s="38">
        <v>0</v>
      </c>
      <c r="H289" s="38">
        <v>49284445</v>
      </c>
      <c r="I289" s="38">
        <v>0</v>
      </c>
      <c r="J289" s="38">
        <v>1725273486</v>
      </c>
      <c r="K289" s="37" t="s">
        <v>6284</v>
      </c>
      <c r="L289" s="37" t="s">
        <v>6285</v>
      </c>
      <c r="M289" s="37"/>
      <c r="N289" s="37"/>
      <c r="O289" s="37" t="s">
        <v>5753</v>
      </c>
      <c r="P289" s="37" t="s">
        <v>5753</v>
      </c>
      <c r="Q289" s="37"/>
      <c r="R289" s="37" t="s">
        <v>6668</v>
      </c>
      <c r="T289">
        <f t="shared" si="4"/>
        <v>9</v>
      </c>
      <c r="U289" t="s">
        <v>3187</v>
      </c>
      <c r="V289" t="s">
        <v>573</v>
      </c>
    </row>
    <row r="290" spans="1:22" x14ac:dyDescent="0.25">
      <c r="A290" s="40">
        <v>45541</v>
      </c>
      <c r="B290" s="40">
        <v>45541</v>
      </c>
      <c r="C290" s="37" t="s">
        <v>6647</v>
      </c>
      <c r="D290" s="37" t="s">
        <v>6669</v>
      </c>
      <c r="E290" s="37" t="s">
        <v>6169</v>
      </c>
      <c r="F290" s="37" t="s">
        <v>6170</v>
      </c>
      <c r="G290" s="38">
        <v>0</v>
      </c>
      <c r="H290" s="38">
        <v>9381243</v>
      </c>
      <c r="I290" s="38">
        <v>0</v>
      </c>
      <c r="J290" s="38">
        <v>1734654729</v>
      </c>
      <c r="K290" s="37" t="s">
        <v>6284</v>
      </c>
      <c r="L290" s="37" t="s">
        <v>6285</v>
      </c>
      <c r="M290" s="37"/>
      <c r="N290" s="37"/>
      <c r="O290" s="37" t="s">
        <v>3478</v>
      </c>
      <c r="P290" s="37" t="s">
        <v>3478</v>
      </c>
      <c r="Q290" s="37"/>
      <c r="R290" s="37" t="s">
        <v>6572</v>
      </c>
      <c r="T290">
        <f t="shared" si="4"/>
        <v>9</v>
      </c>
      <c r="U290" t="s">
        <v>3187</v>
      </c>
      <c r="V290" t="s">
        <v>573</v>
      </c>
    </row>
    <row r="291" spans="1:22" x14ac:dyDescent="0.25">
      <c r="A291" s="40">
        <v>45541</v>
      </c>
      <c r="B291" s="40">
        <v>45541</v>
      </c>
      <c r="C291" s="37" t="s">
        <v>6647</v>
      </c>
      <c r="D291" s="37" t="s">
        <v>6670</v>
      </c>
      <c r="E291" s="37" t="s">
        <v>6169</v>
      </c>
      <c r="F291" s="37" t="s">
        <v>6170</v>
      </c>
      <c r="G291" s="38">
        <v>0</v>
      </c>
      <c r="H291" s="38">
        <v>80374812</v>
      </c>
      <c r="I291" s="38">
        <v>0</v>
      </c>
      <c r="J291" s="38">
        <v>1815029541</v>
      </c>
      <c r="K291" s="37" t="s">
        <v>6284</v>
      </c>
      <c r="L291" s="37" t="s">
        <v>6285</v>
      </c>
      <c r="M291" s="37"/>
      <c r="N291" s="37"/>
      <c r="O291" s="37" t="s">
        <v>5758</v>
      </c>
      <c r="P291" s="37" t="s">
        <v>5758</v>
      </c>
      <c r="Q291" s="37"/>
      <c r="R291" s="37" t="s">
        <v>6671</v>
      </c>
      <c r="T291">
        <f t="shared" si="4"/>
        <v>9</v>
      </c>
      <c r="U291" t="s">
        <v>3187</v>
      </c>
      <c r="V291" t="s">
        <v>573</v>
      </c>
    </row>
    <row r="292" spans="1:22" x14ac:dyDescent="0.25">
      <c r="A292" s="40">
        <v>45541</v>
      </c>
      <c r="B292" s="40">
        <v>45541</v>
      </c>
      <c r="C292" s="37" t="s">
        <v>6647</v>
      </c>
      <c r="D292" s="37" t="s">
        <v>6672</v>
      </c>
      <c r="E292" s="37" t="s">
        <v>6169</v>
      </c>
      <c r="F292" s="37" t="s">
        <v>6170</v>
      </c>
      <c r="G292" s="38">
        <v>0</v>
      </c>
      <c r="H292" s="38">
        <v>8116344</v>
      </c>
      <c r="I292" s="38">
        <v>0</v>
      </c>
      <c r="J292" s="38">
        <v>1823145885</v>
      </c>
      <c r="K292" s="37" t="s">
        <v>6284</v>
      </c>
      <c r="L292" s="37" t="s">
        <v>6285</v>
      </c>
      <c r="M292" s="37"/>
      <c r="N292" s="37"/>
      <c r="O292" s="37" t="s">
        <v>3481</v>
      </c>
      <c r="P292" s="37" t="s">
        <v>3481</v>
      </c>
      <c r="Q292" s="37"/>
      <c r="R292" s="37" t="s">
        <v>6578</v>
      </c>
      <c r="T292">
        <f t="shared" si="4"/>
        <v>9</v>
      </c>
      <c r="U292" t="s">
        <v>3187</v>
      </c>
      <c r="V292" t="s">
        <v>573</v>
      </c>
    </row>
    <row r="293" spans="1:22" x14ac:dyDescent="0.25">
      <c r="A293" s="40">
        <v>45541</v>
      </c>
      <c r="B293" s="40">
        <v>45541</v>
      </c>
      <c r="C293" s="37" t="s">
        <v>6647</v>
      </c>
      <c r="D293" s="37" t="s">
        <v>6673</v>
      </c>
      <c r="E293" s="37" t="s">
        <v>6169</v>
      </c>
      <c r="F293" s="37" t="s">
        <v>6170</v>
      </c>
      <c r="G293" s="38">
        <v>0</v>
      </c>
      <c r="H293" s="38">
        <v>8255133</v>
      </c>
      <c r="I293" s="38">
        <v>0</v>
      </c>
      <c r="J293" s="38">
        <v>1831401018</v>
      </c>
      <c r="K293" s="37" t="s">
        <v>6284</v>
      </c>
      <c r="L293" s="37" t="s">
        <v>6285</v>
      </c>
      <c r="M293" s="37"/>
      <c r="N293" s="37"/>
      <c r="O293" s="37" t="s">
        <v>3484</v>
      </c>
      <c r="P293" s="37" t="s">
        <v>3484</v>
      </c>
      <c r="Q293" s="37"/>
      <c r="R293" s="37" t="s">
        <v>6576</v>
      </c>
      <c r="T293">
        <f t="shared" si="4"/>
        <v>9</v>
      </c>
      <c r="U293" t="s">
        <v>3187</v>
      </c>
      <c r="V293" t="s">
        <v>573</v>
      </c>
    </row>
    <row r="294" spans="1:22" x14ac:dyDescent="0.25">
      <c r="A294" s="40">
        <v>45541</v>
      </c>
      <c r="B294" s="40">
        <v>45541</v>
      </c>
      <c r="C294" s="37" t="s">
        <v>6647</v>
      </c>
      <c r="D294" s="37" t="s">
        <v>6674</v>
      </c>
      <c r="E294" s="37" t="s">
        <v>6169</v>
      </c>
      <c r="F294" s="37" t="s">
        <v>6170</v>
      </c>
      <c r="G294" s="38">
        <v>0</v>
      </c>
      <c r="H294" s="38">
        <v>35827660</v>
      </c>
      <c r="I294" s="38">
        <v>0</v>
      </c>
      <c r="J294" s="38">
        <v>1867228678</v>
      </c>
      <c r="K294" s="37" t="s">
        <v>6284</v>
      </c>
      <c r="L294" s="37" t="s">
        <v>6285</v>
      </c>
      <c r="M294" s="37"/>
      <c r="N294" s="37"/>
      <c r="O294" s="37" t="s">
        <v>5762</v>
      </c>
      <c r="P294" s="37" t="s">
        <v>5762</v>
      </c>
      <c r="Q294" s="37"/>
      <c r="R294" s="37" t="s">
        <v>6675</v>
      </c>
      <c r="T294">
        <f t="shared" si="4"/>
        <v>9</v>
      </c>
      <c r="U294" t="s">
        <v>3187</v>
      </c>
      <c r="V294" t="s">
        <v>573</v>
      </c>
    </row>
    <row r="295" spans="1:22" x14ac:dyDescent="0.25">
      <c r="A295" s="40">
        <v>45541</v>
      </c>
      <c r="B295" s="40">
        <v>45541</v>
      </c>
      <c r="C295" s="37" t="s">
        <v>6647</v>
      </c>
      <c r="D295" s="37" t="s">
        <v>6676</v>
      </c>
      <c r="E295" s="37" t="s">
        <v>6169</v>
      </c>
      <c r="F295" s="37" t="s">
        <v>6170</v>
      </c>
      <c r="G295" s="38">
        <v>0</v>
      </c>
      <c r="H295" s="38">
        <v>99559621</v>
      </c>
      <c r="I295" s="38">
        <v>0</v>
      </c>
      <c r="J295" s="38">
        <v>1966788299</v>
      </c>
      <c r="K295" s="37" t="s">
        <v>6284</v>
      </c>
      <c r="L295" s="37" t="s">
        <v>6285</v>
      </c>
      <c r="M295" s="37"/>
      <c r="N295" s="37"/>
      <c r="O295" s="37" t="s">
        <v>5764</v>
      </c>
      <c r="P295" s="37" t="s">
        <v>5764</v>
      </c>
      <c r="Q295" s="37"/>
      <c r="R295" s="37" t="s">
        <v>5940</v>
      </c>
      <c r="T295">
        <f t="shared" si="4"/>
        <v>9</v>
      </c>
      <c r="U295" t="s">
        <v>3187</v>
      </c>
      <c r="V295" t="s">
        <v>573</v>
      </c>
    </row>
    <row r="296" spans="1:22" x14ac:dyDescent="0.25">
      <c r="A296" s="40">
        <v>45541</v>
      </c>
      <c r="B296" s="40">
        <v>45541</v>
      </c>
      <c r="C296" s="37" t="s">
        <v>6647</v>
      </c>
      <c r="D296" s="37" t="s">
        <v>6677</v>
      </c>
      <c r="E296" s="37" t="s">
        <v>6169</v>
      </c>
      <c r="F296" s="37" t="s">
        <v>6170</v>
      </c>
      <c r="G296" s="38">
        <v>0</v>
      </c>
      <c r="H296" s="38">
        <v>28732935</v>
      </c>
      <c r="I296" s="38">
        <v>0</v>
      </c>
      <c r="J296" s="38">
        <v>1995521234</v>
      </c>
      <c r="K296" s="37" t="s">
        <v>6284</v>
      </c>
      <c r="L296" s="37" t="s">
        <v>6285</v>
      </c>
      <c r="M296" s="37"/>
      <c r="N296" s="37"/>
      <c r="O296" s="37" t="s">
        <v>5772</v>
      </c>
      <c r="P296" s="37" t="s">
        <v>5772</v>
      </c>
      <c r="Q296" s="37"/>
      <c r="R296" s="37"/>
      <c r="T296">
        <f t="shared" si="4"/>
        <v>9</v>
      </c>
      <c r="U296" t="s">
        <v>3187</v>
      </c>
      <c r="V296" t="s">
        <v>573</v>
      </c>
    </row>
    <row r="297" spans="1:22" x14ac:dyDescent="0.25">
      <c r="A297" s="40">
        <v>45545</v>
      </c>
      <c r="B297" s="40">
        <v>45545</v>
      </c>
      <c r="C297" s="37" t="s">
        <v>6678</v>
      </c>
      <c r="D297" s="37" t="s">
        <v>6679</v>
      </c>
      <c r="E297" s="37" t="s">
        <v>6169</v>
      </c>
      <c r="F297" s="37" t="s">
        <v>6170</v>
      </c>
      <c r="G297" s="38">
        <v>0</v>
      </c>
      <c r="H297" s="38">
        <v>18181819</v>
      </c>
      <c r="I297" s="38">
        <v>0</v>
      </c>
      <c r="J297" s="38">
        <v>2013703053</v>
      </c>
      <c r="K297" s="37" t="s">
        <v>6284</v>
      </c>
      <c r="L297" s="37" t="s">
        <v>6285</v>
      </c>
      <c r="M297" s="37"/>
      <c r="N297" s="37"/>
      <c r="O297" s="37" t="s">
        <v>4646</v>
      </c>
      <c r="P297" s="37" t="s">
        <v>4646</v>
      </c>
      <c r="Q297" s="37"/>
      <c r="R297" s="37"/>
      <c r="T297">
        <f t="shared" si="4"/>
        <v>9</v>
      </c>
      <c r="U297" t="s">
        <v>3159</v>
      </c>
      <c r="V297" t="s">
        <v>573</v>
      </c>
    </row>
    <row r="298" spans="1:22" x14ac:dyDescent="0.25">
      <c r="A298" s="40">
        <v>45545</v>
      </c>
      <c r="B298" s="40">
        <v>45545</v>
      </c>
      <c r="C298" s="37" t="s">
        <v>6678</v>
      </c>
      <c r="D298" s="37" t="s">
        <v>6680</v>
      </c>
      <c r="E298" s="37" t="s">
        <v>6169</v>
      </c>
      <c r="F298" s="37" t="s">
        <v>6170</v>
      </c>
      <c r="G298" s="38">
        <v>0</v>
      </c>
      <c r="H298" s="38">
        <v>27272728</v>
      </c>
      <c r="I298" s="38">
        <v>0</v>
      </c>
      <c r="J298" s="38">
        <v>2040975781</v>
      </c>
      <c r="K298" s="37" t="s">
        <v>6284</v>
      </c>
      <c r="L298" s="37" t="s">
        <v>6285</v>
      </c>
      <c r="M298" s="37"/>
      <c r="N298" s="37"/>
      <c r="O298" s="37" t="s">
        <v>6107</v>
      </c>
      <c r="P298" s="37" t="s">
        <v>6107</v>
      </c>
      <c r="Q298" s="37"/>
      <c r="R298" s="37"/>
      <c r="T298">
        <f t="shared" si="4"/>
        <v>9</v>
      </c>
      <c r="U298" t="s">
        <v>3159</v>
      </c>
      <c r="V298" t="s">
        <v>573</v>
      </c>
    </row>
    <row r="299" spans="1:22" x14ac:dyDescent="0.25">
      <c r="A299" s="40">
        <v>45545</v>
      </c>
      <c r="B299" s="40">
        <v>45545</v>
      </c>
      <c r="C299" s="37" t="s">
        <v>6678</v>
      </c>
      <c r="D299" s="37" t="s">
        <v>6681</v>
      </c>
      <c r="E299" s="37" t="s">
        <v>6169</v>
      </c>
      <c r="F299" s="37" t="s">
        <v>6170</v>
      </c>
      <c r="G299" s="38">
        <v>0</v>
      </c>
      <c r="H299" s="38">
        <v>54545455</v>
      </c>
      <c r="I299" s="38">
        <v>0</v>
      </c>
      <c r="J299" s="38">
        <v>2095521236</v>
      </c>
      <c r="K299" s="37" t="s">
        <v>6284</v>
      </c>
      <c r="L299" s="37" t="s">
        <v>6285</v>
      </c>
      <c r="M299" s="37"/>
      <c r="N299" s="37"/>
      <c r="O299" s="37" t="s">
        <v>6682</v>
      </c>
      <c r="P299" s="37" t="s">
        <v>6682</v>
      </c>
      <c r="Q299" s="37"/>
      <c r="R299" s="37"/>
      <c r="T299">
        <f t="shared" si="4"/>
        <v>9</v>
      </c>
      <c r="U299" t="s">
        <v>3159</v>
      </c>
      <c r="V299" t="s">
        <v>573</v>
      </c>
    </row>
    <row r="300" spans="1:22" x14ac:dyDescent="0.25">
      <c r="A300" s="40">
        <v>45545</v>
      </c>
      <c r="B300" s="40">
        <v>45545</v>
      </c>
      <c r="C300" s="37" t="s">
        <v>6678</v>
      </c>
      <c r="D300" s="37" t="s">
        <v>6683</v>
      </c>
      <c r="E300" s="37" t="s">
        <v>6169</v>
      </c>
      <c r="F300" s="37" t="s">
        <v>6170</v>
      </c>
      <c r="G300" s="38">
        <v>0</v>
      </c>
      <c r="H300" s="38">
        <v>18181818</v>
      </c>
      <c r="I300" s="38">
        <v>0</v>
      </c>
      <c r="J300" s="38">
        <v>2113703054</v>
      </c>
      <c r="K300" s="37" t="s">
        <v>6284</v>
      </c>
      <c r="L300" s="37" t="s">
        <v>6285</v>
      </c>
      <c r="M300" s="37"/>
      <c r="N300" s="37"/>
      <c r="O300" s="37" t="s">
        <v>6684</v>
      </c>
      <c r="P300" s="37" t="s">
        <v>6684</v>
      </c>
      <c r="Q300" s="37"/>
      <c r="R300" s="37"/>
      <c r="T300">
        <f t="shared" si="4"/>
        <v>9</v>
      </c>
      <c r="U300" t="s">
        <v>3159</v>
      </c>
      <c r="V300" t="s">
        <v>573</v>
      </c>
    </row>
    <row r="301" spans="1:22" x14ac:dyDescent="0.25">
      <c r="A301" s="40">
        <v>45545</v>
      </c>
      <c r="B301" s="40">
        <v>45545</v>
      </c>
      <c r="C301" s="37" t="s">
        <v>6678</v>
      </c>
      <c r="D301" s="37" t="s">
        <v>6685</v>
      </c>
      <c r="E301" s="37" t="s">
        <v>6169</v>
      </c>
      <c r="F301" s="37" t="s">
        <v>6170</v>
      </c>
      <c r="G301" s="38">
        <v>0</v>
      </c>
      <c r="H301" s="38">
        <v>18181818</v>
      </c>
      <c r="I301" s="38">
        <v>0</v>
      </c>
      <c r="J301" s="38">
        <v>2131884872</v>
      </c>
      <c r="K301" s="37" t="s">
        <v>6284</v>
      </c>
      <c r="L301" s="37" t="s">
        <v>6285</v>
      </c>
      <c r="M301" s="37"/>
      <c r="N301" s="37"/>
      <c r="O301" s="37" t="s">
        <v>4674</v>
      </c>
      <c r="P301" s="37" t="s">
        <v>4674</v>
      </c>
      <c r="Q301" s="37"/>
      <c r="R301" s="37"/>
      <c r="T301">
        <f t="shared" si="4"/>
        <v>9</v>
      </c>
      <c r="U301" t="s">
        <v>3159</v>
      </c>
      <c r="V301" t="s">
        <v>573</v>
      </c>
    </row>
    <row r="302" spans="1:22" x14ac:dyDescent="0.25">
      <c r="A302" s="40">
        <v>45545</v>
      </c>
      <c r="B302" s="40">
        <v>45545</v>
      </c>
      <c r="C302" s="37" t="s">
        <v>6678</v>
      </c>
      <c r="D302" s="37" t="s">
        <v>6686</v>
      </c>
      <c r="E302" s="37" t="s">
        <v>6169</v>
      </c>
      <c r="F302" s="37" t="s">
        <v>6170</v>
      </c>
      <c r="G302" s="38">
        <v>0</v>
      </c>
      <c r="H302" s="38">
        <v>18181818</v>
      </c>
      <c r="I302" s="38">
        <v>0</v>
      </c>
      <c r="J302" s="38">
        <v>2150066690</v>
      </c>
      <c r="K302" s="37" t="s">
        <v>6284</v>
      </c>
      <c r="L302" s="37" t="s">
        <v>6285</v>
      </c>
      <c r="M302" s="37"/>
      <c r="N302" s="37"/>
      <c r="O302" s="37" t="s">
        <v>4668</v>
      </c>
      <c r="P302" s="37" t="s">
        <v>4668</v>
      </c>
      <c r="Q302" s="37"/>
      <c r="R302" s="37"/>
      <c r="T302">
        <f t="shared" si="4"/>
        <v>9</v>
      </c>
      <c r="U302" t="s">
        <v>3159</v>
      </c>
      <c r="V302" t="s">
        <v>573</v>
      </c>
    </row>
    <row r="303" spans="1:22" x14ac:dyDescent="0.25">
      <c r="A303" s="40">
        <v>45545</v>
      </c>
      <c r="B303" s="40">
        <v>45545</v>
      </c>
      <c r="C303" s="37" t="s">
        <v>6678</v>
      </c>
      <c r="D303" s="37" t="s">
        <v>6687</v>
      </c>
      <c r="E303" s="37" t="s">
        <v>6169</v>
      </c>
      <c r="F303" s="37" t="s">
        <v>6170</v>
      </c>
      <c r="G303" s="38">
        <v>0</v>
      </c>
      <c r="H303" s="38">
        <v>27272727</v>
      </c>
      <c r="I303" s="38">
        <v>0</v>
      </c>
      <c r="J303" s="38">
        <v>2177339417</v>
      </c>
      <c r="K303" s="37" t="s">
        <v>6284</v>
      </c>
      <c r="L303" s="37" t="s">
        <v>6285</v>
      </c>
      <c r="M303" s="37"/>
      <c r="N303" s="37"/>
      <c r="O303" s="37" t="s">
        <v>6100</v>
      </c>
      <c r="P303" s="37" t="s">
        <v>6100</v>
      </c>
      <c r="Q303" s="37"/>
      <c r="R303" s="37"/>
      <c r="T303">
        <f t="shared" si="4"/>
        <v>9</v>
      </c>
      <c r="U303" t="s">
        <v>3159</v>
      </c>
      <c r="V303" t="s">
        <v>573</v>
      </c>
    </row>
    <row r="304" spans="1:22" x14ac:dyDescent="0.25">
      <c r="A304" s="40">
        <v>45545</v>
      </c>
      <c r="B304" s="40">
        <v>45545</v>
      </c>
      <c r="C304" s="37" t="s">
        <v>6678</v>
      </c>
      <c r="D304" s="37" t="s">
        <v>6688</v>
      </c>
      <c r="E304" s="37" t="s">
        <v>6169</v>
      </c>
      <c r="F304" s="37" t="s">
        <v>6170</v>
      </c>
      <c r="G304" s="38">
        <v>0</v>
      </c>
      <c r="H304" s="38">
        <v>18181818</v>
      </c>
      <c r="I304" s="38">
        <v>0</v>
      </c>
      <c r="J304" s="38">
        <v>2195521235</v>
      </c>
      <c r="K304" s="37" t="s">
        <v>6284</v>
      </c>
      <c r="L304" s="37" t="s">
        <v>6285</v>
      </c>
      <c r="M304" s="37"/>
      <c r="N304" s="37"/>
      <c r="O304" s="37" t="s">
        <v>4671</v>
      </c>
      <c r="P304" s="37" t="s">
        <v>4671</v>
      </c>
      <c r="Q304" s="37"/>
      <c r="R304" s="37"/>
      <c r="T304">
        <f t="shared" si="4"/>
        <v>9</v>
      </c>
      <c r="U304" t="s">
        <v>3159</v>
      </c>
      <c r="V304" t="s">
        <v>573</v>
      </c>
    </row>
    <row r="305" spans="1:22" x14ac:dyDescent="0.25">
      <c r="A305" s="40">
        <v>45545</v>
      </c>
      <c r="B305" s="40">
        <v>45545</v>
      </c>
      <c r="C305" s="37" t="s">
        <v>6678</v>
      </c>
      <c r="D305" s="37" t="s">
        <v>6689</v>
      </c>
      <c r="E305" s="37" t="s">
        <v>6169</v>
      </c>
      <c r="F305" s="37" t="s">
        <v>6170</v>
      </c>
      <c r="G305" s="38">
        <v>0</v>
      </c>
      <c r="H305" s="38">
        <v>13636364</v>
      </c>
      <c r="I305" s="38">
        <v>0</v>
      </c>
      <c r="J305" s="38">
        <v>2209157599</v>
      </c>
      <c r="K305" s="37" t="s">
        <v>6284</v>
      </c>
      <c r="L305" s="37" t="s">
        <v>6285</v>
      </c>
      <c r="M305" s="37"/>
      <c r="N305" s="37"/>
      <c r="O305" s="37" t="s">
        <v>4656</v>
      </c>
      <c r="P305" s="37" t="s">
        <v>4656</v>
      </c>
      <c r="Q305" s="37"/>
      <c r="R305" s="37"/>
      <c r="T305">
        <f t="shared" si="4"/>
        <v>9</v>
      </c>
      <c r="U305" t="s">
        <v>3159</v>
      </c>
      <c r="V305" t="s">
        <v>573</v>
      </c>
    </row>
    <row r="306" spans="1:22" x14ac:dyDescent="0.25">
      <c r="A306" s="40">
        <v>45545</v>
      </c>
      <c r="B306" s="40">
        <v>45545</v>
      </c>
      <c r="C306" s="37" t="s">
        <v>6678</v>
      </c>
      <c r="D306" s="37" t="s">
        <v>6690</v>
      </c>
      <c r="E306" s="37" t="s">
        <v>6169</v>
      </c>
      <c r="F306" s="37" t="s">
        <v>6170</v>
      </c>
      <c r="G306" s="38">
        <v>0</v>
      </c>
      <c r="H306" s="38">
        <v>13636364</v>
      </c>
      <c r="I306" s="38">
        <v>0</v>
      </c>
      <c r="J306" s="38">
        <v>2222793963</v>
      </c>
      <c r="K306" s="37" t="s">
        <v>6284</v>
      </c>
      <c r="L306" s="37" t="s">
        <v>6285</v>
      </c>
      <c r="M306" s="37"/>
      <c r="N306" s="37"/>
      <c r="O306" s="37" t="s">
        <v>6097</v>
      </c>
      <c r="P306" s="37" t="s">
        <v>6097</v>
      </c>
      <c r="Q306" s="37"/>
      <c r="R306" s="37"/>
      <c r="T306">
        <f t="shared" si="4"/>
        <v>9</v>
      </c>
      <c r="U306" t="s">
        <v>3159</v>
      </c>
      <c r="V306" t="s">
        <v>573</v>
      </c>
    </row>
    <row r="307" spans="1:22" x14ac:dyDescent="0.25">
      <c r="A307" s="40">
        <v>45545</v>
      </c>
      <c r="B307" s="40">
        <v>45545</v>
      </c>
      <c r="C307" s="37" t="s">
        <v>6678</v>
      </c>
      <c r="D307" s="37" t="s">
        <v>6691</v>
      </c>
      <c r="E307" s="37" t="s">
        <v>6169</v>
      </c>
      <c r="F307" s="37" t="s">
        <v>6170</v>
      </c>
      <c r="G307" s="38">
        <v>0</v>
      </c>
      <c r="H307" s="38">
        <v>27272727</v>
      </c>
      <c r="I307" s="38">
        <v>0</v>
      </c>
      <c r="J307" s="38">
        <v>2250066690</v>
      </c>
      <c r="K307" s="37" t="s">
        <v>6284</v>
      </c>
      <c r="L307" s="37" t="s">
        <v>6285</v>
      </c>
      <c r="M307" s="37"/>
      <c r="N307" s="37"/>
      <c r="O307" s="37" t="s">
        <v>6692</v>
      </c>
      <c r="P307" s="37" t="s">
        <v>6692</v>
      </c>
      <c r="Q307" s="37"/>
      <c r="R307" s="37"/>
      <c r="T307">
        <f t="shared" si="4"/>
        <v>9</v>
      </c>
      <c r="U307" t="s">
        <v>3159</v>
      </c>
      <c r="V307" t="s">
        <v>573</v>
      </c>
    </row>
    <row r="308" spans="1:22" x14ac:dyDescent="0.25">
      <c r="A308" s="40">
        <v>45545</v>
      </c>
      <c r="B308" s="40">
        <v>45545</v>
      </c>
      <c r="C308" s="37" t="s">
        <v>6678</v>
      </c>
      <c r="D308" s="37" t="s">
        <v>6693</v>
      </c>
      <c r="E308" s="37" t="s">
        <v>6169</v>
      </c>
      <c r="F308" s="37" t="s">
        <v>6170</v>
      </c>
      <c r="G308" s="38">
        <v>0</v>
      </c>
      <c r="H308" s="38">
        <v>13636364</v>
      </c>
      <c r="I308" s="38">
        <v>0</v>
      </c>
      <c r="J308" s="38">
        <v>2263703054</v>
      </c>
      <c r="K308" s="37" t="s">
        <v>6284</v>
      </c>
      <c r="L308" s="37" t="s">
        <v>6285</v>
      </c>
      <c r="M308" s="37"/>
      <c r="N308" s="37"/>
      <c r="O308" s="37" t="s">
        <v>6694</v>
      </c>
      <c r="P308" s="37" t="s">
        <v>6694</v>
      </c>
      <c r="Q308" s="37"/>
      <c r="R308" s="37"/>
      <c r="T308">
        <f t="shared" si="4"/>
        <v>9</v>
      </c>
      <c r="U308" t="s">
        <v>3159</v>
      </c>
      <c r="V308" t="s">
        <v>573</v>
      </c>
    </row>
    <row r="309" spans="1:22" x14ac:dyDescent="0.25">
      <c r="A309" s="40">
        <v>45545</v>
      </c>
      <c r="B309" s="40">
        <v>45545</v>
      </c>
      <c r="C309" s="37" t="s">
        <v>6678</v>
      </c>
      <c r="D309" s="37" t="s">
        <v>6695</v>
      </c>
      <c r="E309" s="37" t="s">
        <v>6169</v>
      </c>
      <c r="F309" s="37" t="s">
        <v>6170</v>
      </c>
      <c r="G309" s="38">
        <v>0</v>
      </c>
      <c r="H309" s="38">
        <v>13636364</v>
      </c>
      <c r="I309" s="38">
        <v>0</v>
      </c>
      <c r="J309" s="38">
        <v>2277339418</v>
      </c>
      <c r="K309" s="37" t="s">
        <v>6284</v>
      </c>
      <c r="L309" s="37" t="s">
        <v>6285</v>
      </c>
      <c r="M309" s="37"/>
      <c r="N309" s="37"/>
      <c r="O309" s="37" t="s">
        <v>6696</v>
      </c>
      <c r="P309" s="37" t="s">
        <v>6696</v>
      </c>
      <c r="Q309" s="37"/>
      <c r="R309" s="37"/>
      <c r="T309">
        <f t="shared" si="4"/>
        <v>9</v>
      </c>
      <c r="U309" t="s">
        <v>3159</v>
      </c>
      <c r="V309" t="s">
        <v>573</v>
      </c>
    </row>
    <row r="310" spans="1:22" x14ac:dyDescent="0.25">
      <c r="A310" s="40">
        <v>45545</v>
      </c>
      <c r="B310" s="40">
        <v>45545</v>
      </c>
      <c r="C310" s="37" t="s">
        <v>6678</v>
      </c>
      <c r="D310" s="37" t="s">
        <v>6697</v>
      </c>
      <c r="E310" s="37" t="s">
        <v>6169</v>
      </c>
      <c r="F310" s="37" t="s">
        <v>6170</v>
      </c>
      <c r="G310" s="38">
        <v>0</v>
      </c>
      <c r="H310" s="38">
        <v>27272727</v>
      </c>
      <c r="I310" s="38">
        <v>0</v>
      </c>
      <c r="J310" s="38">
        <v>2304612145</v>
      </c>
      <c r="K310" s="37" t="s">
        <v>6284</v>
      </c>
      <c r="L310" s="37" t="s">
        <v>6285</v>
      </c>
      <c r="M310" s="37"/>
      <c r="N310" s="37"/>
      <c r="O310" s="37" t="s">
        <v>6698</v>
      </c>
      <c r="P310" s="37" t="s">
        <v>6698</v>
      </c>
      <c r="Q310" s="37"/>
      <c r="R310" s="37"/>
      <c r="T310">
        <f t="shared" si="4"/>
        <v>9</v>
      </c>
      <c r="U310" t="s">
        <v>3159</v>
      </c>
      <c r="V310" t="s">
        <v>573</v>
      </c>
    </row>
    <row r="311" spans="1:22" x14ac:dyDescent="0.25">
      <c r="A311" s="40">
        <v>45545</v>
      </c>
      <c r="B311" s="40">
        <v>45545</v>
      </c>
      <c r="C311" s="37" t="s">
        <v>6678</v>
      </c>
      <c r="D311" s="37" t="s">
        <v>6699</v>
      </c>
      <c r="E311" s="37" t="s">
        <v>6169</v>
      </c>
      <c r="F311" s="37" t="s">
        <v>6170</v>
      </c>
      <c r="G311" s="38">
        <v>0</v>
      </c>
      <c r="H311" s="38">
        <v>54545455</v>
      </c>
      <c r="I311" s="38">
        <v>0</v>
      </c>
      <c r="J311" s="38">
        <v>2359157600</v>
      </c>
      <c r="K311" s="37" t="s">
        <v>6284</v>
      </c>
      <c r="L311" s="37" t="s">
        <v>6285</v>
      </c>
      <c r="M311" s="37"/>
      <c r="N311" s="37"/>
      <c r="O311" s="37" t="s">
        <v>6700</v>
      </c>
      <c r="P311" s="37" t="s">
        <v>6700</v>
      </c>
      <c r="Q311" s="37"/>
      <c r="R311" s="37"/>
      <c r="T311">
        <f t="shared" si="4"/>
        <v>9</v>
      </c>
      <c r="U311" t="s">
        <v>3159</v>
      </c>
      <c r="V311" t="s">
        <v>573</v>
      </c>
    </row>
    <row r="312" spans="1:22" x14ac:dyDescent="0.25">
      <c r="A312" s="40">
        <v>45545</v>
      </c>
      <c r="B312" s="40">
        <v>45545</v>
      </c>
      <c r="C312" s="37" t="s">
        <v>6678</v>
      </c>
      <c r="D312" s="37" t="s">
        <v>6701</v>
      </c>
      <c r="E312" s="37" t="s">
        <v>6169</v>
      </c>
      <c r="F312" s="37" t="s">
        <v>6170</v>
      </c>
      <c r="G312" s="38">
        <v>0</v>
      </c>
      <c r="H312" s="38">
        <v>18181818</v>
      </c>
      <c r="I312" s="38">
        <v>0</v>
      </c>
      <c r="J312" s="38">
        <v>2377339418</v>
      </c>
      <c r="K312" s="37" t="s">
        <v>6284</v>
      </c>
      <c r="L312" s="37" t="s">
        <v>6285</v>
      </c>
      <c r="M312" s="37"/>
      <c r="N312" s="37"/>
      <c r="O312" s="37" t="s">
        <v>6702</v>
      </c>
      <c r="P312" s="37" t="s">
        <v>6702</v>
      </c>
      <c r="Q312" s="37"/>
      <c r="R312" s="37"/>
      <c r="T312">
        <f t="shared" si="4"/>
        <v>9</v>
      </c>
      <c r="U312" t="s">
        <v>3159</v>
      </c>
      <c r="V312" t="s">
        <v>573</v>
      </c>
    </row>
    <row r="313" spans="1:22" x14ac:dyDescent="0.25">
      <c r="A313" s="40">
        <v>45545</v>
      </c>
      <c r="B313" s="40">
        <v>45545</v>
      </c>
      <c r="C313" s="37" t="s">
        <v>6678</v>
      </c>
      <c r="D313" s="37" t="s">
        <v>6703</v>
      </c>
      <c r="E313" s="37" t="s">
        <v>6169</v>
      </c>
      <c r="F313" s="37" t="s">
        <v>6170</v>
      </c>
      <c r="G313" s="38">
        <v>0</v>
      </c>
      <c r="H313" s="38">
        <v>27272727</v>
      </c>
      <c r="I313" s="38">
        <v>0</v>
      </c>
      <c r="J313" s="38">
        <v>2404612145</v>
      </c>
      <c r="K313" s="37" t="s">
        <v>6284</v>
      </c>
      <c r="L313" s="37" t="s">
        <v>6285</v>
      </c>
      <c r="M313" s="37"/>
      <c r="N313" s="37"/>
      <c r="O313" s="37" t="s">
        <v>6115</v>
      </c>
      <c r="P313" s="37" t="s">
        <v>6115</v>
      </c>
      <c r="Q313" s="37"/>
      <c r="R313" s="37"/>
      <c r="T313">
        <f t="shared" si="4"/>
        <v>9</v>
      </c>
      <c r="U313" t="s">
        <v>3159</v>
      </c>
      <c r="V313" t="s">
        <v>573</v>
      </c>
    </row>
    <row r="314" spans="1:22" x14ac:dyDescent="0.25">
      <c r="A314" s="40">
        <v>45545</v>
      </c>
      <c r="B314" s="40">
        <v>45545</v>
      </c>
      <c r="C314" s="37" t="s">
        <v>6678</v>
      </c>
      <c r="D314" s="37" t="s">
        <v>6704</v>
      </c>
      <c r="E314" s="37" t="s">
        <v>6169</v>
      </c>
      <c r="F314" s="37" t="s">
        <v>6170</v>
      </c>
      <c r="G314" s="38">
        <v>0</v>
      </c>
      <c r="H314" s="38">
        <v>27272727</v>
      </c>
      <c r="I314" s="38">
        <v>0</v>
      </c>
      <c r="J314" s="38">
        <v>2431884872</v>
      </c>
      <c r="K314" s="37" t="s">
        <v>6284</v>
      </c>
      <c r="L314" s="37" t="s">
        <v>6285</v>
      </c>
      <c r="M314" s="37"/>
      <c r="N314" s="37"/>
      <c r="O314" s="37" t="s">
        <v>4653</v>
      </c>
      <c r="P314" s="37" t="s">
        <v>4653</v>
      </c>
      <c r="Q314" s="37"/>
      <c r="R314" s="37"/>
      <c r="T314">
        <f t="shared" si="4"/>
        <v>9</v>
      </c>
      <c r="U314" t="s">
        <v>3159</v>
      </c>
      <c r="V314" t="s">
        <v>573</v>
      </c>
    </row>
    <row r="315" spans="1:22" x14ac:dyDescent="0.25">
      <c r="A315" s="40">
        <v>45545</v>
      </c>
      <c r="B315" s="40">
        <v>45545</v>
      </c>
      <c r="C315" s="37" t="s">
        <v>6678</v>
      </c>
      <c r="D315" s="37" t="s">
        <v>6705</v>
      </c>
      <c r="E315" s="37" t="s">
        <v>6169</v>
      </c>
      <c r="F315" s="37" t="s">
        <v>6170</v>
      </c>
      <c r="G315" s="38">
        <v>0</v>
      </c>
      <c r="H315" s="38">
        <v>27272727</v>
      </c>
      <c r="I315" s="38">
        <v>0</v>
      </c>
      <c r="J315" s="38">
        <v>2459157599</v>
      </c>
      <c r="K315" s="37" t="s">
        <v>6284</v>
      </c>
      <c r="L315" s="37" t="s">
        <v>6285</v>
      </c>
      <c r="M315" s="37"/>
      <c r="N315" s="37"/>
      <c r="O315" s="37" t="s">
        <v>6706</v>
      </c>
      <c r="P315" s="37" t="s">
        <v>6706</v>
      </c>
      <c r="Q315" s="37"/>
      <c r="R315" s="37"/>
      <c r="T315">
        <f t="shared" si="4"/>
        <v>9</v>
      </c>
      <c r="U315" t="s">
        <v>3159</v>
      </c>
      <c r="V315" t="s">
        <v>573</v>
      </c>
    </row>
    <row r="316" spans="1:22" x14ac:dyDescent="0.25">
      <c r="A316" s="40">
        <v>45545</v>
      </c>
      <c r="B316" s="40">
        <v>45545</v>
      </c>
      <c r="C316" s="37" t="s">
        <v>6678</v>
      </c>
      <c r="D316" s="37" t="s">
        <v>6707</v>
      </c>
      <c r="E316" s="37" t="s">
        <v>6169</v>
      </c>
      <c r="F316" s="37" t="s">
        <v>6170</v>
      </c>
      <c r="G316" s="38">
        <v>0</v>
      </c>
      <c r="H316" s="38">
        <v>27272727</v>
      </c>
      <c r="I316" s="38">
        <v>0</v>
      </c>
      <c r="J316" s="38">
        <v>2486430326</v>
      </c>
      <c r="K316" s="37" t="s">
        <v>6284</v>
      </c>
      <c r="L316" s="37" t="s">
        <v>6285</v>
      </c>
      <c r="M316" s="37"/>
      <c r="N316" s="37"/>
      <c r="O316" s="37" t="s">
        <v>4659</v>
      </c>
      <c r="P316" s="37" t="s">
        <v>4659</v>
      </c>
      <c r="Q316" s="37"/>
      <c r="R316" s="37"/>
      <c r="T316">
        <f t="shared" si="4"/>
        <v>9</v>
      </c>
      <c r="U316" t="s">
        <v>3159</v>
      </c>
      <c r="V316" t="s">
        <v>573</v>
      </c>
    </row>
    <row r="317" spans="1:22" x14ac:dyDescent="0.25">
      <c r="A317" s="40">
        <v>45545</v>
      </c>
      <c r="B317" s="40">
        <v>45545</v>
      </c>
      <c r="C317" s="37" t="s">
        <v>6678</v>
      </c>
      <c r="D317" s="37" t="s">
        <v>6708</v>
      </c>
      <c r="E317" s="37" t="s">
        <v>6169</v>
      </c>
      <c r="F317" s="37" t="s">
        <v>6170</v>
      </c>
      <c r="G317" s="38">
        <v>0</v>
      </c>
      <c r="H317" s="38">
        <v>27272727</v>
      </c>
      <c r="I317" s="38">
        <v>0</v>
      </c>
      <c r="J317" s="38">
        <v>2513703053</v>
      </c>
      <c r="K317" s="37" t="s">
        <v>6284</v>
      </c>
      <c r="L317" s="37" t="s">
        <v>6285</v>
      </c>
      <c r="M317" s="37"/>
      <c r="N317" s="37"/>
      <c r="O317" s="37" t="s">
        <v>4665</v>
      </c>
      <c r="P317" s="37" t="s">
        <v>4665</v>
      </c>
      <c r="Q317" s="37"/>
      <c r="R317" s="37"/>
      <c r="T317">
        <f t="shared" si="4"/>
        <v>9</v>
      </c>
      <c r="U317" t="s">
        <v>3159</v>
      </c>
      <c r="V317" t="s">
        <v>573</v>
      </c>
    </row>
    <row r="318" spans="1:22" x14ac:dyDescent="0.25">
      <c r="A318" s="40">
        <v>45545</v>
      </c>
      <c r="B318" s="40">
        <v>45545</v>
      </c>
      <c r="C318" s="37" t="s">
        <v>6678</v>
      </c>
      <c r="D318" s="37" t="s">
        <v>6709</v>
      </c>
      <c r="E318" s="37" t="s">
        <v>6169</v>
      </c>
      <c r="F318" s="37" t="s">
        <v>6170</v>
      </c>
      <c r="G318" s="38">
        <v>0</v>
      </c>
      <c r="H318" s="38">
        <v>18181818</v>
      </c>
      <c r="I318" s="38">
        <v>0</v>
      </c>
      <c r="J318" s="38">
        <v>2531884871</v>
      </c>
      <c r="K318" s="37" t="s">
        <v>6284</v>
      </c>
      <c r="L318" s="37" t="s">
        <v>6285</v>
      </c>
      <c r="M318" s="37"/>
      <c r="N318" s="37"/>
      <c r="O318" s="37" t="s">
        <v>4662</v>
      </c>
      <c r="P318" s="37" t="s">
        <v>4662</v>
      </c>
      <c r="Q318" s="37"/>
      <c r="R318" s="37"/>
      <c r="T318">
        <f t="shared" si="4"/>
        <v>9</v>
      </c>
      <c r="U318" t="s">
        <v>3159</v>
      </c>
      <c r="V318" t="s">
        <v>573</v>
      </c>
    </row>
    <row r="319" spans="1:22" x14ac:dyDescent="0.25">
      <c r="A319" s="40">
        <v>45545</v>
      </c>
      <c r="B319" s="40">
        <v>45545</v>
      </c>
      <c r="C319" s="37" t="s">
        <v>6678</v>
      </c>
      <c r="D319" s="37" t="s">
        <v>6710</v>
      </c>
      <c r="E319" s="37" t="s">
        <v>6169</v>
      </c>
      <c r="F319" s="37" t="s">
        <v>6170</v>
      </c>
      <c r="G319" s="38">
        <v>0</v>
      </c>
      <c r="H319" s="38">
        <v>18181818</v>
      </c>
      <c r="I319" s="38">
        <v>0</v>
      </c>
      <c r="J319" s="38">
        <v>2550066689</v>
      </c>
      <c r="K319" s="37" t="s">
        <v>6284</v>
      </c>
      <c r="L319" s="37" t="s">
        <v>6285</v>
      </c>
      <c r="M319" s="37"/>
      <c r="N319" s="37"/>
      <c r="O319" s="37" t="s">
        <v>4649</v>
      </c>
      <c r="P319" s="37" t="s">
        <v>4649</v>
      </c>
      <c r="Q319" s="37"/>
      <c r="R319" s="37"/>
      <c r="T319">
        <f t="shared" si="4"/>
        <v>9</v>
      </c>
      <c r="U319" t="s">
        <v>3159</v>
      </c>
      <c r="V319" t="s">
        <v>573</v>
      </c>
    </row>
    <row r="320" spans="1:22" x14ac:dyDescent="0.25">
      <c r="A320" s="40">
        <v>45545</v>
      </c>
      <c r="B320" s="40">
        <v>45545</v>
      </c>
      <c r="C320" s="37" t="s">
        <v>6678</v>
      </c>
      <c r="D320" s="37" t="s">
        <v>6711</v>
      </c>
      <c r="E320" s="37" t="s">
        <v>6169</v>
      </c>
      <c r="F320" s="37" t="s">
        <v>6170</v>
      </c>
      <c r="G320" s="38">
        <v>0</v>
      </c>
      <c r="H320" s="38">
        <v>18181818</v>
      </c>
      <c r="I320" s="38">
        <v>0</v>
      </c>
      <c r="J320" s="38">
        <v>2568248507</v>
      </c>
      <c r="K320" s="37" t="s">
        <v>6284</v>
      </c>
      <c r="L320" s="37" t="s">
        <v>6285</v>
      </c>
      <c r="M320" s="37"/>
      <c r="N320" s="37"/>
      <c r="O320" s="37" t="s">
        <v>4679</v>
      </c>
      <c r="P320" s="37" t="s">
        <v>4679</v>
      </c>
      <c r="Q320" s="37"/>
      <c r="R320" s="37"/>
      <c r="T320">
        <f t="shared" si="4"/>
        <v>9</v>
      </c>
      <c r="U320" t="s">
        <v>3159</v>
      </c>
      <c r="V320" t="s">
        <v>573</v>
      </c>
    </row>
    <row r="321" spans="1:22" x14ac:dyDescent="0.25">
      <c r="A321" s="40">
        <v>45549</v>
      </c>
      <c r="B321" s="40">
        <v>45549</v>
      </c>
      <c r="C321" s="37" t="s">
        <v>6712</v>
      </c>
      <c r="D321" s="37" t="s">
        <v>6713</v>
      </c>
      <c r="E321" s="37" t="s">
        <v>6169</v>
      </c>
      <c r="F321" s="37" t="s">
        <v>6170</v>
      </c>
      <c r="G321" s="38"/>
      <c r="H321" s="38">
        <v>145823706</v>
      </c>
      <c r="I321" s="38">
        <v>0</v>
      </c>
      <c r="J321" s="38">
        <v>2714072213</v>
      </c>
      <c r="K321" s="37" t="s">
        <v>3373</v>
      </c>
      <c r="L321" s="37" t="s">
        <v>3374</v>
      </c>
      <c r="M321" s="37"/>
      <c r="N321" s="37"/>
      <c r="O321" s="37" t="s">
        <v>3433</v>
      </c>
      <c r="P321" s="37" t="s">
        <v>3433</v>
      </c>
      <c r="Q321" s="37"/>
      <c r="R321" s="37" t="s">
        <v>6278</v>
      </c>
      <c r="T321">
        <f t="shared" si="4"/>
        <v>9</v>
      </c>
      <c r="U321" t="s">
        <v>3187</v>
      </c>
      <c r="V321" t="s">
        <v>573</v>
      </c>
    </row>
    <row r="322" spans="1:22" x14ac:dyDescent="0.25">
      <c r="A322" s="40">
        <v>45549</v>
      </c>
      <c r="B322" s="40">
        <v>45549</v>
      </c>
      <c r="C322" s="37" t="s">
        <v>6714</v>
      </c>
      <c r="D322" s="37" t="s">
        <v>6715</v>
      </c>
      <c r="E322" s="37" t="s">
        <v>6169</v>
      </c>
      <c r="F322" s="37" t="s">
        <v>6170</v>
      </c>
      <c r="G322" s="38">
        <v>0</v>
      </c>
      <c r="H322" s="38">
        <v>21136696</v>
      </c>
      <c r="I322" s="38">
        <v>0</v>
      </c>
      <c r="J322" s="38">
        <v>2735208909</v>
      </c>
      <c r="K322" s="37" t="s">
        <v>6455</v>
      </c>
      <c r="L322" s="37" t="s">
        <v>6456</v>
      </c>
      <c r="M322" s="37"/>
      <c r="N322" s="37"/>
      <c r="O322" s="37" t="s">
        <v>3548</v>
      </c>
      <c r="P322" s="37" t="s">
        <v>3548</v>
      </c>
      <c r="Q322" s="37"/>
      <c r="R322" s="37" t="s">
        <v>6716</v>
      </c>
      <c r="T322">
        <f t="shared" si="4"/>
        <v>9</v>
      </c>
      <c r="U322" t="s">
        <v>3187</v>
      </c>
      <c r="V322" t="s">
        <v>573</v>
      </c>
    </row>
    <row r="323" spans="1:22" x14ac:dyDescent="0.25">
      <c r="A323" s="40">
        <v>45551</v>
      </c>
      <c r="B323" s="40">
        <v>45551</v>
      </c>
      <c r="C323" s="37" t="s">
        <v>4718</v>
      </c>
      <c r="D323" s="37" t="s">
        <v>6717</v>
      </c>
      <c r="E323" s="37" t="s">
        <v>6169</v>
      </c>
      <c r="F323" s="37" t="s">
        <v>6170</v>
      </c>
      <c r="G323" s="38">
        <v>0</v>
      </c>
      <c r="H323" s="38">
        <v>81831052</v>
      </c>
      <c r="I323" s="38">
        <v>0</v>
      </c>
      <c r="J323" s="38">
        <v>2817039961</v>
      </c>
      <c r="K323" s="37" t="s">
        <v>5597</v>
      </c>
      <c r="L323" s="37" t="s">
        <v>5598</v>
      </c>
      <c r="M323" s="37"/>
      <c r="N323" s="37"/>
      <c r="O323" s="37" t="s">
        <v>3928</v>
      </c>
      <c r="P323" s="37" t="s">
        <v>3928</v>
      </c>
      <c r="Q323" s="37"/>
      <c r="R323" s="37"/>
      <c r="T323">
        <f t="shared" si="4"/>
        <v>9</v>
      </c>
      <c r="U323" t="s">
        <v>3187</v>
      </c>
      <c r="V323" t="s">
        <v>573</v>
      </c>
    </row>
    <row r="324" spans="1:22" x14ac:dyDescent="0.25">
      <c r="A324" s="40">
        <v>45552</v>
      </c>
      <c r="B324" s="40">
        <v>45552</v>
      </c>
      <c r="C324" s="37" t="s">
        <v>6718</v>
      </c>
      <c r="D324" s="37" t="s">
        <v>6719</v>
      </c>
      <c r="E324" s="37" t="s">
        <v>6169</v>
      </c>
      <c r="F324" s="37" t="s">
        <v>6170</v>
      </c>
      <c r="G324" s="38">
        <v>0</v>
      </c>
      <c r="H324" s="38">
        <v>75475441</v>
      </c>
      <c r="I324" s="38">
        <v>0</v>
      </c>
      <c r="J324" s="38">
        <v>2892515402</v>
      </c>
      <c r="K324" s="37" t="s">
        <v>4079</v>
      </c>
      <c r="L324" s="37" t="s">
        <v>4080</v>
      </c>
      <c r="M324" s="37"/>
      <c r="N324" s="37"/>
      <c r="O324" s="37" t="s">
        <v>3529</v>
      </c>
      <c r="P324" s="37" t="s">
        <v>3529</v>
      </c>
      <c r="Q324" s="37"/>
      <c r="R324" s="37" t="s">
        <v>6626</v>
      </c>
      <c r="T324">
        <f t="shared" si="4"/>
        <v>9</v>
      </c>
      <c r="U324" t="s">
        <v>3187</v>
      </c>
      <c r="V324" t="s">
        <v>573</v>
      </c>
    </row>
    <row r="325" spans="1:22" x14ac:dyDescent="0.25">
      <c r="A325" s="40">
        <v>45552</v>
      </c>
      <c r="B325" s="40">
        <v>45552</v>
      </c>
      <c r="C325" s="37" t="s">
        <v>6718</v>
      </c>
      <c r="D325" s="37" t="s">
        <v>6720</v>
      </c>
      <c r="E325" s="37" t="s">
        <v>6169</v>
      </c>
      <c r="F325" s="37" t="s">
        <v>6170</v>
      </c>
      <c r="G325" s="38">
        <v>0</v>
      </c>
      <c r="H325" s="38">
        <v>4706819</v>
      </c>
      <c r="I325" s="38">
        <v>0</v>
      </c>
      <c r="J325" s="38">
        <v>2897222221</v>
      </c>
      <c r="K325" s="37" t="s">
        <v>4079</v>
      </c>
      <c r="L325" s="37" t="s">
        <v>4080</v>
      </c>
      <c r="M325" s="37"/>
      <c r="N325" s="37"/>
      <c r="O325" s="37" t="s">
        <v>3526</v>
      </c>
      <c r="P325" s="37" t="s">
        <v>3526</v>
      </c>
      <c r="Q325" s="37"/>
      <c r="R325" s="37" t="s">
        <v>6628</v>
      </c>
      <c r="T325">
        <f t="shared" ref="T325:T340" si="5">+MONTH(A325)</f>
        <v>9</v>
      </c>
      <c r="U325" t="s">
        <v>3187</v>
      </c>
      <c r="V325" t="s">
        <v>573</v>
      </c>
    </row>
    <row r="326" spans="1:22" x14ac:dyDescent="0.25">
      <c r="A326" s="40">
        <v>45552</v>
      </c>
      <c r="B326" s="40">
        <v>45552</v>
      </c>
      <c r="C326" s="37" t="s">
        <v>6718</v>
      </c>
      <c r="D326" s="37" t="s">
        <v>6721</v>
      </c>
      <c r="E326" s="37" t="s">
        <v>6169</v>
      </c>
      <c r="F326" s="37" t="s">
        <v>6170</v>
      </c>
      <c r="G326" s="38">
        <v>0</v>
      </c>
      <c r="H326" s="38">
        <v>154246049</v>
      </c>
      <c r="I326" s="38">
        <v>0</v>
      </c>
      <c r="J326" s="38">
        <v>3051468270</v>
      </c>
      <c r="K326" s="37" t="s">
        <v>4079</v>
      </c>
      <c r="L326" s="37" t="s">
        <v>4080</v>
      </c>
      <c r="M326" s="37"/>
      <c r="N326" s="37"/>
      <c r="O326" s="37" t="s">
        <v>3523</v>
      </c>
      <c r="P326" s="37" t="s">
        <v>3523</v>
      </c>
      <c r="Q326" s="37"/>
      <c r="R326" s="37" t="s">
        <v>6630</v>
      </c>
      <c r="T326">
        <f t="shared" si="5"/>
        <v>9</v>
      </c>
      <c r="U326" t="s">
        <v>3187</v>
      </c>
      <c r="V326" t="s">
        <v>573</v>
      </c>
    </row>
    <row r="327" spans="1:22" x14ac:dyDescent="0.25">
      <c r="A327" s="40">
        <v>45562</v>
      </c>
      <c r="B327" s="40">
        <v>45562</v>
      </c>
      <c r="C327" s="37" t="s">
        <v>6722</v>
      </c>
      <c r="D327" s="37" t="s">
        <v>6723</v>
      </c>
      <c r="E327" s="37" t="s">
        <v>6169</v>
      </c>
      <c r="F327" s="37" t="s">
        <v>6170</v>
      </c>
      <c r="G327" s="38">
        <v>0</v>
      </c>
      <c r="H327" s="38">
        <v>99961889</v>
      </c>
      <c r="I327" s="38">
        <v>0</v>
      </c>
      <c r="J327" s="38">
        <v>3151430159</v>
      </c>
      <c r="K327" s="37" t="s">
        <v>6414</v>
      </c>
      <c r="L327" s="37" t="s">
        <v>6415</v>
      </c>
      <c r="M327" s="37"/>
      <c r="N327" s="37"/>
      <c r="O327" s="37" t="s">
        <v>6724</v>
      </c>
      <c r="P327" s="37" t="s">
        <v>6724</v>
      </c>
      <c r="Q327" s="37"/>
      <c r="R327" s="37" t="s">
        <v>6725</v>
      </c>
      <c r="T327">
        <f t="shared" si="5"/>
        <v>9</v>
      </c>
      <c r="U327" t="s">
        <v>3187</v>
      </c>
      <c r="V327" t="s">
        <v>573</v>
      </c>
    </row>
    <row r="328" spans="1:22" x14ac:dyDescent="0.25">
      <c r="A328" s="40">
        <v>45562</v>
      </c>
      <c r="B328" s="40">
        <v>45562</v>
      </c>
      <c r="C328" s="37" t="s">
        <v>6722</v>
      </c>
      <c r="D328" s="37" t="s">
        <v>6726</v>
      </c>
      <c r="E328" s="37" t="s">
        <v>6169</v>
      </c>
      <c r="F328" s="37" t="s">
        <v>6170</v>
      </c>
      <c r="G328" s="38">
        <v>0</v>
      </c>
      <c r="H328" s="38">
        <v>101069196</v>
      </c>
      <c r="I328" s="38">
        <v>0</v>
      </c>
      <c r="J328" s="38">
        <v>3252499355</v>
      </c>
      <c r="K328" s="37" t="s">
        <v>6414</v>
      </c>
      <c r="L328" s="37" t="s">
        <v>6415</v>
      </c>
      <c r="M328" s="37"/>
      <c r="N328" s="37"/>
      <c r="O328" s="37" t="s">
        <v>6727</v>
      </c>
      <c r="P328" s="37" t="s">
        <v>6727</v>
      </c>
      <c r="Q328" s="37"/>
      <c r="R328" s="37" t="s">
        <v>6728</v>
      </c>
      <c r="T328">
        <f t="shared" si="5"/>
        <v>9</v>
      </c>
      <c r="U328" t="s">
        <v>3187</v>
      </c>
      <c r="V328" t="s">
        <v>573</v>
      </c>
    </row>
    <row r="329" spans="1:22" x14ac:dyDescent="0.25">
      <c r="A329" s="40">
        <v>45562</v>
      </c>
      <c r="B329" s="40">
        <v>45562</v>
      </c>
      <c r="C329" s="37" t="s">
        <v>6722</v>
      </c>
      <c r="D329" s="37" t="s">
        <v>6729</v>
      </c>
      <c r="E329" s="37" t="s">
        <v>6169</v>
      </c>
      <c r="F329" s="37" t="s">
        <v>6170</v>
      </c>
      <c r="G329" s="38">
        <v>0</v>
      </c>
      <c r="H329" s="38">
        <v>54019148</v>
      </c>
      <c r="I329" s="38">
        <v>0</v>
      </c>
      <c r="J329" s="38">
        <v>3306518503</v>
      </c>
      <c r="K329" s="37" t="s">
        <v>6414</v>
      </c>
      <c r="L329" s="37" t="s">
        <v>6415</v>
      </c>
      <c r="M329" s="37"/>
      <c r="N329" s="37"/>
      <c r="O329" s="37" t="s">
        <v>6730</v>
      </c>
      <c r="P329" s="37" t="s">
        <v>6730</v>
      </c>
      <c r="Q329" s="37"/>
      <c r="R329" s="37" t="s">
        <v>6731</v>
      </c>
      <c r="T329">
        <f t="shared" si="5"/>
        <v>9</v>
      </c>
      <c r="U329" t="s">
        <v>3187</v>
      </c>
      <c r="V329" t="s">
        <v>573</v>
      </c>
    </row>
    <row r="330" spans="1:22" x14ac:dyDescent="0.25">
      <c r="A330" s="40">
        <v>45562</v>
      </c>
      <c r="B330" s="40">
        <v>45562</v>
      </c>
      <c r="C330" s="37" t="s">
        <v>6722</v>
      </c>
      <c r="D330" s="37" t="s">
        <v>6732</v>
      </c>
      <c r="E330" s="37" t="s">
        <v>6169</v>
      </c>
      <c r="F330" s="37" t="s">
        <v>6170</v>
      </c>
      <c r="G330" s="38">
        <v>0</v>
      </c>
      <c r="H330" s="38">
        <v>59057507</v>
      </c>
      <c r="I330" s="38">
        <v>0</v>
      </c>
      <c r="J330" s="38">
        <v>3365576010</v>
      </c>
      <c r="K330" s="37" t="s">
        <v>6414</v>
      </c>
      <c r="L330" s="37" t="s">
        <v>6415</v>
      </c>
      <c r="M330" s="37"/>
      <c r="N330" s="37"/>
      <c r="O330" s="37" t="s">
        <v>6733</v>
      </c>
      <c r="P330" s="37" t="s">
        <v>6733</v>
      </c>
      <c r="Q330" s="37"/>
      <c r="R330" s="37" t="s">
        <v>6734</v>
      </c>
      <c r="T330">
        <f t="shared" si="5"/>
        <v>9</v>
      </c>
      <c r="U330" t="s">
        <v>3187</v>
      </c>
      <c r="V330" t="s">
        <v>573</v>
      </c>
    </row>
    <row r="331" spans="1:22" x14ac:dyDescent="0.25">
      <c r="A331" s="40">
        <v>45562</v>
      </c>
      <c r="B331" s="40">
        <v>45562</v>
      </c>
      <c r="C331" s="37" t="s">
        <v>6722</v>
      </c>
      <c r="D331" s="37" t="s">
        <v>6735</v>
      </c>
      <c r="E331" s="37" t="s">
        <v>6169</v>
      </c>
      <c r="F331" s="37" t="s">
        <v>6170</v>
      </c>
      <c r="G331" s="38">
        <v>0</v>
      </c>
      <c r="H331" s="38">
        <v>60724023</v>
      </c>
      <c r="I331" s="38">
        <v>0</v>
      </c>
      <c r="J331" s="38">
        <v>3426300033</v>
      </c>
      <c r="K331" s="37" t="s">
        <v>6414</v>
      </c>
      <c r="L331" s="37" t="s">
        <v>6415</v>
      </c>
      <c r="M331" s="37"/>
      <c r="N331" s="37"/>
      <c r="O331" s="37" t="s">
        <v>6736</v>
      </c>
      <c r="P331" s="37" t="s">
        <v>6736</v>
      </c>
      <c r="Q331" s="37"/>
      <c r="R331" s="37" t="s">
        <v>6737</v>
      </c>
      <c r="T331">
        <f t="shared" si="5"/>
        <v>9</v>
      </c>
      <c r="U331" t="s">
        <v>3187</v>
      </c>
      <c r="V331" t="s">
        <v>573</v>
      </c>
    </row>
    <row r="332" spans="1:22" x14ac:dyDescent="0.25">
      <c r="A332" s="40">
        <v>45565</v>
      </c>
      <c r="B332" s="40">
        <v>45565</v>
      </c>
      <c r="C332" s="37" t="s">
        <v>6738</v>
      </c>
      <c r="D332" s="37" t="s">
        <v>6739</v>
      </c>
      <c r="E332" s="37" t="s">
        <v>6169</v>
      </c>
      <c r="F332" s="37" t="s">
        <v>6170</v>
      </c>
      <c r="G332" s="38">
        <v>0</v>
      </c>
      <c r="H332" s="38">
        <v>54545454</v>
      </c>
      <c r="I332" s="38">
        <v>0</v>
      </c>
      <c r="J332" s="38">
        <v>3480845487</v>
      </c>
      <c r="K332" s="37" t="s">
        <v>6284</v>
      </c>
      <c r="L332" s="37" t="s">
        <v>6285</v>
      </c>
      <c r="M332" s="37"/>
      <c r="N332" s="37"/>
      <c r="O332" s="37" t="s">
        <v>6740</v>
      </c>
      <c r="P332" s="37" t="s">
        <v>6740</v>
      </c>
      <c r="Q332" s="37"/>
      <c r="R332" s="37" t="s">
        <v>6741</v>
      </c>
      <c r="T332">
        <f t="shared" si="5"/>
        <v>9</v>
      </c>
      <c r="U332" t="s">
        <v>3159</v>
      </c>
      <c r="V332" t="s">
        <v>573</v>
      </c>
    </row>
    <row r="333" spans="1:22" x14ac:dyDescent="0.25">
      <c r="A333" s="40">
        <v>45565</v>
      </c>
      <c r="B333" s="40">
        <v>45565</v>
      </c>
      <c r="C333" s="37" t="s">
        <v>6738</v>
      </c>
      <c r="D333" s="37" t="s">
        <v>6742</v>
      </c>
      <c r="E333" s="37" t="s">
        <v>6169</v>
      </c>
      <c r="F333" s="37" t="s">
        <v>6170</v>
      </c>
      <c r="G333" s="38">
        <v>0</v>
      </c>
      <c r="H333" s="38">
        <v>13636364</v>
      </c>
      <c r="I333" s="38">
        <v>0</v>
      </c>
      <c r="J333" s="38">
        <v>3494481851</v>
      </c>
      <c r="K333" s="37" t="s">
        <v>6284</v>
      </c>
      <c r="L333" s="37" t="s">
        <v>6285</v>
      </c>
      <c r="M333" s="37"/>
      <c r="N333" s="37"/>
      <c r="O333" s="37" t="s">
        <v>6743</v>
      </c>
      <c r="P333" s="37" t="s">
        <v>6743</v>
      </c>
      <c r="Q333" s="37"/>
      <c r="R333" s="37" t="s">
        <v>6744</v>
      </c>
      <c r="T333">
        <f t="shared" si="5"/>
        <v>9</v>
      </c>
      <c r="U333" t="s">
        <v>3159</v>
      </c>
      <c r="V333" t="s">
        <v>573</v>
      </c>
    </row>
    <row r="334" spans="1:22" x14ac:dyDescent="0.25">
      <c r="A334" s="40">
        <v>45565</v>
      </c>
      <c r="B334" s="40">
        <v>45565</v>
      </c>
      <c r="C334" s="37" t="s">
        <v>6738</v>
      </c>
      <c r="D334" s="37" t="s">
        <v>6745</v>
      </c>
      <c r="E334" s="37" t="s">
        <v>6169</v>
      </c>
      <c r="F334" s="37" t="s">
        <v>6170</v>
      </c>
      <c r="G334" s="38">
        <v>0</v>
      </c>
      <c r="H334" s="38">
        <v>18181818</v>
      </c>
      <c r="I334" s="38">
        <v>0</v>
      </c>
      <c r="J334" s="38">
        <v>3512663669</v>
      </c>
      <c r="K334" s="37" t="s">
        <v>6284</v>
      </c>
      <c r="L334" s="37" t="s">
        <v>6285</v>
      </c>
      <c r="M334" s="37"/>
      <c r="N334" s="37"/>
      <c r="O334" s="37" t="s">
        <v>6746</v>
      </c>
      <c r="P334" s="37" t="s">
        <v>6746</v>
      </c>
      <c r="Q334" s="37"/>
      <c r="R334" s="37" t="s">
        <v>6747</v>
      </c>
      <c r="T334">
        <f t="shared" si="5"/>
        <v>9</v>
      </c>
      <c r="U334" t="s">
        <v>3159</v>
      </c>
      <c r="V334" t="s">
        <v>573</v>
      </c>
    </row>
    <row r="335" spans="1:22" x14ac:dyDescent="0.25">
      <c r="A335" s="40">
        <v>45565</v>
      </c>
      <c r="B335" s="40">
        <v>45565</v>
      </c>
      <c r="C335" s="37" t="s">
        <v>6738</v>
      </c>
      <c r="D335" s="37" t="s">
        <v>6748</v>
      </c>
      <c r="E335" s="37" t="s">
        <v>6169</v>
      </c>
      <c r="F335" s="37" t="s">
        <v>6170</v>
      </c>
      <c r="G335" s="38">
        <v>0</v>
      </c>
      <c r="H335" s="38">
        <v>13636364</v>
      </c>
      <c r="I335" s="38">
        <v>0</v>
      </c>
      <c r="J335" s="38">
        <v>3526300033</v>
      </c>
      <c r="K335" s="37" t="s">
        <v>6284</v>
      </c>
      <c r="L335" s="37" t="s">
        <v>6285</v>
      </c>
      <c r="M335" s="37"/>
      <c r="N335" s="37"/>
      <c r="O335" s="37" t="s">
        <v>6749</v>
      </c>
      <c r="P335" s="37" t="s">
        <v>6749</v>
      </c>
      <c r="Q335" s="37"/>
      <c r="R335" s="37" t="s">
        <v>6750</v>
      </c>
      <c r="T335">
        <f t="shared" si="5"/>
        <v>9</v>
      </c>
      <c r="U335" t="s">
        <v>3159</v>
      </c>
      <c r="V335" t="s">
        <v>573</v>
      </c>
    </row>
    <row r="336" spans="1:22" x14ac:dyDescent="0.25">
      <c r="A336" s="40">
        <v>45565</v>
      </c>
      <c r="B336" s="40">
        <v>45565</v>
      </c>
      <c r="C336" s="37" t="s">
        <v>6738</v>
      </c>
      <c r="D336" s="37" t="s">
        <v>6751</v>
      </c>
      <c r="E336" s="37" t="s">
        <v>6169</v>
      </c>
      <c r="F336" s="37" t="s">
        <v>6170</v>
      </c>
      <c r="G336" s="38">
        <v>0</v>
      </c>
      <c r="H336" s="38">
        <v>18181818</v>
      </c>
      <c r="I336" s="38">
        <v>0</v>
      </c>
      <c r="J336" s="38">
        <v>3544481851</v>
      </c>
      <c r="K336" s="37" t="s">
        <v>6284</v>
      </c>
      <c r="L336" s="37" t="s">
        <v>6285</v>
      </c>
      <c r="M336" s="37"/>
      <c r="N336" s="37"/>
      <c r="O336" s="37" t="s">
        <v>6752</v>
      </c>
      <c r="P336" s="37" t="s">
        <v>6752</v>
      </c>
      <c r="Q336" s="37"/>
      <c r="R336" s="37" t="s">
        <v>6753</v>
      </c>
      <c r="T336">
        <f t="shared" si="5"/>
        <v>9</v>
      </c>
      <c r="U336" t="s">
        <v>3159</v>
      </c>
      <c r="V336" t="s">
        <v>573</v>
      </c>
    </row>
    <row r="337" spans="1:22" x14ac:dyDescent="0.25">
      <c r="A337" s="40">
        <v>45565</v>
      </c>
      <c r="B337" s="40">
        <v>45565</v>
      </c>
      <c r="C337" s="37" t="s">
        <v>6754</v>
      </c>
      <c r="D337" s="37" t="s">
        <v>6755</v>
      </c>
      <c r="E337" s="37" t="s">
        <v>6169</v>
      </c>
      <c r="F337" s="37" t="s">
        <v>6170</v>
      </c>
      <c r="G337" s="38">
        <v>0</v>
      </c>
      <c r="H337" s="38">
        <v>18181818</v>
      </c>
      <c r="I337" s="38">
        <v>0</v>
      </c>
      <c r="J337" s="38">
        <v>3562663669</v>
      </c>
      <c r="K337" s="37" t="s">
        <v>3609</v>
      </c>
      <c r="L337" s="37" t="s">
        <v>3610</v>
      </c>
      <c r="M337" s="37"/>
      <c r="N337" s="37"/>
      <c r="O337" s="37" t="s">
        <v>6756</v>
      </c>
      <c r="P337" s="37" t="s">
        <v>6756</v>
      </c>
      <c r="Q337" s="37"/>
      <c r="R337" s="37" t="s">
        <v>6757</v>
      </c>
      <c r="T337">
        <f t="shared" si="5"/>
        <v>9</v>
      </c>
      <c r="U337" t="s">
        <v>3159</v>
      </c>
      <c r="V337" t="s">
        <v>573</v>
      </c>
    </row>
    <row r="338" spans="1:22" x14ac:dyDescent="0.25">
      <c r="A338" s="40">
        <v>45565</v>
      </c>
      <c r="B338" s="40">
        <v>45565</v>
      </c>
      <c r="C338" s="37" t="s">
        <v>5477</v>
      </c>
      <c r="D338" s="37" t="s">
        <v>6617</v>
      </c>
      <c r="E338" s="37" t="s">
        <v>6169</v>
      </c>
      <c r="F338" s="37" t="s">
        <v>6618</v>
      </c>
      <c r="G338" s="38"/>
      <c r="H338" s="38">
        <v>0</v>
      </c>
      <c r="I338" s="38">
        <v>0</v>
      </c>
      <c r="J338" s="38">
        <v>3508118214</v>
      </c>
      <c r="K338" s="37"/>
      <c r="L338" s="37"/>
      <c r="M338" s="37"/>
      <c r="N338" s="37"/>
      <c r="O338" s="37"/>
      <c r="P338" s="37"/>
      <c r="Q338" s="37"/>
      <c r="R338" s="37"/>
      <c r="T338">
        <f t="shared" si="5"/>
        <v>9</v>
      </c>
      <c r="V338" t="s">
        <v>573</v>
      </c>
    </row>
    <row r="339" spans="1:22" x14ac:dyDescent="0.25">
      <c r="A339" s="40">
        <v>45565</v>
      </c>
      <c r="B339" s="40">
        <v>45565</v>
      </c>
      <c r="C339" s="37" t="s">
        <v>5477</v>
      </c>
      <c r="D339" s="37" t="s">
        <v>6183</v>
      </c>
      <c r="E339" s="37" t="s">
        <v>6169</v>
      </c>
      <c r="F339" s="37" t="s">
        <v>4225</v>
      </c>
      <c r="G339" s="38"/>
      <c r="H339" s="38">
        <v>0</v>
      </c>
      <c r="I339" s="38">
        <v>54545455</v>
      </c>
      <c r="J339" s="38">
        <v>0</v>
      </c>
      <c r="K339" s="37"/>
      <c r="L339" s="37"/>
      <c r="M339" s="37"/>
      <c r="N339" s="37"/>
      <c r="O339" s="37"/>
      <c r="P339" s="37"/>
      <c r="Q339" s="37"/>
      <c r="R339" s="37"/>
      <c r="T339">
        <f t="shared" si="5"/>
        <v>9</v>
      </c>
      <c r="V339" t="s">
        <v>573</v>
      </c>
    </row>
    <row r="340" spans="1:22" x14ac:dyDescent="0.25">
      <c r="A340" s="40">
        <v>45565</v>
      </c>
      <c r="B340" s="40">
        <v>45565</v>
      </c>
      <c r="C340" s="37" t="s">
        <v>5477</v>
      </c>
      <c r="D340" s="37" t="s">
        <v>6183</v>
      </c>
      <c r="E340" s="37" t="s">
        <v>6169</v>
      </c>
      <c r="F340" s="37" t="s">
        <v>4225</v>
      </c>
      <c r="G340" s="38">
        <v>54545455</v>
      </c>
      <c r="H340" s="38">
        <v>-54545455</v>
      </c>
      <c r="I340" s="38">
        <v>0</v>
      </c>
      <c r="J340" s="38">
        <v>0</v>
      </c>
      <c r="K340" s="37"/>
      <c r="L340" s="37"/>
      <c r="M340" s="37"/>
      <c r="N340" s="37"/>
      <c r="O340" s="37"/>
      <c r="P340" s="37"/>
      <c r="Q340" s="37"/>
      <c r="R340" s="37"/>
      <c r="T340">
        <f t="shared" si="5"/>
        <v>9</v>
      </c>
      <c r="U340" t="s">
        <v>3159</v>
      </c>
      <c r="V340" t="s">
        <v>573</v>
      </c>
    </row>
    <row r="344" spans="1:22" ht="21" x14ac:dyDescent="0.25">
      <c r="A344" s="17" t="s">
        <v>492</v>
      </c>
      <c r="B344" s="17" t="s">
        <v>493</v>
      </c>
      <c r="C344" s="18" t="s">
        <v>494</v>
      </c>
      <c r="D344" s="18" t="s">
        <v>495</v>
      </c>
      <c r="E344" s="18" t="s">
        <v>496</v>
      </c>
      <c r="F344" s="18" t="s">
        <v>497</v>
      </c>
      <c r="G344" s="19" t="s">
        <v>498</v>
      </c>
      <c r="H344" s="19" t="s">
        <v>499</v>
      </c>
      <c r="I344" s="19" t="s">
        <v>500</v>
      </c>
      <c r="J344" s="19" t="s">
        <v>501</v>
      </c>
      <c r="K344" s="18" t="s">
        <v>502</v>
      </c>
      <c r="L344" s="18" t="s">
        <v>503</v>
      </c>
      <c r="M344" s="18" t="s">
        <v>504</v>
      </c>
      <c r="N344" s="18" t="s">
        <v>505</v>
      </c>
      <c r="O344" s="18" t="s">
        <v>506</v>
      </c>
      <c r="P344" s="18" t="s">
        <v>508</v>
      </c>
      <c r="Q344" s="18" t="s">
        <v>6758</v>
      </c>
      <c r="R344" s="20" t="s">
        <v>6759</v>
      </c>
      <c r="T344" s="20" t="s">
        <v>510</v>
      </c>
      <c r="V344" s="68" t="s">
        <v>369</v>
      </c>
    </row>
    <row r="345" spans="1:22" ht="16.5" x14ac:dyDescent="0.3">
      <c r="A345" s="21">
        <v>45300</v>
      </c>
      <c r="B345" s="21">
        <v>45300</v>
      </c>
      <c r="C345" s="22" t="s">
        <v>6760</v>
      </c>
      <c r="D345" s="22" t="s">
        <v>6761</v>
      </c>
      <c r="E345" s="22" t="s">
        <v>6169</v>
      </c>
      <c r="F345" s="22" t="s">
        <v>6762</v>
      </c>
      <c r="G345" s="23">
        <v>0</v>
      </c>
      <c r="H345" s="23">
        <v>35093580</v>
      </c>
      <c r="I345" s="23">
        <v>0</v>
      </c>
      <c r="J345" s="23">
        <v>35093580</v>
      </c>
      <c r="K345" s="22" t="s">
        <v>3609</v>
      </c>
      <c r="L345" s="22" t="s">
        <v>3610</v>
      </c>
      <c r="M345" s="22"/>
      <c r="N345" s="22" t="s">
        <v>3367</v>
      </c>
      <c r="O345" s="22" t="s">
        <v>3367</v>
      </c>
      <c r="P345" s="67" t="str">
        <f>IFERROR(LEFT(O345,FIND("_",O345)-1),"")</f>
        <v>P21607</v>
      </c>
      <c r="Q345" s="67" t="str">
        <f>IFERROR(RIGHT(O345,LEN(O345)-FIND("_",O345)),"")</f>
        <v>Panoma</v>
      </c>
      <c r="T345">
        <f t="shared" ref="T345:T408" si="6">+MONTH(A345)</f>
        <v>1</v>
      </c>
      <c r="U345" t="s">
        <v>3187</v>
      </c>
      <c r="V345" t="s">
        <v>369</v>
      </c>
    </row>
    <row r="346" spans="1:22" ht="16.5" x14ac:dyDescent="0.3">
      <c r="A346" s="21">
        <v>45310</v>
      </c>
      <c r="B346" s="21">
        <v>45310</v>
      </c>
      <c r="C346" s="22" t="s">
        <v>6763</v>
      </c>
      <c r="D346" s="22" t="s">
        <v>3206</v>
      </c>
      <c r="E346" s="22" t="s">
        <v>6169</v>
      </c>
      <c r="F346" s="22" t="s">
        <v>6762</v>
      </c>
      <c r="G346" s="23">
        <v>0</v>
      </c>
      <c r="H346" s="23">
        <v>13636364</v>
      </c>
      <c r="I346" s="23">
        <v>0</v>
      </c>
      <c r="J346" s="23">
        <v>48729944</v>
      </c>
      <c r="K346" s="22" t="s">
        <v>6199</v>
      </c>
      <c r="L346" s="22" t="s">
        <v>6200</v>
      </c>
      <c r="M346" s="22"/>
      <c r="N346" s="22" t="s">
        <v>6764</v>
      </c>
      <c r="O346" s="22" t="s">
        <v>3209</v>
      </c>
      <c r="P346" s="67" t="str">
        <f t="shared" ref="P346:P409" si="7">IFERROR(LEFT(O346,FIND("_",O346)-1),"")</f>
        <v>P22210</v>
      </c>
      <c r="Q346" s="67" t="str">
        <f t="shared" ref="Q346:Q409" si="8">IFERROR(RIGHT(O346,LEN(O346)-FIND("_",O346)),"")</f>
        <v>Panoma</v>
      </c>
      <c r="T346">
        <f t="shared" si="6"/>
        <v>1</v>
      </c>
      <c r="U346" t="s">
        <v>3159</v>
      </c>
      <c r="V346" t="s">
        <v>369</v>
      </c>
    </row>
    <row r="347" spans="1:22" ht="16.5" x14ac:dyDescent="0.3">
      <c r="A347" s="21">
        <v>45315</v>
      </c>
      <c r="B347" s="21">
        <v>45315</v>
      </c>
      <c r="C347" s="22" t="s">
        <v>6765</v>
      </c>
      <c r="D347" s="22" t="s">
        <v>6766</v>
      </c>
      <c r="E347" s="22" t="s">
        <v>6169</v>
      </c>
      <c r="F347" s="22" t="s">
        <v>6762</v>
      </c>
      <c r="G347" s="23">
        <v>0</v>
      </c>
      <c r="H347" s="23">
        <v>22068000</v>
      </c>
      <c r="I347" s="23">
        <v>0</v>
      </c>
      <c r="J347" s="23">
        <v>70797944</v>
      </c>
      <c r="K347" s="22" t="s">
        <v>6767</v>
      </c>
      <c r="L347" s="22" t="s">
        <v>6768</v>
      </c>
      <c r="M347" s="22"/>
      <c r="N347" s="22"/>
      <c r="O347" s="22"/>
      <c r="P347" s="67" t="str">
        <f t="shared" si="7"/>
        <v/>
      </c>
      <c r="Q347" s="67" t="s">
        <v>3129</v>
      </c>
      <c r="T347">
        <f t="shared" si="6"/>
        <v>1</v>
      </c>
      <c r="U347" t="s">
        <v>6769</v>
      </c>
      <c r="V347" t="s">
        <v>369</v>
      </c>
    </row>
    <row r="348" spans="1:22" ht="16.5" x14ac:dyDescent="0.3">
      <c r="A348" s="21">
        <v>45315</v>
      </c>
      <c r="B348" s="21">
        <v>45315</v>
      </c>
      <c r="C348" s="22" t="s">
        <v>6770</v>
      </c>
      <c r="D348" s="22" t="s">
        <v>6771</v>
      </c>
      <c r="E348" s="22" t="s">
        <v>6169</v>
      </c>
      <c r="F348" s="22" t="s">
        <v>6762</v>
      </c>
      <c r="G348" s="23">
        <v>0</v>
      </c>
      <c r="H348" s="23">
        <v>3317316</v>
      </c>
      <c r="I348" s="23">
        <v>0</v>
      </c>
      <c r="J348" s="23">
        <v>74115260</v>
      </c>
      <c r="K348" s="22" t="s">
        <v>6767</v>
      </c>
      <c r="L348" s="22" t="s">
        <v>6768</v>
      </c>
      <c r="M348" s="22"/>
      <c r="N348" s="22"/>
      <c r="O348" s="22"/>
      <c r="P348" s="67" t="str">
        <f t="shared" si="7"/>
        <v/>
      </c>
      <c r="Q348" s="67" t="s">
        <v>3129</v>
      </c>
      <c r="T348">
        <f t="shared" si="6"/>
        <v>1</v>
      </c>
      <c r="U348" t="s">
        <v>6769</v>
      </c>
      <c r="V348" t="s">
        <v>369</v>
      </c>
    </row>
    <row r="349" spans="1:22" ht="16.5" x14ac:dyDescent="0.3">
      <c r="A349" s="21">
        <v>45315</v>
      </c>
      <c r="B349" s="21">
        <v>45315</v>
      </c>
      <c r="C349" s="22" t="s">
        <v>6772</v>
      </c>
      <c r="D349" s="22" t="s">
        <v>6773</v>
      </c>
      <c r="E349" s="22" t="s">
        <v>6169</v>
      </c>
      <c r="F349" s="22" t="s">
        <v>6762</v>
      </c>
      <c r="G349" s="23">
        <v>0</v>
      </c>
      <c r="H349" s="23">
        <v>57622000</v>
      </c>
      <c r="I349" s="23">
        <v>0</v>
      </c>
      <c r="J349" s="23">
        <v>131737260</v>
      </c>
      <c r="K349" s="22" t="s">
        <v>6774</v>
      </c>
      <c r="L349" s="22" t="s">
        <v>6775</v>
      </c>
      <c r="M349" s="22"/>
      <c r="N349" s="22"/>
      <c r="O349" s="22"/>
      <c r="P349" s="67" t="str">
        <f t="shared" si="7"/>
        <v/>
      </c>
      <c r="Q349" s="67" t="s">
        <v>3129</v>
      </c>
      <c r="T349">
        <f t="shared" si="6"/>
        <v>1</v>
      </c>
      <c r="U349" t="s">
        <v>6769</v>
      </c>
      <c r="V349" t="s">
        <v>369</v>
      </c>
    </row>
    <row r="350" spans="1:22" ht="16.5" x14ac:dyDescent="0.3">
      <c r="A350" s="21">
        <v>45315</v>
      </c>
      <c r="B350" s="21">
        <v>45315</v>
      </c>
      <c r="C350" s="22" t="s">
        <v>6772</v>
      </c>
      <c r="D350" s="22" t="s">
        <v>6776</v>
      </c>
      <c r="E350" s="22" t="s">
        <v>6169</v>
      </c>
      <c r="F350" s="22" t="s">
        <v>6762</v>
      </c>
      <c r="G350" s="23">
        <v>0</v>
      </c>
      <c r="H350" s="23">
        <v>966000</v>
      </c>
      <c r="I350" s="23">
        <v>0</v>
      </c>
      <c r="J350" s="23">
        <v>132703260</v>
      </c>
      <c r="K350" s="22" t="s">
        <v>6774</v>
      </c>
      <c r="L350" s="22" t="s">
        <v>6775</v>
      </c>
      <c r="M350" s="22"/>
      <c r="N350" s="22"/>
      <c r="O350" s="22"/>
      <c r="P350" s="67" t="str">
        <f t="shared" si="7"/>
        <v/>
      </c>
      <c r="Q350" s="67" t="s">
        <v>3129</v>
      </c>
      <c r="T350">
        <f t="shared" si="6"/>
        <v>1</v>
      </c>
      <c r="U350" t="s">
        <v>6769</v>
      </c>
      <c r="V350" t="s">
        <v>369</v>
      </c>
    </row>
    <row r="351" spans="1:22" ht="16.5" x14ac:dyDescent="0.3">
      <c r="A351" s="21">
        <v>45315</v>
      </c>
      <c r="B351" s="21">
        <v>45315</v>
      </c>
      <c r="C351" s="22" t="s">
        <v>6777</v>
      </c>
      <c r="D351" s="22" t="s">
        <v>6771</v>
      </c>
      <c r="E351" s="22" t="s">
        <v>6169</v>
      </c>
      <c r="F351" s="22" t="s">
        <v>6762</v>
      </c>
      <c r="G351" s="23">
        <v>0</v>
      </c>
      <c r="H351" s="23">
        <v>4920405</v>
      </c>
      <c r="I351" s="23">
        <v>0</v>
      </c>
      <c r="J351" s="23">
        <v>137623665</v>
      </c>
      <c r="K351" s="22" t="s">
        <v>6774</v>
      </c>
      <c r="L351" s="22" t="s">
        <v>6775</v>
      </c>
      <c r="M351" s="22"/>
      <c r="N351" s="22"/>
      <c r="O351" s="22"/>
      <c r="P351" s="67" t="str">
        <f t="shared" si="7"/>
        <v/>
      </c>
      <c r="Q351" s="67" t="s">
        <v>3129</v>
      </c>
      <c r="T351">
        <f t="shared" si="6"/>
        <v>1</v>
      </c>
      <c r="U351" t="s">
        <v>6769</v>
      </c>
      <c r="V351" t="s">
        <v>369</v>
      </c>
    </row>
    <row r="352" spans="1:22" ht="16.5" x14ac:dyDescent="0.3">
      <c r="A352" s="21">
        <v>45315</v>
      </c>
      <c r="B352" s="21">
        <v>45315</v>
      </c>
      <c r="C352" s="22" t="s">
        <v>6778</v>
      </c>
      <c r="D352" s="22" t="s">
        <v>6779</v>
      </c>
      <c r="E352" s="22" t="s">
        <v>6169</v>
      </c>
      <c r="F352" s="22" t="s">
        <v>6762</v>
      </c>
      <c r="G352" s="23">
        <v>0</v>
      </c>
      <c r="H352" s="23">
        <v>197624</v>
      </c>
      <c r="I352" s="23">
        <v>0</v>
      </c>
      <c r="J352" s="23">
        <v>137821289</v>
      </c>
      <c r="K352" s="22" t="s">
        <v>6774</v>
      </c>
      <c r="L352" s="22" t="s">
        <v>6775</v>
      </c>
      <c r="M352" s="22"/>
      <c r="N352" s="22"/>
      <c r="O352" s="22"/>
      <c r="P352" s="67" t="str">
        <f t="shared" si="7"/>
        <v/>
      </c>
      <c r="Q352" s="67" t="s">
        <v>3129</v>
      </c>
      <c r="T352">
        <f t="shared" si="6"/>
        <v>1</v>
      </c>
      <c r="U352" t="s">
        <v>6769</v>
      </c>
      <c r="V352" t="s">
        <v>369</v>
      </c>
    </row>
    <row r="353" spans="1:22" ht="16.5" x14ac:dyDescent="0.3">
      <c r="A353" s="21">
        <v>45315</v>
      </c>
      <c r="B353" s="21">
        <v>45315</v>
      </c>
      <c r="C353" s="22" t="s">
        <v>6780</v>
      </c>
      <c r="D353" s="22" t="s">
        <v>6781</v>
      </c>
      <c r="E353" s="22" t="s">
        <v>6169</v>
      </c>
      <c r="F353" s="22" t="s">
        <v>6762</v>
      </c>
      <c r="G353" s="23">
        <v>0</v>
      </c>
      <c r="H353" s="23">
        <v>10850000</v>
      </c>
      <c r="I353" s="23">
        <v>0</v>
      </c>
      <c r="J353" s="23">
        <v>148671289</v>
      </c>
      <c r="K353" s="22" t="s">
        <v>6767</v>
      </c>
      <c r="L353" s="22" t="s">
        <v>6768</v>
      </c>
      <c r="M353" s="22"/>
      <c r="N353" s="22"/>
      <c r="O353" s="22"/>
      <c r="P353" s="67" t="str">
        <f t="shared" si="7"/>
        <v/>
      </c>
      <c r="Q353" s="67" t="str">
        <f t="shared" si="8"/>
        <v/>
      </c>
      <c r="T353">
        <f t="shared" si="6"/>
        <v>1</v>
      </c>
      <c r="U353" s="81" t="s">
        <v>4400</v>
      </c>
      <c r="V353" t="s">
        <v>369</v>
      </c>
    </row>
    <row r="354" spans="1:22" ht="16.5" x14ac:dyDescent="0.3">
      <c r="A354" s="21">
        <v>45322</v>
      </c>
      <c r="B354" s="21">
        <v>45322</v>
      </c>
      <c r="C354" s="22" t="s">
        <v>4223</v>
      </c>
      <c r="D354" s="22" t="s">
        <v>6183</v>
      </c>
      <c r="E354" s="22" t="s">
        <v>6169</v>
      </c>
      <c r="F354" s="22" t="s">
        <v>4225</v>
      </c>
      <c r="G354" s="23"/>
      <c r="H354" s="23">
        <v>0</v>
      </c>
      <c r="I354" s="23">
        <v>0</v>
      </c>
      <c r="J354" s="23">
        <v>48729944</v>
      </c>
      <c r="K354" s="22"/>
      <c r="L354" s="22"/>
      <c r="M354" s="22"/>
      <c r="N354" s="22"/>
      <c r="O354" s="22"/>
      <c r="P354" s="67" t="str">
        <f t="shared" si="7"/>
        <v/>
      </c>
      <c r="Q354" s="67" t="str">
        <f t="shared" si="8"/>
        <v/>
      </c>
      <c r="T354">
        <f t="shared" si="6"/>
        <v>1</v>
      </c>
      <c r="V354" t="s">
        <v>369</v>
      </c>
    </row>
    <row r="355" spans="1:22" ht="16.5" x14ac:dyDescent="0.3">
      <c r="A355" s="21">
        <v>45322</v>
      </c>
      <c r="B355" s="21">
        <v>45322</v>
      </c>
      <c r="C355" s="22" t="s">
        <v>4223</v>
      </c>
      <c r="D355" s="22" t="s">
        <v>6183</v>
      </c>
      <c r="E355" s="22" t="s">
        <v>6169</v>
      </c>
      <c r="F355" s="22" t="s">
        <v>4225</v>
      </c>
      <c r="G355" s="23"/>
      <c r="H355" s="23">
        <v>0</v>
      </c>
      <c r="I355" s="23">
        <v>0</v>
      </c>
      <c r="J355" s="23">
        <v>0</v>
      </c>
      <c r="K355" s="22"/>
      <c r="L355" s="22"/>
      <c r="M355" s="22"/>
      <c r="N355" s="22"/>
      <c r="O355" s="22"/>
      <c r="P355" s="67" t="str">
        <f t="shared" si="7"/>
        <v/>
      </c>
      <c r="Q355" s="67" t="str">
        <f t="shared" si="8"/>
        <v/>
      </c>
      <c r="T355">
        <f t="shared" si="6"/>
        <v>1</v>
      </c>
      <c r="V355" t="s">
        <v>369</v>
      </c>
    </row>
    <row r="356" spans="1:22" ht="16.5" x14ac:dyDescent="0.3">
      <c r="A356" s="21">
        <v>45344</v>
      </c>
      <c r="B356" s="21">
        <v>45344</v>
      </c>
      <c r="C356" s="22" t="s">
        <v>6782</v>
      </c>
      <c r="D356" s="22" t="s">
        <v>6783</v>
      </c>
      <c r="E356" s="22" t="s">
        <v>6169</v>
      </c>
      <c r="F356" s="22" t="s">
        <v>6762</v>
      </c>
      <c r="G356" s="23">
        <v>0</v>
      </c>
      <c r="H356" s="23">
        <v>77969943</v>
      </c>
      <c r="I356" s="23">
        <v>0</v>
      </c>
      <c r="J356" s="23">
        <v>77969943</v>
      </c>
      <c r="K356" s="22" t="s">
        <v>6199</v>
      </c>
      <c r="L356" s="22" t="s">
        <v>6200</v>
      </c>
      <c r="M356" s="22"/>
      <c r="N356" s="22" t="s">
        <v>3204</v>
      </c>
      <c r="O356" s="22" t="s">
        <v>3204</v>
      </c>
      <c r="P356" s="67" t="str">
        <f t="shared" si="7"/>
        <v>P12805</v>
      </c>
      <c r="Q356" s="67" t="str">
        <f t="shared" si="8"/>
        <v>Panoma</v>
      </c>
      <c r="T356">
        <f t="shared" si="6"/>
        <v>2</v>
      </c>
      <c r="U356" t="s">
        <v>3187</v>
      </c>
      <c r="V356" t="s">
        <v>369</v>
      </c>
    </row>
    <row r="357" spans="1:22" ht="16.5" x14ac:dyDescent="0.3">
      <c r="A357" s="21">
        <v>45344</v>
      </c>
      <c r="B357" s="21">
        <v>45344</v>
      </c>
      <c r="C357" s="22" t="s">
        <v>6782</v>
      </c>
      <c r="D357" s="22" t="s">
        <v>6784</v>
      </c>
      <c r="E357" s="22" t="s">
        <v>6169</v>
      </c>
      <c r="F357" s="22" t="s">
        <v>6762</v>
      </c>
      <c r="G357" s="23">
        <v>0</v>
      </c>
      <c r="H357" s="23">
        <v>44546463</v>
      </c>
      <c r="I357" s="23">
        <v>0</v>
      </c>
      <c r="J357" s="23">
        <v>122516406</v>
      </c>
      <c r="K357" s="22" t="s">
        <v>6199</v>
      </c>
      <c r="L357" s="22" t="s">
        <v>6200</v>
      </c>
      <c r="M357" s="22"/>
      <c r="N357" s="22" t="s">
        <v>3258</v>
      </c>
      <c r="O357" s="22" t="s">
        <v>3258</v>
      </c>
      <c r="P357" s="67" t="str">
        <f t="shared" si="7"/>
        <v>P13002</v>
      </c>
      <c r="Q357" s="67" t="str">
        <f t="shared" si="8"/>
        <v>Panoma</v>
      </c>
      <c r="T357">
        <f t="shared" si="6"/>
        <v>2</v>
      </c>
      <c r="U357" t="s">
        <v>3187</v>
      </c>
      <c r="V357" t="s">
        <v>369</v>
      </c>
    </row>
    <row r="358" spans="1:22" ht="16.5" x14ac:dyDescent="0.3">
      <c r="A358" s="21">
        <v>45344</v>
      </c>
      <c r="B358" s="21">
        <v>45344</v>
      </c>
      <c r="C358" s="22" t="s">
        <v>6782</v>
      </c>
      <c r="D358" s="22" t="s">
        <v>6785</v>
      </c>
      <c r="E358" s="22" t="s">
        <v>6169</v>
      </c>
      <c r="F358" s="22" t="s">
        <v>6762</v>
      </c>
      <c r="G358" s="23">
        <v>0</v>
      </c>
      <c r="H358" s="23">
        <v>24600898</v>
      </c>
      <c r="I358" s="23">
        <v>0</v>
      </c>
      <c r="J358" s="23">
        <v>147117304</v>
      </c>
      <c r="K358" s="22" t="s">
        <v>6199</v>
      </c>
      <c r="L358" s="22" t="s">
        <v>6200</v>
      </c>
      <c r="M358" s="22"/>
      <c r="N358" s="22" t="s">
        <v>3611</v>
      </c>
      <c r="O358" s="22" t="s">
        <v>3611</v>
      </c>
      <c r="P358" s="67" t="str">
        <f t="shared" si="7"/>
        <v>P21209</v>
      </c>
      <c r="Q358" s="67" t="str">
        <f t="shared" si="8"/>
        <v>Panoma</v>
      </c>
      <c r="T358">
        <f t="shared" si="6"/>
        <v>2</v>
      </c>
      <c r="U358" t="s">
        <v>3187</v>
      </c>
      <c r="V358" t="s">
        <v>369</v>
      </c>
    </row>
    <row r="359" spans="1:22" ht="16.5" x14ac:dyDescent="0.3">
      <c r="A359" s="21">
        <v>45344</v>
      </c>
      <c r="B359" s="21">
        <v>45344</v>
      </c>
      <c r="C359" s="22" t="s">
        <v>6782</v>
      </c>
      <c r="D359" s="22" t="s">
        <v>6786</v>
      </c>
      <c r="E359" s="22" t="s">
        <v>6169</v>
      </c>
      <c r="F359" s="22" t="s">
        <v>6762</v>
      </c>
      <c r="G359" s="23">
        <v>0</v>
      </c>
      <c r="H359" s="23">
        <v>21070462</v>
      </c>
      <c r="I359" s="23">
        <v>0</v>
      </c>
      <c r="J359" s="23">
        <v>168187766</v>
      </c>
      <c r="K359" s="22" t="s">
        <v>6199</v>
      </c>
      <c r="L359" s="22" t="s">
        <v>6200</v>
      </c>
      <c r="M359" s="22"/>
      <c r="N359" s="22" t="s">
        <v>3600</v>
      </c>
      <c r="O359" s="22" t="s">
        <v>3600</v>
      </c>
      <c r="P359" s="67" t="str">
        <f t="shared" si="7"/>
        <v>P21205</v>
      </c>
      <c r="Q359" s="67" t="str">
        <f t="shared" si="8"/>
        <v>Panoma</v>
      </c>
      <c r="T359">
        <f t="shared" si="6"/>
        <v>2</v>
      </c>
      <c r="U359" t="s">
        <v>3187</v>
      </c>
      <c r="V359" t="s">
        <v>369</v>
      </c>
    </row>
    <row r="360" spans="1:22" ht="16.5" x14ac:dyDescent="0.3">
      <c r="A360" s="21">
        <v>45344</v>
      </c>
      <c r="B360" s="21">
        <v>45344</v>
      </c>
      <c r="C360" s="22" t="s">
        <v>6782</v>
      </c>
      <c r="D360" s="22" t="s">
        <v>6787</v>
      </c>
      <c r="E360" s="22" t="s">
        <v>6169</v>
      </c>
      <c r="F360" s="22" t="s">
        <v>6762</v>
      </c>
      <c r="G360" s="23">
        <v>0</v>
      </c>
      <c r="H360" s="23">
        <v>79616396</v>
      </c>
      <c r="I360" s="23">
        <v>0</v>
      </c>
      <c r="J360" s="23">
        <v>247804162</v>
      </c>
      <c r="K360" s="22" t="s">
        <v>6199</v>
      </c>
      <c r="L360" s="22" t="s">
        <v>6200</v>
      </c>
      <c r="M360" s="22"/>
      <c r="N360" s="22" t="s">
        <v>3291</v>
      </c>
      <c r="O360" s="22" t="s">
        <v>3291</v>
      </c>
      <c r="P360" s="67" t="str">
        <f t="shared" si="7"/>
        <v>P21512</v>
      </c>
      <c r="Q360" s="67" t="str">
        <f t="shared" si="8"/>
        <v>Panoma</v>
      </c>
      <c r="T360">
        <f t="shared" si="6"/>
        <v>2</v>
      </c>
      <c r="U360" t="s">
        <v>3187</v>
      </c>
      <c r="V360" t="s">
        <v>369</v>
      </c>
    </row>
    <row r="361" spans="1:22" ht="16.5" x14ac:dyDescent="0.3">
      <c r="A361" s="21">
        <v>45344</v>
      </c>
      <c r="B361" s="21">
        <v>45344</v>
      </c>
      <c r="C361" s="22" t="s">
        <v>6782</v>
      </c>
      <c r="D361" s="22" t="s">
        <v>6788</v>
      </c>
      <c r="E361" s="22" t="s">
        <v>6169</v>
      </c>
      <c r="F361" s="22" t="s">
        <v>6762</v>
      </c>
      <c r="G361" s="23">
        <v>0</v>
      </c>
      <c r="H361" s="23">
        <v>35285352</v>
      </c>
      <c r="I361" s="23">
        <v>0</v>
      </c>
      <c r="J361" s="23">
        <v>283089514</v>
      </c>
      <c r="K361" s="22" t="s">
        <v>6199</v>
      </c>
      <c r="L361" s="22" t="s">
        <v>6200</v>
      </c>
      <c r="M361" s="22"/>
      <c r="N361" s="22" t="s">
        <v>3261</v>
      </c>
      <c r="O361" s="22" t="s">
        <v>3261</v>
      </c>
      <c r="P361" s="67" t="str">
        <f t="shared" si="7"/>
        <v>P21507</v>
      </c>
      <c r="Q361" s="67" t="str">
        <f t="shared" si="8"/>
        <v>Panoma</v>
      </c>
      <c r="T361">
        <f t="shared" si="6"/>
        <v>2</v>
      </c>
      <c r="U361" t="s">
        <v>3187</v>
      </c>
      <c r="V361" t="s">
        <v>369</v>
      </c>
    </row>
    <row r="362" spans="1:22" ht="16.5" x14ac:dyDescent="0.3">
      <c r="A362" s="21">
        <v>45344</v>
      </c>
      <c r="B362" s="21">
        <v>45344</v>
      </c>
      <c r="C362" s="22" t="s">
        <v>6782</v>
      </c>
      <c r="D362" s="22" t="s">
        <v>6789</v>
      </c>
      <c r="E362" s="22" t="s">
        <v>6169</v>
      </c>
      <c r="F362" s="22" t="s">
        <v>6762</v>
      </c>
      <c r="G362" s="23">
        <v>0</v>
      </c>
      <c r="H362" s="23">
        <v>80977283</v>
      </c>
      <c r="I362" s="23">
        <v>0</v>
      </c>
      <c r="J362" s="23">
        <v>364066797</v>
      </c>
      <c r="K362" s="22" t="s">
        <v>6199</v>
      </c>
      <c r="L362" s="22" t="s">
        <v>6200</v>
      </c>
      <c r="M362" s="22"/>
      <c r="N362" s="22" t="s">
        <v>6790</v>
      </c>
      <c r="O362" s="22" t="s">
        <v>6790</v>
      </c>
      <c r="P362" s="67" t="str">
        <f t="shared" si="7"/>
        <v>P212A09</v>
      </c>
      <c r="Q362" s="67" t="str">
        <f t="shared" si="8"/>
        <v>Panoma</v>
      </c>
      <c r="T362">
        <f t="shared" si="6"/>
        <v>2</v>
      </c>
      <c r="U362" t="s">
        <v>3187</v>
      </c>
      <c r="V362" t="s">
        <v>369</v>
      </c>
    </row>
    <row r="363" spans="1:22" ht="16.5" x14ac:dyDescent="0.3">
      <c r="A363" s="21">
        <v>45345</v>
      </c>
      <c r="B363" s="21">
        <v>45345</v>
      </c>
      <c r="C363" s="22" t="s">
        <v>6791</v>
      </c>
      <c r="D363" s="22" t="s">
        <v>6792</v>
      </c>
      <c r="E363" s="22" t="s">
        <v>6169</v>
      </c>
      <c r="F363" s="22" t="s">
        <v>6762</v>
      </c>
      <c r="G363" s="23">
        <v>0</v>
      </c>
      <c r="H363" s="23">
        <v>3151599</v>
      </c>
      <c r="I363" s="23">
        <v>0</v>
      </c>
      <c r="J363" s="23">
        <v>367218396</v>
      </c>
      <c r="K363" s="22" t="s">
        <v>6767</v>
      </c>
      <c r="L363" s="22" t="s">
        <v>6768</v>
      </c>
      <c r="M363" s="22"/>
      <c r="N363" s="22"/>
      <c r="O363" s="22"/>
      <c r="P363" s="67" t="str">
        <f t="shared" si="7"/>
        <v/>
      </c>
      <c r="Q363" s="67" t="s">
        <v>3129</v>
      </c>
      <c r="T363">
        <f t="shared" si="6"/>
        <v>2</v>
      </c>
      <c r="U363" t="s">
        <v>6769</v>
      </c>
      <c r="V363" t="s">
        <v>369</v>
      </c>
    </row>
    <row r="364" spans="1:22" ht="16.5" x14ac:dyDescent="0.3">
      <c r="A364" s="21">
        <v>45345</v>
      </c>
      <c r="B364" s="21">
        <v>45345</v>
      </c>
      <c r="C364" s="22" t="s">
        <v>6793</v>
      </c>
      <c r="D364" s="22" t="s">
        <v>6766</v>
      </c>
      <c r="E364" s="22" t="s">
        <v>6169</v>
      </c>
      <c r="F364" s="22" t="s">
        <v>6762</v>
      </c>
      <c r="G364" s="23">
        <v>0</v>
      </c>
      <c r="H364" s="23">
        <v>22194000</v>
      </c>
      <c r="I364" s="23">
        <v>0</v>
      </c>
      <c r="J364" s="23">
        <v>389412396</v>
      </c>
      <c r="K364" s="22" t="s">
        <v>6767</v>
      </c>
      <c r="L364" s="22" t="s">
        <v>6768</v>
      </c>
      <c r="M364" s="22"/>
      <c r="N364" s="22"/>
      <c r="O364" s="22"/>
      <c r="P364" s="67" t="str">
        <f t="shared" si="7"/>
        <v/>
      </c>
      <c r="Q364" s="67" t="s">
        <v>3129</v>
      </c>
      <c r="T364">
        <f t="shared" si="6"/>
        <v>2</v>
      </c>
      <c r="U364" t="s">
        <v>6769</v>
      </c>
      <c r="V364" t="s">
        <v>369</v>
      </c>
    </row>
    <row r="365" spans="1:22" ht="16.5" x14ac:dyDescent="0.3">
      <c r="A365" s="21">
        <v>45345</v>
      </c>
      <c r="B365" s="21">
        <v>45345</v>
      </c>
      <c r="C365" s="22" t="s">
        <v>6794</v>
      </c>
      <c r="D365" s="22" t="s">
        <v>6771</v>
      </c>
      <c r="E365" s="22" t="s">
        <v>6169</v>
      </c>
      <c r="F365" s="22" t="s">
        <v>6762</v>
      </c>
      <c r="G365" s="23">
        <v>0</v>
      </c>
      <c r="H365" s="23">
        <v>4325791</v>
      </c>
      <c r="I365" s="23">
        <v>0</v>
      </c>
      <c r="J365" s="23">
        <v>393738187</v>
      </c>
      <c r="K365" s="22" t="s">
        <v>6774</v>
      </c>
      <c r="L365" s="22" t="s">
        <v>6775</v>
      </c>
      <c r="M365" s="22"/>
      <c r="N365" s="22"/>
      <c r="O365" s="22"/>
      <c r="P365" s="67" t="str">
        <f t="shared" si="7"/>
        <v/>
      </c>
      <c r="Q365" s="67" t="s">
        <v>3129</v>
      </c>
      <c r="T365">
        <f t="shared" si="6"/>
        <v>2</v>
      </c>
      <c r="U365" t="s">
        <v>6769</v>
      </c>
      <c r="V365" t="s">
        <v>369</v>
      </c>
    </row>
    <row r="366" spans="1:22" ht="16.5" x14ac:dyDescent="0.3">
      <c r="A366" s="21">
        <v>45345</v>
      </c>
      <c r="B366" s="21">
        <v>45345</v>
      </c>
      <c r="C366" s="22" t="s">
        <v>6795</v>
      </c>
      <c r="D366" s="22" t="s">
        <v>6796</v>
      </c>
      <c r="E366" s="22" t="s">
        <v>6169</v>
      </c>
      <c r="F366" s="22" t="s">
        <v>6762</v>
      </c>
      <c r="G366" s="23">
        <v>0</v>
      </c>
      <c r="H366" s="23">
        <v>160663</v>
      </c>
      <c r="I366" s="23">
        <v>0</v>
      </c>
      <c r="J366" s="23">
        <v>393898850</v>
      </c>
      <c r="K366" s="22" t="s">
        <v>6774</v>
      </c>
      <c r="L366" s="22" t="s">
        <v>6775</v>
      </c>
      <c r="M366" s="22"/>
      <c r="N366" s="22"/>
      <c r="O366" s="22"/>
      <c r="P366" s="67" t="str">
        <f t="shared" si="7"/>
        <v/>
      </c>
      <c r="Q366" s="67" t="s">
        <v>3129</v>
      </c>
      <c r="T366">
        <f t="shared" si="6"/>
        <v>2</v>
      </c>
      <c r="U366" t="s">
        <v>6769</v>
      </c>
      <c r="V366" t="s">
        <v>369</v>
      </c>
    </row>
    <row r="367" spans="1:22" ht="16.5" x14ac:dyDescent="0.3">
      <c r="A367" s="21">
        <v>45345</v>
      </c>
      <c r="B367" s="21">
        <v>45345</v>
      </c>
      <c r="C367" s="22" t="s">
        <v>6797</v>
      </c>
      <c r="D367" s="22" t="s">
        <v>6773</v>
      </c>
      <c r="E367" s="22" t="s">
        <v>6169</v>
      </c>
      <c r="F367" s="22" t="s">
        <v>6762</v>
      </c>
      <c r="G367" s="23">
        <v>0</v>
      </c>
      <c r="H367" s="23">
        <v>57951000</v>
      </c>
      <c r="I367" s="23">
        <v>0</v>
      </c>
      <c r="J367" s="23">
        <v>451849850</v>
      </c>
      <c r="K367" s="22" t="s">
        <v>6774</v>
      </c>
      <c r="L367" s="22" t="s">
        <v>6775</v>
      </c>
      <c r="M367" s="22"/>
      <c r="N367" s="22"/>
      <c r="O367" s="22"/>
      <c r="P367" s="67" t="str">
        <f t="shared" si="7"/>
        <v/>
      </c>
      <c r="Q367" s="67" t="s">
        <v>3129</v>
      </c>
      <c r="T367">
        <f t="shared" si="6"/>
        <v>2</v>
      </c>
      <c r="U367" t="s">
        <v>6769</v>
      </c>
      <c r="V367" t="s">
        <v>369</v>
      </c>
    </row>
    <row r="368" spans="1:22" ht="16.5" x14ac:dyDescent="0.3">
      <c r="A368" s="21">
        <v>45345</v>
      </c>
      <c r="B368" s="21">
        <v>45345</v>
      </c>
      <c r="C368" s="22" t="s">
        <v>6797</v>
      </c>
      <c r="D368" s="22" t="s">
        <v>6776</v>
      </c>
      <c r="E368" s="22" t="s">
        <v>6169</v>
      </c>
      <c r="F368" s="22" t="s">
        <v>6762</v>
      </c>
      <c r="G368" s="23">
        <v>0</v>
      </c>
      <c r="H368" s="23">
        <v>966000</v>
      </c>
      <c r="I368" s="23">
        <v>0</v>
      </c>
      <c r="J368" s="23">
        <v>452815850</v>
      </c>
      <c r="K368" s="22" t="s">
        <v>6774</v>
      </c>
      <c r="L368" s="22" t="s">
        <v>6775</v>
      </c>
      <c r="M368" s="22"/>
      <c r="N368" s="22"/>
      <c r="O368" s="22"/>
      <c r="P368" s="67" t="str">
        <f t="shared" si="7"/>
        <v/>
      </c>
      <c r="Q368" s="67" t="s">
        <v>3129</v>
      </c>
      <c r="T368">
        <f t="shared" si="6"/>
        <v>2</v>
      </c>
      <c r="U368" t="s">
        <v>6769</v>
      </c>
      <c r="V368" t="s">
        <v>369</v>
      </c>
    </row>
    <row r="369" spans="1:22" ht="16.5" x14ac:dyDescent="0.3">
      <c r="A369" s="21">
        <v>45351</v>
      </c>
      <c r="B369" s="21">
        <v>45351</v>
      </c>
      <c r="C369" s="22" t="s">
        <v>4250</v>
      </c>
      <c r="D369" s="22" t="s">
        <v>6183</v>
      </c>
      <c r="E369" s="22" t="s">
        <v>6169</v>
      </c>
      <c r="F369" s="22" t="s">
        <v>4225</v>
      </c>
      <c r="G369" s="23"/>
      <c r="H369" s="23">
        <v>0</v>
      </c>
      <c r="I369" s="23">
        <v>0</v>
      </c>
      <c r="J369" s="23">
        <v>364066797</v>
      </c>
      <c r="K369" s="22"/>
      <c r="L369" s="22"/>
      <c r="M369" s="22"/>
      <c r="N369" s="22"/>
      <c r="O369" s="22"/>
      <c r="P369" s="67" t="str">
        <f t="shared" si="7"/>
        <v/>
      </c>
      <c r="Q369" s="67" t="str">
        <f t="shared" si="8"/>
        <v/>
      </c>
      <c r="T369">
        <f t="shared" si="6"/>
        <v>2</v>
      </c>
      <c r="V369" t="s">
        <v>369</v>
      </c>
    </row>
    <row r="370" spans="1:22" ht="16.5" x14ac:dyDescent="0.3">
      <c r="A370" s="21">
        <v>45351</v>
      </c>
      <c r="B370" s="21">
        <v>45351</v>
      </c>
      <c r="C370" s="22" t="s">
        <v>4250</v>
      </c>
      <c r="D370" s="22" t="s">
        <v>6183</v>
      </c>
      <c r="E370" s="22" t="s">
        <v>6169</v>
      </c>
      <c r="F370" s="22" t="s">
        <v>4225</v>
      </c>
      <c r="G370" s="23"/>
      <c r="H370" s="23">
        <v>0</v>
      </c>
      <c r="I370" s="23">
        <v>0</v>
      </c>
      <c r="J370" s="23">
        <v>0</v>
      </c>
      <c r="K370" s="22"/>
      <c r="L370" s="22"/>
      <c r="M370" s="22"/>
      <c r="N370" s="22"/>
      <c r="O370" s="22"/>
      <c r="P370" s="67" t="str">
        <f t="shared" si="7"/>
        <v/>
      </c>
      <c r="Q370" s="67" t="str">
        <f t="shared" si="8"/>
        <v/>
      </c>
      <c r="T370">
        <f t="shared" si="6"/>
        <v>2</v>
      </c>
      <c r="V370" t="s">
        <v>369</v>
      </c>
    </row>
    <row r="371" spans="1:22" ht="16.5" x14ac:dyDescent="0.3">
      <c r="A371" s="21">
        <v>45352</v>
      </c>
      <c r="B371" s="21">
        <v>45352</v>
      </c>
      <c r="C371" s="22" t="s">
        <v>6798</v>
      </c>
      <c r="D371" s="22" t="s">
        <v>6799</v>
      </c>
      <c r="E371" s="22" t="s">
        <v>6169</v>
      </c>
      <c r="F371" s="22" t="s">
        <v>6762</v>
      </c>
      <c r="G371" s="23">
        <v>0</v>
      </c>
      <c r="H371" s="23">
        <v>15951627</v>
      </c>
      <c r="I371" s="23">
        <v>0</v>
      </c>
      <c r="J371" s="23">
        <v>15951627</v>
      </c>
      <c r="K371" s="22" t="s">
        <v>3609</v>
      </c>
      <c r="L371" s="22" t="s">
        <v>3610</v>
      </c>
      <c r="M371" s="22"/>
      <c r="N371" s="22" t="s">
        <v>3367</v>
      </c>
      <c r="O371" s="22" t="s">
        <v>3367</v>
      </c>
      <c r="P371" s="67" t="str">
        <f t="shared" si="7"/>
        <v>P21607</v>
      </c>
      <c r="Q371" s="67" t="str">
        <f t="shared" si="8"/>
        <v>Panoma</v>
      </c>
      <c r="T371">
        <f t="shared" si="6"/>
        <v>3</v>
      </c>
      <c r="U371" t="s">
        <v>3187</v>
      </c>
      <c r="V371" t="s">
        <v>369</v>
      </c>
    </row>
    <row r="372" spans="1:22" ht="16.5" x14ac:dyDescent="0.3">
      <c r="A372" s="21">
        <v>45364</v>
      </c>
      <c r="B372" s="21">
        <v>45364</v>
      </c>
      <c r="C372" s="22" t="s">
        <v>6800</v>
      </c>
      <c r="D372" s="22" t="s">
        <v>6801</v>
      </c>
      <c r="E372" s="22" t="s">
        <v>6169</v>
      </c>
      <c r="F372" s="22" t="s">
        <v>6762</v>
      </c>
      <c r="G372" s="23">
        <v>0</v>
      </c>
      <c r="H372" s="23">
        <v>50301877</v>
      </c>
      <c r="I372" s="23">
        <v>0</v>
      </c>
      <c r="J372" s="23">
        <v>66253504</v>
      </c>
      <c r="K372" s="22" t="s">
        <v>6199</v>
      </c>
      <c r="L372" s="22" t="s">
        <v>6200</v>
      </c>
      <c r="M372" s="22"/>
      <c r="N372" s="22" t="s">
        <v>3568</v>
      </c>
      <c r="O372" s="22" t="s">
        <v>3568</v>
      </c>
      <c r="P372" s="67" t="str">
        <f t="shared" si="7"/>
        <v>P12102</v>
      </c>
      <c r="Q372" s="67" t="str">
        <f t="shared" si="8"/>
        <v>Panoma</v>
      </c>
      <c r="T372">
        <f t="shared" si="6"/>
        <v>3</v>
      </c>
      <c r="U372" t="s">
        <v>3187</v>
      </c>
      <c r="V372" t="s">
        <v>369</v>
      </c>
    </row>
    <row r="373" spans="1:22" ht="16.5" x14ac:dyDescent="0.3">
      <c r="A373" s="21">
        <v>45364</v>
      </c>
      <c r="B373" s="21">
        <v>45364</v>
      </c>
      <c r="C373" s="22" t="s">
        <v>6800</v>
      </c>
      <c r="D373" s="22" t="s">
        <v>6802</v>
      </c>
      <c r="E373" s="22" t="s">
        <v>6169</v>
      </c>
      <c r="F373" s="22" t="s">
        <v>6762</v>
      </c>
      <c r="G373" s="23">
        <v>0</v>
      </c>
      <c r="H373" s="23">
        <v>17906489</v>
      </c>
      <c r="I373" s="23">
        <v>0</v>
      </c>
      <c r="J373" s="23">
        <v>84159993</v>
      </c>
      <c r="K373" s="22" t="s">
        <v>6199</v>
      </c>
      <c r="L373" s="22" t="s">
        <v>6200</v>
      </c>
      <c r="M373" s="22"/>
      <c r="N373" s="22" t="s">
        <v>3221</v>
      </c>
      <c r="O373" s="22" t="s">
        <v>3221</v>
      </c>
      <c r="P373" s="67" t="str">
        <f t="shared" si="7"/>
        <v>P10615</v>
      </c>
      <c r="Q373" s="67" t="str">
        <f t="shared" si="8"/>
        <v>Panoma</v>
      </c>
      <c r="T373">
        <f t="shared" si="6"/>
        <v>3</v>
      </c>
      <c r="U373" t="s">
        <v>3187</v>
      </c>
      <c r="V373" t="s">
        <v>369</v>
      </c>
    </row>
    <row r="374" spans="1:22" ht="16.5" x14ac:dyDescent="0.3">
      <c r="A374" s="21">
        <v>45364</v>
      </c>
      <c r="B374" s="21">
        <v>45364</v>
      </c>
      <c r="C374" s="22" t="s">
        <v>6800</v>
      </c>
      <c r="D374" s="22" t="s">
        <v>6803</v>
      </c>
      <c r="E374" s="22" t="s">
        <v>6169</v>
      </c>
      <c r="F374" s="22" t="s">
        <v>6762</v>
      </c>
      <c r="G374" s="23">
        <v>0</v>
      </c>
      <c r="H374" s="23">
        <v>10822318</v>
      </c>
      <c r="I374" s="23">
        <v>0</v>
      </c>
      <c r="J374" s="23">
        <v>94982311</v>
      </c>
      <c r="K374" s="22" t="s">
        <v>6199</v>
      </c>
      <c r="L374" s="22" t="s">
        <v>6200</v>
      </c>
      <c r="M374" s="22"/>
      <c r="N374" s="22" t="s">
        <v>3570</v>
      </c>
      <c r="O374" s="22" t="s">
        <v>3570</v>
      </c>
      <c r="P374" s="67" t="str">
        <f t="shared" si="7"/>
        <v>P21211</v>
      </c>
      <c r="Q374" s="67" t="str">
        <f t="shared" si="8"/>
        <v>Panoma</v>
      </c>
      <c r="T374">
        <f t="shared" si="6"/>
        <v>3</v>
      </c>
      <c r="U374" t="s">
        <v>3187</v>
      </c>
      <c r="V374" t="s">
        <v>369</v>
      </c>
    </row>
    <row r="375" spans="1:22" ht="16.5" x14ac:dyDescent="0.3">
      <c r="A375" s="21">
        <v>45364</v>
      </c>
      <c r="B375" s="21">
        <v>45364</v>
      </c>
      <c r="C375" s="22" t="s">
        <v>6800</v>
      </c>
      <c r="D375" s="22" t="s">
        <v>6804</v>
      </c>
      <c r="E375" s="22" t="s">
        <v>6169</v>
      </c>
      <c r="F375" s="22" t="s">
        <v>6762</v>
      </c>
      <c r="G375" s="23">
        <v>0</v>
      </c>
      <c r="H375" s="23">
        <v>27319635</v>
      </c>
      <c r="I375" s="23">
        <v>0</v>
      </c>
      <c r="J375" s="23">
        <v>122301946</v>
      </c>
      <c r="K375" s="22" t="s">
        <v>6199</v>
      </c>
      <c r="L375" s="22" t="s">
        <v>6200</v>
      </c>
      <c r="M375" s="22"/>
      <c r="N375" s="22" t="s">
        <v>6805</v>
      </c>
      <c r="O375" s="22" t="s">
        <v>6805</v>
      </c>
      <c r="P375" s="67" t="str">
        <f t="shared" si="7"/>
        <v>P21909</v>
      </c>
      <c r="Q375" s="67" t="str">
        <f t="shared" si="8"/>
        <v>Panoma</v>
      </c>
      <c r="T375">
        <f t="shared" si="6"/>
        <v>3</v>
      </c>
      <c r="U375" t="s">
        <v>3187</v>
      </c>
      <c r="V375" t="s">
        <v>369</v>
      </c>
    </row>
    <row r="376" spans="1:22" ht="16.5" x14ac:dyDescent="0.3">
      <c r="A376" s="21">
        <v>45364</v>
      </c>
      <c r="B376" s="21">
        <v>45364</v>
      </c>
      <c r="C376" s="22" t="s">
        <v>6800</v>
      </c>
      <c r="D376" s="22" t="s">
        <v>6806</v>
      </c>
      <c r="E376" s="22" t="s">
        <v>6169</v>
      </c>
      <c r="F376" s="22" t="s">
        <v>6762</v>
      </c>
      <c r="G376" s="23">
        <v>0</v>
      </c>
      <c r="H376" s="23">
        <v>63550156</v>
      </c>
      <c r="I376" s="23">
        <v>0</v>
      </c>
      <c r="J376" s="23">
        <v>185852102</v>
      </c>
      <c r="K376" s="22" t="s">
        <v>6199</v>
      </c>
      <c r="L376" s="22" t="s">
        <v>6200</v>
      </c>
      <c r="M376" s="22"/>
      <c r="N376" s="22" t="s">
        <v>3209</v>
      </c>
      <c r="O376" s="22" t="s">
        <v>3209</v>
      </c>
      <c r="P376" s="67" t="str">
        <f t="shared" si="7"/>
        <v>P22210</v>
      </c>
      <c r="Q376" s="67" t="str">
        <f t="shared" si="8"/>
        <v>Panoma</v>
      </c>
      <c r="T376">
        <f t="shared" si="6"/>
        <v>3</v>
      </c>
      <c r="U376" t="s">
        <v>3187</v>
      </c>
      <c r="V376" t="s">
        <v>369</v>
      </c>
    </row>
    <row r="377" spans="1:22" ht="16.5" x14ac:dyDescent="0.3">
      <c r="A377" s="21">
        <v>45366</v>
      </c>
      <c r="B377" s="21">
        <v>45366</v>
      </c>
      <c r="C377" s="22" t="s">
        <v>6807</v>
      </c>
      <c r="D377" s="22" t="s">
        <v>6771</v>
      </c>
      <c r="E377" s="22" t="s">
        <v>6169</v>
      </c>
      <c r="F377" s="22" t="s">
        <v>6762</v>
      </c>
      <c r="G377" s="23">
        <v>0</v>
      </c>
      <c r="H377" s="23">
        <v>2616749</v>
      </c>
      <c r="I377" s="23">
        <v>0</v>
      </c>
      <c r="J377" s="23">
        <v>188468851</v>
      </c>
      <c r="K377" s="22" t="s">
        <v>6774</v>
      </c>
      <c r="L377" s="22" t="s">
        <v>6775</v>
      </c>
      <c r="M377" s="22"/>
      <c r="N377" s="22"/>
      <c r="O377" s="22"/>
      <c r="P377" s="67" t="str">
        <f t="shared" si="7"/>
        <v/>
      </c>
      <c r="Q377" s="67" t="s">
        <v>3129</v>
      </c>
      <c r="T377">
        <f t="shared" si="6"/>
        <v>3</v>
      </c>
      <c r="U377" t="s">
        <v>6769</v>
      </c>
      <c r="V377" t="s">
        <v>369</v>
      </c>
    </row>
    <row r="378" spans="1:22" ht="16.5" x14ac:dyDescent="0.3">
      <c r="A378" s="21">
        <v>45366</v>
      </c>
      <c r="B378" s="21">
        <v>45366</v>
      </c>
      <c r="C378" s="22" t="s">
        <v>6808</v>
      </c>
      <c r="D378" s="22" t="s">
        <v>6796</v>
      </c>
      <c r="E378" s="22" t="s">
        <v>6169</v>
      </c>
      <c r="F378" s="22" t="s">
        <v>6762</v>
      </c>
      <c r="G378" s="23">
        <v>0</v>
      </c>
      <c r="H378" s="23">
        <v>116034</v>
      </c>
      <c r="I378" s="23">
        <v>0</v>
      </c>
      <c r="J378" s="23">
        <v>188584885</v>
      </c>
      <c r="K378" s="22" t="s">
        <v>6774</v>
      </c>
      <c r="L378" s="22" t="s">
        <v>6775</v>
      </c>
      <c r="M378" s="22"/>
      <c r="N378" s="22"/>
      <c r="O378" s="22"/>
      <c r="P378" s="67" t="str">
        <f t="shared" si="7"/>
        <v/>
      </c>
      <c r="Q378" s="67" t="s">
        <v>3129</v>
      </c>
      <c r="T378">
        <f t="shared" si="6"/>
        <v>3</v>
      </c>
      <c r="U378" t="s">
        <v>6769</v>
      </c>
      <c r="V378" t="s">
        <v>369</v>
      </c>
    </row>
    <row r="379" spans="1:22" ht="16.5" x14ac:dyDescent="0.3">
      <c r="A379" s="21">
        <v>45366</v>
      </c>
      <c r="B379" s="21">
        <v>45366</v>
      </c>
      <c r="C379" s="22" t="s">
        <v>6809</v>
      </c>
      <c r="D379" s="22" t="s">
        <v>6810</v>
      </c>
      <c r="E379" s="22" t="s">
        <v>6169</v>
      </c>
      <c r="F379" s="22" t="s">
        <v>6762</v>
      </c>
      <c r="G379" s="23">
        <v>0</v>
      </c>
      <c r="H379" s="23">
        <v>16288388</v>
      </c>
      <c r="I379" s="23">
        <v>0</v>
      </c>
      <c r="J379" s="23">
        <v>204873273</v>
      </c>
      <c r="K379" s="22" t="s">
        <v>4079</v>
      </c>
      <c r="L379" s="22" t="s">
        <v>4080</v>
      </c>
      <c r="M379" s="22"/>
      <c r="N379" s="22" t="s">
        <v>3278</v>
      </c>
      <c r="O379" s="22" t="s">
        <v>3278</v>
      </c>
      <c r="P379" s="67" t="str">
        <f>IFERROR(LEFT(N379,FIND("_",N379)-1),"")</f>
        <v>P20501</v>
      </c>
      <c r="Q379" s="67" t="str">
        <f>IFERROR(RIGHT(N379,LEN(N379)-FIND("_",N379)),"")</f>
        <v>Panoma</v>
      </c>
      <c r="T379">
        <f t="shared" si="6"/>
        <v>3</v>
      </c>
      <c r="U379" t="s">
        <v>3187</v>
      </c>
      <c r="V379" t="s">
        <v>369</v>
      </c>
    </row>
    <row r="380" spans="1:22" ht="16.5" x14ac:dyDescent="0.3">
      <c r="A380" s="21">
        <v>45373</v>
      </c>
      <c r="B380" s="21">
        <v>45373</v>
      </c>
      <c r="C380" s="22" t="s">
        <v>6811</v>
      </c>
      <c r="D380" s="22" t="s">
        <v>6799</v>
      </c>
      <c r="E380" s="22" t="s">
        <v>6169</v>
      </c>
      <c r="F380" s="22" t="s">
        <v>6762</v>
      </c>
      <c r="G380" s="23">
        <v>0</v>
      </c>
      <c r="H380" s="23">
        <v>35093580</v>
      </c>
      <c r="I380" s="23">
        <v>0</v>
      </c>
      <c r="J380" s="23">
        <v>239966853</v>
      </c>
      <c r="K380" s="22" t="s">
        <v>3609</v>
      </c>
      <c r="L380" s="22" t="s">
        <v>3610</v>
      </c>
      <c r="M380" s="22"/>
      <c r="N380" s="22" t="s">
        <v>3367</v>
      </c>
      <c r="O380" s="22" t="s">
        <v>3367</v>
      </c>
      <c r="P380" s="67" t="str">
        <f t="shared" si="7"/>
        <v>P21607</v>
      </c>
      <c r="Q380" s="67" t="str">
        <f t="shared" si="8"/>
        <v>Panoma</v>
      </c>
      <c r="T380">
        <f t="shared" si="6"/>
        <v>3</v>
      </c>
      <c r="U380" t="s">
        <v>3187</v>
      </c>
      <c r="V380" t="s">
        <v>369</v>
      </c>
    </row>
    <row r="381" spans="1:22" ht="16.5" x14ac:dyDescent="0.3">
      <c r="A381" s="21">
        <v>45380</v>
      </c>
      <c r="B381" s="21">
        <v>45380</v>
      </c>
      <c r="C381" s="22" t="s">
        <v>6812</v>
      </c>
      <c r="D381" s="22" t="s">
        <v>6813</v>
      </c>
      <c r="E381" s="22" t="s">
        <v>6169</v>
      </c>
      <c r="F381" s="22" t="s">
        <v>6762</v>
      </c>
      <c r="G381" s="23">
        <v>0</v>
      </c>
      <c r="H381" s="23">
        <v>30144114</v>
      </c>
      <c r="I381" s="23">
        <v>0</v>
      </c>
      <c r="J381" s="23">
        <v>270110967</v>
      </c>
      <c r="K381" s="22" t="s">
        <v>6199</v>
      </c>
      <c r="L381" s="22" t="s">
        <v>6200</v>
      </c>
      <c r="M381" s="22"/>
      <c r="N381" s="22" t="s">
        <v>3551</v>
      </c>
      <c r="O381" s="22" t="s">
        <v>3551</v>
      </c>
      <c r="P381" s="67" t="str">
        <f t="shared" si="7"/>
        <v>P11902</v>
      </c>
      <c r="Q381" s="67" t="str">
        <f t="shared" si="8"/>
        <v>Panoma</v>
      </c>
      <c r="T381">
        <f t="shared" si="6"/>
        <v>3</v>
      </c>
      <c r="U381" t="s">
        <v>3187</v>
      </c>
      <c r="V381" t="s">
        <v>369</v>
      </c>
    </row>
    <row r="382" spans="1:22" ht="16.5" x14ac:dyDescent="0.3">
      <c r="A382" s="21">
        <v>45380</v>
      </c>
      <c r="B382" s="21">
        <v>45380</v>
      </c>
      <c r="C382" s="22" t="s">
        <v>6812</v>
      </c>
      <c r="D382" s="22" t="s">
        <v>6814</v>
      </c>
      <c r="E382" s="22" t="s">
        <v>6169</v>
      </c>
      <c r="F382" s="22" t="s">
        <v>6762</v>
      </c>
      <c r="G382" s="23">
        <v>0</v>
      </c>
      <c r="H382" s="23">
        <v>40173354</v>
      </c>
      <c r="I382" s="23">
        <v>0</v>
      </c>
      <c r="J382" s="23">
        <v>310284321</v>
      </c>
      <c r="K382" s="22" t="s">
        <v>6199</v>
      </c>
      <c r="L382" s="22" t="s">
        <v>6200</v>
      </c>
      <c r="M382" s="22"/>
      <c r="N382" s="22" t="s">
        <v>3553</v>
      </c>
      <c r="O382" s="22" t="s">
        <v>3553</v>
      </c>
      <c r="P382" s="67" t="str">
        <f t="shared" si="7"/>
        <v>P11515</v>
      </c>
      <c r="Q382" s="67" t="str">
        <f t="shared" si="8"/>
        <v>Panoma</v>
      </c>
      <c r="T382">
        <f t="shared" si="6"/>
        <v>3</v>
      </c>
      <c r="U382" t="s">
        <v>3187</v>
      </c>
      <c r="V382" t="s">
        <v>369</v>
      </c>
    </row>
    <row r="383" spans="1:22" ht="16.5" x14ac:dyDescent="0.3">
      <c r="A383" s="21">
        <v>45380</v>
      </c>
      <c r="B383" s="21">
        <v>45380</v>
      </c>
      <c r="C383" s="22" t="s">
        <v>6812</v>
      </c>
      <c r="D383" s="22" t="s">
        <v>6815</v>
      </c>
      <c r="E383" s="22" t="s">
        <v>6169</v>
      </c>
      <c r="F383" s="22" t="s">
        <v>6762</v>
      </c>
      <c r="G383" s="23">
        <v>0</v>
      </c>
      <c r="H383" s="23">
        <v>13315223</v>
      </c>
      <c r="I383" s="23">
        <v>0</v>
      </c>
      <c r="J383" s="23">
        <v>323599544</v>
      </c>
      <c r="K383" s="22" t="s">
        <v>6199</v>
      </c>
      <c r="L383" s="22" t="s">
        <v>6200</v>
      </c>
      <c r="M383" s="22"/>
      <c r="N383" s="22" t="s">
        <v>3591</v>
      </c>
      <c r="O383" s="22" t="s">
        <v>3591</v>
      </c>
      <c r="P383" s="67" t="str">
        <f t="shared" si="7"/>
        <v>P11112</v>
      </c>
      <c r="Q383" s="67" t="str">
        <f t="shared" si="8"/>
        <v>Panoma</v>
      </c>
      <c r="T383">
        <f t="shared" si="6"/>
        <v>3</v>
      </c>
      <c r="U383" t="s">
        <v>3187</v>
      </c>
      <c r="V383" t="s">
        <v>369</v>
      </c>
    </row>
    <row r="384" spans="1:22" ht="16.5" x14ac:dyDescent="0.3">
      <c r="A384" s="21">
        <v>45380</v>
      </c>
      <c r="B384" s="21">
        <v>45380</v>
      </c>
      <c r="C384" s="22" t="s">
        <v>6812</v>
      </c>
      <c r="D384" s="22" t="s">
        <v>6816</v>
      </c>
      <c r="E384" s="22" t="s">
        <v>6169</v>
      </c>
      <c r="F384" s="22" t="s">
        <v>6762</v>
      </c>
      <c r="G384" s="23">
        <v>0</v>
      </c>
      <c r="H384" s="23">
        <v>22504040</v>
      </c>
      <c r="I384" s="23">
        <v>0</v>
      </c>
      <c r="J384" s="23">
        <v>346103584</v>
      </c>
      <c r="K384" s="22" t="s">
        <v>6199</v>
      </c>
      <c r="L384" s="22" t="s">
        <v>6200</v>
      </c>
      <c r="M384" s="22"/>
      <c r="N384" s="22" t="s">
        <v>3555</v>
      </c>
      <c r="O384" s="22" t="s">
        <v>3555</v>
      </c>
      <c r="P384" s="67" t="str">
        <f t="shared" si="7"/>
        <v>P11512B</v>
      </c>
      <c r="Q384" s="67" t="str">
        <f t="shared" si="8"/>
        <v>Panoma</v>
      </c>
      <c r="T384">
        <f t="shared" si="6"/>
        <v>3</v>
      </c>
      <c r="U384" t="s">
        <v>3187</v>
      </c>
      <c r="V384" t="s">
        <v>369</v>
      </c>
    </row>
    <row r="385" spans="1:22" ht="16.5" x14ac:dyDescent="0.3">
      <c r="A385" s="21">
        <v>45380</v>
      </c>
      <c r="B385" s="21">
        <v>45380</v>
      </c>
      <c r="C385" s="22" t="s">
        <v>6812</v>
      </c>
      <c r="D385" s="22" t="s">
        <v>6817</v>
      </c>
      <c r="E385" s="22" t="s">
        <v>6169</v>
      </c>
      <c r="F385" s="22" t="s">
        <v>6762</v>
      </c>
      <c r="G385" s="23">
        <v>0</v>
      </c>
      <c r="H385" s="23">
        <v>7473916</v>
      </c>
      <c r="I385" s="23">
        <v>0</v>
      </c>
      <c r="J385" s="23">
        <v>353577500</v>
      </c>
      <c r="K385" s="22" t="s">
        <v>6199</v>
      </c>
      <c r="L385" s="22" t="s">
        <v>6200</v>
      </c>
      <c r="M385" s="22"/>
      <c r="N385" s="22" t="s">
        <v>3614</v>
      </c>
      <c r="O385" s="22" t="s">
        <v>3614</v>
      </c>
      <c r="P385" s="67" t="str">
        <f t="shared" si="7"/>
        <v>P11501</v>
      </c>
      <c r="Q385" s="67" t="str">
        <f t="shared" si="8"/>
        <v>Panoma</v>
      </c>
      <c r="T385">
        <f t="shared" si="6"/>
        <v>3</v>
      </c>
      <c r="U385" t="s">
        <v>3187</v>
      </c>
      <c r="V385" t="s">
        <v>369</v>
      </c>
    </row>
    <row r="386" spans="1:22" ht="16.5" x14ac:dyDescent="0.3">
      <c r="A386" s="21">
        <v>45380</v>
      </c>
      <c r="B386" s="21">
        <v>45380</v>
      </c>
      <c r="C386" s="22" t="s">
        <v>6812</v>
      </c>
      <c r="D386" s="22" t="s">
        <v>6818</v>
      </c>
      <c r="E386" s="22" t="s">
        <v>6169</v>
      </c>
      <c r="F386" s="22" t="s">
        <v>6762</v>
      </c>
      <c r="G386" s="23">
        <v>0</v>
      </c>
      <c r="H386" s="23">
        <v>78540348</v>
      </c>
      <c r="I386" s="23">
        <v>0</v>
      </c>
      <c r="J386" s="23">
        <v>432117848</v>
      </c>
      <c r="K386" s="22" t="s">
        <v>6199</v>
      </c>
      <c r="L386" s="22" t="s">
        <v>6200</v>
      </c>
      <c r="M386" s="22"/>
      <c r="N386" s="22" t="s">
        <v>3561</v>
      </c>
      <c r="O386" s="22" t="s">
        <v>3561</v>
      </c>
      <c r="P386" s="67" t="str">
        <f t="shared" si="7"/>
        <v>P13102</v>
      </c>
      <c r="Q386" s="67" t="str">
        <f t="shared" si="8"/>
        <v>Panoma</v>
      </c>
      <c r="T386">
        <f t="shared" si="6"/>
        <v>3</v>
      </c>
      <c r="U386" t="s">
        <v>3187</v>
      </c>
      <c r="V386" t="s">
        <v>369</v>
      </c>
    </row>
    <row r="387" spans="1:22" ht="16.5" x14ac:dyDescent="0.3">
      <c r="A387" s="21">
        <v>45380</v>
      </c>
      <c r="B387" s="21">
        <v>45380</v>
      </c>
      <c r="C387" s="22" t="s">
        <v>6812</v>
      </c>
      <c r="D387" s="22" t="s">
        <v>6786</v>
      </c>
      <c r="E387" s="22" t="s">
        <v>6169</v>
      </c>
      <c r="F387" s="22" t="s">
        <v>6762</v>
      </c>
      <c r="G387" s="23">
        <v>0</v>
      </c>
      <c r="H387" s="23">
        <v>10535230</v>
      </c>
      <c r="I387" s="23">
        <v>0</v>
      </c>
      <c r="J387" s="23">
        <v>442653078</v>
      </c>
      <c r="K387" s="22" t="s">
        <v>6199</v>
      </c>
      <c r="L387" s="22" t="s">
        <v>6200</v>
      </c>
      <c r="M387" s="22"/>
      <c r="N387" s="22" t="s">
        <v>3600</v>
      </c>
      <c r="O387" s="22" t="s">
        <v>3600</v>
      </c>
      <c r="P387" s="67" t="str">
        <f t="shared" si="7"/>
        <v>P21205</v>
      </c>
      <c r="Q387" s="67" t="str">
        <f t="shared" si="8"/>
        <v>Panoma</v>
      </c>
      <c r="T387">
        <f t="shared" si="6"/>
        <v>3</v>
      </c>
      <c r="U387" t="s">
        <v>3187</v>
      </c>
      <c r="V387" t="s">
        <v>369</v>
      </c>
    </row>
    <row r="388" spans="1:22" ht="16.5" x14ac:dyDescent="0.3">
      <c r="A388" s="21">
        <v>45380</v>
      </c>
      <c r="B388" s="21">
        <v>45380</v>
      </c>
      <c r="C388" s="22" t="s">
        <v>6812</v>
      </c>
      <c r="D388" s="22" t="s">
        <v>6788</v>
      </c>
      <c r="E388" s="22" t="s">
        <v>6169</v>
      </c>
      <c r="F388" s="22" t="s">
        <v>6762</v>
      </c>
      <c r="G388" s="23">
        <v>0</v>
      </c>
      <c r="H388" s="23">
        <v>17642676</v>
      </c>
      <c r="I388" s="23">
        <v>0</v>
      </c>
      <c r="J388" s="23">
        <v>460295754</v>
      </c>
      <c r="K388" s="22" t="s">
        <v>6199</v>
      </c>
      <c r="L388" s="22" t="s">
        <v>6200</v>
      </c>
      <c r="M388" s="22"/>
      <c r="N388" s="22" t="s">
        <v>3261</v>
      </c>
      <c r="O388" s="22" t="s">
        <v>3261</v>
      </c>
      <c r="P388" s="67" t="str">
        <f t="shared" si="7"/>
        <v>P21507</v>
      </c>
      <c r="Q388" s="67" t="str">
        <f t="shared" si="8"/>
        <v>Panoma</v>
      </c>
      <c r="T388">
        <f t="shared" si="6"/>
        <v>3</v>
      </c>
      <c r="U388" t="s">
        <v>3187</v>
      </c>
      <c r="V388" t="s">
        <v>369</v>
      </c>
    </row>
    <row r="389" spans="1:22" ht="16.5" x14ac:dyDescent="0.3">
      <c r="A389" s="21">
        <v>45380</v>
      </c>
      <c r="B389" s="21">
        <v>45380</v>
      </c>
      <c r="C389" s="22" t="s">
        <v>6819</v>
      </c>
      <c r="D389" s="22" t="s">
        <v>6820</v>
      </c>
      <c r="E389" s="22" t="s">
        <v>6169</v>
      </c>
      <c r="F389" s="22" t="s">
        <v>6762</v>
      </c>
      <c r="G389" s="23">
        <v>0</v>
      </c>
      <c r="H389" s="23">
        <v>2559423</v>
      </c>
      <c r="I389" s="23">
        <v>0</v>
      </c>
      <c r="J389" s="23">
        <v>462855177</v>
      </c>
      <c r="K389" s="22" t="s">
        <v>6767</v>
      </c>
      <c r="L389" s="22" t="s">
        <v>6768</v>
      </c>
      <c r="M389" s="22"/>
      <c r="N389" s="22"/>
      <c r="O389" s="22"/>
      <c r="P389" s="67" t="str">
        <f t="shared" si="7"/>
        <v/>
      </c>
      <c r="Q389" s="67" t="s">
        <v>3129</v>
      </c>
      <c r="T389">
        <f t="shared" si="6"/>
        <v>3</v>
      </c>
      <c r="U389" t="s">
        <v>6769</v>
      </c>
      <c r="V389" t="s">
        <v>369</v>
      </c>
    </row>
    <row r="390" spans="1:22" ht="16.5" x14ac:dyDescent="0.3">
      <c r="A390" s="21">
        <v>45382</v>
      </c>
      <c r="B390" s="21">
        <v>45382</v>
      </c>
      <c r="C390" s="22" t="s">
        <v>4268</v>
      </c>
      <c r="D390" s="22" t="s">
        <v>6183</v>
      </c>
      <c r="E390" s="22" t="s">
        <v>6169</v>
      </c>
      <c r="F390" s="22" t="s">
        <v>4225</v>
      </c>
      <c r="G390" s="23"/>
      <c r="H390" s="23">
        <v>0</v>
      </c>
      <c r="I390" s="23">
        <v>0</v>
      </c>
      <c r="J390" s="23">
        <v>457562971</v>
      </c>
      <c r="K390" s="22"/>
      <c r="L390" s="22"/>
      <c r="M390" s="22"/>
      <c r="N390" s="22"/>
      <c r="O390" s="22"/>
      <c r="P390" s="67" t="str">
        <f t="shared" si="7"/>
        <v/>
      </c>
      <c r="Q390" s="67" t="str">
        <f t="shared" si="8"/>
        <v/>
      </c>
      <c r="T390">
        <f t="shared" si="6"/>
        <v>3</v>
      </c>
      <c r="V390" t="s">
        <v>369</v>
      </c>
    </row>
    <row r="391" spans="1:22" ht="16.5" x14ac:dyDescent="0.3">
      <c r="A391" s="21">
        <v>45382</v>
      </c>
      <c r="B391" s="21">
        <v>45382</v>
      </c>
      <c r="C391" s="22" t="s">
        <v>4268</v>
      </c>
      <c r="D391" s="22" t="s">
        <v>6183</v>
      </c>
      <c r="E391" s="22" t="s">
        <v>6169</v>
      </c>
      <c r="F391" s="22" t="s">
        <v>4225</v>
      </c>
      <c r="G391" s="23"/>
      <c r="H391" s="23">
        <v>0</v>
      </c>
      <c r="I391" s="23">
        <v>0</v>
      </c>
      <c r="J391" s="23">
        <v>0</v>
      </c>
      <c r="K391" s="22"/>
      <c r="L391" s="22"/>
      <c r="M391" s="22"/>
      <c r="N391" s="22"/>
      <c r="O391" s="22"/>
      <c r="P391" s="67" t="str">
        <f t="shared" si="7"/>
        <v/>
      </c>
      <c r="Q391" s="67" t="str">
        <f t="shared" si="8"/>
        <v/>
      </c>
      <c r="T391">
        <f t="shared" si="6"/>
        <v>3</v>
      </c>
      <c r="V391" t="s">
        <v>369</v>
      </c>
    </row>
    <row r="392" spans="1:22" ht="16.5" x14ac:dyDescent="0.3">
      <c r="A392" s="21">
        <v>45397</v>
      </c>
      <c r="B392" s="21">
        <v>45397</v>
      </c>
      <c r="C392" s="22" t="s">
        <v>6821</v>
      </c>
      <c r="D392" s="22" t="s">
        <v>6810</v>
      </c>
      <c r="E392" s="22" t="s">
        <v>6169</v>
      </c>
      <c r="F392" s="22" t="s">
        <v>6762</v>
      </c>
      <c r="G392" s="23">
        <v>0</v>
      </c>
      <c r="H392" s="23">
        <v>8144195</v>
      </c>
      <c r="I392" s="23">
        <v>0</v>
      </c>
      <c r="J392" s="23">
        <v>8144195</v>
      </c>
      <c r="K392" s="22" t="s">
        <v>4079</v>
      </c>
      <c r="L392" s="22" t="s">
        <v>4080</v>
      </c>
      <c r="M392" s="22"/>
      <c r="N392" s="22" t="s">
        <v>3278</v>
      </c>
      <c r="O392" s="22"/>
      <c r="P392" s="67" t="str">
        <f>IFERROR(LEFT(N392,FIND("_",N392)-1),"")</f>
        <v>P20501</v>
      </c>
      <c r="Q392" s="67" t="str">
        <f>IFERROR(RIGHT(N392,LEN(N392)-FIND("_",N392)),"")</f>
        <v>Panoma</v>
      </c>
      <c r="T392">
        <f t="shared" si="6"/>
        <v>4</v>
      </c>
      <c r="U392" t="s">
        <v>3187</v>
      </c>
      <c r="V392" t="s">
        <v>369</v>
      </c>
    </row>
    <row r="393" spans="1:22" ht="16.5" x14ac:dyDescent="0.3">
      <c r="A393" s="21">
        <v>45412</v>
      </c>
      <c r="B393" s="21">
        <v>45412</v>
      </c>
      <c r="C393" s="22" t="s">
        <v>4285</v>
      </c>
      <c r="D393" s="22" t="s">
        <v>6183</v>
      </c>
      <c r="E393" s="22" t="s">
        <v>6169</v>
      </c>
      <c r="F393" s="22" t="s">
        <v>4225</v>
      </c>
      <c r="G393" s="23"/>
      <c r="H393" s="23">
        <v>0</v>
      </c>
      <c r="I393" s="23">
        <v>0</v>
      </c>
      <c r="J393" s="23">
        <v>0</v>
      </c>
      <c r="K393" s="22"/>
      <c r="L393" s="22"/>
      <c r="M393" s="22"/>
      <c r="N393" s="22"/>
      <c r="O393" s="22"/>
      <c r="P393" s="67" t="str">
        <f t="shared" si="7"/>
        <v/>
      </c>
      <c r="Q393" s="67" t="str">
        <f t="shared" si="8"/>
        <v/>
      </c>
      <c r="T393">
        <f t="shared" si="6"/>
        <v>4</v>
      </c>
      <c r="V393" t="s">
        <v>369</v>
      </c>
    </row>
    <row r="394" spans="1:22" ht="16.5" x14ac:dyDescent="0.3">
      <c r="A394" s="21">
        <v>45427</v>
      </c>
      <c r="B394" s="21">
        <v>45427</v>
      </c>
      <c r="C394" s="22" t="s">
        <v>6308</v>
      </c>
      <c r="D394" s="22" t="s">
        <v>6822</v>
      </c>
      <c r="E394" s="22" t="s">
        <v>6169</v>
      </c>
      <c r="F394" s="22" t="s">
        <v>6762</v>
      </c>
      <c r="G394" s="23">
        <v>0</v>
      </c>
      <c r="H394" s="23">
        <v>207263604</v>
      </c>
      <c r="I394" s="23">
        <v>0</v>
      </c>
      <c r="J394" s="23">
        <v>207263604</v>
      </c>
      <c r="K394" s="22" t="s">
        <v>6199</v>
      </c>
      <c r="L394" s="22" t="s">
        <v>6200</v>
      </c>
      <c r="M394" s="22"/>
      <c r="N394" s="22" t="s">
        <v>6823</v>
      </c>
      <c r="O394" s="22" t="s">
        <v>6823</v>
      </c>
      <c r="P394" s="67" t="str">
        <f t="shared" si="7"/>
        <v>MKT</v>
      </c>
      <c r="Q394" s="67" t="str">
        <f t="shared" si="8"/>
        <v>ThePanoma</v>
      </c>
      <c r="T394">
        <f t="shared" si="6"/>
        <v>5</v>
      </c>
      <c r="U394" t="s">
        <v>3187</v>
      </c>
      <c r="V394" t="s">
        <v>369</v>
      </c>
    </row>
    <row r="395" spans="1:22" ht="16.5" x14ac:dyDescent="0.3">
      <c r="A395" s="21">
        <v>45427</v>
      </c>
      <c r="B395" s="21">
        <v>45427</v>
      </c>
      <c r="C395" s="22" t="s">
        <v>6317</v>
      </c>
      <c r="D395" s="22" t="s">
        <v>6824</v>
      </c>
      <c r="E395" s="22" t="s">
        <v>6169</v>
      </c>
      <c r="F395" s="22" t="s">
        <v>6762</v>
      </c>
      <c r="G395" s="23">
        <v>0</v>
      </c>
      <c r="H395" s="23">
        <v>20086677</v>
      </c>
      <c r="I395" s="23">
        <v>0</v>
      </c>
      <c r="J395" s="23">
        <v>227350281</v>
      </c>
      <c r="K395" s="22" t="s">
        <v>6199</v>
      </c>
      <c r="L395" s="22" t="s">
        <v>6200</v>
      </c>
      <c r="M395" s="22"/>
      <c r="N395" s="22" t="s">
        <v>3553</v>
      </c>
      <c r="O395" s="22" t="s">
        <v>3553</v>
      </c>
      <c r="P395" s="67" t="str">
        <f t="shared" si="7"/>
        <v>P11515</v>
      </c>
      <c r="Q395" s="67" t="str">
        <f t="shared" si="8"/>
        <v>Panoma</v>
      </c>
      <c r="T395">
        <f t="shared" si="6"/>
        <v>5</v>
      </c>
      <c r="U395" t="s">
        <v>3187</v>
      </c>
      <c r="V395" t="s">
        <v>369</v>
      </c>
    </row>
    <row r="396" spans="1:22" ht="16.5" x14ac:dyDescent="0.3">
      <c r="A396" s="21">
        <v>45427</v>
      </c>
      <c r="B396" s="21">
        <v>45427</v>
      </c>
      <c r="C396" s="22" t="s">
        <v>6317</v>
      </c>
      <c r="D396" s="22" t="s">
        <v>6825</v>
      </c>
      <c r="E396" s="22" t="s">
        <v>6169</v>
      </c>
      <c r="F396" s="22" t="s">
        <v>6762</v>
      </c>
      <c r="G396" s="23">
        <v>0</v>
      </c>
      <c r="H396" s="23">
        <v>8834697</v>
      </c>
      <c r="I396" s="23">
        <v>0</v>
      </c>
      <c r="J396" s="23">
        <v>236184978</v>
      </c>
      <c r="K396" s="22" t="s">
        <v>6199</v>
      </c>
      <c r="L396" s="22" t="s">
        <v>6200</v>
      </c>
      <c r="M396" s="22"/>
      <c r="N396" s="22" t="s">
        <v>6826</v>
      </c>
      <c r="O396" s="22" t="s">
        <v>6826</v>
      </c>
      <c r="P396" s="67" t="str">
        <f t="shared" si="7"/>
        <v>P12201</v>
      </c>
      <c r="Q396" s="67" t="str">
        <f t="shared" si="8"/>
        <v>Panoma</v>
      </c>
      <c r="T396">
        <f t="shared" si="6"/>
        <v>5</v>
      </c>
      <c r="U396" t="s">
        <v>3187</v>
      </c>
      <c r="V396" t="s">
        <v>369</v>
      </c>
    </row>
    <row r="397" spans="1:22" ht="16.5" x14ac:dyDescent="0.3">
      <c r="A397" s="21">
        <v>45427</v>
      </c>
      <c r="B397" s="21">
        <v>45427</v>
      </c>
      <c r="C397" s="22" t="s">
        <v>6317</v>
      </c>
      <c r="D397" s="22" t="s">
        <v>6827</v>
      </c>
      <c r="E397" s="22" t="s">
        <v>6169</v>
      </c>
      <c r="F397" s="22" t="s">
        <v>6762</v>
      </c>
      <c r="G397" s="23">
        <v>0</v>
      </c>
      <c r="H397" s="23">
        <v>15726432</v>
      </c>
      <c r="I397" s="23">
        <v>0</v>
      </c>
      <c r="J397" s="23">
        <v>251911410</v>
      </c>
      <c r="K397" s="22" t="s">
        <v>6199</v>
      </c>
      <c r="L397" s="22" t="s">
        <v>6200</v>
      </c>
      <c r="M397" s="22"/>
      <c r="N397" s="22" t="s">
        <v>3557</v>
      </c>
      <c r="O397" s="22" t="s">
        <v>3557</v>
      </c>
      <c r="P397" s="67" t="str">
        <f t="shared" si="7"/>
        <v>P12803A</v>
      </c>
      <c r="Q397" s="67" t="str">
        <f t="shared" si="8"/>
        <v>Panoma</v>
      </c>
      <c r="T397">
        <f t="shared" si="6"/>
        <v>5</v>
      </c>
      <c r="U397" t="s">
        <v>3187</v>
      </c>
      <c r="V397" t="s">
        <v>369</v>
      </c>
    </row>
    <row r="398" spans="1:22" ht="16.5" x14ac:dyDescent="0.3">
      <c r="A398" s="21">
        <v>45427</v>
      </c>
      <c r="B398" s="21">
        <v>45427</v>
      </c>
      <c r="C398" s="22" t="s">
        <v>6317</v>
      </c>
      <c r="D398" s="22" t="s">
        <v>6828</v>
      </c>
      <c r="E398" s="22" t="s">
        <v>6169</v>
      </c>
      <c r="F398" s="22" t="s">
        <v>6762</v>
      </c>
      <c r="G398" s="23">
        <v>0</v>
      </c>
      <c r="H398" s="23">
        <v>8700732</v>
      </c>
      <c r="I398" s="23">
        <v>0</v>
      </c>
      <c r="J398" s="23">
        <v>260612142</v>
      </c>
      <c r="K398" s="22" t="s">
        <v>6199</v>
      </c>
      <c r="L398" s="22" t="s">
        <v>6200</v>
      </c>
      <c r="M398" s="22"/>
      <c r="N398" s="22" t="s">
        <v>3616</v>
      </c>
      <c r="O398" s="22" t="s">
        <v>3616</v>
      </c>
      <c r="P398" s="67" t="str">
        <f t="shared" si="7"/>
        <v>P112B12A</v>
      </c>
      <c r="Q398" s="67" t="str">
        <f t="shared" si="8"/>
        <v>Panoma</v>
      </c>
      <c r="T398">
        <f t="shared" si="6"/>
        <v>5</v>
      </c>
      <c r="U398" t="s">
        <v>3187</v>
      </c>
      <c r="V398" t="s">
        <v>369</v>
      </c>
    </row>
    <row r="399" spans="1:22" ht="16.5" x14ac:dyDescent="0.3">
      <c r="A399" s="21">
        <v>45427</v>
      </c>
      <c r="B399" s="21">
        <v>45427</v>
      </c>
      <c r="C399" s="22" t="s">
        <v>6317</v>
      </c>
      <c r="D399" s="22" t="s">
        <v>6829</v>
      </c>
      <c r="E399" s="22" t="s">
        <v>6169</v>
      </c>
      <c r="F399" s="22" t="s">
        <v>6762</v>
      </c>
      <c r="G399" s="23">
        <v>0</v>
      </c>
      <c r="H399" s="23">
        <v>7341750</v>
      </c>
      <c r="I399" s="23">
        <v>0</v>
      </c>
      <c r="J399" s="23">
        <v>267953892</v>
      </c>
      <c r="K399" s="22" t="s">
        <v>6199</v>
      </c>
      <c r="L399" s="22" t="s">
        <v>6200</v>
      </c>
      <c r="M399" s="22"/>
      <c r="N399" s="22" t="s">
        <v>3495</v>
      </c>
      <c r="O399" s="22" t="s">
        <v>3495</v>
      </c>
      <c r="P399" s="67" t="str">
        <f t="shared" si="7"/>
        <v>P10901</v>
      </c>
      <c r="Q399" s="67" t="str">
        <f t="shared" si="8"/>
        <v>Panoma</v>
      </c>
      <c r="T399">
        <f t="shared" si="6"/>
        <v>5</v>
      </c>
      <c r="U399" t="s">
        <v>3187</v>
      </c>
      <c r="V399" t="s">
        <v>369</v>
      </c>
    </row>
    <row r="400" spans="1:22" ht="16.5" x14ac:dyDescent="0.3">
      <c r="A400" s="21">
        <v>45427</v>
      </c>
      <c r="B400" s="21">
        <v>45427</v>
      </c>
      <c r="C400" s="22" t="s">
        <v>6317</v>
      </c>
      <c r="D400" s="22" t="s">
        <v>6830</v>
      </c>
      <c r="E400" s="22" t="s">
        <v>6169</v>
      </c>
      <c r="F400" s="22" t="s">
        <v>6762</v>
      </c>
      <c r="G400" s="23">
        <v>0</v>
      </c>
      <c r="H400" s="23">
        <v>6614715</v>
      </c>
      <c r="I400" s="23">
        <v>0</v>
      </c>
      <c r="J400" s="23">
        <v>274568607</v>
      </c>
      <c r="K400" s="22" t="s">
        <v>6199</v>
      </c>
      <c r="L400" s="22" t="s">
        <v>6200</v>
      </c>
      <c r="M400" s="22"/>
      <c r="N400" s="22" t="s">
        <v>3597</v>
      </c>
      <c r="O400" s="22" t="s">
        <v>3597</v>
      </c>
      <c r="P400" s="67" t="str">
        <f t="shared" si="7"/>
        <v>P103A16</v>
      </c>
      <c r="Q400" s="67" t="str">
        <f t="shared" si="8"/>
        <v>Panoma</v>
      </c>
      <c r="T400">
        <f t="shared" si="6"/>
        <v>5</v>
      </c>
      <c r="U400" t="s">
        <v>3187</v>
      </c>
      <c r="V400" t="s">
        <v>369</v>
      </c>
    </row>
    <row r="401" spans="1:22" ht="16.5" x14ac:dyDescent="0.3">
      <c r="A401" s="21">
        <v>45427</v>
      </c>
      <c r="B401" s="21">
        <v>45427</v>
      </c>
      <c r="C401" s="22" t="s">
        <v>6317</v>
      </c>
      <c r="D401" s="22" t="s">
        <v>6831</v>
      </c>
      <c r="E401" s="22" t="s">
        <v>6169</v>
      </c>
      <c r="F401" s="22" t="s">
        <v>6762</v>
      </c>
      <c r="G401" s="23">
        <v>0</v>
      </c>
      <c r="H401" s="23">
        <v>19916839</v>
      </c>
      <c r="I401" s="23">
        <v>0</v>
      </c>
      <c r="J401" s="23">
        <v>294485446</v>
      </c>
      <c r="K401" s="22" t="s">
        <v>6199</v>
      </c>
      <c r="L401" s="22" t="s">
        <v>6200</v>
      </c>
      <c r="M401" s="22"/>
      <c r="N401" s="22" t="s">
        <v>3559</v>
      </c>
      <c r="O401" s="22" t="s">
        <v>3559</v>
      </c>
      <c r="P401" s="67" t="str">
        <f t="shared" si="7"/>
        <v>P11115</v>
      </c>
      <c r="Q401" s="67" t="str">
        <f t="shared" si="8"/>
        <v>Panoma</v>
      </c>
      <c r="T401">
        <f t="shared" si="6"/>
        <v>5</v>
      </c>
      <c r="U401" t="s">
        <v>3187</v>
      </c>
      <c r="V401" t="s">
        <v>369</v>
      </c>
    </row>
    <row r="402" spans="1:22" ht="16.5" x14ac:dyDescent="0.3">
      <c r="A402" s="21">
        <v>45427</v>
      </c>
      <c r="B402" s="21">
        <v>45427</v>
      </c>
      <c r="C402" s="22" t="s">
        <v>6317</v>
      </c>
      <c r="D402" s="22" t="s">
        <v>6832</v>
      </c>
      <c r="E402" s="22" t="s">
        <v>6169</v>
      </c>
      <c r="F402" s="22" t="s">
        <v>6762</v>
      </c>
      <c r="G402" s="23">
        <v>0</v>
      </c>
      <c r="H402" s="23">
        <v>9094435</v>
      </c>
      <c r="I402" s="23">
        <v>0</v>
      </c>
      <c r="J402" s="23">
        <v>303579881</v>
      </c>
      <c r="K402" s="22" t="s">
        <v>6199</v>
      </c>
      <c r="L402" s="22" t="s">
        <v>6200</v>
      </c>
      <c r="M402" s="22"/>
      <c r="N402" s="22" t="s">
        <v>3619</v>
      </c>
      <c r="O402" s="22" t="s">
        <v>3619</v>
      </c>
      <c r="P402" s="67" t="str">
        <f t="shared" si="7"/>
        <v>P13101</v>
      </c>
      <c r="Q402" s="67" t="str">
        <f t="shared" si="8"/>
        <v>Panoma</v>
      </c>
      <c r="T402">
        <f t="shared" si="6"/>
        <v>5</v>
      </c>
      <c r="U402" t="s">
        <v>3187</v>
      </c>
      <c r="V402" t="s">
        <v>369</v>
      </c>
    </row>
    <row r="403" spans="1:22" ht="16.5" x14ac:dyDescent="0.3">
      <c r="A403" s="21">
        <v>45427</v>
      </c>
      <c r="B403" s="21">
        <v>45427</v>
      </c>
      <c r="C403" s="22" t="s">
        <v>6317</v>
      </c>
      <c r="D403" s="22" t="s">
        <v>6833</v>
      </c>
      <c r="E403" s="22" t="s">
        <v>6169</v>
      </c>
      <c r="F403" s="22" t="s">
        <v>6762</v>
      </c>
      <c r="G403" s="23">
        <v>0</v>
      </c>
      <c r="H403" s="23">
        <v>15882766</v>
      </c>
      <c r="I403" s="23">
        <v>0</v>
      </c>
      <c r="J403" s="23">
        <v>319462647</v>
      </c>
      <c r="K403" s="22" t="s">
        <v>6199</v>
      </c>
      <c r="L403" s="22" t="s">
        <v>6200</v>
      </c>
      <c r="M403" s="22"/>
      <c r="N403" s="22" t="s">
        <v>3204</v>
      </c>
      <c r="O403" s="22" t="s">
        <v>3204</v>
      </c>
      <c r="P403" s="67" t="str">
        <f t="shared" si="7"/>
        <v>P12805</v>
      </c>
      <c r="Q403" s="67" t="str">
        <f t="shared" si="8"/>
        <v>Panoma</v>
      </c>
      <c r="T403">
        <f t="shared" si="6"/>
        <v>5</v>
      </c>
      <c r="U403" t="s">
        <v>3187</v>
      </c>
      <c r="V403" t="s">
        <v>369</v>
      </c>
    </row>
    <row r="404" spans="1:22" ht="16.5" x14ac:dyDescent="0.3">
      <c r="A404" s="21">
        <v>45427</v>
      </c>
      <c r="B404" s="21">
        <v>45427</v>
      </c>
      <c r="C404" s="22" t="s">
        <v>6317</v>
      </c>
      <c r="D404" s="22" t="s">
        <v>6834</v>
      </c>
      <c r="E404" s="22" t="s">
        <v>6169</v>
      </c>
      <c r="F404" s="22" t="s">
        <v>6762</v>
      </c>
      <c r="G404" s="23">
        <v>0</v>
      </c>
      <c r="H404" s="23">
        <v>25362119</v>
      </c>
      <c r="I404" s="23">
        <v>0</v>
      </c>
      <c r="J404" s="23">
        <v>344824766</v>
      </c>
      <c r="K404" s="22" t="s">
        <v>6199</v>
      </c>
      <c r="L404" s="22" t="s">
        <v>6200</v>
      </c>
      <c r="M404" s="22"/>
      <c r="N404" s="22" t="s">
        <v>3195</v>
      </c>
      <c r="O404" s="22" t="s">
        <v>3195</v>
      </c>
      <c r="P404" s="67" t="str">
        <f t="shared" si="7"/>
        <v>P12302</v>
      </c>
      <c r="Q404" s="67" t="str">
        <f t="shared" si="8"/>
        <v>Panoma</v>
      </c>
      <c r="T404">
        <f t="shared" si="6"/>
        <v>5</v>
      </c>
      <c r="U404" t="s">
        <v>3187</v>
      </c>
      <c r="V404" t="s">
        <v>369</v>
      </c>
    </row>
    <row r="405" spans="1:22" ht="16.5" x14ac:dyDescent="0.3">
      <c r="A405" s="21">
        <v>45427</v>
      </c>
      <c r="B405" s="21">
        <v>45427</v>
      </c>
      <c r="C405" s="22" t="s">
        <v>6317</v>
      </c>
      <c r="D405" s="22" t="s">
        <v>6835</v>
      </c>
      <c r="E405" s="22" t="s">
        <v>6169</v>
      </c>
      <c r="F405" s="22" t="s">
        <v>6762</v>
      </c>
      <c r="G405" s="23">
        <v>0</v>
      </c>
      <c r="H405" s="23">
        <v>9030641</v>
      </c>
      <c r="I405" s="23">
        <v>0</v>
      </c>
      <c r="J405" s="23">
        <v>353855407</v>
      </c>
      <c r="K405" s="22" t="s">
        <v>6199</v>
      </c>
      <c r="L405" s="22" t="s">
        <v>6200</v>
      </c>
      <c r="M405" s="22"/>
      <c r="N405" s="22" t="s">
        <v>3563</v>
      </c>
      <c r="O405" s="22" t="s">
        <v>3563</v>
      </c>
      <c r="P405" s="67" t="str">
        <f t="shared" si="7"/>
        <v>P10817</v>
      </c>
      <c r="Q405" s="67" t="str">
        <f t="shared" si="8"/>
        <v>Panoma</v>
      </c>
      <c r="T405">
        <f t="shared" si="6"/>
        <v>5</v>
      </c>
      <c r="U405" t="s">
        <v>3187</v>
      </c>
      <c r="V405" t="s">
        <v>369</v>
      </c>
    </row>
    <row r="406" spans="1:22" ht="16.5" x14ac:dyDescent="0.3">
      <c r="A406" s="21">
        <v>45427</v>
      </c>
      <c r="B406" s="21">
        <v>45427</v>
      </c>
      <c r="C406" s="22" t="s">
        <v>6317</v>
      </c>
      <c r="D406" s="22" t="s">
        <v>6836</v>
      </c>
      <c r="E406" s="22" t="s">
        <v>6169</v>
      </c>
      <c r="F406" s="22" t="s">
        <v>6762</v>
      </c>
      <c r="G406" s="23">
        <v>0</v>
      </c>
      <c r="H406" s="23">
        <v>30961372</v>
      </c>
      <c r="I406" s="23">
        <v>0</v>
      </c>
      <c r="J406" s="23">
        <v>384816779</v>
      </c>
      <c r="K406" s="22" t="s">
        <v>6199</v>
      </c>
      <c r="L406" s="22" t="s">
        <v>6200</v>
      </c>
      <c r="M406" s="22"/>
      <c r="N406" s="22" t="s">
        <v>3258</v>
      </c>
      <c r="O406" s="22" t="s">
        <v>3258</v>
      </c>
      <c r="P406" s="67" t="str">
        <f t="shared" si="7"/>
        <v>P13002</v>
      </c>
      <c r="Q406" s="67" t="str">
        <f t="shared" si="8"/>
        <v>Panoma</v>
      </c>
      <c r="T406">
        <f t="shared" si="6"/>
        <v>5</v>
      </c>
      <c r="U406" t="s">
        <v>3187</v>
      </c>
      <c r="V406" t="s">
        <v>369</v>
      </c>
    </row>
    <row r="407" spans="1:22" ht="16.5" x14ac:dyDescent="0.3">
      <c r="A407" s="21">
        <v>45427</v>
      </c>
      <c r="B407" s="21">
        <v>45427</v>
      </c>
      <c r="C407" s="22" t="s">
        <v>6317</v>
      </c>
      <c r="D407" s="22" t="s">
        <v>6837</v>
      </c>
      <c r="E407" s="22" t="s">
        <v>6169</v>
      </c>
      <c r="F407" s="22" t="s">
        <v>6762</v>
      </c>
      <c r="G407" s="23">
        <v>0</v>
      </c>
      <c r="H407" s="23">
        <v>8205270</v>
      </c>
      <c r="I407" s="23">
        <v>0</v>
      </c>
      <c r="J407" s="23">
        <v>393022049</v>
      </c>
      <c r="K407" s="22" t="s">
        <v>6199</v>
      </c>
      <c r="L407" s="22" t="s">
        <v>6200</v>
      </c>
      <c r="M407" s="22"/>
      <c r="N407" s="22" t="s">
        <v>3568</v>
      </c>
      <c r="O407" s="22" t="s">
        <v>3568</v>
      </c>
      <c r="P407" s="67" t="str">
        <f t="shared" si="7"/>
        <v>P12102</v>
      </c>
      <c r="Q407" s="67" t="str">
        <f t="shared" si="8"/>
        <v>Panoma</v>
      </c>
      <c r="T407">
        <f t="shared" si="6"/>
        <v>5</v>
      </c>
      <c r="U407" t="s">
        <v>3187</v>
      </c>
      <c r="V407" t="s">
        <v>369</v>
      </c>
    </row>
    <row r="408" spans="1:22" ht="16.5" x14ac:dyDescent="0.3">
      <c r="A408" s="21">
        <v>45427</v>
      </c>
      <c r="B408" s="21">
        <v>45427</v>
      </c>
      <c r="C408" s="22" t="s">
        <v>6317</v>
      </c>
      <c r="D408" s="22" t="s">
        <v>6838</v>
      </c>
      <c r="E408" s="22" t="s">
        <v>6169</v>
      </c>
      <c r="F408" s="22" t="s">
        <v>6762</v>
      </c>
      <c r="G408" s="23">
        <v>0</v>
      </c>
      <c r="H408" s="23">
        <v>41485201</v>
      </c>
      <c r="I408" s="23">
        <v>0</v>
      </c>
      <c r="J408" s="23">
        <v>434507250</v>
      </c>
      <c r="K408" s="22" t="s">
        <v>6199</v>
      </c>
      <c r="L408" s="22" t="s">
        <v>6200</v>
      </c>
      <c r="M408" s="22"/>
      <c r="N408" s="22" t="s">
        <v>3361</v>
      </c>
      <c r="O408" s="22" t="s">
        <v>3361</v>
      </c>
      <c r="P408" s="67" t="str">
        <f t="shared" si="7"/>
        <v>P212A03A</v>
      </c>
      <c r="Q408" s="67" t="str">
        <f t="shared" si="8"/>
        <v>Panoma</v>
      </c>
      <c r="T408">
        <f t="shared" si="6"/>
        <v>5</v>
      </c>
      <c r="U408" t="s">
        <v>3187</v>
      </c>
      <c r="V408" t="s">
        <v>369</v>
      </c>
    </row>
    <row r="409" spans="1:22" ht="16.5" x14ac:dyDescent="0.3">
      <c r="A409" s="21">
        <v>45436</v>
      </c>
      <c r="B409" s="21">
        <v>45436</v>
      </c>
      <c r="C409" s="22" t="s">
        <v>6321</v>
      </c>
      <c r="D409" s="22" t="s">
        <v>6839</v>
      </c>
      <c r="E409" s="22" t="s">
        <v>6169</v>
      </c>
      <c r="F409" s="22" t="s">
        <v>6762</v>
      </c>
      <c r="G409" s="23">
        <v>0</v>
      </c>
      <c r="H409" s="23">
        <v>406854207</v>
      </c>
      <c r="I409" s="23">
        <v>0</v>
      </c>
      <c r="J409" s="23">
        <v>841361457</v>
      </c>
      <c r="K409" s="22" t="s">
        <v>6840</v>
      </c>
      <c r="L409" s="22" t="s">
        <v>6841</v>
      </c>
      <c r="M409" s="22"/>
      <c r="N409" s="22" t="s">
        <v>3534</v>
      </c>
      <c r="O409" s="22" t="s">
        <v>3534</v>
      </c>
      <c r="P409" s="67" t="str">
        <f t="shared" si="7"/>
        <v>B2.7.33</v>
      </c>
      <c r="Q409" s="67" t="str">
        <f t="shared" si="8"/>
        <v>Cosmo</v>
      </c>
      <c r="T409">
        <f t="shared" ref="T409:T472" si="9">+MONTH(A409)</f>
        <v>5</v>
      </c>
      <c r="U409" t="s">
        <v>3187</v>
      </c>
      <c r="V409" t="s">
        <v>369</v>
      </c>
    </row>
    <row r="410" spans="1:22" ht="16.5" x14ac:dyDescent="0.3">
      <c r="A410" s="21">
        <v>45439</v>
      </c>
      <c r="B410" s="21">
        <v>45439</v>
      </c>
      <c r="C410" s="22" t="s">
        <v>6326</v>
      </c>
      <c r="D410" s="22" t="s">
        <v>6842</v>
      </c>
      <c r="E410" s="22" t="s">
        <v>6169</v>
      </c>
      <c r="F410" s="22" t="s">
        <v>6762</v>
      </c>
      <c r="G410" s="23">
        <v>0</v>
      </c>
      <c r="H410" s="23">
        <v>136363636</v>
      </c>
      <c r="I410" s="23">
        <v>0</v>
      </c>
      <c r="J410" s="23">
        <v>977725093</v>
      </c>
      <c r="K410" s="22" t="s">
        <v>6840</v>
      </c>
      <c r="L410" s="22" t="s">
        <v>6841</v>
      </c>
      <c r="M410" s="22"/>
      <c r="N410" s="22" t="s">
        <v>3396</v>
      </c>
      <c r="O410" s="22" t="s">
        <v>3396</v>
      </c>
      <c r="P410" s="67" t="str">
        <f t="shared" ref="P410:P467" si="10">IFERROR(LEFT(O410,FIND("_",O410)-1),"")</f>
        <v>B2.7.04</v>
      </c>
      <c r="Q410" s="67" t="str">
        <f t="shared" ref="Q410:Q467" si="11">IFERROR(RIGHT(O410,LEN(O410)-FIND("_",O410)),"")</f>
        <v>Cosmo</v>
      </c>
      <c r="T410">
        <f t="shared" si="9"/>
        <v>5</v>
      </c>
      <c r="U410" t="s">
        <v>3187</v>
      </c>
      <c r="V410" t="s">
        <v>369</v>
      </c>
    </row>
    <row r="411" spans="1:22" ht="16.5" x14ac:dyDescent="0.3">
      <c r="A411" s="21">
        <v>45439</v>
      </c>
      <c r="B411" s="21">
        <v>45439</v>
      </c>
      <c r="C411" s="22" t="s">
        <v>6326</v>
      </c>
      <c r="D411" s="22" t="s">
        <v>6843</v>
      </c>
      <c r="E411" s="22" t="s">
        <v>6169</v>
      </c>
      <c r="F411" s="22" t="s">
        <v>6762</v>
      </c>
      <c r="G411" s="23">
        <v>0</v>
      </c>
      <c r="H411" s="23">
        <v>136363636</v>
      </c>
      <c r="I411" s="23">
        <v>0</v>
      </c>
      <c r="J411" s="23">
        <v>1114088729</v>
      </c>
      <c r="K411" s="22" t="s">
        <v>6840</v>
      </c>
      <c r="L411" s="22" t="s">
        <v>6841</v>
      </c>
      <c r="M411" s="22"/>
      <c r="N411" s="22" t="s">
        <v>3399</v>
      </c>
      <c r="O411" s="22" t="s">
        <v>3399</v>
      </c>
      <c r="P411" s="67" t="str">
        <f t="shared" si="10"/>
        <v>B2.7.05</v>
      </c>
      <c r="Q411" s="67" t="str">
        <f t="shared" si="11"/>
        <v>Cosmo</v>
      </c>
      <c r="T411">
        <f t="shared" si="9"/>
        <v>5</v>
      </c>
      <c r="U411" t="s">
        <v>3187</v>
      </c>
      <c r="V411" t="s">
        <v>369</v>
      </c>
    </row>
    <row r="412" spans="1:22" ht="16.5" x14ac:dyDescent="0.3">
      <c r="A412" s="21">
        <v>45440</v>
      </c>
      <c r="B412" s="21">
        <v>45440</v>
      </c>
      <c r="C412" s="22" t="s">
        <v>6375</v>
      </c>
      <c r="D412" s="22" t="s">
        <v>6844</v>
      </c>
      <c r="E412" s="22" t="s">
        <v>6169</v>
      </c>
      <c r="F412" s="22" t="s">
        <v>6762</v>
      </c>
      <c r="G412" s="23">
        <v>0</v>
      </c>
      <c r="H412" s="23">
        <v>22727273</v>
      </c>
      <c r="I412" s="23">
        <v>0</v>
      </c>
      <c r="J412" s="23">
        <v>1136816002</v>
      </c>
      <c r="K412" s="22" t="s">
        <v>6845</v>
      </c>
      <c r="L412" s="22" t="s">
        <v>6846</v>
      </c>
      <c r="M412" s="22"/>
      <c r="N412" s="22" t="s">
        <v>3408</v>
      </c>
      <c r="O412" s="22" t="s">
        <v>3408</v>
      </c>
      <c r="P412" s="67" t="str">
        <f t="shared" si="10"/>
        <v>P11612A</v>
      </c>
      <c r="Q412" s="67" t="str">
        <f t="shared" si="11"/>
        <v>ThePathway</v>
      </c>
      <c r="T412">
        <f t="shared" si="9"/>
        <v>5</v>
      </c>
      <c r="U412" t="s">
        <v>3159</v>
      </c>
      <c r="V412" t="s">
        <v>369</v>
      </c>
    </row>
    <row r="413" spans="1:22" ht="16.5" x14ac:dyDescent="0.3">
      <c r="A413" s="21">
        <v>45440</v>
      </c>
      <c r="B413" s="21">
        <v>45440</v>
      </c>
      <c r="C413" s="22" t="s">
        <v>6375</v>
      </c>
      <c r="D413" s="22" t="s">
        <v>6847</v>
      </c>
      <c r="E413" s="22" t="s">
        <v>6169</v>
      </c>
      <c r="F413" s="22" t="s">
        <v>6762</v>
      </c>
      <c r="G413" s="23">
        <v>0</v>
      </c>
      <c r="H413" s="23">
        <v>36363636</v>
      </c>
      <c r="I413" s="23">
        <v>0</v>
      </c>
      <c r="J413" s="23">
        <v>1173179638</v>
      </c>
      <c r="K413" s="22" t="s">
        <v>6845</v>
      </c>
      <c r="L413" s="22" t="s">
        <v>6846</v>
      </c>
      <c r="M413" s="22"/>
      <c r="N413" s="22" t="s">
        <v>3418</v>
      </c>
      <c r="O413" s="22" t="s">
        <v>3418</v>
      </c>
      <c r="P413" s="67" t="str">
        <f t="shared" si="10"/>
        <v>P11606</v>
      </c>
      <c r="Q413" s="67" t="str">
        <f t="shared" si="11"/>
        <v>ThePathway</v>
      </c>
      <c r="T413">
        <f t="shared" si="9"/>
        <v>5</v>
      </c>
      <c r="U413" t="s">
        <v>3159</v>
      </c>
      <c r="V413" t="s">
        <v>369</v>
      </c>
    </row>
    <row r="414" spans="1:22" ht="16.5" x14ac:dyDescent="0.3">
      <c r="A414" s="21">
        <v>45440</v>
      </c>
      <c r="B414" s="21">
        <v>45440</v>
      </c>
      <c r="C414" s="22" t="s">
        <v>6375</v>
      </c>
      <c r="D414" s="22" t="s">
        <v>6848</v>
      </c>
      <c r="E414" s="22" t="s">
        <v>6169</v>
      </c>
      <c r="F414" s="22" t="s">
        <v>6762</v>
      </c>
      <c r="G414" s="23">
        <v>0</v>
      </c>
      <c r="H414" s="23">
        <v>22727273</v>
      </c>
      <c r="I414" s="23">
        <v>0</v>
      </c>
      <c r="J414" s="23">
        <v>1195906911</v>
      </c>
      <c r="K414" s="22" t="s">
        <v>6845</v>
      </c>
      <c r="L414" s="22" t="s">
        <v>6846</v>
      </c>
      <c r="M414" s="22"/>
      <c r="N414" s="22" t="s">
        <v>3423</v>
      </c>
      <c r="O414" s="22" t="s">
        <v>3423</v>
      </c>
      <c r="P414" s="67" t="str">
        <f t="shared" si="10"/>
        <v>P112B12A</v>
      </c>
      <c r="Q414" s="67" t="str">
        <f t="shared" si="11"/>
        <v>ThePathway</v>
      </c>
      <c r="T414">
        <f t="shared" si="9"/>
        <v>5</v>
      </c>
      <c r="U414" t="s">
        <v>3159</v>
      </c>
      <c r="V414" t="s">
        <v>369</v>
      </c>
    </row>
    <row r="415" spans="1:22" ht="16.5" x14ac:dyDescent="0.3">
      <c r="A415" s="21">
        <v>45442</v>
      </c>
      <c r="B415" s="21">
        <v>45442</v>
      </c>
      <c r="C415" s="22" t="s">
        <v>6849</v>
      </c>
      <c r="D415" s="22" t="s">
        <v>6850</v>
      </c>
      <c r="E415" s="22" t="s">
        <v>6169</v>
      </c>
      <c r="F415" s="22" t="s">
        <v>6762</v>
      </c>
      <c r="G415" s="23">
        <v>0</v>
      </c>
      <c r="H415" s="23">
        <v>36363636</v>
      </c>
      <c r="I415" s="23">
        <v>0</v>
      </c>
      <c r="J415" s="23">
        <v>1232270547</v>
      </c>
      <c r="K415" s="22" t="s">
        <v>6845</v>
      </c>
      <c r="L415" s="22" t="s">
        <v>6846</v>
      </c>
      <c r="M415" s="22"/>
      <c r="N415" s="22" t="s">
        <v>3411</v>
      </c>
      <c r="O415" s="22" t="s">
        <v>3411</v>
      </c>
      <c r="P415" s="67" t="str">
        <f t="shared" si="10"/>
        <v>P10707</v>
      </c>
      <c r="Q415" s="67" t="str">
        <f t="shared" si="11"/>
        <v>ThePathway</v>
      </c>
      <c r="T415">
        <f t="shared" si="9"/>
        <v>5</v>
      </c>
      <c r="U415" t="s">
        <v>3159</v>
      </c>
      <c r="V415" t="s">
        <v>369</v>
      </c>
    </row>
    <row r="416" spans="1:22" ht="16.5" x14ac:dyDescent="0.3">
      <c r="A416" s="21">
        <v>45442</v>
      </c>
      <c r="B416" s="21">
        <v>45442</v>
      </c>
      <c r="C416" s="22" t="s">
        <v>6849</v>
      </c>
      <c r="D416" s="22" t="s">
        <v>6851</v>
      </c>
      <c r="E416" s="22" t="s">
        <v>6169</v>
      </c>
      <c r="F416" s="22" t="s">
        <v>6762</v>
      </c>
      <c r="G416" s="23">
        <v>0</v>
      </c>
      <c r="H416" s="23">
        <v>22727273</v>
      </c>
      <c r="I416" s="23">
        <v>0</v>
      </c>
      <c r="J416" s="23">
        <v>1254997820</v>
      </c>
      <c r="K416" s="22" t="s">
        <v>6845</v>
      </c>
      <c r="L416" s="22" t="s">
        <v>6846</v>
      </c>
      <c r="M416" s="22"/>
      <c r="N416" s="22" t="s">
        <v>3414</v>
      </c>
      <c r="O416" s="22" t="s">
        <v>3414</v>
      </c>
      <c r="P416" s="67" t="str">
        <f t="shared" si="10"/>
        <v>P10712B</v>
      </c>
      <c r="Q416" s="67" t="str">
        <f t="shared" si="11"/>
        <v>ThePathway</v>
      </c>
      <c r="T416">
        <f t="shared" si="9"/>
        <v>5</v>
      </c>
      <c r="U416" t="s">
        <v>3159</v>
      </c>
      <c r="V416" t="s">
        <v>369</v>
      </c>
    </row>
    <row r="417" spans="1:22" ht="16.5" x14ac:dyDescent="0.3">
      <c r="A417" s="21">
        <v>45442</v>
      </c>
      <c r="B417" s="21">
        <v>45442</v>
      </c>
      <c r="C417" s="22" t="s">
        <v>6852</v>
      </c>
      <c r="D417" s="22" t="s">
        <v>6853</v>
      </c>
      <c r="E417" s="22" t="s">
        <v>6169</v>
      </c>
      <c r="F417" s="22" t="s">
        <v>6762</v>
      </c>
      <c r="G417" s="23">
        <v>0</v>
      </c>
      <c r="H417" s="23">
        <v>17546790</v>
      </c>
      <c r="I417" s="23">
        <v>0</v>
      </c>
      <c r="J417" s="23">
        <v>1272544610</v>
      </c>
      <c r="K417" s="22" t="s">
        <v>3609</v>
      </c>
      <c r="L417" s="22" t="s">
        <v>3610</v>
      </c>
      <c r="M417" s="22"/>
      <c r="N417" s="22" t="s">
        <v>3367</v>
      </c>
      <c r="O417" s="22" t="s">
        <v>3367</v>
      </c>
      <c r="P417" s="67" t="str">
        <f>IFERROR(LEFT(N417,FIND("_",N417)-1),"")</f>
        <v>P21607</v>
      </c>
      <c r="Q417" s="67" t="str">
        <f>IFERROR(RIGHT(N417,LEN(N417)-FIND("_",N417)),"")</f>
        <v>Panoma</v>
      </c>
      <c r="T417">
        <f t="shared" si="9"/>
        <v>5</v>
      </c>
      <c r="U417" t="s">
        <v>3187</v>
      </c>
      <c r="V417" t="s">
        <v>369</v>
      </c>
    </row>
    <row r="418" spans="1:22" ht="16.5" x14ac:dyDescent="0.3">
      <c r="A418" s="21">
        <v>45443</v>
      </c>
      <c r="B418" s="21">
        <v>45443</v>
      </c>
      <c r="C418" s="22" t="s">
        <v>4310</v>
      </c>
      <c r="D418" s="22" t="s">
        <v>6183</v>
      </c>
      <c r="E418" s="22" t="s">
        <v>6169</v>
      </c>
      <c r="F418" s="22" t="s">
        <v>4225</v>
      </c>
      <c r="G418" s="23"/>
      <c r="H418" s="23">
        <v>0</v>
      </c>
      <c r="I418" s="23">
        <v>0</v>
      </c>
      <c r="J418" s="23">
        <v>0</v>
      </c>
      <c r="K418" s="22"/>
      <c r="L418" s="22"/>
      <c r="M418" s="22"/>
      <c r="N418" s="22"/>
      <c r="O418" s="22"/>
      <c r="P418" s="67" t="str">
        <f t="shared" si="10"/>
        <v/>
      </c>
      <c r="Q418" s="67" t="str">
        <f t="shared" si="11"/>
        <v/>
      </c>
      <c r="T418">
        <f t="shared" si="9"/>
        <v>5</v>
      </c>
      <c r="V418" t="s">
        <v>369</v>
      </c>
    </row>
    <row r="419" spans="1:22" ht="16.5" x14ac:dyDescent="0.3">
      <c r="A419" s="21">
        <v>45454</v>
      </c>
      <c r="B419" s="21">
        <v>45454</v>
      </c>
      <c r="C419" s="22" t="s">
        <v>6854</v>
      </c>
      <c r="D419" s="22" t="s">
        <v>6855</v>
      </c>
      <c r="E419" s="22" t="s">
        <v>6169</v>
      </c>
      <c r="F419" s="22" t="s">
        <v>6762</v>
      </c>
      <c r="G419" s="23">
        <v>0</v>
      </c>
      <c r="H419" s="23">
        <v>22727272</v>
      </c>
      <c r="I419" s="23">
        <v>0</v>
      </c>
      <c r="J419" s="23">
        <v>22727272</v>
      </c>
      <c r="K419" s="22" t="s">
        <v>6845</v>
      </c>
      <c r="L419" s="22" t="s">
        <v>6846</v>
      </c>
      <c r="M419" s="22"/>
      <c r="N419" s="22" t="s">
        <v>3517</v>
      </c>
      <c r="O419" s="22" t="s">
        <v>3517</v>
      </c>
      <c r="P419" s="67" t="str">
        <f t="shared" si="10"/>
        <v>P103A12A</v>
      </c>
      <c r="Q419" s="67" t="str">
        <f t="shared" si="11"/>
        <v>ThePathway</v>
      </c>
      <c r="T419">
        <f t="shared" si="9"/>
        <v>6</v>
      </c>
      <c r="U419" t="s">
        <v>3159</v>
      </c>
      <c r="V419" t="s">
        <v>369</v>
      </c>
    </row>
    <row r="420" spans="1:22" ht="16.5" x14ac:dyDescent="0.3">
      <c r="A420" s="21">
        <v>45454</v>
      </c>
      <c r="B420" s="21">
        <v>45454</v>
      </c>
      <c r="C420" s="22" t="s">
        <v>6854</v>
      </c>
      <c r="D420" s="22" t="s">
        <v>6856</v>
      </c>
      <c r="E420" s="22" t="s">
        <v>6169</v>
      </c>
      <c r="F420" s="22" t="s">
        <v>6762</v>
      </c>
      <c r="G420" s="23">
        <v>0</v>
      </c>
      <c r="H420" s="23">
        <v>22727273</v>
      </c>
      <c r="I420" s="23">
        <v>0</v>
      </c>
      <c r="J420" s="23">
        <v>45454545</v>
      </c>
      <c r="K420" s="22" t="s">
        <v>6845</v>
      </c>
      <c r="L420" s="22" t="s">
        <v>6846</v>
      </c>
      <c r="M420" s="22"/>
      <c r="N420" s="22" t="s">
        <v>2284</v>
      </c>
      <c r="O420" s="22" t="s">
        <v>2284</v>
      </c>
      <c r="P420" s="67" t="str">
        <f t="shared" si="10"/>
        <v>P11712B</v>
      </c>
      <c r="Q420" s="67" t="str">
        <f t="shared" si="11"/>
        <v>ThePathway</v>
      </c>
      <c r="T420">
        <f t="shared" si="9"/>
        <v>6</v>
      </c>
      <c r="U420" t="s">
        <v>3159</v>
      </c>
      <c r="V420" t="s">
        <v>369</v>
      </c>
    </row>
    <row r="421" spans="1:22" ht="16.5" x14ac:dyDescent="0.3">
      <c r="A421" s="21">
        <v>45456</v>
      </c>
      <c r="B421" s="21">
        <v>45456</v>
      </c>
      <c r="C421" s="22" t="s">
        <v>6386</v>
      </c>
      <c r="D421" s="22" t="s">
        <v>6857</v>
      </c>
      <c r="E421" s="22" t="s">
        <v>6169</v>
      </c>
      <c r="F421" s="22" t="s">
        <v>6762</v>
      </c>
      <c r="G421" s="23">
        <v>0</v>
      </c>
      <c r="H421" s="23">
        <v>13636364</v>
      </c>
      <c r="I421" s="23">
        <v>0</v>
      </c>
      <c r="J421" s="23">
        <v>59090909</v>
      </c>
      <c r="K421" s="22" t="s">
        <v>3515</v>
      </c>
      <c r="L421" s="22" t="s">
        <v>3516</v>
      </c>
      <c r="M421" s="22"/>
      <c r="N421" s="22" t="s">
        <v>3445</v>
      </c>
      <c r="O421" s="22" t="s">
        <v>3445</v>
      </c>
      <c r="P421" s="67" t="str">
        <f t="shared" si="10"/>
        <v>P10512B</v>
      </c>
      <c r="Q421" s="67" t="str">
        <f t="shared" si="11"/>
        <v>ThePathway</v>
      </c>
      <c r="T421">
        <f t="shared" si="9"/>
        <v>6</v>
      </c>
      <c r="U421" t="s">
        <v>3159</v>
      </c>
      <c r="V421" t="s">
        <v>369</v>
      </c>
    </row>
    <row r="422" spans="1:22" ht="16.5" x14ac:dyDescent="0.3">
      <c r="A422" s="21">
        <v>45457</v>
      </c>
      <c r="B422" s="21">
        <v>45457</v>
      </c>
      <c r="C422" s="22" t="s">
        <v>6408</v>
      </c>
      <c r="D422" s="22" t="s">
        <v>6858</v>
      </c>
      <c r="E422" s="22" t="s">
        <v>6169</v>
      </c>
      <c r="F422" s="22" t="s">
        <v>6762</v>
      </c>
      <c r="G422" s="23">
        <v>0</v>
      </c>
      <c r="H422" s="23">
        <v>147432115</v>
      </c>
      <c r="I422" s="23">
        <v>0</v>
      </c>
      <c r="J422" s="23">
        <v>206523024</v>
      </c>
      <c r="K422" s="22" t="s">
        <v>6199</v>
      </c>
      <c r="L422" s="22" t="s">
        <v>6200</v>
      </c>
      <c r="M422" s="22"/>
      <c r="N422" s="22" t="s">
        <v>3551</v>
      </c>
      <c r="O422" s="22" t="s">
        <v>3551</v>
      </c>
      <c r="P422" s="67" t="str">
        <f t="shared" si="10"/>
        <v>P11902</v>
      </c>
      <c r="Q422" s="67" t="str">
        <f t="shared" si="11"/>
        <v>Panoma</v>
      </c>
      <c r="T422">
        <f t="shared" si="9"/>
        <v>6</v>
      </c>
      <c r="U422" t="s">
        <v>3187</v>
      </c>
      <c r="V422" t="s">
        <v>369</v>
      </c>
    </row>
    <row r="423" spans="1:22" ht="16.5" x14ac:dyDescent="0.3">
      <c r="A423" s="21">
        <v>45457</v>
      </c>
      <c r="B423" s="21">
        <v>45457</v>
      </c>
      <c r="C423" s="22" t="s">
        <v>6408</v>
      </c>
      <c r="D423" s="22" t="s">
        <v>6859</v>
      </c>
      <c r="E423" s="22" t="s">
        <v>6169</v>
      </c>
      <c r="F423" s="22" t="s">
        <v>6762</v>
      </c>
      <c r="G423" s="23">
        <v>0</v>
      </c>
      <c r="H423" s="23">
        <v>100433385</v>
      </c>
      <c r="I423" s="23">
        <v>0</v>
      </c>
      <c r="J423" s="23">
        <v>306956409</v>
      </c>
      <c r="K423" s="22" t="s">
        <v>6199</v>
      </c>
      <c r="L423" s="22" t="s">
        <v>6200</v>
      </c>
      <c r="M423" s="22"/>
      <c r="N423" s="22" t="s">
        <v>3553</v>
      </c>
      <c r="O423" s="22" t="s">
        <v>3553</v>
      </c>
      <c r="P423" s="67" t="str">
        <f t="shared" si="10"/>
        <v>P11515</v>
      </c>
      <c r="Q423" s="67" t="str">
        <f t="shared" si="11"/>
        <v>Panoma</v>
      </c>
      <c r="T423">
        <f t="shared" si="9"/>
        <v>6</v>
      </c>
      <c r="U423" t="s">
        <v>3187</v>
      </c>
      <c r="V423" t="s">
        <v>369</v>
      </c>
    </row>
    <row r="424" spans="1:22" ht="16.5" x14ac:dyDescent="0.3">
      <c r="A424" s="21">
        <v>45457</v>
      </c>
      <c r="B424" s="21">
        <v>45457</v>
      </c>
      <c r="C424" s="22" t="s">
        <v>6408</v>
      </c>
      <c r="D424" s="22" t="s">
        <v>6860</v>
      </c>
      <c r="E424" s="22" t="s">
        <v>6169</v>
      </c>
      <c r="F424" s="22" t="s">
        <v>6762</v>
      </c>
      <c r="G424" s="23">
        <v>0</v>
      </c>
      <c r="H424" s="23">
        <v>60315194</v>
      </c>
      <c r="I424" s="23">
        <v>0</v>
      </c>
      <c r="J424" s="23">
        <v>367271603</v>
      </c>
      <c r="K424" s="22" t="s">
        <v>6199</v>
      </c>
      <c r="L424" s="22" t="s">
        <v>6200</v>
      </c>
      <c r="M424" s="22"/>
      <c r="N424" s="22" t="s">
        <v>6861</v>
      </c>
      <c r="O424" s="22" t="s">
        <v>6861</v>
      </c>
      <c r="P424" s="67" t="str">
        <f t="shared" si="10"/>
        <v>P11712</v>
      </c>
      <c r="Q424" s="67" t="str">
        <f t="shared" si="11"/>
        <v>Panoma</v>
      </c>
      <c r="T424">
        <f t="shared" si="9"/>
        <v>6</v>
      </c>
      <c r="U424" t="s">
        <v>3187</v>
      </c>
      <c r="V424" t="s">
        <v>369</v>
      </c>
    </row>
    <row r="425" spans="1:22" ht="16.5" x14ac:dyDescent="0.3">
      <c r="A425" s="21">
        <v>45457</v>
      </c>
      <c r="B425" s="21">
        <v>45457</v>
      </c>
      <c r="C425" s="22" t="s">
        <v>6408</v>
      </c>
      <c r="D425" s="22" t="s">
        <v>6862</v>
      </c>
      <c r="E425" s="22" t="s">
        <v>6169</v>
      </c>
      <c r="F425" s="22" t="s">
        <v>6762</v>
      </c>
      <c r="G425" s="23">
        <v>0</v>
      </c>
      <c r="H425" s="23">
        <v>66576116</v>
      </c>
      <c r="I425" s="23">
        <v>0</v>
      </c>
      <c r="J425" s="23">
        <v>433847719</v>
      </c>
      <c r="K425" s="22" t="s">
        <v>6199</v>
      </c>
      <c r="L425" s="22" t="s">
        <v>6200</v>
      </c>
      <c r="M425" s="22"/>
      <c r="N425" s="22" t="s">
        <v>3591</v>
      </c>
      <c r="O425" s="22" t="s">
        <v>3591</v>
      </c>
      <c r="P425" s="67" t="str">
        <f t="shared" si="10"/>
        <v>P11112</v>
      </c>
      <c r="Q425" s="67" t="str">
        <f t="shared" si="11"/>
        <v>Panoma</v>
      </c>
      <c r="T425">
        <f t="shared" si="9"/>
        <v>6</v>
      </c>
      <c r="U425" t="s">
        <v>3187</v>
      </c>
      <c r="V425" t="s">
        <v>369</v>
      </c>
    </row>
    <row r="426" spans="1:22" ht="16.5" x14ac:dyDescent="0.3">
      <c r="A426" s="21">
        <v>45457</v>
      </c>
      <c r="B426" s="21">
        <v>45457</v>
      </c>
      <c r="C426" s="22" t="s">
        <v>6408</v>
      </c>
      <c r="D426" s="22" t="s">
        <v>6863</v>
      </c>
      <c r="E426" s="22" t="s">
        <v>6169</v>
      </c>
      <c r="F426" s="22" t="s">
        <v>6762</v>
      </c>
      <c r="G426" s="23">
        <v>0</v>
      </c>
      <c r="H426" s="23">
        <v>112520198</v>
      </c>
      <c r="I426" s="23">
        <v>0</v>
      </c>
      <c r="J426" s="23">
        <v>546367917</v>
      </c>
      <c r="K426" s="22" t="s">
        <v>6199</v>
      </c>
      <c r="L426" s="22" t="s">
        <v>6200</v>
      </c>
      <c r="M426" s="22"/>
      <c r="N426" s="22" t="s">
        <v>3555</v>
      </c>
      <c r="O426" s="22" t="s">
        <v>3555</v>
      </c>
      <c r="P426" s="67" t="str">
        <f t="shared" si="10"/>
        <v>P11512B</v>
      </c>
      <c r="Q426" s="67" t="str">
        <f t="shared" si="11"/>
        <v>Panoma</v>
      </c>
      <c r="T426">
        <f t="shared" si="9"/>
        <v>6</v>
      </c>
      <c r="U426" t="s">
        <v>3187</v>
      </c>
      <c r="V426" t="s">
        <v>369</v>
      </c>
    </row>
    <row r="427" spans="1:22" ht="16.5" x14ac:dyDescent="0.3">
      <c r="A427" s="21">
        <v>45457</v>
      </c>
      <c r="B427" s="21">
        <v>45457</v>
      </c>
      <c r="C427" s="22" t="s">
        <v>6408</v>
      </c>
      <c r="D427" s="22" t="s">
        <v>6864</v>
      </c>
      <c r="E427" s="22" t="s">
        <v>6169</v>
      </c>
      <c r="F427" s="22" t="s">
        <v>6762</v>
      </c>
      <c r="G427" s="23">
        <v>0</v>
      </c>
      <c r="H427" s="23">
        <v>37369578</v>
      </c>
      <c r="I427" s="23">
        <v>0</v>
      </c>
      <c r="J427" s="23">
        <v>583737495</v>
      </c>
      <c r="K427" s="22" t="s">
        <v>6199</v>
      </c>
      <c r="L427" s="22" t="s">
        <v>6200</v>
      </c>
      <c r="M427" s="22"/>
      <c r="N427" s="22" t="s">
        <v>3614</v>
      </c>
      <c r="O427" s="22" t="s">
        <v>3614</v>
      </c>
      <c r="P427" s="67" t="str">
        <f t="shared" si="10"/>
        <v>P11501</v>
      </c>
      <c r="Q427" s="67" t="str">
        <f t="shared" si="11"/>
        <v>Panoma</v>
      </c>
      <c r="T427">
        <f t="shared" si="9"/>
        <v>6</v>
      </c>
      <c r="U427" t="s">
        <v>3187</v>
      </c>
      <c r="V427" t="s">
        <v>369</v>
      </c>
    </row>
    <row r="428" spans="1:22" ht="16.5" x14ac:dyDescent="0.3">
      <c r="A428" s="21">
        <v>45457</v>
      </c>
      <c r="B428" s="21">
        <v>45457</v>
      </c>
      <c r="C428" s="22" t="s">
        <v>6408</v>
      </c>
      <c r="D428" s="22" t="s">
        <v>6865</v>
      </c>
      <c r="E428" s="22" t="s">
        <v>6169</v>
      </c>
      <c r="F428" s="22" t="s">
        <v>6762</v>
      </c>
      <c r="G428" s="23">
        <v>0</v>
      </c>
      <c r="H428" s="23">
        <v>65708694</v>
      </c>
      <c r="I428" s="23">
        <v>0</v>
      </c>
      <c r="J428" s="23">
        <v>649446189</v>
      </c>
      <c r="K428" s="22" t="s">
        <v>6199</v>
      </c>
      <c r="L428" s="22" t="s">
        <v>6200</v>
      </c>
      <c r="M428" s="22"/>
      <c r="N428" s="22" t="s">
        <v>3273</v>
      </c>
      <c r="O428" s="22" t="s">
        <v>3273</v>
      </c>
      <c r="P428" s="67" t="str">
        <f t="shared" si="10"/>
        <v>P11707</v>
      </c>
      <c r="Q428" s="67" t="str">
        <f t="shared" si="11"/>
        <v>Panoma</v>
      </c>
      <c r="T428">
        <f t="shared" si="9"/>
        <v>6</v>
      </c>
      <c r="U428" t="s">
        <v>3187</v>
      </c>
      <c r="V428" t="s">
        <v>369</v>
      </c>
    </row>
    <row r="429" spans="1:22" ht="16.5" x14ac:dyDescent="0.3">
      <c r="A429" s="21">
        <v>45457</v>
      </c>
      <c r="B429" s="21">
        <v>45457</v>
      </c>
      <c r="C429" s="22" t="s">
        <v>6408</v>
      </c>
      <c r="D429" s="22" t="s">
        <v>6866</v>
      </c>
      <c r="E429" s="22" t="s">
        <v>6169</v>
      </c>
      <c r="F429" s="22" t="s">
        <v>6762</v>
      </c>
      <c r="G429" s="23">
        <v>0</v>
      </c>
      <c r="H429" s="23">
        <v>44173489</v>
      </c>
      <c r="I429" s="23">
        <v>0</v>
      </c>
      <c r="J429" s="23">
        <v>693619678</v>
      </c>
      <c r="K429" s="22" t="s">
        <v>6199</v>
      </c>
      <c r="L429" s="22" t="s">
        <v>6200</v>
      </c>
      <c r="M429" s="22"/>
      <c r="N429" s="22" t="s">
        <v>6826</v>
      </c>
      <c r="O429" s="22" t="s">
        <v>6826</v>
      </c>
      <c r="P429" s="67" t="str">
        <f t="shared" si="10"/>
        <v>P12201</v>
      </c>
      <c r="Q429" s="67" t="str">
        <f t="shared" si="11"/>
        <v>Panoma</v>
      </c>
      <c r="T429">
        <f t="shared" si="9"/>
        <v>6</v>
      </c>
      <c r="U429" t="s">
        <v>3187</v>
      </c>
      <c r="V429" t="s">
        <v>369</v>
      </c>
    </row>
    <row r="430" spans="1:22" ht="16.5" x14ac:dyDescent="0.3">
      <c r="A430" s="21">
        <v>45457</v>
      </c>
      <c r="B430" s="21">
        <v>45457</v>
      </c>
      <c r="C430" s="22" t="s">
        <v>6408</v>
      </c>
      <c r="D430" s="22" t="s">
        <v>6867</v>
      </c>
      <c r="E430" s="22" t="s">
        <v>6169</v>
      </c>
      <c r="F430" s="22" t="s">
        <v>6762</v>
      </c>
      <c r="G430" s="23">
        <v>0</v>
      </c>
      <c r="H430" s="23">
        <v>78632161</v>
      </c>
      <c r="I430" s="23">
        <v>0</v>
      </c>
      <c r="J430" s="23">
        <v>772251839</v>
      </c>
      <c r="K430" s="22" t="s">
        <v>6199</v>
      </c>
      <c r="L430" s="22" t="s">
        <v>6200</v>
      </c>
      <c r="M430" s="22"/>
      <c r="N430" s="22" t="s">
        <v>3557</v>
      </c>
      <c r="O430" s="22" t="s">
        <v>3557</v>
      </c>
      <c r="P430" s="67" t="str">
        <f t="shared" si="10"/>
        <v>P12803A</v>
      </c>
      <c r="Q430" s="67" t="str">
        <f t="shared" si="11"/>
        <v>Panoma</v>
      </c>
      <c r="T430">
        <f t="shared" si="9"/>
        <v>6</v>
      </c>
      <c r="U430" t="s">
        <v>3187</v>
      </c>
      <c r="V430" t="s">
        <v>369</v>
      </c>
    </row>
    <row r="431" spans="1:22" ht="16.5" x14ac:dyDescent="0.3">
      <c r="A431" s="21">
        <v>45457</v>
      </c>
      <c r="B431" s="21">
        <v>45457</v>
      </c>
      <c r="C431" s="22" t="s">
        <v>6408</v>
      </c>
      <c r="D431" s="22" t="s">
        <v>6868</v>
      </c>
      <c r="E431" s="22" t="s">
        <v>6169</v>
      </c>
      <c r="F431" s="22" t="s">
        <v>6762</v>
      </c>
      <c r="G431" s="23">
        <v>0</v>
      </c>
      <c r="H431" s="23">
        <v>43503658</v>
      </c>
      <c r="I431" s="23">
        <v>0</v>
      </c>
      <c r="J431" s="23">
        <v>815755497</v>
      </c>
      <c r="K431" s="22" t="s">
        <v>6199</v>
      </c>
      <c r="L431" s="22" t="s">
        <v>6200</v>
      </c>
      <c r="M431" s="22"/>
      <c r="N431" s="22" t="s">
        <v>3616</v>
      </c>
      <c r="O431" s="22" t="s">
        <v>3616</v>
      </c>
      <c r="P431" s="67" t="str">
        <f t="shared" si="10"/>
        <v>P112B12A</v>
      </c>
      <c r="Q431" s="67" t="str">
        <f t="shared" si="11"/>
        <v>Panoma</v>
      </c>
      <c r="T431">
        <f t="shared" si="9"/>
        <v>6</v>
      </c>
      <c r="U431" t="s">
        <v>3187</v>
      </c>
      <c r="V431" t="s">
        <v>369</v>
      </c>
    </row>
    <row r="432" spans="1:22" ht="16.5" x14ac:dyDescent="0.3">
      <c r="A432" s="21">
        <v>45457</v>
      </c>
      <c r="B432" s="21">
        <v>45457</v>
      </c>
      <c r="C432" s="22" t="s">
        <v>6408</v>
      </c>
      <c r="D432" s="22" t="s">
        <v>6869</v>
      </c>
      <c r="E432" s="22" t="s">
        <v>6169</v>
      </c>
      <c r="F432" s="22" t="s">
        <v>6762</v>
      </c>
      <c r="G432" s="23">
        <v>0</v>
      </c>
      <c r="H432" s="23">
        <v>36708750</v>
      </c>
      <c r="I432" s="23">
        <v>0</v>
      </c>
      <c r="J432" s="23">
        <v>852464247</v>
      </c>
      <c r="K432" s="22" t="s">
        <v>6199</v>
      </c>
      <c r="L432" s="22" t="s">
        <v>6200</v>
      </c>
      <c r="M432" s="22"/>
      <c r="N432" s="22" t="s">
        <v>3495</v>
      </c>
      <c r="O432" s="22" t="s">
        <v>3495</v>
      </c>
      <c r="P432" s="67" t="str">
        <f t="shared" si="10"/>
        <v>P10901</v>
      </c>
      <c r="Q432" s="67" t="str">
        <f t="shared" si="11"/>
        <v>Panoma</v>
      </c>
      <c r="T432">
        <f t="shared" si="9"/>
        <v>6</v>
      </c>
      <c r="U432" t="s">
        <v>3187</v>
      </c>
      <c r="V432" t="s">
        <v>369</v>
      </c>
    </row>
    <row r="433" spans="1:22" ht="16.5" x14ac:dyDescent="0.3">
      <c r="A433" s="21">
        <v>45457</v>
      </c>
      <c r="B433" s="21">
        <v>45457</v>
      </c>
      <c r="C433" s="22" t="s">
        <v>6408</v>
      </c>
      <c r="D433" s="22" t="s">
        <v>6870</v>
      </c>
      <c r="E433" s="22" t="s">
        <v>6169</v>
      </c>
      <c r="F433" s="22" t="s">
        <v>6762</v>
      </c>
      <c r="G433" s="23">
        <v>0</v>
      </c>
      <c r="H433" s="23">
        <v>33073575</v>
      </c>
      <c r="I433" s="23">
        <v>0</v>
      </c>
      <c r="J433" s="23">
        <v>885537822</v>
      </c>
      <c r="K433" s="22" t="s">
        <v>6199</v>
      </c>
      <c r="L433" s="22" t="s">
        <v>6200</v>
      </c>
      <c r="M433" s="22"/>
      <c r="N433" s="22" t="s">
        <v>3597</v>
      </c>
      <c r="O433" s="22" t="s">
        <v>3597</v>
      </c>
      <c r="P433" s="67" t="str">
        <f t="shared" si="10"/>
        <v>P103A16</v>
      </c>
      <c r="Q433" s="67" t="str">
        <f t="shared" si="11"/>
        <v>Panoma</v>
      </c>
      <c r="T433">
        <f t="shared" si="9"/>
        <v>6</v>
      </c>
      <c r="U433" t="s">
        <v>3187</v>
      </c>
      <c r="V433" t="s">
        <v>369</v>
      </c>
    </row>
    <row r="434" spans="1:22" ht="16.5" x14ac:dyDescent="0.3">
      <c r="A434" s="21">
        <v>45457</v>
      </c>
      <c r="B434" s="21">
        <v>45457</v>
      </c>
      <c r="C434" s="22" t="s">
        <v>6408</v>
      </c>
      <c r="D434" s="22" t="s">
        <v>6871</v>
      </c>
      <c r="E434" s="22" t="s">
        <v>6169</v>
      </c>
      <c r="F434" s="22" t="s">
        <v>6762</v>
      </c>
      <c r="G434" s="23">
        <v>0</v>
      </c>
      <c r="H434" s="23">
        <v>23533317</v>
      </c>
      <c r="I434" s="23">
        <v>0</v>
      </c>
      <c r="J434" s="23">
        <v>909071139</v>
      </c>
      <c r="K434" s="22" t="s">
        <v>6199</v>
      </c>
      <c r="L434" s="22" t="s">
        <v>6200</v>
      </c>
      <c r="M434" s="22"/>
      <c r="N434" s="22" t="s">
        <v>3541</v>
      </c>
      <c r="O434" s="22" t="s">
        <v>3541</v>
      </c>
      <c r="P434" s="67" t="str">
        <f t="shared" si="10"/>
        <v>P12901</v>
      </c>
      <c r="Q434" s="67" t="str">
        <f t="shared" si="11"/>
        <v>Panoma</v>
      </c>
      <c r="T434">
        <f t="shared" si="9"/>
        <v>6</v>
      </c>
      <c r="U434" t="s">
        <v>3187</v>
      </c>
      <c r="V434" t="s">
        <v>369</v>
      </c>
    </row>
    <row r="435" spans="1:22" ht="16.5" x14ac:dyDescent="0.3">
      <c r="A435" s="21">
        <v>45457</v>
      </c>
      <c r="B435" s="21">
        <v>45457</v>
      </c>
      <c r="C435" s="22" t="s">
        <v>6408</v>
      </c>
      <c r="D435" s="22" t="s">
        <v>6872</v>
      </c>
      <c r="E435" s="22" t="s">
        <v>6169</v>
      </c>
      <c r="F435" s="22" t="s">
        <v>6762</v>
      </c>
      <c r="G435" s="23">
        <v>0</v>
      </c>
      <c r="H435" s="23">
        <v>99584199</v>
      </c>
      <c r="I435" s="23">
        <v>0</v>
      </c>
      <c r="J435" s="23">
        <v>1008655338</v>
      </c>
      <c r="K435" s="22" t="s">
        <v>6199</v>
      </c>
      <c r="L435" s="22" t="s">
        <v>6200</v>
      </c>
      <c r="M435" s="22"/>
      <c r="N435" s="22" t="s">
        <v>3559</v>
      </c>
      <c r="O435" s="22" t="s">
        <v>3559</v>
      </c>
      <c r="P435" s="67" t="str">
        <f t="shared" si="10"/>
        <v>P11115</v>
      </c>
      <c r="Q435" s="67" t="str">
        <f t="shared" si="11"/>
        <v>Panoma</v>
      </c>
      <c r="T435">
        <f t="shared" si="9"/>
        <v>6</v>
      </c>
      <c r="U435" t="s">
        <v>3187</v>
      </c>
      <c r="V435" t="s">
        <v>369</v>
      </c>
    </row>
    <row r="436" spans="1:22" ht="16.5" x14ac:dyDescent="0.3">
      <c r="A436" s="21">
        <v>45457</v>
      </c>
      <c r="B436" s="21">
        <v>45457</v>
      </c>
      <c r="C436" s="22" t="s">
        <v>6408</v>
      </c>
      <c r="D436" s="22" t="s">
        <v>6873</v>
      </c>
      <c r="E436" s="22" t="s">
        <v>6169</v>
      </c>
      <c r="F436" s="22" t="s">
        <v>6762</v>
      </c>
      <c r="G436" s="23">
        <v>0</v>
      </c>
      <c r="H436" s="23">
        <v>45472182</v>
      </c>
      <c r="I436" s="23">
        <v>0</v>
      </c>
      <c r="J436" s="23">
        <v>1054127520</v>
      </c>
      <c r="K436" s="22" t="s">
        <v>6199</v>
      </c>
      <c r="L436" s="22" t="s">
        <v>6200</v>
      </c>
      <c r="M436" s="22"/>
      <c r="N436" s="22" t="s">
        <v>3619</v>
      </c>
      <c r="O436" s="22" t="s">
        <v>3619</v>
      </c>
      <c r="P436" s="67" t="str">
        <f t="shared" si="10"/>
        <v>P13101</v>
      </c>
      <c r="Q436" s="67" t="str">
        <f t="shared" si="11"/>
        <v>Panoma</v>
      </c>
      <c r="T436">
        <f t="shared" si="9"/>
        <v>6</v>
      </c>
      <c r="U436" t="s">
        <v>3187</v>
      </c>
      <c r="V436" t="s">
        <v>369</v>
      </c>
    </row>
    <row r="437" spans="1:22" ht="16.5" x14ac:dyDescent="0.3">
      <c r="A437" s="21">
        <v>45457</v>
      </c>
      <c r="B437" s="21">
        <v>45457</v>
      </c>
      <c r="C437" s="22" t="s">
        <v>6408</v>
      </c>
      <c r="D437" s="22" t="s">
        <v>6874</v>
      </c>
      <c r="E437" s="22" t="s">
        <v>6169</v>
      </c>
      <c r="F437" s="22" t="s">
        <v>6762</v>
      </c>
      <c r="G437" s="23">
        <v>0</v>
      </c>
      <c r="H437" s="23">
        <v>159044204</v>
      </c>
      <c r="I437" s="23">
        <v>0</v>
      </c>
      <c r="J437" s="23">
        <v>1213171724</v>
      </c>
      <c r="K437" s="22" t="s">
        <v>6199</v>
      </c>
      <c r="L437" s="22" t="s">
        <v>6200</v>
      </c>
      <c r="M437" s="22"/>
      <c r="N437" s="22" t="s">
        <v>3561</v>
      </c>
      <c r="O437" s="22" t="s">
        <v>3561</v>
      </c>
      <c r="P437" s="67" t="str">
        <f t="shared" si="10"/>
        <v>P13102</v>
      </c>
      <c r="Q437" s="67" t="str">
        <f t="shared" si="11"/>
        <v>Panoma</v>
      </c>
      <c r="T437">
        <f t="shared" si="9"/>
        <v>6</v>
      </c>
      <c r="U437" t="s">
        <v>3187</v>
      </c>
      <c r="V437" t="s">
        <v>369</v>
      </c>
    </row>
    <row r="438" spans="1:22" ht="16.5" x14ac:dyDescent="0.3">
      <c r="A438" s="21">
        <v>45457</v>
      </c>
      <c r="B438" s="21">
        <v>45457</v>
      </c>
      <c r="C438" s="22" t="s">
        <v>6408</v>
      </c>
      <c r="D438" s="22" t="s">
        <v>6875</v>
      </c>
      <c r="E438" s="22" t="s">
        <v>6169</v>
      </c>
      <c r="F438" s="22" t="s">
        <v>6762</v>
      </c>
      <c r="G438" s="23">
        <v>0</v>
      </c>
      <c r="H438" s="23">
        <v>79413830</v>
      </c>
      <c r="I438" s="23">
        <v>0</v>
      </c>
      <c r="J438" s="23">
        <v>1292585554</v>
      </c>
      <c r="K438" s="22" t="s">
        <v>6199</v>
      </c>
      <c r="L438" s="22" t="s">
        <v>6200</v>
      </c>
      <c r="M438" s="22"/>
      <c r="N438" s="22" t="s">
        <v>3204</v>
      </c>
      <c r="O438" s="22" t="s">
        <v>3204</v>
      </c>
      <c r="P438" s="67" t="str">
        <f t="shared" si="10"/>
        <v>P12805</v>
      </c>
      <c r="Q438" s="67" t="str">
        <f t="shared" si="11"/>
        <v>Panoma</v>
      </c>
      <c r="T438">
        <f t="shared" si="9"/>
        <v>6</v>
      </c>
      <c r="U438" t="s">
        <v>3187</v>
      </c>
      <c r="V438" t="s">
        <v>369</v>
      </c>
    </row>
    <row r="439" spans="1:22" ht="16.5" x14ac:dyDescent="0.3">
      <c r="A439" s="21">
        <v>45457</v>
      </c>
      <c r="B439" s="21">
        <v>45457</v>
      </c>
      <c r="C439" s="22" t="s">
        <v>6408</v>
      </c>
      <c r="D439" s="22" t="s">
        <v>6876</v>
      </c>
      <c r="E439" s="22" t="s">
        <v>6169</v>
      </c>
      <c r="F439" s="22" t="s">
        <v>6762</v>
      </c>
      <c r="G439" s="23">
        <v>0</v>
      </c>
      <c r="H439" s="23">
        <v>71865490</v>
      </c>
      <c r="I439" s="23">
        <v>0</v>
      </c>
      <c r="J439" s="23">
        <v>1364451044</v>
      </c>
      <c r="K439" s="22" t="s">
        <v>6199</v>
      </c>
      <c r="L439" s="22" t="s">
        <v>6200</v>
      </c>
      <c r="M439" s="22"/>
      <c r="N439" s="22" t="s">
        <v>3375</v>
      </c>
      <c r="O439" s="22" t="s">
        <v>3375</v>
      </c>
      <c r="P439" s="67" t="str">
        <f t="shared" si="10"/>
        <v>P12903A</v>
      </c>
      <c r="Q439" s="67" t="str">
        <f t="shared" si="11"/>
        <v>Panoma</v>
      </c>
      <c r="T439">
        <f t="shared" si="9"/>
        <v>6</v>
      </c>
      <c r="U439" t="s">
        <v>3187</v>
      </c>
      <c r="V439" t="s">
        <v>369</v>
      </c>
    </row>
    <row r="440" spans="1:22" ht="16.5" x14ac:dyDescent="0.3">
      <c r="A440" s="21">
        <v>45457</v>
      </c>
      <c r="B440" s="21">
        <v>45457</v>
      </c>
      <c r="C440" s="22" t="s">
        <v>6408</v>
      </c>
      <c r="D440" s="22" t="s">
        <v>6877</v>
      </c>
      <c r="E440" s="22" t="s">
        <v>6169</v>
      </c>
      <c r="F440" s="22" t="s">
        <v>6762</v>
      </c>
      <c r="G440" s="23">
        <v>0</v>
      </c>
      <c r="H440" s="23">
        <v>70996380</v>
      </c>
      <c r="I440" s="23">
        <v>0</v>
      </c>
      <c r="J440" s="23">
        <v>1435447424</v>
      </c>
      <c r="K440" s="22" t="s">
        <v>6199</v>
      </c>
      <c r="L440" s="22" t="s">
        <v>6200</v>
      </c>
      <c r="M440" s="22"/>
      <c r="N440" s="22" t="s">
        <v>3377</v>
      </c>
      <c r="O440" s="22" t="s">
        <v>3377</v>
      </c>
      <c r="P440" s="67" t="str">
        <f t="shared" si="10"/>
        <v>P12905</v>
      </c>
      <c r="Q440" s="67" t="str">
        <f t="shared" si="11"/>
        <v>Panoma</v>
      </c>
      <c r="T440">
        <f t="shared" si="9"/>
        <v>6</v>
      </c>
      <c r="U440" t="s">
        <v>3187</v>
      </c>
      <c r="V440" t="s">
        <v>369</v>
      </c>
    </row>
    <row r="441" spans="1:22" ht="16.5" x14ac:dyDescent="0.3">
      <c r="A441" s="21">
        <v>45457</v>
      </c>
      <c r="B441" s="21">
        <v>45457</v>
      </c>
      <c r="C441" s="22" t="s">
        <v>6408</v>
      </c>
      <c r="D441" s="22" t="s">
        <v>6878</v>
      </c>
      <c r="E441" s="22" t="s">
        <v>6169</v>
      </c>
      <c r="F441" s="22" t="s">
        <v>6762</v>
      </c>
      <c r="G441" s="23">
        <v>0</v>
      </c>
      <c r="H441" s="23">
        <v>83065137</v>
      </c>
      <c r="I441" s="23">
        <v>0</v>
      </c>
      <c r="J441" s="23">
        <v>1518512561</v>
      </c>
      <c r="K441" s="22" t="s">
        <v>6199</v>
      </c>
      <c r="L441" s="22" t="s">
        <v>6200</v>
      </c>
      <c r="M441" s="22"/>
      <c r="N441" s="22" t="s">
        <v>3192</v>
      </c>
      <c r="O441" s="22" t="s">
        <v>3192</v>
      </c>
      <c r="P441" s="67" t="str">
        <f t="shared" si="10"/>
        <v>P11112B</v>
      </c>
      <c r="Q441" s="67" t="str">
        <f t="shared" si="11"/>
        <v>Panoma</v>
      </c>
      <c r="T441">
        <f t="shared" si="9"/>
        <v>6</v>
      </c>
      <c r="U441" t="s">
        <v>3187</v>
      </c>
      <c r="V441" t="s">
        <v>369</v>
      </c>
    </row>
    <row r="442" spans="1:22" ht="16.5" x14ac:dyDescent="0.3">
      <c r="A442" s="21">
        <v>45457</v>
      </c>
      <c r="B442" s="21">
        <v>45457</v>
      </c>
      <c r="C442" s="22" t="s">
        <v>6408</v>
      </c>
      <c r="D442" s="22" t="s">
        <v>6879</v>
      </c>
      <c r="E442" s="22" t="s">
        <v>6169</v>
      </c>
      <c r="F442" s="22" t="s">
        <v>6762</v>
      </c>
      <c r="G442" s="23">
        <v>0</v>
      </c>
      <c r="H442" s="23">
        <v>126810595</v>
      </c>
      <c r="I442" s="23">
        <v>0</v>
      </c>
      <c r="J442" s="23">
        <v>1645323156</v>
      </c>
      <c r="K442" s="22" t="s">
        <v>6199</v>
      </c>
      <c r="L442" s="22" t="s">
        <v>6200</v>
      </c>
      <c r="M442" s="22"/>
      <c r="N442" s="22" t="s">
        <v>3195</v>
      </c>
      <c r="O442" s="22" t="s">
        <v>3195</v>
      </c>
      <c r="P442" s="67" t="str">
        <f t="shared" si="10"/>
        <v>P12302</v>
      </c>
      <c r="Q442" s="67" t="str">
        <f t="shared" si="11"/>
        <v>Panoma</v>
      </c>
      <c r="T442">
        <f t="shared" si="9"/>
        <v>6</v>
      </c>
      <c r="U442" t="s">
        <v>3187</v>
      </c>
      <c r="V442" t="s">
        <v>369</v>
      </c>
    </row>
    <row r="443" spans="1:22" ht="16.5" x14ac:dyDescent="0.3">
      <c r="A443" s="21">
        <v>45457</v>
      </c>
      <c r="B443" s="21">
        <v>45457</v>
      </c>
      <c r="C443" s="22" t="s">
        <v>6408</v>
      </c>
      <c r="D443" s="22" t="s">
        <v>6880</v>
      </c>
      <c r="E443" s="22" t="s">
        <v>6169</v>
      </c>
      <c r="F443" s="22" t="s">
        <v>6762</v>
      </c>
      <c r="G443" s="23">
        <v>0</v>
      </c>
      <c r="H443" s="23">
        <v>45153205</v>
      </c>
      <c r="I443" s="23">
        <v>0</v>
      </c>
      <c r="J443" s="23">
        <v>1690476361</v>
      </c>
      <c r="K443" s="22" t="s">
        <v>6199</v>
      </c>
      <c r="L443" s="22" t="s">
        <v>6200</v>
      </c>
      <c r="M443" s="22"/>
      <c r="N443" s="22" t="s">
        <v>3563</v>
      </c>
      <c r="O443" s="22" t="s">
        <v>3563</v>
      </c>
      <c r="P443" s="67" t="str">
        <f t="shared" si="10"/>
        <v>P10817</v>
      </c>
      <c r="Q443" s="67" t="str">
        <f t="shared" si="11"/>
        <v>Panoma</v>
      </c>
      <c r="T443">
        <f t="shared" si="9"/>
        <v>6</v>
      </c>
      <c r="U443" t="s">
        <v>3187</v>
      </c>
      <c r="V443" t="s">
        <v>369</v>
      </c>
    </row>
    <row r="444" spans="1:22" ht="16.5" x14ac:dyDescent="0.3">
      <c r="A444" s="21">
        <v>45457</v>
      </c>
      <c r="B444" s="21">
        <v>45457</v>
      </c>
      <c r="C444" s="22" t="s">
        <v>6408</v>
      </c>
      <c r="D444" s="22" t="s">
        <v>6881</v>
      </c>
      <c r="E444" s="22" t="s">
        <v>6169</v>
      </c>
      <c r="F444" s="22" t="s">
        <v>6762</v>
      </c>
      <c r="G444" s="23">
        <v>0</v>
      </c>
      <c r="H444" s="23">
        <v>71539773</v>
      </c>
      <c r="I444" s="23">
        <v>0</v>
      </c>
      <c r="J444" s="23">
        <v>1762016134</v>
      </c>
      <c r="K444" s="22" t="s">
        <v>6199</v>
      </c>
      <c r="L444" s="22" t="s">
        <v>6200</v>
      </c>
      <c r="M444" s="22"/>
      <c r="N444" s="22" t="s">
        <v>3565</v>
      </c>
      <c r="O444" s="22" t="s">
        <v>3565</v>
      </c>
      <c r="P444" s="67" t="str">
        <f t="shared" si="10"/>
        <v>P11908</v>
      </c>
      <c r="Q444" s="67" t="str">
        <f t="shared" si="11"/>
        <v>Panoma</v>
      </c>
      <c r="T444">
        <f t="shared" si="9"/>
        <v>6</v>
      </c>
      <c r="U444" t="s">
        <v>3187</v>
      </c>
      <c r="V444" t="s">
        <v>369</v>
      </c>
    </row>
    <row r="445" spans="1:22" ht="16.5" x14ac:dyDescent="0.3">
      <c r="A445" s="21">
        <v>45457</v>
      </c>
      <c r="B445" s="21">
        <v>45457</v>
      </c>
      <c r="C445" s="22" t="s">
        <v>6408</v>
      </c>
      <c r="D445" s="22" t="s">
        <v>6882</v>
      </c>
      <c r="E445" s="22" t="s">
        <v>6169</v>
      </c>
      <c r="F445" s="22" t="s">
        <v>6762</v>
      </c>
      <c r="G445" s="23">
        <v>0</v>
      </c>
      <c r="H445" s="23">
        <v>102678016</v>
      </c>
      <c r="I445" s="23">
        <v>0</v>
      </c>
      <c r="J445" s="23">
        <v>1864694150</v>
      </c>
      <c r="K445" s="22" t="s">
        <v>6199</v>
      </c>
      <c r="L445" s="22" t="s">
        <v>6200</v>
      </c>
      <c r="M445" s="22"/>
      <c r="N445" s="22" t="s">
        <v>3258</v>
      </c>
      <c r="O445" s="22" t="s">
        <v>3258</v>
      </c>
      <c r="P445" s="67" t="str">
        <f t="shared" si="10"/>
        <v>P13002</v>
      </c>
      <c r="Q445" s="67" t="str">
        <f t="shared" si="11"/>
        <v>Panoma</v>
      </c>
      <c r="T445">
        <f t="shared" si="9"/>
        <v>6</v>
      </c>
      <c r="U445" t="s">
        <v>3187</v>
      </c>
      <c r="V445" t="s">
        <v>369</v>
      </c>
    </row>
    <row r="446" spans="1:22" ht="16.5" x14ac:dyDescent="0.3">
      <c r="A446" s="21">
        <v>45457</v>
      </c>
      <c r="B446" s="21">
        <v>45457</v>
      </c>
      <c r="C446" s="22" t="s">
        <v>6408</v>
      </c>
      <c r="D446" s="22" t="s">
        <v>6883</v>
      </c>
      <c r="E446" s="22" t="s">
        <v>6169</v>
      </c>
      <c r="F446" s="22" t="s">
        <v>6762</v>
      </c>
      <c r="G446" s="23">
        <v>0</v>
      </c>
      <c r="H446" s="23">
        <v>142700360</v>
      </c>
      <c r="I446" s="23">
        <v>0</v>
      </c>
      <c r="J446" s="23">
        <v>2007394510</v>
      </c>
      <c r="K446" s="22" t="s">
        <v>6199</v>
      </c>
      <c r="L446" s="22" t="s">
        <v>6200</v>
      </c>
      <c r="M446" s="22"/>
      <c r="N446" s="22" t="s">
        <v>3568</v>
      </c>
      <c r="O446" s="22" t="s">
        <v>3568</v>
      </c>
      <c r="P446" s="67" t="str">
        <f t="shared" si="10"/>
        <v>P12102</v>
      </c>
      <c r="Q446" s="67" t="str">
        <f t="shared" si="11"/>
        <v>Panoma</v>
      </c>
      <c r="T446">
        <f t="shared" si="9"/>
        <v>6</v>
      </c>
      <c r="U446" t="s">
        <v>3187</v>
      </c>
      <c r="V446" t="s">
        <v>369</v>
      </c>
    </row>
    <row r="447" spans="1:22" ht="16.5" x14ac:dyDescent="0.3">
      <c r="A447" s="21">
        <v>45457</v>
      </c>
      <c r="B447" s="21">
        <v>45457</v>
      </c>
      <c r="C447" s="22" t="s">
        <v>6408</v>
      </c>
      <c r="D447" s="22" t="s">
        <v>6884</v>
      </c>
      <c r="E447" s="22" t="s">
        <v>6169</v>
      </c>
      <c r="F447" s="22" t="s">
        <v>6762</v>
      </c>
      <c r="G447" s="23">
        <v>0</v>
      </c>
      <c r="H447" s="23">
        <v>27873733</v>
      </c>
      <c r="I447" s="23">
        <v>0</v>
      </c>
      <c r="J447" s="23">
        <v>2035268243</v>
      </c>
      <c r="K447" s="22" t="s">
        <v>6199</v>
      </c>
      <c r="L447" s="22" t="s">
        <v>6200</v>
      </c>
      <c r="M447" s="22"/>
      <c r="N447" s="22" t="s">
        <v>6885</v>
      </c>
      <c r="O447" s="22" t="s">
        <v>6885</v>
      </c>
      <c r="P447" s="67" t="str">
        <f t="shared" si="10"/>
        <v>P10810</v>
      </c>
      <c r="Q447" s="67" t="str">
        <f t="shared" si="11"/>
        <v>Panoma</v>
      </c>
      <c r="T447">
        <f t="shared" si="9"/>
        <v>6</v>
      </c>
      <c r="U447" t="s">
        <v>3187</v>
      </c>
      <c r="V447" t="s">
        <v>369</v>
      </c>
    </row>
    <row r="448" spans="1:22" ht="16.5" x14ac:dyDescent="0.3">
      <c r="A448" s="21">
        <v>45457</v>
      </c>
      <c r="B448" s="21">
        <v>45457</v>
      </c>
      <c r="C448" s="22" t="s">
        <v>6408</v>
      </c>
      <c r="D448" s="22" t="s">
        <v>6886</v>
      </c>
      <c r="E448" s="22" t="s">
        <v>6169</v>
      </c>
      <c r="F448" s="22" t="s">
        <v>6762</v>
      </c>
      <c r="G448" s="23">
        <v>0</v>
      </c>
      <c r="H448" s="23">
        <v>69142001</v>
      </c>
      <c r="I448" s="23">
        <v>0</v>
      </c>
      <c r="J448" s="23">
        <v>2104410244</v>
      </c>
      <c r="K448" s="22" t="s">
        <v>6199</v>
      </c>
      <c r="L448" s="22" t="s">
        <v>6200</v>
      </c>
      <c r="M448" s="22"/>
      <c r="N448" s="22" t="s">
        <v>3361</v>
      </c>
      <c r="O448" s="22" t="s">
        <v>3361</v>
      </c>
      <c r="P448" s="67" t="str">
        <f t="shared" si="10"/>
        <v>P212A03A</v>
      </c>
      <c r="Q448" s="67" t="str">
        <f t="shared" si="11"/>
        <v>Panoma</v>
      </c>
      <c r="T448">
        <f t="shared" si="9"/>
        <v>6</v>
      </c>
      <c r="U448" t="s">
        <v>3187</v>
      </c>
      <c r="V448" t="s">
        <v>369</v>
      </c>
    </row>
    <row r="449" spans="1:22" ht="16.5" x14ac:dyDescent="0.3">
      <c r="A449" s="21">
        <v>45457</v>
      </c>
      <c r="B449" s="21">
        <v>45457</v>
      </c>
      <c r="C449" s="22" t="s">
        <v>6408</v>
      </c>
      <c r="D449" s="22" t="s">
        <v>6887</v>
      </c>
      <c r="E449" s="22" t="s">
        <v>6169</v>
      </c>
      <c r="F449" s="22" t="s">
        <v>6762</v>
      </c>
      <c r="G449" s="23">
        <v>0</v>
      </c>
      <c r="H449" s="23">
        <v>123004495</v>
      </c>
      <c r="I449" s="23">
        <v>0</v>
      </c>
      <c r="J449" s="23">
        <v>2227414739</v>
      </c>
      <c r="K449" s="22" t="s">
        <v>6199</v>
      </c>
      <c r="L449" s="22" t="s">
        <v>6200</v>
      </c>
      <c r="M449" s="22"/>
      <c r="N449" s="22" t="s">
        <v>3611</v>
      </c>
      <c r="O449" s="22" t="s">
        <v>3611</v>
      </c>
      <c r="P449" s="67" t="str">
        <f t="shared" si="10"/>
        <v>P21209</v>
      </c>
      <c r="Q449" s="67" t="str">
        <f t="shared" si="11"/>
        <v>Panoma</v>
      </c>
      <c r="T449">
        <f t="shared" si="9"/>
        <v>6</v>
      </c>
      <c r="U449" t="s">
        <v>3187</v>
      </c>
      <c r="V449" t="s">
        <v>369</v>
      </c>
    </row>
    <row r="450" spans="1:22" ht="16.5" x14ac:dyDescent="0.3">
      <c r="A450" s="21">
        <v>45457</v>
      </c>
      <c r="B450" s="21">
        <v>45457</v>
      </c>
      <c r="C450" s="22" t="s">
        <v>6408</v>
      </c>
      <c r="D450" s="22" t="s">
        <v>6888</v>
      </c>
      <c r="E450" s="22" t="s">
        <v>6169</v>
      </c>
      <c r="F450" s="22" t="s">
        <v>6762</v>
      </c>
      <c r="G450" s="23">
        <v>0</v>
      </c>
      <c r="H450" s="23">
        <v>52676155</v>
      </c>
      <c r="I450" s="23">
        <v>0</v>
      </c>
      <c r="J450" s="23">
        <v>2280090894</v>
      </c>
      <c r="K450" s="22" t="s">
        <v>6199</v>
      </c>
      <c r="L450" s="22" t="s">
        <v>6200</v>
      </c>
      <c r="M450" s="22"/>
      <c r="N450" s="22" t="s">
        <v>3600</v>
      </c>
      <c r="O450" s="22" t="s">
        <v>3600</v>
      </c>
      <c r="P450" s="67" t="str">
        <f t="shared" si="10"/>
        <v>P21205</v>
      </c>
      <c r="Q450" s="67" t="str">
        <f t="shared" si="11"/>
        <v>Panoma</v>
      </c>
      <c r="T450">
        <f t="shared" si="9"/>
        <v>6</v>
      </c>
      <c r="U450" t="s">
        <v>3187</v>
      </c>
      <c r="V450" t="s">
        <v>369</v>
      </c>
    </row>
    <row r="451" spans="1:22" ht="16.5" x14ac:dyDescent="0.3">
      <c r="A451" s="21">
        <v>45457</v>
      </c>
      <c r="B451" s="21">
        <v>45457</v>
      </c>
      <c r="C451" s="22" t="s">
        <v>6408</v>
      </c>
      <c r="D451" s="22" t="s">
        <v>6889</v>
      </c>
      <c r="E451" s="22" t="s">
        <v>6169</v>
      </c>
      <c r="F451" s="22" t="s">
        <v>6762</v>
      </c>
      <c r="G451" s="23">
        <v>0</v>
      </c>
      <c r="H451" s="23">
        <v>89532445</v>
      </c>
      <c r="I451" s="23">
        <v>0</v>
      </c>
      <c r="J451" s="23">
        <v>2369623339</v>
      </c>
      <c r="K451" s="22" t="s">
        <v>6199</v>
      </c>
      <c r="L451" s="22" t="s">
        <v>6200</v>
      </c>
      <c r="M451" s="22"/>
      <c r="N451" s="22" t="s">
        <v>3221</v>
      </c>
      <c r="O451" s="22" t="s">
        <v>3221</v>
      </c>
      <c r="P451" s="67" t="str">
        <f t="shared" si="10"/>
        <v>P10615</v>
      </c>
      <c r="Q451" s="67" t="str">
        <f t="shared" si="11"/>
        <v>Panoma</v>
      </c>
      <c r="T451">
        <f t="shared" si="9"/>
        <v>6</v>
      </c>
      <c r="U451" t="s">
        <v>3187</v>
      </c>
      <c r="V451" t="s">
        <v>369</v>
      </c>
    </row>
    <row r="452" spans="1:22" ht="16.5" x14ac:dyDescent="0.3">
      <c r="A452" s="21">
        <v>45457</v>
      </c>
      <c r="B452" s="21">
        <v>45457</v>
      </c>
      <c r="C452" s="22" t="s">
        <v>6408</v>
      </c>
      <c r="D452" s="22" t="s">
        <v>6890</v>
      </c>
      <c r="E452" s="22" t="s">
        <v>6169</v>
      </c>
      <c r="F452" s="22" t="s">
        <v>6762</v>
      </c>
      <c r="G452" s="23">
        <v>0</v>
      </c>
      <c r="H452" s="23">
        <v>54111590</v>
      </c>
      <c r="I452" s="23">
        <v>0</v>
      </c>
      <c r="J452" s="23">
        <v>2423734929</v>
      </c>
      <c r="K452" s="22" t="s">
        <v>6199</v>
      </c>
      <c r="L452" s="22" t="s">
        <v>6200</v>
      </c>
      <c r="M452" s="22"/>
      <c r="N452" s="22" t="s">
        <v>3570</v>
      </c>
      <c r="O452" s="22" t="s">
        <v>3570</v>
      </c>
      <c r="P452" s="67" t="str">
        <f t="shared" si="10"/>
        <v>P21211</v>
      </c>
      <c r="Q452" s="67" t="str">
        <f t="shared" si="11"/>
        <v>Panoma</v>
      </c>
      <c r="T452">
        <f t="shared" si="9"/>
        <v>6</v>
      </c>
      <c r="U452" t="s">
        <v>3187</v>
      </c>
      <c r="V452" t="s">
        <v>369</v>
      </c>
    </row>
    <row r="453" spans="1:22" ht="16.5" x14ac:dyDescent="0.3">
      <c r="A453" s="21">
        <v>45457</v>
      </c>
      <c r="B453" s="21">
        <v>45457</v>
      </c>
      <c r="C453" s="22" t="s">
        <v>6408</v>
      </c>
      <c r="D453" s="22" t="s">
        <v>6891</v>
      </c>
      <c r="E453" s="22" t="s">
        <v>6169</v>
      </c>
      <c r="F453" s="22" t="s">
        <v>6762</v>
      </c>
      <c r="G453" s="23">
        <v>0</v>
      </c>
      <c r="H453" s="23">
        <v>133593018</v>
      </c>
      <c r="I453" s="23">
        <v>0</v>
      </c>
      <c r="J453" s="23">
        <v>2557327947</v>
      </c>
      <c r="K453" s="22" t="s">
        <v>6199</v>
      </c>
      <c r="L453" s="22" t="s">
        <v>6200</v>
      </c>
      <c r="M453" s="22"/>
      <c r="N453" s="22" t="s">
        <v>6805</v>
      </c>
      <c r="O453" s="22" t="s">
        <v>6805</v>
      </c>
      <c r="P453" s="67" t="str">
        <f t="shared" si="10"/>
        <v>P21909</v>
      </c>
      <c r="Q453" s="67" t="str">
        <f t="shared" si="11"/>
        <v>Panoma</v>
      </c>
      <c r="T453">
        <f t="shared" si="9"/>
        <v>6</v>
      </c>
      <c r="U453" t="s">
        <v>3187</v>
      </c>
      <c r="V453" t="s">
        <v>369</v>
      </c>
    </row>
    <row r="454" spans="1:22" ht="16.5" x14ac:dyDescent="0.3">
      <c r="A454" s="21">
        <v>45457</v>
      </c>
      <c r="B454" s="21">
        <v>45457</v>
      </c>
      <c r="C454" s="22" t="s">
        <v>6408</v>
      </c>
      <c r="D454" s="22" t="s">
        <v>6892</v>
      </c>
      <c r="E454" s="22" t="s">
        <v>6169</v>
      </c>
      <c r="F454" s="22" t="s">
        <v>6762</v>
      </c>
      <c r="G454" s="23">
        <v>0</v>
      </c>
      <c r="H454" s="23">
        <v>88213380</v>
      </c>
      <c r="I454" s="23">
        <v>0</v>
      </c>
      <c r="J454" s="23">
        <v>2645541327</v>
      </c>
      <c r="K454" s="22" t="s">
        <v>6199</v>
      </c>
      <c r="L454" s="22" t="s">
        <v>6200</v>
      </c>
      <c r="M454" s="22"/>
      <c r="N454" s="22" t="s">
        <v>3261</v>
      </c>
      <c r="O454" s="22" t="s">
        <v>3261</v>
      </c>
      <c r="P454" s="67" t="str">
        <f t="shared" si="10"/>
        <v>P21507</v>
      </c>
      <c r="Q454" s="67" t="str">
        <f t="shared" si="11"/>
        <v>Panoma</v>
      </c>
      <c r="T454">
        <f t="shared" si="9"/>
        <v>6</v>
      </c>
      <c r="U454" t="s">
        <v>3187</v>
      </c>
      <c r="V454" t="s">
        <v>369</v>
      </c>
    </row>
    <row r="455" spans="1:22" ht="16.5" x14ac:dyDescent="0.3">
      <c r="A455" s="21">
        <v>45457</v>
      </c>
      <c r="B455" s="21">
        <v>45457</v>
      </c>
      <c r="C455" s="22" t="s">
        <v>6408</v>
      </c>
      <c r="D455" s="22" t="s">
        <v>6893</v>
      </c>
      <c r="E455" s="22" t="s">
        <v>6169</v>
      </c>
      <c r="F455" s="22" t="s">
        <v>6762</v>
      </c>
      <c r="G455" s="23">
        <v>0</v>
      </c>
      <c r="H455" s="23">
        <v>158985400</v>
      </c>
      <c r="I455" s="23">
        <v>0</v>
      </c>
      <c r="J455" s="23">
        <v>2804526727</v>
      </c>
      <c r="K455" s="22" t="s">
        <v>6199</v>
      </c>
      <c r="L455" s="22" t="s">
        <v>6200</v>
      </c>
      <c r="M455" s="22"/>
      <c r="N455" s="22" t="s">
        <v>6790</v>
      </c>
      <c r="O455" s="22" t="s">
        <v>6790</v>
      </c>
      <c r="P455" s="67" t="str">
        <f t="shared" si="10"/>
        <v>P212A09</v>
      </c>
      <c r="Q455" s="67" t="str">
        <f t="shared" si="11"/>
        <v>Panoma</v>
      </c>
      <c r="T455">
        <f t="shared" si="9"/>
        <v>6</v>
      </c>
      <c r="U455" t="s">
        <v>3187</v>
      </c>
      <c r="V455" t="s">
        <v>369</v>
      </c>
    </row>
    <row r="456" spans="1:22" ht="16.5" x14ac:dyDescent="0.3">
      <c r="A456" s="21">
        <v>45457</v>
      </c>
      <c r="B456" s="21">
        <v>45457</v>
      </c>
      <c r="C456" s="22" t="s">
        <v>6408</v>
      </c>
      <c r="D456" s="22" t="s">
        <v>6894</v>
      </c>
      <c r="E456" s="22" t="s">
        <v>6169</v>
      </c>
      <c r="F456" s="22" t="s">
        <v>6762</v>
      </c>
      <c r="G456" s="23">
        <v>0</v>
      </c>
      <c r="H456" s="23">
        <v>39401096</v>
      </c>
      <c r="I456" s="23">
        <v>0</v>
      </c>
      <c r="J456" s="23">
        <v>2843927823</v>
      </c>
      <c r="K456" s="22" t="s">
        <v>6199</v>
      </c>
      <c r="L456" s="22" t="s">
        <v>6200</v>
      </c>
      <c r="M456" s="22"/>
      <c r="N456" s="22" t="s">
        <v>3209</v>
      </c>
      <c r="O456" s="22" t="s">
        <v>3209</v>
      </c>
      <c r="P456" s="67" t="str">
        <f t="shared" si="10"/>
        <v>P22210</v>
      </c>
      <c r="Q456" s="67" t="str">
        <f t="shared" si="11"/>
        <v>Panoma</v>
      </c>
      <c r="T456">
        <f t="shared" si="9"/>
        <v>6</v>
      </c>
      <c r="U456" t="s">
        <v>3187</v>
      </c>
      <c r="V456" t="s">
        <v>369</v>
      </c>
    </row>
    <row r="457" spans="1:22" ht="16.5" x14ac:dyDescent="0.3">
      <c r="A457" s="21">
        <v>45457</v>
      </c>
      <c r="B457" s="21">
        <v>45457</v>
      </c>
      <c r="C457" s="22" t="s">
        <v>6410</v>
      </c>
      <c r="D457" s="22" t="s">
        <v>6895</v>
      </c>
      <c r="E457" s="22" t="s">
        <v>6169</v>
      </c>
      <c r="F457" s="22" t="s">
        <v>6762</v>
      </c>
      <c r="G457" s="23">
        <v>0</v>
      </c>
      <c r="H457" s="23">
        <v>39661342</v>
      </c>
      <c r="I457" s="23">
        <v>0</v>
      </c>
      <c r="J457" s="23">
        <v>2883589165</v>
      </c>
      <c r="K457" s="22" t="s">
        <v>6199</v>
      </c>
      <c r="L457" s="22" t="s">
        <v>6200</v>
      </c>
      <c r="M457" s="22"/>
      <c r="N457" s="22" t="s">
        <v>6896</v>
      </c>
      <c r="O457" s="22" t="s">
        <v>6896</v>
      </c>
      <c r="P457" s="67" t="str">
        <f t="shared" si="10"/>
        <v>P12017</v>
      </c>
      <c r="Q457" s="67" t="str">
        <f t="shared" si="11"/>
        <v>Panoma</v>
      </c>
      <c r="T457">
        <f t="shared" si="9"/>
        <v>6</v>
      </c>
      <c r="U457" t="s">
        <v>3187</v>
      </c>
      <c r="V457" t="s">
        <v>369</v>
      </c>
    </row>
    <row r="458" spans="1:22" ht="16.5" x14ac:dyDescent="0.3">
      <c r="A458" s="21">
        <v>45457</v>
      </c>
      <c r="B458" s="21">
        <v>45457</v>
      </c>
      <c r="C458" s="22" t="s">
        <v>6410</v>
      </c>
      <c r="D458" s="22" t="s">
        <v>6897</v>
      </c>
      <c r="E458" s="22" t="s">
        <v>6169</v>
      </c>
      <c r="F458" s="22" t="s">
        <v>6762</v>
      </c>
      <c r="G458" s="23">
        <v>0</v>
      </c>
      <c r="H458" s="23">
        <v>68407134</v>
      </c>
      <c r="I458" s="23">
        <v>0</v>
      </c>
      <c r="J458" s="23">
        <v>2951996299</v>
      </c>
      <c r="K458" s="22" t="s">
        <v>6199</v>
      </c>
      <c r="L458" s="22" t="s">
        <v>6200</v>
      </c>
      <c r="M458" s="22"/>
      <c r="N458" s="22" t="s">
        <v>6898</v>
      </c>
      <c r="O458" s="22" t="s">
        <v>6898</v>
      </c>
      <c r="P458" s="67" t="str">
        <f t="shared" si="10"/>
        <v>P13205</v>
      </c>
      <c r="Q458" s="67" t="str">
        <f t="shared" si="11"/>
        <v>Panoma</v>
      </c>
      <c r="T458">
        <f t="shared" si="9"/>
        <v>6</v>
      </c>
      <c r="U458" t="s">
        <v>3187</v>
      </c>
      <c r="V458" t="s">
        <v>369</v>
      </c>
    </row>
    <row r="459" spans="1:22" ht="16.5" x14ac:dyDescent="0.3">
      <c r="A459" s="21">
        <v>45457</v>
      </c>
      <c r="B459" s="21">
        <v>45457</v>
      </c>
      <c r="C459" s="22" t="s">
        <v>6410</v>
      </c>
      <c r="D459" s="22" t="s">
        <v>6899</v>
      </c>
      <c r="E459" s="22" t="s">
        <v>6169</v>
      </c>
      <c r="F459" s="22" t="s">
        <v>6762</v>
      </c>
      <c r="G459" s="23">
        <v>0</v>
      </c>
      <c r="H459" s="23">
        <v>68022269</v>
      </c>
      <c r="I459" s="23">
        <v>0</v>
      </c>
      <c r="J459" s="23">
        <v>3020018568</v>
      </c>
      <c r="K459" s="22" t="s">
        <v>6199</v>
      </c>
      <c r="L459" s="22" t="s">
        <v>6200</v>
      </c>
      <c r="M459" s="22"/>
      <c r="N459" s="22" t="s">
        <v>6900</v>
      </c>
      <c r="O459" s="22" t="s">
        <v>6900</v>
      </c>
      <c r="P459" s="67" t="str">
        <f t="shared" si="10"/>
        <v>P13303A</v>
      </c>
      <c r="Q459" s="67" t="str">
        <f t="shared" si="11"/>
        <v>Panoma</v>
      </c>
      <c r="T459">
        <f t="shared" si="9"/>
        <v>6</v>
      </c>
      <c r="U459" t="s">
        <v>3187</v>
      </c>
      <c r="V459" t="s">
        <v>369</v>
      </c>
    </row>
    <row r="460" spans="1:22" ht="16.5" x14ac:dyDescent="0.3">
      <c r="A460" s="21">
        <v>45457</v>
      </c>
      <c r="B460" s="21">
        <v>45457</v>
      </c>
      <c r="C460" s="22" t="s">
        <v>6412</v>
      </c>
      <c r="D460" s="22" t="s">
        <v>6901</v>
      </c>
      <c r="E460" s="22" t="s">
        <v>6169</v>
      </c>
      <c r="F460" s="22" t="s">
        <v>6762</v>
      </c>
      <c r="G460" s="23">
        <v>0</v>
      </c>
      <c r="H460" s="23">
        <v>14928164</v>
      </c>
      <c r="I460" s="23">
        <v>0</v>
      </c>
      <c r="J460" s="23">
        <v>3034946732</v>
      </c>
      <c r="K460" s="22" t="s">
        <v>6845</v>
      </c>
      <c r="L460" s="22" t="s">
        <v>6846</v>
      </c>
      <c r="M460" s="22"/>
      <c r="N460" s="22" t="s">
        <v>3580</v>
      </c>
      <c r="O460" s="22" t="s">
        <v>3580</v>
      </c>
      <c r="P460" s="67" t="str">
        <f t="shared" ref="P460:P465" si="12">IFERROR(LEFT(N460,FIND("_",N460)-1),"")</f>
        <v>P112B11</v>
      </c>
      <c r="Q460" s="67" t="str">
        <f t="shared" ref="Q460:Q465" si="13">IFERROR(RIGHT(N460,LEN(N460)-FIND("_",N460)),"")</f>
        <v>ThePathway</v>
      </c>
      <c r="T460">
        <f t="shared" si="9"/>
        <v>6</v>
      </c>
      <c r="U460" t="s">
        <v>3187</v>
      </c>
      <c r="V460" t="s">
        <v>369</v>
      </c>
    </row>
    <row r="461" spans="1:22" ht="16.5" x14ac:dyDescent="0.3">
      <c r="A461" s="21">
        <v>45457</v>
      </c>
      <c r="B461" s="21">
        <v>45457</v>
      </c>
      <c r="C461" s="22" t="s">
        <v>6412</v>
      </c>
      <c r="D461" s="22" t="s">
        <v>6902</v>
      </c>
      <c r="E461" s="22" t="s">
        <v>6169</v>
      </c>
      <c r="F461" s="22" t="s">
        <v>6762</v>
      </c>
      <c r="G461" s="23">
        <v>0</v>
      </c>
      <c r="H461" s="23">
        <v>23378670</v>
      </c>
      <c r="I461" s="23">
        <v>0</v>
      </c>
      <c r="J461" s="23">
        <v>3058325402</v>
      </c>
      <c r="K461" s="22" t="s">
        <v>6845</v>
      </c>
      <c r="L461" s="22" t="s">
        <v>6846</v>
      </c>
      <c r="M461" s="22"/>
      <c r="N461" s="22" t="s">
        <v>3408</v>
      </c>
      <c r="O461" s="22" t="s">
        <v>3408</v>
      </c>
      <c r="P461" s="67" t="str">
        <f t="shared" si="12"/>
        <v>P11612A</v>
      </c>
      <c r="Q461" s="67" t="str">
        <f t="shared" si="13"/>
        <v>ThePathway</v>
      </c>
      <c r="T461">
        <f t="shared" si="9"/>
        <v>6</v>
      </c>
      <c r="U461" t="s">
        <v>3187</v>
      </c>
      <c r="V461" t="s">
        <v>369</v>
      </c>
    </row>
    <row r="462" spans="1:22" ht="16.5" x14ac:dyDescent="0.3">
      <c r="A462" s="21">
        <v>45457</v>
      </c>
      <c r="B462" s="21">
        <v>45457</v>
      </c>
      <c r="C462" s="22" t="s">
        <v>6412</v>
      </c>
      <c r="D462" s="22" t="s">
        <v>6903</v>
      </c>
      <c r="E462" s="22" t="s">
        <v>6169</v>
      </c>
      <c r="F462" s="22" t="s">
        <v>6762</v>
      </c>
      <c r="G462" s="23">
        <v>0</v>
      </c>
      <c r="H462" s="23">
        <v>14270557</v>
      </c>
      <c r="I462" s="23">
        <v>0</v>
      </c>
      <c r="J462" s="23">
        <v>3072595959</v>
      </c>
      <c r="K462" s="22" t="s">
        <v>6845</v>
      </c>
      <c r="L462" s="22" t="s">
        <v>6846</v>
      </c>
      <c r="M462" s="22"/>
      <c r="N462" s="22" t="s">
        <v>3621</v>
      </c>
      <c r="O462" s="22" t="s">
        <v>3621</v>
      </c>
      <c r="P462" s="67" t="str">
        <f t="shared" si="12"/>
        <v>P112B10</v>
      </c>
      <c r="Q462" s="67" t="str">
        <f t="shared" si="13"/>
        <v>ThePathway</v>
      </c>
      <c r="T462">
        <f t="shared" si="9"/>
        <v>6</v>
      </c>
      <c r="U462" t="s">
        <v>3187</v>
      </c>
      <c r="V462" t="s">
        <v>369</v>
      </c>
    </row>
    <row r="463" spans="1:22" ht="16.5" x14ac:dyDescent="0.3">
      <c r="A463" s="21">
        <v>45457</v>
      </c>
      <c r="B463" s="21">
        <v>45457</v>
      </c>
      <c r="C463" s="22" t="s">
        <v>6412</v>
      </c>
      <c r="D463" s="22" t="s">
        <v>6904</v>
      </c>
      <c r="E463" s="22" t="s">
        <v>6169</v>
      </c>
      <c r="F463" s="22" t="s">
        <v>6762</v>
      </c>
      <c r="G463" s="23">
        <v>0</v>
      </c>
      <c r="H463" s="23">
        <v>17753460</v>
      </c>
      <c r="I463" s="23">
        <v>0</v>
      </c>
      <c r="J463" s="23">
        <v>3090349419</v>
      </c>
      <c r="K463" s="22" t="s">
        <v>6845</v>
      </c>
      <c r="L463" s="22" t="s">
        <v>6846</v>
      </c>
      <c r="M463" s="22"/>
      <c r="N463" s="22" t="s">
        <v>3585</v>
      </c>
      <c r="O463" s="22" t="s">
        <v>3585</v>
      </c>
      <c r="P463" s="67" t="str">
        <f t="shared" si="12"/>
        <v>P11709</v>
      </c>
      <c r="Q463" s="67" t="str">
        <f t="shared" si="13"/>
        <v>ThePathway</v>
      </c>
      <c r="T463">
        <f t="shared" si="9"/>
        <v>6</v>
      </c>
      <c r="U463" t="s">
        <v>3187</v>
      </c>
      <c r="V463" t="s">
        <v>369</v>
      </c>
    </row>
    <row r="464" spans="1:22" ht="16.5" x14ac:dyDescent="0.3">
      <c r="A464" s="21">
        <v>45457</v>
      </c>
      <c r="B464" s="21">
        <v>45457</v>
      </c>
      <c r="C464" s="22" t="s">
        <v>6412</v>
      </c>
      <c r="D464" s="22" t="s">
        <v>6905</v>
      </c>
      <c r="E464" s="22" t="s">
        <v>6169</v>
      </c>
      <c r="F464" s="22" t="s">
        <v>6762</v>
      </c>
      <c r="G464" s="23">
        <v>0</v>
      </c>
      <c r="H464" s="23">
        <v>141349587</v>
      </c>
      <c r="I464" s="23">
        <v>0</v>
      </c>
      <c r="J464" s="23">
        <v>3231699006</v>
      </c>
      <c r="K464" s="22" t="s">
        <v>6845</v>
      </c>
      <c r="L464" s="22" t="s">
        <v>6846</v>
      </c>
      <c r="M464" s="22"/>
      <c r="N464" s="22" t="s">
        <v>3418</v>
      </c>
      <c r="O464" s="22" t="s">
        <v>3418</v>
      </c>
      <c r="P464" s="67" t="str">
        <f t="shared" si="12"/>
        <v>P11606</v>
      </c>
      <c r="Q464" s="67" t="str">
        <f t="shared" si="13"/>
        <v>ThePathway</v>
      </c>
      <c r="T464">
        <f t="shared" si="9"/>
        <v>6</v>
      </c>
      <c r="U464" t="s">
        <v>3187</v>
      </c>
      <c r="V464" t="s">
        <v>369</v>
      </c>
    </row>
    <row r="465" spans="1:22" ht="16.5" x14ac:dyDescent="0.3">
      <c r="A465" s="21">
        <v>45457</v>
      </c>
      <c r="B465" s="21">
        <v>45457</v>
      </c>
      <c r="C465" s="22" t="s">
        <v>6412</v>
      </c>
      <c r="D465" s="22" t="s">
        <v>6906</v>
      </c>
      <c r="E465" s="22" t="s">
        <v>6169</v>
      </c>
      <c r="F465" s="22" t="s">
        <v>6762</v>
      </c>
      <c r="G465" s="23">
        <v>0</v>
      </c>
      <c r="H465" s="23">
        <v>17433802</v>
      </c>
      <c r="I465" s="23">
        <v>0</v>
      </c>
      <c r="J465" s="23">
        <v>3249132808</v>
      </c>
      <c r="K465" s="22" t="s">
        <v>6845</v>
      </c>
      <c r="L465" s="22" t="s">
        <v>6846</v>
      </c>
      <c r="M465" s="22"/>
      <c r="N465" s="22" t="s">
        <v>6907</v>
      </c>
      <c r="O465" s="22" t="s">
        <v>6907</v>
      </c>
      <c r="P465" s="67" t="str">
        <f t="shared" si="12"/>
        <v>P112B03</v>
      </c>
      <c r="Q465" s="67" t="str">
        <f t="shared" si="13"/>
        <v>ThePathway</v>
      </c>
      <c r="T465">
        <f t="shared" si="9"/>
        <v>6</v>
      </c>
      <c r="U465" t="s">
        <v>3187</v>
      </c>
      <c r="V465" t="s">
        <v>369</v>
      </c>
    </row>
    <row r="466" spans="1:22" ht="16.5" x14ac:dyDescent="0.3">
      <c r="A466" s="21">
        <v>45464</v>
      </c>
      <c r="B466" s="21">
        <v>45464</v>
      </c>
      <c r="C466" s="22" t="s">
        <v>6908</v>
      </c>
      <c r="D466" s="22" t="s">
        <v>6909</v>
      </c>
      <c r="E466" s="22" t="s">
        <v>6169</v>
      </c>
      <c r="F466" s="22" t="s">
        <v>6762</v>
      </c>
      <c r="G466" s="23">
        <v>0</v>
      </c>
      <c r="H466" s="23">
        <v>87733950</v>
      </c>
      <c r="I466" s="23">
        <v>0</v>
      </c>
      <c r="J466" s="23">
        <v>3336866758</v>
      </c>
      <c r="K466" s="22" t="s">
        <v>3609</v>
      </c>
      <c r="L466" s="22" t="s">
        <v>3610</v>
      </c>
      <c r="M466" s="22"/>
      <c r="N466" s="22" t="s">
        <v>3367</v>
      </c>
      <c r="O466" s="22" t="s">
        <v>3367</v>
      </c>
      <c r="P466" s="67" t="str">
        <f t="shared" si="10"/>
        <v>P21607</v>
      </c>
      <c r="Q466" s="67" t="str">
        <f t="shared" si="11"/>
        <v>Panoma</v>
      </c>
      <c r="T466">
        <f t="shared" si="9"/>
        <v>6</v>
      </c>
      <c r="U466" t="s">
        <v>3187</v>
      </c>
      <c r="V466" t="s">
        <v>369</v>
      </c>
    </row>
    <row r="467" spans="1:22" ht="16.5" x14ac:dyDescent="0.3">
      <c r="A467" s="21">
        <v>45473</v>
      </c>
      <c r="B467" s="21">
        <v>45473</v>
      </c>
      <c r="C467" s="22" t="s">
        <v>4328</v>
      </c>
      <c r="D467" s="22" t="s">
        <v>6183</v>
      </c>
      <c r="E467" s="22" t="s">
        <v>6169</v>
      </c>
      <c r="F467" s="22" t="s">
        <v>4225</v>
      </c>
      <c r="G467" s="23"/>
      <c r="H467" s="23">
        <v>0</v>
      </c>
      <c r="I467" s="23">
        <v>0</v>
      </c>
      <c r="J467" s="23">
        <v>0</v>
      </c>
      <c r="K467" s="22"/>
      <c r="L467" s="22"/>
      <c r="M467" s="22"/>
      <c r="N467" s="22"/>
      <c r="O467" s="22"/>
      <c r="P467" s="67" t="str">
        <f t="shared" si="10"/>
        <v/>
      </c>
      <c r="Q467" s="67" t="str">
        <f t="shared" si="11"/>
        <v/>
      </c>
      <c r="T467">
        <f t="shared" si="9"/>
        <v>6</v>
      </c>
      <c r="V467" t="s">
        <v>369</v>
      </c>
    </row>
    <row r="468" spans="1:22" ht="16.5" x14ac:dyDescent="0.3">
      <c r="A468" s="21">
        <v>45491</v>
      </c>
      <c r="B468" s="21">
        <v>45491</v>
      </c>
      <c r="C468" s="22" t="s">
        <v>6434</v>
      </c>
      <c r="D468" s="22" t="s">
        <v>6910</v>
      </c>
      <c r="E468" s="22" t="s">
        <v>6169</v>
      </c>
      <c r="F468" s="22" t="s">
        <v>6762</v>
      </c>
      <c r="G468" s="23">
        <v>0</v>
      </c>
      <c r="H468" s="23">
        <v>21405835</v>
      </c>
      <c r="I468" s="23">
        <v>0</v>
      </c>
      <c r="J468" s="23">
        <v>21405835</v>
      </c>
      <c r="K468" s="22" t="s">
        <v>6845</v>
      </c>
      <c r="L468" s="22" t="s">
        <v>6846</v>
      </c>
      <c r="M468" s="22"/>
      <c r="N468" s="22" t="s">
        <v>3621</v>
      </c>
      <c r="O468" s="22" t="s">
        <v>3621</v>
      </c>
      <c r="P468" s="67" t="str">
        <f t="shared" ref="P468:P483" si="14">IFERROR(LEFT(N468,FIND("_",N468)-1),"")</f>
        <v>P112B10</v>
      </c>
      <c r="Q468" s="67" t="str">
        <f t="shared" ref="Q468:Q483" si="15">IFERROR(RIGHT(N468,LEN(N468)-FIND("_",N468)),"")</f>
        <v>ThePathway</v>
      </c>
      <c r="T468">
        <f t="shared" si="9"/>
        <v>7</v>
      </c>
      <c r="U468" t="s">
        <v>3187</v>
      </c>
      <c r="V468" t="s">
        <v>369</v>
      </c>
    </row>
    <row r="469" spans="1:22" ht="16.5" x14ac:dyDescent="0.3">
      <c r="A469" s="21">
        <v>45491</v>
      </c>
      <c r="B469" s="21">
        <v>45491</v>
      </c>
      <c r="C469" s="22" t="s">
        <v>6434</v>
      </c>
      <c r="D469" s="22" t="s">
        <v>6911</v>
      </c>
      <c r="E469" s="22" t="s">
        <v>6169</v>
      </c>
      <c r="F469" s="22" t="s">
        <v>6762</v>
      </c>
      <c r="G469" s="23">
        <v>0</v>
      </c>
      <c r="H469" s="23">
        <v>14928165</v>
      </c>
      <c r="I469" s="23">
        <v>0</v>
      </c>
      <c r="J469" s="23">
        <v>36334000</v>
      </c>
      <c r="K469" s="22" t="s">
        <v>6845</v>
      </c>
      <c r="L469" s="22" t="s">
        <v>6846</v>
      </c>
      <c r="M469" s="22"/>
      <c r="N469" s="22" t="s">
        <v>3700</v>
      </c>
      <c r="O469" s="22" t="s">
        <v>3700</v>
      </c>
      <c r="P469" s="67" t="str">
        <f t="shared" si="14"/>
        <v>P112B12</v>
      </c>
      <c r="Q469" s="67" t="str">
        <f t="shared" si="15"/>
        <v>ThePathway</v>
      </c>
      <c r="T469">
        <f t="shared" si="9"/>
        <v>7</v>
      </c>
      <c r="U469" t="s">
        <v>3187</v>
      </c>
      <c r="V469" t="s">
        <v>369</v>
      </c>
    </row>
    <row r="470" spans="1:22" ht="16.5" x14ac:dyDescent="0.3">
      <c r="A470" s="21">
        <v>45491</v>
      </c>
      <c r="B470" s="21">
        <v>45491</v>
      </c>
      <c r="C470" s="22" t="s">
        <v>6434</v>
      </c>
      <c r="D470" s="22" t="s">
        <v>6912</v>
      </c>
      <c r="E470" s="22" t="s">
        <v>6169</v>
      </c>
      <c r="F470" s="22" t="s">
        <v>6762</v>
      </c>
      <c r="G470" s="23">
        <v>0</v>
      </c>
      <c r="H470" s="23">
        <v>17433802</v>
      </c>
      <c r="I470" s="23">
        <v>0</v>
      </c>
      <c r="J470" s="23">
        <v>53767802</v>
      </c>
      <c r="K470" s="22" t="s">
        <v>6845</v>
      </c>
      <c r="L470" s="22" t="s">
        <v>6846</v>
      </c>
      <c r="M470" s="22"/>
      <c r="N470" s="22" t="s">
        <v>3655</v>
      </c>
      <c r="O470" s="22" t="s">
        <v>3655</v>
      </c>
      <c r="P470" s="67" t="str">
        <f t="shared" si="14"/>
        <v>P112B03A</v>
      </c>
      <c r="Q470" s="67" t="str">
        <f t="shared" si="15"/>
        <v>ThePathway</v>
      </c>
      <c r="T470">
        <f t="shared" si="9"/>
        <v>7</v>
      </c>
      <c r="U470" t="s">
        <v>3187</v>
      </c>
      <c r="V470" t="s">
        <v>369</v>
      </c>
    </row>
    <row r="471" spans="1:22" ht="16.5" x14ac:dyDescent="0.3">
      <c r="A471" s="21">
        <v>45491</v>
      </c>
      <c r="B471" s="21">
        <v>45491</v>
      </c>
      <c r="C471" s="22" t="s">
        <v>6434</v>
      </c>
      <c r="D471" s="22" t="s">
        <v>6913</v>
      </c>
      <c r="E471" s="22" t="s">
        <v>6169</v>
      </c>
      <c r="F471" s="22" t="s">
        <v>6762</v>
      </c>
      <c r="G471" s="23">
        <v>0</v>
      </c>
      <c r="H471" s="23">
        <v>22875998</v>
      </c>
      <c r="I471" s="23">
        <v>0</v>
      </c>
      <c r="J471" s="23">
        <v>76643800</v>
      </c>
      <c r="K471" s="22" t="s">
        <v>6845</v>
      </c>
      <c r="L471" s="22" t="s">
        <v>6846</v>
      </c>
      <c r="M471" s="22"/>
      <c r="N471" s="22" t="s">
        <v>3423</v>
      </c>
      <c r="O471" s="22" t="s">
        <v>3423</v>
      </c>
      <c r="P471" s="67" t="str">
        <f t="shared" si="14"/>
        <v>P112B12A</v>
      </c>
      <c r="Q471" s="67" t="str">
        <f t="shared" si="15"/>
        <v>ThePathway</v>
      </c>
      <c r="T471">
        <f t="shared" si="9"/>
        <v>7</v>
      </c>
      <c r="U471" t="s">
        <v>3187</v>
      </c>
      <c r="V471" t="s">
        <v>369</v>
      </c>
    </row>
    <row r="472" spans="1:22" ht="16.5" x14ac:dyDescent="0.3">
      <c r="A472" s="21">
        <v>45491</v>
      </c>
      <c r="B472" s="21">
        <v>45491</v>
      </c>
      <c r="C472" s="22" t="s">
        <v>6434</v>
      </c>
      <c r="D472" s="22" t="s">
        <v>6914</v>
      </c>
      <c r="E472" s="22" t="s">
        <v>6169</v>
      </c>
      <c r="F472" s="22" t="s">
        <v>6762</v>
      </c>
      <c r="G472" s="23">
        <v>0</v>
      </c>
      <c r="H472" s="23">
        <v>17889679</v>
      </c>
      <c r="I472" s="23">
        <v>0</v>
      </c>
      <c r="J472" s="23">
        <v>94533479</v>
      </c>
      <c r="K472" s="22" t="s">
        <v>6845</v>
      </c>
      <c r="L472" s="22" t="s">
        <v>6846</v>
      </c>
      <c r="M472" s="22"/>
      <c r="N472" s="22" t="s">
        <v>3705</v>
      </c>
      <c r="O472" s="22" t="s">
        <v>3705</v>
      </c>
      <c r="P472" s="67" t="str">
        <f t="shared" si="14"/>
        <v>P11603</v>
      </c>
      <c r="Q472" s="67" t="str">
        <f t="shared" si="15"/>
        <v>ThePathway</v>
      </c>
      <c r="T472">
        <f t="shared" si="9"/>
        <v>7</v>
      </c>
      <c r="U472" t="s">
        <v>3187</v>
      </c>
      <c r="V472" t="s">
        <v>369</v>
      </c>
    </row>
    <row r="473" spans="1:22" ht="16.5" x14ac:dyDescent="0.3">
      <c r="A473" s="21">
        <v>45491</v>
      </c>
      <c r="B473" s="21">
        <v>45491</v>
      </c>
      <c r="C473" s="22" t="s">
        <v>6434</v>
      </c>
      <c r="D473" s="22" t="s">
        <v>6915</v>
      </c>
      <c r="E473" s="22" t="s">
        <v>6169</v>
      </c>
      <c r="F473" s="22" t="s">
        <v>6762</v>
      </c>
      <c r="G473" s="23">
        <v>0</v>
      </c>
      <c r="H473" s="23">
        <v>12741188</v>
      </c>
      <c r="I473" s="23">
        <v>0</v>
      </c>
      <c r="J473" s="23">
        <v>107274667</v>
      </c>
      <c r="K473" s="22" t="s">
        <v>6845</v>
      </c>
      <c r="L473" s="22" t="s">
        <v>6846</v>
      </c>
      <c r="M473" s="22"/>
      <c r="N473" s="22" t="s">
        <v>3623</v>
      </c>
      <c r="O473" s="22" t="s">
        <v>3623</v>
      </c>
      <c r="P473" s="67" t="str">
        <f t="shared" si="14"/>
        <v>P10611</v>
      </c>
      <c r="Q473" s="67" t="str">
        <f t="shared" si="15"/>
        <v>ThePathway</v>
      </c>
      <c r="T473">
        <f t="shared" ref="T473:T536" si="16">+MONTH(A473)</f>
        <v>7</v>
      </c>
      <c r="U473" t="s">
        <v>3187</v>
      </c>
      <c r="V473" t="s">
        <v>369</v>
      </c>
    </row>
    <row r="474" spans="1:22" ht="16.5" x14ac:dyDescent="0.3">
      <c r="A474" s="21">
        <v>45491</v>
      </c>
      <c r="B474" s="21">
        <v>45491</v>
      </c>
      <c r="C474" s="22" t="s">
        <v>6434</v>
      </c>
      <c r="D474" s="22" t="s">
        <v>6916</v>
      </c>
      <c r="E474" s="22" t="s">
        <v>6169</v>
      </c>
      <c r="F474" s="22" t="s">
        <v>6762</v>
      </c>
      <c r="G474" s="23">
        <v>0</v>
      </c>
      <c r="H474" s="23">
        <v>14582995</v>
      </c>
      <c r="I474" s="23">
        <v>0</v>
      </c>
      <c r="J474" s="23">
        <v>121857662</v>
      </c>
      <c r="K474" s="22" t="s">
        <v>6845</v>
      </c>
      <c r="L474" s="22" t="s">
        <v>6846</v>
      </c>
      <c r="M474" s="22"/>
      <c r="N474" s="22" t="s">
        <v>3660</v>
      </c>
      <c r="O474" s="22" t="s">
        <v>3660</v>
      </c>
      <c r="P474" s="67" t="str">
        <f t="shared" si="14"/>
        <v>P11610</v>
      </c>
      <c r="Q474" s="67" t="str">
        <f t="shared" si="15"/>
        <v>ThePathway</v>
      </c>
      <c r="T474">
        <f t="shared" si="16"/>
        <v>7</v>
      </c>
      <c r="U474" t="s">
        <v>3187</v>
      </c>
      <c r="V474" t="s">
        <v>369</v>
      </c>
    </row>
    <row r="475" spans="1:22" ht="16.5" x14ac:dyDescent="0.3">
      <c r="A475" s="21">
        <v>45491</v>
      </c>
      <c r="B475" s="21">
        <v>45491</v>
      </c>
      <c r="C475" s="22" t="s">
        <v>6434</v>
      </c>
      <c r="D475" s="22" t="s">
        <v>6917</v>
      </c>
      <c r="E475" s="22" t="s">
        <v>6169</v>
      </c>
      <c r="F475" s="22" t="s">
        <v>6762</v>
      </c>
      <c r="G475" s="23">
        <v>0</v>
      </c>
      <c r="H475" s="23">
        <v>12389554</v>
      </c>
      <c r="I475" s="23">
        <v>0</v>
      </c>
      <c r="J475" s="23">
        <v>134247216</v>
      </c>
      <c r="K475" s="22" t="s">
        <v>6845</v>
      </c>
      <c r="L475" s="22" t="s">
        <v>6846</v>
      </c>
      <c r="M475" s="22"/>
      <c r="N475" s="22" t="s">
        <v>3618</v>
      </c>
      <c r="O475" s="22" t="s">
        <v>3618</v>
      </c>
      <c r="P475" s="67" t="str">
        <f t="shared" si="14"/>
        <v>P103A11</v>
      </c>
      <c r="Q475" s="67" t="str">
        <f t="shared" si="15"/>
        <v>ThePathway</v>
      </c>
      <c r="T475">
        <f t="shared" si="16"/>
        <v>7</v>
      </c>
      <c r="U475" t="s">
        <v>3187</v>
      </c>
      <c r="V475" t="s">
        <v>369</v>
      </c>
    </row>
    <row r="476" spans="1:22" ht="16.5" x14ac:dyDescent="0.3">
      <c r="A476" s="21">
        <v>45491</v>
      </c>
      <c r="B476" s="21">
        <v>45491</v>
      </c>
      <c r="C476" s="22" t="s">
        <v>6434</v>
      </c>
      <c r="D476" s="22" t="s">
        <v>6918</v>
      </c>
      <c r="E476" s="22" t="s">
        <v>6169</v>
      </c>
      <c r="F476" s="22" t="s">
        <v>6762</v>
      </c>
      <c r="G476" s="23">
        <v>0</v>
      </c>
      <c r="H476" s="23">
        <v>18108062</v>
      </c>
      <c r="I476" s="23">
        <v>0</v>
      </c>
      <c r="J476" s="23">
        <v>152355278</v>
      </c>
      <c r="K476" s="22" t="s">
        <v>6845</v>
      </c>
      <c r="L476" s="22" t="s">
        <v>6846</v>
      </c>
      <c r="M476" s="22"/>
      <c r="N476" s="22" t="s">
        <v>3665</v>
      </c>
      <c r="O476" s="22" t="s">
        <v>3665</v>
      </c>
      <c r="P476" s="67" t="str">
        <f t="shared" si="14"/>
        <v>P11708</v>
      </c>
      <c r="Q476" s="67" t="str">
        <f t="shared" si="15"/>
        <v>ThePathway</v>
      </c>
      <c r="T476">
        <f t="shared" si="16"/>
        <v>7</v>
      </c>
      <c r="U476" t="s">
        <v>3187</v>
      </c>
      <c r="V476" t="s">
        <v>369</v>
      </c>
    </row>
    <row r="477" spans="1:22" ht="16.5" x14ac:dyDescent="0.3">
      <c r="A477" s="21">
        <v>45491</v>
      </c>
      <c r="B477" s="21">
        <v>45491</v>
      </c>
      <c r="C477" s="22" t="s">
        <v>6434</v>
      </c>
      <c r="D477" s="22" t="s">
        <v>6919</v>
      </c>
      <c r="E477" s="22" t="s">
        <v>6169</v>
      </c>
      <c r="F477" s="22" t="s">
        <v>6762</v>
      </c>
      <c r="G477" s="23">
        <v>0</v>
      </c>
      <c r="H477" s="23">
        <v>25588766</v>
      </c>
      <c r="I477" s="23">
        <v>0</v>
      </c>
      <c r="J477" s="23">
        <v>177944044</v>
      </c>
      <c r="K477" s="22" t="s">
        <v>6845</v>
      </c>
      <c r="L477" s="22" t="s">
        <v>6846</v>
      </c>
      <c r="M477" s="22"/>
      <c r="N477" s="22" t="s">
        <v>3708</v>
      </c>
      <c r="O477" s="22" t="s">
        <v>3708</v>
      </c>
      <c r="P477" s="67" t="str">
        <f t="shared" si="14"/>
        <v>P11605</v>
      </c>
      <c r="Q477" s="67" t="str">
        <f t="shared" si="15"/>
        <v>ThePathway</v>
      </c>
      <c r="T477">
        <f t="shared" si="16"/>
        <v>7</v>
      </c>
      <c r="U477" t="s">
        <v>3187</v>
      </c>
      <c r="V477" t="s">
        <v>369</v>
      </c>
    </row>
    <row r="478" spans="1:22" ht="16.5" x14ac:dyDescent="0.3">
      <c r="A478" s="21">
        <v>45491</v>
      </c>
      <c r="B478" s="21">
        <v>45491</v>
      </c>
      <c r="C478" s="22" t="s">
        <v>6434</v>
      </c>
      <c r="D478" s="22" t="s">
        <v>6920</v>
      </c>
      <c r="E478" s="22" t="s">
        <v>6169</v>
      </c>
      <c r="F478" s="22" t="s">
        <v>6762</v>
      </c>
      <c r="G478" s="23">
        <v>0</v>
      </c>
      <c r="H478" s="23">
        <v>15255773</v>
      </c>
      <c r="I478" s="23">
        <v>0</v>
      </c>
      <c r="J478" s="23">
        <v>193199817</v>
      </c>
      <c r="K478" s="22" t="s">
        <v>6845</v>
      </c>
      <c r="L478" s="22" t="s">
        <v>6846</v>
      </c>
      <c r="M478" s="22"/>
      <c r="N478" s="22" t="s">
        <v>3713</v>
      </c>
      <c r="O478" s="22" t="s">
        <v>3713</v>
      </c>
      <c r="P478" s="67" t="str">
        <f t="shared" si="14"/>
        <v>P11612</v>
      </c>
      <c r="Q478" s="67" t="str">
        <f t="shared" si="15"/>
        <v>ThePathway</v>
      </c>
      <c r="T478">
        <f t="shared" si="16"/>
        <v>7</v>
      </c>
      <c r="U478" t="s">
        <v>3187</v>
      </c>
      <c r="V478" t="s">
        <v>369</v>
      </c>
    </row>
    <row r="479" spans="1:22" ht="16.5" x14ac:dyDescent="0.3">
      <c r="A479" s="21">
        <v>45491</v>
      </c>
      <c r="B479" s="21">
        <v>45491</v>
      </c>
      <c r="C479" s="22" t="s">
        <v>6434</v>
      </c>
      <c r="D479" s="22" t="s">
        <v>6921</v>
      </c>
      <c r="E479" s="22" t="s">
        <v>6169</v>
      </c>
      <c r="F479" s="22" t="s">
        <v>6762</v>
      </c>
      <c r="G479" s="23">
        <v>0</v>
      </c>
      <c r="H479" s="23">
        <v>23841212</v>
      </c>
      <c r="I479" s="23">
        <v>0</v>
      </c>
      <c r="J479" s="23">
        <v>217041029</v>
      </c>
      <c r="K479" s="22" t="s">
        <v>6845</v>
      </c>
      <c r="L479" s="22" t="s">
        <v>6846</v>
      </c>
      <c r="M479" s="22"/>
      <c r="N479" s="22" t="s">
        <v>3411</v>
      </c>
      <c r="O479" s="22" t="s">
        <v>3411</v>
      </c>
      <c r="P479" s="67" t="str">
        <f t="shared" si="14"/>
        <v>P10707</v>
      </c>
      <c r="Q479" s="67" t="str">
        <f t="shared" si="15"/>
        <v>ThePathway</v>
      </c>
      <c r="T479">
        <f t="shared" si="16"/>
        <v>7</v>
      </c>
      <c r="U479" t="s">
        <v>3187</v>
      </c>
      <c r="V479" t="s">
        <v>369</v>
      </c>
    </row>
    <row r="480" spans="1:22" ht="16.5" x14ac:dyDescent="0.3">
      <c r="A480" s="21">
        <v>45491</v>
      </c>
      <c r="B480" s="21">
        <v>45491</v>
      </c>
      <c r="C480" s="22" t="s">
        <v>6434</v>
      </c>
      <c r="D480" s="22" t="s">
        <v>6922</v>
      </c>
      <c r="E480" s="22" t="s">
        <v>6169</v>
      </c>
      <c r="F480" s="22" t="s">
        <v>6762</v>
      </c>
      <c r="G480" s="23">
        <v>0</v>
      </c>
      <c r="H480" s="23">
        <v>31536772</v>
      </c>
      <c r="I480" s="23">
        <v>0</v>
      </c>
      <c r="J480" s="23">
        <v>248577801</v>
      </c>
      <c r="K480" s="22" t="s">
        <v>6845</v>
      </c>
      <c r="L480" s="22" t="s">
        <v>6846</v>
      </c>
      <c r="M480" s="22"/>
      <c r="N480" s="22" t="s">
        <v>3414</v>
      </c>
      <c r="O480" s="22" t="s">
        <v>3414</v>
      </c>
      <c r="P480" s="67" t="str">
        <f t="shared" si="14"/>
        <v>P10712B</v>
      </c>
      <c r="Q480" s="67" t="str">
        <f t="shared" si="15"/>
        <v>ThePathway</v>
      </c>
      <c r="T480">
        <f t="shared" si="16"/>
        <v>7</v>
      </c>
      <c r="U480" t="s">
        <v>3187</v>
      </c>
      <c r="V480" t="s">
        <v>369</v>
      </c>
    </row>
    <row r="481" spans="1:22" ht="16.5" x14ac:dyDescent="0.3">
      <c r="A481" s="21">
        <v>45491</v>
      </c>
      <c r="B481" s="21">
        <v>45491</v>
      </c>
      <c r="C481" s="22" t="s">
        <v>6434</v>
      </c>
      <c r="D481" s="22" t="s">
        <v>6923</v>
      </c>
      <c r="E481" s="22" t="s">
        <v>6169</v>
      </c>
      <c r="F481" s="22" t="s">
        <v>6762</v>
      </c>
      <c r="G481" s="23">
        <v>0</v>
      </c>
      <c r="H481" s="23">
        <v>18264180</v>
      </c>
      <c r="I481" s="23">
        <v>0</v>
      </c>
      <c r="J481" s="23">
        <v>266841981</v>
      </c>
      <c r="K481" s="22" t="s">
        <v>6845</v>
      </c>
      <c r="L481" s="22" t="s">
        <v>6846</v>
      </c>
      <c r="M481" s="22"/>
      <c r="N481" s="22" t="s">
        <v>3716</v>
      </c>
      <c r="O481" s="22" t="s">
        <v>3716</v>
      </c>
      <c r="P481" s="67" t="str">
        <f t="shared" si="14"/>
        <v>P11701</v>
      </c>
      <c r="Q481" s="67" t="str">
        <f t="shared" si="15"/>
        <v>ThePathway</v>
      </c>
      <c r="T481">
        <f t="shared" si="16"/>
        <v>7</v>
      </c>
      <c r="U481" t="s">
        <v>3187</v>
      </c>
      <c r="V481" t="s">
        <v>369</v>
      </c>
    </row>
    <row r="482" spans="1:22" ht="16.5" x14ac:dyDescent="0.3">
      <c r="A482" s="21">
        <v>45491</v>
      </c>
      <c r="B482" s="21">
        <v>45491</v>
      </c>
      <c r="C482" s="22" t="s">
        <v>6434</v>
      </c>
      <c r="D482" s="22" t="s">
        <v>6924</v>
      </c>
      <c r="E482" s="22" t="s">
        <v>6169</v>
      </c>
      <c r="F482" s="22" t="s">
        <v>6762</v>
      </c>
      <c r="G482" s="23">
        <v>0</v>
      </c>
      <c r="H482" s="23">
        <v>16728735</v>
      </c>
      <c r="I482" s="23">
        <v>0</v>
      </c>
      <c r="J482" s="23">
        <v>283570716</v>
      </c>
      <c r="K482" s="22" t="s">
        <v>6845</v>
      </c>
      <c r="L482" s="22" t="s">
        <v>6846</v>
      </c>
      <c r="M482" s="22"/>
      <c r="N482" s="22" t="s">
        <v>3691</v>
      </c>
      <c r="O482" s="22" t="s">
        <v>3691</v>
      </c>
      <c r="P482" s="67" t="str">
        <f t="shared" si="14"/>
        <v>P10602</v>
      </c>
      <c r="Q482" s="67" t="str">
        <f t="shared" si="15"/>
        <v>ThePathway</v>
      </c>
      <c r="T482">
        <f t="shared" si="16"/>
        <v>7</v>
      </c>
      <c r="U482" t="s">
        <v>3187</v>
      </c>
      <c r="V482" t="s">
        <v>369</v>
      </c>
    </row>
    <row r="483" spans="1:22" ht="16.5" x14ac:dyDescent="0.3">
      <c r="A483" s="21">
        <v>45491</v>
      </c>
      <c r="B483" s="21">
        <v>45491</v>
      </c>
      <c r="C483" s="22" t="s">
        <v>6434</v>
      </c>
      <c r="D483" s="22" t="s">
        <v>6925</v>
      </c>
      <c r="E483" s="22" t="s">
        <v>6169</v>
      </c>
      <c r="F483" s="22" t="s">
        <v>6762</v>
      </c>
      <c r="G483" s="23">
        <v>0</v>
      </c>
      <c r="H483" s="23">
        <v>33957488</v>
      </c>
      <c r="I483" s="23">
        <v>0</v>
      </c>
      <c r="J483" s="23">
        <v>317528204</v>
      </c>
      <c r="K483" s="22" t="s">
        <v>6845</v>
      </c>
      <c r="L483" s="22" t="s">
        <v>6846</v>
      </c>
      <c r="M483" s="22"/>
      <c r="N483" s="22" t="s">
        <v>2284</v>
      </c>
      <c r="O483" s="22" t="s">
        <v>2284</v>
      </c>
      <c r="P483" s="67" t="str">
        <f t="shared" si="14"/>
        <v>P11712B</v>
      </c>
      <c r="Q483" s="67" t="str">
        <f t="shared" si="15"/>
        <v>ThePathway</v>
      </c>
      <c r="T483">
        <f t="shared" si="16"/>
        <v>7</v>
      </c>
      <c r="U483" t="s">
        <v>3187</v>
      </c>
      <c r="V483" t="s">
        <v>369</v>
      </c>
    </row>
    <row r="484" spans="1:22" ht="16.5" x14ac:dyDescent="0.3">
      <c r="A484" s="21">
        <v>45491</v>
      </c>
      <c r="B484" s="21">
        <v>45491</v>
      </c>
      <c r="C484" s="22" t="s">
        <v>6446</v>
      </c>
      <c r="D484" s="22" t="s">
        <v>6926</v>
      </c>
      <c r="E484" s="22" t="s">
        <v>6169</v>
      </c>
      <c r="F484" s="22" t="s">
        <v>6762</v>
      </c>
      <c r="G484" s="23">
        <v>0</v>
      </c>
      <c r="H484" s="23">
        <v>159836300</v>
      </c>
      <c r="I484" s="23">
        <v>0</v>
      </c>
      <c r="J484" s="23">
        <v>477364504</v>
      </c>
      <c r="K484" s="22" t="s">
        <v>6840</v>
      </c>
      <c r="L484" s="22" t="s">
        <v>6841</v>
      </c>
      <c r="M484" s="22"/>
      <c r="N484" s="22" t="s">
        <v>3399</v>
      </c>
      <c r="O484" s="22" t="s">
        <v>3399</v>
      </c>
      <c r="P484" s="67" t="str">
        <f t="shared" ref="P484:P522" si="17">IFERROR(LEFT(O484,FIND("_",O484)-1),"")</f>
        <v>B2.7.05</v>
      </c>
      <c r="Q484" s="67" t="str">
        <f t="shared" ref="Q484:Q522" si="18">IFERROR(RIGHT(O484,LEN(O484)-FIND("_",O484)),"")</f>
        <v>Cosmo</v>
      </c>
      <c r="T484">
        <f t="shared" si="16"/>
        <v>7</v>
      </c>
      <c r="U484" t="s">
        <v>3187</v>
      </c>
      <c r="V484" t="s">
        <v>369</v>
      </c>
    </row>
    <row r="485" spans="1:22" ht="16.5" x14ac:dyDescent="0.3">
      <c r="A485" s="21">
        <v>45496</v>
      </c>
      <c r="B485" s="21">
        <v>45496</v>
      </c>
      <c r="C485" s="22" t="s">
        <v>6453</v>
      </c>
      <c r="D485" s="22" t="s">
        <v>6927</v>
      </c>
      <c r="E485" s="22" t="s">
        <v>6169</v>
      </c>
      <c r="F485" s="22" t="s">
        <v>6762</v>
      </c>
      <c r="G485" s="23">
        <v>0</v>
      </c>
      <c r="H485" s="23">
        <v>23813824</v>
      </c>
      <c r="I485" s="23">
        <v>0</v>
      </c>
      <c r="J485" s="23">
        <v>501178328</v>
      </c>
      <c r="K485" s="22" t="s">
        <v>2373</v>
      </c>
      <c r="L485" s="22" t="s">
        <v>2374</v>
      </c>
      <c r="M485" s="22"/>
      <c r="N485" s="22" t="s">
        <v>6928</v>
      </c>
      <c r="O485" s="22" t="s">
        <v>6928</v>
      </c>
      <c r="P485" s="67" t="str">
        <f>IFERROR(LEFT(N485,FIND("_",N485)-1),"")</f>
        <v>S21405</v>
      </c>
      <c r="Q485" s="67" t="str">
        <f>IFERROR(RIGHT(N485,LEN(N485)-FIND("_",N485)),"")</f>
        <v>TheSea</v>
      </c>
      <c r="T485">
        <f t="shared" si="16"/>
        <v>7</v>
      </c>
      <c r="U485" t="s">
        <v>3187</v>
      </c>
      <c r="V485" t="s">
        <v>369</v>
      </c>
    </row>
    <row r="486" spans="1:22" ht="16.5" x14ac:dyDescent="0.3">
      <c r="A486" s="21">
        <v>45497</v>
      </c>
      <c r="B486" s="21">
        <v>45497</v>
      </c>
      <c r="C486" s="22" t="s">
        <v>6458</v>
      </c>
      <c r="D486" s="22" t="s">
        <v>6929</v>
      </c>
      <c r="E486" s="22" t="s">
        <v>6169</v>
      </c>
      <c r="F486" s="22" t="s">
        <v>6762</v>
      </c>
      <c r="G486" s="23">
        <v>0</v>
      </c>
      <c r="H486" s="23"/>
      <c r="I486" s="23">
        <v>0</v>
      </c>
      <c r="J486" s="23">
        <v>514814691</v>
      </c>
      <c r="K486" s="22" t="s">
        <v>590</v>
      </c>
      <c r="L486" s="22" t="s">
        <v>591</v>
      </c>
      <c r="M486" s="22"/>
      <c r="N486" s="22" t="s">
        <v>3325</v>
      </c>
      <c r="O486" s="22" t="s">
        <v>3325</v>
      </c>
      <c r="P486" s="67" t="str">
        <f t="shared" si="17"/>
        <v>T22309</v>
      </c>
      <c r="Q486" s="67" t="str">
        <f t="shared" si="18"/>
        <v>SunPonte</v>
      </c>
      <c r="T486">
        <f t="shared" si="16"/>
        <v>7</v>
      </c>
      <c r="U486" t="s">
        <v>3159</v>
      </c>
      <c r="V486" t="s">
        <v>369</v>
      </c>
    </row>
    <row r="487" spans="1:22" ht="16.5" x14ac:dyDescent="0.3">
      <c r="A487" s="21">
        <v>45497</v>
      </c>
      <c r="B487" s="21">
        <v>45497</v>
      </c>
      <c r="C487" s="22" t="s">
        <v>6458</v>
      </c>
      <c r="D487" s="22" t="s">
        <v>6930</v>
      </c>
      <c r="E487" s="22" t="s">
        <v>6169</v>
      </c>
      <c r="F487" s="22" t="s">
        <v>6762</v>
      </c>
      <c r="G487" s="23">
        <v>0</v>
      </c>
      <c r="H487" s="23"/>
      <c r="I487" s="23">
        <v>0</v>
      </c>
      <c r="J487" s="23">
        <v>532996509</v>
      </c>
      <c r="K487" s="22" t="s">
        <v>590</v>
      </c>
      <c r="L487" s="22" t="s">
        <v>591</v>
      </c>
      <c r="M487" s="22"/>
      <c r="N487" s="22" t="s">
        <v>3314</v>
      </c>
      <c r="O487" s="22" t="s">
        <v>3314</v>
      </c>
      <c r="P487" s="67" t="str">
        <f t="shared" si="17"/>
        <v>T212B02</v>
      </c>
      <c r="Q487" s="67" t="str">
        <f t="shared" si="18"/>
        <v>SunPonte</v>
      </c>
      <c r="T487">
        <f t="shared" si="16"/>
        <v>7</v>
      </c>
      <c r="U487" t="s">
        <v>3159</v>
      </c>
      <c r="V487" t="s">
        <v>369</v>
      </c>
    </row>
    <row r="488" spans="1:22" ht="16.5" x14ac:dyDescent="0.3">
      <c r="A488" s="21">
        <v>45497</v>
      </c>
      <c r="B488" s="21">
        <v>45497</v>
      </c>
      <c r="C488" s="22" t="s">
        <v>6458</v>
      </c>
      <c r="D488" s="22" t="s">
        <v>6931</v>
      </c>
      <c r="E488" s="22" t="s">
        <v>6169</v>
      </c>
      <c r="F488" s="22" t="s">
        <v>6762</v>
      </c>
      <c r="G488" s="23">
        <v>0</v>
      </c>
      <c r="H488" s="23"/>
      <c r="I488" s="23">
        <v>0</v>
      </c>
      <c r="J488" s="23">
        <v>551178327</v>
      </c>
      <c r="K488" s="22" t="s">
        <v>590</v>
      </c>
      <c r="L488" s="22" t="s">
        <v>591</v>
      </c>
      <c r="M488" s="22"/>
      <c r="N488" s="22" t="s">
        <v>3297</v>
      </c>
      <c r="O488" s="22" t="s">
        <v>3297</v>
      </c>
      <c r="P488" s="67" t="str">
        <f t="shared" si="17"/>
        <v>T11701</v>
      </c>
      <c r="Q488" s="67" t="str">
        <f t="shared" si="18"/>
        <v>SunPonte</v>
      </c>
      <c r="T488">
        <f t="shared" si="16"/>
        <v>7</v>
      </c>
      <c r="U488" t="s">
        <v>3159</v>
      </c>
      <c r="V488" t="s">
        <v>369</v>
      </c>
    </row>
    <row r="489" spans="1:22" ht="16.5" x14ac:dyDescent="0.3">
      <c r="A489" s="21">
        <v>45497</v>
      </c>
      <c r="B489" s="21">
        <v>45497</v>
      </c>
      <c r="C489" s="22" t="s">
        <v>6458</v>
      </c>
      <c r="D489" s="22" t="s">
        <v>6932</v>
      </c>
      <c r="E489" s="22" t="s">
        <v>6169</v>
      </c>
      <c r="F489" s="22" t="s">
        <v>6762</v>
      </c>
      <c r="G489" s="23">
        <v>0</v>
      </c>
      <c r="H489" s="23"/>
      <c r="I489" s="23">
        <v>0</v>
      </c>
      <c r="J489" s="23">
        <v>569360145</v>
      </c>
      <c r="K489" s="22" t="s">
        <v>590</v>
      </c>
      <c r="L489" s="22" t="s">
        <v>591</v>
      </c>
      <c r="M489" s="22"/>
      <c r="N489" s="22" t="s">
        <v>3322</v>
      </c>
      <c r="O489" s="22" t="s">
        <v>3322</v>
      </c>
      <c r="P489" s="67" t="str">
        <f t="shared" si="17"/>
        <v>T212B07</v>
      </c>
      <c r="Q489" s="67" t="str">
        <f t="shared" si="18"/>
        <v>SunPonte</v>
      </c>
      <c r="T489">
        <f t="shared" si="16"/>
        <v>7</v>
      </c>
      <c r="U489" t="s">
        <v>3159</v>
      </c>
      <c r="V489" t="s">
        <v>369</v>
      </c>
    </row>
    <row r="490" spans="1:22" ht="16.5" x14ac:dyDescent="0.3">
      <c r="A490" s="21">
        <v>45497</v>
      </c>
      <c r="B490" s="21">
        <v>45497</v>
      </c>
      <c r="C490" s="22" t="s">
        <v>6458</v>
      </c>
      <c r="D490" s="22" t="s">
        <v>6933</v>
      </c>
      <c r="E490" s="22" t="s">
        <v>6169</v>
      </c>
      <c r="F490" s="22" t="s">
        <v>6762</v>
      </c>
      <c r="G490" s="23">
        <v>0</v>
      </c>
      <c r="H490" s="23"/>
      <c r="I490" s="23">
        <v>0</v>
      </c>
      <c r="J490" s="23">
        <v>596632872</v>
      </c>
      <c r="K490" s="22" t="s">
        <v>590</v>
      </c>
      <c r="L490" s="22" t="s">
        <v>591</v>
      </c>
      <c r="M490" s="22"/>
      <c r="N490" s="22" t="s">
        <v>3300</v>
      </c>
      <c r="O490" s="22" t="s">
        <v>3300</v>
      </c>
      <c r="P490" s="67" t="str">
        <f t="shared" si="17"/>
        <v>T11705</v>
      </c>
      <c r="Q490" s="67" t="str">
        <f t="shared" si="18"/>
        <v>SunPonte</v>
      </c>
      <c r="T490">
        <f t="shared" si="16"/>
        <v>7</v>
      </c>
      <c r="U490" t="s">
        <v>3159</v>
      </c>
      <c r="V490" t="s">
        <v>369</v>
      </c>
    </row>
    <row r="491" spans="1:22" ht="16.5" x14ac:dyDescent="0.3">
      <c r="A491" s="21">
        <v>45497</v>
      </c>
      <c r="B491" s="21">
        <v>45497</v>
      </c>
      <c r="C491" s="22" t="s">
        <v>6458</v>
      </c>
      <c r="D491" s="22" t="s">
        <v>6934</v>
      </c>
      <c r="E491" s="22" t="s">
        <v>6169</v>
      </c>
      <c r="F491" s="22" t="s">
        <v>6762</v>
      </c>
      <c r="G491" s="23">
        <v>0</v>
      </c>
      <c r="H491" s="23"/>
      <c r="I491" s="23">
        <v>0</v>
      </c>
      <c r="J491" s="23">
        <v>610269236</v>
      </c>
      <c r="K491" s="22" t="s">
        <v>590</v>
      </c>
      <c r="L491" s="22" t="s">
        <v>591</v>
      </c>
      <c r="M491" s="22"/>
      <c r="N491" s="22" t="s">
        <v>3317</v>
      </c>
      <c r="O491" s="22" t="s">
        <v>3317</v>
      </c>
      <c r="P491" s="67" t="str">
        <f t="shared" si="17"/>
        <v>T212B03</v>
      </c>
      <c r="Q491" s="67" t="str">
        <f t="shared" si="18"/>
        <v>SunPonte</v>
      </c>
      <c r="T491">
        <f t="shared" si="16"/>
        <v>7</v>
      </c>
      <c r="U491" t="s">
        <v>3159</v>
      </c>
      <c r="V491" t="s">
        <v>369</v>
      </c>
    </row>
    <row r="492" spans="1:22" ht="16.5" x14ac:dyDescent="0.3">
      <c r="A492" s="21">
        <v>45497</v>
      </c>
      <c r="B492" s="21">
        <v>45497</v>
      </c>
      <c r="C492" s="22" t="s">
        <v>6458</v>
      </c>
      <c r="D492" s="22" t="s">
        <v>6935</v>
      </c>
      <c r="E492" s="22" t="s">
        <v>6169</v>
      </c>
      <c r="F492" s="22" t="s">
        <v>6762</v>
      </c>
      <c r="G492" s="23">
        <v>0</v>
      </c>
      <c r="H492" s="23"/>
      <c r="I492" s="23">
        <v>0</v>
      </c>
      <c r="J492" s="23">
        <v>664814691</v>
      </c>
      <c r="K492" s="22" t="s">
        <v>590</v>
      </c>
      <c r="L492" s="22" t="s">
        <v>591</v>
      </c>
      <c r="M492" s="22"/>
      <c r="N492" s="22" t="s">
        <v>3308</v>
      </c>
      <c r="O492" s="22" t="s">
        <v>3308</v>
      </c>
      <c r="P492" s="67" t="str">
        <f t="shared" si="17"/>
        <v>T11712</v>
      </c>
      <c r="Q492" s="67" t="str">
        <f t="shared" si="18"/>
        <v>SunPonte</v>
      </c>
      <c r="T492">
        <f t="shared" si="16"/>
        <v>7</v>
      </c>
      <c r="U492" t="s">
        <v>3159</v>
      </c>
      <c r="V492" t="s">
        <v>369</v>
      </c>
    </row>
    <row r="493" spans="1:22" ht="16.5" x14ac:dyDescent="0.3">
      <c r="A493" s="21">
        <v>45497</v>
      </c>
      <c r="B493" s="21">
        <v>45497</v>
      </c>
      <c r="C493" s="22" t="s">
        <v>6458</v>
      </c>
      <c r="D493" s="22" t="s">
        <v>6936</v>
      </c>
      <c r="E493" s="22" t="s">
        <v>6169</v>
      </c>
      <c r="F493" s="22" t="s">
        <v>6762</v>
      </c>
      <c r="G493" s="23">
        <v>0</v>
      </c>
      <c r="H493" s="23"/>
      <c r="I493" s="23">
        <v>0</v>
      </c>
      <c r="J493" s="23">
        <v>678451054</v>
      </c>
      <c r="K493" s="22" t="s">
        <v>590</v>
      </c>
      <c r="L493" s="22" t="s">
        <v>591</v>
      </c>
      <c r="M493" s="22"/>
      <c r="N493" s="22" t="s">
        <v>3311</v>
      </c>
      <c r="O493" s="22" t="s">
        <v>3311</v>
      </c>
      <c r="P493" s="67" t="str">
        <f t="shared" si="17"/>
        <v>T212B01</v>
      </c>
      <c r="Q493" s="67" t="str">
        <f t="shared" si="18"/>
        <v>SunPonte</v>
      </c>
      <c r="T493">
        <f t="shared" si="16"/>
        <v>7</v>
      </c>
      <c r="U493" t="s">
        <v>3159</v>
      </c>
      <c r="V493" t="s">
        <v>369</v>
      </c>
    </row>
    <row r="494" spans="1:22" ht="16.5" x14ac:dyDescent="0.3">
      <c r="A494" s="21">
        <v>45497</v>
      </c>
      <c r="B494" s="21">
        <v>45497</v>
      </c>
      <c r="C494" s="22" t="s">
        <v>6458</v>
      </c>
      <c r="D494" s="22" t="s">
        <v>6937</v>
      </c>
      <c r="E494" s="22" t="s">
        <v>6169</v>
      </c>
      <c r="F494" s="22" t="s">
        <v>6762</v>
      </c>
      <c r="G494" s="23">
        <v>0</v>
      </c>
      <c r="H494" s="23"/>
      <c r="I494" s="23">
        <v>0</v>
      </c>
      <c r="J494" s="23">
        <v>681178327</v>
      </c>
      <c r="K494" s="22" t="s">
        <v>590</v>
      </c>
      <c r="L494" s="22" t="s">
        <v>591</v>
      </c>
      <c r="M494" s="22"/>
      <c r="N494" s="22" t="s">
        <v>6938</v>
      </c>
      <c r="O494" s="22" t="s">
        <v>6938</v>
      </c>
      <c r="P494" s="67" t="str">
        <f t="shared" si="17"/>
        <v>T22308</v>
      </c>
      <c r="Q494" s="67" t="str">
        <f t="shared" si="18"/>
        <v>SunPonte</v>
      </c>
      <c r="T494">
        <f t="shared" si="16"/>
        <v>7</v>
      </c>
      <c r="U494" t="s">
        <v>3159</v>
      </c>
      <c r="V494" t="s">
        <v>369</v>
      </c>
    </row>
    <row r="495" spans="1:22" ht="16.5" x14ac:dyDescent="0.3">
      <c r="A495" s="21">
        <v>45497</v>
      </c>
      <c r="B495" s="21">
        <v>45497</v>
      </c>
      <c r="C495" s="22" t="s">
        <v>6458</v>
      </c>
      <c r="D495" s="22" t="s">
        <v>6939</v>
      </c>
      <c r="E495" s="22" t="s">
        <v>6169</v>
      </c>
      <c r="F495" s="22" t="s">
        <v>6762</v>
      </c>
      <c r="G495" s="23">
        <v>0</v>
      </c>
      <c r="H495" s="23"/>
      <c r="I495" s="23">
        <v>0</v>
      </c>
      <c r="J495" s="23">
        <v>694814690</v>
      </c>
      <c r="K495" s="22" t="s">
        <v>590</v>
      </c>
      <c r="L495" s="22" t="s">
        <v>591</v>
      </c>
      <c r="M495" s="22"/>
      <c r="N495" s="22" t="s">
        <v>3303</v>
      </c>
      <c r="O495" s="22" t="s">
        <v>3303</v>
      </c>
      <c r="P495" s="67" t="str">
        <f t="shared" si="17"/>
        <v>T11707</v>
      </c>
      <c r="Q495" s="67" t="str">
        <f t="shared" si="18"/>
        <v>SunPonte</v>
      </c>
      <c r="T495">
        <f t="shared" si="16"/>
        <v>7</v>
      </c>
      <c r="U495" t="s">
        <v>3159</v>
      </c>
      <c r="V495" t="s">
        <v>369</v>
      </c>
    </row>
    <row r="496" spans="1:22" ht="16.5" x14ac:dyDescent="0.3">
      <c r="A496" s="21">
        <v>45497</v>
      </c>
      <c r="B496" s="21">
        <v>45497</v>
      </c>
      <c r="C496" s="22" t="s">
        <v>6458</v>
      </c>
      <c r="D496" s="22" t="s">
        <v>6940</v>
      </c>
      <c r="E496" s="22" t="s">
        <v>6169</v>
      </c>
      <c r="F496" s="22" t="s">
        <v>6762</v>
      </c>
      <c r="G496" s="23">
        <v>0</v>
      </c>
      <c r="H496" s="23"/>
      <c r="I496" s="23">
        <v>0</v>
      </c>
      <c r="J496" s="23">
        <v>708451054</v>
      </c>
      <c r="K496" s="22" t="s">
        <v>590</v>
      </c>
      <c r="L496" s="22" t="s">
        <v>591</v>
      </c>
      <c r="M496" s="22"/>
      <c r="N496" s="22" t="s">
        <v>3350</v>
      </c>
      <c r="O496" s="22" t="s">
        <v>3350</v>
      </c>
      <c r="P496" s="67" t="str">
        <f t="shared" si="17"/>
        <v>T12009</v>
      </c>
      <c r="Q496" s="67" t="str">
        <f t="shared" si="18"/>
        <v>SunPonte</v>
      </c>
      <c r="T496">
        <f t="shared" si="16"/>
        <v>7</v>
      </c>
      <c r="U496" t="s">
        <v>3159</v>
      </c>
      <c r="V496" t="s">
        <v>369</v>
      </c>
    </row>
    <row r="497" spans="1:22" ht="16.5" x14ac:dyDescent="0.3">
      <c r="A497" s="21">
        <v>45497</v>
      </c>
      <c r="B497" s="21">
        <v>45497</v>
      </c>
      <c r="C497" s="22" t="s">
        <v>6458</v>
      </c>
      <c r="D497" s="22" t="s">
        <v>6941</v>
      </c>
      <c r="E497" s="22" t="s">
        <v>6169</v>
      </c>
      <c r="F497" s="22" t="s">
        <v>6762</v>
      </c>
      <c r="G497" s="23">
        <v>0</v>
      </c>
      <c r="H497" s="23"/>
      <c r="I497" s="23">
        <v>0</v>
      </c>
      <c r="J497" s="23">
        <v>722087418</v>
      </c>
      <c r="K497" s="22" t="s">
        <v>590</v>
      </c>
      <c r="L497" s="22" t="s">
        <v>591</v>
      </c>
      <c r="M497" s="22"/>
      <c r="N497" s="22" t="s">
        <v>3347</v>
      </c>
      <c r="O497" s="22" t="s">
        <v>3347</v>
      </c>
      <c r="P497" s="67" t="str">
        <f t="shared" si="17"/>
        <v>T22412</v>
      </c>
      <c r="Q497" s="67" t="str">
        <f t="shared" si="18"/>
        <v>SunPonte</v>
      </c>
      <c r="T497">
        <f t="shared" si="16"/>
        <v>7</v>
      </c>
      <c r="U497" t="s">
        <v>3159</v>
      </c>
      <c r="V497" t="s">
        <v>369</v>
      </c>
    </row>
    <row r="498" spans="1:22" ht="16.5" x14ac:dyDescent="0.3">
      <c r="A498" s="21">
        <v>45497</v>
      </c>
      <c r="B498" s="21">
        <v>45497</v>
      </c>
      <c r="C498" s="22" t="s">
        <v>6458</v>
      </c>
      <c r="D498" s="22" t="s">
        <v>6942</v>
      </c>
      <c r="E498" s="22" t="s">
        <v>6169</v>
      </c>
      <c r="F498" s="22" t="s">
        <v>6762</v>
      </c>
      <c r="G498" s="23">
        <v>0</v>
      </c>
      <c r="H498" s="23"/>
      <c r="I498" s="23">
        <v>0</v>
      </c>
      <c r="J498" s="23">
        <v>735723782</v>
      </c>
      <c r="K498" s="22" t="s">
        <v>590</v>
      </c>
      <c r="L498" s="22" t="s">
        <v>591</v>
      </c>
      <c r="M498" s="22"/>
      <c r="N498" s="22" t="s">
        <v>3342</v>
      </c>
      <c r="O498" s="22" t="s">
        <v>3342</v>
      </c>
      <c r="P498" s="67" t="str">
        <f t="shared" si="17"/>
        <v>T203A03</v>
      </c>
      <c r="Q498" s="67" t="str">
        <f t="shared" si="18"/>
        <v>SunPonte</v>
      </c>
      <c r="T498">
        <f t="shared" si="16"/>
        <v>7</v>
      </c>
      <c r="U498" t="s">
        <v>3159</v>
      </c>
      <c r="V498" t="s">
        <v>369</v>
      </c>
    </row>
    <row r="499" spans="1:22" ht="16.5" x14ac:dyDescent="0.3">
      <c r="A499" s="21">
        <v>45497</v>
      </c>
      <c r="B499" s="21">
        <v>45497</v>
      </c>
      <c r="C499" s="22" t="s">
        <v>6458</v>
      </c>
      <c r="D499" s="22" t="s">
        <v>6943</v>
      </c>
      <c r="E499" s="22" t="s">
        <v>6169</v>
      </c>
      <c r="F499" s="22" t="s">
        <v>6762</v>
      </c>
      <c r="G499" s="23">
        <v>0</v>
      </c>
      <c r="H499" s="23"/>
      <c r="I499" s="23">
        <v>0</v>
      </c>
      <c r="J499" s="23">
        <v>749360146</v>
      </c>
      <c r="K499" s="22" t="s">
        <v>590</v>
      </c>
      <c r="L499" s="22" t="s">
        <v>591</v>
      </c>
      <c r="M499" s="22"/>
      <c r="N499" s="22" t="s">
        <v>3339</v>
      </c>
      <c r="O499" s="22" t="s">
        <v>3339</v>
      </c>
      <c r="P499" s="67" t="str">
        <f t="shared" si="17"/>
        <v>T10602</v>
      </c>
      <c r="Q499" s="67" t="str">
        <f t="shared" si="18"/>
        <v>SunPonte</v>
      </c>
      <c r="T499">
        <f t="shared" si="16"/>
        <v>7</v>
      </c>
      <c r="U499" t="s">
        <v>3159</v>
      </c>
      <c r="V499" t="s">
        <v>369</v>
      </c>
    </row>
    <row r="500" spans="1:22" ht="16.5" x14ac:dyDescent="0.3">
      <c r="A500" s="21">
        <v>45497</v>
      </c>
      <c r="B500" s="21">
        <v>45497</v>
      </c>
      <c r="C500" s="22" t="s">
        <v>6458</v>
      </c>
      <c r="D500" s="22" t="s">
        <v>6944</v>
      </c>
      <c r="E500" s="22" t="s">
        <v>6169</v>
      </c>
      <c r="F500" s="22" t="s">
        <v>6762</v>
      </c>
      <c r="G500" s="23">
        <v>0</v>
      </c>
      <c r="H500" s="23"/>
      <c r="I500" s="23">
        <v>0</v>
      </c>
      <c r="J500" s="23">
        <v>762996510</v>
      </c>
      <c r="K500" s="22" t="s">
        <v>590</v>
      </c>
      <c r="L500" s="22" t="s">
        <v>591</v>
      </c>
      <c r="M500" s="22"/>
      <c r="N500" s="22" t="s">
        <v>3336</v>
      </c>
      <c r="O500" s="22" t="s">
        <v>3336</v>
      </c>
      <c r="P500" s="67" t="str">
        <f t="shared" si="17"/>
        <v>T11802</v>
      </c>
      <c r="Q500" s="67" t="str">
        <f t="shared" si="18"/>
        <v>SunPonte</v>
      </c>
      <c r="T500">
        <f t="shared" si="16"/>
        <v>7</v>
      </c>
      <c r="U500" t="s">
        <v>3159</v>
      </c>
      <c r="V500" t="s">
        <v>369</v>
      </c>
    </row>
    <row r="501" spans="1:22" ht="16.5" x14ac:dyDescent="0.3">
      <c r="A501" s="21">
        <v>45497</v>
      </c>
      <c r="B501" s="21">
        <v>45497</v>
      </c>
      <c r="C501" s="22" t="s">
        <v>6458</v>
      </c>
      <c r="D501" s="22" t="s">
        <v>6945</v>
      </c>
      <c r="E501" s="22" t="s">
        <v>6169</v>
      </c>
      <c r="F501" s="22" t="s">
        <v>6762</v>
      </c>
      <c r="G501" s="23">
        <v>0</v>
      </c>
      <c r="H501" s="23"/>
      <c r="I501" s="23">
        <v>0</v>
      </c>
      <c r="J501" s="23">
        <v>781178328</v>
      </c>
      <c r="K501" s="22" t="s">
        <v>590</v>
      </c>
      <c r="L501" s="22" t="s">
        <v>591</v>
      </c>
      <c r="M501" s="22"/>
      <c r="N501" s="22" t="s">
        <v>3333</v>
      </c>
      <c r="O501" s="22" t="s">
        <v>3333</v>
      </c>
      <c r="P501" s="67" t="str">
        <f t="shared" si="17"/>
        <v>T11706</v>
      </c>
      <c r="Q501" s="67" t="str">
        <f t="shared" si="18"/>
        <v>SunPonte</v>
      </c>
      <c r="T501">
        <f t="shared" si="16"/>
        <v>7</v>
      </c>
      <c r="U501" t="s">
        <v>3159</v>
      </c>
      <c r="V501" t="s">
        <v>369</v>
      </c>
    </row>
    <row r="502" spans="1:22" ht="16.5" x14ac:dyDescent="0.3">
      <c r="A502" s="21">
        <v>45497</v>
      </c>
      <c r="B502" s="21">
        <v>45497</v>
      </c>
      <c r="C502" s="22" t="s">
        <v>6458</v>
      </c>
      <c r="D502" s="22" t="s">
        <v>6946</v>
      </c>
      <c r="E502" s="22" t="s">
        <v>6169</v>
      </c>
      <c r="F502" s="22" t="s">
        <v>6762</v>
      </c>
      <c r="G502" s="23">
        <v>0</v>
      </c>
      <c r="H502" s="23"/>
      <c r="I502" s="23">
        <v>0</v>
      </c>
      <c r="J502" s="23">
        <v>808451055</v>
      </c>
      <c r="K502" s="22" t="s">
        <v>590</v>
      </c>
      <c r="L502" s="22" t="s">
        <v>591</v>
      </c>
      <c r="M502" s="22"/>
      <c r="N502" s="22" t="s">
        <v>3353</v>
      </c>
      <c r="O502" s="22" t="s">
        <v>3353</v>
      </c>
      <c r="P502" s="67" t="str">
        <f t="shared" si="17"/>
        <v>T11711</v>
      </c>
      <c r="Q502" s="67" t="str">
        <f t="shared" si="18"/>
        <v>SunPonte</v>
      </c>
      <c r="T502">
        <f t="shared" si="16"/>
        <v>7</v>
      </c>
      <c r="U502" t="s">
        <v>3159</v>
      </c>
      <c r="V502" t="s">
        <v>369</v>
      </c>
    </row>
    <row r="503" spans="1:22" ht="16.5" x14ac:dyDescent="0.3">
      <c r="A503" s="21">
        <v>45497</v>
      </c>
      <c r="B503" s="21">
        <v>45497</v>
      </c>
      <c r="C503" s="22" t="s">
        <v>6458</v>
      </c>
      <c r="D503" s="22" t="s">
        <v>6947</v>
      </c>
      <c r="E503" s="22" t="s">
        <v>6169</v>
      </c>
      <c r="F503" s="22" t="s">
        <v>6762</v>
      </c>
      <c r="G503" s="23">
        <v>0</v>
      </c>
      <c r="H503" s="23"/>
      <c r="I503" s="23">
        <v>0</v>
      </c>
      <c r="J503" s="23">
        <v>822087419</v>
      </c>
      <c r="K503" s="22" t="s">
        <v>590</v>
      </c>
      <c r="L503" s="22" t="s">
        <v>591</v>
      </c>
      <c r="M503" s="22"/>
      <c r="N503" s="22" t="s">
        <v>3330</v>
      </c>
      <c r="O503" s="22" t="s">
        <v>3330</v>
      </c>
      <c r="P503" s="67" t="str">
        <f t="shared" si="17"/>
        <v>T11702</v>
      </c>
      <c r="Q503" s="67" t="str">
        <f t="shared" si="18"/>
        <v>SunPonte</v>
      </c>
      <c r="T503">
        <f t="shared" si="16"/>
        <v>7</v>
      </c>
      <c r="U503" t="s">
        <v>3159</v>
      </c>
      <c r="V503" t="s">
        <v>369</v>
      </c>
    </row>
    <row r="504" spans="1:22" ht="16.5" x14ac:dyDescent="0.3">
      <c r="A504" s="21">
        <v>45497</v>
      </c>
      <c r="B504" s="21">
        <v>45497</v>
      </c>
      <c r="C504" s="22" t="s">
        <v>6458</v>
      </c>
      <c r="D504" s="22" t="s">
        <v>6948</v>
      </c>
      <c r="E504" s="22" t="s">
        <v>6169</v>
      </c>
      <c r="F504" s="22" t="s">
        <v>6762</v>
      </c>
      <c r="G504" s="23">
        <v>0</v>
      </c>
      <c r="H504" s="23"/>
      <c r="I504" s="23">
        <v>0</v>
      </c>
      <c r="J504" s="23">
        <v>824814692</v>
      </c>
      <c r="K504" s="22" t="s">
        <v>590</v>
      </c>
      <c r="L504" s="22" t="s">
        <v>591</v>
      </c>
      <c r="M504" s="22"/>
      <c r="N504" s="22" t="s">
        <v>6949</v>
      </c>
      <c r="O504" s="22" t="s">
        <v>6949</v>
      </c>
      <c r="P504" s="67" t="str">
        <f t="shared" si="17"/>
        <v>T11709</v>
      </c>
      <c r="Q504" s="67" t="str">
        <f t="shared" si="18"/>
        <v>SunPonte</v>
      </c>
      <c r="T504">
        <f t="shared" si="16"/>
        <v>7</v>
      </c>
      <c r="U504" t="s">
        <v>3159</v>
      </c>
      <c r="V504" t="s">
        <v>369</v>
      </c>
    </row>
    <row r="505" spans="1:22" ht="16.5" x14ac:dyDescent="0.3">
      <c r="A505" s="21">
        <v>45497</v>
      </c>
      <c r="B505" s="21">
        <v>45497</v>
      </c>
      <c r="C505" s="22" t="s">
        <v>6458</v>
      </c>
      <c r="D505" s="22" t="s">
        <v>6950</v>
      </c>
      <c r="E505" s="22" t="s">
        <v>6169</v>
      </c>
      <c r="F505" s="22" t="s">
        <v>6762</v>
      </c>
      <c r="G505" s="23">
        <v>0</v>
      </c>
      <c r="H505" s="23"/>
      <c r="I505" s="23">
        <v>0</v>
      </c>
      <c r="J505" s="23">
        <v>827541965</v>
      </c>
      <c r="K505" s="22" t="s">
        <v>590</v>
      </c>
      <c r="L505" s="22" t="s">
        <v>591</v>
      </c>
      <c r="M505" s="22"/>
      <c r="N505" s="22" t="s">
        <v>6951</v>
      </c>
      <c r="O505" s="22" t="s">
        <v>6951</v>
      </c>
      <c r="P505" s="67" t="str">
        <f t="shared" si="17"/>
        <v>T22307</v>
      </c>
      <c r="Q505" s="67" t="str">
        <f t="shared" si="18"/>
        <v>SunPonte</v>
      </c>
      <c r="T505">
        <f t="shared" si="16"/>
        <v>7</v>
      </c>
      <c r="U505" t="s">
        <v>3159</v>
      </c>
      <c r="V505" t="s">
        <v>369</v>
      </c>
    </row>
    <row r="506" spans="1:22" ht="16.5" x14ac:dyDescent="0.3">
      <c r="A506" s="21">
        <v>45497</v>
      </c>
      <c r="B506" s="21">
        <v>45497</v>
      </c>
      <c r="C506" s="22" t="s">
        <v>6458</v>
      </c>
      <c r="D506" s="22" t="s">
        <v>6952</v>
      </c>
      <c r="E506" s="22" t="s">
        <v>6169</v>
      </c>
      <c r="F506" s="22" t="s">
        <v>6762</v>
      </c>
      <c r="G506" s="23">
        <v>0</v>
      </c>
      <c r="H506" s="23"/>
      <c r="I506" s="23">
        <v>0</v>
      </c>
      <c r="J506" s="23">
        <v>841178329</v>
      </c>
      <c r="K506" s="22" t="s">
        <v>590</v>
      </c>
      <c r="L506" s="22" t="s">
        <v>591</v>
      </c>
      <c r="M506" s="22"/>
      <c r="N506" s="22" t="s">
        <v>3438</v>
      </c>
      <c r="O506" s="22" t="s">
        <v>3438</v>
      </c>
      <c r="P506" s="67" t="str">
        <f t="shared" si="17"/>
        <v>T20807</v>
      </c>
      <c r="Q506" s="67" t="str">
        <f t="shared" si="18"/>
        <v>SunPonte</v>
      </c>
      <c r="T506">
        <f t="shared" si="16"/>
        <v>7</v>
      </c>
      <c r="U506" t="s">
        <v>3159</v>
      </c>
      <c r="V506" t="s">
        <v>369</v>
      </c>
    </row>
    <row r="507" spans="1:22" ht="16.5" x14ac:dyDescent="0.3">
      <c r="A507" s="21">
        <v>45497</v>
      </c>
      <c r="B507" s="21">
        <v>45497</v>
      </c>
      <c r="C507" s="22" t="s">
        <v>6458</v>
      </c>
      <c r="D507" s="22" t="s">
        <v>6953</v>
      </c>
      <c r="E507" s="22" t="s">
        <v>6169</v>
      </c>
      <c r="F507" s="22" t="s">
        <v>6762</v>
      </c>
      <c r="G507" s="23">
        <v>0</v>
      </c>
      <c r="H507" s="23"/>
      <c r="I507" s="23">
        <v>0</v>
      </c>
      <c r="J507" s="23">
        <v>847541965</v>
      </c>
      <c r="K507" s="22" t="s">
        <v>590</v>
      </c>
      <c r="L507" s="22" t="s">
        <v>591</v>
      </c>
      <c r="M507" s="22"/>
      <c r="N507" s="22" t="s">
        <v>6954</v>
      </c>
      <c r="O507" s="22" t="s">
        <v>6954</v>
      </c>
      <c r="P507" s="67" t="str">
        <f t="shared" si="17"/>
        <v>T22305</v>
      </c>
      <c r="Q507" s="67" t="str">
        <f t="shared" si="18"/>
        <v>SunPonte</v>
      </c>
      <c r="T507">
        <f t="shared" si="16"/>
        <v>7</v>
      </c>
      <c r="U507" t="s">
        <v>3159</v>
      </c>
      <c r="V507" t="s">
        <v>369</v>
      </c>
    </row>
    <row r="508" spans="1:22" ht="16.5" x14ac:dyDescent="0.3">
      <c r="A508" s="21">
        <v>45497</v>
      </c>
      <c r="B508" s="21">
        <v>45497</v>
      </c>
      <c r="C508" s="22" t="s">
        <v>6458</v>
      </c>
      <c r="D508" s="22" t="s">
        <v>6955</v>
      </c>
      <c r="E508" s="22" t="s">
        <v>6169</v>
      </c>
      <c r="F508" s="22" t="s">
        <v>6762</v>
      </c>
      <c r="G508" s="23">
        <v>0</v>
      </c>
      <c r="H508" s="23"/>
      <c r="I508" s="23">
        <v>0</v>
      </c>
      <c r="J508" s="23">
        <v>853905601</v>
      </c>
      <c r="K508" s="22" t="s">
        <v>590</v>
      </c>
      <c r="L508" s="22" t="s">
        <v>591</v>
      </c>
      <c r="M508" s="22"/>
      <c r="N508" s="22" t="s">
        <v>6956</v>
      </c>
      <c r="O508" s="22" t="s">
        <v>6956</v>
      </c>
      <c r="P508" s="67" t="str">
        <f t="shared" si="17"/>
        <v>T112A03A</v>
      </c>
      <c r="Q508" s="67" t="str">
        <f t="shared" si="18"/>
        <v>SunPonte</v>
      </c>
      <c r="T508">
        <f t="shared" si="16"/>
        <v>7</v>
      </c>
      <c r="U508" t="s">
        <v>3159</v>
      </c>
      <c r="V508" t="s">
        <v>369</v>
      </c>
    </row>
    <row r="509" spans="1:22" ht="16.5" x14ac:dyDescent="0.3">
      <c r="A509" s="21">
        <v>45497</v>
      </c>
      <c r="B509" s="21">
        <v>45497</v>
      </c>
      <c r="C509" s="22" t="s">
        <v>6458</v>
      </c>
      <c r="D509" s="22" t="s">
        <v>6957</v>
      </c>
      <c r="E509" s="22" t="s">
        <v>6169</v>
      </c>
      <c r="F509" s="22" t="s">
        <v>6762</v>
      </c>
      <c r="G509" s="23">
        <v>0</v>
      </c>
      <c r="H509" s="23"/>
      <c r="I509" s="23">
        <v>0</v>
      </c>
      <c r="J509" s="23">
        <v>856632874</v>
      </c>
      <c r="K509" s="22" t="s">
        <v>590</v>
      </c>
      <c r="L509" s="22" t="s">
        <v>591</v>
      </c>
      <c r="M509" s="22"/>
      <c r="N509" s="22" t="s">
        <v>6958</v>
      </c>
      <c r="O509" s="22" t="s">
        <v>6958</v>
      </c>
      <c r="P509" s="67" t="str">
        <f t="shared" si="17"/>
        <v>T212B08</v>
      </c>
      <c r="Q509" s="67" t="str">
        <f t="shared" si="18"/>
        <v>SunPonte</v>
      </c>
      <c r="T509">
        <f t="shared" si="16"/>
        <v>7</v>
      </c>
      <c r="U509" t="s">
        <v>3159</v>
      </c>
      <c r="V509" t="s">
        <v>369</v>
      </c>
    </row>
    <row r="510" spans="1:22" ht="16.5" x14ac:dyDescent="0.3">
      <c r="A510" s="21">
        <v>45497</v>
      </c>
      <c r="B510" s="21">
        <v>45497</v>
      </c>
      <c r="C510" s="22" t="s">
        <v>6458</v>
      </c>
      <c r="D510" s="22" t="s">
        <v>6959</v>
      </c>
      <c r="E510" s="22" t="s">
        <v>6169</v>
      </c>
      <c r="F510" s="22" t="s">
        <v>6762</v>
      </c>
      <c r="G510" s="23">
        <v>0</v>
      </c>
      <c r="H510" s="23"/>
      <c r="I510" s="23">
        <v>0</v>
      </c>
      <c r="J510" s="23">
        <v>859814692</v>
      </c>
      <c r="K510" s="22" t="s">
        <v>590</v>
      </c>
      <c r="L510" s="22" t="s">
        <v>591</v>
      </c>
      <c r="M510" s="22"/>
      <c r="N510" s="22" t="s">
        <v>6960</v>
      </c>
      <c r="O510" s="22" t="s">
        <v>6960</v>
      </c>
      <c r="P510" s="67" t="str">
        <f t="shared" si="17"/>
        <v>T212B09</v>
      </c>
      <c r="Q510" s="67" t="str">
        <f t="shared" si="18"/>
        <v>SunPonte</v>
      </c>
      <c r="T510">
        <f t="shared" si="16"/>
        <v>7</v>
      </c>
      <c r="U510" t="s">
        <v>3159</v>
      </c>
      <c r="V510" t="s">
        <v>369</v>
      </c>
    </row>
    <row r="511" spans="1:22" ht="16.5" x14ac:dyDescent="0.3">
      <c r="A511" s="21">
        <v>45497</v>
      </c>
      <c r="B511" s="21">
        <v>45497</v>
      </c>
      <c r="C511" s="22" t="s">
        <v>6458</v>
      </c>
      <c r="D511" s="22" t="s">
        <v>6961</v>
      </c>
      <c r="E511" s="22" t="s">
        <v>6169</v>
      </c>
      <c r="F511" s="22" t="s">
        <v>6762</v>
      </c>
      <c r="G511" s="23">
        <v>0</v>
      </c>
      <c r="H511" s="23"/>
      <c r="I511" s="23">
        <v>0</v>
      </c>
      <c r="J511" s="23">
        <v>872541965</v>
      </c>
      <c r="K511" s="22" t="s">
        <v>590</v>
      </c>
      <c r="L511" s="22" t="s">
        <v>591</v>
      </c>
      <c r="M511" s="22"/>
      <c r="N511" s="22" t="s">
        <v>6962</v>
      </c>
      <c r="O511" s="22" t="s">
        <v>6962</v>
      </c>
      <c r="P511" s="67" t="str">
        <f t="shared" si="17"/>
        <v>T22310</v>
      </c>
      <c r="Q511" s="67" t="str">
        <f t="shared" si="18"/>
        <v>SunPonte</v>
      </c>
      <c r="T511">
        <f t="shared" si="16"/>
        <v>7</v>
      </c>
      <c r="U511" t="s">
        <v>3159</v>
      </c>
      <c r="V511" t="s">
        <v>369</v>
      </c>
    </row>
    <row r="512" spans="1:22" ht="16.5" x14ac:dyDescent="0.3">
      <c r="A512" s="21">
        <v>45497</v>
      </c>
      <c r="B512" s="21">
        <v>45497</v>
      </c>
      <c r="C512" s="22" t="s">
        <v>6458</v>
      </c>
      <c r="D512" s="22" t="s">
        <v>6963</v>
      </c>
      <c r="E512" s="22" t="s">
        <v>6169</v>
      </c>
      <c r="F512" s="22" t="s">
        <v>6762</v>
      </c>
      <c r="G512" s="23">
        <v>0</v>
      </c>
      <c r="H512" s="23"/>
      <c r="I512" s="23">
        <v>0</v>
      </c>
      <c r="J512" s="23">
        <v>908905601</v>
      </c>
      <c r="K512" s="22" t="s">
        <v>590</v>
      </c>
      <c r="L512" s="22" t="s">
        <v>591</v>
      </c>
      <c r="M512" s="22"/>
      <c r="N512" s="22" t="s">
        <v>3393</v>
      </c>
      <c r="O512" s="22" t="s">
        <v>3393</v>
      </c>
      <c r="P512" s="67" t="str">
        <f t="shared" si="17"/>
        <v>T21703A</v>
      </c>
      <c r="Q512" s="67" t="str">
        <f t="shared" si="18"/>
        <v>SunPonte</v>
      </c>
      <c r="T512">
        <f t="shared" si="16"/>
        <v>7</v>
      </c>
      <c r="U512" t="s">
        <v>3159</v>
      </c>
      <c r="V512" t="s">
        <v>369</v>
      </c>
    </row>
    <row r="513" spans="1:22" ht="16.5" x14ac:dyDescent="0.3">
      <c r="A513" s="21">
        <v>45497</v>
      </c>
      <c r="B513" s="21">
        <v>45497</v>
      </c>
      <c r="C513" s="22" t="s">
        <v>6458</v>
      </c>
      <c r="D513" s="22" t="s">
        <v>6964</v>
      </c>
      <c r="E513" s="22" t="s">
        <v>6169</v>
      </c>
      <c r="F513" s="22" t="s">
        <v>6762</v>
      </c>
      <c r="G513" s="23">
        <v>0</v>
      </c>
      <c r="H513" s="23"/>
      <c r="I513" s="23">
        <v>0</v>
      </c>
      <c r="J513" s="23">
        <v>922541965</v>
      </c>
      <c r="K513" s="22" t="s">
        <v>590</v>
      </c>
      <c r="L513" s="22" t="s">
        <v>591</v>
      </c>
      <c r="M513" s="22"/>
      <c r="N513" s="22" t="s">
        <v>3380</v>
      </c>
      <c r="O513" s="22" t="s">
        <v>3380</v>
      </c>
      <c r="P513" s="67" t="str">
        <f t="shared" si="17"/>
        <v>T21702</v>
      </c>
      <c r="Q513" s="67" t="str">
        <f t="shared" si="18"/>
        <v>SunPonte</v>
      </c>
      <c r="T513">
        <f t="shared" si="16"/>
        <v>7</v>
      </c>
      <c r="U513" t="s">
        <v>3159</v>
      </c>
      <c r="V513" t="s">
        <v>369</v>
      </c>
    </row>
    <row r="514" spans="1:22" ht="16.5" x14ac:dyDescent="0.3">
      <c r="A514" s="21">
        <v>45497</v>
      </c>
      <c r="B514" s="21">
        <v>45497</v>
      </c>
      <c r="C514" s="22" t="s">
        <v>6458</v>
      </c>
      <c r="D514" s="22" t="s">
        <v>6965</v>
      </c>
      <c r="E514" s="22" t="s">
        <v>6169</v>
      </c>
      <c r="F514" s="22" t="s">
        <v>6762</v>
      </c>
      <c r="G514" s="23">
        <v>0</v>
      </c>
      <c r="H514" s="23"/>
      <c r="I514" s="23">
        <v>0</v>
      </c>
      <c r="J514" s="23">
        <v>925269238</v>
      </c>
      <c r="K514" s="22" t="s">
        <v>590</v>
      </c>
      <c r="L514" s="22" t="s">
        <v>591</v>
      </c>
      <c r="M514" s="22"/>
      <c r="N514" s="22" t="s">
        <v>6966</v>
      </c>
      <c r="O514" s="22" t="s">
        <v>6966</v>
      </c>
      <c r="P514" s="67" t="str">
        <f t="shared" si="17"/>
        <v>T10509</v>
      </c>
      <c r="Q514" s="67" t="str">
        <f t="shared" si="18"/>
        <v>SunPonte</v>
      </c>
      <c r="T514">
        <f t="shared" si="16"/>
        <v>7</v>
      </c>
      <c r="U514" t="s">
        <v>3159</v>
      </c>
      <c r="V514" t="s">
        <v>369</v>
      </c>
    </row>
    <row r="515" spans="1:22" ht="16.5" x14ac:dyDescent="0.3">
      <c r="A515" s="21">
        <v>45497</v>
      </c>
      <c r="B515" s="21">
        <v>45497</v>
      </c>
      <c r="C515" s="22" t="s">
        <v>6458</v>
      </c>
      <c r="D515" s="22" t="s">
        <v>6967</v>
      </c>
      <c r="E515" s="22" t="s">
        <v>6169</v>
      </c>
      <c r="F515" s="22" t="s">
        <v>6762</v>
      </c>
      <c r="G515" s="23">
        <v>0</v>
      </c>
      <c r="H515" s="23"/>
      <c r="I515" s="23">
        <v>0</v>
      </c>
      <c r="J515" s="23">
        <v>927996511</v>
      </c>
      <c r="K515" s="22" t="s">
        <v>590</v>
      </c>
      <c r="L515" s="22" t="s">
        <v>591</v>
      </c>
      <c r="M515" s="22"/>
      <c r="N515" s="22" t="s">
        <v>6968</v>
      </c>
      <c r="O515" s="22" t="s">
        <v>6968</v>
      </c>
      <c r="P515" s="67" t="str">
        <f t="shared" si="17"/>
        <v>T22408</v>
      </c>
      <c r="Q515" s="67" t="str">
        <f t="shared" si="18"/>
        <v>SunPonte</v>
      </c>
      <c r="T515">
        <f t="shared" si="16"/>
        <v>7</v>
      </c>
      <c r="U515" t="s">
        <v>3159</v>
      </c>
      <c r="V515" t="s">
        <v>369</v>
      </c>
    </row>
    <row r="516" spans="1:22" ht="16.5" x14ac:dyDescent="0.3">
      <c r="A516" s="21">
        <v>45497</v>
      </c>
      <c r="B516" s="21">
        <v>45497</v>
      </c>
      <c r="C516" s="22" t="s">
        <v>6458</v>
      </c>
      <c r="D516" s="22" t="s">
        <v>6969</v>
      </c>
      <c r="E516" s="22" t="s">
        <v>6169</v>
      </c>
      <c r="F516" s="22" t="s">
        <v>6762</v>
      </c>
      <c r="G516" s="23">
        <v>0</v>
      </c>
      <c r="H516" s="23"/>
      <c r="I516" s="23">
        <v>0</v>
      </c>
      <c r="J516" s="23">
        <v>941632875</v>
      </c>
      <c r="K516" s="22" t="s">
        <v>590</v>
      </c>
      <c r="L516" s="22" t="s">
        <v>591</v>
      </c>
      <c r="M516" s="22"/>
      <c r="N516" s="22" t="s">
        <v>3383</v>
      </c>
      <c r="O516" s="22" t="s">
        <v>3383</v>
      </c>
      <c r="P516" s="67" t="str">
        <f t="shared" si="17"/>
        <v>T103A08</v>
      </c>
      <c r="Q516" s="67" t="str">
        <f t="shared" si="18"/>
        <v>SunPonte</v>
      </c>
      <c r="T516">
        <f t="shared" si="16"/>
        <v>7</v>
      </c>
      <c r="U516" t="s">
        <v>3159</v>
      </c>
      <c r="V516" t="s">
        <v>369</v>
      </c>
    </row>
    <row r="517" spans="1:22" ht="16.5" x14ac:dyDescent="0.3">
      <c r="A517" s="21">
        <v>45497</v>
      </c>
      <c r="B517" s="21">
        <v>45497</v>
      </c>
      <c r="C517" s="22" t="s">
        <v>6458</v>
      </c>
      <c r="D517" s="22" t="s">
        <v>6970</v>
      </c>
      <c r="E517" s="22" t="s">
        <v>6169</v>
      </c>
      <c r="F517" s="22" t="s">
        <v>6762</v>
      </c>
      <c r="G517" s="23">
        <v>0</v>
      </c>
      <c r="H517" s="23"/>
      <c r="I517" s="23">
        <v>0</v>
      </c>
      <c r="J517" s="23">
        <v>968905602</v>
      </c>
      <c r="K517" s="22" t="s">
        <v>590</v>
      </c>
      <c r="L517" s="22" t="s">
        <v>591</v>
      </c>
      <c r="M517" s="22"/>
      <c r="N517" s="22" t="s">
        <v>3390</v>
      </c>
      <c r="O517" s="22" t="s">
        <v>3390</v>
      </c>
      <c r="P517" s="67" t="str">
        <f t="shared" si="17"/>
        <v>T212B11</v>
      </c>
      <c r="Q517" s="67" t="str">
        <f t="shared" si="18"/>
        <v>SunPonte</v>
      </c>
      <c r="T517">
        <f t="shared" si="16"/>
        <v>7</v>
      </c>
      <c r="U517" t="s">
        <v>3159</v>
      </c>
      <c r="V517" t="s">
        <v>369</v>
      </c>
    </row>
    <row r="518" spans="1:22" ht="16.5" x14ac:dyDescent="0.3">
      <c r="A518" s="21">
        <v>45497</v>
      </c>
      <c r="B518" s="21">
        <v>45497</v>
      </c>
      <c r="C518" s="22" t="s">
        <v>6458</v>
      </c>
      <c r="D518" s="22" t="s">
        <v>6971</v>
      </c>
      <c r="E518" s="22" t="s">
        <v>6169</v>
      </c>
      <c r="F518" s="22" t="s">
        <v>6762</v>
      </c>
      <c r="G518" s="23">
        <v>0</v>
      </c>
      <c r="H518" s="23"/>
      <c r="I518" s="23">
        <v>0</v>
      </c>
      <c r="J518" s="23">
        <v>972087420</v>
      </c>
      <c r="K518" s="22" t="s">
        <v>590</v>
      </c>
      <c r="L518" s="22" t="s">
        <v>591</v>
      </c>
      <c r="M518" s="22"/>
      <c r="N518" s="22" t="s">
        <v>6972</v>
      </c>
      <c r="O518" s="22" t="s">
        <v>6972</v>
      </c>
      <c r="P518" s="67" t="str">
        <f t="shared" si="17"/>
        <v>T11708</v>
      </c>
      <c r="Q518" s="67" t="str">
        <f t="shared" si="18"/>
        <v>SunPonte</v>
      </c>
      <c r="T518">
        <f t="shared" si="16"/>
        <v>7</v>
      </c>
      <c r="U518" t="s">
        <v>3159</v>
      </c>
      <c r="V518" t="s">
        <v>369</v>
      </c>
    </row>
    <row r="519" spans="1:22" ht="16.5" x14ac:dyDescent="0.3">
      <c r="A519" s="21">
        <v>45497</v>
      </c>
      <c r="B519" s="21">
        <v>45497</v>
      </c>
      <c r="C519" s="22" t="s">
        <v>6458</v>
      </c>
      <c r="D519" s="22" t="s">
        <v>6973</v>
      </c>
      <c r="E519" s="22" t="s">
        <v>6169</v>
      </c>
      <c r="F519" s="22" t="s">
        <v>6762</v>
      </c>
      <c r="G519" s="23">
        <v>0</v>
      </c>
      <c r="H519" s="23"/>
      <c r="I519" s="23">
        <v>0</v>
      </c>
      <c r="J519" s="23">
        <v>975269238</v>
      </c>
      <c r="K519" s="22" t="s">
        <v>590</v>
      </c>
      <c r="L519" s="22" t="s">
        <v>591</v>
      </c>
      <c r="M519" s="22"/>
      <c r="N519" s="22" t="s">
        <v>6974</v>
      </c>
      <c r="O519" s="22" t="s">
        <v>6974</v>
      </c>
      <c r="P519" s="67" t="str">
        <f t="shared" si="17"/>
        <v>T21207</v>
      </c>
      <c r="Q519" s="67" t="str">
        <f t="shared" si="18"/>
        <v>SunPonte</v>
      </c>
      <c r="T519">
        <f t="shared" si="16"/>
        <v>7</v>
      </c>
      <c r="U519" t="s">
        <v>3159</v>
      </c>
      <c r="V519" t="s">
        <v>369</v>
      </c>
    </row>
    <row r="520" spans="1:22" ht="16.5" x14ac:dyDescent="0.3">
      <c r="A520" s="21">
        <v>45497</v>
      </c>
      <c r="B520" s="21">
        <v>45497</v>
      </c>
      <c r="C520" s="22" t="s">
        <v>6458</v>
      </c>
      <c r="D520" s="22" t="s">
        <v>6975</v>
      </c>
      <c r="E520" s="22" t="s">
        <v>6169</v>
      </c>
      <c r="F520" s="22" t="s">
        <v>6762</v>
      </c>
      <c r="G520" s="23">
        <v>0</v>
      </c>
      <c r="H520" s="23"/>
      <c r="I520" s="23">
        <v>0</v>
      </c>
      <c r="J520" s="23">
        <v>977996511</v>
      </c>
      <c r="K520" s="22" t="s">
        <v>590</v>
      </c>
      <c r="L520" s="22" t="s">
        <v>591</v>
      </c>
      <c r="M520" s="22"/>
      <c r="N520" s="22" t="s">
        <v>6976</v>
      </c>
      <c r="O520" s="22" t="s">
        <v>6976</v>
      </c>
      <c r="P520" s="67" t="str">
        <f t="shared" si="17"/>
        <v>T103A01</v>
      </c>
      <c r="Q520" s="67" t="str">
        <f t="shared" si="18"/>
        <v>SunPonte</v>
      </c>
      <c r="T520">
        <f t="shared" si="16"/>
        <v>7</v>
      </c>
      <c r="U520" t="s">
        <v>3159</v>
      </c>
      <c r="V520" t="s">
        <v>369</v>
      </c>
    </row>
    <row r="521" spans="1:22" ht="16.5" x14ac:dyDescent="0.3">
      <c r="A521" s="21">
        <v>45497</v>
      </c>
      <c r="B521" s="21">
        <v>45497</v>
      </c>
      <c r="C521" s="22" t="s">
        <v>6458</v>
      </c>
      <c r="D521" s="22" t="s">
        <v>6977</v>
      </c>
      <c r="E521" s="22" t="s">
        <v>6169</v>
      </c>
      <c r="F521" s="22" t="s">
        <v>6762</v>
      </c>
      <c r="G521" s="23">
        <v>0</v>
      </c>
      <c r="H521" s="23"/>
      <c r="I521" s="23">
        <v>0</v>
      </c>
      <c r="J521" s="23">
        <v>1014360147</v>
      </c>
      <c r="K521" s="22" t="s">
        <v>590</v>
      </c>
      <c r="L521" s="22" t="s">
        <v>591</v>
      </c>
      <c r="M521" s="22"/>
      <c r="N521" s="22" t="s">
        <v>3430</v>
      </c>
      <c r="O521" s="22" t="s">
        <v>3430</v>
      </c>
      <c r="P521" s="67" t="str">
        <f t="shared" si="17"/>
        <v>T11905</v>
      </c>
      <c r="Q521" s="67" t="str">
        <f t="shared" si="18"/>
        <v>SunPonte</v>
      </c>
      <c r="T521">
        <f t="shared" si="16"/>
        <v>7</v>
      </c>
      <c r="U521" t="s">
        <v>3159</v>
      </c>
      <c r="V521" t="s">
        <v>369</v>
      </c>
    </row>
    <row r="522" spans="1:22" ht="16.5" x14ac:dyDescent="0.3">
      <c r="A522" s="21">
        <v>45497</v>
      </c>
      <c r="B522" s="21">
        <v>45497</v>
      </c>
      <c r="C522" s="22" t="s">
        <v>6458</v>
      </c>
      <c r="D522" s="22" t="s">
        <v>6978</v>
      </c>
      <c r="E522" s="22" t="s">
        <v>6169</v>
      </c>
      <c r="F522" s="22" t="s">
        <v>6762</v>
      </c>
      <c r="G522" s="23">
        <v>0</v>
      </c>
      <c r="H522" s="23"/>
      <c r="I522" s="23">
        <v>0</v>
      </c>
      <c r="J522" s="23">
        <v>1020723783</v>
      </c>
      <c r="K522" s="22" t="s">
        <v>590</v>
      </c>
      <c r="L522" s="22" t="s">
        <v>591</v>
      </c>
      <c r="M522" s="22"/>
      <c r="N522" s="22" t="s">
        <v>6979</v>
      </c>
      <c r="O522" s="22" t="s">
        <v>6979</v>
      </c>
      <c r="P522" s="67" t="str">
        <f t="shared" si="17"/>
        <v>T10605</v>
      </c>
      <c r="Q522" s="67" t="str">
        <f t="shared" si="18"/>
        <v>SunPonte</v>
      </c>
      <c r="T522">
        <f t="shared" si="16"/>
        <v>7</v>
      </c>
      <c r="U522" t="s">
        <v>3159</v>
      </c>
      <c r="V522" t="s">
        <v>369</v>
      </c>
    </row>
    <row r="523" spans="1:22" ht="16.5" x14ac:dyDescent="0.3">
      <c r="A523" s="21">
        <v>45497</v>
      </c>
      <c r="B523" s="21">
        <v>45497</v>
      </c>
      <c r="C523" s="22" t="s">
        <v>6980</v>
      </c>
      <c r="D523" s="22" t="s">
        <v>6981</v>
      </c>
      <c r="E523" s="22" t="s">
        <v>6169</v>
      </c>
      <c r="F523" s="22" t="s">
        <v>6762</v>
      </c>
      <c r="G523" s="23">
        <v>0</v>
      </c>
      <c r="H523" s="23"/>
      <c r="I523" s="23">
        <v>0</v>
      </c>
      <c r="J523" s="23">
        <v>1079816733</v>
      </c>
      <c r="K523" s="22" t="s">
        <v>590</v>
      </c>
      <c r="L523" s="22" t="s">
        <v>591</v>
      </c>
      <c r="M523" s="22"/>
      <c r="N523" s="22" t="s">
        <v>3393</v>
      </c>
      <c r="O523" s="22" t="s">
        <v>3393</v>
      </c>
      <c r="P523" s="67" t="str">
        <f t="shared" ref="P523:P549" si="19">IFERROR(LEFT(N523,FIND("_",N523)-1),"")</f>
        <v>T21703A</v>
      </c>
      <c r="Q523" s="67" t="str">
        <f t="shared" ref="Q523:Q549" si="20">IFERROR(RIGHT(N523,LEN(N523)-FIND("_",N523)),"")</f>
        <v>SunPonte</v>
      </c>
      <c r="T523">
        <f t="shared" si="16"/>
        <v>7</v>
      </c>
      <c r="U523" t="s">
        <v>3187</v>
      </c>
      <c r="V523" t="s">
        <v>369</v>
      </c>
    </row>
    <row r="524" spans="1:22" ht="16.5" x14ac:dyDescent="0.3">
      <c r="A524" s="21">
        <v>45497</v>
      </c>
      <c r="B524" s="21">
        <v>45497</v>
      </c>
      <c r="C524" s="22" t="s">
        <v>6980</v>
      </c>
      <c r="D524" s="22" t="s">
        <v>6982</v>
      </c>
      <c r="E524" s="22" t="s">
        <v>6169</v>
      </c>
      <c r="F524" s="22" t="s">
        <v>6762</v>
      </c>
      <c r="G524" s="23">
        <v>0</v>
      </c>
      <c r="H524" s="23"/>
      <c r="I524" s="23">
        <v>0</v>
      </c>
      <c r="J524" s="23">
        <v>1110835115</v>
      </c>
      <c r="K524" s="22" t="s">
        <v>590</v>
      </c>
      <c r="L524" s="22" t="s">
        <v>591</v>
      </c>
      <c r="M524" s="22"/>
      <c r="N524" s="22" t="s">
        <v>3380</v>
      </c>
      <c r="O524" s="22" t="s">
        <v>3380</v>
      </c>
      <c r="P524" s="67" t="str">
        <f t="shared" si="19"/>
        <v>T21702</v>
      </c>
      <c r="Q524" s="67" t="str">
        <f t="shared" si="20"/>
        <v>SunPonte</v>
      </c>
      <c r="T524">
        <f t="shared" si="16"/>
        <v>7</v>
      </c>
      <c r="U524" t="s">
        <v>3187</v>
      </c>
      <c r="V524" t="s">
        <v>369</v>
      </c>
    </row>
    <row r="525" spans="1:22" ht="16.5" x14ac:dyDescent="0.3">
      <c r="A525" s="21">
        <v>45497</v>
      </c>
      <c r="B525" s="21">
        <v>45497</v>
      </c>
      <c r="C525" s="22" t="s">
        <v>6980</v>
      </c>
      <c r="D525" s="22" t="s">
        <v>6983</v>
      </c>
      <c r="E525" s="22" t="s">
        <v>6169</v>
      </c>
      <c r="F525" s="22" t="s">
        <v>6762</v>
      </c>
      <c r="G525" s="23">
        <v>0</v>
      </c>
      <c r="H525" s="23"/>
      <c r="I525" s="23">
        <v>0</v>
      </c>
      <c r="J525" s="23">
        <v>1112295610</v>
      </c>
      <c r="K525" s="22" t="s">
        <v>590</v>
      </c>
      <c r="L525" s="22" t="s">
        <v>591</v>
      </c>
      <c r="M525" s="22"/>
      <c r="N525" s="22" t="s">
        <v>6974</v>
      </c>
      <c r="O525" s="22" t="s">
        <v>6974</v>
      </c>
      <c r="P525" s="67" t="str">
        <f t="shared" si="19"/>
        <v>T21207</v>
      </c>
      <c r="Q525" s="67" t="str">
        <f t="shared" si="20"/>
        <v>SunPonte</v>
      </c>
      <c r="T525">
        <f t="shared" si="16"/>
        <v>7</v>
      </c>
      <c r="U525" t="s">
        <v>3187</v>
      </c>
      <c r="V525" t="s">
        <v>369</v>
      </c>
    </row>
    <row r="526" spans="1:22" ht="16.5" x14ac:dyDescent="0.3">
      <c r="A526" s="21">
        <v>45497</v>
      </c>
      <c r="B526" s="21">
        <v>45497</v>
      </c>
      <c r="C526" s="22" t="s">
        <v>6980</v>
      </c>
      <c r="D526" s="22" t="s">
        <v>6984</v>
      </c>
      <c r="E526" s="22" t="s">
        <v>6169</v>
      </c>
      <c r="F526" s="22" t="s">
        <v>6762</v>
      </c>
      <c r="G526" s="23">
        <v>0</v>
      </c>
      <c r="H526" s="23"/>
      <c r="I526" s="23">
        <v>0</v>
      </c>
      <c r="J526" s="23">
        <v>1136637280</v>
      </c>
      <c r="K526" s="22" t="s">
        <v>590</v>
      </c>
      <c r="L526" s="22" t="s">
        <v>591</v>
      </c>
      <c r="M526" s="22"/>
      <c r="N526" s="22" t="s">
        <v>3350</v>
      </c>
      <c r="O526" s="22" t="s">
        <v>3350</v>
      </c>
      <c r="P526" s="67" t="str">
        <f t="shared" si="19"/>
        <v>T12009</v>
      </c>
      <c r="Q526" s="67" t="str">
        <f t="shared" si="20"/>
        <v>SunPonte</v>
      </c>
      <c r="T526">
        <f t="shared" si="16"/>
        <v>7</v>
      </c>
      <c r="U526" t="s">
        <v>3187</v>
      </c>
      <c r="V526" t="s">
        <v>369</v>
      </c>
    </row>
    <row r="527" spans="1:22" ht="16.5" x14ac:dyDescent="0.3">
      <c r="A527" s="21">
        <v>45497</v>
      </c>
      <c r="B527" s="21">
        <v>45497</v>
      </c>
      <c r="C527" s="22" t="s">
        <v>6980</v>
      </c>
      <c r="D527" s="22" t="s">
        <v>6985</v>
      </c>
      <c r="E527" s="22" t="s">
        <v>6169</v>
      </c>
      <c r="F527" s="22" t="s">
        <v>6762</v>
      </c>
      <c r="G527" s="23">
        <v>0</v>
      </c>
      <c r="H527" s="23"/>
      <c r="I527" s="23">
        <v>0</v>
      </c>
      <c r="J527" s="23">
        <v>1140502785</v>
      </c>
      <c r="K527" s="22" t="s">
        <v>590</v>
      </c>
      <c r="L527" s="22" t="s">
        <v>591</v>
      </c>
      <c r="M527" s="22"/>
      <c r="N527" s="22" t="s">
        <v>6976</v>
      </c>
      <c r="O527" s="22" t="s">
        <v>6976</v>
      </c>
      <c r="P527" s="67" t="str">
        <f t="shared" si="19"/>
        <v>T103A01</v>
      </c>
      <c r="Q527" s="67" t="str">
        <f t="shared" si="20"/>
        <v>SunPonte</v>
      </c>
      <c r="T527">
        <f t="shared" si="16"/>
        <v>7</v>
      </c>
      <c r="U527" t="s">
        <v>3187</v>
      </c>
      <c r="V527" t="s">
        <v>369</v>
      </c>
    </row>
    <row r="528" spans="1:22" ht="16.5" x14ac:dyDescent="0.3">
      <c r="A528" s="21">
        <v>45497</v>
      </c>
      <c r="B528" s="21">
        <v>45497</v>
      </c>
      <c r="C528" s="22" t="s">
        <v>6980</v>
      </c>
      <c r="D528" s="22" t="s">
        <v>6986</v>
      </c>
      <c r="E528" s="22" t="s">
        <v>6169</v>
      </c>
      <c r="F528" s="22" t="s">
        <v>6762</v>
      </c>
      <c r="G528" s="23">
        <v>0</v>
      </c>
      <c r="H528" s="23"/>
      <c r="I528" s="23">
        <v>0</v>
      </c>
      <c r="J528" s="23">
        <v>1158517498</v>
      </c>
      <c r="K528" s="22" t="s">
        <v>590</v>
      </c>
      <c r="L528" s="22" t="s">
        <v>591</v>
      </c>
      <c r="M528" s="22"/>
      <c r="N528" s="22" t="s">
        <v>3325</v>
      </c>
      <c r="O528" s="22" t="s">
        <v>3325</v>
      </c>
      <c r="P528" s="67" t="str">
        <f t="shared" si="19"/>
        <v>T22309</v>
      </c>
      <c r="Q528" s="67" t="str">
        <f t="shared" si="20"/>
        <v>SunPonte</v>
      </c>
      <c r="T528">
        <f t="shared" si="16"/>
        <v>7</v>
      </c>
      <c r="U528" t="s">
        <v>3187</v>
      </c>
      <c r="V528" t="s">
        <v>369</v>
      </c>
    </row>
    <row r="529" spans="1:22" ht="16.5" x14ac:dyDescent="0.3">
      <c r="A529" s="21">
        <v>45497</v>
      </c>
      <c r="B529" s="21">
        <v>45497</v>
      </c>
      <c r="C529" s="22" t="s">
        <v>6980</v>
      </c>
      <c r="D529" s="22" t="s">
        <v>6987</v>
      </c>
      <c r="E529" s="22" t="s">
        <v>6169</v>
      </c>
      <c r="F529" s="22" t="s">
        <v>6762</v>
      </c>
      <c r="G529" s="23">
        <v>0</v>
      </c>
      <c r="H529" s="23"/>
      <c r="I529" s="23">
        <v>0</v>
      </c>
      <c r="J529" s="23">
        <v>1323156661</v>
      </c>
      <c r="K529" s="22" t="s">
        <v>590</v>
      </c>
      <c r="L529" s="22" t="s">
        <v>591</v>
      </c>
      <c r="M529" s="22"/>
      <c r="N529" s="22" t="s">
        <v>3314</v>
      </c>
      <c r="O529" s="22" t="s">
        <v>3314</v>
      </c>
      <c r="P529" s="67" t="str">
        <f t="shared" si="19"/>
        <v>T212B02</v>
      </c>
      <c r="Q529" s="67" t="str">
        <f t="shared" si="20"/>
        <v>SunPonte</v>
      </c>
      <c r="T529">
        <f t="shared" si="16"/>
        <v>7</v>
      </c>
      <c r="U529" t="s">
        <v>3187</v>
      </c>
      <c r="V529" t="s">
        <v>369</v>
      </c>
    </row>
    <row r="530" spans="1:22" ht="16.5" x14ac:dyDescent="0.3">
      <c r="A530" s="21">
        <v>45497</v>
      </c>
      <c r="B530" s="21">
        <v>45497</v>
      </c>
      <c r="C530" s="22" t="s">
        <v>6980</v>
      </c>
      <c r="D530" s="22" t="s">
        <v>6988</v>
      </c>
      <c r="E530" s="22" t="s">
        <v>6169</v>
      </c>
      <c r="F530" s="22" t="s">
        <v>6762</v>
      </c>
      <c r="G530" s="23">
        <v>0</v>
      </c>
      <c r="H530" s="23"/>
      <c r="I530" s="23">
        <v>0</v>
      </c>
      <c r="J530" s="23">
        <v>1360587178</v>
      </c>
      <c r="K530" s="22" t="s">
        <v>590</v>
      </c>
      <c r="L530" s="22" t="s">
        <v>591</v>
      </c>
      <c r="M530" s="22"/>
      <c r="N530" s="22" t="s">
        <v>3297</v>
      </c>
      <c r="O530" s="22" t="s">
        <v>3297</v>
      </c>
      <c r="P530" s="67" t="str">
        <f t="shared" si="19"/>
        <v>T11701</v>
      </c>
      <c r="Q530" s="67" t="str">
        <f t="shared" si="20"/>
        <v>SunPonte</v>
      </c>
      <c r="T530">
        <f t="shared" si="16"/>
        <v>7</v>
      </c>
      <c r="U530" t="s">
        <v>3187</v>
      </c>
      <c r="V530" t="s">
        <v>369</v>
      </c>
    </row>
    <row r="531" spans="1:22" ht="16.5" x14ac:dyDescent="0.3">
      <c r="A531" s="21">
        <v>45497</v>
      </c>
      <c r="B531" s="21">
        <v>45497</v>
      </c>
      <c r="C531" s="22" t="s">
        <v>6980</v>
      </c>
      <c r="D531" s="22" t="s">
        <v>6989</v>
      </c>
      <c r="E531" s="22" t="s">
        <v>6169</v>
      </c>
      <c r="F531" s="22" t="s">
        <v>6762</v>
      </c>
      <c r="G531" s="23">
        <v>0</v>
      </c>
      <c r="H531" s="23"/>
      <c r="I531" s="23">
        <v>0</v>
      </c>
      <c r="J531" s="23">
        <v>1429204494</v>
      </c>
      <c r="K531" s="22" t="s">
        <v>590</v>
      </c>
      <c r="L531" s="22" t="s">
        <v>591</v>
      </c>
      <c r="M531" s="22"/>
      <c r="N531" s="22" t="s">
        <v>3322</v>
      </c>
      <c r="O531" s="22" t="s">
        <v>3322</v>
      </c>
      <c r="P531" s="67" t="str">
        <f t="shared" si="19"/>
        <v>T212B07</v>
      </c>
      <c r="Q531" s="67" t="str">
        <f t="shared" si="20"/>
        <v>SunPonte</v>
      </c>
      <c r="T531">
        <f t="shared" si="16"/>
        <v>7</v>
      </c>
      <c r="U531" t="s">
        <v>3187</v>
      </c>
      <c r="V531" t="s">
        <v>369</v>
      </c>
    </row>
    <row r="532" spans="1:22" ht="16.5" x14ac:dyDescent="0.3">
      <c r="A532" s="21">
        <v>45497</v>
      </c>
      <c r="B532" s="21">
        <v>45497</v>
      </c>
      <c r="C532" s="22" t="s">
        <v>6980</v>
      </c>
      <c r="D532" s="22" t="s">
        <v>6990</v>
      </c>
      <c r="E532" s="22" t="s">
        <v>6169</v>
      </c>
      <c r="F532" s="22" t="s">
        <v>6762</v>
      </c>
      <c r="G532" s="23">
        <v>0</v>
      </c>
      <c r="H532" s="23"/>
      <c r="I532" s="23">
        <v>0</v>
      </c>
      <c r="J532" s="23">
        <v>1466188111</v>
      </c>
      <c r="K532" s="22" t="s">
        <v>590</v>
      </c>
      <c r="L532" s="22" t="s">
        <v>591</v>
      </c>
      <c r="M532" s="22"/>
      <c r="N532" s="22" t="s">
        <v>3300</v>
      </c>
      <c r="O532" s="22" t="s">
        <v>3300</v>
      </c>
      <c r="P532" s="67" t="str">
        <f t="shared" si="19"/>
        <v>T11705</v>
      </c>
      <c r="Q532" s="67" t="str">
        <f t="shared" si="20"/>
        <v>SunPonte</v>
      </c>
      <c r="T532">
        <f t="shared" si="16"/>
        <v>7</v>
      </c>
      <c r="U532" t="s">
        <v>3187</v>
      </c>
      <c r="V532" t="s">
        <v>369</v>
      </c>
    </row>
    <row r="533" spans="1:22" ht="16.5" x14ac:dyDescent="0.3">
      <c r="A533" s="21">
        <v>45497</v>
      </c>
      <c r="B533" s="21">
        <v>45497</v>
      </c>
      <c r="C533" s="22" t="s">
        <v>6980</v>
      </c>
      <c r="D533" s="22" t="s">
        <v>6991</v>
      </c>
      <c r="E533" s="22" t="s">
        <v>6169</v>
      </c>
      <c r="F533" s="22" t="s">
        <v>6762</v>
      </c>
      <c r="G533" s="23">
        <v>0</v>
      </c>
      <c r="H533" s="23"/>
      <c r="I533" s="23">
        <v>0</v>
      </c>
      <c r="J533" s="23">
        <v>1489203627</v>
      </c>
      <c r="K533" s="22" t="s">
        <v>590</v>
      </c>
      <c r="L533" s="22" t="s">
        <v>591</v>
      </c>
      <c r="M533" s="22"/>
      <c r="N533" s="22" t="s">
        <v>3317</v>
      </c>
      <c r="O533" s="22" t="s">
        <v>3317</v>
      </c>
      <c r="P533" s="67" t="str">
        <f t="shared" si="19"/>
        <v>T212B03</v>
      </c>
      <c r="Q533" s="67" t="str">
        <f t="shared" si="20"/>
        <v>SunPonte</v>
      </c>
      <c r="T533">
        <f t="shared" si="16"/>
        <v>7</v>
      </c>
      <c r="U533" t="s">
        <v>3187</v>
      </c>
      <c r="V533" t="s">
        <v>369</v>
      </c>
    </row>
    <row r="534" spans="1:22" ht="16.5" x14ac:dyDescent="0.3">
      <c r="A534" s="21">
        <v>45497</v>
      </c>
      <c r="B534" s="21">
        <v>45497</v>
      </c>
      <c r="C534" s="22" t="s">
        <v>6980</v>
      </c>
      <c r="D534" s="22" t="s">
        <v>6992</v>
      </c>
      <c r="E534" s="22" t="s">
        <v>6169</v>
      </c>
      <c r="F534" s="22" t="s">
        <v>6762</v>
      </c>
      <c r="G534" s="23">
        <v>0</v>
      </c>
      <c r="H534" s="23"/>
      <c r="I534" s="23">
        <v>0</v>
      </c>
      <c r="J534" s="23">
        <v>1555961432</v>
      </c>
      <c r="K534" s="22" t="s">
        <v>590</v>
      </c>
      <c r="L534" s="22" t="s">
        <v>591</v>
      </c>
      <c r="M534" s="22"/>
      <c r="N534" s="22" t="s">
        <v>3308</v>
      </c>
      <c r="O534" s="22" t="s">
        <v>3308</v>
      </c>
      <c r="P534" s="67" t="str">
        <f t="shared" si="19"/>
        <v>T11712</v>
      </c>
      <c r="Q534" s="67" t="str">
        <f t="shared" si="20"/>
        <v>SunPonte</v>
      </c>
      <c r="T534">
        <f t="shared" si="16"/>
        <v>7</v>
      </c>
      <c r="U534" t="s">
        <v>3187</v>
      </c>
      <c r="V534" t="s">
        <v>369</v>
      </c>
    </row>
    <row r="535" spans="1:22" ht="16.5" x14ac:dyDescent="0.3">
      <c r="A535" s="21">
        <v>45497</v>
      </c>
      <c r="B535" s="21">
        <v>45497</v>
      </c>
      <c r="C535" s="22" t="s">
        <v>6980</v>
      </c>
      <c r="D535" s="22" t="s">
        <v>6993</v>
      </c>
      <c r="E535" s="22" t="s">
        <v>6169</v>
      </c>
      <c r="F535" s="22" t="s">
        <v>6762</v>
      </c>
      <c r="G535" s="23">
        <v>0</v>
      </c>
      <c r="H535" s="23"/>
      <c r="I535" s="23">
        <v>0</v>
      </c>
      <c r="J535" s="23">
        <v>1578742095</v>
      </c>
      <c r="K535" s="22" t="s">
        <v>590</v>
      </c>
      <c r="L535" s="22" t="s">
        <v>591</v>
      </c>
      <c r="M535" s="22"/>
      <c r="N535" s="22" t="s">
        <v>3311</v>
      </c>
      <c r="O535" s="22" t="s">
        <v>3311</v>
      </c>
      <c r="P535" s="67" t="str">
        <f t="shared" si="19"/>
        <v>T212B01</v>
      </c>
      <c r="Q535" s="67" t="str">
        <f t="shared" si="20"/>
        <v>SunPonte</v>
      </c>
      <c r="T535">
        <f t="shared" si="16"/>
        <v>7</v>
      </c>
      <c r="U535" t="s">
        <v>3187</v>
      </c>
      <c r="V535" t="s">
        <v>369</v>
      </c>
    </row>
    <row r="536" spans="1:22" ht="16.5" x14ac:dyDescent="0.3">
      <c r="A536" s="21">
        <v>45497</v>
      </c>
      <c r="B536" s="21">
        <v>45497</v>
      </c>
      <c r="C536" s="22" t="s">
        <v>6980</v>
      </c>
      <c r="D536" s="22" t="s">
        <v>6994</v>
      </c>
      <c r="E536" s="22" t="s">
        <v>6169</v>
      </c>
      <c r="F536" s="22" t="s">
        <v>6762</v>
      </c>
      <c r="G536" s="23">
        <v>0</v>
      </c>
      <c r="H536" s="23"/>
      <c r="I536" s="23">
        <v>0</v>
      </c>
      <c r="J536" s="23">
        <v>1594595045</v>
      </c>
      <c r="K536" s="22" t="s">
        <v>590</v>
      </c>
      <c r="L536" s="22" t="s">
        <v>591</v>
      </c>
      <c r="M536" s="22"/>
      <c r="N536" s="22" t="s">
        <v>3303</v>
      </c>
      <c r="O536" s="22" t="s">
        <v>3303</v>
      </c>
      <c r="P536" s="67" t="str">
        <f t="shared" si="19"/>
        <v>T11707</v>
      </c>
      <c r="Q536" s="67" t="str">
        <f t="shared" si="20"/>
        <v>SunPonte</v>
      </c>
      <c r="T536">
        <f t="shared" si="16"/>
        <v>7</v>
      </c>
      <c r="U536" t="s">
        <v>3187</v>
      </c>
      <c r="V536" t="s">
        <v>369</v>
      </c>
    </row>
    <row r="537" spans="1:22" ht="16.5" x14ac:dyDescent="0.3">
      <c r="A537" s="21">
        <v>45497</v>
      </c>
      <c r="B537" s="21">
        <v>45497</v>
      </c>
      <c r="C537" s="22" t="s">
        <v>6980</v>
      </c>
      <c r="D537" s="22" t="s">
        <v>6995</v>
      </c>
      <c r="E537" s="22" t="s">
        <v>6169</v>
      </c>
      <c r="F537" s="22" t="s">
        <v>6762</v>
      </c>
      <c r="G537" s="23">
        <v>0</v>
      </c>
      <c r="H537" s="23"/>
      <c r="I537" s="23">
        <v>0</v>
      </c>
      <c r="J537" s="23">
        <v>1629071055</v>
      </c>
      <c r="K537" s="22" t="s">
        <v>590</v>
      </c>
      <c r="L537" s="22" t="s">
        <v>591</v>
      </c>
      <c r="M537" s="22"/>
      <c r="N537" s="22" t="s">
        <v>3347</v>
      </c>
      <c r="O537" s="22" t="s">
        <v>3347</v>
      </c>
      <c r="P537" s="67" t="str">
        <f t="shared" si="19"/>
        <v>T22412</v>
      </c>
      <c r="Q537" s="67" t="str">
        <f t="shared" si="20"/>
        <v>SunPonte</v>
      </c>
      <c r="T537">
        <f t="shared" ref="T537:T600" si="21">+MONTH(A537)</f>
        <v>7</v>
      </c>
      <c r="U537" t="s">
        <v>3187</v>
      </c>
      <c r="V537" t="s">
        <v>369</v>
      </c>
    </row>
    <row r="538" spans="1:22" ht="16.5" x14ac:dyDescent="0.3">
      <c r="A538" s="21">
        <v>45497</v>
      </c>
      <c r="B538" s="21">
        <v>45497</v>
      </c>
      <c r="C538" s="22" t="s">
        <v>6980</v>
      </c>
      <c r="D538" s="22" t="s">
        <v>6996</v>
      </c>
      <c r="E538" s="22" t="s">
        <v>6169</v>
      </c>
      <c r="F538" s="22" t="s">
        <v>6762</v>
      </c>
      <c r="G538" s="23">
        <v>0</v>
      </c>
      <c r="H538" s="23"/>
      <c r="I538" s="23">
        <v>0</v>
      </c>
      <c r="J538" s="23">
        <v>1645901323</v>
      </c>
      <c r="K538" s="22" t="s">
        <v>590</v>
      </c>
      <c r="L538" s="22" t="s">
        <v>591</v>
      </c>
      <c r="M538" s="22"/>
      <c r="N538" s="22" t="s">
        <v>3342</v>
      </c>
      <c r="O538" s="22" t="s">
        <v>3342</v>
      </c>
      <c r="P538" s="67" t="str">
        <f t="shared" si="19"/>
        <v>T203A03</v>
      </c>
      <c r="Q538" s="67" t="str">
        <f t="shared" si="20"/>
        <v>SunPonte</v>
      </c>
      <c r="T538">
        <f t="shared" si="21"/>
        <v>7</v>
      </c>
      <c r="U538" t="s">
        <v>3187</v>
      </c>
      <c r="V538" t="s">
        <v>369</v>
      </c>
    </row>
    <row r="539" spans="1:22" ht="16.5" x14ac:dyDescent="0.3">
      <c r="A539" s="21">
        <v>45497</v>
      </c>
      <c r="B539" s="21">
        <v>45497</v>
      </c>
      <c r="C539" s="22" t="s">
        <v>6980</v>
      </c>
      <c r="D539" s="22" t="s">
        <v>6997</v>
      </c>
      <c r="E539" s="22" t="s">
        <v>6169</v>
      </c>
      <c r="F539" s="22" t="s">
        <v>6762</v>
      </c>
      <c r="G539" s="23">
        <v>0</v>
      </c>
      <c r="H539" s="23"/>
      <c r="I539" s="23">
        <v>0</v>
      </c>
      <c r="J539" s="23">
        <v>1661235115</v>
      </c>
      <c r="K539" s="22" t="s">
        <v>590</v>
      </c>
      <c r="L539" s="22" t="s">
        <v>591</v>
      </c>
      <c r="M539" s="22"/>
      <c r="N539" s="22" t="s">
        <v>3339</v>
      </c>
      <c r="O539" s="22" t="s">
        <v>3339</v>
      </c>
      <c r="P539" s="67" t="str">
        <f t="shared" si="19"/>
        <v>T10602</v>
      </c>
      <c r="Q539" s="67" t="str">
        <f t="shared" si="20"/>
        <v>SunPonte</v>
      </c>
      <c r="T539">
        <f t="shared" si="21"/>
        <v>7</v>
      </c>
      <c r="U539" t="s">
        <v>3187</v>
      </c>
      <c r="V539" t="s">
        <v>369</v>
      </c>
    </row>
    <row r="540" spans="1:22" ht="16.5" x14ac:dyDescent="0.3">
      <c r="A540" s="21">
        <v>45497</v>
      </c>
      <c r="B540" s="21">
        <v>45497</v>
      </c>
      <c r="C540" s="22" t="s">
        <v>6980</v>
      </c>
      <c r="D540" s="22" t="s">
        <v>6998</v>
      </c>
      <c r="E540" s="22" t="s">
        <v>6169</v>
      </c>
      <c r="F540" s="22" t="s">
        <v>6762</v>
      </c>
      <c r="G540" s="23">
        <v>0</v>
      </c>
      <c r="H540" s="23"/>
      <c r="I540" s="23">
        <v>0</v>
      </c>
      <c r="J540" s="23">
        <v>1721632997</v>
      </c>
      <c r="K540" s="22" t="s">
        <v>590</v>
      </c>
      <c r="L540" s="22" t="s">
        <v>591</v>
      </c>
      <c r="M540" s="22"/>
      <c r="N540" s="22" t="s">
        <v>3336</v>
      </c>
      <c r="O540" s="22" t="s">
        <v>3336</v>
      </c>
      <c r="P540" s="67" t="str">
        <f t="shared" si="19"/>
        <v>T11802</v>
      </c>
      <c r="Q540" s="67" t="str">
        <f t="shared" si="20"/>
        <v>SunPonte</v>
      </c>
      <c r="T540">
        <f t="shared" si="21"/>
        <v>7</v>
      </c>
      <c r="U540" t="s">
        <v>3187</v>
      </c>
      <c r="V540" t="s">
        <v>369</v>
      </c>
    </row>
    <row r="541" spans="1:22" ht="16.5" x14ac:dyDescent="0.3">
      <c r="A541" s="21">
        <v>45497</v>
      </c>
      <c r="B541" s="21">
        <v>45497</v>
      </c>
      <c r="C541" s="22" t="s">
        <v>6980</v>
      </c>
      <c r="D541" s="22" t="s">
        <v>6999</v>
      </c>
      <c r="E541" s="22" t="s">
        <v>6169</v>
      </c>
      <c r="F541" s="22" t="s">
        <v>6762</v>
      </c>
      <c r="G541" s="23">
        <v>0</v>
      </c>
      <c r="H541" s="23"/>
      <c r="I541" s="23">
        <v>0</v>
      </c>
      <c r="J541" s="23">
        <v>1748187423</v>
      </c>
      <c r="K541" s="22" t="s">
        <v>590</v>
      </c>
      <c r="L541" s="22" t="s">
        <v>591</v>
      </c>
      <c r="M541" s="22"/>
      <c r="N541" s="22" t="s">
        <v>3333</v>
      </c>
      <c r="O541" s="22" t="s">
        <v>3333</v>
      </c>
      <c r="P541" s="67" t="str">
        <f t="shared" si="19"/>
        <v>T11706</v>
      </c>
      <c r="Q541" s="67" t="str">
        <f t="shared" si="20"/>
        <v>SunPonte</v>
      </c>
      <c r="T541">
        <f t="shared" si="21"/>
        <v>7</v>
      </c>
      <c r="U541" t="s">
        <v>3187</v>
      </c>
      <c r="V541" t="s">
        <v>369</v>
      </c>
    </row>
    <row r="542" spans="1:22" ht="16.5" x14ac:dyDescent="0.3">
      <c r="A542" s="21">
        <v>45497</v>
      </c>
      <c r="B542" s="21">
        <v>45497</v>
      </c>
      <c r="C542" s="22" t="s">
        <v>6980</v>
      </c>
      <c r="D542" s="22" t="s">
        <v>7000</v>
      </c>
      <c r="E542" s="22" t="s">
        <v>6169</v>
      </c>
      <c r="F542" s="22" t="s">
        <v>6762</v>
      </c>
      <c r="G542" s="23">
        <v>0</v>
      </c>
      <c r="H542" s="23"/>
      <c r="I542" s="23">
        <v>0</v>
      </c>
      <c r="J542" s="23">
        <v>1791818090</v>
      </c>
      <c r="K542" s="22" t="s">
        <v>590</v>
      </c>
      <c r="L542" s="22" t="s">
        <v>591</v>
      </c>
      <c r="M542" s="22"/>
      <c r="N542" s="22" t="s">
        <v>3353</v>
      </c>
      <c r="O542" s="22" t="s">
        <v>3353</v>
      </c>
      <c r="P542" s="67" t="str">
        <f t="shared" si="19"/>
        <v>T11711</v>
      </c>
      <c r="Q542" s="67" t="str">
        <f t="shared" si="20"/>
        <v>SunPonte</v>
      </c>
      <c r="T542">
        <f t="shared" si="21"/>
        <v>7</v>
      </c>
      <c r="U542" t="s">
        <v>3187</v>
      </c>
      <c r="V542" t="s">
        <v>369</v>
      </c>
    </row>
    <row r="543" spans="1:22" ht="16.5" x14ac:dyDescent="0.3">
      <c r="A543" s="21">
        <v>45497</v>
      </c>
      <c r="B543" s="21">
        <v>45497</v>
      </c>
      <c r="C543" s="22" t="s">
        <v>6980</v>
      </c>
      <c r="D543" s="22" t="s">
        <v>7001</v>
      </c>
      <c r="E543" s="22" t="s">
        <v>6169</v>
      </c>
      <c r="F543" s="22" t="s">
        <v>6762</v>
      </c>
      <c r="G543" s="23">
        <v>0</v>
      </c>
      <c r="H543" s="23"/>
      <c r="I543" s="23">
        <v>0</v>
      </c>
      <c r="J543" s="23">
        <v>1844168260</v>
      </c>
      <c r="K543" s="22" t="s">
        <v>590</v>
      </c>
      <c r="L543" s="22" t="s">
        <v>591</v>
      </c>
      <c r="M543" s="22"/>
      <c r="N543" s="22" t="s">
        <v>3330</v>
      </c>
      <c r="O543" s="22" t="s">
        <v>3330</v>
      </c>
      <c r="P543" s="67" t="str">
        <f t="shared" si="19"/>
        <v>T11702</v>
      </c>
      <c r="Q543" s="67" t="str">
        <f t="shared" si="20"/>
        <v>SunPonte</v>
      </c>
      <c r="T543">
        <f t="shared" si="21"/>
        <v>7</v>
      </c>
      <c r="U543" t="s">
        <v>3187</v>
      </c>
      <c r="V543" t="s">
        <v>369</v>
      </c>
    </row>
    <row r="544" spans="1:22" ht="16.5" x14ac:dyDescent="0.3">
      <c r="A544" s="21">
        <v>45497</v>
      </c>
      <c r="B544" s="21">
        <v>45497</v>
      </c>
      <c r="C544" s="22" t="s">
        <v>6980</v>
      </c>
      <c r="D544" s="22" t="s">
        <v>7002</v>
      </c>
      <c r="E544" s="22" t="s">
        <v>6169</v>
      </c>
      <c r="F544" s="22" t="s">
        <v>6762</v>
      </c>
      <c r="G544" s="23">
        <v>0</v>
      </c>
      <c r="H544" s="23"/>
      <c r="I544" s="23">
        <v>0</v>
      </c>
      <c r="J544" s="23">
        <v>1860171880</v>
      </c>
      <c r="K544" s="22" t="s">
        <v>590</v>
      </c>
      <c r="L544" s="22" t="s">
        <v>591</v>
      </c>
      <c r="M544" s="22"/>
      <c r="N544" s="22" t="s">
        <v>3844</v>
      </c>
      <c r="O544" s="22" t="s">
        <v>3844</v>
      </c>
      <c r="P544" s="67" t="str">
        <f t="shared" si="19"/>
        <v>T203A09</v>
      </c>
      <c r="Q544" s="67" t="str">
        <f t="shared" si="20"/>
        <v>SunPonte</v>
      </c>
      <c r="T544">
        <f t="shared" si="21"/>
        <v>7</v>
      </c>
      <c r="U544" t="s">
        <v>3187</v>
      </c>
      <c r="V544" t="s">
        <v>369</v>
      </c>
    </row>
    <row r="545" spans="1:22" ht="16.5" x14ac:dyDescent="0.3">
      <c r="A545" s="21">
        <v>45497</v>
      </c>
      <c r="B545" s="21">
        <v>45497</v>
      </c>
      <c r="C545" s="22" t="s">
        <v>6980</v>
      </c>
      <c r="D545" s="22" t="s">
        <v>7003</v>
      </c>
      <c r="E545" s="22" t="s">
        <v>6169</v>
      </c>
      <c r="F545" s="22" t="s">
        <v>6762</v>
      </c>
      <c r="G545" s="23">
        <v>0</v>
      </c>
      <c r="H545" s="23"/>
      <c r="I545" s="23">
        <v>0</v>
      </c>
      <c r="J545" s="23">
        <v>1869872731</v>
      </c>
      <c r="K545" s="22" t="s">
        <v>590</v>
      </c>
      <c r="L545" s="22" t="s">
        <v>591</v>
      </c>
      <c r="M545" s="22"/>
      <c r="N545" s="22" t="s">
        <v>6956</v>
      </c>
      <c r="O545" s="22" t="s">
        <v>6956</v>
      </c>
      <c r="P545" s="67" t="str">
        <f t="shared" si="19"/>
        <v>T112A03A</v>
      </c>
      <c r="Q545" s="67" t="str">
        <f t="shared" si="20"/>
        <v>SunPonte</v>
      </c>
      <c r="T545">
        <f t="shared" si="21"/>
        <v>7</v>
      </c>
      <c r="U545" t="s">
        <v>3187</v>
      </c>
      <c r="V545" t="s">
        <v>369</v>
      </c>
    </row>
    <row r="546" spans="1:22" ht="16.5" x14ac:dyDescent="0.3">
      <c r="A546" s="21">
        <v>45497</v>
      </c>
      <c r="B546" s="21">
        <v>45497</v>
      </c>
      <c r="C546" s="22" t="s">
        <v>6980</v>
      </c>
      <c r="D546" s="22" t="s">
        <v>7004</v>
      </c>
      <c r="E546" s="22" t="s">
        <v>6169</v>
      </c>
      <c r="F546" s="22" t="s">
        <v>6762</v>
      </c>
      <c r="G546" s="23">
        <v>0</v>
      </c>
      <c r="H546" s="23"/>
      <c r="I546" s="23">
        <v>0</v>
      </c>
      <c r="J546" s="23">
        <v>1917032834</v>
      </c>
      <c r="K546" s="22" t="s">
        <v>590</v>
      </c>
      <c r="L546" s="22" t="s">
        <v>591</v>
      </c>
      <c r="M546" s="22"/>
      <c r="N546" s="22" t="s">
        <v>3684</v>
      </c>
      <c r="O546" s="22" t="s">
        <v>3684</v>
      </c>
      <c r="P546" s="67" t="str">
        <f t="shared" si="19"/>
        <v>T212B05</v>
      </c>
      <c r="Q546" s="67" t="str">
        <f t="shared" si="20"/>
        <v>SunPonte</v>
      </c>
      <c r="T546">
        <f t="shared" si="21"/>
        <v>7</v>
      </c>
      <c r="U546" t="s">
        <v>3187</v>
      </c>
      <c r="V546" t="s">
        <v>369</v>
      </c>
    </row>
    <row r="547" spans="1:22" ht="16.5" x14ac:dyDescent="0.3">
      <c r="A547" s="21">
        <v>45497</v>
      </c>
      <c r="B547" s="21">
        <v>45497</v>
      </c>
      <c r="C547" s="22" t="s">
        <v>6980</v>
      </c>
      <c r="D547" s="22" t="s">
        <v>7005</v>
      </c>
      <c r="E547" s="22" t="s">
        <v>6169</v>
      </c>
      <c r="F547" s="22" t="s">
        <v>6762</v>
      </c>
      <c r="G547" s="23">
        <v>0</v>
      </c>
      <c r="H547" s="23"/>
      <c r="I547" s="23">
        <v>0</v>
      </c>
      <c r="J547" s="23">
        <v>1931173019</v>
      </c>
      <c r="K547" s="22" t="s">
        <v>590</v>
      </c>
      <c r="L547" s="22" t="s">
        <v>591</v>
      </c>
      <c r="M547" s="22"/>
      <c r="N547" s="22" t="s">
        <v>3383</v>
      </c>
      <c r="O547" s="22" t="s">
        <v>3383</v>
      </c>
      <c r="P547" s="67" t="str">
        <f t="shared" si="19"/>
        <v>T103A08</v>
      </c>
      <c r="Q547" s="67" t="str">
        <f t="shared" si="20"/>
        <v>SunPonte</v>
      </c>
      <c r="T547">
        <f t="shared" si="21"/>
        <v>7</v>
      </c>
      <c r="U547" t="s">
        <v>3187</v>
      </c>
      <c r="V547" t="s">
        <v>369</v>
      </c>
    </row>
    <row r="548" spans="1:22" ht="16.5" x14ac:dyDescent="0.3">
      <c r="A548" s="21">
        <v>45497</v>
      </c>
      <c r="B548" s="21">
        <v>45497</v>
      </c>
      <c r="C548" s="22" t="s">
        <v>6980</v>
      </c>
      <c r="D548" s="22" t="s">
        <v>7006</v>
      </c>
      <c r="E548" s="22" t="s">
        <v>6169</v>
      </c>
      <c r="F548" s="22" t="s">
        <v>6762</v>
      </c>
      <c r="G548" s="23">
        <v>0</v>
      </c>
      <c r="H548" s="23"/>
      <c r="I548" s="23">
        <v>0</v>
      </c>
      <c r="J548" s="23">
        <v>1983973861</v>
      </c>
      <c r="K548" s="22" t="s">
        <v>590</v>
      </c>
      <c r="L548" s="22" t="s">
        <v>591</v>
      </c>
      <c r="M548" s="22"/>
      <c r="N548" s="22" t="s">
        <v>3390</v>
      </c>
      <c r="O548" s="22" t="s">
        <v>3390</v>
      </c>
      <c r="P548" s="67" t="str">
        <f t="shared" si="19"/>
        <v>T212B11</v>
      </c>
      <c r="Q548" s="67" t="str">
        <f t="shared" si="20"/>
        <v>SunPonte</v>
      </c>
      <c r="T548">
        <f t="shared" si="21"/>
        <v>7</v>
      </c>
      <c r="U548" t="s">
        <v>3187</v>
      </c>
      <c r="V548" t="s">
        <v>369</v>
      </c>
    </row>
    <row r="549" spans="1:22" ht="16.5" x14ac:dyDescent="0.3">
      <c r="A549" s="21">
        <v>45497</v>
      </c>
      <c r="B549" s="21">
        <v>45497</v>
      </c>
      <c r="C549" s="22" t="s">
        <v>6980</v>
      </c>
      <c r="D549" s="22" t="s">
        <v>7007</v>
      </c>
      <c r="E549" s="22" t="s">
        <v>6169</v>
      </c>
      <c r="F549" s="22" t="s">
        <v>6762</v>
      </c>
      <c r="G549" s="23">
        <v>0</v>
      </c>
      <c r="H549" s="23"/>
      <c r="I549" s="23">
        <v>0</v>
      </c>
      <c r="J549" s="23">
        <v>2022308969</v>
      </c>
      <c r="K549" s="22" t="s">
        <v>590</v>
      </c>
      <c r="L549" s="22" t="s">
        <v>591</v>
      </c>
      <c r="M549" s="22"/>
      <c r="N549" s="22" t="s">
        <v>3430</v>
      </c>
      <c r="O549" s="22" t="s">
        <v>3430</v>
      </c>
      <c r="P549" s="67" t="str">
        <f t="shared" si="19"/>
        <v>T11905</v>
      </c>
      <c r="Q549" s="67" t="str">
        <f t="shared" si="20"/>
        <v>SunPonte</v>
      </c>
      <c r="T549">
        <f t="shared" si="21"/>
        <v>7</v>
      </c>
      <c r="U549" t="s">
        <v>3187</v>
      </c>
      <c r="V549" t="s">
        <v>369</v>
      </c>
    </row>
    <row r="550" spans="1:22" ht="16.5" x14ac:dyDescent="0.3">
      <c r="A550" s="21">
        <v>45497</v>
      </c>
      <c r="B550" s="21">
        <v>45497</v>
      </c>
      <c r="C550" s="22" t="s">
        <v>6464</v>
      </c>
      <c r="D550" s="22" t="s">
        <v>7008</v>
      </c>
      <c r="E550" s="22" t="s">
        <v>6169</v>
      </c>
      <c r="F550" s="22" t="s">
        <v>6762</v>
      </c>
      <c r="G550" s="23">
        <v>0</v>
      </c>
      <c r="H550" s="23"/>
      <c r="I550" s="23">
        <v>0</v>
      </c>
      <c r="J550" s="23">
        <v>2040490787</v>
      </c>
      <c r="K550" s="22" t="s">
        <v>590</v>
      </c>
      <c r="L550" s="22" t="s">
        <v>591</v>
      </c>
      <c r="M550" s="22"/>
      <c r="N550" s="22" t="s">
        <v>3463</v>
      </c>
      <c r="O550" s="22" t="s">
        <v>3463</v>
      </c>
      <c r="P550" s="67" t="str">
        <f t="shared" ref="P550:P589" si="22">IFERROR(LEFT(O550,FIND("_",O550)-1),"")</f>
        <v>S10911</v>
      </c>
      <c r="Q550" s="67" t="str">
        <f t="shared" ref="Q550:Q610" si="23">IFERROR(RIGHT(O550,LEN(O550)-FIND("_",O550)),"")</f>
        <v>Symphony</v>
      </c>
      <c r="T550">
        <f t="shared" si="21"/>
        <v>7</v>
      </c>
      <c r="U550" t="s">
        <v>3159</v>
      </c>
      <c r="V550" t="s">
        <v>369</v>
      </c>
    </row>
    <row r="551" spans="1:22" ht="16.5" x14ac:dyDescent="0.3">
      <c r="A551" s="21">
        <v>45497</v>
      </c>
      <c r="B551" s="21">
        <v>45497</v>
      </c>
      <c r="C551" s="22" t="s">
        <v>6464</v>
      </c>
      <c r="D551" s="22" t="s">
        <v>7009</v>
      </c>
      <c r="E551" s="22" t="s">
        <v>6169</v>
      </c>
      <c r="F551" s="22" t="s">
        <v>6762</v>
      </c>
      <c r="G551" s="23">
        <v>0</v>
      </c>
      <c r="H551" s="23"/>
      <c r="I551" s="23">
        <v>0</v>
      </c>
      <c r="J551" s="23">
        <v>2058672605</v>
      </c>
      <c r="K551" s="22" t="s">
        <v>590</v>
      </c>
      <c r="L551" s="22" t="s">
        <v>591</v>
      </c>
      <c r="M551" s="22"/>
      <c r="N551" s="22" t="s">
        <v>3448</v>
      </c>
      <c r="O551" s="22" t="s">
        <v>3448</v>
      </c>
      <c r="P551" s="67" t="str">
        <f t="shared" si="22"/>
        <v>S2A1705</v>
      </c>
      <c r="Q551" s="67" t="str">
        <f t="shared" si="23"/>
        <v>Symphony</v>
      </c>
      <c r="T551">
        <f t="shared" si="21"/>
        <v>7</v>
      </c>
      <c r="U551" t="s">
        <v>3159</v>
      </c>
      <c r="V551" t="s">
        <v>369</v>
      </c>
    </row>
    <row r="552" spans="1:22" ht="16.5" x14ac:dyDescent="0.3">
      <c r="A552" s="21">
        <v>45497</v>
      </c>
      <c r="B552" s="21">
        <v>45497</v>
      </c>
      <c r="C552" s="22" t="s">
        <v>6464</v>
      </c>
      <c r="D552" s="22" t="s">
        <v>7010</v>
      </c>
      <c r="E552" s="22" t="s">
        <v>6169</v>
      </c>
      <c r="F552" s="22" t="s">
        <v>6762</v>
      </c>
      <c r="G552" s="23">
        <v>0</v>
      </c>
      <c r="H552" s="23"/>
      <c r="I552" s="23">
        <v>0</v>
      </c>
      <c r="J552" s="23">
        <v>2061854423</v>
      </c>
      <c r="K552" s="22" t="s">
        <v>590</v>
      </c>
      <c r="L552" s="22" t="s">
        <v>591</v>
      </c>
      <c r="M552" s="22"/>
      <c r="N552" s="22" t="s">
        <v>5724</v>
      </c>
      <c r="O552" s="22" t="s">
        <v>5724</v>
      </c>
      <c r="P552" s="67" t="str">
        <f t="shared" si="22"/>
        <v>S2B0803A</v>
      </c>
      <c r="Q552" s="67" t="str">
        <f t="shared" si="23"/>
        <v>Symphony</v>
      </c>
      <c r="T552">
        <f t="shared" si="21"/>
        <v>7</v>
      </c>
      <c r="U552" t="s">
        <v>3159</v>
      </c>
      <c r="V552" t="s">
        <v>369</v>
      </c>
    </row>
    <row r="553" spans="1:22" ht="16.5" x14ac:dyDescent="0.3">
      <c r="A553" s="21">
        <v>45497</v>
      </c>
      <c r="B553" s="21">
        <v>45497</v>
      </c>
      <c r="C553" s="22" t="s">
        <v>6464</v>
      </c>
      <c r="D553" s="22" t="s">
        <v>7011</v>
      </c>
      <c r="E553" s="22" t="s">
        <v>6169</v>
      </c>
      <c r="F553" s="22" t="s">
        <v>6762</v>
      </c>
      <c r="G553" s="23">
        <v>0</v>
      </c>
      <c r="H553" s="23"/>
      <c r="I553" s="23">
        <v>0</v>
      </c>
      <c r="J553" s="23">
        <v>2080036241</v>
      </c>
      <c r="K553" s="22" t="s">
        <v>590</v>
      </c>
      <c r="L553" s="22" t="s">
        <v>591</v>
      </c>
      <c r="M553" s="22"/>
      <c r="N553" s="22" t="s">
        <v>3451</v>
      </c>
      <c r="O553" s="22" t="s">
        <v>3451</v>
      </c>
      <c r="P553" s="67" t="str">
        <f t="shared" si="22"/>
        <v>S2A1702</v>
      </c>
      <c r="Q553" s="67" t="str">
        <f t="shared" si="23"/>
        <v>Symphony</v>
      </c>
      <c r="T553">
        <f t="shared" si="21"/>
        <v>7</v>
      </c>
      <c r="U553" t="s">
        <v>3159</v>
      </c>
      <c r="V553" t="s">
        <v>369</v>
      </c>
    </row>
    <row r="554" spans="1:22" ht="16.5" x14ac:dyDescent="0.3">
      <c r="A554" s="21">
        <v>45497</v>
      </c>
      <c r="B554" s="21">
        <v>45497</v>
      </c>
      <c r="C554" s="22" t="s">
        <v>6464</v>
      </c>
      <c r="D554" s="22" t="s">
        <v>7012</v>
      </c>
      <c r="E554" s="22" t="s">
        <v>6169</v>
      </c>
      <c r="F554" s="22" t="s">
        <v>6762</v>
      </c>
      <c r="G554" s="23">
        <v>0</v>
      </c>
      <c r="H554" s="23"/>
      <c r="I554" s="23">
        <v>0</v>
      </c>
      <c r="J554" s="23">
        <v>2093672605</v>
      </c>
      <c r="K554" s="22" t="s">
        <v>590</v>
      </c>
      <c r="L554" s="22" t="s">
        <v>591</v>
      </c>
      <c r="M554" s="22"/>
      <c r="N554" s="22" t="s">
        <v>3454</v>
      </c>
      <c r="O554" s="22" t="s">
        <v>3454</v>
      </c>
      <c r="P554" s="67" t="str">
        <f t="shared" si="22"/>
        <v>S2B0809</v>
      </c>
      <c r="Q554" s="67" t="str">
        <f t="shared" si="23"/>
        <v>Symphony</v>
      </c>
      <c r="T554">
        <f t="shared" si="21"/>
        <v>7</v>
      </c>
      <c r="U554" t="s">
        <v>3159</v>
      </c>
      <c r="V554" t="s">
        <v>369</v>
      </c>
    </row>
    <row r="555" spans="1:22" ht="16.5" x14ac:dyDescent="0.3">
      <c r="A555" s="21">
        <v>45497</v>
      </c>
      <c r="B555" s="21">
        <v>45497</v>
      </c>
      <c r="C555" s="22" t="s">
        <v>6464</v>
      </c>
      <c r="D555" s="22" t="s">
        <v>7013</v>
      </c>
      <c r="E555" s="22" t="s">
        <v>6169</v>
      </c>
      <c r="F555" s="22" t="s">
        <v>6762</v>
      </c>
      <c r="G555" s="23">
        <v>0</v>
      </c>
      <c r="H555" s="23"/>
      <c r="I555" s="23">
        <v>0</v>
      </c>
      <c r="J555" s="23">
        <v>2111854423</v>
      </c>
      <c r="K555" s="22" t="s">
        <v>590</v>
      </c>
      <c r="L555" s="22" t="s">
        <v>591</v>
      </c>
      <c r="M555" s="22"/>
      <c r="N555" s="22" t="s">
        <v>3457</v>
      </c>
      <c r="O555" s="22" t="s">
        <v>3457</v>
      </c>
      <c r="P555" s="67" t="str">
        <f t="shared" si="22"/>
        <v>S12212</v>
      </c>
      <c r="Q555" s="67" t="str">
        <f t="shared" si="23"/>
        <v>Symphony</v>
      </c>
      <c r="T555">
        <f t="shared" si="21"/>
        <v>7</v>
      </c>
      <c r="U555" t="s">
        <v>3159</v>
      </c>
      <c r="V555" t="s">
        <v>369</v>
      </c>
    </row>
    <row r="556" spans="1:22" ht="16.5" x14ac:dyDescent="0.3">
      <c r="A556" s="21">
        <v>45497</v>
      </c>
      <c r="B556" s="21">
        <v>45497</v>
      </c>
      <c r="C556" s="22" t="s">
        <v>6464</v>
      </c>
      <c r="D556" s="22" t="s">
        <v>7014</v>
      </c>
      <c r="E556" s="22" t="s">
        <v>6169</v>
      </c>
      <c r="F556" s="22" t="s">
        <v>6762</v>
      </c>
      <c r="G556" s="23">
        <v>0</v>
      </c>
      <c r="H556" s="23"/>
      <c r="I556" s="23">
        <v>0</v>
      </c>
      <c r="J556" s="23">
        <v>2114581696</v>
      </c>
      <c r="K556" s="22" t="s">
        <v>590</v>
      </c>
      <c r="L556" s="22" t="s">
        <v>591</v>
      </c>
      <c r="M556" s="22"/>
      <c r="N556" s="22" t="s">
        <v>5729</v>
      </c>
      <c r="O556" s="22" t="s">
        <v>5729</v>
      </c>
      <c r="P556" s="67" t="str">
        <f t="shared" si="22"/>
        <v>S2A1703A</v>
      </c>
      <c r="Q556" s="67" t="str">
        <f t="shared" si="23"/>
        <v>Symphony</v>
      </c>
      <c r="T556">
        <f t="shared" si="21"/>
        <v>7</v>
      </c>
      <c r="U556" t="s">
        <v>3159</v>
      </c>
      <c r="V556" t="s">
        <v>369</v>
      </c>
    </row>
    <row r="557" spans="1:22" ht="16.5" x14ac:dyDescent="0.3">
      <c r="A557" s="21">
        <v>45497</v>
      </c>
      <c r="B557" s="21">
        <v>45497</v>
      </c>
      <c r="C557" s="22" t="s">
        <v>6464</v>
      </c>
      <c r="D557" s="22" t="s">
        <v>7015</v>
      </c>
      <c r="E557" s="22" t="s">
        <v>6169</v>
      </c>
      <c r="F557" s="22" t="s">
        <v>6762</v>
      </c>
      <c r="G557" s="23">
        <v>0</v>
      </c>
      <c r="H557" s="23"/>
      <c r="I557" s="23">
        <v>0</v>
      </c>
      <c r="J557" s="23">
        <v>2120945332</v>
      </c>
      <c r="K557" s="22" t="s">
        <v>590</v>
      </c>
      <c r="L557" s="22" t="s">
        <v>591</v>
      </c>
      <c r="M557" s="22"/>
      <c r="N557" s="22" t="s">
        <v>5626</v>
      </c>
      <c r="O557" s="22" t="s">
        <v>5626</v>
      </c>
      <c r="P557" s="67" t="str">
        <f t="shared" si="22"/>
        <v>S2A2106</v>
      </c>
      <c r="Q557" s="67" t="str">
        <f t="shared" si="23"/>
        <v>Symphony</v>
      </c>
      <c r="T557">
        <f t="shared" si="21"/>
        <v>7</v>
      </c>
      <c r="U557" t="s">
        <v>3159</v>
      </c>
      <c r="V557" t="s">
        <v>369</v>
      </c>
    </row>
    <row r="558" spans="1:22" ht="16.5" x14ac:dyDescent="0.3">
      <c r="A558" s="21">
        <v>45497</v>
      </c>
      <c r="B558" s="21">
        <v>45497</v>
      </c>
      <c r="C558" s="22" t="s">
        <v>6464</v>
      </c>
      <c r="D558" s="22" t="s">
        <v>7016</v>
      </c>
      <c r="E558" s="22" t="s">
        <v>6169</v>
      </c>
      <c r="F558" s="22" t="s">
        <v>6762</v>
      </c>
      <c r="G558" s="23">
        <v>0</v>
      </c>
      <c r="H558" s="23"/>
      <c r="I558" s="23">
        <v>0</v>
      </c>
      <c r="J558" s="23">
        <v>2134581696</v>
      </c>
      <c r="K558" s="22" t="s">
        <v>590</v>
      </c>
      <c r="L558" s="22" t="s">
        <v>591</v>
      </c>
      <c r="M558" s="22"/>
      <c r="N558" s="22" t="s">
        <v>3460</v>
      </c>
      <c r="O558" s="22" t="s">
        <v>3460</v>
      </c>
      <c r="P558" s="67" t="str">
        <f t="shared" si="22"/>
        <v>S10910</v>
      </c>
      <c r="Q558" s="67" t="str">
        <f t="shared" si="23"/>
        <v>Symphony</v>
      </c>
      <c r="T558">
        <f t="shared" si="21"/>
        <v>7</v>
      </c>
      <c r="U558" t="s">
        <v>3159</v>
      </c>
      <c r="V558" t="s">
        <v>369</v>
      </c>
    </row>
    <row r="559" spans="1:22" ht="16.5" x14ac:dyDescent="0.3">
      <c r="A559" s="21">
        <v>45497</v>
      </c>
      <c r="B559" s="21">
        <v>45497</v>
      </c>
      <c r="C559" s="22" t="s">
        <v>6464</v>
      </c>
      <c r="D559" s="22" t="s">
        <v>7017</v>
      </c>
      <c r="E559" s="22" t="s">
        <v>6169</v>
      </c>
      <c r="F559" s="22" t="s">
        <v>6762</v>
      </c>
      <c r="G559" s="23">
        <v>0</v>
      </c>
      <c r="H559" s="23"/>
      <c r="I559" s="23">
        <v>0</v>
      </c>
      <c r="J559" s="23">
        <v>2137763514</v>
      </c>
      <c r="K559" s="22" t="s">
        <v>590</v>
      </c>
      <c r="L559" s="22" t="s">
        <v>591</v>
      </c>
      <c r="M559" s="22"/>
      <c r="N559" s="22" t="s">
        <v>5733</v>
      </c>
      <c r="O559" s="22" t="s">
        <v>5733</v>
      </c>
      <c r="P559" s="67" t="str">
        <f t="shared" si="22"/>
        <v>S2A2110</v>
      </c>
      <c r="Q559" s="67" t="str">
        <f t="shared" si="23"/>
        <v>Symphony</v>
      </c>
      <c r="T559">
        <f t="shared" si="21"/>
        <v>7</v>
      </c>
      <c r="U559" t="s">
        <v>3159</v>
      </c>
      <c r="V559" t="s">
        <v>369</v>
      </c>
    </row>
    <row r="560" spans="1:22" ht="16.5" x14ac:dyDescent="0.3">
      <c r="A560" s="21">
        <v>45497</v>
      </c>
      <c r="B560" s="21">
        <v>45497</v>
      </c>
      <c r="C560" s="22" t="s">
        <v>6464</v>
      </c>
      <c r="D560" s="22" t="s">
        <v>7018</v>
      </c>
      <c r="E560" s="22" t="s">
        <v>6169</v>
      </c>
      <c r="F560" s="22" t="s">
        <v>6762</v>
      </c>
      <c r="G560" s="23">
        <v>0</v>
      </c>
      <c r="H560" s="23"/>
      <c r="I560" s="23">
        <v>0</v>
      </c>
      <c r="J560" s="23">
        <v>2140490787</v>
      </c>
      <c r="K560" s="22" t="s">
        <v>590</v>
      </c>
      <c r="L560" s="22" t="s">
        <v>591</v>
      </c>
      <c r="M560" s="22"/>
      <c r="N560" s="22" t="s">
        <v>5617</v>
      </c>
      <c r="O560" s="22" t="s">
        <v>5617</v>
      </c>
      <c r="P560" s="67" t="str">
        <f t="shared" si="22"/>
        <v>S12211</v>
      </c>
      <c r="Q560" s="67" t="str">
        <f t="shared" si="23"/>
        <v>Symphony</v>
      </c>
      <c r="T560">
        <f t="shared" si="21"/>
        <v>7</v>
      </c>
      <c r="U560" t="s">
        <v>3159</v>
      </c>
      <c r="V560" t="s">
        <v>369</v>
      </c>
    </row>
    <row r="561" spans="1:22" ht="16.5" x14ac:dyDescent="0.3">
      <c r="A561" s="21">
        <v>45497</v>
      </c>
      <c r="B561" s="21">
        <v>45497</v>
      </c>
      <c r="C561" s="22" t="s">
        <v>6464</v>
      </c>
      <c r="D561" s="22" t="s">
        <v>7019</v>
      </c>
      <c r="E561" s="22" t="s">
        <v>6169</v>
      </c>
      <c r="F561" s="22" t="s">
        <v>6762</v>
      </c>
      <c r="G561" s="23">
        <v>0</v>
      </c>
      <c r="H561" s="23"/>
      <c r="I561" s="23">
        <v>0</v>
      </c>
      <c r="J561" s="23">
        <v>2154127151</v>
      </c>
      <c r="K561" s="22" t="s">
        <v>590</v>
      </c>
      <c r="L561" s="22" t="s">
        <v>591</v>
      </c>
      <c r="M561" s="22"/>
      <c r="N561" s="22" t="s">
        <v>3467</v>
      </c>
      <c r="O561" s="22" t="s">
        <v>3467</v>
      </c>
      <c r="P561" s="67" t="str">
        <f t="shared" si="22"/>
        <v>S12210</v>
      </c>
      <c r="Q561" s="67" t="str">
        <f t="shared" si="23"/>
        <v>Symphony</v>
      </c>
      <c r="T561">
        <f t="shared" si="21"/>
        <v>7</v>
      </c>
      <c r="U561" t="s">
        <v>3159</v>
      </c>
      <c r="V561" t="s">
        <v>369</v>
      </c>
    </row>
    <row r="562" spans="1:22" ht="16.5" x14ac:dyDescent="0.3">
      <c r="A562" s="21">
        <v>45497</v>
      </c>
      <c r="B562" s="21">
        <v>45497</v>
      </c>
      <c r="C562" s="22" t="s">
        <v>6464</v>
      </c>
      <c r="D562" s="22" t="s">
        <v>7020</v>
      </c>
      <c r="E562" s="22" t="s">
        <v>6169</v>
      </c>
      <c r="F562" s="22" t="s">
        <v>6762</v>
      </c>
      <c r="G562" s="23">
        <v>0</v>
      </c>
      <c r="H562" s="23"/>
      <c r="I562" s="23">
        <v>0</v>
      </c>
      <c r="J562" s="23">
        <v>2160490787</v>
      </c>
      <c r="K562" s="22" t="s">
        <v>590</v>
      </c>
      <c r="L562" s="22" t="s">
        <v>591</v>
      </c>
      <c r="M562" s="22"/>
      <c r="N562" s="22" t="s">
        <v>5620</v>
      </c>
      <c r="O562" s="22" t="s">
        <v>5620</v>
      </c>
      <c r="P562" s="67" t="str">
        <f t="shared" si="22"/>
        <v>S2A1706</v>
      </c>
      <c r="Q562" s="67" t="str">
        <f t="shared" si="23"/>
        <v>Symphony</v>
      </c>
      <c r="T562">
        <f t="shared" si="21"/>
        <v>7</v>
      </c>
      <c r="U562" t="s">
        <v>3159</v>
      </c>
      <c r="V562" t="s">
        <v>369</v>
      </c>
    </row>
    <row r="563" spans="1:22" ht="16.5" x14ac:dyDescent="0.3">
      <c r="A563" s="21">
        <v>45497</v>
      </c>
      <c r="B563" s="21">
        <v>45497</v>
      </c>
      <c r="C563" s="22" t="s">
        <v>6464</v>
      </c>
      <c r="D563" s="22" t="s">
        <v>7021</v>
      </c>
      <c r="E563" s="22" t="s">
        <v>6169</v>
      </c>
      <c r="F563" s="22" t="s">
        <v>6762</v>
      </c>
      <c r="G563" s="23">
        <v>0</v>
      </c>
      <c r="H563" s="23"/>
      <c r="I563" s="23">
        <v>0</v>
      </c>
      <c r="J563" s="23">
        <v>2178672605</v>
      </c>
      <c r="K563" s="22" t="s">
        <v>590</v>
      </c>
      <c r="L563" s="22" t="s">
        <v>591</v>
      </c>
      <c r="M563" s="22"/>
      <c r="N563" s="22" t="s">
        <v>3472</v>
      </c>
      <c r="O563" s="22" t="s">
        <v>3472</v>
      </c>
      <c r="P563" s="67" t="str">
        <f t="shared" si="22"/>
        <v>S2A2102</v>
      </c>
      <c r="Q563" s="67" t="str">
        <f t="shared" si="23"/>
        <v>Symphony</v>
      </c>
      <c r="T563">
        <f t="shared" si="21"/>
        <v>7</v>
      </c>
      <c r="U563" t="s">
        <v>3159</v>
      </c>
      <c r="V563" t="s">
        <v>369</v>
      </c>
    </row>
    <row r="564" spans="1:22" ht="16.5" x14ac:dyDescent="0.3">
      <c r="A564" s="21">
        <v>45497</v>
      </c>
      <c r="B564" s="21">
        <v>45497</v>
      </c>
      <c r="C564" s="22" t="s">
        <v>6464</v>
      </c>
      <c r="D564" s="22" t="s">
        <v>7022</v>
      </c>
      <c r="E564" s="22" t="s">
        <v>6169</v>
      </c>
      <c r="F564" s="22" t="s">
        <v>6762</v>
      </c>
      <c r="G564" s="23">
        <v>0</v>
      </c>
      <c r="H564" s="23"/>
      <c r="I564" s="23">
        <v>0</v>
      </c>
      <c r="J564" s="23">
        <v>2181399878</v>
      </c>
      <c r="K564" s="22" t="s">
        <v>590</v>
      </c>
      <c r="L564" s="22" t="s">
        <v>591</v>
      </c>
      <c r="M564" s="22"/>
      <c r="N564" s="22" t="s">
        <v>5739</v>
      </c>
      <c r="O564" s="22" t="s">
        <v>5739</v>
      </c>
      <c r="P564" s="67" t="str">
        <f t="shared" si="22"/>
        <v>S2A2105</v>
      </c>
      <c r="Q564" s="67" t="str">
        <f t="shared" si="23"/>
        <v>Symphony</v>
      </c>
      <c r="T564">
        <f t="shared" si="21"/>
        <v>7</v>
      </c>
      <c r="U564" t="s">
        <v>3159</v>
      </c>
      <c r="V564" t="s">
        <v>369</v>
      </c>
    </row>
    <row r="565" spans="1:22" ht="16.5" x14ac:dyDescent="0.3">
      <c r="A565" s="21">
        <v>45497</v>
      </c>
      <c r="B565" s="21">
        <v>45497</v>
      </c>
      <c r="C565" s="22" t="s">
        <v>6464</v>
      </c>
      <c r="D565" s="22" t="s">
        <v>7023</v>
      </c>
      <c r="E565" s="22" t="s">
        <v>6169</v>
      </c>
      <c r="F565" s="22" t="s">
        <v>6762</v>
      </c>
      <c r="G565" s="23">
        <v>0</v>
      </c>
      <c r="H565" s="23"/>
      <c r="I565" s="23">
        <v>0</v>
      </c>
      <c r="J565" s="23">
        <v>2184127151</v>
      </c>
      <c r="K565" s="22" t="s">
        <v>590</v>
      </c>
      <c r="L565" s="22" t="s">
        <v>591</v>
      </c>
      <c r="M565" s="22"/>
      <c r="N565" s="22" t="s">
        <v>5741</v>
      </c>
      <c r="O565" s="22" t="s">
        <v>5741</v>
      </c>
      <c r="P565" s="67" t="str">
        <f t="shared" si="22"/>
        <v>S2A2103A</v>
      </c>
      <c r="Q565" s="67" t="str">
        <f t="shared" si="23"/>
        <v>Symphony</v>
      </c>
      <c r="T565">
        <f t="shared" si="21"/>
        <v>7</v>
      </c>
      <c r="U565" t="s">
        <v>3159</v>
      </c>
      <c r="V565" t="s">
        <v>369</v>
      </c>
    </row>
    <row r="566" spans="1:22" ht="16.5" x14ac:dyDescent="0.3">
      <c r="A566" s="21">
        <v>45497</v>
      </c>
      <c r="B566" s="21">
        <v>45497</v>
      </c>
      <c r="C566" s="22" t="s">
        <v>6464</v>
      </c>
      <c r="D566" s="22" t="s">
        <v>7024</v>
      </c>
      <c r="E566" s="22" t="s">
        <v>6169</v>
      </c>
      <c r="F566" s="22" t="s">
        <v>6762</v>
      </c>
      <c r="G566" s="23">
        <v>0</v>
      </c>
      <c r="H566" s="23"/>
      <c r="I566" s="23">
        <v>0</v>
      </c>
      <c r="J566" s="23">
        <v>2186854424</v>
      </c>
      <c r="K566" s="22" t="s">
        <v>590</v>
      </c>
      <c r="L566" s="22" t="s">
        <v>591</v>
      </c>
      <c r="M566" s="22"/>
      <c r="N566" s="22" t="s">
        <v>5743</v>
      </c>
      <c r="O566" s="22" t="s">
        <v>5743</v>
      </c>
      <c r="P566" s="67" t="str">
        <f t="shared" si="22"/>
        <v>S10719</v>
      </c>
      <c r="Q566" s="67" t="str">
        <f t="shared" si="23"/>
        <v>Symphony</v>
      </c>
      <c r="T566">
        <f t="shared" si="21"/>
        <v>7</v>
      </c>
      <c r="U566" t="s">
        <v>3159</v>
      </c>
      <c r="V566" t="s">
        <v>369</v>
      </c>
    </row>
    <row r="567" spans="1:22" ht="16.5" x14ac:dyDescent="0.3">
      <c r="A567" s="21">
        <v>45497</v>
      </c>
      <c r="B567" s="21">
        <v>45497</v>
      </c>
      <c r="C567" s="22" t="s">
        <v>6464</v>
      </c>
      <c r="D567" s="22" t="s">
        <v>7025</v>
      </c>
      <c r="E567" s="22" t="s">
        <v>6169</v>
      </c>
      <c r="F567" s="22" t="s">
        <v>6762</v>
      </c>
      <c r="G567" s="23">
        <v>0</v>
      </c>
      <c r="H567" s="23"/>
      <c r="I567" s="23">
        <v>0</v>
      </c>
      <c r="J567" s="23">
        <v>2193218060</v>
      </c>
      <c r="K567" s="22" t="s">
        <v>590</v>
      </c>
      <c r="L567" s="22" t="s">
        <v>591</v>
      </c>
      <c r="M567" s="22"/>
      <c r="N567" s="22" t="s">
        <v>5745</v>
      </c>
      <c r="O567" s="22" t="s">
        <v>5745</v>
      </c>
      <c r="P567" s="67" t="str">
        <f t="shared" si="22"/>
        <v>S10821</v>
      </c>
      <c r="Q567" s="67" t="str">
        <f t="shared" si="23"/>
        <v>Symphony</v>
      </c>
      <c r="T567">
        <f t="shared" si="21"/>
        <v>7</v>
      </c>
      <c r="U567" t="s">
        <v>3159</v>
      </c>
      <c r="V567" t="s">
        <v>369</v>
      </c>
    </row>
    <row r="568" spans="1:22" ht="16.5" x14ac:dyDescent="0.3">
      <c r="A568" s="21">
        <v>45497</v>
      </c>
      <c r="B568" s="21">
        <v>45497</v>
      </c>
      <c r="C568" s="22" t="s">
        <v>6464</v>
      </c>
      <c r="D568" s="22" t="s">
        <v>7026</v>
      </c>
      <c r="E568" s="22" t="s">
        <v>6169</v>
      </c>
      <c r="F568" s="22" t="s">
        <v>6762</v>
      </c>
      <c r="G568" s="23">
        <v>0</v>
      </c>
      <c r="H568" s="23"/>
      <c r="I568" s="23">
        <v>0</v>
      </c>
      <c r="J568" s="23">
        <v>2206854424</v>
      </c>
      <c r="K568" s="22" t="s">
        <v>590</v>
      </c>
      <c r="L568" s="22" t="s">
        <v>591</v>
      </c>
      <c r="M568" s="22"/>
      <c r="N568" s="22" t="s">
        <v>3507</v>
      </c>
      <c r="O568" s="22" t="s">
        <v>3507</v>
      </c>
      <c r="P568" s="67" t="str">
        <f t="shared" si="22"/>
        <v>S10908</v>
      </c>
      <c r="Q568" s="67" t="str">
        <f t="shared" si="23"/>
        <v>Symphony</v>
      </c>
      <c r="T568">
        <f t="shared" si="21"/>
        <v>7</v>
      </c>
      <c r="U568" t="s">
        <v>3159</v>
      </c>
      <c r="V568" t="s">
        <v>369</v>
      </c>
    </row>
    <row r="569" spans="1:22" ht="16.5" x14ac:dyDescent="0.3">
      <c r="A569" s="21">
        <v>45497</v>
      </c>
      <c r="B569" s="21">
        <v>45497</v>
      </c>
      <c r="C569" s="22" t="s">
        <v>6464</v>
      </c>
      <c r="D569" s="22" t="s">
        <v>7027</v>
      </c>
      <c r="E569" s="22" t="s">
        <v>6169</v>
      </c>
      <c r="F569" s="22" t="s">
        <v>6762</v>
      </c>
      <c r="G569" s="23">
        <v>0</v>
      </c>
      <c r="H569" s="23"/>
      <c r="I569" s="23">
        <v>0</v>
      </c>
      <c r="J569" s="23">
        <v>2213218060</v>
      </c>
      <c r="K569" s="22" t="s">
        <v>590</v>
      </c>
      <c r="L569" s="22" t="s">
        <v>591</v>
      </c>
      <c r="M569" s="22"/>
      <c r="N569" s="22" t="s">
        <v>5748</v>
      </c>
      <c r="O569" s="22" t="s">
        <v>5748</v>
      </c>
      <c r="P569" s="67" t="str">
        <f t="shared" si="22"/>
        <v>S10909</v>
      </c>
      <c r="Q569" s="67" t="str">
        <f t="shared" si="23"/>
        <v>Symphony</v>
      </c>
      <c r="T569">
        <f t="shared" si="21"/>
        <v>7</v>
      </c>
      <c r="U569" t="s">
        <v>3159</v>
      </c>
      <c r="V569" t="s">
        <v>369</v>
      </c>
    </row>
    <row r="570" spans="1:22" ht="16.5" x14ac:dyDescent="0.3">
      <c r="A570" s="21">
        <v>45497</v>
      </c>
      <c r="B570" s="21">
        <v>45497</v>
      </c>
      <c r="C570" s="22" t="s">
        <v>6464</v>
      </c>
      <c r="D570" s="22" t="s">
        <v>7028</v>
      </c>
      <c r="E570" s="22" t="s">
        <v>6169</v>
      </c>
      <c r="F570" s="22" t="s">
        <v>6762</v>
      </c>
      <c r="G570" s="23">
        <v>0</v>
      </c>
      <c r="H570" s="23"/>
      <c r="I570" s="23">
        <v>0</v>
      </c>
      <c r="J570" s="23">
        <v>2240490787</v>
      </c>
      <c r="K570" s="22" t="s">
        <v>590</v>
      </c>
      <c r="L570" s="22" t="s">
        <v>591</v>
      </c>
      <c r="M570" s="22"/>
      <c r="N570" s="22" t="s">
        <v>3475</v>
      </c>
      <c r="O570" s="22" t="s">
        <v>3475</v>
      </c>
      <c r="P570" s="67" t="str">
        <f t="shared" si="22"/>
        <v>S10903</v>
      </c>
      <c r="Q570" s="67" t="str">
        <f t="shared" si="23"/>
        <v>Symphony</v>
      </c>
      <c r="T570">
        <f t="shared" si="21"/>
        <v>7</v>
      </c>
      <c r="U570" t="s">
        <v>3159</v>
      </c>
      <c r="V570" t="s">
        <v>369</v>
      </c>
    </row>
    <row r="571" spans="1:22" ht="16.5" x14ac:dyDescent="0.3">
      <c r="A571" s="21">
        <v>45497</v>
      </c>
      <c r="B571" s="21">
        <v>45497</v>
      </c>
      <c r="C571" s="22" t="s">
        <v>6464</v>
      </c>
      <c r="D571" s="22" t="s">
        <v>7029</v>
      </c>
      <c r="E571" s="22" t="s">
        <v>6169</v>
      </c>
      <c r="F571" s="22" t="s">
        <v>6762</v>
      </c>
      <c r="G571" s="23">
        <v>0</v>
      </c>
      <c r="H571" s="23"/>
      <c r="I571" s="23">
        <v>0</v>
      </c>
      <c r="J571" s="23">
        <v>2258672605</v>
      </c>
      <c r="K571" s="22" t="s">
        <v>590</v>
      </c>
      <c r="L571" s="22" t="s">
        <v>591</v>
      </c>
      <c r="M571" s="22"/>
      <c r="N571" s="22" t="s">
        <v>5751</v>
      </c>
      <c r="O571" s="22" t="s">
        <v>5751</v>
      </c>
      <c r="P571" s="67" t="str">
        <f t="shared" si="22"/>
        <v>S2B1001</v>
      </c>
      <c r="Q571" s="67" t="str">
        <f t="shared" si="23"/>
        <v>Symphony</v>
      </c>
      <c r="T571">
        <f t="shared" si="21"/>
        <v>7</v>
      </c>
      <c r="U571" t="s">
        <v>3159</v>
      </c>
      <c r="V571" t="s">
        <v>369</v>
      </c>
    </row>
    <row r="572" spans="1:22" ht="16.5" x14ac:dyDescent="0.3">
      <c r="A572" s="21">
        <v>45497</v>
      </c>
      <c r="B572" s="21">
        <v>45497</v>
      </c>
      <c r="C572" s="22" t="s">
        <v>6464</v>
      </c>
      <c r="D572" s="22" t="s">
        <v>7030</v>
      </c>
      <c r="E572" s="22" t="s">
        <v>6169</v>
      </c>
      <c r="F572" s="22" t="s">
        <v>6762</v>
      </c>
      <c r="G572" s="23">
        <v>0</v>
      </c>
      <c r="H572" s="23"/>
      <c r="I572" s="23">
        <v>0</v>
      </c>
      <c r="J572" s="23">
        <v>2261399878</v>
      </c>
      <c r="K572" s="22" t="s">
        <v>590</v>
      </c>
      <c r="L572" s="22" t="s">
        <v>591</v>
      </c>
      <c r="M572" s="22"/>
      <c r="N572" s="22" t="s">
        <v>5753</v>
      </c>
      <c r="O572" s="22" t="s">
        <v>5753</v>
      </c>
      <c r="P572" s="67" t="str">
        <f t="shared" si="22"/>
        <v>S2B1201</v>
      </c>
      <c r="Q572" s="67" t="str">
        <f t="shared" si="23"/>
        <v>Symphony</v>
      </c>
      <c r="T572">
        <f t="shared" si="21"/>
        <v>7</v>
      </c>
      <c r="U572" t="s">
        <v>3159</v>
      </c>
      <c r="V572" t="s">
        <v>369</v>
      </c>
    </row>
    <row r="573" spans="1:22" ht="16.5" x14ac:dyDescent="0.3">
      <c r="A573" s="21">
        <v>45497</v>
      </c>
      <c r="B573" s="21">
        <v>45497</v>
      </c>
      <c r="C573" s="22" t="s">
        <v>6464</v>
      </c>
      <c r="D573" s="22" t="s">
        <v>7031</v>
      </c>
      <c r="E573" s="22" t="s">
        <v>6169</v>
      </c>
      <c r="F573" s="22" t="s">
        <v>6762</v>
      </c>
      <c r="G573" s="23">
        <v>0</v>
      </c>
      <c r="H573" s="23"/>
      <c r="I573" s="23">
        <v>0</v>
      </c>
      <c r="J573" s="23">
        <v>2267763514</v>
      </c>
      <c r="K573" s="22" t="s">
        <v>590</v>
      </c>
      <c r="L573" s="22" t="s">
        <v>591</v>
      </c>
      <c r="M573" s="22"/>
      <c r="N573" s="22" t="s">
        <v>3478</v>
      </c>
      <c r="O573" s="22" t="s">
        <v>3478</v>
      </c>
      <c r="P573" s="67" t="str">
        <f t="shared" si="22"/>
        <v>S2A2103</v>
      </c>
      <c r="Q573" s="67" t="str">
        <f t="shared" si="23"/>
        <v>Symphony</v>
      </c>
      <c r="T573">
        <f t="shared" si="21"/>
        <v>7</v>
      </c>
      <c r="U573" t="s">
        <v>3159</v>
      </c>
      <c r="V573" t="s">
        <v>369</v>
      </c>
    </row>
    <row r="574" spans="1:22" ht="16.5" x14ac:dyDescent="0.3">
      <c r="A574" s="21">
        <v>45497</v>
      </c>
      <c r="B574" s="21">
        <v>45497</v>
      </c>
      <c r="C574" s="22" t="s">
        <v>6464</v>
      </c>
      <c r="D574" s="22" t="s">
        <v>7032</v>
      </c>
      <c r="E574" s="22" t="s">
        <v>6169</v>
      </c>
      <c r="F574" s="22" t="s">
        <v>6762</v>
      </c>
      <c r="G574" s="23">
        <v>0</v>
      </c>
      <c r="H574" s="23"/>
      <c r="I574" s="23">
        <v>0</v>
      </c>
      <c r="J574" s="23">
        <v>2270490787</v>
      </c>
      <c r="K574" s="22" t="s">
        <v>590</v>
      </c>
      <c r="L574" s="22" t="s">
        <v>591</v>
      </c>
      <c r="M574" s="22"/>
      <c r="N574" s="22" t="s">
        <v>5756</v>
      </c>
      <c r="O574" s="22" t="s">
        <v>5756</v>
      </c>
      <c r="P574" s="67" t="str">
        <f t="shared" si="22"/>
        <v>S10903A</v>
      </c>
      <c r="Q574" s="67" t="str">
        <f t="shared" si="23"/>
        <v>Symphony</v>
      </c>
      <c r="T574">
        <f t="shared" si="21"/>
        <v>7</v>
      </c>
      <c r="U574" t="s">
        <v>3159</v>
      </c>
      <c r="V574" t="s">
        <v>369</v>
      </c>
    </row>
    <row r="575" spans="1:22" ht="16.5" x14ac:dyDescent="0.3">
      <c r="A575" s="21">
        <v>45497</v>
      </c>
      <c r="B575" s="21">
        <v>45497</v>
      </c>
      <c r="C575" s="22" t="s">
        <v>6464</v>
      </c>
      <c r="D575" s="22" t="s">
        <v>7033</v>
      </c>
      <c r="E575" s="22" t="s">
        <v>6169</v>
      </c>
      <c r="F575" s="22" t="s">
        <v>6762</v>
      </c>
      <c r="G575" s="23">
        <v>0</v>
      </c>
      <c r="H575" s="23"/>
      <c r="I575" s="23">
        <v>0</v>
      </c>
      <c r="J575" s="23">
        <v>2273218060</v>
      </c>
      <c r="K575" s="22" t="s">
        <v>590</v>
      </c>
      <c r="L575" s="22" t="s">
        <v>591</v>
      </c>
      <c r="M575" s="22"/>
      <c r="N575" s="22" t="s">
        <v>5758</v>
      </c>
      <c r="O575" s="22" t="s">
        <v>5758</v>
      </c>
      <c r="P575" s="67" t="str">
        <f t="shared" si="22"/>
        <v>S10905</v>
      </c>
      <c r="Q575" s="67" t="str">
        <f t="shared" si="23"/>
        <v>Symphony</v>
      </c>
      <c r="T575">
        <f t="shared" si="21"/>
        <v>7</v>
      </c>
      <c r="U575" t="s">
        <v>3159</v>
      </c>
      <c r="V575" t="s">
        <v>369</v>
      </c>
    </row>
    <row r="576" spans="1:22" ht="16.5" x14ac:dyDescent="0.3">
      <c r="A576" s="21">
        <v>45497</v>
      </c>
      <c r="B576" s="21">
        <v>45497</v>
      </c>
      <c r="C576" s="22" t="s">
        <v>6464</v>
      </c>
      <c r="D576" s="22" t="s">
        <v>7034</v>
      </c>
      <c r="E576" s="22" t="s">
        <v>6169</v>
      </c>
      <c r="F576" s="22" t="s">
        <v>6762</v>
      </c>
      <c r="G576" s="23">
        <v>0</v>
      </c>
      <c r="H576" s="23"/>
      <c r="I576" s="23">
        <v>0</v>
      </c>
      <c r="J576" s="23">
        <v>2300490787</v>
      </c>
      <c r="K576" s="22" t="s">
        <v>590</v>
      </c>
      <c r="L576" s="22" t="s">
        <v>591</v>
      </c>
      <c r="M576" s="22"/>
      <c r="N576" s="22" t="s">
        <v>3481</v>
      </c>
      <c r="O576" s="22" t="s">
        <v>3481</v>
      </c>
      <c r="P576" s="67" t="str">
        <f t="shared" si="22"/>
        <v>S12203</v>
      </c>
      <c r="Q576" s="67" t="str">
        <f t="shared" si="23"/>
        <v>Symphony</v>
      </c>
      <c r="T576">
        <f t="shared" si="21"/>
        <v>7</v>
      </c>
      <c r="U576" t="s">
        <v>3159</v>
      </c>
      <c r="V576" t="s">
        <v>369</v>
      </c>
    </row>
    <row r="577" spans="1:22" ht="16.5" x14ac:dyDescent="0.3">
      <c r="A577" s="21">
        <v>45497</v>
      </c>
      <c r="B577" s="21">
        <v>45497</v>
      </c>
      <c r="C577" s="22" t="s">
        <v>6464</v>
      </c>
      <c r="D577" s="22" t="s">
        <v>7035</v>
      </c>
      <c r="E577" s="22" t="s">
        <v>6169</v>
      </c>
      <c r="F577" s="22" t="s">
        <v>6762</v>
      </c>
      <c r="G577" s="23">
        <v>0</v>
      </c>
      <c r="H577" s="23"/>
      <c r="I577" s="23">
        <v>0</v>
      </c>
      <c r="J577" s="23">
        <v>2327763514</v>
      </c>
      <c r="K577" s="22" t="s">
        <v>590</v>
      </c>
      <c r="L577" s="22" t="s">
        <v>591</v>
      </c>
      <c r="M577" s="22"/>
      <c r="N577" s="22" t="s">
        <v>3484</v>
      </c>
      <c r="O577" s="22" t="s">
        <v>3484</v>
      </c>
      <c r="P577" s="67" t="str">
        <f t="shared" si="22"/>
        <v>S12212B</v>
      </c>
      <c r="Q577" s="67" t="str">
        <f t="shared" si="23"/>
        <v>Symphony</v>
      </c>
      <c r="T577">
        <f t="shared" si="21"/>
        <v>7</v>
      </c>
      <c r="U577" t="s">
        <v>3159</v>
      </c>
      <c r="V577" t="s">
        <v>369</v>
      </c>
    </row>
    <row r="578" spans="1:22" ht="16.5" x14ac:dyDescent="0.3">
      <c r="A578" s="21">
        <v>45497</v>
      </c>
      <c r="B578" s="21">
        <v>45497</v>
      </c>
      <c r="C578" s="22" t="s">
        <v>6464</v>
      </c>
      <c r="D578" s="22" t="s">
        <v>7036</v>
      </c>
      <c r="E578" s="22" t="s">
        <v>6169</v>
      </c>
      <c r="F578" s="22" t="s">
        <v>6762</v>
      </c>
      <c r="G578" s="23">
        <v>0</v>
      </c>
      <c r="H578" s="23"/>
      <c r="I578" s="23">
        <v>0</v>
      </c>
      <c r="J578" s="23">
        <v>2330490787</v>
      </c>
      <c r="K578" s="22" t="s">
        <v>590</v>
      </c>
      <c r="L578" s="22" t="s">
        <v>591</v>
      </c>
      <c r="M578" s="22"/>
      <c r="N578" s="22" t="s">
        <v>5762</v>
      </c>
      <c r="O578" s="22" t="s">
        <v>5762</v>
      </c>
      <c r="P578" s="67" t="str">
        <f t="shared" si="22"/>
        <v>S12203A</v>
      </c>
      <c r="Q578" s="67" t="str">
        <f t="shared" si="23"/>
        <v>Symphony</v>
      </c>
      <c r="T578">
        <f t="shared" si="21"/>
        <v>7</v>
      </c>
      <c r="U578" t="s">
        <v>3159</v>
      </c>
      <c r="V578" t="s">
        <v>369</v>
      </c>
    </row>
    <row r="579" spans="1:22" ht="16.5" x14ac:dyDescent="0.3">
      <c r="A579" s="21">
        <v>45497</v>
      </c>
      <c r="B579" s="21">
        <v>45497</v>
      </c>
      <c r="C579" s="22" t="s">
        <v>6464</v>
      </c>
      <c r="D579" s="22" t="s">
        <v>7037</v>
      </c>
      <c r="E579" s="22" t="s">
        <v>6169</v>
      </c>
      <c r="F579" s="22" t="s">
        <v>6762</v>
      </c>
      <c r="G579" s="23">
        <v>0</v>
      </c>
      <c r="H579" s="23"/>
      <c r="I579" s="23">
        <v>0</v>
      </c>
      <c r="J579" s="23">
        <v>2333218060</v>
      </c>
      <c r="K579" s="22" t="s">
        <v>590</v>
      </c>
      <c r="L579" s="22" t="s">
        <v>591</v>
      </c>
      <c r="M579" s="22"/>
      <c r="N579" s="22" t="s">
        <v>5764</v>
      </c>
      <c r="O579" s="22" t="s">
        <v>5764</v>
      </c>
      <c r="P579" s="67" t="str">
        <f t="shared" si="22"/>
        <v>S2A0505</v>
      </c>
      <c r="Q579" s="67" t="str">
        <f t="shared" si="23"/>
        <v>Symphony</v>
      </c>
      <c r="T579">
        <f t="shared" si="21"/>
        <v>7</v>
      </c>
      <c r="U579" t="s">
        <v>3159</v>
      </c>
      <c r="V579" t="s">
        <v>369</v>
      </c>
    </row>
    <row r="580" spans="1:22" ht="16.5" x14ac:dyDescent="0.3">
      <c r="A580" s="21">
        <v>45497</v>
      </c>
      <c r="B580" s="21">
        <v>45497</v>
      </c>
      <c r="C580" s="22" t="s">
        <v>6464</v>
      </c>
      <c r="D580" s="22" t="s">
        <v>7038</v>
      </c>
      <c r="E580" s="22" t="s">
        <v>6169</v>
      </c>
      <c r="F580" s="22" t="s">
        <v>6762</v>
      </c>
      <c r="G580" s="23">
        <v>0</v>
      </c>
      <c r="H580" s="23"/>
      <c r="I580" s="23">
        <v>0</v>
      </c>
      <c r="J580" s="23">
        <v>2346854424</v>
      </c>
      <c r="K580" s="22" t="s">
        <v>590</v>
      </c>
      <c r="L580" s="22" t="s">
        <v>591</v>
      </c>
      <c r="M580" s="22"/>
      <c r="N580" s="22" t="s">
        <v>3512</v>
      </c>
      <c r="O580" s="22" t="s">
        <v>3512</v>
      </c>
      <c r="P580" s="67" t="str">
        <f t="shared" si="22"/>
        <v>S12112A</v>
      </c>
      <c r="Q580" s="67" t="str">
        <f t="shared" si="23"/>
        <v>Symphony</v>
      </c>
      <c r="T580">
        <f t="shared" si="21"/>
        <v>7</v>
      </c>
      <c r="U580" t="s">
        <v>3159</v>
      </c>
      <c r="V580" t="s">
        <v>369</v>
      </c>
    </row>
    <row r="581" spans="1:22" ht="16.5" x14ac:dyDescent="0.3">
      <c r="A581" s="21">
        <v>45497</v>
      </c>
      <c r="B581" s="21">
        <v>45497</v>
      </c>
      <c r="C581" s="22" t="s">
        <v>6464</v>
      </c>
      <c r="D581" s="22" t="s">
        <v>7039</v>
      </c>
      <c r="E581" s="22" t="s">
        <v>6169</v>
      </c>
      <c r="F581" s="22" t="s">
        <v>6762</v>
      </c>
      <c r="G581" s="23">
        <v>0</v>
      </c>
      <c r="H581" s="23"/>
      <c r="I581" s="23">
        <v>0</v>
      </c>
      <c r="J581" s="23">
        <v>2349581697</v>
      </c>
      <c r="K581" s="22" t="s">
        <v>590</v>
      </c>
      <c r="L581" s="22" t="s">
        <v>591</v>
      </c>
      <c r="M581" s="22"/>
      <c r="N581" s="22" t="s">
        <v>5767</v>
      </c>
      <c r="O581" s="22" t="s">
        <v>5767</v>
      </c>
      <c r="P581" s="67" t="str">
        <f t="shared" si="22"/>
        <v>S12205</v>
      </c>
      <c r="Q581" s="67" t="str">
        <f t="shared" si="23"/>
        <v>Symphony</v>
      </c>
      <c r="T581">
        <f t="shared" si="21"/>
        <v>7</v>
      </c>
      <c r="U581" t="s">
        <v>3159</v>
      </c>
      <c r="V581" t="s">
        <v>369</v>
      </c>
    </row>
    <row r="582" spans="1:22" ht="16.5" x14ac:dyDescent="0.3">
      <c r="A582" s="21">
        <v>45497</v>
      </c>
      <c r="B582" s="21">
        <v>45497</v>
      </c>
      <c r="C582" s="22" t="s">
        <v>6464</v>
      </c>
      <c r="D582" s="22" t="s">
        <v>7040</v>
      </c>
      <c r="E582" s="22" t="s">
        <v>6169</v>
      </c>
      <c r="F582" s="22" t="s">
        <v>6762</v>
      </c>
      <c r="G582" s="23">
        <v>0</v>
      </c>
      <c r="H582" s="23"/>
      <c r="I582" s="23">
        <v>0</v>
      </c>
      <c r="J582" s="23">
        <v>2367763515</v>
      </c>
      <c r="K582" s="22" t="s">
        <v>590</v>
      </c>
      <c r="L582" s="22" t="s">
        <v>591</v>
      </c>
      <c r="M582" s="22"/>
      <c r="N582" s="22" t="s">
        <v>3502</v>
      </c>
      <c r="O582" s="22" t="s">
        <v>3502</v>
      </c>
      <c r="P582" s="67" t="str">
        <f t="shared" si="22"/>
        <v>S10322</v>
      </c>
      <c r="Q582" s="67" t="str">
        <f t="shared" si="23"/>
        <v>Symphony</v>
      </c>
      <c r="T582">
        <f t="shared" si="21"/>
        <v>7</v>
      </c>
      <c r="U582" t="s">
        <v>3159</v>
      </c>
      <c r="V582" t="s">
        <v>369</v>
      </c>
    </row>
    <row r="583" spans="1:22" ht="16.5" x14ac:dyDescent="0.3">
      <c r="A583" s="21">
        <v>45497</v>
      </c>
      <c r="B583" s="21">
        <v>45497</v>
      </c>
      <c r="C583" s="22" t="s">
        <v>6464</v>
      </c>
      <c r="D583" s="22" t="s">
        <v>7041</v>
      </c>
      <c r="E583" s="22" t="s">
        <v>6169</v>
      </c>
      <c r="F583" s="22" t="s">
        <v>6762</v>
      </c>
      <c r="G583" s="23">
        <v>0</v>
      </c>
      <c r="H583" s="23"/>
      <c r="I583" s="23">
        <v>0</v>
      </c>
      <c r="J583" s="23">
        <v>2374127151</v>
      </c>
      <c r="K583" s="22" t="s">
        <v>590</v>
      </c>
      <c r="L583" s="22" t="s">
        <v>591</v>
      </c>
      <c r="M583" s="22"/>
      <c r="N583" s="22" t="s">
        <v>5770</v>
      </c>
      <c r="O583" s="22" t="s">
        <v>5770</v>
      </c>
      <c r="P583" s="67" t="str">
        <f t="shared" si="22"/>
        <v>S10809</v>
      </c>
      <c r="Q583" s="67" t="str">
        <f t="shared" si="23"/>
        <v>Symphony</v>
      </c>
      <c r="T583">
        <f t="shared" si="21"/>
        <v>7</v>
      </c>
      <c r="U583" t="s">
        <v>3159</v>
      </c>
      <c r="V583" t="s">
        <v>369</v>
      </c>
    </row>
    <row r="584" spans="1:22" ht="16.5" x14ac:dyDescent="0.3">
      <c r="A584" s="21">
        <v>45497</v>
      </c>
      <c r="B584" s="21">
        <v>45497</v>
      </c>
      <c r="C584" s="22" t="s">
        <v>6464</v>
      </c>
      <c r="D584" s="22" t="s">
        <v>7042</v>
      </c>
      <c r="E584" s="22" t="s">
        <v>6169</v>
      </c>
      <c r="F584" s="22" t="s">
        <v>6762</v>
      </c>
      <c r="G584" s="23">
        <v>0</v>
      </c>
      <c r="H584" s="23"/>
      <c r="I584" s="23">
        <v>0</v>
      </c>
      <c r="J584" s="23">
        <v>2376854424</v>
      </c>
      <c r="K584" s="22" t="s">
        <v>590</v>
      </c>
      <c r="L584" s="22" t="s">
        <v>591</v>
      </c>
      <c r="M584" s="22"/>
      <c r="N584" s="22" t="s">
        <v>5772</v>
      </c>
      <c r="O584" s="22" t="s">
        <v>5772</v>
      </c>
      <c r="P584" s="67" t="str">
        <f t="shared" si="22"/>
        <v>S2A0503A</v>
      </c>
      <c r="Q584" s="67" t="str">
        <f t="shared" si="23"/>
        <v>Symphony</v>
      </c>
      <c r="T584">
        <f t="shared" si="21"/>
        <v>7</v>
      </c>
      <c r="U584" t="s">
        <v>3159</v>
      </c>
      <c r="V584" t="s">
        <v>369</v>
      </c>
    </row>
    <row r="585" spans="1:22" ht="16.5" x14ac:dyDescent="0.3">
      <c r="A585" s="21">
        <v>45497</v>
      </c>
      <c r="B585" s="21">
        <v>45497</v>
      </c>
      <c r="C585" s="22" t="s">
        <v>6464</v>
      </c>
      <c r="D585" s="22" t="s">
        <v>7043</v>
      </c>
      <c r="E585" s="22" t="s">
        <v>6169</v>
      </c>
      <c r="F585" s="22" t="s">
        <v>6762</v>
      </c>
      <c r="G585" s="23">
        <v>0</v>
      </c>
      <c r="H585" s="23"/>
      <c r="I585" s="23">
        <v>0</v>
      </c>
      <c r="J585" s="23">
        <v>2383218060</v>
      </c>
      <c r="K585" s="22" t="s">
        <v>590</v>
      </c>
      <c r="L585" s="22" t="s">
        <v>591</v>
      </c>
      <c r="M585" s="22"/>
      <c r="N585" s="22" t="s">
        <v>5774</v>
      </c>
      <c r="O585" s="22" t="s">
        <v>5774</v>
      </c>
      <c r="P585" s="67" t="str">
        <f t="shared" si="22"/>
        <v>S2A1703</v>
      </c>
      <c r="Q585" s="67" t="str">
        <f t="shared" si="23"/>
        <v>Symphony</v>
      </c>
      <c r="T585">
        <f t="shared" si="21"/>
        <v>7</v>
      </c>
      <c r="U585" t="s">
        <v>3159</v>
      </c>
      <c r="V585" t="s">
        <v>369</v>
      </c>
    </row>
    <row r="586" spans="1:22" ht="16.5" x14ac:dyDescent="0.3">
      <c r="A586" s="21">
        <v>45497</v>
      </c>
      <c r="B586" s="21">
        <v>45497</v>
      </c>
      <c r="C586" s="22" t="s">
        <v>6464</v>
      </c>
      <c r="D586" s="22" t="s">
        <v>7044</v>
      </c>
      <c r="E586" s="22" t="s">
        <v>6169</v>
      </c>
      <c r="F586" s="22" t="s">
        <v>6762</v>
      </c>
      <c r="G586" s="23">
        <v>0</v>
      </c>
      <c r="H586" s="23"/>
      <c r="I586" s="23">
        <v>0</v>
      </c>
      <c r="J586" s="23">
        <v>2401399878</v>
      </c>
      <c r="K586" s="22" t="s">
        <v>590</v>
      </c>
      <c r="L586" s="22" t="s">
        <v>591</v>
      </c>
      <c r="M586" s="22"/>
      <c r="N586" s="22" t="s">
        <v>3523</v>
      </c>
      <c r="O586" s="22" t="s">
        <v>3523</v>
      </c>
      <c r="P586" s="67" t="str">
        <f t="shared" si="22"/>
        <v>S10923</v>
      </c>
      <c r="Q586" s="67" t="str">
        <f t="shared" si="23"/>
        <v>Symphony</v>
      </c>
      <c r="T586">
        <f t="shared" si="21"/>
        <v>7</v>
      </c>
      <c r="U586" t="s">
        <v>3159</v>
      </c>
      <c r="V586" t="s">
        <v>369</v>
      </c>
    </row>
    <row r="587" spans="1:22" ht="16.5" x14ac:dyDescent="0.3">
      <c r="A587" s="21">
        <v>45497</v>
      </c>
      <c r="B587" s="21">
        <v>45497</v>
      </c>
      <c r="C587" s="22" t="s">
        <v>6464</v>
      </c>
      <c r="D587" s="22" t="s">
        <v>7045</v>
      </c>
      <c r="E587" s="22" t="s">
        <v>6169</v>
      </c>
      <c r="F587" s="22" t="s">
        <v>6762</v>
      </c>
      <c r="G587" s="23">
        <v>0</v>
      </c>
      <c r="H587" s="23"/>
      <c r="I587" s="23">
        <v>0</v>
      </c>
      <c r="J587" s="23">
        <v>2419581696</v>
      </c>
      <c r="K587" s="22" t="s">
        <v>590</v>
      </c>
      <c r="L587" s="22" t="s">
        <v>591</v>
      </c>
      <c r="M587" s="22"/>
      <c r="N587" s="22" t="s">
        <v>3526</v>
      </c>
      <c r="O587" s="22" t="s">
        <v>3526</v>
      </c>
      <c r="P587" s="67" t="str">
        <f t="shared" si="22"/>
        <v>S10922</v>
      </c>
      <c r="Q587" s="67" t="str">
        <f t="shared" si="23"/>
        <v>Symphony</v>
      </c>
      <c r="T587">
        <f t="shared" si="21"/>
        <v>7</v>
      </c>
      <c r="U587" t="s">
        <v>3159</v>
      </c>
      <c r="V587" t="s">
        <v>369</v>
      </c>
    </row>
    <row r="588" spans="1:22" ht="16.5" x14ac:dyDescent="0.3">
      <c r="A588" s="21">
        <v>45497</v>
      </c>
      <c r="B588" s="21">
        <v>45497</v>
      </c>
      <c r="C588" s="22" t="s">
        <v>6464</v>
      </c>
      <c r="D588" s="22" t="s">
        <v>7046</v>
      </c>
      <c r="E588" s="22" t="s">
        <v>6169</v>
      </c>
      <c r="F588" s="22" t="s">
        <v>6762</v>
      </c>
      <c r="G588" s="23">
        <v>0</v>
      </c>
      <c r="H588" s="23"/>
      <c r="I588" s="23">
        <v>0</v>
      </c>
      <c r="J588" s="23">
        <v>2446854423</v>
      </c>
      <c r="K588" s="22" t="s">
        <v>590</v>
      </c>
      <c r="L588" s="22" t="s">
        <v>591</v>
      </c>
      <c r="M588" s="22"/>
      <c r="N588" s="22" t="s">
        <v>3529</v>
      </c>
      <c r="O588" s="22" t="s">
        <v>3529</v>
      </c>
      <c r="P588" s="67" t="str">
        <f t="shared" si="22"/>
        <v>S11909</v>
      </c>
      <c r="Q588" s="67" t="str">
        <f t="shared" si="23"/>
        <v>Symphony</v>
      </c>
      <c r="T588">
        <f t="shared" si="21"/>
        <v>7</v>
      </c>
      <c r="U588" t="s">
        <v>3159</v>
      </c>
      <c r="V588" t="s">
        <v>369</v>
      </c>
    </row>
    <row r="589" spans="1:22" ht="16.5" x14ac:dyDescent="0.3">
      <c r="A589" s="21">
        <v>45497</v>
      </c>
      <c r="B589" s="21">
        <v>45497</v>
      </c>
      <c r="C589" s="22" t="s">
        <v>6464</v>
      </c>
      <c r="D589" s="22" t="s">
        <v>7047</v>
      </c>
      <c r="E589" s="22" t="s">
        <v>6169</v>
      </c>
      <c r="F589" s="22" t="s">
        <v>6762</v>
      </c>
      <c r="G589" s="23">
        <v>0</v>
      </c>
      <c r="H589" s="23"/>
      <c r="I589" s="23">
        <v>0</v>
      </c>
      <c r="J589" s="23">
        <v>2460490787</v>
      </c>
      <c r="K589" s="22" t="s">
        <v>590</v>
      </c>
      <c r="L589" s="22" t="s">
        <v>591</v>
      </c>
      <c r="M589" s="22"/>
      <c r="N589" s="22" t="s">
        <v>3548</v>
      </c>
      <c r="O589" s="22" t="s">
        <v>3548</v>
      </c>
      <c r="P589" s="67" t="str">
        <f t="shared" si="22"/>
        <v>S103A18</v>
      </c>
      <c r="Q589" s="67" t="str">
        <f t="shared" si="23"/>
        <v>Symphony</v>
      </c>
      <c r="T589">
        <f t="shared" si="21"/>
        <v>7</v>
      </c>
      <c r="U589" t="s">
        <v>3159</v>
      </c>
      <c r="V589" t="s">
        <v>369</v>
      </c>
    </row>
    <row r="590" spans="1:22" ht="16.5" x14ac:dyDescent="0.3">
      <c r="A590" s="21">
        <v>45497</v>
      </c>
      <c r="B590" s="21">
        <v>45497</v>
      </c>
      <c r="C590" s="22" t="s">
        <v>6493</v>
      </c>
      <c r="D590" s="22" t="s">
        <v>7048</v>
      </c>
      <c r="E590" s="22" t="s">
        <v>6169</v>
      </c>
      <c r="F590" s="22" t="s">
        <v>6762</v>
      </c>
      <c r="G590" s="23">
        <v>0</v>
      </c>
      <c r="H590" s="23"/>
      <c r="I590" s="23">
        <v>0</v>
      </c>
      <c r="J590" s="23">
        <v>2509267345</v>
      </c>
      <c r="K590" s="22" t="s">
        <v>590</v>
      </c>
      <c r="L590" s="22" t="s">
        <v>591</v>
      </c>
      <c r="M590" s="22"/>
      <c r="N590" s="22" t="s">
        <v>3629</v>
      </c>
      <c r="O590" s="22" t="s">
        <v>3629</v>
      </c>
      <c r="P590" s="67" t="str">
        <f t="shared" ref="P590:P602" si="24">IFERROR(LEFT(N590,FIND("_",N590)-1),"")</f>
        <v>S1.10.10</v>
      </c>
      <c r="Q590" s="67" t="str">
        <f t="shared" ref="Q590:Q602" si="25">IFERROR(RIGHT(N590,LEN(N590)-FIND("_",N590)),"")</f>
        <v>LUMIHanoi</v>
      </c>
      <c r="T590">
        <f t="shared" si="21"/>
        <v>7</v>
      </c>
      <c r="U590" t="s">
        <v>3187</v>
      </c>
      <c r="V590" t="s">
        <v>369</v>
      </c>
    </row>
    <row r="591" spans="1:22" ht="16.5" x14ac:dyDescent="0.3">
      <c r="A591" s="21">
        <v>45497</v>
      </c>
      <c r="B591" s="21">
        <v>45497</v>
      </c>
      <c r="C591" s="22" t="s">
        <v>6493</v>
      </c>
      <c r="D591" s="22" t="s">
        <v>7049</v>
      </c>
      <c r="E591" s="22" t="s">
        <v>6169</v>
      </c>
      <c r="F591" s="22" t="s">
        <v>6762</v>
      </c>
      <c r="G591" s="23">
        <v>0</v>
      </c>
      <c r="H591" s="23"/>
      <c r="I591" s="23">
        <v>0</v>
      </c>
      <c r="J591" s="23">
        <v>2548625576</v>
      </c>
      <c r="K591" s="22" t="s">
        <v>590</v>
      </c>
      <c r="L591" s="22" t="s">
        <v>591</v>
      </c>
      <c r="M591" s="22"/>
      <c r="N591" s="22" t="s">
        <v>3633</v>
      </c>
      <c r="O591" s="22" t="s">
        <v>3633</v>
      </c>
      <c r="P591" s="67" t="str">
        <f t="shared" si="24"/>
        <v>S1.11.02</v>
      </c>
      <c r="Q591" s="67" t="str">
        <f t="shared" si="25"/>
        <v>LUMIHanoi</v>
      </c>
      <c r="T591">
        <f t="shared" si="21"/>
        <v>7</v>
      </c>
      <c r="U591" t="s">
        <v>3187</v>
      </c>
      <c r="V591" t="s">
        <v>369</v>
      </c>
    </row>
    <row r="592" spans="1:22" ht="16.5" x14ac:dyDescent="0.3">
      <c r="A592" s="21">
        <v>45497</v>
      </c>
      <c r="B592" s="21">
        <v>45497</v>
      </c>
      <c r="C592" s="22" t="s">
        <v>6493</v>
      </c>
      <c r="D592" s="22" t="s">
        <v>7050</v>
      </c>
      <c r="E592" s="22" t="s">
        <v>6169</v>
      </c>
      <c r="F592" s="22" t="s">
        <v>6762</v>
      </c>
      <c r="G592" s="23">
        <v>0</v>
      </c>
      <c r="H592" s="23"/>
      <c r="I592" s="23">
        <v>0</v>
      </c>
      <c r="J592" s="23">
        <v>2587639798</v>
      </c>
      <c r="K592" s="22" t="s">
        <v>590</v>
      </c>
      <c r="L592" s="22" t="s">
        <v>591</v>
      </c>
      <c r="M592" s="22"/>
      <c r="N592" s="22" t="s">
        <v>3642</v>
      </c>
      <c r="O592" s="22" t="s">
        <v>3642</v>
      </c>
      <c r="P592" s="67" t="str">
        <f t="shared" si="24"/>
        <v>S2.15.12</v>
      </c>
      <c r="Q592" s="67" t="str">
        <f t="shared" si="25"/>
        <v>LUMIHanoi</v>
      </c>
      <c r="T592">
        <f t="shared" si="21"/>
        <v>7</v>
      </c>
      <c r="U592" t="s">
        <v>3187</v>
      </c>
      <c r="V592" t="s">
        <v>369</v>
      </c>
    </row>
    <row r="593" spans="1:22" ht="16.5" x14ac:dyDescent="0.3">
      <c r="A593" s="21">
        <v>45497</v>
      </c>
      <c r="B593" s="21">
        <v>45497</v>
      </c>
      <c r="C593" s="22" t="s">
        <v>6493</v>
      </c>
      <c r="D593" s="22" t="s">
        <v>7051</v>
      </c>
      <c r="E593" s="22" t="s">
        <v>6169</v>
      </c>
      <c r="F593" s="22" t="s">
        <v>6762</v>
      </c>
      <c r="G593" s="23">
        <v>0</v>
      </c>
      <c r="H593" s="23"/>
      <c r="I593" s="23">
        <v>0</v>
      </c>
      <c r="J593" s="23">
        <v>2625490920</v>
      </c>
      <c r="K593" s="22" t="s">
        <v>590</v>
      </c>
      <c r="L593" s="22" t="s">
        <v>591</v>
      </c>
      <c r="M593" s="22"/>
      <c r="N593" s="22" t="s">
        <v>3636</v>
      </c>
      <c r="O593" s="22" t="s">
        <v>3636</v>
      </c>
      <c r="P593" s="67" t="str">
        <f t="shared" si="24"/>
        <v>S1.11.15</v>
      </c>
      <c r="Q593" s="67" t="str">
        <f t="shared" si="25"/>
        <v>LUMIHanoi</v>
      </c>
      <c r="T593">
        <f t="shared" si="21"/>
        <v>7</v>
      </c>
      <c r="U593" t="s">
        <v>3187</v>
      </c>
      <c r="V593" t="s">
        <v>369</v>
      </c>
    </row>
    <row r="594" spans="1:22" ht="16.5" x14ac:dyDescent="0.3">
      <c r="A594" s="21">
        <v>45497</v>
      </c>
      <c r="B594" s="21">
        <v>45497</v>
      </c>
      <c r="C594" s="22" t="s">
        <v>6493</v>
      </c>
      <c r="D594" s="22" t="s">
        <v>7052</v>
      </c>
      <c r="E594" s="22" t="s">
        <v>6169</v>
      </c>
      <c r="F594" s="22" t="s">
        <v>6762</v>
      </c>
      <c r="G594" s="23">
        <v>0</v>
      </c>
      <c r="H594" s="23"/>
      <c r="I594" s="23">
        <v>0</v>
      </c>
      <c r="J594" s="23">
        <v>2665455261</v>
      </c>
      <c r="K594" s="22" t="s">
        <v>590</v>
      </c>
      <c r="L594" s="22" t="s">
        <v>591</v>
      </c>
      <c r="M594" s="22"/>
      <c r="N594" s="22" t="s">
        <v>3648</v>
      </c>
      <c r="O594" s="22" t="s">
        <v>3648</v>
      </c>
      <c r="P594" s="67" t="str">
        <f t="shared" si="24"/>
        <v>S6.09.18</v>
      </c>
      <c r="Q594" s="67" t="str">
        <f t="shared" si="25"/>
        <v>LUMIHanoi</v>
      </c>
      <c r="T594">
        <f t="shared" si="21"/>
        <v>7</v>
      </c>
      <c r="U594" t="s">
        <v>3187</v>
      </c>
      <c r="V594" t="s">
        <v>369</v>
      </c>
    </row>
    <row r="595" spans="1:22" ht="16.5" x14ac:dyDescent="0.3">
      <c r="A595" s="21">
        <v>45497</v>
      </c>
      <c r="B595" s="21">
        <v>45497</v>
      </c>
      <c r="C595" s="22" t="s">
        <v>6493</v>
      </c>
      <c r="D595" s="22" t="s">
        <v>7053</v>
      </c>
      <c r="E595" s="22" t="s">
        <v>6169</v>
      </c>
      <c r="F595" s="22" t="s">
        <v>6762</v>
      </c>
      <c r="G595" s="23">
        <v>0</v>
      </c>
      <c r="H595" s="23"/>
      <c r="I595" s="23">
        <v>0</v>
      </c>
      <c r="J595" s="23">
        <v>2716558261</v>
      </c>
      <c r="K595" s="22" t="s">
        <v>590</v>
      </c>
      <c r="L595" s="22" t="s">
        <v>591</v>
      </c>
      <c r="M595" s="22"/>
      <c r="N595" s="22" t="s">
        <v>3645</v>
      </c>
      <c r="O595" s="22" t="s">
        <v>3645</v>
      </c>
      <c r="P595" s="67" t="str">
        <f t="shared" si="24"/>
        <v>S3.33.10</v>
      </c>
      <c r="Q595" s="67" t="str">
        <f t="shared" si="25"/>
        <v>LUMIHanoi</v>
      </c>
      <c r="T595">
        <f t="shared" si="21"/>
        <v>7</v>
      </c>
      <c r="U595" t="s">
        <v>3187</v>
      </c>
      <c r="V595" t="s">
        <v>369</v>
      </c>
    </row>
    <row r="596" spans="1:22" ht="16.5" x14ac:dyDescent="0.3">
      <c r="A596" s="21">
        <v>45497</v>
      </c>
      <c r="B596" s="21">
        <v>45497</v>
      </c>
      <c r="C596" s="22" t="s">
        <v>6493</v>
      </c>
      <c r="D596" s="22" t="s">
        <v>7054</v>
      </c>
      <c r="E596" s="22" t="s">
        <v>6169</v>
      </c>
      <c r="F596" s="22" t="s">
        <v>6762</v>
      </c>
      <c r="G596" s="23">
        <v>0</v>
      </c>
      <c r="H596" s="23"/>
      <c r="I596" s="23">
        <v>0</v>
      </c>
      <c r="J596" s="23">
        <v>2756506229</v>
      </c>
      <c r="K596" s="22" t="s">
        <v>590</v>
      </c>
      <c r="L596" s="22" t="s">
        <v>591</v>
      </c>
      <c r="M596" s="22"/>
      <c r="N596" s="22" t="s">
        <v>3639</v>
      </c>
      <c r="O596" s="22" t="s">
        <v>3639</v>
      </c>
      <c r="P596" s="67" t="str">
        <f t="shared" si="24"/>
        <v>S2.04.12</v>
      </c>
      <c r="Q596" s="67" t="str">
        <f t="shared" si="25"/>
        <v>LUMIHanoi</v>
      </c>
      <c r="T596">
        <f t="shared" si="21"/>
        <v>7</v>
      </c>
      <c r="U596" t="s">
        <v>3187</v>
      </c>
      <c r="V596" t="s">
        <v>369</v>
      </c>
    </row>
    <row r="597" spans="1:22" ht="16.5" x14ac:dyDescent="0.3">
      <c r="A597" s="21">
        <v>45497</v>
      </c>
      <c r="B597" s="21">
        <v>45497</v>
      </c>
      <c r="C597" s="22" t="s">
        <v>6493</v>
      </c>
      <c r="D597" s="22" t="s">
        <v>7055</v>
      </c>
      <c r="E597" s="22" t="s">
        <v>6169</v>
      </c>
      <c r="F597" s="22" t="s">
        <v>6762</v>
      </c>
      <c r="G597" s="23">
        <v>0</v>
      </c>
      <c r="H597" s="23"/>
      <c r="I597" s="23">
        <v>0</v>
      </c>
      <c r="J597" s="23">
        <v>2844223564</v>
      </c>
      <c r="K597" s="22" t="s">
        <v>590</v>
      </c>
      <c r="L597" s="22" t="s">
        <v>591</v>
      </c>
      <c r="M597" s="22"/>
      <c r="N597" s="22" t="s">
        <v>3733</v>
      </c>
      <c r="O597" s="22" t="s">
        <v>3733</v>
      </c>
      <c r="P597" s="67" t="str">
        <f t="shared" si="24"/>
        <v>S3.29.05</v>
      </c>
      <c r="Q597" s="67" t="str">
        <f t="shared" si="25"/>
        <v>LUMIHanoi</v>
      </c>
      <c r="T597">
        <f t="shared" si="21"/>
        <v>7</v>
      </c>
      <c r="U597" t="s">
        <v>3187</v>
      </c>
      <c r="V597" t="s">
        <v>369</v>
      </c>
    </row>
    <row r="598" spans="1:22" ht="16.5" x14ac:dyDescent="0.3">
      <c r="A598" s="21">
        <v>45497</v>
      </c>
      <c r="B598" s="21">
        <v>45497</v>
      </c>
      <c r="C598" s="22" t="s">
        <v>6498</v>
      </c>
      <c r="D598" s="22" t="s">
        <v>7056</v>
      </c>
      <c r="E598" s="22" t="s">
        <v>6169</v>
      </c>
      <c r="F598" s="22" t="s">
        <v>6762</v>
      </c>
      <c r="G598" s="23">
        <v>0</v>
      </c>
      <c r="H598" s="23"/>
      <c r="I598" s="23">
        <v>0</v>
      </c>
      <c r="J598" s="23">
        <v>2929569869</v>
      </c>
      <c r="K598" s="22" t="s">
        <v>590</v>
      </c>
      <c r="L598" s="22" t="s">
        <v>591</v>
      </c>
      <c r="M598" s="22"/>
      <c r="N598" s="22" t="s">
        <v>3433</v>
      </c>
      <c r="O598" s="22" t="s">
        <v>3433</v>
      </c>
      <c r="P598" s="67" t="str">
        <f t="shared" si="24"/>
        <v>QT3B-27</v>
      </c>
      <c r="Q598" s="67" t="str">
        <f t="shared" si="25"/>
        <v>Vin Vũ Yên</v>
      </c>
      <c r="T598">
        <f t="shared" si="21"/>
        <v>7</v>
      </c>
      <c r="U598" t="s">
        <v>3187</v>
      </c>
      <c r="V598" t="s">
        <v>369</v>
      </c>
    </row>
    <row r="599" spans="1:22" ht="16.5" x14ac:dyDescent="0.3">
      <c r="A599" s="21">
        <v>45497</v>
      </c>
      <c r="B599" s="21">
        <v>45497</v>
      </c>
      <c r="C599" s="22" t="s">
        <v>6538</v>
      </c>
      <c r="D599" s="22" t="s">
        <v>7057</v>
      </c>
      <c r="E599" s="22" t="s">
        <v>6169</v>
      </c>
      <c r="F599" s="22" t="s">
        <v>6762</v>
      </c>
      <c r="G599" s="23">
        <v>0</v>
      </c>
      <c r="H599" s="23">
        <v>141641877</v>
      </c>
      <c r="I599" s="23">
        <v>0</v>
      </c>
      <c r="J599" s="23">
        <v>3071211746</v>
      </c>
      <c r="K599" s="22" t="s">
        <v>6199</v>
      </c>
      <c r="L599" s="22" t="s">
        <v>6200</v>
      </c>
      <c r="M599" s="22"/>
      <c r="N599" s="22" t="s">
        <v>7058</v>
      </c>
      <c r="O599" s="22" t="s">
        <v>7058</v>
      </c>
      <c r="P599" s="67" t="str">
        <f t="shared" si="24"/>
        <v>P21006</v>
      </c>
      <c r="Q599" s="67" t="str">
        <f t="shared" si="25"/>
        <v>Panoma</v>
      </c>
      <c r="T599">
        <f t="shared" si="21"/>
        <v>7</v>
      </c>
      <c r="U599" t="s">
        <v>3187</v>
      </c>
      <c r="V599" t="s">
        <v>369</v>
      </c>
    </row>
    <row r="600" spans="1:22" ht="16.5" x14ac:dyDescent="0.3">
      <c r="A600" s="21">
        <v>45504</v>
      </c>
      <c r="B600" s="21">
        <v>45504</v>
      </c>
      <c r="C600" s="22" t="s">
        <v>6544</v>
      </c>
      <c r="D600" s="22" t="s">
        <v>7059</v>
      </c>
      <c r="E600" s="22" t="s">
        <v>6169</v>
      </c>
      <c r="F600" s="22" t="s">
        <v>6762</v>
      </c>
      <c r="G600" s="23">
        <v>0</v>
      </c>
      <c r="H600" s="23">
        <v>242485933</v>
      </c>
      <c r="I600" s="23">
        <v>0</v>
      </c>
      <c r="J600" s="23">
        <v>3313697679</v>
      </c>
      <c r="K600" s="22" t="s">
        <v>6845</v>
      </c>
      <c r="L600" s="22" t="s">
        <v>6846</v>
      </c>
      <c r="M600" s="22"/>
      <c r="N600" s="22" t="s">
        <v>7060</v>
      </c>
      <c r="O600" s="22" t="s">
        <v>7061</v>
      </c>
      <c r="P600" s="67" t="str">
        <f t="shared" si="24"/>
        <v>E608</v>
      </c>
      <c r="Q600" s="67" t="str">
        <f t="shared" si="25"/>
        <v>SGB</v>
      </c>
      <c r="T600">
        <f t="shared" si="21"/>
        <v>7</v>
      </c>
      <c r="U600" t="s">
        <v>3187</v>
      </c>
      <c r="V600" t="s">
        <v>369</v>
      </c>
    </row>
    <row r="601" spans="1:22" ht="16.5" x14ac:dyDescent="0.3">
      <c r="A601" s="21">
        <v>45504</v>
      </c>
      <c r="B601" s="21">
        <v>45504</v>
      </c>
      <c r="C601" s="22" t="s">
        <v>6544</v>
      </c>
      <c r="D601" s="22" t="s">
        <v>7062</v>
      </c>
      <c r="E601" s="22" t="s">
        <v>6169</v>
      </c>
      <c r="F601" s="22" t="s">
        <v>6762</v>
      </c>
      <c r="G601" s="23">
        <v>0</v>
      </c>
      <c r="H601" s="23">
        <v>230594613</v>
      </c>
      <c r="I601" s="23">
        <v>0</v>
      </c>
      <c r="J601" s="23">
        <v>3544292292</v>
      </c>
      <c r="K601" s="22" t="s">
        <v>6845</v>
      </c>
      <c r="L601" s="22" t="s">
        <v>6846</v>
      </c>
      <c r="M601" s="22"/>
      <c r="N601" s="22" t="s">
        <v>7063</v>
      </c>
      <c r="O601" s="22" t="s">
        <v>7064</v>
      </c>
      <c r="P601" s="67" t="str">
        <f t="shared" si="24"/>
        <v>E1009</v>
      </c>
      <c r="Q601" s="67" t="str">
        <f t="shared" si="25"/>
        <v>SGB</v>
      </c>
      <c r="T601">
        <f t="shared" ref="T601:T664" si="26">+MONTH(A601)</f>
        <v>7</v>
      </c>
      <c r="U601" t="s">
        <v>3187</v>
      </c>
      <c r="V601" t="s">
        <v>369</v>
      </c>
    </row>
    <row r="602" spans="1:22" ht="16.5" x14ac:dyDescent="0.3">
      <c r="A602" s="21">
        <v>45504</v>
      </c>
      <c r="B602" s="21">
        <v>45504</v>
      </c>
      <c r="C602" s="22" t="s">
        <v>6544</v>
      </c>
      <c r="D602" s="22" t="s">
        <v>7065</v>
      </c>
      <c r="E602" s="22" t="s">
        <v>6169</v>
      </c>
      <c r="F602" s="22" t="s">
        <v>6762</v>
      </c>
      <c r="G602" s="23">
        <v>0</v>
      </c>
      <c r="H602" s="23">
        <v>258258445</v>
      </c>
      <c r="I602" s="23">
        <v>0</v>
      </c>
      <c r="J602" s="23">
        <v>3802550737</v>
      </c>
      <c r="K602" s="22" t="s">
        <v>6845</v>
      </c>
      <c r="L602" s="22" t="s">
        <v>6846</v>
      </c>
      <c r="M602" s="22"/>
      <c r="N602" s="22" t="s">
        <v>7066</v>
      </c>
      <c r="O602" s="22" t="s">
        <v>7067</v>
      </c>
      <c r="P602" s="67" t="str">
        <f t="shared" si="24"/>
        <v>E920</v>
      </c>
      <c r="Q602" s="67" t="str">
        <f t="shared" si="25"/>
        <v>SGB</v>
      </c>
      <c r="T602">
        <f t="shared" si="26"/>
        <v>7</v>
      </c>
      <c r="U602" t="s">
        <v>3187</v>
      </c>
      <c r="V602" t="s">
        <v>369</v>
      </c>
    </row>
    <row r="603" spans="1:22" ht="16.5" x14ac:dyDescent="0.3">
      <c r="A603" s="21">
        <v>45504</v>
      </c>
      <c r="B603" s="21">
        <v>45504</v>
      </c>
      <c r="C603" s="22" t="s">
        <v>6579</v>
      </c>
      <c r="D603" s="22" t="s">
        <v>7068</v>
      </c>
      <c r="E603" s="22" t="s">
        <v>6169</v>
      </c>
      <c r="F603" s="22" t="s">
        <v>6762</v>
      </c>
      <c r="G603" s="23">
        <v>0</v>
      </c>
      <c r="H603" s="23">
        <v>5000000</v>
      </c>
      <c r="I603" s="23">
        <v>0</v>
      </c>
      <c r="J603" s="23">
        <v>3807550737</v>
      </c>
      <c r="K603" s="22" t="s">
        <v>7069</v>
      </c>
      <c r="L603" s="22" t="s">
        <v>7070</v>
      </c>
      <c r="M603" s="22"/>
      <c r="N603" s="22" t="s">
        <v>7071</v>
      </c>
      <c r="O603" s="22" t="s">
        <v>7072</v>
      </c>
      <c r="P603" s="67" t="str">
        <f t="shared" ref="P603:P666" si="27">IFERROR(LEFT(O603,FIND("_",O603)-1),"")</f>
        <v>PM10711</v>
      </c>
      <c r="Q603" s="67" t="str">
        <f t="shared" si="23"/>
        <v>TheRoyalResidence</v>
      </c>
      <c r="T603">
        <f t="shared" si="26"/>
        <v>7</v>
      </c>
      <c r="U603" t="s">
        <v>3159</v>
      </c>
      <c r="V603" t="s">
        <v>369</v>
      </c>
    </row>
    <row r="604" spans="1:22" ht="16.5" x14ac:dyDescent="0.3">
      <c r="A604" s="21">
        <v>45504</v>
      </c>
      <c r="B604" s="21">
        <v>45504</v>
      </c>
      <c r="C604" s="22" t="s">
        <v>6579</v>
      </c>
      <c r="D604" s="22" t="s">
        <v>7073</v>
      </c>
      <c r="E604" s="22" t="s">
        <v>6169</v>
      </c>
      <c r="F604" s="22" t="s">
        <v>6762</v>
      </c>
      <c r="G604" s="23">
        <v>0</v>
      </c>
      <c r="H604" s="23">
        <v>5000000</v>
      </c>
      <c r="I604" s="23">
        <v>0</v>
      </c>
      <c r="J604" s="23">
        <v>3812550737</v>
      </c>
      <c r="K604" s="22" t="s">
        <v>7069</v>
      </c>
      <c r="L604" s="22" t="s">
        <v>7070</v>
      </c>
      <c r="M604" s="22"/>
      <c r="N604" s="22" t="s">
        <v>7074</v>
      </c>
      <c r="O604" s="22" t="s">
        <v>7075</v>
      </c>
      <c r="P604" s="67" t="str">
        <f t="shared" si="27"/>
        <v>PM10716</v>
      </c>
      <c r="Q604" s="67" t="str">
        <f t="shared" si="23"/>
        <v>TheRoyalResidence</v>
      </c>
      <c r="T604">
        <f t="shared" si="26"/>
        <v>7</v>
      </c>
      <c r="U604" t="s">
        <v>3159</v>
      </c>
      <c r="V604" t="s">
        <v>369</v>
      </c>
    </row>
    <row r="605" spans="1:22" ht="16.5" x14ac:dyDescent="0.3">
      <c r="A605" s="21">
        <v>45504</v>
      </c>
      <c r="B605" s="21">
        <v>45504</v>
      </c>
      <c r="C605" s="22" t="s">
        <v>6579</v>
      </c>
      <c r="D605" s="22" t="s">
        <v>7076</v>
      </c>
      <c r="E605" s="22" t="s">
        <v>6169</v>
      </c>
      <c r="F605" s="22" t="s">
        <v>6762</v>
      </c>
      <c r="G605" s="23">
        <v>0</v>
      </c>
      <c r="H605" s="23">
        <v>25000000</v>
      </c>
      <c r="I605" s="23">
        <v>0</v>
      </c>
      <c r="J605" s="23">
        <v>3837550737</v>
      </c>
      <c r="K605" s="22" t="s">
        <v>7069</v>
      </c>
      <c r="L605" s="22" t="s">
        <v>7070</v>
      </c>
      <c r="M605" s="22"/>
      <c r="N605" s="22" t="s">
        <v>7077</v>
      </c>
      <c r="O605" s="22" t="s">
        <v>7078</v>
      </c>
      <c r="P605" s="67" t="str">
        <f t="shared" si="27"/>
        <v>PM11313</v>
      </c>
      <c r="Q605" s="67" t="str">
        <f t="shared" si="23"/>
        <v>TheRoyalResidence</v>
      </c>
      <c r="T605">
        <f t="shared" si="26"/>
        <v>7</v>
      </c>
      <c r="U605" t="s">
        <v>3159</v>
      </c>
      <c r="V605" t="s">
        <v>369</v>
      </c>
    </row>
    <row r="606" spans="1:22" ht="16.5" x14ac:dyDescent="0.3">
      <c r="A606" s="21">
        <v>45504</v>
      </c>
      <c r="B606" s="21">
        <v>45504</v>
      </c>
      <c r="C606" s="22" t="s">
        <v>6579</v>
      </c>
      <c r="D606" s="22" t="s">
        <v>7079</v>
      </c>
      <c r="E606" s="22" t="s">
        <v>6169</v>
      </c>
      <c r="F606" s="22" t="s">
        <v>6762</v>
      </c>
      <c r="G606" s="23">
        <v>0</v>
      </c>
      <c r="H606" s="23">
        <v>25000000</v>
      </c>
      <c r="I606" s="23">
        <v>0</v>
      </c>
      <c r="J606" s="23">
        <v>3862550737</v>
      </c>
      <c r="K606" s="22" t="s">
        <v>7069</v>
      </c>
      <c r="L606" s="22" t="s">
        <v>7070</v>
      </c>
      <c r="M606" s="22"/>
      <c r="N606" s="22" t="s">
        <v>7080</v>
      </c>
      <c r="O606" s="22" t="s">
        <v>7081</v>
      </c>
      <c r="P606" s="67" t="str">
        <f t="shared" si="27"/>
        <v>PM11418</v>
      </c>
      <c r="Q606" s="67" t="str">
        <f t="shared" si="23"/>
        <v>TheRoyalResidence</v>
      </c>
      <c r="T606">
        <f t="shared" si="26"/>
        <v>7</v>
      </c>
      <c r="U606" t="s">
        <v>3159</v>
      </c>
      <c r="V606" t="s">
        <v>369</v>
      </c>
    </row>
    <row r="607" spans="1:22" ht="16.5" x14ac:dyDescent="0.3">
      <c r="A607" s="21">
        <v>45504</v>
      </c>
      <c r="B607" s="21">
        <v>45504</v>
      </c>
      <c r="C607" s="22" t="s">
        <v>6579</v>
      </c>
      <c r="D607" s="22" t="s">
        <v>7082</v>
      </c>
      <c r="E607" s="22" t="s">
        <v>6169</v>
      </c>
      <c r="F607" s="22" t="s">
        <v>6762</v>
      </c>
      <c r="G607" s="23">
        <v>0</v>
      </c>
      <c r="H607" s="23">
        <v>30000000</v>
      </c>
      <c r="I607" s="23">
        <v>0</v>
      </c>
      <c r="J607" s="23">
        <v>3892550737</v>
      </c>
      <c r="K607" s="22" t="s">
        <v>7069</v>
      </c>
      <c r="L607" s="22" t="s">
        <v>7070</v>
      </c>
      <c r="M607" s="22"/>
      <c r="N607" s="22" t="s">
        <v>7083</v>
      </c>
      <c r="O607" s="22" t="s">
        <v>7084</v>
      </c>
      <c r="P607" s="67" t="str">
        <f t="shared" si="27"/>
        <v>PM11506</v>
      </c>
      <c r="Q607" s="67" t="str">
        <f t="shared" si="23"/>
        <v>TheRoyalResidence</v>
      </c>
      <c r="T607">
        <f t="shared" si="26"/>
        <v>7</v>
      </c>
      <c r="U607" t="s">
        <v>3159</v>
      </c>
      <c r="V607" t="s">
        <v>369</v>
      </c>
    </row>
    <row r="608" spans="1:22" ht="16.5" x14ac:dyDescent="0.3">
      <c r="A608" s="21">
        <v>45504</v>
      </c>
      <c r="B608" s="21">
        <v>45504</v>
      </c>
      <c r="C608" s="22" t="s">
        <v>6579</v>
      </c>
      <c r="D608" s="22" t="s">
        <v>7085</v>
      </c>
      <c r="E608" s="22" t="s">
        <v>6169</v>
      </c>
      <c r="F608" s="22" t="s">
        <v>6762</v>
      </c>
      <c r="G608" s="23">
        <v>0</v>
      </c>
      <c r="H608" s="23">
        <v>25000000</v>
      </c>
      <c r="I608" s="23">
        <v>0</v>
      </c>
      <c r="J608" s="23">
        <v>3917550737</v>
      </c>
      <c r="K608" s="22" t="s">
        <v>7069</v>
      </c>
      <c r="L608" s="22" t="s">
        <v>7070</v>
      </c>
      <c r="M608" s="22"/>
      <c r="N608" s="22" t="s">
        <v>7086</v>
      </c>
      <c r="O608" s="22" t="s">
        <v>7087</v>
      </c>
      <c r="P608" s="67" t="str">
        <f t="shared" si="27"/>
        <v>PM11517</v>
      </c>
      <c r="Q608" s="67" t="str">
        <f t="shared" si="23"/>
        <v>TheRoyalResidence</v>
      </c>
      <c r="T608">
        <f t="shared" si="26"/>
        <v>7</v>
      </c>
      <c r="U608" t="s">
        <v>3159</v>
      </c>
      <c r="V608" t="s">
        <v>369</v>
      </c>
    </row>
    <row r="609" spans="1:22" ht="16.5" x14ac:dyDescent="0.3">
      <c r="A609" s="21">
        <v>45504</v>
      </c>
      <c r="B609" s="21">
        <v>45504</v>
      </c>
      <c r="C609" s="22" t="s">
        <v>7088</v>
      </c>
      <c r="D609" s="22" t="s">
        <v>7089</v>
      </c>
      <c r="E609" s="22" t="s">
        <v>6169</v>
      </c>
      <c r="F609" s="22" t="s">
        <v>6618</v>
      </c>
      <c r="G609" s="23"/>
      <c r="H609" s="23">
        <v>0</v>
      </c>
      <c r="I609" s="23">
        <v>0</v>
      </c>
      <c r="J609" s="23">
        <v>3629318717</v>
      </c>
      <c r="K609" s="22"/>
      <c r="L609" s="22"/>
      <c r="M609" s="22"/>
      <c r="N609" s="22"/>
      <c r="O609" s="22"/>
      <c r="P609" s="67" t="str">
        <f t="shared" si="27"/>
        <v/>
      </c>
      <c r="Q609" s="67" t="str">
        <f t="shared" si="23"/>
        <v/>
      </c>
      <c r="T609">
        <f t="shared" si="26"/>
        <v>7</v>
      </c>
      <c r="V609" t="s">
        <v>369</v>
      </c>
    </row>
    <row r="610" spans="1:22" ht="16.5" x14ac:dyDescent="0.3">
      <c r="A610" s="21">
        <v>45504</v>
      </c>
      <c r="B610" s="21">
        <v>45504</v>
      </c>
      <c r="C610" s="22" t="s">
        <v>4347</v>
      </c>
      <c r="D610" s="22" t="s">
        <v>6183</v>
      </c>
      <c r="E610" s="22" t="s">
        <v>6169</v>
      </c>
      <c r="F610" s="22" t="s">
        <v>4225</v>
      </c>
      <c r="G610" s="23"/>
      <c r="H610" s="23">
        <v>0</v>
      </c>
      <c r="I610" s="23">
        <v>0</v>
      </c>
      <c r="J610" s="23">
        <v>0</v>
      </c>
      <c r="K610" s="22"/>
      <c r="L610" s="22"/>
      <c r="M610" s="22"/>
      <c r="N610" s="22"/>
      <c r="O610" s="22"/>
      <c r="P610" s="67" t="str">
        <f t="shared" si="27"/>
        <v/>
      </c>
      <c r="Q610" s="67" t="str">
        <f t="shared" si="23"/>
        <v/>
      </c>
      <c r="T610">
        <f t="shared" si="26"/>
        <v>7</v>
      </c>
      <c r="V610" t="s">
        <v>369</v>
      </c>
    </row>
    <row r="611" spans="1:22" ht="16.5" x14ac:dyDescent="0.3">
      <c r="A611" s="21">
        <v>45520</v>
      </c>
      <c r="B611" s="21">
        <v>45519</v>
      </c>
      <c r="C611" s="22" t="s">
        <v>6582</v>
      </c>
      <c r="D611" s="22" t="s">
        <v>7090</v>
      </c>
      <c r="E611" s="22" t="s">
        <v>6169</v>
      </c>
      <c r="F611" s="22" t="s">
        <v>6762</v>
      </c>
      <c r="G611" s="23">
        <v>0</v>
      </c>
      <c r="H611" s="23">
        <v>590110715</v>
      </c>
      <c r="I611" s="23">
        <v>0</v>
      </c>
      <c r="J611" s="23">
        <v>590110715</v>
      </c>
      <c r="K611" s="22" t="s">
        <v>6840</v>
      </c>
      <c r="L611" s="22" t="s">
        <v>6841</v>
      </c>
      <c r="M611" s="22"/>
      <c r="N611" s="22" t="s">
        <v>3396</v>
      </c>
      <c r="O611" s="22" t="s">
        <v>3396</v>
      </c>
      <c r="P611" s="67" t="str">
        <f t="shared" ref="P611:P632" si="28">IFERROR(LEFT(N611,FIND("_",N611)-1),"")</f>
        <v>B2.7.04</v>
      </c>
      <c r="Q611" s="67" t="str">
        <f t="shared" ref="Q611:Q630" si="29">IFERROR(RIGHT(N611,LEN(N611)-FIND("_",N611)),"")</f>
        <v>Cosmo</v>
      </c>
      <c r="T611">
        <f t="shared" si="26"/>
        <v>8</v>
      </c>
      <c r="U611" t="s">
        <v>3187</v>
      </c>
      <c r="V611" t="s">
        <v>369</v>
      </c>
    </row>
    <row r="612" spans="1:22" ht="16.5" x14ac:dyDescent="0.3">
      <c r="A612" s="21">
        <v>45520</v>
      </c>
      <c r="B612" s="21">
        <v>45520</v>
      </c>
      <c r="C612" s="22" t="s">
        <v>6585</v>
      </c>
      <c r="D612" s="22" t="s">
        <v>7091</v>
      </c>
      <c r="E612" s="22" t="s">
        <v>6169</v>
      </c>
      <c r="F612" s="22" t="s">
        <v>6762</v>
      </c>
      <c r="G612" s="23">
        <v>0</v>
      </c>
      <c r="H612" s="23">
        <v>22392244</v>
      </c>
      <c r="I612" s="23">
        <v>0</v>
      </c>
      <c r="J612" s="23">
        <v>612502959</v>
      </c>
      <c r="K612" s="22" t="s">
        <v>6845</v>
      </c>
      <c r="L612" s="22" t="s">
        <v>6846</v>
      </c>
      <c r="M612" s="22"/>
      <c r="N612" s="22" t="s">
        <v>3580</v>
      </c>
      <c r="O612" s="22" t="s">
        <v>3580</v>
      </c>
      <c r="P612" s="67" t="str">
        <f t="shared" si="28"/>
        <v>P112B11</v>
      </c>
      <c r="Q612" s="67" t="str">
        <f t="shared" si="29"/>
        <v>ThePathway</v>
      </c>
      <c r="T612">
        <f t="shared" si="26"/>
        <v>8</v>
      </c>
      <c r="U612" t="s">
        <v>3187</v>
      </c>
      <c r="V612" t="s">
        <v>369</v>
      </c>
    </row>
    <row r="613" spans="1:22" ht="16.5" x14ac:dyDescent="0.3">
      <c r="A613" s="21">
        <v>45520</v>
      </c>
      <c r="B613" s="21">
        <v>45520</v>
      </c>
      <c r="C613" s="22" t="s">
        <v>6585</v>
      </c>
      <c r="D613" s="22" t="s">
        <v>7092</v>
      </c>
      <c r="E613" s="22" t="s">
        <v>6169</v>
      </c>
      <c r="F613" s="22" t="s">
        <v>6762</v>
      </c>
      <c r="G613" s="23">
        <v>0</v>
      </c>
      <c r="H613" s="23">
        <v>35068004</v>
      </c>
      <c r="I613" s="23">
        <v>0</v>
      </c>
      <c r="J613" s="23">
        <v>647570963</v>
      </c>
      <c r="K613" s="22" t="s">
        <v>6845</v>
      </c>
      <c r="L613" s="22" t="s">
        <v>6846</v>
      </c>
      <c r="M613" s="22"/>
      <c r="N613" s="22" t="s">
        <v>3408</v>
      </c>
      <c r="O613" s="22" t="s">
        <v>3408</v>
      </c>
      <c r="P613" s="67" t="str">
        <f t="shared" si="28"/>
        <v>P11612A</v>
      </c>
      <c r="Q613" s="67" t="str">
        <f t="shared" si="29"/>
        <v>ThePathway</v>
      </c>
      <c r="T613">
        <f t="shared" si="26"/>
        <v>8</v>
      </c>
      <c r="U613" t="s">
        <v>3187</v>
      </c>
      <c r="V613" t="s">
        <v>369</v>
      </c>
    </row>
    <row r="614" spans="1:22" ht="16.5" x14ac:dyDescent="0.3">
      <c r="A614" s="21">
        <v>45520</v>
      </c>
      <c r="B614" s="21">
        <v>45520</v>
      </c>
      <c r="C614" s="22" t="s">
        <v>6585</v>
      </c>
      <c r="D614" s="22" t="s">
        <v>7093</v>
      </c>
      <c r="E614" s="22" t="s">
        <v>6169</v>
      </c>
      <c r="F614" s="22" t="s">
        <v>6762</v>
      </c>
      <c r="G614" s="23">
        <v>0</v>
      </c>
      <c r="H614" s="23">
        <v>26630190</v>
      </c>
      <c r="I614" s="23">
        <v>0</v>
      </c>
      <c r="J614" s="23">
        <v>674201153</v>
      </c>
      <c r="K614" s="22" t="s">
        <v>6845</v>
      </c>
      <c r="L614" s="22" t="s">
        <v>6846</v>
      </c>
      <c r="M614" s="22"/>
      <c r="N614" s="22" t="s">
        <v>3585</v>
      </c>
      <c r="O614" s="22" t="s">
        <v>3585</v>
      </c>
      <c r="P614" s="67" t="str">
        <f t="shared" si="28"/>
        <v>P11709</v>
      </c>
      <c r="Q614" s="67" t="str">
        <f t="shared" si="29"/>
        <v>ThePathway</v>
      </c>
      <c r="T614">
        <f t="shared" si="26"/>
        <v>8</v>
      </c>
      <c r="U614" t="s">
        <v>3187</v>
      </c>
      <c r="V614" t="s">
        <v>369</v>
      </c>
    </row>
    <row r="615" spans="1:22" ht="16.5" x14ac:dyDescent="0.3">
      <c r="A615" s="21">
        <v>45520</v>
      </c>
      <c r="B615" s="21">
        <v>45520</v>
      </c>
      <c r="C615" s="22" t="s">
        <v>6585</v>
      </c>
      <c r="D615" s="22" t="s">
        <v>7094</v>
      </c>
      <c r="E615" s="22" t="s">
        <v>6169</v>
      </c>
      <c r="F615" s="22" t="s">
        <v>6762</v>
      </c>
      <c r="G615" s="23">
        <v>0</v>
      </c>
      <c r="H615" s="23">
        <v>22392245</v>
      </c>
      <c r="I615" s="23">
        <v>0</v>
      </c>
      <c r="J615" s="23">
        <v>696593398</v>
      </c>
      <c r="K615" s="22" t="s">
        <v>6845</v>
      </c>
      <c r="L615" s="22" t="s">
        <v>6846</v>
      </c>
      <c r="M615" s="22"/>
      <c r="N615" s="22" t="s">
        <v>3700</v>
      </c>
      <c r="O615" s="22" t="s">
        <v>3700</v>
      </c>
      <c r="P615" s="67" t="str">
        <f t="shared" si="28"/>
        <v>P112B12</v>
      </c>
      <c r="Q615" s="67" t="str">
        <f t="shared" si="29"/>
        <v>ThePathway</v>
      </c>
      <c r="T615">
        <f t="shared" si="26"/>
        <v>8</v>
      </c>
      <c r="U615" t="s">
        <v>3187</v>
      </c>
      <c r="V615" t="s">
        <v>369</v>
      </c>
    </row>
    <row r="616" spans="1:22" ht="16.5" x14ac:dyDescent="0.3">
      <c r="A616" s="21">
        <v>45520</v>
      </c>
      <c r="B616" s="21">
        <v>45520</v>
      </c>
      <c r="C616" s="22" t="s">
        <v>6585</v>
      </c>
      <c r="D616" s="22" t="s">
        <v>7095</v>
      </c>
      <c r="E616" s="22" t="s">
        <v>6169</v>
      </c>
      <c r="F616" s="22" t="s">
        <v>6762</v>
      </c>
      <c r="G616" s="23">
        <v>0</v>
      </c>
      <c r="H616" s="23">
        <v>26150704</v>
      </c>
      <c r="I616" s="23">
        <v>0</v>
      </c>
      <c r="J616" s="23">
        <v>722744102</v>
      </c>
      <c r="K616" s="22" t="s">
        <v>6845</v>
      </c>
      <c r="L616" s="22" t="s">
        <v>6846</v>
      </c>
      <c r="M616" s="22"/>
      <c r="N616" s="22" t="s">
        <v>6907</v>
      </c>
      <c r="O616" s="22" t="s">
        <v>6907</v>
      </c>
      <c r="P616" s="67" t="str">
        <f t="shared" si="28"/>
        <v>P112B03</v>
      </c>
      <c r="Q616" s="67" t="str">
        <f t="shared" si="29"/>
        <v>ThePathway</v>
      </c>
      <c r="T616">
        <f t="shared" si="26"/>
        <v>8</v>
      </c>
      <c r="U616" t="s">
        <v>3187</v>
      </c>
      <c r="V616" t="s">
        <v>369</v>
      </c>
    </row>
    <row r="617" spans="1:22" ht="16.5" x14ac:dyDescent="0.3">
      <c r="A617" s="21">
        <v>45520</v>
      </c>
      <c r="B617" s="21">
        <v>45520</v>
      </c>
      <c r="C617" s="22" t="s">
        <v>6585</v>
      </c>
      <c r="D617" s="22" t="s">
        <v>7096</v>
      </c>
      <c r="E617" s="22" t="s">
        <v>6169</v>
      </c>
      <c r="F617" s="22" t="s">
        <v>6762</v>
      </c>
      <c r="G617" s="23">
        <v>0</v>
      </c>
      <c r="H617" s="23">
        <v>26150704</v>
      </c>
      <c r="I617" s="23">
        <v>0</v>
      </c>
      <c r="J617" s="23">
        <v>748894806</v>
      </c>
      <c r="K617" s="22" t="s">
        <v>6845</v>
      </c>
      <c r="L617" s="22" t="s">
        <v>6846</v>
      </c>
      <c r="M617" s="22"/>
      <c r="N617" s="22" t="s">
        <v>3655</v>
      </c>
      <c r="O617" s="22" t="s">
        <v>3655</v>
      </c>
      <c r="P617" s="67" t="str">
        <f t="shared" si="28"/>
        <v>P112B03A</v>
      </c>
      <c r="Q617" s="67" t="str">
        <f t="shared" si="29"/>
        <v>ThePathway</v>
      </c>
      <c r="T617">
        <f t="shared" si="26"/>
        <v>8</v>
      </c>
      <c r="U617" t="s">
        <v>3187</v>
      </c>
      <c r="V617" t="s">
        <v>369</v>
      </c>
    </row>
    <row r="618" spans="1:22" ht="16.5" x14ac:dyDescent="0.3">
      <c r="A618" s="21">
        <v>45520</v>
      </c>
      <c r="B618" s="21">
        <v>45520</v>
      </c>
      <c r="C618" s="22" t="s">
        <v>6585</v>
      </c>
      <c r="D618" s="22" t="s">
        <v>7097</v>
      </c>
      <c r="E618" s="22" t="s">
        <v>6169</v>
      </c>
      <c r="F618" s="22" t="s">
        <v>6762</v>
      </c>
      <c r="G618" s="23">
        <v>0</v>
      </c>
      <c r="H618" s="23">
        <v>34313997</v>
      </c>
      <c r="I618" s="23">
        <v>0</v>
      </c>
      <c r="J618" s="23">
        <v>783208803</v>
      </c>
      <c r="K618" s="22" t="s">
        <v>6845</v>
      </c>
      <c r="L618" s="22" t="s">
        <v>6846</v>
      </c>
      <c r="M618" s="22"/>
      <c r="N618" s="22" t="s">
        <v>3616</v>
      </c>
      <c r="O618" s="22" t="s">
        <v>3616</v>
      </c>
      <c r="P618" s="67" t="str">
        <f t="shared" si="28"/>
        <v>P112B12A</v>
      </c>
      <c r="Q618" s="67" t="str">
        <f t="shared" si="29"/>
        <v>Panoma</v>
      </c>
      <c r="T618">
        <f t="shared" si="26"/>
        <v>8</v>
      </c>
      <c r="U618" t="s">
        <v>3187</v>
      </c>
      <c r="V618" t="s">
        <v>369</v>
      </c>
    </row>
    <row r="619" spans="1:22" ht="16.5" x14ac:dyDescent="0.3">
      <c r="A619" s="21">
        <v>45520</v>
      </c>
      <c r="B619" s="21">
        <v>45520</v>
      </c>
      <c r="C619" s="22" t="s">
        <v>6585</v>
      </c>
      <c r="D619" s="22" t="s">
        <v>7098</v>
      </c>
      <c r="E619" s="22" t="s">
        <v>6169</v>
      </c>
      <c r="F619" s="22" t="s">
        <v>6762</v>
      </c>
      <c r="G619" s="23">
        <v>0</v>
      </c>
      <c r="H619" s="23">
        <v>26834520</v>
      </c>
      <c r="I619" s="23">
        <v>0</v>
      </c>
      <c r="J619" s="23">
        <v>810043323</v>
      </c>
      <c r="K619" s="22" t="s">
        <v>6845</v>
      </c>
      <c r="L619" s="22" t="s">
        <v>6846</v>
      </c>
      <c r="M619" s="22"/>
      <c r="N619" s="22" t="s">
        <v>3705</v>
      </c>
      <c r="O619" s="22" t="s">
        <v>3705</v>
      </c>
      <c r="P619" s="67" t="str">
        <f t="shared" si="28"/>
        <v>P11603</v>
      </c>
      <c r="Q619" s="67" t="str">
        <f t="shared" si="29"/>
        <v>ThePathway</v>
      </c>
      <c r="T619">
        <f t="shared" si="26"/>
        <v>8</v>
      </c>
      <c r="U619" t="s">
        <v>3187</v>
      </c>
      <c r="V619" t="s">
        <v>369</v>
      </c>
    </row>
    <row r="620" spans="1:22" ht="16.5" x14ac:dyDescent="0.3">
      <c r="A620" s="21">
        <v>45520</v>
      </c>
      <c r="B620" s="21">
        <v>45520</v>
      </c>
      <c r="C620" s="22" t="s">
        <v>6585</v>
      </c>
      <c r="D620" s="22" t="s">
        <v>7099</v>
      </c>
      <c r="E620" s="22" t="s">
        <v>6169</v>
      </c>
      <c r="F620" s="22" t="s">
        <v>6762</v>
      </c>
      <c r="G620" s="23">
        <v>0</v>
      </c>
      <c r="H620" s="23">
        <v>19111782</v>
      </c>
      <c r="I620" s="23">
        <v>0</v>
      </c>
      <c r="J620" s="23">
        <v>829155105</v>
      </c>
      <c r="K620" s="22" t="s">
        <v>6845</v>
      </c>
      <c r="L620" s="22" t="s">
        <v>6846</v>
      </c>
      <c r="M620" s="22"/>
      <c r="N620" s="22" t="s">
        <v>3623</v>
      </c>
      <c r="O620" s="22" t="s">
        <v>3623</v>
      </c>
      <c r="P620" s="67" t="str">
        <f t="shared" si="28"/>
        <v>P10611</v>
      </c>
      <c r="Q620" s="67" t="str">
        <f t="shared" si="29"/>
        <v>ThePathway</v>
      </c>
      <c r="T620">
        <f t="shared" si="26"/>
        <v>8</v>
      </c>
      <c r="U620" t="s">
        <v>3187</v>
      </c>
      <c r="V620" t="s">
        <v>369</v>
      </c>
    </row>
    <row r="621" spans="1:22" ht="16.5" x14ac:dyDescent="0.3">
      <c r="A621" s="21">
        <v>45520</v>
      </c>
      <c r="B621" s="21">
        <v>45520</v>
      </c>
      <c r="C621" s="22" t="s">
        <v>6585</v>
      </c>
      <c r="D621" s="22" t="s">
        <v>7100</v>
      </c>
      <c r="E621" s="22" t="s">
        <v>6169</v>
      </c>
      <c r="F621" s="22" t="s">
        <v>6762</v>
      </c>
      <c r="G621" s="23">
        <v>0</v>
      </c>
      <c r="H621" s="23">
        <v>21874495</v>
      </c>
      <c r="I621" s="23">
        <v>0</v>
      </c>
      <c r="J621" s="23">
        <v>851029600</v>
      </c>
      <c r="K621" s="22" t="s">
        <v>6845</v>
      </c>
      <c r="L621" s="22" t="s">
        <v>6846</v>
      </c>
      <c r="M621" s="22"/>
      <c r="N621" s="22" t="s">
        <v>3660</v>
      </c>
      <c r="O621" s="22" t="s">
        <v>3660</v>
      </c>
      <c r="P621" s="67" t="str">
        <f t="shared" si="28"/>
        <v>P11610</v>
      </c>
      <c r="Q621" s="67" t="str">
        <f t="shared" si="29"/>
        <v>ThePathway</v>
      </c>
      <c r="T621">
        <f t="shared" si="26"/>
        <v>8</v>
      </c>
      <c r="U621" t="s">
        <v>3187</v>
      </c>
      <c r="V621" t="s">
        <v>369</v>
      </c>
    </row>
    <row r="622" spans="1:22" ht="16.5" x14ac:dyDescent="0.3">
      <c r="A622" s="21">
        <v>45520</v>
      </c>
      <c r="B622" s="21">
        <v>45520</v>
      </c>
      <c r="C622" s="22" t="s">
        <v>6585</v>
      </c>
      <c r="D622" s="22" t="s">
        <v>7101</v>
      </c>
      <c r="E622" s="22" t="s">
        <v>6169</v>
      </c>
      <c r="F622" s="22" t="s">
        <v>6762</v>
      </c>
      <c r="G622" s="23">
        <v>0</v>
      </c>
      <c r="H622" s="23">
        <v>18584331</v>
      </c>
      <c r="I622" s="23">
        <v>0</v>
      </c>
      <c r="J622" s="23">
        <v>869613931</v>
      </c>
      <c r="K622" s="22" t="s">
        <v>6845</v>
      </c>
      <c r="L622" s="22" t="s">
        <v>6846</v>
      </c>
      <c r="M622" s="22"/>
      <c r="N622" s="22" t="s">
        <v>3618</v>
      </c>
      <c r="O622" s="22" t="s">
        <v>3618</v>
      </c>
      <c r="P622" s="67" t="str">
        <f t="shared" si="28"/>
        <v>P103A11</v>
      </c>
      <c r="Q622" s="67" t="str">
        <f t="shared" si="29"/>
        <v>ThePathway</v>
      </c>
      <c r="T622">
        <f t="shared" si="26"/>
        <v>8</v>
      </c>
      <c r="U622" t="s">
        <v>3187</v>
      </c>
      <c r="V622" t="s">
        <v>369</v>
      </c>
    </row>
    <row r="623" spans="1:22" ht="16.5" x14ac:dyDescent="0.3">
      <c r="A623" s="21">
        <v>45520</v>
      </c>
      <c r="B623" s="21">
        <v>45520</v>
      </c>
      <c r="C623" s="22" t="s">
        <v>6585</v>
      </c>
      <c r="D623" s="22" t="s">
        <v>7102</v>
      </c>
      <c r="E623" s="22" t="s">
        <v>6169</v>
      </c>
      <c r="F623" s="22" t="s">
        <v>6762</v>
      </c>
      <c r="G623" s="23">
        <v>0</v>
      </c>
      <c r="H623" s="23">
        <v>27162092</v>
      </c>
      <c r="I623" s="23">
        <v>0</v>
      </c>
      <c r="J623" s="23">
        <v>896776023</v>
      </c>
      <c r="K623" s="22" t="s">
        <v>6845</v>
      </c>
      <c r="L623" s="22" t="s">
        <v>6846</v>
      </c>
      <c r="M623" s="22"/>
      <c r="N623" s="22" t="s">
        <v>3665</v>
      </c>
      <c r="O623" s="22" t="s">
        <v>3665</v>
      </c>
      <c r="P623" s="67" t="str">
        <f t="shared" si="28"/>
        <v>P11708</v>
      </c>
      <c r="Q623" s="67" t="str">
        <f t="shared" si="29"/>
        <v>ThePathway</v>
      </c>
      <c r="T623">
        <f t="shared" si="26"/>
        <v>8</v>
      </c>
      <c r="U623" t="s">
        <v>3187</v>
      </c>
      <c r="V623" t="s">
        <v>369</v>
      </c>
    </row>
    <row r="624" spans="1:22" ht="16.5" x14ac:dyDescent="0.3">
      <c r="A624" s="21">
        <v>45520</v>
      </c>
      <c r="B624" s="21">
        <v>45520</v>
      </c>
      <c r="C624" s="22" t="s">
        <v>6585</v>
      </c>
      <c r="D624" s="22" t="s">
        <v>7103</v>
      </c>
      <c r="E624" s="22" t="s">
        <v>6169</v>
      </c>
      <c r="F624" s="22" t="s">
        <v>6762</v>
      </c>
      <c r="G624" s="23">
        <v>0</v>
      </c>
      <c r="H624" s="23">
        <v>38383151</v>
      </c>
      <c r="I624" s="23">
        <v>0</v>
      </c>
      <c r="J624" s="23">
        <v>935159174</v>
      </c>
      <c r="K624" s="22" t="s">
        <v>6845</v>
      </c>
      <c r="L624" s="22" t="s">
        <v>6846</v>
      </c>
      <c r="M624" s="22"/>
      <c r="N624" s="22" t="s">
        <v>3708</v>
      </c>
      <c r="O624" s="22" t="s">
        <v>3708</v>
      </c>
      <c r="P624" s="67" t="str">
        <f t="shared" si="28"/>
        <v>P11605</v>
      </c>
      <c r="Q624" s="67" t="str">
        <f t="shared" si="29"/>
        <v>ThePathway</v>
      </c>
      <c r="T624">
        <f t="shared" si="26"/>
        <v>8</v>
      </c>
      <c r="U624" t="s">
        <v>3187</v>
      </c>
      <c r="V624" t="s">
        <v>369</v>
      </c>
    </row>
    <row r="625" spans="1:22" ht="16.5" x14ac:dyDescent="0.3">
      <c r="A625" s="21">
        <v>45520</v>
      </c>
      <c r="B625" s="21">
        <v>45520</v>
      </c>
      <c r="C625" s="22" t="s">
        <v>6585</v>
      </c>
      <c r="D625" s="22" t="s">
        <v>7104</v>
      </c>
      <c r="E625" s="22" t="s">
        <v>6169</v>
      </c>
      <c r="F625" s="22" t="s">
        <v>6762</v>
      </c>
      <c r="G625" s="23">
        <v>0</v>
      </c>
      <c r="H625" s="23">
        <v>22883659</v>
      </c>
      <c r="I625" s="23">
        <v>0</v>
      </c>
      <c r="J625" s="23">
        <v>958042833</v>
      </c>
      <c r="K625" s="22" t="s">
        <v>6845</v>
      </c>
      <c r="L625" s="22" t="s">
        <v>6846</v>
      </c>
      <c r="M625" s="22"/>
      <c r="N625" s="22" t="s">
        <v>3713</v>
      </c>
      <c r="O625" s="22" t="s">
        <v>3713</v>
      </c>
      <c r="P625" s="67" t="str">
        <f t="shared" si="28"/>
        <v>P11612</v>
      </c>
      <c r="Q625" s="67" t="str">
        <f t="shared" si="29"/>
        <v>ThePathway</v>
      </c>
      <c r="T625">
        <f t="shared" si="26"/>
        <v>8</v>
      </c>
      <c r="U625" t="s">
        <v>3187</v>
      </c>
      <c r="V625" t="s">
        <v>369</v>
      </c>
    </row>
    <row r="626" spans="1:22" ht="16.5" x14ac:dyDescent="0.3">
      <c r="A626" s="21">
        <v>45520</v>
      </c>
      <c r="B626" s="21">
        <v>45520</v>
      </c>
      <c r="C626" s="22" t="s">
        <v>6585</v>
      </c>
      <c r="D626" s="22" t="s">
        <v>7105</v>
      </c>
      <c r="E626" s="22" t="s">
        <v>6169</v>
      </c>
      <c r="F626" s="22" t="s">
        <v>6762</v>
      </c>
      <c r="G626" s="23">
        <v>0</v>
      </c>
      <c r="H626" s="23">
        <v>27396270</v>
      </c>
      <c r="I626" s="23">
        <v>0</v>
      </c>
      <c r="J626" s="23">
        <v>985439103</v>
      </c>
      <c r="K626" s="22" t="s">
        <v>6845</v>
      </c>
      <c r="L626" s="22" t="s">
        <v>6846</v>
      </c>
      <c r="M626" s="22"/>
      <c r="N626" s="22" t="s">
        <v>3716</v>
      </c>
      <c r="O626" s="22" t="s">
        <v>3716</v>
      </c>
      <c r="P626" s="67" t="str">
        <f t="shared" si="28"/>
        <v>P11701</v>
      </c>
      <c r="Q626" s="67" t="str">
        <f t="shared" si="29"/>
        <v>ThePathway</v>
      </c>
      <c r="T626">
        <f t="shared" si="26"/>
        <v>8</v>
      </c>
      <c r="U626" t="s">
        <v>3187</v>
      </c>
      <c r="V626" t="s">
        <v>369</v>
      </c>
    </row>
    <row r="627" spans="1:22" ht="16.5" x14ac:dyDescent="0.3">
      <c r="A627" s="21">
        <v>45520</v>
      </c>
      <c r="B627" s="21">
        <v>45520</v>
      </c>
      <c r="C627" s="22" t="s">
        <v>6585</v>
      </c>
      <c r="D627" s="22" t="s">
        <v>7106</v>
      </c>
      <c r="E627" s="22" t="s">
        <v>6169</v>
      </c>
      <c r="F627" s="22" t="s">
        <v>6762</v>
      </c>
      <c r="G627" s="23">
        <v>0</v>
      </c>
      <c r="H627" s="23">
        <v>25093104</v>
      </c>
      <c r="I627" s="23">
        <v>0</v>
      </c>
      <c r="J627" s="23">
        <v>1010532207</v>
      </c>
      <c r="K627" s="22" t="s">
        <v>6845</v>
      </c>
      <c r="L627" s="22" t="s">
        <v>6846</v>
      </c>
      <c r="M627" s="22"/>
      <c r="N627" s="22" t="s">
        <v>3691</v>
      </c>
      <c r="O627" s="22" t="s">
        <v>3691</v>
      </c>
      <c r="P627" s="67" t="str">
        <f t="shared" si="28"/>
        <v>P10602</v>
      </c>
      <c r="Q627" s="67" t="str">
        <f t="shared" si="29"/>
        <v>ThePathway</v>
      </c>
      <c r="T627">
        <f t="shared" si="26"/>
        <v>8</v>
      </c>
      <c r="U627" t="s">
        <v>3187</v>
      </c>
      <c r="V627" t="s">
        <v>369</v>
      </c>
    </row>
    <row r="628" spans="1:22" ht="16.5" x14ac:dyDescent="0.3">
      <c r="A628" s="21">
        <v>45520</v>
      </c>
      <c r="B628" s="21">
        <v>45520</v>
      </c>
      <c r="C628" s="22" t="s">
        <v>6585</v>
      </c>
      <c r="D628" s="22" t="s">
        <v>7107</v>
      </c>
      <c r="E628" s="22" t="s">
        <v>6169</v>
      </c>
      <c r="F628" s="22" t="s">
        <v>6762</v>
      </c>
      <c r="G628" s="23">
        <v>0</v>
      </c>
      <c r="H628" s="23">
        <v>18980855</v>
      </c>
      <c r="I628" s="23">
        <v>0</v>
      </c>
      <c r="J628" s="23">
        <v>1029513062</v>
      </c>
      <c r="K628" s="22" t="s">
        <v>6845</v>
      </c>
      <c r="L628" s="22" t="s">
        <v>6846</v>
      </c>
      <c r="M628" s="22"/>
      <c r="N628" s="22" t="s">
        <v>3517</v>
      </c>
      <c r="O628" s="22" t="s">
        <v>3517</v>
      </c>
      <c r="P628" s="67" t="str">
        <f t="shared" si="28"/>
        <v>P103A12A</v>
      </c>
      <c r="Q628" s="67" t="str">
        <f t="shared" si="29"/>
        <v>ThePathway</v>
      </c>
      <c r="T628">
        <f t="shared" si="26"/>
        <v>8</v>
      </c>
      <c r="U628" t="s">
        <v>3187</v>
      </c>
      <c r="V628" t="s">
        <v>369</v>
      </c>
    </row>
    <row r="629" spans="1:22" ht="16.5" x14ac:dyDescent="0.3">
      <c r="A629" s="21">
        <v>45520</v>
      </c>
      <c r="B629" s="21">
        <v>45520</v>
      </c>
      <c r="C629" s="22" t="s">
        <v>6585</v>
      </c>
      <c r="D629" s="22" t="s">
        <v>7108</v>
      </c>
      <c r="E629" s="22" t="s">
        <v>6169</v>
      </c>
      <c r="F629" s="22" t="s">
        <v>6762</v>
      </c>
      <c r="G629" s="23">
        <v>0</v>
      </c>
      <c r="H629" s="23">
        <v>50936232</v>
      </c>
      <c r="I629" s="23">
        <v>0</v>
      </c>
      <c r="J629" s="23">
        <v>1080449294</v>
      </c>
      <c r="K629" s="22" t="s">
        <v>6845</v>
      </c>
      <c r="L629" s="22" t="s">
        <v>6846</v>
      </c>
      <c r="M629" s="22"/>
      <c r="N629" s="22" t="s">
        <v>2284</v>
      </c>
      <c r="O629" s="22" t="s">
        <v>2284</v>
      </c>
      <c r="P629" s="67" t="str">
        <f t="shared" si="28"/>
        <v>P11712B</v>
      </c>
      <c r="Q629" s="67" t="str">
        <f t="shared" si="29"/>
        <v>ThePathway</v>
      </c>
      <c r="T629">
        <f t="shared" si="26"/>
        <v>8</v>
      </c>
      <c r="U629" t="s">
        <v>3187</v>
      </c>
      <c r="V629" t="s">
        <v>369</v>
      </c>
    </row>
    <row r="630" spans="1:22" ht="16.5" x14ac:dyDescent="0.3">
      <c r="A630" s="21">
        <v>45530</v>
      </c>
      <c r="B630" s="21">
        <v>45530</v>
      </c>
      <c r="C630" s="22" t="s">
        <v>6587</v>
      </c>
      <c r="D630" s="22" t="s">
        <v>7109</v>
      </c>
      <c r="E630" s="22" t="s">
        <v>6169</v>
      </c>
      <c r="F630" s="22" t="s">
        <v>6762</v>
      </c>
      <c r="G630" s="23">
        <v>0</v>
      </c>
      <c r="H630" s="23">
        <v>253200904</v>
      </c>
      <c r="I630" s="23">
        <v>0</v>
      </c>
      <c r="J630" s="23">
        <v>1333650198</v>
      </c>
      <c r="K630" s="22" t="s">
        <v>6845</v>
      </c>
      <c r="L630" s="22" t="s">
        <v>6846</v>
      </c>
      <c r="M630" s="22"/>
      <c r="N630" s="22" t="s">
        <v>7110</v>
      </c>
      <c r="O630" s="22" t="s">
        <v>7111</v>
      </c>
      <c r="P630" s="67" t="str">
        <f t="shared" si="28"/>
        <v>E916</v>
      </c>
      <c r="Q630" s="67" t="str">
        <f t="shared" si="29"/>
        <v>SGB</v>
      </c>
      <c r="T630">
        <f t="shared" si="26"/>
        <v>8</v>
      </c>
      <c r="U630" t="s">
        <v>3187</v>
      </c>
      <c r="V630" t="s">
        <v>369</v>
      </c>
    </row>
    <row r="631" spans="1:22" ht="16.5" x14ac:dyDescent="0.3">
      <c r="A631" s="21">
        <v>45534</v>
      </c>
      <c r="B631" s="21">
        <v>45534</v>
      </c>
      <c r="C631" s="22" t="s">
        <v>6590</v>
      </c>
      <c r="D631" s="22" t="s">
        <v>7112</v>
      </c>
      <c r="E631" s="22" t="s">
        <v>6169</v>
      </c>
      <c r="F631" s="22" t="s">
        <v>6762</v>
      </c>
      <c r="G631" s="23">
        <v>0</v>
      </c>
      <c r="H631" s="23"/>
      <c r="I631" s="23">
        <v>0</v>
      </c>
      <c r="J631" s="23">
        <v>2600524183</v>
      </c>
      <c r="K631" s="22" t="s">
        <v>590</v>
      </c>
      <c r="L631" s="22" t="s">
        <v>591</v>
      </c>
      <c r="M631" s="22"/>
      <c r="N631" s="22" t="s">
        <v>727</v>
      </c>
      <c r="O631" s="22" t="s">
        <v>728</v>
      </c>
      <c r="P631" s="67" t="str">
        <f t="shared" si="28"/>
        <v/>
      </c>
      <c r="Q631" s="67" t="s">
        <v>727</v>
      </c>
      <c r="T631">
        <f t="shared" si="26"/>
        <v>8</v>
      </c>
      <c r="U631" t="s">
        <v>3187</v>
      </c>
      <c r="V631" t="s">
        <v>369</v>
      </c>
    </row>
    <row r="632" spans="1:22" ht="16.5" x14ac:dyDescent="0.3">
      <c r="A632" s="21">
        <v>45534</v>
      </c>
      <c r="B632" s="21">
        <v>45534</v>
      </c>
      <c r="C632" s="22" t="s">
        <v>6592</v>
      </c>
      <c r="D632" s="22" t="s">
        <v>7113</v>
      </c>
      <c r="E632" s="22" t="s">
        <v>6169</v>
      </c>
      <c r="F632" s="22" t="s">
        <v>6762</v>
      </c>
      <c r="G632" s="23">
        <v>0</v>
      </c>
      <c r="H632" s="23"/>
      <c r="I632" s="23">
        <v>0</v>
      </c>
      <c r="J632" s="23">
        <v>2813047241</v>
      </c>
      <c r="K632" s="22" t="s">
        <v>590</v>
      </c>
      <c r="L632" s="22" t="s">
        <v>591</v>
      </c>
      <c r="M632" s="22"/>
      <c r="N632" s="22" t="s">
        <v>727</v>
      </c>
      <c r="O632" s="22" t="s">
        <v>728</v>
      </c>
      <c r="P632" s="67" t="str">
        <f t="shared" si="28"/>
        <v/>
      </c>
      <c r="Q632" s="67" t="s">
        <v>727</v>
      </c>
      <c r="T632">
        <f t="shared" si="26"/>
        <v>8</v>
      </c>
      <c r="U632" t="s">
        <v>3187</v>
      </c>
      <c r="V632" t="s">
        <v>369</v>
      </c>
    </row>
    <row r="633" spans="1:22" ht="16.5" x14ac:dyDescent="0.3">
      <c r="A633" s="21">
        <v>45534</v>
      </c>
      <c r="B633" s="21">
        <v>45534</v>
      </c>
      <c r="C633" s="22" t="s">
        <v>6612</v>
      </c>
      <c r="D633" s="22" t="s">
        <v>7114</v>
      </c>
      <c r="E633" s="22" t="s">
        <v>6169</v>
      </c>
      <c r="F633" s="22" t="s">
        <v>6762</v>
      </c>
      <c r="G633" s="23">
        <v>0</v>
      </c>
      <c r="H633" s="23"/>
      <c r="I633" s="23">
        <v>0</v>
      </c>
      <c r="J633" s="23">
        <v>2831229059</v>
      </c>
      <c r="K633" s="22" t="s">
        <v>590</v>
      </c>
      <c r="L633" s="22" t="s">
        <v>591</v>
      </c>
      <c r="M633" s="22"/>
      <c r="N633" s="22" t="s">
        <v>805</v>
      </c>
      <c r="O633" s="22" t="s">
        <v>806</v>
      </c>
      <c r="P633" s="67" t="str">
        <f t="shared" si="27"/>
        <v>Dự án Sun</v>
      </c>
      <c r="Q633" s="67" t="str">
        <f t="shared" ref="Q633:Q696" si="30">IFERROR(RIGHT(O633,LEN(O633)-FIND("_",O633)),"")</f>
        <v>Symphony</v>
      </c>
      <c r="T633">
        <f t="shared" si="26"/>
        <v>8</v>
      </c>
      <c r="U633" t="s">
        <v>3159</v>
      </c>
      <c r="V633" t="s">
        <v>369</v>
      </c>
    </row>
    <row r="634" spans="1:22" ht="16.5" x14ac:dyDescent="0.3">
      <c r="A634" s="21">
        <v>45534</v>
      </c>
      <c r="B634" s="21">
        <v>45534</v>
      </c>
      <c r="C634" s="22" t="s">
        <v>6619</v>
      </c>
      <c r="D634" s="22" t="s">
        <v>7115</v>
      </c>
      <c r="E634" s="22" t="s">
        <v>6169</v>
      </c>
      <c r="F634" s="22" t="s">
        <v>6762</v>
      </c>
      <c r="G634" s="23">
        <v>0</v>
      </c>
      <c r="H634" s="23"/>
      <c r="I634" s="23">
        <v>0</v>
      </c>
      <c r="J634" s="23">
        <v>3122557643</v>
      </c>
      <c r="K634" s="22" t="s">
        <v>590</v>
      </c>
      <c r="L634" s="22" t="s">
        <v>591</v>
      </c>
      <c r="M634" s="22"/>
      <c r="N634" s="22" t="s">
        <v>805</v>
      </c>
      <c r="O634" s="22" t="s">
        <v>806</v>
      </c>
      <c r="P634" s="67" t="str">
        <f t="shared" ref="P634:P637" si="31">IFERROR(LEFT(N634,FIND("_",N634)-1),"")</f>
        <v>Sun</v>
      </c>
      <c r="Q634" s="67" t="str">
        <f t="shared" ref="Q634:Q637" si="32">IFERROR(RIGHT(N634,LEN(N634)-FIND("_",N634)),"")</f>
        <v>Symphony</v>
      </c>
      <c r="T634">
        <f t="shared" si="26"/>
        <v>8</v>
      </c>
      <c r="U634" t="s">
        <v>3187</v>
      </c>
      <c r="V634" t="s">
        <v>369</v>
      </c>
    </row>
    <row r="635" spans="1:22" ht="16.5" x14ac:dyDescent="0.3">
      <c r="A635" s="21">
        <v>45534</v>
      </c>
      <c r="B635" s="21">
        <v>45534</v>
      </c>
      <c r="C635" s="22" t="s">
        <v>6622</v>
      </c>
      <c r="D635" s="22" t="s">
        <v>7116</v>
      </c>
      <c r="E635" s="22" t="s">
        <v>6169</v>
      </c>
      <c r="F635" s="22" t="s">
        <v>6762</v>
      </c>
      <c r="G635" s="23">
        <v>0</v>
      </c>
      <c r="H635" s="23"/>
      <c r="I635" s="23">
        <v>0</v>
      </c>
      <c r="J635" s="23">
        <v>3218810353</v>
      </c>
      <c r="K635" s="22" t="s">
        <v>590</v>
      </c>
      <c r="L635" s="22" t="s">
        <v>591</v>
      </c>
      <c r="M635" s="22"/>
      <c r="N635" s="22" t="s">
        <v>805</v>
      </c>
      <c r="O635" s="22" t="s">
        <v>806</v>
      </c>
      <c r="P635" s="67" t="str">
        <f t="shared" si="31"/>
        <v>Sun</v>
      </c>
      <c r="Q635" s="67" t="str">
        <f t="shared" si="32"/>
        <v>Symphony</v>
      </c>
      <c r="T635">
        <f t="shared" si="26"/>
        <v>8</v>
      </c>
      <c r="U635" t="s">
        <v>3187</v>
      </c>
      <c r="V635" t="s">
        <v>369</v>
      </c>
    </row>
    <row r="636" spans="1:22" ht="16.5" x14ac:dyDescent="0.3">
      <c r="A636" s="21">
        <v>45534</v>
      </c>
      <c r="B636" s="21">
        <v>45534</v>
      </c>
      <c r="C636" s="22" t="s">
        <v>6624</v>
      </c>
      <c r="D636" s="22" t="s">
        <v>7117</v>
      </c>
      <c r="E636" s="22" t="s">
        <v>6169</v>
      </c>
      <c r="F636" s="22" t="s">
        <v>6762</v>
      </c>
      <c r="G636" s="23">
        <v>0</v>
      </c>
      <c r="H636" s="23"/>
      <c r="I636" s="23">
        <v>0</v>
      </c>
      <c r="J636" s="23">
        <v>4317614534</v>
      </c>
      <c r="K636" s="22" t="s">
        <v>590</v>
      </c>
      <c r="L636" s="22" t="s">
        <v>591</v>
      </c>
      <c r="M636" s="22"/>
      <c r="N636" s="22" t="s">
        <v>7118</v>
      </c>
      <c r="O636" s="22" t="s">
        <v>7118</v>
      </c>
      <c r="P636" s="67" t="str">
        <f t="shared" si="31"/>
        <v>LUMI</v>
      </c>
      <c r="Q636" s="67" t="str">
        <f t="shared" si="32"/>
        <v>Hanoi</v>
      </c>
      <c r="T636">
        <f t="shared" si="26"/>
        <v>8</v>
      </c>
      <c r="U636" t="s">
        <v>3187</v>
      </c>
      <c r="V636" t="s">
        <v>369</v>
      </c>
    </row>
    <row r="637" spans="1:22" ht="16.5" x14ac:dyDescent="0.3">
      <c r="A637" s="21">
        <v>45534</v>
      </c>
      <c r="B637" s="21">
        <v>45534</v>
      </c>
      <c r="C637" s="22" t="s">
        <v>6631</v>
      </c>
      <c r="D637" s="22" t="s">
        <v>7119</v>
      </c>
      <c r="E637" s="22" t="s">
        <v>6169</v>
      </c>
      <c r="F637" s="22" t="s">
        <v>6762</v>
      </c>
      <c r="G637" s="23">
        <v>0</v>
      </c>
      <c r="H637" s="23">
        <v>161454883</v>
      </c>
      <c r="I637" s="23">
        <v>0</v>
      </c>
      <c r="J637" s="23">
        <v>4479069417</v>
      </c>
      <c r="K637" s="22" t="s">
        <v>5847</v>
      </c>
      <c r="L637" s="22" t="s">
        <v>5848</v>
      </c>
      <c r="M637" s="22"/>
      <c r="N637" s="22" t="s">
        <v>563</v>
      </c>
      <c r="O637" s="22" t="s">
        <v>563</v>
      </c>
      <c r="P637" s="67" t="str">
        <f t="shared" si="31"/>
        <v>P11502</v>
      </c>
      <c r="Q637" s="67" t="str">
        <f t="shared" si="32"/>
        <v>Panoma</v>
      </c>
      <c r="T637">
        <f t="shared" si="26"/>
        <v>8</v>
      </c>
      <c r="U637" t="s">
        <v>3187</v>
      </c>
      <c r="V637" t="s">
        <v>369</v>
      </c>
    </row>
    <row r="638" spans="1:22" ht="16.5" x14ac:dyDescent="0.3">
      <c r="A638" s="21">
        <v>45535</v>
      </c>
      <c r="B638" s="21">
        <v>45535</v>
      </c>
      <c r="C638" s="22" t="s">
        <v>4383</v>
      </c>
      <c r="D638" s="22" t="s">
        <v>6183</v>
      </c>
      <c r="E638" s="22" t="s">
        <v>6169</v>
      </c>
      <c r="F638" s="22" t="s">
        <v>4225</v>
      </c>
      <c r="G638" s="23"/>
      <c r="H638" s="23">
        <v>0</v>
      </c>
      <c r="I638" s="23">
        <v>0</v>
      </c>
      <c r="J638" s="23">
        <v>0</v>
      </c>
      <c r="K638" s="22"/>
      <c r="L638" s="22"/>
      <c r="M638" s="22"/>
      <c r="N638" s="22"/>
      <c r="O638" s="22"/>
      <c r="P638" s="67" t="str">
        <f t="shared" si="27"/>
        <v/>
      </c>
      <c r="Q638" s="67" t="str">
        <f t="shared" si="30"/>
        <v/>
      </c>
      <c r="T638">
        <f t="shared" si="26"/>
        <v>8</v>
      </c>
      <c r="V638" t="s">
        <v>369</v>
      </c>
    </row>
    <row r="639" spans="1:22" ht="16.5" x14ac:dyDescent="0.3">
      <c r="A639" s="21"/>
      <c r="B639" s="21"/>
      <c r="C639" s="22" t="s">
        <v>4430</v>
      </c>
      <c r="D639" s="22" t="s">
        <v>4431</v>
      </c>
      <c r="E639" s="22" t="s">
        <v>6169</v>
      </c>
      <c r="F639" s="22"/>
      <c r="G639" s="23"/>
      <c r="H639" s="23">
        <v>14078518033</v>
      </c>
      <c r="I639" s="23"/>
      <c r="J639" s="23"/>
      <c r="K639" s="22"/>
      <c r="L639" s="22"/>
      <c r="M639" s="22"/>
      <c r="N639" s="22"/>
      <c r="O639" s="22"/>
      <c r="P639" s="67" t="str">
        <f t="shared" si="27"/>
        <v/>
      </c>
      <c r="Q639" s="67" t="str">
        <f t="shared" si="30"/>
        <v/>
      </c>
      <c r="T639">
        <f t="shared" si="26"/>
        <v>1</v>
      </c>
      <c r="V639" t="s">
        <v>369</v>
      </c>
    </row>
    <row r="640" spans="1:22" ht="16.5" x14ac:dyDescent="0.3">
      <c r="A640" s="21"/>
      <c r="B640" s="21"/>
      <c r="C640" s="22" t="s">
        <v>4430</v>
      </c>
      <c r="D640" s="22" t="s">
        <v>4432</v>
      </c>
      <c r="E640" s="22" t="s">
        <v>6169</v>
      </c>
      <c r="F640" s="22"/>
      <c r="G640" s="23"/>
      <c r="H640" s="23"/>
      <c r="I640" s="23">
        <v>0</v>
      </c>
      <c r="J640" s="23">
        <v>0</v>
      </c>
      <c r="K640" s="22"/>
      <c r="L640" s="22"/>
      <c r="M640" s="22"/>
      <c r="N640" s="22"/>
      <c r="O640" s="22"/>
      <c r="P640" s="67" t="str">
        <f t="shared" si="27"/>
        <v/>
      </c>
      <c r="Q640" s="67" t="str">
        <f t="shared" si="30"/>
        <v/>
      </c>
      <c r="T640">
        <f t="shared" si="26"/>
        <v>1</v>
      </c>
      <c r="U640" t="s">
        <v>7120</v>
      </c>
      <c r="V640" t="s">
        <v>369</v>
      </c>
    </row>
    <row r="641" spans="1:22" ht="16.5" x14ac:dyDescent="0.3">
      <c r="A641" s="21">
        <v>45316</v>
      </c>
      <c r="B641" s="21">
        <v>45316</v>
      </c>
      <c r="C641" s="22" t="s">
        <v>7121</v>
      </c>
      <c r="D641" s="22" t="s">
        <v>7122</v>
      </c>
      <c r="E641" s="22" t="s">
        <v>7123</v>
      </c>
      <c r="F641" s="22" t="s">
        <v>1414</v>
      </c>
      <c r="G641" s="23">
        <v>0</v>
      </c>
      <c r="H641" s="23">
        <v>2434</v>
      </c>
      <c r="I641" s="23">
        <v>0</v>
      </c>
      <c r="J641" s="23">
        <v>2434</v>
      </c>
      <c r="K641" s="22" t="s">
        <v>1415</v>
      </c>
      <c r="L641" s="22" t="s">
        <v>1416</v>
      </c>
      <c r="M641" s="22"/>
      <c r="N641" s="22"/>
      <c r="O641" s="22"/>
      <c r="P641" s="67" t="str">
        <f t="shared" si="27"/>
        <v/>
      </c>
      <c r="Q641" s="67" t="str">
        <f t="shared" si="30"/>
        <v/>
      </c>
      <c r="T641">
        <f t="shared" si="26"/>
        <v>1</v>
      </c>
      <c r="U641" t="s">
        <v>7120</v>
      </c>
      <c r="V641" t="s">
        <v>369</v>
      </c>
    </row>
    <row r="642" spans="1:22" ht="16.5" x14ac:dyDescent="0.3">
      <c r="A642" s="21">
        <v>45316</v>
      </c>
      <c r="B642" s="21">
        <v>45316</v>
      </c>
      <c r="C642" s="22" t="s">
        <v>7124</v>
      </c>
      <c r="D642" s="22" t="s">
        <v>7125</v>
      </c>
      <c r="E642" s="22" t="s">
        <v>7123</v>
      </c>
      <c r="F642" s="22" t="s">
        <v>1225</v>
      </c>
      <c r="G642" s="23">
        <v>0</v>
      </c>
      <c r="H642" s="23">
        <v>3105</v>
      </c>
      <c r="I642" s="23">
        <v>0</v>
      </c>
      <c r="J642" s="23">
        <v>5539</v>
      </c>
      <c r="K642" s="22" t="s">
        <v>1184</v>
      </c>
      <c r="L642" s="22" t="s">
        <v>1185</v>
      </c>
      <c r="M642" s="22"/>
      <c r="N642" s="22"/>
      <c r="O642" s="22"/>
      <c r="P642" s="67" t="str">
        <f t="shared" si="27"/>
        <v/>
      </c>
      <c r="Q642" s="67" t="str">
        <f t="shared" si="30"/>
        <v/>
      </c>
      <c r="T642">
        <f t="shared" si="26"/>
        <v>1</v>
      </c>
      <c r="U642" t="s">
        <v>7120</v>
      </c>
      <c r="V642" t="s">
        <v>369</v>
      </c>
    </row>
    <row r="643" spans="1:22" ht="16.5" x14ac:dyDescent="0.3">
      <c r="A643" s="21">
        <v>45316</v>
      </c>
      <c r="B643" s="21">
        <v>45316</v>
      </c>
      <c r="C643" s="22" t="s">
        <v>7126</v>
      </c>
      <c r="D643" s="22" t="s">
        <v>7125</v>
      </c>
      <c r="E643" s="22" t="s">
        <v>7123</v>
      </c>
      <c r="F643" s="22" t="s">
        <v>1183</v>
      </c>
      <c r="G643" s="23">
        <v>0</v>
      </c>
      <c r="H643" s="23">
        <v>61609</v>
      </c>
      <c r="I643" s="23">
        <v>0</v>
      </c>
      <c r="J643" s="23">
        <v>67148</v>
      </c>
      <c r="K643" s="22" t="s">
        <v>1184</v>
      </c>
      <c r="L643" s="22" t="s">
        <v>1185</v>
      </c>
      <c r="M643" s="22"/>
      <c r="N643" s="22"/>
      <c r="O643" s="22"/>
      <c r="P643" s="67" t="str">
        <f t="shared" si="27"/>
        <v/>
      </c>
      <c r="Q643" s="67" t="str">
        <f t="shared" si="30"/>
        <v/>
      </c>
      <c r="T643">
        <f t="shared" si="26"/>
        <v>1</v>
      </c>
      <c r="U643" t="s">
        <v>7120</v>
      </c>
      <c r="V643" t="s">
        <v>369</v>
      </c>
    </row>
    <row r="644" spans="1:22" ht="16.5" x14ac:dyDescent="0.3">
      <c r="A644" s="21">
        <v>45322</v>
      </c>
      <c r="B644" s="21">
        <v>45322</v>
      </c>
      <c r="C644" s="22" t="s">
        <v>7127</v>
      </c>
      <c r="D644" s="22" t="s">
        <v>7125</v>
      </c>
      <c r="E644" s="22" t="s">
        <v>7123</v>
      </c>
      <c r="F644" s="22" t="s">
        <v>532</v>
      </c>
      <c r="G644" s="23">
        <v>0</v>
      </c>
      <c r="H644" s="23">
        <v>35151</v>
      </c>
      <c r="I644" s="23">
        <v>0</v>
      </c>
      <c r="J644" s="23">
        <v>102299</v>
      </c>
      <c r="K644" s="22" t="s">
        <v>1163</v>
      </c>
      <c r="L644" s="22" t="s">
        <v>1164</v>
      </c>
      <c r="M644" s="22"/>
      <c r="N644" s="22"/>
      <c r="O644" s="22"/>
      <c r="P644" s="67" t="str">
        <f t="shared" si="27"/>
        <v/>
      </c>
      <c r="Q644" s="67" t="str">
        <f t="shared" si="30"/>
        <v/>
      </c>
      <c r="T644">
        <f t="shared" si="26"/>
        <v>1</v>
      </c>
      <c r="U644" t="s">
        <v>7120</v>
      </c>
      <c r="V644" t="s">
        <v>369</v>
      </c>
    </row>
    <row r="645" spans="1:22" ht="16.5" x14ac:dyDescent="0.3">
      <c r="A645" s="21">
        <v>45322</v>
      </c>
      <c r="B645" s="21">
        <v>45322</v>
      </c>
      <c r="C645" s="22" t="s">
        <v>7128</v>
      </c>
      <c r="D645" s="22" t="s">
        <v>7125</v>
      </c>
      <c r="E645" s="22" t="s">
        <v>7123</v>
      </c>
      <c r="F645" s="22" t="s">
        <v>1204</v>
      </c>
      <c r="G645" s="23">
        <v>0</v>
      </c>
      <c r="H645" s="23">
        <v>2430</v>
      </c>
      <c r="I645" s="23">
        <v>0</v>
      </c>
      <c r="J645" s="23">
        <v>104729</v>
      </c>
      <c r="K645" s="22" t="s">
        <v>1163</v>
      </c>
      <c r="L645" s="22" t="s">
        <v>1164</v>
      </c>
      <c r="M645" s="22"/>
      <c r="N645" s="22"/>
      <c r="O645" s="22"/>
      <c r="P645" s="67" t="str">
        <f t="shared" si="27"/>
        <v/>
      </c>
      <c r="Q645" s="67" t="str">
        <f t="shared" si="30"/>
        <v/>
      </c>
      <c r="T645">
        <f t="shared" si="26"/>
        <v>1</v>
      </c>
      <c r="U645" t="s">
        <v>7120</v>
      </c>
      <c r="V645" t="s">
        <v>369</v>
      </c>
    </row>
    <row r="646" spans="1:22" ht="16.5" x14ac:dyDescent="0.3">
      <c r="A646" s="21">
        <v>45322</v>
      </c>
      <c r="B646" s="21">
        <v>45322</v>
      </c>
      <c r="C646" s="22" t="s">
        <v>7129</v>
      </c>
      <c r="D646" s="22" t="s">
        <v>7125</v>
      </c>
      <c r="E646" s="22" t="s">
        <v>7123</v>
      </c>
      <c r="F646" s="22" t="s">
        <v>1162</v>
      </c>
      <c r="G646" s="23">
        <v>0</v>
      </c>
      <c r="H646" s="23">
        <v>993</v>
      </c>
      <c r="I646" s="23">
        <v>0</v>
      </c>
      <c r="J646" s="23">
        <v>105722</v>
      </c>
      <c r="K646" s="22"/>
      <c r="L646" s="22"/>
      <c r="M646" s="22"/>
      <c r="N646" s="22"/>
      <c r="O646" s="22"/>
      <c r="P646" s="67" t="str">
        <f t="shared" si="27"/>
        <v/>
      </c>
      <c r="Q646" s="67" t="str">
        <f t="shared" si="30"/>
        <v/>
      </c>
      <c r="T646">
        <f t="shared" si="26"/>
        <v>1</v>
      </c>
      <c r="U646" t="s">
        <v>7120</v>
      </c>
      <c r="V646" t="s">
        <v>369</v>
      </c>
    </row>
    <row r="647" spans="1:22" ht="16.5" x14ac:dyDescent="0.3">
      <c r="A647" s="21">
        <v>45322</v>
      </c>
      <c r="B647" s="21">
        <v>45322</v>
      </c>
      <c r="C647" s="22" t="s">
        <v>7130</v>
      </c>
      <c r="D647" s="22" t="s">
        <v>7125</v>
      </c>
      <c r="E647" s="22" t="s">
        <v>7123</v>
      </c>
      <c r="F647" s="22" t="s">
        <v>1189</v>
      </c>
      <c r="G647" s="23">
        <v>0</v>
      </c>
      <c r="H647" s="23">
        <v>12617</v>
      </c>
      <c r="I647" s="23">
        <v>0</v>
      </c>
      <c r="J647" s="23">
        <v>118339</v>
      </c>
      <c r="K647" s="22" t="s">
        <v>1190</v>
      </c>
      <c r="L647" s="22" t="s">
        <v>1191</v>
      </c>
      <c r="M647" s="22"/>
      <c r="N647" s="22"/>
      <c r="O647" s="22"/>
      <c r="P647" s="67" t="str">
        <f t="shared" si="27"/>
        <v/>
      </c>
      <c r="Q647" s="67" t="str">
        <f t="shared" si="30"/>
        <v/>
      </c>
      <c r="T647">
        <f t="shared" si="26"/>
        <v>1</v>
      </c>
      <c r="U647" t="s">
        <v>7120</v>
      </c>
      <c r="V647" t="s">
        <v>369</v>
      </c>
    </row>
    <row r="648" spans="1:22" ht="16.5" x14ac:dyDescent="0.3">
      <c r="A648" s="21">
        <v>45322</v>
      </c>
      <c r="B648" s="21">
        <v>45322</v>
      </c>
      <c r="C648" s="22" t="s">
        <v>7131</v>
      </c>
      <c r="D648" s="22" t="s">
        <v>7125</v>
      </c>
      <c r="E648" s="22" t="s">
        <v>7123</v>
      </c>
      <c r="F648" s="22" t="s">
        <v>521</v>
      </c>
      <c r="G648" s="23">
        <v>0</v>
      </c>
      <c r="H648" s="23">
        <v>382</v>
      </c>
      <c r="I648" s="23">
        <v>0</v>
      </c>
      <c r="J648" s="23">
        <v>118721</v>
      </c>
      <c r="K648" s="22" t="s">
        <v>682</v>
      </c>
      <c r="L648" s="22" t="s">
        <v>683</v>
      </c>
      <c r="M648" s="22"/>
      <c r="N648" s="22"/>
      <c r="O648" s="22"/>
      <c r="P648" s="67" t="str">
        <f t="shared" si="27"/>
        <v/>
      </c>
      <c r="Q648" s="67" t="str">
        <f t="shared" si="30"/>
        <v/>
      </c>
      <c r="T648">
        <f t="shared" si="26"/>
        <v>1</v>
      </c>
      <c r="U648" t="s">
        <v>7120</v>
      </c>
      <c r="V648" t="s">
        <v>369</v>
      </c>
    </row>
    <row r="649" spans="1:22" ht="16.5" x14ac:dyDescent="0.3">
      <c r="A649" s="21">
        <v>45322</v>
      </c>
      <c r="B649" s="21">
        <v>45322</v>
      </c>
      <c r="C649" s="22" t="s">
        <v>7132</v>
      </c>
      <c r="D649" s="22" t="s">
        <v>7122</v>
      </c>
      <c r="E649" s="22" t="s">
        <v>7123</v>
      </c>
      <c r="F649" s="22" t="s">
        <v>1287</v>
      </c>
      <c r="G649" s="23">
        <v>0</v>
      </c>
      <c r="H649" s="23">
        <v>44</v>
      </c>
      <c r="I649" s="23">
        <v>0</v>
      </c>
      <c r="J649" s="23">
        <v>118765</v>
      </c>
      <c r="K649" s="22"/>
      <c r="L649" s="22"/>
      <c r="M649" s="22"/>
      <c r="N649" s="22"/>
      <c r="O649" s="22"/>
      <c r="P649" s="67" t="str">
        <f t="shared" si="27"/>
        <v/>
      </c>
      <c r="Q649" s="67" t="str">
        <f t="shared" si="30"/>
        <v/>
      </c>
      <c r="T649">
        <f t="shared" si="26"/>
        <v>1</v>
      </c>
      <c r="U649" t="s">
        <v>7120</v>
      </c>
      <c r="V649" t="s">
        <v>369</v>
      </c>
    </row>
    <row r="650" spans="1:22" ht="16.5" x14ac:dyDescent="0.3">
      <c r="A650" s="21">
        <v>45322</v>
      </c>
      <c r="B650" s="21">
        <v>45322</v>
      </c>
      <c r="C650" s="22" t="s">
        <v>7133</v>
      </c>
      <c r="D650" s="22" t="s">
        <v>7125</v>
      </c>
      <c r="E650" s="22" t="s">
        <v>7123</v>
      </c>
      <c r="F650" s="22" t="s">
        <v>1431</v>
      </c>
      <c r="G650" s="23">
        <v>0</v>
      </c>
      <c r="H650" s="23">
        <v>16309</v>
      </c>
      <c r="I650" s="23">
        <v>0</v>
      </c>
      <c r="J650" s="23">
        <v>135074</v>
      </c>
      <c r="K650" s="22" t="s">
        <v>682</v>
      </c>
      <c r="L650" s="22" t="s">
        <v>683</v>
      </c>
      <c r="M650" s="22"/>
      <c r="N650" s="22"/>
      <c r="O650" s="22"/>
      <c r="P650" s="67" t="str">
        <f t="shared" si="27"/>
        <v/>
      </c>
      <c r="Q650" s="67" t="str">
        <f t="shared" si="30"/>
        <v/>
      </c>
      <c r="T650">
        <f t="shared" si="26"/>
        <v>1</v>
      </c>
      <c r="U650" t="s">
        <v>7120</v>
      </c>
      <c r="V650" t="s">
        <v>369</v>
      </c>
    </row>
    <row r="651" spans="1:22" ht="16.5" x14ac:dyDescent="0.3">
      <c r="A651" s="21">
        <v>45322</v>
      </c>
      <c r="B651" s="21">
        <v>45322</v>
      </c>
      <c r="C651" s="22" t="s">
        <v>4223</v>
      </c>
      <c r="D651" s="22" t="s">
        <v>7134</v>
      </c>
      <c r="E651" s="22" t="s">
        <v>7123</v>
      </c>
      <c r="F651" s="22" t="s">
        <v>4225</v>
      </c>
      <c r="G651" s="23"/>
      <c r="H651" s="23">
        <v>0</v>
      </c>
      <c r="I651" s="23">
        <v>0</v>
      </c>
      <c r="J651" s="23">
        <v>0</v>
      </c>
      <c r="K651" s="22"/>
      <c r="L651" s="22"/>
      <c r="M651" s="22"/>
      <c r="N651" s="22"/>
      <c r="O651" s="22"/>
      <c r="P651" s="67" t="str">
        <f t="shared" si="27"/>
        <v/>
      </c>
      <c r="Q651" s="67" t="str">
        <f t="shared" si="30"/>
        <v/>
      </c>
      <c r="T651">
        <f t="shared" si="26"/>
        <v>1</v>
      </c>
      <c r="V651" t="s">
        <v>369</v>
      </c>
    </row>
    <row r="652" spans="1:22" ht="16.5" x14ac:dyDescent="0.3">
      <c r="A652" s="21">
        <v>45346</v>
      </c>
      <c r="B652" s="21">
        <v>45346</v>
      </c>
      <c r="C652" s="22" t="s">
        <v>7135</v>
      </c>
      <c r="D652" s="22" t="s">
        <v>7125</v>
      </c>
      <c r="E652" s="22" t="s">
        <v>7123</v>
      </c>
      <c r="F652" s="22" t="s">
        <v>1183</v>
      </c>
      <c r="G652" s="23">
        <v>0</v>
      </c>
      <c r="H652" s="23">
        <v>78046</v>
      </c>
      <c r="I652" s="23">
        <v>0</v>
      </c>
      <c r="J652" s="23">
        <v>78046</v>
      </c>
      <c r="K652" s="22" t="s">
        <v>1184</v>
      </c>
      <c r="L652" s="22" t="s">
        <v>1185</v>
      </c>
      <c r="M652" s="22"/>
      <c r="N652" s="22"/>
      <c r="O652" s="22"/>
      <c r="P652" s="67" t="str">
        <f t="shared" si="27"/>
        <v/>
      </c>
      <c r="Q652" s="67" t="str">
        <f t="shared" si="30"/>
        <v/>
      </c>
      <c r="T652">
        <f t="shared" si="26"/>
        <v>2</v>
      </c>
      <c r="U652" t="s">
        <v>7120</v>
      </c>
      <c r="V652" t="s">
        <v>369</v>
      </c>
    </row>
    <row r="653" spans="1:22" ht="16.5" x14ac:dyDescent="0.3">
      <c r="A653" s="21">
        <v>45346</v>
      </c>
      <c r="B653" s="21">
        <v>45346</v>
      </c>
      <c r="C653" s="22" t="s">
        <v>7136</v>
      </c>
      <c r="D653" s="22" t="s">
        <v>7125</v>
      </c>
      <c r="E653" s="22" t="s">
        <v>7123</v>
      </c>
      <c r="F653" s="22" t="s">
        <v>1225</v>
      </c>
      <c r="G653" s="23">
        <v>0</v>
      </c>
      <c r="H653" s="23">
        <v>414</v>
      </c>
      <c r="I653" s="23">
        <v>0</v>
      </c>
      <c r="J653" s="23">
        <v>78460</v>
      </c>
      <c r="K653" s="22" t="s">
        <v>1184</v>
      </c>
      <c r="L653" s="22" t="s">
        <v>1185</v>
      </c>
      <c r="M653" s="22"/>
      <c r="N653" s="22"/>
      <c r="O653" s="22"/>
      <c r="P653" s="67" t="str">
        <f t="shared" si="27"/>
        <v/>
      </c>
      <c r="Q653" s="67" t="str">
        <f t="shared" si="30"/>
        <v/>
      </c>
      <c r="T653">
        <f t="shared" si="26"/>
        <v>2</v>
      </c>
      <c r="U653" t="s">
        <v>7120</v>
      </c>
      <c r="V653" t="s">
        <v>369</v>
      </c>
    </row>
    <row r="654" spans="1:22" ht="16.5" x14ac:dyDescent="0.3">
      <c r="A654" s="21">
        <v>45347</v>
      </c>
      <c r="B654" s="21">
        <v>45347</v>
      </c>
      <c r="C654" s="22" t="s">
        <v>7137</v>
      </c>
      <c r="D654" s="22" t="s">
        <v>7138</v>
      </c>
      <c r="E654" s="22" t="s">
        <v>7123</v>
      </c>
      <c r="F654" s="22" t="s">
        <v>1414</v>
      </c>
      <c r="G654" s="23">
        <v>0</v>
      </c>
      <c r="H654" s="23">
        <v>2433</v>
      </c>
      <c r="I654" s="23">
        <v>0</v>
      </c>
      <c r="J654" s="23">
        <v>80893</v>
      </c>
      <c r="K654" s="22" t="s">
        <v>1415</v>
      </c>
      <c r="L654" s="22" t="s">
        <v>1416</v>
      </c>
      <c r="M654" s="22"/>
      <c r="N654" s="22"/>
      <c r="O654" s="22"/>
      <c r="P654" s="67" t="str">
        <f t="shared" si="27"/>
        <v/>
      </c>
      <c r="Q654" s="67" t="str">
        <f t="shared" si="30"/>
        <v/>
      </c>
      <c r="T654">
        <f t="shared" si="26"/>
        <v>2</v>
      </c>
      <c r="U654" t="s">
        <v>7120</v>
      </c>
      <c r="V654" t="s">
        <v>369</v>
      </c>
    </row>
    <row r="655" spans="1:22" ht="16.5" x14ac:dyDescent="0.3">
      <c r="A655" s="21">
        <v>45351</v>
      </c>
      <c r="B655" s="21">
        <v>45351</v>
      </c>
      <c r="C655" s="22" t="s">
        <v>7139</v>
      </c>
      <c r="D655" s="22" t="s">
        <v>7125</v>
      </c>
      <c r="E655" s="22" t="s">
        <v>7123</v>
      </c>
      <c r="F655" s="22" t="s">
        <v>532</v>
      </c>
      <c r="G655" s="23">
        <v>0</v>
      </c>
      <c r="H655" s="23">
        <v>34589</v>
      </c>
      <c r="I655" s="23">
        <v>0</v>
      </c>
      <c r="J655" s="23">
        <v>115482</v>
      </c>
      <c r="K655" s="22" t="s">
        <v>1163</v>
      </c>
      <c r="L655" s="22" t="s">
        <v>1164</v>
      </c>
      <c r="M655" s="22"/>
      <c r="N655" s="22"/>
      <c r="O655" s="22"/>
      <c r="P655" s="67" t="str">
        <f t="shared" si="27"/>
        <v/>
      </c>
      <c r="Q655" s="67" t="str">
        <f t="shared" si="30"/>
        <v/>
      </c>
      <c r="T655">
        <f t="shared" si="26"/>
        <v>2</v>
      </c>
      <c r="U655" t="s">
        <v>7120</v>
      </c>
      <c r="V655" t="s">
        <v>369</v>
      </c>
    </row>
    <row r="656" spans="1:22" ht="16.5" x14ac:dyDescent="0.3">
      <c r="A656" s="21">
        <v>45351</v>
      </c>
      <c r="B656" s="21">
        <v>45351</v>
      </c>
      <c r="C656" s="22" t="s">
        <v>7140</v>
      </c>
      <c r="D656" s="22" t="s">
        <v>7125</v>
      </c>
      <c r="E656" s="22" t="s">
        <v>7123</v>
      </c>
      <c r="F656" s="22" t="s">
        <v>1204</v>
      </c>
      <c r="G656" s="23">
        <v>0</v>
      </c>
      <c r="H656" s="23">
        <v>296</v>
      </c>
      <c r="I656" s="23">
        <v>0</v>
      </c>
      <c r="J656" s="23">
        <v>115778</v>
      </c>
      <c r="K656" s="22" t="s">
        <v>1163</v>
      </c>
      <c r="L656" s="22" t="s">
        <v>1164</v>
      </c>
      <c r="M656" s="22"/>
      <c r="N656" s="22"/>
      <c r="O656" s="22"/>
      <c r="P656" s="67" t="str">
        <f t="shared" si="27"/>
        <v/>
      </c>
      <c r="Q656" s="67" t="str">
        <f t="shared" si="30"/>
        <v/>
      </c>
      <c r="T656">
        <f t="shared" si="26"/>
        <v>2</v>
      </c>
      <c r="U656" t="s">
        <v>7120</v>
      </c>
      <c r="V656" t="s">
        <v>369</v>
      </c>
    </row>
    <row r="657" spans="1:22" ht="16.5" x14ac:dyDescent="0.3">
      <c r="A657" s="21">
        <v>45351</v>
      </c>
      <c r="B657" s="21">
        <v>45351</v>
      </c>
      <c r="C657" s="22" t="s">
        <v>7141</v>
      </c>
      <c r="D657" s="22" t="s">
        <v>7125</v>
      </c>
      <c r="E657" s="22" t="s">
        <v>7123</v>
      </c>
      <c r="F657" s="22" t="s">
        <v>1162</v>
      </c>
      <c r="G657" s="23">
        <v>0</v>
      </c>
      <c r="H657" s="23">
        <v>924</v>
      </c>
      <c r="I657" s="23">
        <v>0</v>
      </c>
      <c r="J657" s="23">
        <v>116702</v>
      </c>
      <c r="K657" s="22"/>
      <c r="L657" s="22"/>
      <c r="M657" s="22"/>
      <c r="N657" s="22"/>
      <c r="O657" s="22"/>
      <c r="P657" s="67" t="str">
        <f t="shared" si="27"/>
        <v/>
      </c>
      <c r="Q657" s="67" t="str">
        <f t="shared" si="30"/>
        <v/>
      </c>
      <c r="T657">
        <f t="shared" si="26"/>
        <v>2</v>
      </c>
      <c r="U657" t="s">
        <v>7120</v>
      </c>
      <c r="V657" t="s">
        <v>369</v>
      </c>
    </row>
    <row r="658" spans="1:22" ht="16.5" x14ac:dyDescent="0.3">
      <c r="A658" s="21">
        <v>45351</v>
      </c>
      <c r="B658" s="21">
        <v>45351</v>
      </c>
      <c r="C658" s="22" t="s">
        <v>7142</v>
      </c>
      <c r="D658" s="22" t="s">
        <v>7125</v>
      </c>
      <c r="E658" s="22" t="s">
        <v>7123</v>
      </c>
      <c r="F658" s="22" t="s">
        <v>1189</v>
      </c>
      <c r="G658" s="23">
        <v>0</v>
      </c>
      <c r="H658" s="23">
        <v>916</v>
      </c>
      <c r="I658" s="23">
        <v>0</v>
      </c>
      <c r="J658" s="23">
        <v>117618</v>
      </c>
      <c r="K658" s="22" t="s">
        <v>1190</v>
      </c>
      <c r="L658" s="22" t="s">
        <v>1191</v>
      </c>
      <c r="M658" s="22"/>
      <c r="N658" s="22"/>
      <c r="O658" s="22"/>
      <c r="P658" s="67" t="str">
        <f t="shared" si="27"/>
        <v/>
      </c>
      <c r="Q658" s="67" t="str">
        <f t="shared" si="30"/>
        <v/>
      </c>
      <c r="T658">
        <f t="shared" si="26"/>
        <v>2</v>
      </c>
      <c r="U658" t="s">
        <v>7120</v>
      </c>
      <c r="V658" t="s">
        <v>369</v>
      </c>
    </row>
    <row r="659" spans="1:22" ht="16.5" x14ac:dyDescent="0.3">
      <c r="A659" s="21">
        <v>45351</v>
      </c>
      <c r="B659" s="21">
        <v>45351</v>
      </c>
      <c r="C659" s="22" t="s">
        <v>7143</v>
      </c>
      <c r="D659" s="22" t="s">
        <v>7125</v>
      </c>
      <c r="E659" s="22" t="s">
        <v>7123</v>
      </c>
      <c r="F659" s="22" t="s">
        <v>1431</v>
      </c>
      <c r="G659" s="23">
        <v>0</v>
      </c>
      <c r="H659" s="23">
        <v>1623</v>
      </c>
      <c r="I659" s="23">
        <v>0</v>
      </c>
      <c r="J659" s="23">
        <v>119241</v>
      </c>
      <c r="K659" s="22" t="s">
        <v>682</v>
      </c>
      <c r="L659" s="22" t="s">
        <v>683</v>
      </c>
      <c r="M659" s="22"/>
      <c r="N659" s="22"/>
      <c r="O659" s="22"/>
      <c r="P659" s="67" t="str">
        <f t="shared" si="27"/>
        <v/>
      </c>
      <c r="Q659" s="67" t="str">
        <f t="shared" si="30"/>
        <v/>
      </c>
      <c r="T659">
        <f t="shared" si="26"/>
        <v>2</v>
      </c>
      <c r="U659" t="s">
        <v>7120</v>
      </c>
      <c r="V659" t="s">
        <v>369</v>
      </c>
    </row>
    <row r="660" spans="1:22" ht="16.5" x14ac:dyDescent="0.3">
      <c r="A660" s="21">
        <v>45351</v>
      </c>
      <c r="B660" s="21">
        <v>45351</v>
      </c>
      <c r="C660" s="22" t="s">
        <v>7144</v>
      </c>
      <c r="D660" s="22" t="s">
        <v>7138</v>
      </c>
      <c r="E660" s="22" t="s">
        <v>7123</v>
      </c>
      <c r="F660" s="22" t="s">
        <v>1287</v>
      </c>
      <c r="G660" s="23">
        <v>0</v>
      </c>
      <c r="H660" s="23">
        <v>2584</v>
      </c>
      <c r="I660" s="23">
        <v>0</v>
      </c>
      <c r="J660" s="23">
        <v>121825</v>
      </c>
      <c r="K660" s="22"/>
      <c r="L660" s="22"/>
      <c r="M660" s="22"/>
      <c r="N660" s="22"/>
      <c r="O660" s="22"/>
      <c r="P660" s="67" t="str">
        <f t="shared" si="27"/>
        <v/>
      </c>
      <c r="Q660" s="67" t="str">
        <f t="shared" si="30"/>
        <v/>
      </c>
      <c r="T660">
        <f t="shared" si="26"/>
        <v>2</v>
      </c>
      <c r="U660" t="s">
        <v>7120</v>
      </c>
      <c r="V660" t="s">
        <v>369</v>
      </c>
    </row>
    <row r="661" spans="1:22" ht="16.5" x14ac:dyDescent="0.3">
      <c r="A661" s="21">
        <v>45351</v>
      </c>
      <c r="B661" s="21">
        <v>45351</v>
      </c>
      <c r="C661" s="22" t="s">
        <v>7145</v>
      </c>
      <c r="D661" s="22" t="s">
        <v>7125</v>
      </c>
      <c r="E661" s="22" t="s">
        <v>7123</v>
      </c>
      <c r="F661" s="22" t="s">
        <v>521</v>
      </c>
      <c r="G661" s="23">
        <v>0</v>
      </c>
      <c r="H661" s="23">
        <v>998</v>
      </c>
      <c r="I661" s="23">
        <v>0</v>
      </c>
      <c r="J661" s="23">
        <v>122823</v>
      </c>
      <c r="K661" s="22" t="s">
        <v>682</v>
      </c>
      <c r="L661" s="22" t="s">
        <v>683</v>
      </c>
      <c r="M661" s="22"/>
      <c r="N661" s="22"/>
      <c r="O661" s="22"/>
      <c r="P661" s="67" t="str">
        <f t="shared" si="27"/>
        <v/>
      </c>
      <c r="Q661" s="67" t="str">
        <f t="shared" si="30"/>
        <v/>
      </c>
      <c r="T661">
        <f t="shared" si="26"/>
        <v>2</v>
      </c>
      <c r="U661" t="s">
        <v>7120</v>
      </c>
      <c r="V661" t="s">
        <v>369</v>
      </c>
    </row>
    <row r="662" spans="1:22" ht="16.5" x14ac:dyDescent="0.3">
      <c r="A662" s="21">
        <v>45351</v>
      </c>
      <c r="B662" s="21">
        <v>45351</v>
      </c>
      <c r="C662" s="22" t="s">
        <v>4250</v>
      </c>
      <c r="D662" s="22" t="s">
        <v>7134</v>
      </c>
      <c r="E662" s="22" t="s">
        <v>7123</v>
      </c>
      <c r="F662" s="22" t="s">
        <v>4225</v>
      </c>
      <c r="G662" s="23"/>
      <c r="H662" s="23">
        <v>0</v>
      </c>
      <c r="I662" s="23">
        <v>0</v>
      </c>
      <c r="J662" s="23">
        <v>0</v>
      </c>
      <c r="K662" s="22"/>
      <c r="L662" s="22"/>
      <c r="M662" s="22"/>
      <c r="N662" s="22"/>
      <c r="O662" s="22"/>
      <c r="P662" s="67" t="str">
        <f t="shared" si="27"/>
        <v/>
      </c>
      <c r="Q662" s="67" t="str">
        <f t="shared" si="30"/>
        <v/>
      </c>
      <c r="T662">
        <f t="shared" si="26"/>
        <v>2</v>
      </c>
      <c r="V662" t="s">
        <v>369</v>
      </c>
    </row>
    <row r="663" spans="1:22" ht="16.5" x14ac:dyDescent="0.3">
      <c r="A663" s="21">
        <v>45376</v>
      </c>
      <c r="B663" s="21">
        <v>45376</v>
      </c>
      <c r="C663" s="22" t="s">
        <v>7146</v>
      </c>
      <c r="D663" s="22" t="s">
        <v>7147</v>
      </c>
      <c r="E663" s="22" t="s">
        <v>7123</v>
      </c>
      <c r="F663" s="22" t="s">
        <v>1414</v>
      </c>
      <c r="G663" s="23">
        <v>0</v>
      </c>
      <c r="H663" s="23">
        <v>549</v>
      </c>
      <c r="I663" s="23">
        <v>0</v>
      </c>
      <c r="J663" s="23">
        <v>549</v>
      </c>
      <c r="K663" s="22" t="s">
        <v>1415</v>
      </c>
      <c r="L663" s="22" t="s">
        <v>1416</v>
      </c>
      <c r="M663" s="22"/>
      <c r="N663" s="22"/>
      <c r="O663" s="22"/>
      <c r="P663" s="67" t="str">
        <f t="shared" si="27"/>
        <v/>
      </c>
      <c r="Q663" s="67" t="str">
        <f t="shared" si="30"/>
        <v/>
      </c>
      <c r="T663">
        <f t="shared" si="26"/>
        <v>3</v>
      </c>
      <c r="U663" t="s">
        <v>7120</v>
      </c>
      <c r="V663" t="s">
        <v>369</v>
      </c>
    </row>
    <row r="664" spans="1:22" ht="16.5" x14ac:dyDescent="0.3">
      <c r="A664" s="21">
        <v>45376</v>
      </c>
      <c r="B664" s="21">
        <v>45376</v>
      </c>
      <c r="C664" s="22" t="s">
        <v>7148</v>
      </c>
      <c r="D664" s="22" t="s">
        <v>7125</v>
      </c>
      <c r="E664" s="22" t="s">
        <v>7123</v>
      </c>
      <c r="F664" s="22" t="s">
        <v>1225</v>
      </c>
      <c r="G664" s="23">
        <v>0</v>
      </c>
      <c r="H664" s="23">
        <v>332</v>
      </c>
      <c r="I664" s="23">
        <v>0</v>
      </c>
      <c r="J664" s="23">
        <v>881</v>
      </c>
      <c r="K664" s="22" t="s">
        <v>1184</v>
      </c>
      <c r="L664" s="22" t="s">
        <v>1185</v>
      </c>
      <c r="M664" s="22"/>
      <c r="N664" s="22"/>
      <c r="O664" s="22"/>
      <c r="P664" s="67" t="str">
        <f t="shared" si="27"/>
        <v/>
      </c>
      <c r="Q664" s="67" t="str">
        <f t="shared" si="30"/>
        <v/>
      </c>
      <c r="T664">
        <f t="shared" si="26"/>
        <v>3</v>
      </c>
      <c r="U664" t="s">
        <v>7120</v>
      </c>
      <c r="V664" t="s">
        <v>369</v>
      </c>
    </row>
    <row r="665" spans="1:22" ht="16.5" x14ac:dyDescent="0.3">
      <c r="A665" s="21">
        <v>45376</v>
      </c>
      <c r="B665" s="21">
        <v>45376</v>
      </c>
      <c r="C665" s="22" t="s">
        <v>7149</v>
      </c>
      <c r="D665" s="22" t="s">
        <v>7125</v>
      </c>
      <c r="E665" s="22" t="s">
        <v>7123</v>
      </c>
      <c r="F665" s="22" t="s">
        <v>1183</v>
      </c>
      <c r="G665" s="23">
        <v>0</v>
      </c>
      <c r="H665" s="23">
        <v>649114</v>
      </c>
      <c r="I665" s="23">
        <v>0</v>
      </c>
      <c r="J665" s="23">
        <v>649995</v>
      </c>
      <c r="K665" s="22" t="s">
        <v>1184</v>
      </c>
      <c r="L665" s="22" t="s">
        <v>1185</v>
      </c>
      <c r="M665" s="22"/>
      <c r="N665" s="22"/>
      <c r="O665" s="22"/>
      <c r="P665" s="67" t="str">
        <f t="shared" si="27"/>
        <v/>
      </c>
      <c r="Q665" s="67" t="str">
        <f t="shared" si="30"/>
        <v/>
      </c>
      <c r="T665">
        <f t="shared" ref="T665:T726" si="33">+MONTH(A665)</f>
        <v>3</v>
      </c>
      <c r="U665" t="s">
        <v>7120</v>
      </c>
      <c r="V665" t="s">
        <v>369</v>
      </c>
    </row>
    <row r="666" spans="1:22" ht="16.5" x14ac:dyDescent="0.3">
      <c r="A666" s="21">
        <v>45380</v>
      </c>
      <c r="B666" s="21">
        <v>45380</v>
      </c>
      <c r="C666" s="22" t="s">
        <v>7150</v>
      </c>
      <c r="D666" s="22" t="s">
        <v>7125</v>
      </c>
      <c r="E666" s="22" t="s">
        <v>7123</v>
      </c>
      <c r="F666" s="22" t="s">
        <v>1189</v>
      </c>
      <c r="G666" s="23">
        <v>0</v>
      </c>
      <c r="H666" s="23">
        <v>955</v>
      </c>
      <c r="I666" s="23">
        <v>0</v>
      </c>
      <c r="J666" s="23">
        <v>650950</v>
      </c>
      <c r="K666" s="22" t="s">
        <v>1190</v>
      </c>
      <c r="L666" s="22" t="s">
        <v>1191</v>
      </c>
      <c r="M666" s="22"/>
      <c r="N666" s="22"/>
      <c r="O666" s="22"/>
      <c r="P666" s="67" t="str">
        <f t="shared" si="27"/>
        <v/>
      </c>
      <c r="Q666" s="67" t="str">
        <f t="shared" si="30"/>
        <v/>
      </c>
      <c r="T666">
        <f t="shared" si="33"/>
        <v>3</v>
      </c>
      <c r="U666" t="s">
        <v>7120</v>
      </c>
      <c r="V666" t="s">
        <v>369</v>
      </c>
    </row>
    <row r="667" spans="1:22" ht="16.5" x14ac:dyDescent="0.3">
      <c r="A667" s="21">
        <v>45381</v>
      </c>
      <c r="B667" s="21">
        <v>45381</v>
      </c>
      <c r="C667" s="22" t="s">
        <v>7151</v>
      </c>
      <c r="D667" s="22" t="s">
        <v>7125</v>
      </c>
      <c r="E667" s="22" t="s">
        <v>7123</v>
      </c>
      <c r="F667" s="22" t="s">
        <v>1431</v>
      </c>
      <c r="G667" s="23">
        <v>0</v>
      </c>
      <c r="H667" s="23">
        <v>156</v>
      </c>
      <c r="I667" s="23">
        <v>0</v>
      </c>
      <c r="J667" s="23">
        <v>651106</v>
      </c>
      <c r="K667" s="22" t="s">
        <v>682</v>
      </c>
      <c r="L667" s="22" t="s">
        <v>683</v>
      </c>
      <c r="M667" s="22"/>
      <c r="N667" s="22"/>
      <c r="O667" s="22"/>
      <c r="P667" s="67" t="str">
        <f t="shared" ref="P667:P725" si="34">IFERROR(LEFT(O667,FIND("_",O667)-1),"")</f>
        <v/>
      </c>
      <c r="Q667" s="67" t="str">
        <f t="shared" si="30"/>
        <v/>
      </c>
      <c r="T667">
        <f t="shared" si="33"/>
        <v>3</v>
      </c>
      <c r="U667" t="s">
        <v>7120</v>
      </c>
      <c r="V667" t="s">
        <v>369</v>
      </c>
    </row>
    <row r="668" spans="1:22" ht="16.5" x14ac:dyDescent="0.3">
      <c r="A668" s="21">
        <v>45381</v>
      </c>
      <c r="B668" s="21">
        <v>45381</v>
      </c>
      <c r="C668" s="22" t="s">
        <v>7152</v>
      </c>
      <c r="D668" s="22" t="s">
        <v>7147</v>
      </c>
      <c r="E668" s="22" t="s">
        <v>7123</v>
      </c>
      <c r="F668" s="22" t="s">
        <v>1287</v>
      </c>
      <c r="G668" s="23">
        <v>0</v>
      </c>
      <c r="H668" s="23">
        <v>43</v>
      </c>
      <c r="I668" s="23">
        <v>0</v>
      </c>
      <c r="J668" s="23">
        <v>651149</v>
      </c>
      <c r="K668" s="22"/>
      <c r="L668" s="22"/>
      <c r="M668" s="22"/>
      <c r="N668" s="22"/>
      <c r="O668" s="22"/>
      <c r="P668" s="67" t="str">
        <f t="shared" si="34"/>
        <v/>
      </c>
      <c r="Q668" s="67" t="str">
        <f t="shared" si="30"/>
        <v/>
      </c>
      <c r="T668">
        <f t="shared" si="33"/>
        <v>3</v>
      </c>
      <c r="U668" t="s">
        <v>7120</v>
      </c>
      <c r="V668" t="s">
        <v>369</v>
      </c>
    </row>
    <row r="669" spans="1:22" ht="16.5" x14ac:dyDescent="0.3">
      <c r="A669" s="21">
        <v>45381</v>
      </c>
      <c r="B669" s="21">
        <v>45381</v>
      </c>
      <c r="C669" s="22" t="s">
        <v>7153</v>
      </c>
      <c r="D669" s="22" t="s">
        <v>7125</v>
      </c>
      <c r="E669" s="22" t="s">
        <v>7123</v>
      </c>
      <c r="F669" s="22" t="s">
        <v>521</v>
      </c>
      <c r="G669" s="23">
        <v>0</v>
      </c>
      <c r="H669" s="23">
        <v>947</v>
      </c>
      <c r="I669" s="23">
        <v>0</v>
      </c>
      <c r="J669" s="23">
        <v>652096</v>
      </c>
      <c r="K669" s="22" t="s">
        <v>682</v>
      </c>
      <c r="L669" s="22" t="s">
        <v>683</v>
      </c>
      <c r="M669" s="22"/>
      <c r="N669" s="22"/>
      <c r="O669" s="22"/>
      <c r="P669" s="67" t="str">
        <f t="shared" si="34"/>
        <v/>
      </c>
      <c r="Q669" s="67" t="str">
        <f t="shared" si="30"/>
        <v/>
      </c>
      <c r="T669">
        <f t="shared" si="33"/>
        <v>3</v>
      </c>
      <c r="U669" t="s">
        <v>7120</v>
      </c>
      <c r="V669" t="s">
        <v>369</v>
      </c>
    </row>
    <row r="670" spans="1:22" ht="16.5" x14ac:dyDescent="0.3">
      <c r="A670" s="21">
        <v>45382</v>
      </c>
      <c r="B670" s="21">
        <v>45382</v>
      </c>
      <c r="C670" s="22" t="s">
        <v>7154</v>
      </c>
      <c r="D670" s="22" t="s">
        <v>7125</v>
      </c>
      <c r="E670" s="22" t="s">
        <v>7123</v>
      </c>
      <c r="F670" s="22" t="s">
        <v>1204</v>
      </c>
      <c r="G670" s="23">
        <v>0</v>
      </c>
      <c r="H670" s="23">
        <v>307</v>
      </c>
      <c r="I670" s="23">
        <v>0</v>
      </c>
      <c r="J670" s="23">
        <v>652403</v>
      </c>
      <c r="K670" s="22" t="s">
        <v>1163</v>
      </c>
      <c r="L670" s="22" t="s">
        <v>1164</v>
      </c>
      <c r="M670" s="22"/>
      <c r="N670" s="22"/>
      <c r="O670" s="22"/>
      <c r="P670" s="67" t="str">
        <f t="shared" si="34"/>
        <v/>
      </c>
      <c r="Q670" s="67" t="str">
        <f t="shared" si="30"/>
        <v/>
      </c>
      <c r="T670">
        <f t="shared" si="33"/>
        <v>3</v>
      </c>
      <c r="U670" t="s">
        <v>7120</v>
      </c>
      <c r="V670" t="s">
        <v>369</v>
      </c>
    </row>
    <row r="671" spans="1:22" ht="16.5" x14ac:dyDescent="0.3">
      <c r="A671" s="21">
        <v>45382</v>
      </c>
      <c r="B671" s="21">
        <v>45382</v>
      </c>
      <c r="C671" s="22" t="s">
        <v>7155</v>
      </c>
      <c r="D671" s="22" t="s">
        <v>7125</v>
      </c>
      <c r="E671" s="22" t="s">
        <v>7123</v>
      </c>
      <c r="F671" s="22" t="s">
        <v>532</v>
      </c>
      <c r="G671" s="23">
        <v>0</v>
      </c>
      <c r="H671" s="23">
        <v>108119</v>
      </c>
      <c r="I671" s="23">
        <v>0</v>
      </c>
      <c r="J671" s="23">
        <v>760522</v>
      </c>
      <c r="K671" s="22" t="s">
        <v>1163</v>
      </c>
      <c r="L671" s="22" t="s">
        <v>1164</v>
      </c>
      <c r="M671" s="22"/>
      <c r="N671" s="22"/>
      <c r="O671" s="22"/>
      <c r="P671" s="67" t="str">
        <f t="shared" si="34"/>
        <v/>
      </c>
      <c r="Q671" s="67" t="str">
        <f t="shared" si="30"/>
        <v/>
      </c>
      <c r="T671">
        <f t="shared" si="33"/>
        <v>3</v>
      </c>
      <c r="U671" t="s">
        <v>7120</v>
      </c>
      <c r="V671" t="s">
        <v>369</v>
      </c>
    </row>
    <row r="672" spans="1:22" ht="16.5" x14ac:dyDescent="0.3">
      <c r="A672" s="21">
        <v>45382</v>
      </c>
      <c r="B672" s="21">
        <v>45382</v>
      </c>
      <c r="C672" s="22" t="s">
        <v>7156</v>
      </c>
      <c r="D672" s="22" t="s">
        <v>7125</v>
      </c>
      <c r="E672" s="22" t="s">
        <v>7123</v>
      </c>
      <c r="F672" s="22" t="s">
        <v>1162</v>
      </c>
      <c r="G672" s="23">
        <v>0</v>
      </c>
      <c r="H672" s="23">
        <v>982</v>
      </c>
      <c r="I672" s="23">
        <v>0</v>
      </c>
      <c r="J672" s="23">
        <v>761504</v>
      </c>
      <c r="K672" s="22"/>
      <c r="L672" s="22"/>
      <c r="M672" s="22"/>
      <c r="N672" s="22"/>
      <c r="O672" s="22"/>
      <c r="P672" s="67" t="str">
        <f t="shared" si="34"/>
        <v/>
      </c>
      <c r="Q672" s="67" t="str">
        <f t="shared" si="30"/>
        <v/>
      </c>
      <c r="T672">
        <f t="shared" si="33"/>
        <v>3</v>
      </c>
      <c r="U672" t="s">
        <v>7120</v>
      </c>
      <c r="V672" t="s">
        <v>369</v>
      </c>
    </row>
    <row r="673" spans="1:22" ht="16.5" x14ac:dyDescent="0.3">
      <c r="A673" s="21">
        <v>45382</v>
      </c>
      <c r="B673" s="21">
        <v>45382</v>
      </c>
      <c r="C673" s="22" t="s">
        <v>4268</v>
      </c>
      <c r="D673" s="22" t="s">
        <v>7134</v>
      </c>
      <c r="E673" s="22" t="s">
        <v>7123</v>
      </c>
      <c r="F673" s="22" t="s">
        <v>4225</v>
      </c>
      <c r="G673" s="23"/>
      <c r="H673" s="23">
        <v>0</v>
      </c>
      <c r="I673" s="23">
        <v>0</v>
      </c>
      <c r="J673" s="23">
        <v>0</v>
      </c>
      <c r="K673" s="22"/>
      <c r="L673" s="22"/>
      <c r="M673" s="22"/>
      <c r="N673" s="22"/>
      <c r="O673" s="22"/>
      <c r="P673" s="67" t="str">
        <f t="shared" si="34"/>
        <v/>
      </c>
      <c r="Q673" s="67" t="str">
        <f t="shared" si="30"/>
        <v/>
      </c>
      <c r="T673">
        <f t="shared" si="33"/>
        <v>3</v>
      </c>
      <c r="V673" t="s">
        <v>369</v>
      </c>
    </row>
    <row r="674" spans="1:22" ht="16.5" x14ac:dyDescent="0.3">
      <c r="A674" s="21">
        <v>45407</v>
      </c>
      <c r="B674" s="21">
        <v>45407</v>
      </c>
      <c r="C674" s="22" t="s">
        <v>7157</v>
      </c>
      <c r="D674" s="22" t="s">
        <v>7158</v>
      </c>
      <c r="E674" s="22" t="s">
        <v>7123</v>
      </c>
      <c r="F674" s="22" t="s">
        <v>1414</v>
      </c>
      <c r="G674" s="23">
        <v>0</v>
      </c>
      <c r="H674" s="23">
        <v>177</v>
      </c>
      <c r="I674" s="23">
        <v>0</v>
      </c>
      <c r="J674" s="23">
        <v>177</v>
      </c>
      <c r="K674" s="22" t="s">
        <v>1415</v>
      </c>
      <c r="L674" s="22" t="s">
        <v>1416</v>
      </c>
      <c r="M674" s="22"/>
      <c r="N674" s="22"/>
      <c r="O674" s="22"/>
      <c r="P674" s="67" t="str">
        <f t="shared" si="34"/>
        <v/>
      </c>
      <c r="Q674" s="67" t="str">
        <f t="shared" si="30"/>
        <v/>
      </c>
      <c r="T674">
        <f t="shared" si="33"/>
        <v>4</v>
      </c>
      <c r="U674" t="s">
        <v>7120</v>
      </c>
      <c r="V674" t="s">
        <v>369</v>
      </c>
    </row>
    <row r="675" spans="1:22" ht="16.5" x14ac:dyDescent="0.3">
      <c r="A675" s="21">
        <v>45407</v>
      </c>
      <c r="B675" s="21">
        <v>45407</v>
      </c>
      <c r="C675" s="22" t="s">
        <v>7159</v>
      </c>
      <c r="D675" s="22" t="s">
        <v>7125</v>
      </c>
      <c r="E675" s="22" t="s">
        <v>7123</v>
      </c>
      <c r="F675" s="22" t="s">
        <v>1225</v>
      </c>
      <c r="G675" s="23">
        <v>0</v>
      </c>
      <c r="H675" s="23">
        <v>378</v>
      </c>
      <c r="I675" s="23">
        <v>0</v>
      </c>
      <c r="J675" s="23">
        <v>555</v>
      </c>
      <c r="K675" s="22" t="s">
        <v>1184</v>
      </c>
      <c r="L675" s="22" t="s">
        <v>1185</v>
      </c>
      <c r="M675" s="22"/>
      <c r="N675" s="22"/>
      <c r="O675" s="22"/>
      <c r="P675" s="67" t="str">
        <f t="shared" si="34"/>
        <v/>
      </c>
      <c r="Q675" s="67" t="str">
        <f t="shared" si="30"/>
        <v/>
      </c>
      <c r="T675">
        <f t="shared" si="33"/>
        <v>4</v>
      </c>
      <c r="U675" t="s">
        <v>7120</v>
      </c>
      <c r="V675" t="s">
        <v>369</v>
      </c>
    </row>
    <row r="676" spans="1:22" ht="16.5" x14ac:dyDescent="0.3">
      <c r="A676" s="21">
        <v>45407</v>
      </c>
      <c r="B676" s="21">
        <v>45407</v>
      </c>
      <c r="C676" s="22" t="s">
        <v>7160</v>
      </c>
      <c r="D676" s="22" t="s">
        <v>7161</v>
      </c>
      <c r="E676" s="22" t="s">
        <v>7123</v>
      </c>
      <c r="F676" s="22" t="s">
        <v>1183</v>
      </c>
      <c r="G676" s="23">
        <v>0</v>
      </c>
      <c r="H676" s="23">
        <v>380607</v>
      </c>
      <c r="I676" s="23">
        <v>0</v>
      </c>
      <c r="J676" s="23">
        <v>381162</v>
      </c>
      <c r="K676" s="22" t="s">
        <v>1184</v>
      </c>
      <c r="L676" s="22" t="s">
        <v>1185</v>
      </c>
      <c r="M676" s="22"/>
      <c r="N676" s="22"/>
      <c r="O676" s="22"/>
      <c r="P676" s="67" t="str">
        <f t="shared" si="34"/>
        <v/>
      </c>
      <c r="Q676" s="67" t="str">
        <f t="shared" si="30"/>
        <v/>
      </c>
      <c r="T676">
        <f t="shared" si="33"/>
        <v>4</v>
      </c>
      <c r="U676" t="s">
        <v>7120</v>
      </c>
      <c r="V676" t="s">
        <v>369</v>
      </c>
    </row>
    <row r="677" spans="1:22" ht="16.5" x14ac:dyDescent="0.3">
      <c r="A677" s="21">
        <v>45409</v>
      </c>
      <c r="B677" s="21">
        <v>45409</v>
      </c>
      <c r="C677" s="22" t="s">
        <v>7162</v>
      </c>
      <c r="D677" s="22" t="s">
        <v>7125</v>
      </c>
      <c r="E677" s="22" t="s">
        <v>7123</v>
      </c>
      <c r="F677" s="22" t="s">
        <v>1189</v>
      </c>
      <c r="G677" s="23">
        <v>0</v>
      </c>
      <c r="H677" s="23">
        <v>907</v>
      </c>
      <c r="I677" s="23">
        <v>0</v>
      </c>
      <c r="J677" s="23">
        <v>382069</v>
      </c>
      <c r="K677" s="22" t="s">
        <v>1190</v>
      </c>
      <c r="L677" s="22" t="s">
        <v>1191</v>
      </c>
      <c r="M677" s="22"/>
      <c r="N677" s="22"/>
      <c r="O677" s="22"/>
      <c r="P677" s="67" t="str">
        <f t="shared" si="34"/>
        <v/>
      </c>
      <c r="Q677" s="67" t="str">
        <f t="shared" si="30"/>
        <v/>
      </c>
      <c r="T677">
        <f t="shared" si="33"/>
        <v>4</v>
      </c>
      <c r="U677" t="s">
        <v>7120</v>
      </c>
      <c r="V677" t="s">
        <v>369</v>
      </c>
    </row>
    <row r="678" spans="1:22" ht="16.5" x14ac:dyDescent="0.3">
      <c r="A678" s="21">
        <v>45412</v>
      </c>
      <c r="B678" s="21">
        <v>45412</v>
      </c>
      <c r="C678" s="22" t="s">
        <v>7163</v>
      </c>
      <c r="D678" s="22" t="s">
        <v>7125</v>
      </c>
      <c r="E678" s="22" t="s">
        <v>7123</v>
      </c>
      <c r="F678" s="22" t="s">
        <v>1204</v>
      </c>
      <c r="G678" s="23">
        <v>0</v>
      </c>
      <c r="H678" s="23">
        <v>287</v>
      </c>
      <c r="I678" s="23">
        <v>0</v>
      </c>
      <c r="J678" s="23">
        <v>382356</v>
      </c>
      <c r="K678" s="22" t="s">
        <v>1163</v>
      </c>
      <c r="L678" s="22" t="s">
        <v>1164</v>
      </c>
      <c r="M678" s="22"/>
      <c r="N678" s="22"/>
      <c r="O678" s="22"/>
      <c r="P678" s="67" t="str">
        <f t="shared" si="34"/>
        <v/>
      </c>
      <c r="Q678" s="67" t="str">
        <f t="shared" si="30"/>
        <v/>
      </c>
      <c r="T678">
        <f t="shared" si="33"/>
        <v>4</v>
      </c>
      <c r="U678" t="s">
        <v>7120</v>
      </c>
      <c r="V678" t="s">
        <v>369</v>
      </c>
    </row>
    <row r="679" spans="1:22" ht="16.5" x14ac:dyDescent="0.3">
      <c r="A679" s="21">
        <v>45412</v>
      </c>
      <c r="B679" s="21">
        <v>45412</v>
      </c>
      <c r="C679" s="22" t="s">
        <v>7164</v>
      </c>
      <c r="D679" s="22" t="s">
        <v>7125</v>
      </c>
      <c r="E679" s="22" t="s">
        <v>7123</v>
      </c>
      <c r="F679" s="22" t="s">
        <v>1162</v>
      </c>
      <c r="G679" s="23">
        <v>0</v>
      </c>
      <c r="H679" s="23">
        <v>945</v>
      </c>
      <c r="I679" s="23">
        <v>0</v>
      </c>
      <c r="J679" s="23">
        <v>383301</v>
      </c>
      <c r="K679" s="22"/>
      <c r="L679" s="22"/>
      <c r="M679" s="22"/>
      <c r="N679" s="22"/>
      <c r="O679" s="22"/>
      <c r="P679" s="67" t="str">
        <f t="shared" si="34"/>
        <v/>
      </c>
      <c r="Q679" s="67" t="str">
        <f t="shared" si="30"/>
        <v/>
      </c>
      <c r="T679">
        <f t="shared" si="33"/>
        <v>4</v>
      </c>
      <c r="U679" t="s">
        <v>7120</v>
      </c>
      <c r="V679" t="s">
        <v>369</v>
      </c>
    </row>
    <row r="680" spans="1:22" ht="16.5" x14ac:dyDescent="0.3">
      <c r="A680" s="21">
        <v>45412</v>
      </c>
      <c r="B680" s="21">
        <v>45412</v>
      </c>
      <c r="C680" s="22" t="s">
        <v>7165</v>
      </c>
      <c r="D680" s="22" t="s">
        <v>7125</v>
      </c>
      <c r="E680" s="22" t="s">
        <v>7123</v>
      </c>
      <c r="F680" s="22" t="s">
        <v>1431</v>
      </c>
      <c r="G680" s="23">
        <v>0</v>
      </c>
      <c r="H680" s="23">
        <v>142</v>
      </c>
      <c r="I680" s="23">
        <v>0</v>
      </c>
      <c r="J680" s="23">
        <v>383443</v>
      </c>
      <c r="K680" s="22" t="s">
        <v>682</v>
      </c>
      <c r="L680" s="22" t="s">
        <v>683</v>
      </c>
      <c r="M680" s="22"/>
      <c r="N680" s="22"/>
      <c r="O680" s="22"/>
      <c r="P680" s="67" t="str">
        <f t="shared" si="34"/>
        <v/>
      </c>
      <c r="Q680" s="67" t="str">
        <f t="shared" si="30"/>
        <v/>
      </c>
      <c r="T680">
        <f t="shared" si="33"/>
        <v>4</v>
      </c>
      <c r="U680" t="s">
        <v>7120</v>
      </c>
      <c r="V680" t="s">
        <v>369</v>
      </c>
    </row>
    <row r="681" spans="1:22" ht="16.5" x14ac:dyDescent="0.3">
      <c r="A681" s="21">
        <v>45412</v>
      </c>
      <c r="B681" s="21">
        <v>45412</v>
      </c>
      <c r="C681" s="22" t="s">
        <v>7166</v>
      </c>
      <c r="D681" s="22" t="s">
        <v>7147</v>
      </c>
      <c r="E681" s="22" t="s">
        <v>7123</v>
      </c>
      <c r="F681" s="22" t="s">
        <v>1287</v>
      </c>
      <c r="G681" s="23">
        <v>0</v>
      </c>
      <c r="H681" s="23">
        <v>310</v>
      </c>
      <c r="I681" s="23">
        <v>0</v>
      </c>
      <c r="J681" s="23">
        <v>383753</v>
      </c>
      <c r="K681" s="22"/>
      <c r="L681" s="22"/>
      <c r="M681" s="22"/>
      <c r="N681" s="22"/>
      <c r="O681" s="22"/>
      <c r="P681" s="67" t="str">
        <f t="shared" si="34"/>
        <v/>
      </c>
      <c r="Q681" s="67" t="str">
        <f t="shared" si="30"/>
        <v/>
      </c>
      <c r="T681">
        <f t="shared" si="33"/>
        <v>4</v>
      </c>
      <c r="U681" t="s">
        <v>7120</v>
      </c>
      <c r="V681" t="s">
        <v>369</v>
      </c>
    </row>
    <row r="682" spans="1:22" ht="16.5" x14ac:dyDescent="0.3">
      <c r="A682" s="21">
        <v>45412</v>
      </c>
      <c r="B682" s="21">
        <v>45412</v>
      </c>
      <c r="C682" s="22" t="s">
        <v>7167</v>
      </c>
      <c r="D682" s="22" t="s">
        <v>7125</v>
      </c>
      <c r="E682" s="22" t="s">
        <v>7123</v>
      </c>
      <c r="F682" s="22" t="s">
        <v>521</v>
      </c>
      <c r="G682" s="23">
        <v>0</v>
      </c>
      <c r="H682" s="23">
        <v>1096</v>
      </c>
      <c r="I682" s="23">
        <v>0</v>
      </c>
      <c r="J682" s="23">
        <v>384849</v>
      </c>
      <c r="K682" s="22" t="s">
        <v>682</v>
      </c>
      <c r="L682" s="22" t="s">
        <v>683</v>
      </c>
      <c r="M682" s="22"/>
      <c r="N682" s="22"/>
      <c r="O682" s="22"/>
      <c r="P682" s="67" t="str">
        <f t="shared" si="34"/>
        <v/>
      </c>
      <c r="Q682" s="67" t="str">
        <f t="shared" si="30"/>
        <v/>
      </c>
      <c r="T682">
        <f t="shared" si="33"/>
        <v>4</v>
      </c>
      <c r="U682" t="s">
        <v>7120</v>
      </c>
      <c r="V682" t="s">
        <v>369</v>
      </c>
    </row>
    <row r="683" spans="1:22" ht="16.5" x14ac:dyDescent="0.3">
      <c r="A683" s="21">
        <v>45412</v>
      </c>
      <c r="B683" s="21">
        <v>45412</v>
      </c>
      <c r="C683" s="22" t="s">
        <v>7168</v>
      </c>
      <c r="D683" s="22" t="s">
        <v>7169</v>
      </c>
      <c r="E683" s="22" t="s">
        <v>7123</v>
      </c>
      <c r="F683" s="22" t="s">
        <v>532</v>
      </c>
      <c r="G683" s="23">
        <v>0</v>
      </c>
      <c r="H683" s="23">
        <v>307230</v>
      </c>
      <c r="I683" s="23">
        <v>0</v>
      </c>
      <c r="J683" s="23">
        <v>692079</v>
      </c>
      <c r="K683" s="22" t="s">
        <v>1163</v>
      </c>
      <c r="L683" s="22" t="s">
        <v>1164</v>
      </c>
      <c r="M683" s="22"/>
      <c r="N683" s="22"/>
      <c r="O683" s="22"/>
      <c r="P683" s="67" t="str">
        <f t="shared" si="34"/>
        <v/>
      </c>
      <c r="Q683" s="67" t="str">
        <f t="shared" si="30"/>
        <v/>
      </c>
      <c r="T683">
        <f t="shared" si="33"/>
        <v>4</v>
      </c>
      <c r="U683" t="s">
        <v>7120</v>
      </c>
      <c r="V683" t="s">
        <v>369</v>
      </c>
    </row>
    <row r="684" spans="1:22" ht="16.5" x14ac:dyDescent="0.3">
      <c r="A684" s="21">
        <v>45412</v>
      </c>
      <c r="B684" s="21">
        <v>45412</v>
      </c>
      <c r="C684" s="22" t="s">
        <v>4285</v>
      </c>
      <c r="D684" s="22" t="s">
        <v>7134</v>
      </c>
      <c r="E684" s="22" t="s">
        <v>7123</v>
      </c>
      <c r="F684" s="22" t="s">
        <v>4225</v>
      </c>
      <c r="G684" s="23"/>
      <c r="H684" s="23">
        <v>0</v>
      </c>
      <c r="I684" s="23">
        <v>0</v>
      </c>
      <c r="J684" s="23">
        <v>0</v>
      </c>
      <c r="K684" s="22"/>
      <c r="L684" s="22"/>
      <c r="M684" s="22"/>
      <c r="N684" s="22"/>
      <c r="O684" s="22"/>
      <c r="P684" s="67" t="str">
        <f t="shared" si="34"/>
        <v/>
      </c>
      <c r="Q684" s="67" t="str">
        <f t="shared" si="30"/>
        <v/>
      </c>
      <c r="T684">
        <f t="shared" si="33"/>
        <v>4</v>
      </c>
      <c r="V684" t="s">
        <v>369</v>
      </c>
    </row>
    <row r="685" spans="1:22" ht="16.5" x14ac:dyDescent="0.3">
      <c r="A685" s="21">
        <v>45437</v>
      </c>
      <c r="B685" s="21">
        <v>45437</v>
      </c>
      <c r="C685" s="22" t="s">
        <v>7170</v>
      </c>
      <c r="D685" s="22" t="s">
        <v>7171</v>
      </c>
      <c r="E685" s="22" t="s">
        <v>7123</v>
      </c>
      <c r="F685" s="22" t="s">
        <v>1183</v>
      </c>
      <c r="G685" s="23">
        <v>0</v>
      </c>
      <c r="H685" s="23">
        <v>258902</v>
      </c>
      <c r="I685" s="23">
        <v>0</v>
      </c>
      <c r="J685" s="23">
        <v>258902</v>
      </c>
      <c r="K685" s="22" t="s">
        <v>1184</v>
      </c>
      <c r="L685" s="22" t="s">
        <v>1185</v>
      </c>
      <c r="M685" s="22"/>
      <c r="N685" s="22"/>
      <c r="O685" s="22"/>
      <c r="P685" s="67" t="str">
        <f t="shared" si="34"/>
        <v/>
      </c>
      <c r="Q685" s="67" t="str">
        <f t="shared" si="30"/>
        <v/>
      </c>
      <c r="T685">
        <f t="shared" si="33"/>
        <v>5</v>
      </c>
      <c r="U685" t="s">
        <v>7120</v>
      </c>
      <c r="V685" t="s">
        <v>369</v>
      </c>
    </row>
    <row r="686" spans="1:22" ht="16.5" x14ac:dyDescent="0.3">
      <c r="A686" s="21">
        <v>45437</v>
      </c>
      <c r="B686" s="21">
        <v>45437</v>
      </c>
      <c r="C686" s="22" t="s">
        <v>7172</v>
      </c>
      <c r="D686" s="22" t="s">
        <v>7173</v>
      </c>
      <c r="E686" s="22" t="s">
        <v>7123</v>
      </c>
      <c r="F686" s="22" t="s">
        <v>1225</v>
      </c>
      <c r="G686" s="23">
        <v>0</v>
      </c>
      <c r="H686" s="23">
        <v>350</v>
      </c>
      <c r="I686" s="23">
        <v>0</v>
      </c>
      <c r="J686" s="23">
        <v>259252</v>
      </c>
      <c r="K686" s="22" t="s">
        <v>1184</v>
      </c>
      <c r="L686" s="22" t="s">
        <v>1185</v>
      </c>
      <c r="M686" s="22"/>
      <c r="N686" s="22"/>
      <c r="O686" s="22"/>
      <c r="P686" s="67" t="str">
        <f t="shared" si="34"/>
        <v/>
      </c>
      <c r="Q686" s="67" t="str">
        <f t="shared" si="30"/>
        <v/>
      </c>
      <c r="T686">
        <f t="shared" si="33"/>
        <v>5</v>
      </c>
      <c r="U686" t="s">
        <v>7120</v>
      </c>
      <c r="V686" t="s">
        <v>369</v>
      </c>
    </row>
    <row r="687" spans="1:22" ht="16.5" x14ac:dyDescent="0.3">
      <c r="A687" s="21">
        <v>45437</v>
      </c>
      <c r="B687" s="21">
        <v>45437</v>
      </c>
      <c r="C687" s="22" t="s">
        <v>7174</v>
      </c>
      <c r="D687" s="22" t="s">
        <v>7175</v>
      </c>
      <c r="E687" s="22" t="s">
        <v>7123</v>
      </c>
      <c r="F687" s="22" t="s">
        <v>1414</v>
      </c>
      <c r="G687" s="23">
        <v>0</v>
      </c>
      <c r="H687" s="23">
        <v>142</v>
      </c>
      <c r="I687" s="23">
        <v>0</v>
      </c>
      <c r="J687" s="23">
        <v>259394</v>
      </c>
      <c r="K687" s="22" t="s">
        <v>1415</v>
      </c>
      <c r="L687" s="22" t="s">
        <v>1416</v>
      </c>
      <c r="M687" s="22"/>
      <c r="N687" s="22"/>
      <c r="O687" s="22"/>
      <c r="P687" s="67" t="str">
        <f t="shared" si="34"/>
        <v/>
      </c>
      <c r="Q687" s="67" t="str">
        <f t="shared" si="30"/>
        <v/>
      </c>
      <c r="T687">
        <f t="shared" si="33"/>
        <v>5</v>
      </c>
      <c r="U687" t="s">
        <v>7120</v>
      </c>
      <c r="V687" t="s">
        <v>369</v>
      </c>
    </row>
    <row r="688" spans="1:22" ht="16.5" x14ac:dyDescent="0.3">
      <c r="A688" s="21">
        <v>45443</v>
      </c>
      <c r="B688" s="21">
        <v>45443</v>
      </c>
      <c r="C688" s="22" t="s">
        <v>7176</v>
      </c>
      <c r="D688" s="22" t="s">
        <v>7173</v>
      </c>
      <c r="E688" s="22" t="s">
        <v>7123</v>
      </c>
      <c r="F688" s="22" t="s">
        <v>532</v>
      </c>
      <c r="G688" s="23">
        <v>0</v>
      </c>
      <c r="H688" s="23">
        <v>22628</v>
      </c>
      <c r="I688" s="23">
        <v>0</v>
      </c>
      <c r="J688" s="23">
        <v>282022</v>
      </c>
      <c r="K688" s="22" t="s">
        <v>1163</v>
      </c>
      <c r="L688" s="22" t="s">
        <v>1164</v>
      </c>
      <c r="M688" s="22"/>
      <c r="N688" s="22"/>
      <c r="O688" s="22"/>
      <c r="P688" s="67" t="str">
        <f t="shared" si="34"/>
        <v/>
      </c>
      <c r="Q688" s="67" t="str">
        <f t="shared" si="30"/>
        <v/>
      </c>
      <c r="T688">
        <f t="shared" si="33"/>
        <v>5</v>
      </c>
      <c r="U688" t="s">
        <v>7120</v>
      </c>
      <c r="V688" t="s">
        <v>369</v>
      </c>
    </row>
    <row r="689" spans="1:22" ht="16.5" x14ac:dyDescent="0.3">
      <c r="A689" s="21">
        <v>45443</v>
      </c>
      <c r="B689" s="21">
        <v>45443</v>
      </c>
      <c r="C689" s="22" t="s">
        <v>7177</v>
      </c>
      <c r="D689" s="22" t="s">
        <v>7178</v>
      </c>
      <c r="E689" s="22" t="s">
        <v>7123</v>
      </c>
      <c r="F689" s="22" t="s">
        <v>521</v>
      </c>
      <c r="G689" s="23">
        <v>0</v>
      </c>
      <c r="H689" s="23">
        <v>992</v>
      </c>
      <c r="I689" s="23">
        <v>0</v>
      </c>
      <c r="J689" s="23">
        <v>283014</v>
      </c>
      <c r="K689" s="22" t="s">
        <v>682</v>
      </c>
      <c r="L689" s="22" t="s">
        <v>683</v>
      </c>
      <c r="M689" s="22"/>
      <c r="N689" s="22"/>
      <c r="O689" s="22"/>
      <c r="P689" s="67" t="str">
        <f t="shared" si="34"/>
        <v/>
      </c>
      <c r="Q689" s="67" t="str">
        <f t="shared" si="30"/>
        <v/>
      </c>
      <c r="T689">
        <f t="shared" si="33"/>
        <v>5</v>
      </c>
      <c r="U689" t="s">
        <v>7120</v>
      </c>
      <c r="V689" t="s">
        <v>369</v>
      </c>
    </row>
    <row r="690" spans="1:22" ht="16.5" x14ac:dyDescent="0.3">
      <c r="A690" s="21">
        <v>45443</v>
      </c>
      <c r="B690" s="21">
        <v>45443</v>
      </c>
      <c r="C690" s="22" t="s">
        <v>7179</v>
      </c>
      <c r="D690" s="22" t="s">
        <v>7173</v>
      </c>
      <c r="E690" s="22" t="s">
        <v>7123</v>
      </c>
      <c r="F690" s="22" t="s">
        <v>1189</v>
      </c>
      <c r="G690" s="23">
        <v>0</v>
      </c>
      <c r="H690" s="23">
        <v>918</v>
      </c>
      <c r="I690" s="23">
        <v>0</v>
      </c>
      <c r="J690" s="23">
        <v>283932</v>
      </c>
      <c r="K690" s="22" t="s">
        <v>1190</v>
      </c>
      <c r="L690" s="22" t="s">
        <v>1191</v>
      </c>
      <c r="M690" s="22"/>
      <c r="N690" s="22"/>
      <c r="O690" s="22"/>
      <c r="P690" s="67" t="str">
        <f t="shared" si="34"/>
        <v/>
      </c>
      <c r="Q690" s="67" t="str">
        <f t="shared" si="30"/>
        <v/>
      </c>
      <c r="T690">
        <f t="shared" si="33"/>
        <v>5</v>
      </c>
      <c r="U690" t="s">
        <v>7120</v>
      </c>
      <c r="V690" t="s">
        <v>369</v>
      </c>
    </row>
    <row r="691" spans="1:22" ht="16.5" x14ac:dyDescent="0.3">
      <c r="A691" s="21">
        <v>45443</v>
      </c>
      <c r="B691" s="21">
        <v>45443</v>
      </c>
      <c r="C691" s="22" t="s">
        <v>7180</v>
      </c>
      <c r="D691" s="22" t="s">
        <v>7158</v>
      </c>
      <c r="E691" s="22" t="s">
        <v>7123</v>
      </c>
      <c r="F691" s="22" t="s">
        <v>1287</v>
      </c>
      <c r="G691" s="23">
        <v>0</v>
      </c>
      <c r="H691" s="23">
        <v>428</v>
      </c>
      <c r="I691" s="23">
        <v>0</v>
      </c>
      <c r="J691" s="23">
        <v>284360</v>
      </c>
      <c r="K691" s="22"/>
      <c r="L691" s="22"/>
      <c r="M691" s="22"/>
      <c r="N691" s="22"/>
      <c r="O691" s="22"/>
      <c r="P691" s="67" t="str">
        <f t="shared" si="34"/>
        <v/>
      </c>
      <c r="Q691" s="67" t="str">
        <f t="shared" si="30"/>
        <v/>
      </c>
      <c r="T691">
        <f t="shared" si="33"/>
        <v>5</v>
      </c>
      <c r="U691" t="s">
        <v>7120</v>
      </c>
      <c r="V691" t="s">
        <v>369</v>
      </c>
    </row>
    <row r="692" spans="1:22" ht="16.5" x14ac:dyDescent="0.3">
      <c r="A692" s="21">
        <v>45443</v>
      </c>
      <c r="B692" s="21">
        <v>45443</v>
      </c>
      <c r="C692" s="22" t="s">
        <v>7181</v>
      </c>
      <c r="D692" s="22" t="s">
        <v>7173</v>
      </c>
      <c r="E692" s="22" t="s">
        <v>7123</v>
      </c>
      <c r="F692" s="22" t="s">
        <v>1431</v>
      </c>
      <c r="G692" s="23">
        <v>0</v>
      </c>
      <c r="H692" s="23">
        <v>136</v>
      </c>
      <c r="I692" s="23">
        <v>0</v>
      </c>
      <c r="J692" s="23">
        <v>284496</v>
      </c>
      <c r="K692" s="22" t="s">
        <v>682</v>
      </c>
      <c r="L692" s="22" t="s">
        <v>683</v>
      </c>
      <c r="M692" s="22"/>
      <c r="N692" s="22"/>
      <c r="O692" s="22"/>
      <c r="P692" s="67" t="str">
        <f t="shared" si="34"/>
        <v/>
      </c>
      <c r="Q692" s="67" t="str">
        <f t="shared" si="30"/>
        <v/>
      </c>
      <c r="T692">
        <f t="shared" si="33"/>
        <v>5</v>
      </c>
      <c r="U692" t="s">
        <v>7120</v>
      </c>
      <c r="V692" t="s">
        <v>369</v>
      </c>
    </row>
    <row r="693" spans="1:22" ht="16.5" x14ac:dyDescent="0.3">
      <c r="A693" s="21">
        <v>45443</v>
      </c>
      <c r="B693" s="21">
        <v>45443</v>
      </c>
      <c r="C693" s="22" t="s">
        <v>7182</v>
      </c>
      <c r="D693" s="22" t="s">
        <v>7173</v>
      </c>
      <c r="E693" s="22" t="s">
        <v>7123</v>
      </c>
      <c r="F693" s="22" t="s">
        <v>1204</v>
      </c>
      <c r="G693" s="23">
        <v>0</v>
      </c>
      <c r="H693" s="23">
        <v>286</v>
      </c>
      <c r="I693" s="23">
        <v>0</v>
      </c>
      <c r="J693" s="23">
        <v>284782</v>
      </c>
      <c r="K693" s="22" t="s">
        <v>1163</v>
      </c>
      <c r="L693" s="22" t="s">
        <v>1164</v>
      </c>
      <c r="M693" s="22"/>
      <c r="N693" s="22"/>
      <c r="O693" s="22"/>
      <c r="P693" s="67" t="str">
        <f t="shared" si="34"/>
        <v/>
      </c>
      <c r="Q693" s="67" t="str">
        <f t="shared" si="30"/>
        <v/>
      </c>
      <c r="T693">
        <f t="shared" si="33"/>
        <v>5</v>
      </c>
      <c r="U693" t="s">
        <v>7120</v>
      </c>
      <c r="V693" t="s">
        <v>369</v>
      </c>
    </row>
    <row r="694" spans="1:22" ht="16.5" x14ac:dyDescent="0.3">
      <c r="A694" s="21">
        <v>45443</v>
      </c>
      <c r="B694" s="21">
        <v>45443</v>
      </c>
      <c r="C694" s="22" t="s">
        <v>4310</v>
      </c>
      <c r="D694" s="22" t="s">
        <v>7134</v>
      </c>
      <c r="E694" s="22" t="s">
        <v>7123</v>
      </c>
      <c r="F694" s="22" t="s">
        <v>4225</v>
      </c>
      <c r="G694" s="23"/>
      <c r="H694" s="23">
        <v>0</v>
      </c>
      <c r="I694" s="23">
        <v>0</v>
      </c>
      <c r="J694" s="23">
        <v>0</v>
      </c>
      <c r="K694" s="22"/>
      <c r="L694" s="22"/>
      <c r="M694" s="22"/>
      <c r="N694" s="22"/>
      <c r="O694" s="22"/>
      <c r="P694" s="67" t="str">
        <f t="shared" si="34"/>
        <v/>
      </c>
      <c r="Q694" s="67" t="str">
        <f t="shared" si="30"/>
        <v/>
      </c>
      <c r="T694">
        <f t="shared" si="33"/>
        <v>5</v>
      </c>
      <c r="V694" t="s">
        <v>369</v>
      </c>
    </row>
    <row r="695" spans="1:22" ht="16.5" x14ac:dyDescent="0.3">
      <c r="A695" s="21">
        <v>45468</v>
      </c>
      <c r="B695" s="21">
        <v>45468</v>
      </c>
      <c r="C695" s="22" t="s">
        <v>7183</v>
      </c>
      <c r="D695" s="22" t="s">
        <v>7184</v>
      </c>
      <c r="E695" s="22" t="s">
        <v>7123</v>
      </c>
      <c r="F695" s="22" t="s">
        <v>1225</v>
      </c>
      <c r="G695" s="23">
        <v>0</v>
      </c>
      <c r="H695" s="23">
        <v>75476</v>
      </c>
      <c r="I695" s="23">
        <v>0</v>
      </c>
      <c r="J695" s="23">
        <v>75476</v>
      </c>
      <c r="K695" s="22" t="s">
        <v>1184</v>
      </c>
      <c r="L695" s="22" t="s">
        <v>1185</v>
      </c>
      <c r="M695" s="22"/>
      <c r="N695" s="22"/>
      <c r="O695" s="22"/>
      <c r="P695" s="67" t="str">
        <f t="shared" si="34"/>
        <v/>
      </c>
      <c r="Q695" s="67" t="str">
        <f t="shared" si="30"/>
        <v/>
      </c>
      <c r="T695">
        <f t="shared" si="33"/>
        <v>6</v>
      </c>
      <c r="U695" t="s">
        <v>7120</v>
      </c>
      <c r="V695" t="s">
        <v>369</v>
      </c>
    </row>
    <row r="696" spans="1:22" ht="16.5" x14ac:dyDescent="0.3">
      <c r="A696" s="21">
        <v>45468</v>
      </c>
      <c r="B696" s="21">
        <v>45468</v>
      </c>
      <c r="C696" s="22" t="s">
        <v>7185</v>
      </c>
      <c r="D696" s="22" t="s">
        <v>7186</v>
      </c>
      <c r="E696" s="22" t="s">
        <v>7123</v>
      </c>
      <c r="F696" s="22" t="s">
        <v>1183</v>
      </c>
      <c r="G696" s="23">
        <v>0</v>
      </c>
      <c r="H696" s="23">
        <v>317107</v>
      </c>
      <c r="I696" s="23">
        <v>0</v>
      </c>
      <c r="J696" s="23">
        <v>392583</v>
      </c>
      <c r="K696" s="22" t="s">
        <v>1184</v>
      </c>
      <c r="L696" s="22" t="s">
        <v>1185</v>
      </c>
      <c r="M696" s="22"/>
      <c r="N696" s="22"/>
      <c r="O696" s="22"/>
      <c r="P696" s="67" t="str">
        <f t="shared" si="34"/>
        <v/>
      </c>
      <c r="Q696" s="67" t="str">
        <f t="shared" si="30"/>
        <v/>
      </c>
      <c r="T696">
        <f t="shared" si="33"/>
        <v>6</v>
      </c>
      <c r="U696" t="s">
        <v>7120</v>
      </c>
      <c r="V696" t="s">
        <v>369</v>
      </c>
    </row>
    <row r="697" spans="1:22" ht="16.5" x14ac:dyDescent="0.3">
      <c r="A697" s="21">
        <v>45468</v>
      </c>
      <c r="B697" s="21">
        <v>45468</v>
      </c>
      <c r="C697" s="22" t="s">
        <v>7187</v>
      </c>
      <c r="D697" s="22" t="s">
        <v>7188</v>
      </c>
      <c r="E697" s="22" t="s">
        <v>7123</v>
      </c>
      <c r="F697" s="22" t="s">
        <v>1414</v>
      </c>
      <c r="G697" s="23">
        <v>0</v>
      </c>
      <c r="H697" s="23">
        <v>121</v>
      </c>
      <c r="I697" s="23">
        <v>0</v>
      </c>
      <c r="J697" s="23">
        <v>392704</v>
      </c>
      <c r="K697" s="22" t="s">
        <v>1415</v>
      </c>
      <c r="L697" s="22" t="s">
        <v>1416</v>
      </c>
      <c r="M697" s="22"/>
      <c r="N697" s="22"/>
      <c r="O697" s="22"/>
      <c r="P697" s="67" t="str">
        <f t="shared" si="34"/>
        <v/>
      </c>
      <c r="Q697" s="67" t="str">
        <f t="shared" ref="Q697:Q725" si="35">IFERROR(RIGHT(O697,LEN(O697)-FIND("_",O697)),"")</f>
        <v/>
      </c>
      <c r="T697">
        <f t="shared" si="33"/>
        <v>6</v>
      </c>
      <c r="U697" t="s">
        <v>7120</v>
      </c>
      <c r="V697" t="s">
        <v>369</v>
      </c>
    </row>
    <row r="698" spans="1:22" ht="16.5" x14ac:dyDescent="0.3">
      <c r="A698" s="21">
        <v>45471</v>
      </c>
      <c r="B698" s="21">
        <v>45471</v>
      </c>
      <c r="C698" s="22" t="s">
        <v>7189</v>
      </c>
      <c r="D698" s="22" t="s">
        <v>7184</v>
      </c>
      <c r="E698" s="22" t="s">
        <v>7123</v>
      </c>
      <c r="F698" s="22" t="s">
        <v>1189</v>
      </c>
      <c r="G698" s="23">
        <v>0</v>
      </c>
      <c r="H698" s="23">
        <v>872</v>
      </c>
      <c r="I698" s="23">
        <v>0</v>
      </c>
      <c r="J698" s="23">
        <v>393576</v>
      </c>
      <c r="K698" s="22" t="s">
        <v>1190</v>
      </c>
      <c r="L698" s="22" t="s">
        <v>1191</v>
      </c>
      <c r="M698" s="22"/>
      <c r="N698" s="22"/>
      <c r="O698" s="22"/>
      <c r="P698" s="67" t="str">
        <f t="shared" si="34"/>
        <v/>
      </c>
      <c r="Q698" s="67" t="str">
        <f t="shared" si="35"/>
        <v/>
      </c>
      <c r="T698">
        <f t="shared" si="33"/>
        <v>6</v>
      </c>
      <c r="U698" t="s">
        <v>7120</v>
      </c>
      <c r="V698" t="s">
        <v>369</v>
      </c>
    </row>
    <row r="699" spans="1:22" ht="16.5" x14ac:dyDescent="0.3">
      <c r="A699" s="21">
        <v>45472</v>
      </c>
      <c r="B699" s="21">
        <v>45472</v>
      </c>
      <c r="C699" s="22" t="s">
        <v>7190</v>
      </c>
      <c r="D699" s="22" t="s">
        <v>7184</v>
      </c>
      <c r="E699" s="22" t="s">
        <v>7123</v>
      </c>
      <c r="F699" s="22" t="s">
        <v>1431</v>
      </c>
      <c r="G699" s="23">
        <v>0</v>
      </c>
      <c r="H699" s="23">
        <v>124</v>
      </c>
      <c r="I699" s="23">
        <v>0</v>
      </c>
      <c r="J699" s="23">
        <v>393700</v>
      </c>
      <c r="K699" s="22" t="s">
        <v>682</v>
      </c>
      <c r="L699" s="22" t="s">
        <v>683</v>
      </c>
      <c r="M699" s="22"/>
      <c r="N699" s="22"/>
      <c r="O699" s="22"/>
      <c r="P699" s="67" t="str">
        <f t="shared" si="34"/>
        <v/>
      </c>
      <c r="Q699" s="67" t="str">
        <f t="shared" si="35"/>
        <v/>
      </c>
      <c r="T699">
        <f t="shared" si="33"/>
        <v>6</v>
      </c>
      <c r="U699" t="s">
        <v>7120</v>
      </c>
      <c r="V699" t="s">
        <v>369</v>
      </c>
    </row>
    <row r="700" spans="1:22" ht="16.5" x14ac:dyDescent="0.3">
      <c r="A700" s="21">
        <v>45472</v>
      </c>
      <c r="B700" s="21">
        <v>45472</v>
      </c>
      <c r="C700" s="22" t="s">
        <v>7191</v>
      </c>
      <c r="D700" s="22" t="s">
        <v>7188</v>
      </c>
      <c r="E700" s="22" t="s">
        <v>7123</v>
      </c>
      <c r="F700" s="22" t="s">
        <v>1287</v>
      </c>
      <c r="G700" s="23">
        <v>0</v>
      </c>
      <c r="H700" s="23">
        <v>857</v>
      </c>
      <c r="I700" s="23">
        <v>0</v>
      </c>
      <c r="J700" s="23">
        <v>394557</v>
      </c>
      <c r="K700" s="22"/>
      <c r="L700" s="22"/>
      <c r="M700" s="22"/>
      <c r="N700" s="22"/>
      <c r="O700" s="22"/>
      <c r="P700" s="67" t="str">
        <f t="shared" si="34"/>
        <v/>
      </c>
      <c r="Q700" s="67" t="str">
        <f t="shared" si="35"/>
        <v/>
      </c>
      <c r="T700">
        <f t="shared" si="33"/>
        <v>6</v>
      </c>
      <c r="U700" t="s">
        <v>7120</v>
      </c>
      <c r="V700" t="s">
        <v>369</v>
      </c>
    </row>
    <row r="701" spans="1:22" ht="16.5" x14ac:dyDescent="0.3">
      <c r="A701" s="21">
        <v>45472</v>
      </c>
      <c r="B701" s="21">
        <v>45472</v>
      </c>
      <c r="C701" s="22" t="s">
        <v>7192</v>
      </c>
      <c r="D701" s="22" t="s">
        <v>7184</v>
      </c>
      <c r="E701" s="22" t="s">
        <v>7123</v>
      </c>
      <c r="F701" s="22" t="s">
        <v>521</v>
      </c>
      <c r="G701" s="23">
        <v>0</v>
      </c>
      <c r="H701" s="23">
        <v>725</v>
      </c>
      <c r="I701" s="23">
        <v>0</v>
      </c>
      <c r="J701" s="23">
        <v>395282</v>
      </c>
      <c r="K701" s="22" t="s">
        <v>682</v>
      </c>
      <c r="L701" s="22" t="s">
        <v>683</v>
      </c>
      <c r="M701" s="22"/>
      <c r="N701" s="22"/>
      <c r="O701" s="22"/>
      <c r="P701" s="67" t="str">
        <f t="shared" si="34"/>
        <v/>
      </c>
      <c r="Q701" s="67" t="str">
        <f t="shared" si="35"/>
        <v/>
      </c>
      <c r="T701">
        <f t="shared" si="33"/>
        <v>6</v>
      </c>
      <c r="U701" t="s">
        <v>7120</v>
      </c>
      <c r="V701" t="s">
        <v>369</v>
      </c>
    </row>
    <row r="702" spans="1:22" ht="16.5" x14ac:dyDescent="0.3">
      <c r="A702" s="21">
        <v>45473</v>
      </c>
      <c r="B702" s="21">
        <v>45473</v>
      </c>
      <c r="C702" s="22" t="s">
        <v>7193</v>
      </c>
      <c r="D702" s="22" t="s">
        <v>7184</v>
      </c>
      <c r="E702" s="22" t="s">
        <v>7123</v>
      </c>
      <c r="F702" s="22" t="s">
        <v>1204</v>
      </c>
      <c r="G702" s="23">
        <v>0</v>
      </c>
      <c r="H702" s="23">
        <v>264</v>
      </c>
      <c r="I702" s="23">
        <v>0</v>
      </c>
      <c r="J702" s="23">
        <v>395546</v>
      </c>
      <c r="K702" s="22" t="s">
        <v>1163</v>
      </c>
      <c r="L702" s="22" t="s">
        <v>1164</v>
      </c>
      <c r="M702" s="22"/>
      <c r="N702" s="22"/>
      <c r="O702" s="22"/>
      <c r="P702" s="67" t="str">
        <f t="shared" si="34"/>
        <v/>
      </c>
      <c r="Q702" s="67" t="str">
        <f t="shared" si="35"/>
        <v/>
      </c>
      <c r="T702">
        <f t="shared" si="33"/>
        <v>6</v>
      </c>
      <c r="U702" t="s">
        <v>7120</v>
      </c>
      <c r="V702" t="s">
        <v>369</v>
      </c>
    </row>
    <row r="703" spans="1:22" ht="16.5" x14ac:dyDescent="0.3">
      <c r="A703" s="21">
        <v>45473</v>
      </c>
      <c r="B703" s="21">
        <v>45473</v>
      </c>
      <c r="C703" s="22" t="s">
        <v>7194</v>
      </c>
      <c r="D703" s="22" t="s">
        <v>7184</v>
      </c>
      <c r="E703" s="22" t="s">
        <v>7123</v>
      </c>
      <c r="F703" s="22" t="s">
        <v>532</v>
      </c>
      <c r="G703" s="23">
        <v>0</v>
      </c>
      <c r="H703" s="23">
        <v>52007</v>
      </c>
      <c r="I703" s="23">
        <v>0</v>
      </c>
      <c r="J703" s="23">
        <v>447553</v>
      </c>
      <c r="K703" s="22" t="s">
        <v>1163</v>
      </c>
      <c r="L703" s="22" t="s">
        <v>1164</v>
      </c>
      <c r="M703" s="22"/>
      <c r="N703" s="22"/>
      <c r="O703" s="22"/>
      <c r="P703" s="67" t="str">
        <f t="shared" si="34"/>
        <v/>
      </c>
      <c r="Q703" s="67" t="str">
        <f t="shared" si="35"/>
        <v/>
      </c>
      <c r="T703">
        <f t="shared" si="33"/>
        <v>6</v>
      </c>
      <c r="U703" t="s">
        <v>7120</v>
      </c>
      <c r="V703" t="s">
        <v>369</v>
      </c>
    </row>
    <row r="704" spans="1:22" ht="16.5" x14ac:dyDescent="0.3">
      <c r="A704" s="21">
        <v>45473</v>
      </c>
      <c r="B704" s="21">
        <v>45473</v>
      </c>
      <c r="C704" s="22" t="s">
        <v>4328</v>
      </c>
      <c r="D704" s="22" t="s">
        <v>7134</v>
      </c>
      <c r="E704" s="22" t="s">
        <v>7123</v>
      </c>
      <c r="F704" s="22" t="s">
        <v>4225</v>
      </c>
      <c r="G704" s="23"/>
      <c r="H704" s="23">
        <v>0</v>
      </c>
      <c r="I704" s="23">
        <v>0</v>
      </c>
      <c r="J704" s="23">
        <v>0</v>
      </c>
      <c r="K704" s="22"/>
      <c r="L704" s="22"/>
      <c r="M704" s="22"/>
      <c r="N704" s="22"/>
      <c r="O704" s="22"/>
      <c r="P704" s="67" t="str">
        <f t="shared" si="34"/>
        <v/>
      </c>
      <c r="Q704" s="67" t="str">
        <f t="shared" si="35"/>
        <v/>
      </c>
      <c r="T704">
        <f t="shared" si="33"/>
        <v>6</v>
      </c>
      <c r="V704" t="s">
        <v>369</v>
      </c>
    </row>
    <row r="705" spans="1:22" ht="16.5" x14ac:dyDescent="0.3">
      <c r="A705" s="21">
        <v>45498</v>
      </c>
      <c r="B705" s="21">
        <v>45498</v>
      </c>
      <c r="C705" s="22" t="s">
        <v>7195</v>
      </c>
      <c r="D705" s="22" t="s">
        <v>7196</v>
      </c>
      <c r="E705" s="22" t="s">
        <v>7123</v>
      </c>
      <c r="F705" s="22" t="s">
        <v>1225</v>
      </c>
      <c r="G705" s="23">
        <v>0</v>
      </c>
      <c r="H705" s="23">
        <v>41720</v>
      </c>
      <c r="I705" s="23">
        <v>0</v>
      </c>
      <c r="J705" s="23">
        <v>41720</v>
      </c>
      <c r="K705" s="22" t="s">
        <v>1184</v>
      </c>
      <c r="L705" s="22" t="s">
        <v>1185</v>
      </c>
      <c r="M705" s="22"/>
      <c r="N705" s="22"/>
      <c r="O705" s="22"/>
      <c r="P705" s="67" t="str">
        <f t="shared" si="34"/>
        <v/>
      </c>
      <c r="Q705" s="67" t="str">
        <f t="shared" si="35"/>
        <v/>
      </c>
      <c r="T705">
        <f t="shared" si="33"/>
        <v>7</v>
      </c>
      <c r="U705" t="s">
        <v>7120</v>
      </c>
      <c r="V705" t="s">
        <v>369</v>
      </c>
    </row>
    <row r="706" spans="1:22" ht="16.5" x14ac:dyDescent="0.3">
      <c r="A706" s="21">
        <v>45498</v>
      </c>
      <c r="B706" s="21">
        <v>45498</v>
      </c>
      <c r="C706" s="22" t="s">
        <v>7197</v>
      </c>
      <c r="D706" s="22" t="s">
        <v>7198</v>
      </c>
      <c r="E706" s="22" t="s">
        <v>7123</v>
      </c>
      <c r="F706" s="22" t="s">
        <v>1183</v>
      </c>
      <c r="G706" s="23">
        <v>0</v>
      </c>
      <c r="H706" s="23">
        <v>170383</v>
      </c>
      <c r="I706" s="23">
        <v>0</v>
      </c>
      <c r="J706" s="23">
        <v>212103</v>
      </c>
      <c r="K706" s="22" t="s">
        <v>1184</v>
      </c>
      <c r="L706" s="22" t="s">
        <v>1185</v>
      </c>
      <c r="M706" s="22"/>
      <c r="N706" s="22"/>
      <c r="O706" s="22"/>
      <c r="P706" s="67" t="str">
        <f t="shared" si="34"/>
        <v/>
      </c>
      <c r="Q706" s="67" t="str">
        <f t="shared" si="35"/>
        <v/>
      </c>
      <c r="T706">
        <f t="shared" si="33"/>
        <v>7</v>
      </c>
      <c r="U706" t="s">
        <v>7120</v>
      </c>
      <c r="V706" t="s">
        <v>369</v>
      </c>
    </row>
    <row r="707" spans="1:22" ht="16.5" x14ac:dyDescent="0.3">
      <c r="A707" s="21">
        <v>45498</v>
      </c>
      <c r="B707" s="21">
        <v>45498</v>
      </c>
      <c r="C707" s="22" t="s">
        <v>7199</v>
      </c>
      <c r="D707" s="22" t="s">
        <v>7200</v>
      </c>
      <c r="E707" s="22" t="s">
        <v>7123</v>
      </c>
      <c r="F707" s="22" t="s">
        <v>1414</v>
      </c>
      <c r="G707" s="23">
        <v>0</v>
      </c>
      <c r="H707" s="23">
        <v>87</v>
      </c>
      <c r="I707" s="23">
        <v>0</v>
      </c>
      <c r="J707" s="23">
        <v>212190</v>
      </c>
      <c r="K707" s="22" t="s">
        <v>1415</v>
      </c>
      <c r="L707" s="22" t="s">
        <v>1416</v>
      </c>
      <c r="M707" s="22"/>
      <c r="N707" s="22"/>
      <c r="O707" s="22"/>
      <c r="P707" s="67" t="str">
        <f t="shared" si="34"/>
        <v/>
      </c>
      <c r="Q707" s="67" t="str">
        <f t="shared" si="35"/>
        <v/>
      </c>
      <c r="T707">
        <f t="shared" si="33"/>
        <v>7</v>
      </c>
      <c r="U707" t="s">
        <v>7120</v>
      </c>
      <c r="V707" t="s">
        <v>369</v>
      </c>
    </row>
    <row r="708" spans="1:22" ht="16.5" x14ac:dyDescent="0.3">
      <c r="A708" s="21">
        <v>45504</v>
      </c>
      <c r="B708" s="21">
        <v>45504</v>
      </c>
      <c r="C708" s="22" t="s">
        <v>7201</v>
      </c>
      <c r="D708" s="22" t="s">
        <v>7196</v>
      </c>
      <c r="E708" s="22" t="s">
        <v>7123</v>
      </c>
      <c r="F708" s="22" t="s">
        <v>1189</v>
      </c>
      <c r="G708" s="23">
        <v>0</v>
      </c>
      <c r="H708" s="23">
        <v>882</v>
      </c>
      <c r="I708" s="23">
        <v>0</v>
      </c>
      <c r="J708" s="23">
        <v>213072</v>
      </c>
      <c r="K708" s="22" t="s">
        <v>1190</v>
      </c>
      <c r="L708" s="22" t="s">
        <v>1191</v>
      </c>
      <c r="M708" s="22"/>
      <c r="N708" s="22"/>
      <c r="O708" s="22"/>
      <c r="P708" s="67" t="str">
        <f t="shared" si="34"/>
        <v/>
      </c>
      <c r="Q708" s="67" t="str">
        <f t="shared" si="35"/>
        <v/>
      </c>
      <c r="T708">
        <f t="shared" si="33"/>
        <v>7</v>
      </c>
      <c r="U708" t="s">
        <v>7120</v>
      </c>
      <c r="V708" t="s">
        <v>369</v>
      </c>
    </row>
    <row r="709" spans="1:22" ht="16.5" x14ac:dyDescent="0.3">
      <c r="A709" s="21">
        <v>45504</v>
      </c>
      <c r="B709" s="21">
        <v>45504</v>
      </c>
      <c r="C709" s="22" t="s">
        <v>7202</v>
      </c>
      <c r="D709" s="22" t="s">
        <v>7196</v>
      </c>
      <c r="E709" s="22" t="s">
        <v>7123</v>
      </c>
      <c r="F709" s="22" t="s">
        <v>1204</v>
      </c>
      <c r="G709" s="23">
        <v>0</v>
      </c>
      <c r="H709" s="23">
        <v>249</v>
      </c>
      <c r="I709" s="23">
        <v>0</v>
      </c>
      <c r="J709" s="23">
        <v>213321</v>
      </c>
      <c r="K709" s="22" t="s">
        <v>1163</v>
      </c>
      <c r="L709" s="22" t="s">
        <v>1164</v>
      </c>
      <c r="M709" s="22"/>
      <c r="N709" s="22"/>
      <c r="O709" s="22"/>
      <c r="P709" s="67" t="str">
        <f t="shared" si="34"/>
        <v/>
      </c>
      <c r="Q709" s="67" t="str">
        <f t="shared" si="35"/>
        <v/>
      </c>
      <c r="T709">
        <f t="shared" si="33"/>
        <v>7</v>
      </c>
      <c r="U709" t="s">
        <v>7120</v>
      </c>
      <c r="V709" t="s">
        <v>369</v>
      </c>
    </row>
    <row r="710" spans="1:22" ht="16.5" x14ac:dyDescent="0.3">
      <c r="A710" s="21">
        <v>45504</v>
      </c>
      <c r="B710" s="21">
        <v>45504</v>
      </c>
      <c r="C710" s="22" t="s">
        <v>7203</v>
      </c>
      <c r="D710" s="22" t="s">
        <v>7196</v>
      </c>
      <c r="E710" s="22" t="s">
        <v>7123</v>
      </c>
      <c r="F710" s="22" t="s">
        <v>532</v>
      </c>
      <c r="G710" s="23">
        <v>0</v>
      </c>
      <c r="H710" s="23">
        <v>59025</v>
      </c>
      <c r="I710" s="23">
        <v>0</v>
      </c>
      <c r="J710" s="23">
        <v>272346</v>
      </c>
      <c r="K710" s="22" t="s">
        <v>1163</v>
      </c>
      <c r="L710" s="22" t="s">
        <v>1164</v>
      </c>
      <c r="M710" s="22"/>
      <c r="N710" s="22"/>
      <c r="O710" s="22"/>
      <c r="P710" s="67" t="str">
        <f t="shared" si="34"/>
        <v/>
      </c>
      <c r="Q710" s="67" t="str">
        <f t="shared" si="35"/>
        <v/>
      </c>
      <c r="T710">
        <f t="shared" si="33"/>
        <v>7</v>
      </c>
      <c r="U710" t="s">
        <v>7120</v>
      </c>
      <c r="V710" t="s">
        <v>369</v>
      </c>
    </row>
    <row r="711" spans="1:22" ht="16.5" x14ac:dyDescent="0.3">
      <c r="A711" s="21">
        <v>45504</v>
      </c>
      <c r="B711" s="21">
        <v>45504</v>
      </c>
      <c r="C711" s="22" t="s">
        <v>7204</v>
      </c>
      <c r="D711" s="22" t="s">
        <v>7205</v>
      </c>
      <c r="E711" s="22" t="s">
        <v>7123</v>
      </c>
      <c r="F711" s="22" t="s">
        <v>7206</v>
      </c>
      <c r="G711" s="23">
        <v>0</v>
      </c>
      <c r="H711" s="23">
        <v>24253</v>
      </c>
      <c r="I711" s="23">
        <v>0</v>
      </c>
      <c r="J711" s="23">
        <v>296599</v>
      </c>
      <c r="K711" s="22" t="s">
        <v>682</v>
      </c>
      <c r="L711" s="22" t="s">
        <v>683</v>
      </c>
      <c r="M711" s="22"/>
      <c r="N711" s="22"/>
      <c r="O711" s="22"/>
      <c r="P711" s="67" t="str">
        <f t="shared" si="34"/>
        <v/>
      </c>
      <c r="Q711" s="67" t="str">
        <f t="shared" si="35"/>
        <v/>
      </c>
      <c r="T711">
        <f t="shared" si="33"/>
        <v>7</v>
      </c>
      <c r="U711" t="s">
        <v>7120</v>
      </c>
      <c r="V711" t="s">
        <v>369</v>
      </c>
    </row>
    <row r="712" spans="1:22" ht="16.5" x14ac:dyDescent="0.3">
      <c r="A712" s="21">
        <v>45504</v>
      </c>
      <c r="B712" s="21">
        <v>45504</v>
      </c>
      <c r="C712" s="22" t="s">
        <v>7207</v>
      </c>
      <c r="D712" s="22" t="s">
        <v>7200</v>
      </c>
      <c r="E712" s="22" t="s">
        <v>7123</v>
      </c>
      <c r="F712" s="22" t="s">
        <v>1287</v>
      </c>
      <c r="G712" s="23">
        <v>0</v>
      </c>
      <c r="H712" s="23">
        <v>689</v>
      </c>
      <c r="I712" s="23">
        <v>0</v>
      </c>
      <c r="J712" s="23">
        <v>297288</v>
      </c>
      <c r="K712" s="22"/>
      <c r="L712" s="22"/>
      <c r="M712" s="22"/>
      <c r="N712" s="22"/>
      <c r="O712" s="22"/>
      <c r="P712" s="67" t="str">
        <f t="shared" si="34"/>
        <v/>
      </c>
      <c r="Q712" s="67" t="str">
        <f t="shared" si="35"/>
        <v/>
      </c>
      <c r="T712">
        <f t="shared" si="33"/>
        <v>7</v>
      </c>
      <c r="U712" t="s">
        <v>7120</v>
      </c>
      <c r="V712" t="s">
        <v>369</v>
      </c>
    </row>
    <row r="713" spans="1:22" ht="16.5" x14ac:dyDescent="0.3">
      <c r="A713" s="21">
        <v>45504</v>
      </c>
      <c r="B713" s="21">
        <v>45504</v>
      </c>
      <c r="C713" s="22" t="s">
        <v>7208</v>
      </c>
      <c r="D713" s="22" t="s">
        <v>7196</v>
      </c>
      <c r="E713" s="22" t="s">
        <v>7123</v>
      </c>
      <c r="F713" s="22" t="s">
        <v>521</v>
      </c>
      <c r="G713" s="23">
        <v>0</v>
      </c>
      <c r="H713" s="23">
        <v>541</v>
      </c>
      <c r="I713" s="23">
        <v>0</v>
      </c>
      <c r="J713" s="23">
        <v>297829</v>
      </c>
      <c r="K713" s="22" t="s">
        <v>682</v>
      </c>
      <c r="L713" s="22" t="s">
        <v>683</v>
      </c>
      <c r="M713" s="22"/>
      <c r="N713" s="22"/>
      <c r="O713" s="22"/>
      <c r="P713" s="67" t="str">
        <f t="shared" si="34"/>
        <v/>
      </c>
      <c r="Q713" s="67" t="str">
        <f t="shared" si="35"/>
        <v/>
      </c>
      <c r="T713">
        <f t="shared" si="33"/>
        <v>7</v>
      </c>
      <c r="U713" t="s">
        <v>7120</v>
      </c>
      <c r="V713" t="s">
        <v>369</v>
      </c>
    </row>
    <row r="714" spans="1:22" ht="16.5" x14ac:dyDescent="0.3">
      <c r="A714" s="21">
        <v>45504</v>
      </c>
      <c r="B714" s="21">
        <v>45504</v>
      </c>
      <c r="C714" s="22" t="s">
        <v>7209</v>
      </c>
      <c r="D714" s="22" t="s">
        <v>7196</v>
      </c>
      <c r="E714" s="22" t="s">
        <v>7123</v>
      </c>
      <c r="F714" s="22" t="s">
        <v>1431</v>
      </c>
      <c r="G714" s="23">
        <v>0</v>
      </c>
      <c r="H714" s="23">
        <v>118</v>
      </c>
      <c r="I714" s="23">
        <v>0</v>
      </c>
      <c r="J714" s="23">
        <v>297947</v>
      </c>
      <c r="K714" s="22" t="s">
        <v>682</v>
      </c>
      <c r="L714" s="22" t="s">
        <v>683</v>
      </c>
      <c r="M714" s="22"/>
      <c r="N714" s="22"/>
      <c r="O714" s="22"/>
      <c r="P714" s="67" t="str">
        <f t="shared" si="34"/>
        <v/>
      </c>
      <c r="Q714" s="67" t="str">
        <f t="shared" si="35"/>
        <v/>
      </c>
      <c r="T714">
        <f t="shared" si="33"/>
        <v>7</v>
      </c>
      <c r="U714" t="s">
        <v>7120</v>
      </c>
      <c r="V714" t="s">
        <v>369</v>
      </c>
    </row>
    <row r="715" spans="1:22" ht="16.5" x14ac:dyDescent="0.3">
      <c r="A715" s="21">
        <v>45504</v>
      </c>
      <c r="B715" s="21">
        <v>45504</v>
      </c>
      <c r="C715" s="22" t="s">
        <v>4347</v>
      </c>
      <c r="D715" s="22" t="s">
        <v>7134</v>
      </c>
      <c r="E715" s="22" t="s">
        <v>7123</v>
      </c>
      <c r="F715" s="22" t="s">
        <v>4225</v>
      </c>
      <c r="G715" s="23"/>
      <c r="H715" s="23">
        <v>0</v>
      </c>
      <c r="I715" s="23">
        <v>0</v>
      </c>
      <c r="J715" s="23">
        <v>0</v>
      </c>
      <c r="K715" s="22"/>
      <c r="L715" s="22"/>
      <c r="M715" s="22"/>
      <c r="N715" s="22"/>
      <c r="O715" s="22"/>
      <c r="P715" s="67" t="str">
        <f t="shared" si="34"/>
        <v/>
      </c>
      <c r="Q715" s="67" t="str">
        <f t="shared" si="35"/>
        <v/>
      </c>
      <c r="T715">
        <f t="shared" si="33"/>
        <v>7</v>
      </c>
      <c r="V715" t="s">
        <v>369</v>
      </c>
    </row>
    <row r="716" spans="1:22" ht="16.5" x14ac:dyDescent="0.3">
      <c r="A716" s="21">
        <v>45528</v>
      </c>
      <c r="B716" s="21">
        <v>45528</v>
      </c>
      <c r="C716" s="22" t="s">
        <v>7210</v>
      </c>
      <c r="D716" s="22" t="s">
        <v>7211</v>
      </c>
      <c r="E716" s="22" t="s">
        <v>7123</v>
      </c>
      <c r="F716" s="22" t="s">
        <v>1183</v>
      </c>
      <c r="G716" s="23">
        <v>0</v>
      </c>
      <c r="H716" s="23">
        <v>385915</v>
      </c>
      <c r="I716" s="23">
        <v>0</v>
      </c>
      <c r="J716" s="23">
        <v>385915</v>
      </c>
      <c r="K716" s="22" t="s">
        <v>1184</v>
      </c>
      <c r="L716" s="22" t="s">
        <v>1185</v>
      </c>
      <c r="M716" s="22"/>
      <c r="N716" s="22"/>
      <c r="O716" s="22"/>
      <c r="P716" s="67" t="str">
        <f t="shared" si="34"/>
        <v/>
      </c>
      <c r="Q716" s="67" t="str">
        <f t="shared" si="35"/>
        <v/>
      </c>
      <c r="T716">
        <f t="shared" si="33"/>
        <v>8</v>
      </c>
      <c r="U716" t="s">
        <v>7120</v>
      </c>
      <c r="V716" t="s">
        <v>369</v>
      </c>
    </row>
    <row r="717" spans="1:22" ht="16.5" x14ac:dyDescent="0.3">
      <c r="A717" s="21">
        <v>45528</v>
      </c>
      <c r="B717" s="21">
        <v>45528</v>
      </c>
      <c r="C717" s="22" t="s">
        <v>7212</v>
      </c>
      <c r="D717" s="22" t="s">
        <v>7213</v>
      </c>
      <c r="E717" s="22" t="s">
        <v>7123</v>
      </c>
      <c r="F717" s="22" t="s">
        <v>1225</v>
      </c>
      <c r="G717" s="23">
        <v>0</v>
      </c>
      <c r="H717" s="23">
        <v>1766</v>
      </c>
      <c r="I717" s="23">
        <v>0</v>
      </c>
      <c r="J717" s="23">
        <v>387681</v>
      </c>
      <c r="K717" s="22" t="s">
        <v>1184</v>
      </c>
      <c r="L717" s="22" t="s">
        <v>1185</v>
      </c>
      <c r="M717" s="22"/>
      <c r="N717" s="22"/>
      <c r="O717" s="22"/>
      <c r="P717" s="67" t="str">
        <f t="shared" si="34"/>
        <v/>
      </c>
      <c r="Q717" s="67" t="str">
        <f t="shared" si="35"/>
        <v/>
      </c>
      <c r="T717">
        <f t="shared" si="33"/>
        <v>8</v>
      </c>
      <c r="U717" t="s">
        <v>7120</v>
      </c>
      <c r="V717" t="s">
        <v>369</v>
      </c>
    </row>
    <row r="718" spans="1:22" ht="16.5" x14ac:dyDescent="0.3">
      <c r="A718" s="21">
        <v>45529</v>
      </c>
      <c r="B718" s="21">
        <v>45529</v>
      </c>
      <c r="C718" s="22" t="s">
        <v>7214</v>
      </c>
      <c r="D718" s="22" t="s">
        <v>7215</v>
      </c>
      <c r="E718" s="22" t="s">
        <v>7123</v>
      </c>
      <c r="F718" s="22" t="s">
        <v>1414</v>
      </c>
      <c r="G718" s="23">
        <v>0</v>
      </c>
      <c r="H718" s="23">
        <v>65</v>
      </c>
      <c r="I718" s="23">
        <v>0</v>
      </c>
      <c r="J718" s="23">
        <v>387746</v>
      </c>
      <c r="K718" s="22" t="s">
        <v>1415</v>
      </c>
      <c r="L718" s="22" t="s">
        <v>1416</v>
      </c>
      <c r="M718" s="22"/>
      <c r="N718" s="22"/>
      <c r="O718" s="22"/>
      <c r="P718" s="67" t="str">
        <f t="shared" si="34"/>
        <v/>
      </c>
      <c r="Q718" s="67" t="str">
        <f t="shared" si="35"/>
        <v/>
      </c>
      <c r="T718">
        <f t="shared" si="33"/>
        <v>8</v>
      </c>
      <c r="U718" t="s">
        <v>7120</v>
      </c>
      <c r="V718" t="s">
        <v>369</v>
      </c>
    </row>
    <row r="719" spans="1:22" ht="16.5" x14ac:dyDescent="0.3">
      <c r="A719" s="21">
        <v>45534</v>
      </c>
      <c r="B719" s="21">
        <v>45534</v>
      </c>
      <c r="C719" s="22" t="s">
        <v>7216</v>
      </c>
      <c r="D719" s="22" t="s">
        <v>7213</v>
      </c>
      <c r="E719" s="22" t="s">
        <v>7123</v>
      </c>
      <c r="F719" s="22" t="s">
        <v>1189</v>
      </c>
      <c r="G719" s="23">
        <v>0</v>
      </c>
      <c r="H719" s="23">
        <v>865</v>
      </c>
      <c r="I719" s="23">
        <v>0</v>
      </c>
      <c r="J719" s="23">
        <v>388611</v>
      </c>
      <c r="K719" s="22" t="s">
        <v>1190</v>
      </c>
      <c r="L719" s="22" t="s">
        <v>1191</v>
      </c>
      <c r="M719" s="22"/>
      <c r="N719" s="22"/>
      <c r="O719" s="22"/>
      <c r="P719" s="67" t="str">
        <f t="shared" si="34"/>
        <v/>
      </c>
      <c r="Q719" s="67" t="str">
        <f t="shared" si="35"/>
        <v/>
      </c>
      <c r="T719">
        <f t="shared" si="33"/>
        <v>8</v>
      </c>
      <c r="U719" t="s">
        <v>7120</v>
      </c>
      <c r="V719" t="s">
        <v>369</v>
      </c>
    </row>
    <row r="720" spans="1:22" ht="16.5" x14ac:dyDescent="0.3">
      <c r="A720" s="21">
        <v>45535</v>
      </c>
      <c r="B720" s="21">
        <v>45535</v>
      </c>
      <c r="C720" s="22" t="s">
        <v>7217</v>
      </c>
      <c r="D720" s="22" t="s">
        <v>7213</v>
      </c>
      <c r="E720" s="22" t="s">
        <v>7123</v>
      </c>
      <c r="F720" s="22" t="s">
        <v>1204</v>
      </c>
      <c r="G720" s="23">
        <v>0</v>
      </c>
      <c r="H720" s="23">
        <v>212</v>
      </c>
      <c r="I720" s="23">
        <v>0</v>
      </c>
      <c r="J720" s="23">
        <v>388823</v>
      </c>
      <c r="K720" s="22" t="s">
        <v>1163</v>
      </c>
      <c r="L720" s="22" t="s">
        <v>1164</v>
      </c>
      <c r="M720" s="22"/>
      <c r="N720" s="22"/>
      <c r="O720" s="22"/>
      <c r="P720" s="67" t="str">
        <f t="shared" si="34"/>
        <v/>
      </c>
      <c r="Q720" s="67" t="str">
        <f t="shared" si="35"/>
        <v/>
      </c>
      <c r="T720">
        <f t="shared" si="33"/>
        <v>8</v>
      </c>
      <c r="U720" t="s">
        <v>7120</v>
      </c>
      <c r="V720" t="s">
        <v>369</v>
      </c>
    </row>
    <row r="721" spans="1:22" ht="16.5" x14ac:dyDescent="0.3">
      <c r="A721" s="21">
        <v>45535</v>
      </c>
      <c r="B721" s="21">
        <v>45535</v>
      </c>
      <c r="C721" s="22" t="s">
        <v>7218</v>
      </c>
      <c r="D721" s="22" t="s">
        <v>7213</v>
      </c>
      <c r="E721" s="22" t="s">
        <v>7123</v>
      </c>
      <c r="F721" s="22" t="s">
        <v>521</v>
      </c>
      <c r="G721" s="23">
        <v>0</v>
      </c>
      <c r="H721" s="23">
        <v>517</v>
      </c>
      <c r="I721" s="23">
        <v>0</v>
      </c>
      <c r="J721" s="23">
        <v>389340</v>
      </c>
      <c r="K721" s="22" t="s">
        <v>682</v>
      </c>
      <c r="L721" s="22" t="s">
        <v>683</v>
      </c>
      <c r="M721" s="22"/>
      <c r="N721" s="22"/>
      <c r="O721" s="22"/>
      <c r="P721" s="67" t="str">
        <f t="shared" si="34"/>
        <v/>
      </c>
      <c r="Q721" s="67" t="str">
        <f t="shared" si="35"/>
        <v/>
      </c>
      <c r="T721">
        <f t="shared" si="33"/>
        <v>8</v>
      </c>
      <c r="U721" t="s">
        <v>7120</v>
      </c>
      <c r="V721" t="s">
        <v>369</v>
      </c>
    </row>
    <row r="722" spans="1:22" ht="16.5" x14ac:dyDescent="0.3">
      <c r="A722" s="21">
        <v>45535</v>
      </c>
      <c r="B722" s="21">
        <v>45535</v>
      </c>
      <c r="C722" s="22" t="s">
        <v>7219</v>
      </c>
      <c r="D722" s="22" t="s">
        <v>7213</v>
      </c>
      <c r="E722" s="22" t="s">
        <v>7123</v>
      </c>
      <c r="F722" s="22" t="s">
        <v>1431</v>
      </c>
      <c r="G722" s="23">
        <v>0</v>
      </c>
      <c r="H722" s="23">
        <v>110</v>
      </c>
      <c r="I722" s="23">
        <v>0</v>
      </c>
      <c r="J722" s="23">
        <v>389450</v>
      </c>
      <c r="K722" s="22" t="s">
        <v>682</v>
      </c>
      <c r="L722" s="22" t="s">
        <v>683</v>
      </c>
      <c r="M722" s="22"/>
      <c r="N722" s="22"/>
      <c r="O722" s="22"/>
      <c r="P722" s="67" t="str">
        <f t="shared" si="34"/>
        <v/>
      </c>
      <c r="Q722" s="67" t="str">
        <f t="shared" si="35"/>
        <v/>
      </c>
      <c r="T722">
        <f t="shared" si="33"/>
        <v>8</v>
      </c>
      <c r="U722" t="s">
        <v>7120</v>
      </c>
      <c r="V722" t="s">
        <v>369</v>
      </c>
    </row>
    <row r="723" spans="1:22" ht="16.5" x14ac:dyDescent="0.3">
      <c r="A723" s="21">
        <v>45535</v>
      </c>
      <c r="B723" s="21">
        <v>45535</v>
      </c>
      <c r="C723" s="22" t="s">
        <v>7220</v>
      </c>
      <c r="D723" s="22" t="s">
        <v>7221</v>
      </c>
      <c r="E723" s="22" t="s">
        <v>7123</v>
      </c>
      <c r="F723" s="22" t="s">
        <v>7206</v>
      </c>
      <c r="G723" s="23">
        <v>0</v>
      </c>
      <c r="H723" s="23">
        <v>17410</v>
      </c>
      <c r="I723" s="23">
        <v>0</v>
      </c>
      <c r="J723" s="23">
        <v>406860</v>
      </c>
      <c r="K723" s="22" t="s">
        <v>682</v>
      </c>
      <c r="L723" s="22" t="s">
        <v>683</v>
      </c>
      <c r="M723" s="22"/>
      <c r="N723" s="22"/>
      <c r="O723" s="22"/>
      <c r="P723" s="67" t="str">
        <f t="shared" si="34"/>
        <v/>
      </c>
      <c r="Q723" s="67" t="str">
        <f t="shared" si="35"/>
        <v/>
      </c>
      <c r="T723">
        <f t="shared" si="33"/>
        <v>8</v>
      </c>
      <c r="U723" t="s">
        <v>7120</v>
      </c>
      <c r="V723" t="s">
        <v>369</v>
      </c>
    </row>
    <row r="724" spans="1:22" ht="16.5" x14ac:dyDescent="0.3">
      <c r="A724" s="21">
        <v>45535</v>
      </c>
      <c r="B724" s="21">
        <v>45535</v>
      </c>
      <c r="C724" s="22" t="s">
        <v>7222</v>
      </c>
      <c r="D724" s="22" t="s">
        <v>7215</v>
      </c>
      <c r="E724" s="22" t="s">
        <v>7123</v>
      </c>
      <c r="F724" s="22" t="s">
        <v>1287</v>
      </c>
      <c r="G724" s="23">
        <v>0</v>
      </c>
      <c r="H724" s="23">
        <v>597</v>
      </c>
      <c r="I724" s="23">
        <v>0</v>
      </c>
      <c r="J724" s="23">
        <v>407457</v>
      </c>
      <c r="K724" s="22"/>
      <c r="L724" s="22"/>
      <c r="M724" s="22"/>
      <c r="N724" s="22"/>
      <c r="O724" s="22"/>
      <c r="P724" s="67" t="str">
        <f t="shared" si="34"/>
        <v/>
      </c>
      <c r="Q724" s="67" t="str">
        <f t="shared" si="35"/>
        <v/>
      </c>
      <c r="T724">
        <f t="shared" si="33"/>
        <v>8</v>
      </c>
      <c r="U724" t="s">
        <v>7120</v>
      </c>
      <c r="V724" t="s">
        <v>369</v>
      </c>
    </row>
    <row r="725" spans="1:22" ht="16.5" x14ac:dyDescent="0.3">
      <c r="A725" s="21">
        <v>45535</v>
      </c>
      <c r="B725" s="21">
        <v>45535</v>
      </c>
      <c r="C725" s="22" t="s">
        <v>7223</v>
      </c>
      <c r="D725" s="22" t="s">
        <v>7213</v>
      </c>
      <c r="E725" s="22" t="s">
        <v>7123</v>
      </c>
      <c r="F725" s="22" t="s">
        <v>532</v>
      </c>
      <c r="G725" s="23">
        <v>0</v>
      </c>
      <c r="H725" s="23">
        <v>147039</v>
      </c>
      <c r="I725" s="23">
        <v>0</v>
      </c>
      <c r="J725" s="23">
        <v>554496</v>
      </c>
      <c r="K725" s="22" t="s">
        <v>1163</v>
      </c>
      <c r="L725" s="22" t="s">
        <v>1164</v>
      </c>
      <c r="M725" s="22"/>
      <c r="N725" s="22"/>
      <c r="O725" s="22"/>
      <c r="P725" s="67" t="str">
        <f t="shared" si="34"/>
        <v/>
      </c>
      <c r="Q725" s="67" t="str">
        <f t="shared" si="35"/>
        <v/>
      </c>
      <c r="T725">
        <f t="shared" si="33"/>
        <v>8</v>
      </c>
      <c r="U725" t="s">
        <v>7120</v>
      </c>
      <c r="V725" t="s">
        <v>369</v>
      </c>
    </row>
    <row r="726" spans="1:22" x14ac:dyDescent="0.25">
      <c r="A726" s="21">
        <v>45535</v>
      </c>
      <c r="B726" s="21">
        <v>45535</v>
      </c>
      <c r="C726" s="22" t="s">
        <v>4383</v>
      </c>
      <c r="D726" s="22" t="s">
        <v>7134</v>
      </c>
      <c r="E726" s="22" t="s">
        <v>7123</v>
      </c>
      <c r="F726" s="22" t="s">
        <v>4225</v>
      </c>
      <c r="G726" s="23"/>
      <c r="H726" s="23">
        <v>0</v>
      </c>
      <c r="I726" s="23">
        <v>0</v>
      </c>
      <c r="J726" s="23">
        <v>0</v>
      </c>
      <c r="K726" s="22"/>
      <c r="L726" s="22"/>
      <c r="M726" s="22"/>
      <c r="N726" s="22"/>
      <c r="O726" s="22"/>
      <c r="P726" s="22"/>
      <c r="Q726" s="22"/>
      <c r="T726">
        <f t="shared" si="33"/>
        <v>8</v>
      </c>
    </row>
    <row r="728" spans="1:22" ht="18.75" x14ac:dyDescent="0.3">
      <c r="A728" s="42" t="s">
        <v>490</v>
      </c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</row>
    <row r="729" spans="1:22" x14ac:dyDescent="0.25">
      <c r="A729" s="43" t="s">
        <v>7272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22" ht="21" x14ac:dyDescent="0.25">
      <c r="A730" s="39" t="s">
        <v>492</v>
      </c>
      <c r="B730" s="39" t="s">
        <v>493</v>
      </c>
      <c r="C730" s="36" t="s">
        <v>494</v>
      </c>
      <c r="D730" s="36" t="s">
        <v>495</v>
      </c>
      <c r="E730" s="36" t="s">
        <v>496</v>
      </c>
      <c r="F730" s="36" t="s">
        <v>497</v>
      </c>
      <c r="G730" s="41" t="s">
        <v>498</v>
      </c>
      <c r="H730" s="41" t="s">
        <v>499</v>
      </c>
      <c r="I730" s="41" t="s">
        <v>500</v>
      </c>
      <c r="J730" s="41" t="s">
        <v>501</v>
      </c>
      <c r="K730" s="36" t="s">
        <v>502</v>
      </c>
      <c r="L730" s="36" t="s">
        <v>503</v>
      </c>
      <c r="M730" s="36" t="s">
        <v>504</v>
      </c>
      <c r="N730" s="36" t="s">
        <v>505</v>
      </c>
      <c r="O730" s="36" t="s">
        <v>506</v>
      </c>
      <c r="P730" s="36" t="s">
        <v>507</v>
      </c>
      <c r="Q730" s="36" t="s">
        <v>4406</v>
      </c>
    </row>
    <row r="731" spans="1:22" ht="16.5" x14ac:dyDescent="0.3">
      <c r="A731" s="40">
        <v>45497</v>
      </c>
      <c r="B731" s="40">
        <v>45497</v>
      </c>
      <c r="C731" s="37" t="s">
        <v>7268</v>
      </c>
      <c r="D731" s="37" t="s">
        <v>7273</v>
      </c>
      <c r="E731" s="37" t="s">
        <v>7274</v>
      </c>
      <c r="F731" s="37" t="s">
        <v>6762</v>
      </c>
      <c r="G731" s="38"/>
      <c r="H731" s="38">
        <v>-100000000</v>
      </c>
      <c r="I731" s="38">
        <v>100000000</v>
      </c>
      <c r="J731" s="38">
        <v>0</v>
      </c>
      <c r="K731" s="37" t="s">
        <v>2373</v>
      </c>
      <c r="L731" s="37" t="s">
        <v>2374</v>
      </c>
      <c r="M731" s="37"/>
      <c r="N731" s="37" t="s">
        <v>7280</v>
      </c>
      <c r="O731" s="37" t="s">
        <v>7275</v>
      </c>
      <c r="P731" s="67" t="str">
        <f t="shared" ref="P731" si="36">IFERROR(LEFT(N731,FIND("_",N731)-1),"")</f>
        <v>H10103</v>
      </c>
      <c r="Q731" s="67" t="str">
        <f t="shared" ref="Q731" si="37">IFERROR(RIGHT(N731,LEN(N731)-FIND("_",N731)),"")</f>
        <v>Hillside</v>
      </c>
      <c r="T731">
        <f t="shared" ref="T731:T735" si="38">+MONTH(A731)</f>
        <v>7</v>
      </c>
      <c r="U731" t="s">
        <v>3159</v>
      </c>
      <c r="V731" t="s">
        <v>369</v>
      </c>
    </row>
    <row r="732" spans="1:22" ht="16.5" x14ac:dyDescent="0.3">
      <c r="A732" s="40">
        <v>45497</v>
      </c>
      <c r="B732" s="40">
        <v>45497</v>
      </c>
      <c r="C732" s="37" t="s">
        <v>7269</v>
      </c>
      <c r="D732" s="37" t="s">
        <v>7276</v>
      </c>
      <c r="E732" s="37" t="s">
        <v>7274</v>
      </c>
      <c r="F732" s="37" t="s">
        <v>6762</v>
      </c>
      <c r="G732" s="38"/>
      <c r="H732" s="38">
        <v>-18181818</v>
      </c>
      <c r="I732" s="38">
        <v>118181818</v>
      </c>
      <c r="J732" s="38">
        <v>0</v>
      </c>
      <c r="K732" s="37" t="s">
        <v>6199</v>
      </c>
      <c r="L732" s="37" t="s">
        <v>6200</v>
      </c>
      <c r="M732" s="37"/>
      <c r="N732" s="37" t="s">
        <v>6896</v>
      </c>
      <c r="O732" s="37" t="s">
        <v>6896</v>
      </c>
      <c r="P732" s="67" t="str">
        <f t="shared" ref="P732:P735" si="39">IFERROR(LEFT(N732,FIND("_",N732)-1),"")</f>
        <v>P12017</v>
      </c>
      <c r="Q732" s="67" t="str">
        <f t="shared" ref="Q732:Q735" si="40">IFERROR(RIGHT(N732,LEN(N732)-FIND("_",N732)),"")</f>
        <v>Panoma</v>
      </c>
      <c r="T732">
        <f t="shared" si="38"/>
        <v>7</v>
      </c>
      <c r="U732" t="s">
        <v>3187</v>
      </c>
      <c r="V732" t="s">
        <v>369</v>
      </c>
    </row>
    <row r="733" spans="1:22" ht="16.5" x14ac:dyDescent="0.3">
      <c r="A733" s="40">
        <v>45497</v>
      </c>
      <c r="B733" s="40">
        <v>45497</v>
      </c>
      <c r="C733" s="37" t="s">
        <v>7270</v>
      </c>
      <c r="D733" s="37" t="s">
        <v>7277</v>
      </c>
      <c r="E733" s="37" t="s">
        <v>7274</v>
      </c>
      <c r="F733" s="37" t="s">
        <v>6762</v>
      </c>
      <c r="G733" s="38"/>
      <c r="H733" s="38">
        <v>-68407134</v>
      </c>
      <c r="I733" s="38">
        <v>186588952</v>
      </c>
      <c r="J733" s="38">
        <v>0</v>
      </c>
      <c r="K733" s="37" t="s">
        <v>6199</v>
      </c>
      <c r="L733" s="37" t="s">
        <v>6200</v>
      </c>
      <c r="M733" s="37"/>
      <c r="N733" s="37" t="s">
        <v>6898</v>
      </c>
      <c r="O733" s="37" t="s">
        <v>6898</v>
      </c>
      <c r="P733" s="67" t="str">
        <f t="shared" si="39"/>
        <v>P13205</v>
      </c>
      <c r="Q733" s="67" t="str">
        <f t="shared" si="40"/>
        <v>Panoma</v>
      </c>
      <c r="T733">
        <f t="shared" si="38"/>
        <v>7</v>
      </c>
      <c r="U733" t="s">
        <v>3187</v>
      </c>
      <c r="V733" t="s">
        <v>369</v>
      </c>
    </row>
    <row r="734" spans="1:22" ht="16.5" x14ac:dyDescent="0.3">
      <c r="A734" s="40">
        <v>45497</v>
      </c>
      <c r="B734" s="40">
        <v>45497</v>
      </c>
      <c r="C734" s="37" t="s">
        <v>7270</v>
      </c>
      <c r="D734" s="37" t="s">
        <v>7278</v>
      </c>
      <c r="E734" s="37" t="s">
        <v>7274</v>
      </c>
      <c r="F734" s="37" t="s">
        <v>6762</v>
      </c>
      <c r="G734" s="38"/>
      <c r="H734" s="38">
        <v>-68022269</v>
      </c>
      <c r="I734" s="38">
        <v>254611221</v>
      </c>
      <c r="J734" s="38">
        <v>0</v>
      </c>
      <c r="K734" s="37" t="s">
        <v>6199</v>
      </c>
      <c r="L734" s="37" t="s">
        <v>6200</v>
      </c>
      <c r="M734" s="37"/>
      <c r="N734" s="37" t="s">
        <v>6900</v>
      </c>
      <c r="O734" s="37" t="s">
        <v>6900</v>
      </c>
      <c r="P734" s="67" t="str">
        <f t="shared" si="39"/>
        <v>P13303A</v>
      </c>
      <c r="Q734" s="67" t="str">
        <f t="shared" si="40"/>
        <v>Panoma</v>
      </c>
      <c r="T734">
        <f t="shared" si="38"/>
        <v>7</v>
      </c>
      <c r="U734" t="s">
        <v>3187</v>
      </c>
      <c r="V734" t="s">
        <v>369</v>
      </c>
    </row>
    <row r="735" spans="1:22" ht="16.5" x14ac:dyDescent="0.3">
      <c r="A735" s="40">
        <v>45497</v>
      </c>
      <c r="B735" s="40">
        <v>45497</v>
      </c>
      <c r="C735" s="37" t="s">
        <v>7271</v>
      </c>
      <c r="D735" s="37" t="s">
        <v>7279</v>
      </c>
      <c r="E735" s="37" t="s">
        <v>7274</v>
      </c>
      <c r="F735" s="37" t="s">
        <v>6762</v>
      </c>
      <c r="G735" s="38"/>
      <c r="H735" s="38">
        <v>-33620799</v>
      </c>
      <c r="I735" s="38">
        <v>288232020</v>
      </c>
      <c r="J735" s="38">
        <v>0</v>
      </c>
      <c r="K735" s="37" t="s">
        <v>6199</v>
      </c>
      <c r="L735" s="37" t="s">
        <v>6200</v>
      </c>
      <c r="M735" s="37"/>
      <c r="N735" s="37" t="s">
        <v>6896</v>
      </c>
      <c r="O735" s="37" t="s">
        <v>6896</v>
      </c>
      <c r="P735" s="67" t="str">
        <f t="shared" si="39"/>
        <v>P12017</v>
      </c>
      <c r="Q735" s="67" t="str">
        <f t="shared" si="40"/>
        <v>Panoma</v>
      </c>
      <c r="T735">
        <f t="shared" si="38"/>
        <v>7</v>
      </c>
      <c r="U735" t="s">
        <v>3187</v>
      </c>
      <c r="V735" t="s">
        <v>369</v>
      </c>
    </row>
    <row r="737" spans="1:22" ht="21" x14ac:dyDescent="0.25">
      <c r="A737" s="39" t="s">
        <v>492</v>
      </c>
      <c r="B737" s="39" t="s">
        <v>493</v>
      </c>
      <c r="C737" s="36" t="s">
        <v>494</v>
      </c>
      <c r="D737" s="36" t="s">
        <v>495</v>
      </c>
      <c r="E737" s="36" t="s">
        <v>496</v>
      </c>
      <c r="F737" s="36" t="s">
        <v>497</v>
      </c>
      <c r="G737" s="41" t="s">
        <v>498</v>
      </c>
      <c r="H737" s="41" t="s">
        <v>499</v>
      </c>
      <c r="I737" s="41" t="s">
        <v>500</v>
      </c>
      <c r="J737" s="41" t="s">
        <v>501</v>
      </c>
      <c r="K737" s="36" t="s">
        <v>502</v>
      </c>
      <c r="L737" s="36" t="s">
        <v>503</v>
      </c>
      <c r="M737" s="36" t="s">
        <v>504</v>
      </c>
      <c r="N737" s="36" t="s">
        <v>505</v>
      </c>
      <c r="O737" s="36" t="s">
        <v>506</v>
      </c>
      <c r="P737" s="36" t="s">
        <v>507</v>
      </c>
      <c r="Q737" s="36" t="s">
        <v>4406</v>
      </c>
      <c r="R737" s="66" t="s">
        <v>482</v>
      </c>
      <c r="T737" s="112" t="s">
        <v>510</v>
      </c>
      <c r="U737" s="112" t="s">
        <v>7456</v>
      </c>
      <c r="V737" s="112" t="s">
        <v>7455</v>
      </c>
    </row>
    <row r="738" spans="1:22" x14ac:dyDescent="0.25">
      <c r="A738" s="40">
        <v>45560</v>
      </c>
      <c r="B738" s="40">
        <v>45560</v>
      </c>
      <c r="C738" s="37" t="s">
        <v>7281</v>
      </c>
      <c r="D738" s="37" t="s">
        <v>7282</v>
      </c>
      <c r="E738" s="37" t="s">
        <v>7123</v>
      </c>
      <c r="F738" s="37" t="s">
        <v>1414</v>
      </c>
      <c r="G738" s="38">
        <v>0</v>
      </c>
      <c r="H738" s="38">
        <v>34</v>
      </c>
      <c r="I738" s="38">
        <v>0</v>
      </c>
      <c r="J738" s="38">
        <v>5497</v>
      </c>
      <c r="K738" s="37" t="s">
        <v>1415</v>
      </c>
      <c r="L738" s="37" t="s">
        <v>1416</v>
      </c>
      <c r="M738" s="37"/>
      <c r="N738" s="37"/>
      <c r="O738" s="37"/>
      <c r="P738" s="37" t="s">
        <v>4779</v>
      </c>
      <c r="Q738" s="37"/>
      <c r="T738">
        <f t="shared" ref="T738:T748" si="41">+MONTH(A738)</f>
        <v>9</v>
      </c>
      <c r="U738" s="82" t="s">
        <v>7120</v>
      </c>
      <c r="V738" t="s">
        <v>369</v>
      </c>
    </row>
    <row r="739" spans="1:22" x14ac:dyDescent="0.25">
      <c r="A739" s="40">
        <v>45560</v>
      </c>
      <c r="B739" s="40">
        <v>45560</v>
      </c>
      <c r="C739" s="37" t="s">
        <v>7283</v>
      </c>
      <c r="D739" s="37" t="s">
        <v>7284</v>
      </c>
      <c r="E739" s="37" t="s">
        <v>7123</v>
      </c>
      <c r="F739" s="37" t="s">
        <v>1183</v>
      </c>
      <c r="G739" s="38">
        <v>0</v>
      </c>
      <c r="H739" s="38">
        <v>808270</v>
      </c>
      <c r="I739" s="38">
        <v>0</v>
      </c>
      <c r="J739" s="38">
        <v>813767</v>
      </c>
      <c r="K739" s="37" t="s">
        <v>1184</v>
      </c>
      <c r="L739" s="37" t="s">
        <v>1185</v>
      </c>
      <c r="M739" s="37"/>
      <c r="N739" s="37"/>
      <c r="O739" s="37"/>
      <c r="P739" s="37"/>
      <c r="Q739" s="37"/>
      <c r="T739">
        <f t="shared" si="41"/>
        <v>9</v>
      </c>
      <c r="U739" s="82" t="s">
        <v>7120</v>
      </c>
      <c r="V739" t="s">
        <v>369</v>
      </c>
    </row>
    <row r="740" spans="1:22" x14ac:dyDescent="0.25">
      <c r="A740" s="40">
        <v>45560</v>
      </c>
      <c r="B740" s="40">
        <v>45560</v>
      </c>
      <c r="C740" s="37" t="s">
        <v>7285</v>
      </c>
      <c r="D740" s="37" t="s">
        <v>7286</v>
      </c>
      <c r="E740" s="37" t="s">
        <v>7123</v>
      </c>
      <c r="F740" s="37" t="s">
        <v>1225</v>
      </c>
      <c r="G740" s="38">
        <v>0</v>
      </c>
      <c r="H740" s="38">
        <v>401748</v>
      </c>
      <c r="I740" s="38">
        <v>0</v>
      </c>
      <c r="J740" s="38">
        <v>1215515</v>
      </c>
      <c r="K740" s="37" t="s">
        <v>1184</v>
      </c>
      <c r="L740" s="37" t="s">
        <v>1185</v>
      </c>
      <c r="M740" s="37"/>
      <c r="N740" s="37"/>
      <c r="O740" s="37"/>
      <c r="P740" s="37" t="s">
        <v>529</v>
      </c>
      <c r="Q740" s="37"/>
      <c r="T740">
        <f t="shared" si="41"/>
        <v>9</v>
      </c>
      <c r="U740" s="82" t="s">
        <v>7120</v>
      </c>
      <c r="V740" t="s">
        <v>369</v>
      </c>
    </row>
    <row r="741" spans="1:22" x14ac:dyDescent="0.25">
      <c r="A741" s="40">
        <v>45565</v>
      </c>
      <c r="B741" s="40">
        <v>45565</v>
      </c>
      <c r="C741" s="37" t="s">
        <v>7287</v>
      </c>
      <c r="D741" s="37" t="s">
        <v>7286</v>
      </c>
      <c r="E741" s="37" t="s">
        <v>7123</v>
      </c>
      <c r="F741" s="37" t="s">
        <v>1189</v>
      </c>
      <c r="G741" s="38">
        <v>0</v>
      </c>
      <c r="H741" s="38">
        <v>819</v>
      </c>
      <c r="I741" s="38">
        <v>0</v>
      </c>
      <c r="J741" s="38">
        <v>1216334</v>
      </c>
      <c r="K741" s="37" t="s">
        <v>1190</v>
      </c>
      <c r="L741" s="37" t="s">
        <v>1191</v>
      </c>
      <c r="M741" s="37"/>
      <c r="N741" s="37"/>
      <c r="O741" s="37"/>
      <c r="P741" s="37" t="s">
        <v>4779</v>
      </c>
      <c r="Q741" s="37"/>
      <c r="T741">
        <f t="shared" si="41"/>
        <v>9</v>
      </c>
      <c r="U741" s="82" t="s">
        <v>7120</v>
      </c>
      <c r="V741" t="s">
        <v>369</v>
      </c>
    </row>
    <row r="742" spans="1:22" x14ac:dyDescent="0.25">
      <c r="A742" s="40">
        <v>45565</v>
      </c>
      <c r="B742" s="40">
        <v>45565</v>
      </c>
      <c r="C742" s="37" t="s">
        <v>7288</v>
      </c>
      <c r="D742" s="37" t="s">
        <v>7286</v>
      </c>
      <c r="E742" s="37" t="s">
        <v>7123</v>
      </c>
      <c r="F742" s="37" t="s">
        <v>1431</v>
      </c>
      <c r="G742" s="38">
        <v>0</v>
      </c>
      <c r="H742" s="38">
        <v>97</v>
      </c>
      <c r="I742" s="38">
        <v>0</v>
      </c>
      <c r="J742" s="38">
        <v>1216431</v>
      </c>
      <c r="K742" s="37" t="s">
        <v>682</v>
      </c>
      <c r="L742" s="37" t="s">
        <v>683</v>
      </c>
      <c r="M742" s="37"/>
      <c r="N742" s="37"/>
      <c r="O742" s="37"/>
      <c r="P742" s="37" t="s">
        <v>4779</v>
      </c>
      <c r="Q742" s="37"/>
      <c r="T742">
        <f t="shared" si="41"/>
        <v>9</v>
      </c>
      <c r="U742" s="82" t="s">
        <v>7120</v>
      </c>
      <c r="V742" t="s">
        <v>369</v>
      </c>
    </row>
    <row r="743" spans="1:22" x14ac:dyDescent="0.25">
      <c r="A743" s="40">
        <v>45565</v>
      </c>
      <c r="B743" s="40">
        <v>45565</v>
      </c>
      <c r="C743" s="37" t="s">
        <v>7289</v>
      </c>
      <c r="D743" s="37" t="s">
        <v>7290</v>
      </c>
      <c r="E743" s="37" t="s">
        <v>7123</v>
      </c>
      <c r="F743" s="37" t="s">
        <v>7206</v>
      </c>
      <c r="G743" s="38">
        <v>0</v>
      </c>
      <c r="H743" s="38">
        <v>9602</v>
      </c>
      <c r="I743" s="38">
        <v>0</v>
      </c>
      <c r="J743" s="38">
        <v>1226033</v>
      </c>
      <c r="K743" s="37" t="s">
        <v>682</v>
      </c>
      <c r="L743" s="37" t="s">
        <v>683</v>
      </c>
      <c r="M743" s="37"/>
      <c r="N743" s="37"/>
      <c r="O743" s="37"/>
      <c r="P743" s="37" t="s">
        <v>4779</v>
      </c>
      <c r="Q743" s="37"/>
      <c r="T743">
        <f t="shared" si="41"/>
        <v>9</v>
      </c>
      <c r="U743" s="82" t="s">
        <v>7120</v>
      </c>
      <c r="V743" t="s">
        <v>369</v>
      </c>
    </row>
    <row r="744" spans="1:22" x14ac:dyDescent="0.25">
      <c r="A744" s="40">
        <v>45565</v>
      </c>
      <c r="B744" s="40">
        <v>45565</v>
      </c>
      <c r="C744" s="37" t="s">
        <v>7291</v>
      </c>
      <c r="D744" s="37" t="s">
        <v>7282</v>
      </c>
      <c r="E744" s="37" t="s">
        <v>7123</v>
      </c>
      <c r="F744" s="37" t="s">
        <v>1287</v>
      </c>
      <c r="G744" s="38">
        <v>0</v>
      </c>
      <c r="H744" s="38">
        <v>590</v>
      </c>
      <c r="I744" s="38">
        <v>0</v>
      </c>
      <c r="J744" s="38">
        <v>1226623</v>
      </c>
      <c r="K744" s="37"/>
      <c r="L744" s="37"/>
      <c r="M744" s="37"/>
      <c r="N744" s="37"/>
      <c r="O744" s="37"/>
      <c r="P744" s="37" t="s">
        <v>4779</v>
      </c>
      <c r="Q744" s="37"/>
      <c r="T744">
        <f t="shared" si="41"/>
        <v>9</v>
      </c>
      <c r="U744" s="82" t="s">
        <v>7120</v>
      </c>
      <c r="V744" t="s">
        <v>369</v>
      </c>
    </row>
    <row r="745" spans="1:22" x14ac:dyDescent="0.25">
      <c r="A745" s="40">
        <v>45565</v>
      </c>
      <c r="B745" s="40">
        <v>45565</v>
      </c>
      <c r="C745" s="37" t="s">
        <v>7292</v>
      </c>
      <c r="D745" s="37" t="s">
        <v>7286</v>
      </c>
      <c r="E745" s="37" t="s">
        <v>7123</v>
      </c>
      <c r="F745" s="37" t="s">
        <v>521</v>
      </c>
      <c r="G745" s="38">
        <v>0</v>
      </c>
      <c r="H745" s="38">
        <v>441</v>
      </c>
      <c r="I745" s="38">
        <v>0</v>
      </c>
      <c r="J745" s="38">
        <v>1227064</v>
      </c>
      <c r="K745" s="37" t="s">
        <v>682</v>
      </c>
      <c r="L745" s="37" t="s">
        <v>683</v>
      </c>
      <c r="M745" s="37"/>
      <c r="N745" s="37"/>
      <c r="O745" s="37"/>
      <c r="P745" s="37" t="s">
        <v>4779</v>
      </c>
      <c r="Q745" s="37"/>
      <c r="T745">
        <f t="shared" si="41"/>
        <v>9</v>
      </c>
      <c r="U745" s="82" t="s">
        <v>7120</v>
      </c>
      <c r="V745" t="s">
        <v>369</v>
      </c>
    </row>
    <row r="746" spans="1:22" x14ac:dyDescent="0.25">
      <c r="A746" s="40">
        <v>45565</v>
      </c>
      <c r="B746" s="40">
        <v>45565</v>
      </c>
      <c r="C746" s="37" t="s">
        <v>7293</v>
      </c>
      <c r="D746" s="37" t="s">
        <v>7286</v>
      </c>
      <c r="E746" s="37" t="s">
        <v>7123</v>
      </c>
      <c r="F746" s="37" t="s">
        <v>532</v>
      </c>
      <c r="G746" s="38">
        <v>0</v>
      </c>
      <c r="H746" s="38">
        <v>158850</v>
      </c>
      <c r="I746" s="38">
        <v>0</v>
      </c>
      <c r="J746" s="38">
        <v>1385914</v>
      </c>
      <c r="K746" s="37" t="s">
        <v>1163</v>
      </c>
      <c r="L746" s="37" t="s">
        <v>1164</v>
      </c>
      <c r="M746" s="37"/>
      <c r="N746" s="37"/>
      <c r="O746" s="37"/>
      <c r="P746" s="37" t="s">
        <v>4779</v>
      </c>
      <c r="Q746" s="37"/>
      <c r="T746">
        <f t="shared" si="41"/>
        <v>9</v>
      </c>
      <c r="U746" s="82" t="s">
        <v>7120</v>
      </c>
      <c r="V746" t="s">
        <v>369</v>
      </c>
    </row>
    <row r="747" spans="1:22" x14ac:dyDescent="0.25">
      <c r="A747" s="40">
        <v>45565</v>
      </c>
      <c r="B747" s="40">
        <v>45565</v>
      </c>
      <c r="C747" s="37" t="s">
        <v>7294</v>
      </c>
      <c r="D747" s="37" t="s">
        <v>7286</v>
      </c>
      <c r="E747" s="37" t="s">
        <v>7123</v>
      </c>
      <c r="F747" s="37" t="s">
        <v>1204</v>
      </c>
      <c r="G747" s="38">
        <v>0</v>
      </c>
      <c r="H747" s="38">
        <v>206</v>
      </c>
      <c r="I747" s="38">
        <v>0</v>
      </c>
      <c r="J747" s="38">
        <v>1386120</v>
      </c>
      <c r="K747" s="37" t="s">
        <v>1163</v>
      </c>
      <c r="L747" s="37" t="s">
        <v>1164</v>
      </c>
      <c r="M747" s="37"/>
      <c r="N747" s="37"/>
      <c r="O747" s="37"/>
      <c r="P747" s="37" t="s">
        <v>529</v>
      </c>
      <c r="Q747" s="37"/>
      <c r="T747">
        <f t="shared" si="41"/>
        <v>9</v>
      </c>
      <c r="U747" s="82" t="s">
        <v>7120</v>
      </c>
      <c r="V747" t="s">
        <v>369</v>
      </c>
    </row>
    <row r="748" spans="1:22" x14ac:dyDescent="0.25">
      <c r="A748" s="40">
        <v>45565</v>
      </c>
      <c r="B748" s="40">
        <v>45565</v>
      </c>
      <c r="C748" s="37" t="s">
        <v>4422</v>
      </c>
      <c r="D748" s="37" t="s">
        <v>7134</v>
      </c>
      <c r="E748" s="37" t="s">
        <v>7123</v>
      </c>
      <c r="F748" s="37" t="s">
        <v>4225</v>
      </c>
      <c r="G748" s="38"/>
      <c r="H748" s="38"/>
      <c r="I748" s="38">
        <v>0</v>
      </c>
      <c r="J748" s="38">
        <v>5463</v>
      </c>
      <c r="K748" s="37"/>
      <c r="L748" s="37"/>
      <c r="M748" s="37"/>
      <c r="N748" s="37"/>
      <c r="O748" s="37"/>
      <c r="P748" s="37"/>
      <c r="Q748" s="37"/>
      <c r="T748">
        <f t="shared" si="41"/>
        <v>9</v>
      </c>
      <c r="U748" s="82" t="s">
        <v>7120</v>
      </c>
      <c r="V748" t="s">
        <v>369</v>
      </c>
    </row>
    <row r="749" spans="1:22" x14ac:dyDescent="0.25">
      <c r="A749" s="40"/>
      <c r="B749" s="40"/>
      <c r="C749" s="37"/>
      <c r="D749" s="37"/>
      <c r="E749" s="37"/>
      <c r="F749" s="37"/>
      <c r="G749" s="38"/>
      <c r="H749" s="38"/>
      <c r="I749" s="38"/>
      <c r="J749" s="38"/>
      <c r="K749" s="37"/>
      <c r="L749" s="37"/>
      <c r="M749" s="37"/>
      <c r="N749" s="37"/>
      <c r="O749" s="37"/>
      <c r="P749" s="37"/>
      <c r="Q749" s="37"/>
      <c r="U749" s="82"/>
    </row>
    <row r="750" spans="1:22" x14ac:dyDescent="0.25">
      <c r="A750" s="40"/>
      <c r="B750" s="40"/>
      <c r="C750" s="37"/>
      <c r="D750" s="37"/>
      <c r="E750" s="37"/>
      <c r="F750" s="37"/>
      <c r="G750" s="38"/>
      <c r="H750" s="38"/>
      <c r="I750" s="38"/>
      <c r="J750" s="38"/>
      <c r="K750" s="37"/>
      <c r="L750" s="37"/>
      <c r="M750" s="37"/>
      <c r="N750" s="37"/>
      <c r="O750" s="37"/>
      <c r="P750" s="37"/>
      <c r="Q750" s="37"/>
    </row>
    <row r="751" spans="1:22" x14ac:dyDescent="0.25">
      <c r="A751" s="40">
        <v>45300</v>
      </c>
      <c r="B751" s="40">
        <v>45300</v>
      </c>
      <c r="C751" s="37" t="s">
        <v>7295</v>
      </c>
      <c r="D751" s="37" t="s">
        <v>7296</v>
      </c>
      <c r="E751" s="37" t="s">
        <v>7297</v>
      </c>
      <c r="F751" s="37" t="s">
        <v>532</v>
      </c>
      <c r="G751" s="38">
        <v>0</v>
      </c>
      <c r="H751" s="38">
        <v>6042796</v>
      </c>
      <c r="I751" s="38">
        <v>0</v>
      </c>
      <c r="J751" s="38">
        <v>6042796</v>
      </c>
      <c r="K751" s="37" t="s">
        <v>1199</v>
      </c>
      <c r="L751" s="37" t="s">
        <v>1200</v>
      </c>
      <c r="M751" s="37"/>
      <c r="N751" s="37"/>
      <c r="O751" s="37"/>
      <c r="P751" s="37"/>
      <c r="Q751" s="37"/>
      <c r="T751">
        <f t="shared" ref="T751:T778" si="42">+MONTH(A751)</f>
        <v>1</v>
      </c>
      <c r="U751" s="81" t="s">
        <v>4400</v>
      </c>
      <c r="V751" t="s">
        <v>369</v>
      </c>
    </row>
    <row r="752" spans="1:22" x14ac:dyDescent="0.25">
      <c r="A752" s="40">
        <v>45307</v>
      </c>
      <c r="B752" s="40">
        <v>45307</v>
      </c>
      <c r="C752" s="37" t="s">
        <v>7298</v>
      </c>
      <c r="D752" s="37" t="s">
        <v>7299</v>
      </c>
      <c r="E752" s="37" t="s">
        <v>7297</v>
      </c>
      <c r="F752" s="37" t="s">
        <v>532</v>
      </c>
      <c r="G752" s="38">
        <v>0</v>
      </c>
      <c r="H752" s="38">
        <v>7000000</v>
      </c>
      <c r="I752" s="38">
        <v>0</v>
      </c>
      <c r="J752" s="38">
        <v>13042796</v>
      </c>
      <c r="K752" s="37" t="s">
        <v>7300</v>
      </c>
      <c r="L752" s="37" t="s">
        <v>7301</v>
      </c>
      <c r="M752" s="37"/>
      <c r="N752" s="37"/>
      <c r="O752" s="37"/>
      <c r="P752" s="37"/>
      <c r="Q752" s="37"/>
      <c r="T752">
        <f t="shared" si="42"/>
        <v>1</v>
      </c>
      <c r="U752" s="81" t="s">
        <v>4400</v>
      </c>
      <c r="V752" t="s">
        <v>369</v>
      </c>
    </row>
    <row r="753" spans="1:22" x14ac:dyDescent="0.25">
      <c r="A753" s="40">
        <v>45322</v>
      </c>
      <c r="B753" s="40">
        <v>45322</v>
      </c>
      <c r="C753" s="37" t="s">
        <v>4223</v>
      </c>
      <c r="D753" s="37" t="s">
        <v>7302</v>
      </c>
      <c r="E753" s="37" t="s">
        <v>7297</v>
      </c>
      <c r="F753" s="37" t="s">
        <v>4225</v>
      </c>
      <c r="G753" s="38"/>
      <c r="H753" s="38"/>
      <c r="I753" s="38">
        <v>0</v>
      </c>
      <c r="J753" s="38">
        <v>0</v>
      </c>
      <c r="K753" s="37"/>
      <c r="L753" s="37"/>
      <c r="M753" s="37"/>
      <c r="N753" s="37"/>
      <c r="O753" s="37"/>
      <c r="P753" s="37"/>
      <c r="Q753" s="37"/>
      <c r="T753">
        <f t="shared" si="42"/>
        <v>1</v>
      </c>
      <c r="U753" s="82"/>
      <c r="V753" t="s">
        <v>369</v>
      </c>
    </row>
    <row r="754" spans="1:22" x14ac:dyDescent="0.25">
      <c r="A754" s="40">
        <v>45349</v>
      </c>
      <c r="B754" s="40">
        <v>45349</v>
      </c>
      <c r="C754" s="37" t="s">
        <v>7303</v>
      </c>
      <c r="D754" s="37" t="s">
        <v>7304</v>
      </c>
      <c r="E754" s="37" t="s">
        <v>7297</v>
      </c>
      <c r="F754" s="37" t="s">
        <v>549</v>
      </c>
      <c r="G754" s="38">
        <v>0</v>
      </c>
      <c r="H754" s="38">
        <v>1</v>
      </c>
      <c r="I754" s="38">
        <v>0</v>
      </c>
      <c r="J754" s="38">
        <v>1</v>
      </c>
      <c r="K754" s="37" t="s">
        <v>3255</v>
      </c>
      <c r="L754" s="37" t="s">
        <v>3256</v>
      </c>
      <c r="M754" s="37"/>
      <c r="N754" s="37" t="s">
        <v>3261</v>
      </c>
      <c r="O754" s="37" t="s">
        <v>3261</v>
      </c>
      <c r="P754" s="37"/>
      <c r="Q754" s="37"/>
      <c r="T754">
        <f t="shared" si="42"/>
        <v>2</v>
      </c>
      <c r="U754" s="82"/>
      <c r="V754" t="s">
        <v>369</v>
      </c>
    </row>
    <row r="755" spans="1:22" x14ac:dyDescent="0.25">
      <c r="A755" s="40">
        <v>45351</v>
      </c>
      <c r="B755" s="40">
        <v>45351</v>
      </c>
      <c r="C755" s="37" t="s">
        <v>7305</v>
      </c>
      <c r="D755" s="37" t="s">
        <v>7306</v>
      </c>
      <c r="E755" s="37" t="s">
        <v>7297</v>
      </c>
      <c r="F755" s="37" t="s">
        <v>7307</v>
      </c>
      <c r="G755" s="38">
        <v>0</v>
      </c>
      <c r="H755" s="38">
        <v>1</v>
      </c>
      <c r="I755" s="38">
        <v>0</v>
      </c>
      <c r="J755" s="38">
        <v>2</v>
      </c>
      <c r="K755" s="37"/>
      <c r="L755" s="37"/>
      <c r="M755" s="37"/>
      <c r="N755" s="37"/>
      <c r="O755" s="37"/>
      <c r="P755" s="37"/>
      <c r="Q755" s="37"/>
      <c r="T755">
        <f t="shared" si="42"/>
        <v>2</v>
      </c>
      <c r="U755" s="82"/>
      <c r="V755" t="s">
        <v>369</v>
      </c>
    </row>
    <row r="756" spans="1:22" x14ac:dyDescent="0.25">
      <c r="A756" s="40">
        <v>45351</v>
      </c>
      <c r="B756" s="40">
        <v>45351</v>
      </c>
      <c r="C756" s="37" t="s">
        <v>4250</v>
      </c>
      <c r="D756" s="37" t="s">
        <v>7302</v>
      </c>
      <c r="E756" s="37" t="s">
        <v>7297</v>
      </c>
      <c r="F756" s="37" t="s">
        <v>4225</v>
      </c>
      <c r="G756" s="38"/>
      <c r="H756" s="38"/>
      <c r="I756" s="38">
        <v>0</v>
      </c>
      <c r="J756" s="38">
        <v>0</v>
      </c>
      <c r="K756" s="37"/>
      <c r="L756" s="37"/>
      <c r="M756" s="37"/>
      <c r="N756" s="37"/>
      <c r="O756" s="37"/>
      <c r="P756" s="37"/>
      <c r="Q756" s="37"/>
      <c r="T756">
        <f t="shared" si="42"/>
        <v>2</v>
      </c>
      <c r="U756" s="82"/>
      <c r="V756" t="s">
        <v>369</v>
      </c>
    </row>
    <row r="757" spans="1:22" x14ac:dyDescent="0.25">
      <c r="A757" s="40">
        <v>45352</v>
      </c>
      <c r="B757" s="40">
        <v>45352</v>
      </c>
      <c r="C757" s="37" t="s">
        <v>7308</v>
      </c>
      <c r="D757" s="37" t="s">
        <v>7309</v>
      </c>
      <c r="E757" s="37" t="s">
        <v>7297</v>
      </c>
      <c r="F757" s="37" t="s">
        <v>532</v>
      </c>
      <c r="G757" s="38">
        <v>5368215</v>
      </c>
      <c r="H757" s="38">
        <v>-5368215</v>
      </c>
      <c r="I757" s="38">
        <v>5368215</v>
      </c>
      <c r="J757" s="38">
        <v>0</v>
      </c>
      <c r="K757" s="37" t="s">
        <v>1199</v>
      </c>
      <c r="L757" s="37" t="s">
        <v>1200</v>
      </c>
      <c r="M757" s="37"/>
      <c r="N757" s="37"/>
      <c r="O757" s="37"/>
      <c r="P757" s="37"/>
      <c r="Q757" s="37"/>
      <c r="T757">
        <f t="shared" si="42"/>
        <v>3</v>
      </c>
      <c r="U757" s="81" t="s">
        <v>4400</v>
      </c>
      <c r="V757" t="s">
        <v>369</v>
      </c>
    </row>
    <row r="758" spans="1:22" x14ac:dyDescent="0.25">
      <c r="A758" s="40">
        <v>45352</v>
      </c>
      <c r="B758" s="40">
        <v>45352</v>
      </c>
      <c r="C758" s="37" t="s">
        <v>7308</v>
      </c>
      <c r="D758" s="37" t="s">
        <v>7309</v>
      </c>
      <c r="E758" s="37" t="s">
        <v>7297</v>
      </c>
      <c r="F758" s="37" t="s">
        <v>635</v>
      </c>
      <c r="G758" s="38">
        <v>674581</v>
      </c>
      <c r="H758" s="38">
        <v>-674581</v>
      </c>
      <c r="I758" s="38">
        <v>6042796</v>
      </c>
      <c r="J758" s="38">
        <v>0</v>
      </c>
      <c r="K758" s="37" t="s">
        <v>1199</v>
      </c>
      <c r="L758" s="37" t="s">
        <v>1200</v>
      </c>
      <c r="M758" s="37"/>
      <c r="N758" s="37"/>
      <c r="O758" s="37"/>
      <c r="P758" s="37"/>
      <c r="Q758" s="37"/>
      <c r="T758">
        <f t="shared" si="42"/>
        <v>3</v>
      </c>
      <c r="U758" s="81" t="s">
        <v>4400</v>
      </c>
      <c r="V758" t="s">
        <v>369</v>
      </c>
    </row>
    <row r="759" spans="1:22" x14ac:dyDescent="0.25">
      <c r="A759" s="40">
        <v>45382</v>
      </c>
      <c r="B759" s="40">
        <v>45382</v>
      </c>
      <c r="C759" s="37" t="s">
        <v>4268</v>
      </c>
      <c r="D759" s="37" t="s">
        <v>7302</v>
      </c>
      <c r="E759" s="37" t="s">
        <v>7297</v>
      </c>
      <c r="F759" s="37" t="s">
        <v>4225</v>
      </c>
      <c r="G759" s="38"/>
      <c r="H759" s="38"/>
      <c r="I759" s="38">
        <v>0</v>
      </c>
      <c r="J759" s="38">
        <v>0</v>
      </c>
      <c r="K759" s="37"/>
      <c r="L759" s="37"/>
      <c r="M759" s="37"/>
      <c r="N759" s="37"/>
      <c r="O759" s="37"/>
      <c r="P759" s="37"/>
      <c r="Q759" s="37"/>
      <c r="T759">
        <f t="shared" si="42"/>
        <v>3</v>
      </c>
      <c r="U759" s="81" t="s">
        <v>4400</v>
      </c>
      <c r="V759" t="s">
        <v>369</v>
      </c>
    </row>
    <row r="760" spans="1:22" x14ac:dyDescent="0.25">
      <c r="A760" s="40">
        <v>45413</v>
      </c>
      <c r="B760" s="40">
        <v>45413</v>
      </c>
      <c r="C760" s="37" t="s">
        <v>7310</v>
      </c>
      <c r="D760" s="37" t="s">
        <v>7311</v>
      </c>
      <c r="E760" s="37" t="s">
        <v>7297</v>
      </c>
      <c r="F760" s="37" t="s">
        <v>7307</v>
      </c>
      <c r="G760" s="38">
        <v>0</v>
      </c>
      <c r="H760" s="38">
        <v>9475492</v>
      </c>
      <c r="I760" s="38">
        <v>0</v>
      </c>
      <c r="J760" s="38">
        <v>9475492</v>
      </c>
      <c r="K760" s="37"/>
      <c r="L760" s="37"/>
      <c r="M760" s="37"/>
      <c r="N760" s="37"/>
      <c r="O760" s="37"/>
      <c r="P760" s="37"/>
      <c r="Q760" s="37"/>
      <c r="T760">
        <f t="shared" si="42"/>
        <v>5</v>
      </c>
      <c r="U760" s="81" t="s">
        <v>4400</v>
      </c>
      <c r="V760" t="s">
        <v>369</v>
      </c>
    </row>
    <row r="761" spans="1:22" x14ac:dyDescent="0.25">
      <c r="A761" s="40">
        <v>45425</v>
      </c>
      <c r="B761" s="40">
        <v>45425</v>
      </c>
      <c r="C761" s="37" t="s">
        <v>7312</v>
      </c>
      <c r="D761" s="37" t="s">
        <v>7313</v>
      </c>
      <c r="E761" s="37" t="s">
        <v>7297</v>
      </c>
      <c r="F761" s="37" t="s">
        <v>549</v>
      </c>
      <c r="G761" s="38">
        <v>0</v>
      </c>
      <c r="H761" s="38">
        <v>1</v>
      </c>
      <c r="I761" s="38">
        <v>0</v>
      </c>
      <c r="J761" s="38">
        <v>9475493</v>
      </c>
      <c r="K761" s="37" t="s">
        <v>1882</v>
      </c>
      <c r="L761" s="37" t="s">
        <v>1883</v>
      </c>
      <c r="M761" s="37"/>
      <c r="N761" s="37"/>
      <c r="O761" s="37"/>
      <c r="P761" s="37"/>
      <c r="Q761" s="37"/>
      <c r="T761">
        <f t="shared" si="42"/>
        <v>5</v>
      </c>
      <c r="U761" s="81" t="s">
        <v>4400</v>
      </c>
      <c r="V761" t="s">
        <v>369</v>
      </c>
    </row>
    <row r="762" spans="1:22" x14ac:dyDescent="0.25">
      <c r="A762" s="40">
        <v>45443</v>
      </c>
      <c r="B762" s="40">
        <v>45443</v>
      </c>
      <c r="C762" s="37" t="s">
        <v>4310</v>
      </c>
      <c r="D762" s="37" t="s">
        <v>7302</v>
      </c>
      <c r="E762" s="37" t="s">
        <v>7297</v>
      </c>
      <c r="F762" s="37" t="s">
        <v>4225</v>
      </c>
      <c r="G762" s="38"/>
      <c r="H762" s="38"/>
      <c r="I762" s="38">
        <v>0</v>
      </c>
      <c r="J762" s="38">
        <v>0</v>
      </c>
      <c r="K762" s="37"/>
      <c r="L762" s="37"/>
      <c r="M762" s="37"/>
      <c r="N762" s="37"/>
      <c r="O762" s="37"/>
      <c r="P762" s="37"/>
      <c r="Q762" s="37"/>
      <c r="T762">
        <f t="shared" si="42"/>
        <v>5</v>
      </c>
      <c r="U762" s="81" t="s">
        <v>4400</v>
      </c>
      <c r="V762" t="s">
        <v>369</v>
      </c>
    </row>
    <row r="763" spans="1:22" x14ac:dyDescent="0.25">
      <c r="A763" s="40">
        <v>45457</v>
      </c>
      <c r="B763" s="40">
        <v>45457</v>
      </c>
      <c r="C763" s="37" t="s">
        <v>7314</v>
      </c>
      <c r="D763" s="37" t="s">
        <v>7304</v>
      </c>
      <c r="E763" s="37" t="s">
        <v>7297</v>
      </c>
      <c r="F763" s="37" t="s">
        <v>549</v>
      </c>
      <c r="G763" s="38">
        <v>0</v>
      </c>
      <c r="H763" s="38">
        <v>1</v>
      </c>
      <c r="I763" s="38">
        <v>0</v>
      </c>
      <c r="J763" s="38">
        <v>1</v>
      </c>
      <c r="K763" s="37" t="s">
        <v>3255</v>
      </c>
      <c r="L763" s="37" t="s">
        <v>3256</v>
      </c>
      <c r="M763" s="37"/>
      <c r="N763" s="37"/>
      <c r="O763" s="37"/>
      <c r="P763" s="37"/>
      <c r="Q763" s="37"/>
      <c r="T763">
        <f t="shared" si="42"/>
        <v>6</v>
      </c>
      <c r="U763" s="81" t="s">
        <v>4400</v>
      </c>
      <c r="V763" t="s">
        <v>369</v>
      </c>
    </row>
    <row r="764" spans="1:22" x14ac:dyDescent="0.25">
      <c r="A764" s="40">
        <v>45464</v>
      </c>
      <c r="B764" s="40">
        <v>45464</v>
      </c>
      <c r="C764" s="37" t="s">
        <v>6431</v>
      </c>
      <c r="D764" s="37" t="s">
        <v>7315</v>
      </c>
      <c r="E764" s="37" t="s">
        <v>7297</v>
      </c>
      <c r="F764" s="37" t="s">
        <v>6762</v>
      </c>
      <c r="G764" s="38">
        <v>0</v>
      </c>
      <c r="H764" s="38">
        <v>7407407</v>
      </c>
      <c r="I764" s="38">
        <v>0</v>
      </c>
      <c r="J764" s="38">
        <v>7407408</v>
      </c>
      <c r="K764" s="37" t="s">
        <v>6767</v>
      </c>
      <c r="L764" s="37" t="s">
        <v>6768</v>
      </c>
      <c r="M764" s="37"/>
      <c r="N764" s="37"/>
      <c r="O764" s="37"/>
      <c r="P764" s="37" t="s">
        <v>607</v>
      </c>
      <c r="Q764" s="37"/>
      <c r="T764">
        <f t="shared" si="42"/>
        <v>6</v>
      </c>
      <c r="U764" s="81" t="s">
        <v>4400</v>
      </c>
      <c r="V764" t="s">
        <v>369</v>
      </c>
    </row>
    <row r="765" spans="1:22" x14ac:dyDescent="0.25">
      <c r="A765" s="40">
        <v>45473</v>
      </c>
      <c r="B765" s="40">
        <v>45473</v>
      </c>
      <c r="C765" s="37" t="s">
        <v>4328</v>
      </c>
      <c r="D765" s="37" t="s">
        <v>7302</v>
      </c>
      <c r="E765" s="37" t="s">
        <v>7297</v>
      </c>
      <c r="F765" s="37" t="s">
        <v>4225</v>
      </c>
      <c r="G765" s="38"/>
      <c r="H765" s="38"/>
      <c r="I765" s="38">
        <v>0</v>
      </c>
      <c r="J765" s="38">
        <v>0</v>
      </c>
      <c r="K765" s="37"/>
      <c r="L765" s="37"/>
      <c r="M765" s="37"/>
      <c r="N765" s="37"/>
      <c r="O765" s="37"/>
      <c r="P765" s="37"/>
      <c r="Q765" s="37"/>
      <c r="T765">
        <f t="shared" si="42"/>
        <v>6</v>
      </c>
      <c r="U765" s="81" t="s">
        <v>4400</v>
      </c>
      <c r="V765" t="s">
        <v>369</v>
      </c>
    </row>
    <row r="766" spans="1:22" x14ac:dyDescent="0.25">
      <c r="A766" s="40">
        <v>45485</v>
      </c>
      <c r="B766" s="40">
        <v>45485</v>
      </c>
      <c r="C766" s="37" t="s">
        <v>7316</v>
      </c>
      <c r="D766" s="37" t="s">
        <v>7317</v>
      </c>
      <c r="E766" s="37" t="s">
        <v>7297</v>
      </c>
      <c r="F766" s="37" t="s">
        <v>521</v>
      </c>
      <c r="G766" s="38">
        <v>0</v>
      </c>
      <c r="H766" s="38">
        <v>10000</v>
      </c>
      <c r="I766" s="38">
        <v>0</v>
      </c>
      <c r="J766" s="38">
        <v>10000</v>
      </c>
      <c r="K766" s="37" t="s">
        <v>2862</v>
      </c>
      <c r="L766" s="37" t="s">
        <v>2863</v>
      </c>
      <c r="M766" s="37"/>
      <c r="N766" s="37"/>
      <c r="O766" s="37"/>
      <c r="P766" s="37"/>
      <c r="Q766" s="37"/>
      <c r="T766">
        <f t="shared" si="42"/>
        <v>7</v>
      </c>
      <c r="U766" s="81" t="s">
        <v>4400</v>
      </c>
      <c r="V766" t="s">
        <v>369</v>
      </c>
    </row>
    <row r="767" spans="1:22" x14ac:dyDescent="0.25">
      <c r="A767" s="40">
        <v>45504</v>
      </c>
      <c r="B767" s="40">
        <v>45504</v>
      </c>
      <c r="C767" s="37" t="s">
        <v>4347</v>
      </c>
      <c r="D767" s="37" t="s">
        <v>7302</v>
      </c>
      <c r="E767" s="37" t="s">
        <v>7297</v>
      </c>
      <c r="F767" s="37" t="s">
        <v>4225</v>
      </c>
      <c r="G767" s="38"/>
      <c r="H767" s="38"/>
      <c r="I767" s="38">
        <v>0</v>
      </c>
      <c r="J767" s="38">
        <v>0</v>
      </c>
      <c r="K767" s="37"/>
      <c r="L767" s="37"/>
      <c r="M767" s="37"/>
      <c r="N767" s="37"/>
      <c r="O767" s="37"/>
      <c r="P767" s="37"/>
      <c r="Q767" s="37"/>
      <c r="T767">
        <f t="shared" si="42"/>
        <v>7</v>
      </c>
      <c r="U767" s="81" t="s">
        <v>4400</v>
      </c>
      <c r="V767" t="s">
        <v>369</v>
      </c>
    </row>
    <row r="768" spans="1:22" x14ac:dyDescent="0.25">
      <c r="A768" s="40">
        <v>45505</v>
      </c>
      <c r="B768" s="40">
        <v>45505</v>
      </c>
      <c r="C768" s="37" t="s">
        <v>7318</v>
      </c>
      <c r="D768" s="37" t="s">
        <v>7319</v>
      </c>
      <c r="E768" s="37" t="s">
        <v>7297</v>
      </c>
      <c r="F768" s="37" t="s">
        <v>1183</v>
      </c>
      <c r="G768" s="38">
        <v>0</v>
      </c>
      <c r="H768" s="38">
        <v>1</v>
      </c>
      <c r="I768" s="38">
        <v>0</v>
      </c>
      <c r="J768" s="38">
        <v>1</v>
      </c>
      <c r="K768" s="37"/>
      <c r="L768" s="37"/>
      <c r="M768" s="37"/>
      <c r="N768" s="37"/>
      <c r="O768" s="37"/>
      <c r="P768" s="37"/>
      <c r="Q768" s="37"/>
      <c r="T768">
        <f t="shared" si="42"/>
        <v>8</v>
      </c>
      <c r="U768" s="81" t="s">
        <v>4400</v>
      </c>
      <c r="V768" t="s">
        <v>369</v>
      </c>
    </row>
    <row r="769" spans="1:22" x14ac:dyDescent="0.25">
      <c r="A769" s="40">
        <v>45505</v>
      </c>
      <c r="B769" s="40">
        <v>45505</v>
      </c>
      <c r="C769" s="37" t="s">
        <v>7320</v>
      </c>
      <c r="D769" s="37" t="s">
        <v>7321</v>
      </c>
      <c r="E769" s="37" t="s">
        <v>7297</v>
      </c>
      <c r="F769" s="37" t="s">
        <v>7322</v>
      </c>
      <c r="G769" s="38">
        <v>0</v>
      </c>
      <c r="H769" s="38">
        <v>1</v>
      </c>
      <c r="I769" s="38">
        <v>0</v>
      </c>
      <c r="J769" s="38">
        <v>2</v>
      </c>
      <c r="K769" s="37"/>
      <c r="L769" s="37"/>
      <c r="M769" s="37"/>
      <c r="N769" s="37"/>
      <c r="O769" s="37"/>
      <c r="P769" s="37"/>
      <c r="Q769" s="37"/>
      <c r="T769">
        <f t="shared" si="42"/>
        <v>8</v>
      </c>
      <c r="U769" s="81" t="s">
        <v>4400</v>
      </c>
      <c r="V769" t="s">
        <v>369</v>
      </c>
    </row>
    <row r="770" spans="1:22" x14ac:dyDescent="0.25">
      <c r="A770" s="40">
        <v>45505</v>
      </c>
      <c r="B770" s="40">
        <v>45505</v>
      </c>
      <c r="C770" s="37" t="s">
        <v>7323</v>
      </c>
      <c r="D770" s="37" t="s">
        <v>7324</v>
      </c>
      <c r="E770" s="37" t="s">
        <v>7297</v>
      </c>
      <c r="F770" s="37" t="s">
        <v>691</v>
      </c>
      <c r="G770" s="38">
        <v>0</v>
      </c>
      <c r="H770" s="38">
        <v>1</v>
      </c>
      <c r="I770" s="38">
        <v>0</v>
      </c>
      <c r="J770" s="38">
        <v>3</v>
      </c>
      <c r="K770" s="37"/>
      <c r="L770" s="37"/>
      <c r="M770" s="37"/>
      <c r="N770" s="37" t="s">
        <v>3423</v>
      </c>
      <c r="O770" s="37" t="s">
        <v>3423</v>
      </c>
      <c r="P770" s="37" t="s">
        <v>734</v>
      </c>
      <c r="Q770" s="37"/>
      <c r="T770">
        <f t="shared" si="42"/>
        <v>8</v>
      </c>
      <c r="U770" s="81" t="s">
        <v>4400</v>
      </c>
      <c r="V770" t="s">
        <v>369</v>
      </c>
    </row>
    <row r="771" spans="1:22" x14ac:dyDescent="0.25">
      <c r="A771" s="40">
        <v>45505</v>
      </c>
      <c r="B771" s="40">
        <v>45505</v>
      </c>
      <c r="C771" s="37" t="s">
        <v>7325</v>
      </c>
      <c r="D771" s="37" t="s">
        <v>7326</v>
      </c>
      <c r="E771" s="37" t="s">
        <v>7297</v>
      </c>
      <c r="F771" s="37" t="s">
        <v>691</v>
      </c>
      <c r="G771" s="38">
        <v>0</v>
      </c>
      <c r="H771" s="38">
        <v>1</v>
      </c>
      <c r="I771" s="38">
        <v>0</v>
      </c>
      <c r="J771" s="38">
        <v>4</v>
      </c>
      <c r="K771" s="37"/>
      <c r="L771" s="37"/>
      <c r="M771" s="37"/>
      <c r="N771" s="37" t="s">
        <v>2284</v>
      </c>
      <c r="O771" s="37" t="s">
        <v>2284</v>
      </c>
      <c r="P771" s="37" t="s">
        <v>734</v>
      </c>
      <c r="Q771" s="37"/>
      <c r="T771">
        <f t="shared" si="42"/>
        <v>8</v>
      </c>
      <c r="U771" s="81" t="s">
        <v>4400</v>
      </c>
      <c r="V771" t="s">
        <v>369</v>
      </c>
    </row>
    <row r="772" spans="1:22" x14ac:dyDescent="0.25">
      <c r="A772" s="40">
        <v>45505</v>
      </c>
      <c r="B772" s="40">
        <v>45505</v>
      </c>
      <c r="C772" s="37" t="s">
        <v>7327</v>
      </c>
      <c r="D772" s="37" t="s">
        <v>7328</v>
      </c>
      <c r="E772" s="37" t="s">
        <v>7297</v>
      </c>
      <c r="F772" s="37" t="s">
        <v>691</v>
      </c>
      <c r="G772" s="38">
        <v>0</v>
      </c>
      <c r="H772" s="38">
        <v>1</v>
      </c>
      <c r="I772" s="38">
        <v>0</v>
      </c>
      <c r="J772" s="38">
        <v>5</v>
      </c>
      <c r="K772" s="37"/>
      <c r="L772" s="37"/>
      <c r="M772" s="37"/>
      <c r="N772" s="37" t="s">
        <v>3445</v>
      </c>
      <c r="O772" s="37" t="s">
        <v>3445</v>
      </c>
      <c r="P772" s="37" t="s">
        <v>824</v>
      </c>
      <c r="Q772" s="37"/>
      <c r="T772">
        <f t="shared" si="42"/>
        <v>8</v>
      </c>
      <c r="U772" s="81" t="s">
        <v>4400</v>
      </c>
      <c r="V772" t="s">
        <v>369</v>
      </c>
    </row>
    <row r="773" spans="1:22" x14ac:dyDescent="0.25">
      <c r="A773" s="40">
        <v>45519</v>
      </c>
      <c r="B773" s="40">
        <v>45519</v>
      </c>
      <c r="C773" s="37" t="s">
        <v>7329</v>
      </c>
      <c r="D773" s="37" t="s">
        <v>7330</v>
      </c>
      <c r="E773" s="37" t="s">
        <v>7297</v>
      </c>
      <c r="F773" s="37" t="s">
        <v>691</v>
      </c>
      <c r="G773" s="38">
        <v>0</v>
      </c>
      <c r="H773" s="38">
        <v>27</v>
      </c>
      <c r="I773" s="38">
        <v>0</v>
      </c>
      <c r="J773" s="38">
        <v>32</v>
      </c>
      <c r="K773" s="37"/>
      <c r="L773" s="37"/>
      <c r="M773" s="37"/>
      <c r="N773" s="37" t="s">
        <v>3192</v>
      </c>
      <c r="O773" s="37" t="s">
        <v>3192</v>
      </c>
      <c r="P773" s="37" t="s">
        <v>734</v>
      </c>
      <c r="Q773" s="37"/>
      <c r="T773">
        <f t="shared" si="42"/>
        <v>8</v>
      </c>
      <c r="U773" s="81" t="s">
        <v>4400</v>
      </c>
      <c r="V773" t="s">
        <v>369</v>
      </c>
    </row>
    <row r="774" spans="1:22" x14ac:dyDescent="0.25">
      <c r="A774" s="40">
        <v>45519</v>
      </c>
      <c r="B774" s="40">
        <v>45519</v>
      </c>
      <c r="C774" s="37" t="s">
        <v>7331</v>
      </c>
      <c r="D774" s="37" t="s">
        <v>7332</v>
      </c>
      <c r="E774" s="37" t="s">
        <v>7297</v>
      </c>
      <c r="F774" s="37" t="s">
        <v>691</v>
      </c>
      <c r="G774" s="38">
        <v>0</v>
      </c>
      <c r="H774" s="38">
        <v>28</v>
      </c>
      <c r="I774" s="38">
        <v>0</v>
      </c>
      <c r="J774" s="38">
        <v>60</v>
      </c>
      <c r="K774" s="37"/>
      <c r="L774" s="37"/>
      <c r="M774" s="37"/>
      <c r="N774" s="37" t="s">
        <v>3204</v>
      </c>
      <c r="O774" s="37" t="s">
        <v>3204</v>
      </c>
      <c r="P774" s="37" t="s">
        <v>734</v>
      </c>
      <c r="Q774" s="37"/>
      <c r="T774">
        <f t="shared" si="42"/>
        <v>8</v>
      </c>
      <c r="U774" s="81" t="s">
        <v>4400</v>
      </c>
      <c r="V774" t="s">
        <v>369</v>
      </c>
    </row>
    <row r="775" spans="1:22" x14ac:dyDescent="0.25">
      <c r="A775" s="40">
        <v>45535</v>
      </c>
      <c r="B775" s="40">
        <v>45535</v>
      </c>
      <c r="C775" s="37" t="s">
        <v>4383</v>
      </c>
      <c r="D775" s="37" t="s">
        <v>7302</v>
      </c>
      <c r="E775" s="37" t="s">
        <v>7297</v>
      </c>
      <c r="F775" s="37" t="s">
        <v>4225</v>
      </c>
      <c r="G775" s="38"/>
      <c r="H775" s="38"/>
      <c r="I775" s="38">
        <v>0</v>
      </c>
      <c r="J775" s="38">
        <v>0</v>
      </c>
      <c r="K775" s="37"/>
      <c r="L775" s="37"/>
      <c r="M775" s="37"/>
      <c r="N775" s="37"/>
      <c r="O775" s="37"/>
      <c r="P775" s="37"/>
      <c r="Q775" s="37"/>
      <c r="T775">
        <f t="shared" si="42"/>
        <v>8</v>
      </c>
      <c r="U775" s="81" t="s">
        <v>4400</v>
      </c>
      <c r="V775" t="s">
        <v>369</v>
      </c>
    </row>
    <row r="776" spans="1:22" x14ac:dyDescent="0.25">
      <c r="A776" s="40">
        <v>45544</v>
      </c>
      <c r="B776" s="40">
        <v>45544</v>
      </c>
      <c r="C776" s="37" t="s">
        <v>7333</v>
      </c>
      <c r="D776" s="37" t="s">
        <v>7334</v>
      </c>
      <c r="E776" s="37" t="s">
        <v>7297</v>
      </c>
      <c r="F776" s="37" t="s">
        <v>521</v>
      </c>
      <c r="G776" s="38">
        <v>0</v>
      </c>
      <c r="H776" s="38">
        <v>6402</v>
      </c>
      <c r="I776" s="38">
        <v>0</v>
      </c>
      <c r="J776" s="38">
        <v>6402</v>
      </c>
      <c r="K776" s="37" t="s">
        <v>682</v>
      </c>
      <c r="L776" s="37" t="s">
        <v>683</v>
      </c>
      <c r="M776" s="37"/>
      <c r="N776" s="37"/>
      <c r="O776" s="37"/>
      <c r="P776" s="37" t="s">
        <v>4779</v>
      </c>
      <c r="Q776" s="37"/>
      <c r="T776">
        <f t="shared" si="42"/>
        <v>9</v>
      </c>
      <c r="U776" s="81" t="s">
        <v>4400</v>
      </c>
      <c r="V776" t="s">
        <v>369</v>
      </c>
    </row>
    <row r="777" spans="1:22" x14ac:dyDescent="0.25">
      <c r="A777" s="40">
        <v>45559</v>
      </c>
      <c r="B777" s="40">
        <v>45559</v>
      </c>
      <c r="C777" s="37" t="s">
        <v>7335</v>
      </c>
      <c r="D777" s="37" t="s">
        <v>7336</v>
      </c>
      <c r="E777" s="37" t="s">
        <v>7297</v>
      </c>
      <c r="F777" s="37" t="s">
        <v>549</v>
      </c>
      <c r="G777" s="38">
        <v>0</v>
      </c>
      <c r="H777" s="38">
        <v>6000</v>
      </c>
      <c r="I777" s="38">
        <v>0</v>
      </c>
      <c r="J777" s="38">
        <v>12402</v>
      </c>
      <c r="K777" s="37"/>
      <c r="L777" s="37"/>
      <c r="M777" s="37"/>
      <c r="N777" s="37"/>
      <c r="O777" s="37"/>
      <c r="P777" s="37"/>
      <c r="Q777" s="37"/>
      <c r="T777">
        <f t="shared" si="42"/>
        <v>9</v>
      </c>
      <c r="U777" s="81" t="s">
        <v>4400</v>
      </c>
      <c r="V777" t="s">
        <v>369</v>
      </c>
    </row>
    <row r="778" spans="1:22" x14ac:dyDescent="0.25">
      <c r="A778" s="40">
        <v>45565</v>
      </c>
      <c r="B778" s="40">
        <v>45565</v>
      </c>
      <c r="C778" s="37" t="s">
        <v>4422</v>
      </c>
      <c r="D778" s="37" t="s">
        <v>7302</v>
      </c>
      <c r="E778" s="37" t="s">
        <v>7297</v>
      </c>
      <c r="F778" s="37" t="s">
        <v>4225</v>
      </c>
      <c r="G778" s="38"/>
      <c r="H778" s="38"/>
      <c r="I778" s="38">
        <v>0</v>
      </c>
      <c r="J778" s="38">
        <v>0</v>
      </c>
      <c r="K778" s="37"/>
      <c r="L778" s="37"/>
      <c r="M778" s="37"/>
      <c r="N778" s="37"/>
      <c r="O778" s="37"/>
      <c r="P778" s="37"/>
      <c r="Q778" s="37"/>
      <c r="T778">
        <f t="shared" si="42"/>
        <v>9</v>
      </c>
      <c r="U778" s="81" t="s">
        <v>4400</v>
      </c>
      <c r="V778" t="s">
        <v>369</v>
      </c>
    </row>
    <row r="780" spans="1:22" s="169" customFormat="1" x14ac:dyDescent="0.25"/>
    <row r="781" spans="1:22" ht="15" customHeight="1" x14ac:dyDescent="0.25">
      <c r="A781" s="17" t="s">
        <v>492</v>
      </c>
      <c r="B781" s="17" t="s">
        <v>493</v>
      </c>
      <c r="C781" s="18" t="s">
        <v>494</v>
      </c>
      <c r="D781" s="18" t="s">
        <v>495</v>
      </c>
      <c r="E781" s="18" t="s">
        <v>496</v>
      </c>
      <c r="F781" s="18" t="s">
        <v>497</v>
      </c>
      <c r="G781" s="19" t="s">
        <v>498</v>
      </c>
      <c r="H781" s="19" t="s">
        <v>499</v>
      </c>
      <c r="I781" s="19" t="s">
        <v>500</v>
      </c>
      <c r="J781" s="19" t="s">
        <v>501</v>
      </c>
      <c r="K781" s="18" t="s">
        <v>502</v>
      </c>
      <c r="L781" s="18" t="s">
        <v>503</v>
      </c>
      <c r="M781" s="18" t="s">
        <v>504</v>
      </c>
      <c r="N781" s="18" t="s">
        <v>505</v>
      </c>
      <c r="O781" s="18" t="s">
        <v>506</v>
      </c>
      <c r="P781" s="18" t="s">
        <v>507</v>
      </c>
      <c r="Q781" s="18" t="s">
        <v>4406</v>
      </c>
    </row>
    <row r="782" spans="1:22" x14ac:dyDescent="0.25">
      <c r="A782" s="21">
        <v>45568</v>
      </c>
      <c r="B782" s="21">
        <v>45568</v>
      </c>
      <c r="C782" s="22" t="s">
        <v>8661</v>
      </c>
      <c r="D782" s="22" t="s">
        <v>8553</v>
      </c>
      <c r="E782" s="22" t="s">
        <v>6169</v>
      </c>
      <c r="F782" s="22" t="s">
        <v>6762</v>
      </c>
      <c r="G782" s="23">
        <v>0</v>
      </c>
      <c r="H782" s="23">
        <v>1388889</v>
      </c>
      <c r="I782" s="23">
        <v>0</v>
      </c>
      <c r="J782" s="23">
        <v>1388889</v>
      </c>
      <c r="K782" s="22" t="s">
        <v>2924</v>
      </c>
      <c r="L782" s="22" t="s">
        <v>2925</v>
      </c>
      <c r="M782" s="22"/>
      <c r="N782" s="22"/>
      <c r="O782" s="22"/>
      <c r="P782" s="22"/>
      <c r="Q782" s="22"/>
      <c r="T782">
        <f>+MONTH(A782)</f>
        <v>10</v>
      </c>
      <c r="U782" s="81" t="s">
        <v>4400</v>
      </c>
      <c r="V782" t="s">
        <v>369</v>
      </c>
    </row>
    <row r="783" spans="1:22" x14ac:dyDescent="0.25">
      <c r="A783" s="21">
        <v>45582</v>
      </c>
      <c r="B783" s="21">
        <v>45582</v>
      </c>
      <c r="C783" s="22" t="s">
        <v>8662</v>
      </c>
      <c r="D783" s="22" t="s">
        <v>8663</v>
      </c>
      <c r="E783" s="22" t="s">
        <v>6169</v>
      </c>
      <c r="F783" s="22" t="s">
        <v>6762</v>
      </c>
      <c r="G783" s="23">
        <v>0</v>
      </c>
      <c r="H783" s="23">
        <v>5000000</v>
      </c>
      <c r="I783" s="23">
        <v>0</v>
      </c>
      <c r="J783" s="23">
        <v>6388889</v>
      </c>
      <c r="K783" s="22" t="s">
        <v>7069</v>
      </c>
      <c r="L783" s="22" t="s">
        <v>7070</v>
      </c>
      <c r="M783" s="22"/>
      <c r="N783" s="22" t="s">
        <v>8664</v>
      </c>
      <c r="O783" s="22" t="s">
        <v>8664</v>
      </c>
      <c r="P783" s="22"/>
      <c r="Q783" s="22"/>
      <c r="T783">
        <f>+MONTH(A783)</f>
        <v>10</v>
      </c>
      <c r="U783" t="s">
        <v>3159</v>
      </c>
      <c r="V783" t="s">
        <v>369</v>
      </c>
    </row>
    <row r="784" spans="1:22" x14ac:dyDescent="0.25">
      <c r="A784" s="21">
        <v>45582</v>
      </c>
      <c r="B784" s="21">
        <v>45582</v>
      </c>
      <c r="C784" s="22" t="s">
        <v>8662</v>
      </c>
      <c r="D784" s="22" t="s">
        <v>8665</v>
      </c>
      <c r="E784" s="22" t="s">
        <v>6169</v>
      </c>
      <c r="F784" s="22" t="s">
        <v>6762</v>
      </c>
      <c r="G784" s="23">
        <v>0</v>
      </c>
      <c r="H784" s="23">
        <v>40000000</v>
      </c>
      <c r="I784" s="23">
        <v>0</v>
      </c>
      <c r="J784" s="23">
        <v>46388889</v>
      </c>
      <c r="K784" s="22" t="s">
        <v>7069</v>
      </c>
      <c r="L784" s="22" t="s">
        <v>7070</v>
      </c>
      <c r="M784" s="22"/>
      <c r="N784" s="22" t="s">
        <v>8666</v>
      </c>
      <c r="O784" s="22" t="s">
        <v>8666</v>
      </c>
      <c r="P784" s="22"/>
      <c r="Q784" s="22"/>
      <c r="T784">
        <f t="shared" ref="T784:T847" si="43">+MONTH(A784)</f>
        <v>10</v>
      </c>
      <c r="U784" t="s">
        <v>3159</v>
      </c>
      <c r="V784" t="s">
        <v>369</v>
      </c>
    </row>
    <row r="785" spans="1:22" x14ac:dyDescent="0.25">
      <c r="A785" s="21">
        <v>45595</v>
      </c>
      <c r="B785" s="21">
        <v>45595</v>
      </c>
      <c r="C785" s="22" t="s">
        <v>8667</v>
      </c>
      <c r="D785" s="22" t="s">
        <v>8668</v>
      </c>
      <c r="E785" s="22" t="s">
        <v>6169</v>
      </c>
      <c r="F785" s="22" t="s">
        <v>6762</v>
      </c>
      <c r="G785" s="23">
        <v>0</v>
      </c>
      <c r="H785" s="23"/>
      <c r="I785" s="23">
        <v>0</v>
      </c>
      <c r="J785" s="23">
        <v>113855707</v>
      </c>
      <c r="K785" s="22" t="s">
        <v>590</v>
      </c>
      <c r="L785" s="22" t="s">
        <v>591</v>
      </c>
      <c r="M785" s="22"/>
      <c r="N785" s="22" t="s">
        <v>8669</v>
      </c>
      <c r="O785" s="22" t="s">
        <v>8669</v>
      </c>
      <c r="P785" s="22" t="s">
        <v>573</v>
      </c>
      <c r="Q785" s="22"/>
      <c r="T785">
        <f t="shared" si="43"/>
        <v>10</v>
      </c>
      <c r="V785" t="s">
        <v>369</v>
      </c>
    </row>
    <row r="786" spans="1:22" x14ac:dyDescent="0.25">
      <c r="A786" s="21">
        <v>45595</v>
      </c>
      <c r="B786" s="21">
        <v>45595</v>
      </c>
      <c r="C786" s="22" t="s">
        <v>8670</v>
      </c>
      <c r="D786" s="22" t="s">
        <v>8671</v>
      </c>
      <c r="E786" s="22" t="s">
        <v>6169</v>
      </c>
      <c r="F786" s="22" t="s">
        <v>6762</v>
      </c>
      <c r="G786" s="23">
        <v>0</v>
      </c>
      <c r="H786" s="23"/>
      <c r="I786" s="23">
        <v>0</v>
      </c>
      <c r="J786" s="23">
        <v>182473023</v>
      </c>
      <c r="K786" s="22" t="s">
        <v>590</v>
      </c>
      <c r="L786" s="22" t="s">
        <v>591</v>
      </c>
      <c r="M786" s="22"/>
      <c r="N786" s="22" t="s">
        <v>3322</v>
      </c>
      <c r="O786" s="22" t="s">
        <v>3322</v>
      </c>
      <c r="P786" s="22" t="s">
        <v>573</v>
      </c>
      <c r="Q786" s="22"/>
      <c r="T786">
        <f t="shared" si="43"/>
        <v>10</v>
      </c>
      <c r="V786" t="s">
        <v>369</v>
      </c>
    </row>
    <row r="787" spans="1:22" x14ac:dyDescent="0.25">
      <c r="A787" s="21">
        <v>45595</v>
      </c>
      <c r="B787" s="21">
        <v>45595</v>
      </c>
      <c r="C787" s="22" t="s">
        <v>8670</v>
      </c>
      <c r="D787" s="22" t="s">
        <v>8672</v>
      </c>
      <c r="E787" s="22" t="s">
        <v>6169</v>
      </c>
      <c r="F787" s="22" t="s">
        <v>6762</v>
      </c>
      <c r="G787" s="23">
        <v>0</v>
      </c>
      <c r="H787" s="23"/>
      <c r="I787" s="23">
        <v>0</v>
      </c>
      <c r="J787" s="23">
        <v>240011812</v>
      </c>
      <c r="K787" s="22" t="s">
        <v>590</v>
      </c>
      <c r="L787" s="22" t="s">
        <v>591</v>
      </c>
      <c r="M787" s="22"/>
      <c r="N787" s="22" t="s">
        <v>3317</v>
      </c>
      <c r="O787" s="22" t="s">
        <v>3317</v>
      </c>
      <c r="P787" s="22" t="s">
        <v>573</v>
      </c>
      <c r="Q787" s="22"/>
      <c r="T787">
        <f t="shared" si="43"/>
        <v>10</v>
      </c>
      <c r="V787" t="s">
        <v>369</v>
      </c>
    </row>
    <row r="788" spans="1:22" x14ac:dyDescent="0.25">
      <c r="A788" s="21">
        <v>45595</v>
      </c>
      <c r="B788" s="21">
        <v>45595</v>
      </c>
      <c r="C788" s="22" t="s">
        <v>8670</v>
      </c>
      <c r="D788" s="22" t="s">
        <v>8673</v>
      </c>
      <c r="E788" s="22" t="s">
        <v>6169</v>
      </c>
      <c r="F788" s="22" t="s">
        <v>6762</v>
      </c>
      <c r="G788" s="23">
        <v>0</v>
      </c>
      <c r="H788" s="23"/>
      <c r="I788" s="23">
        <v>0</v>
      </c>
      <c r="J788" s="23">
        <v>245659969</v>
      </c>
      <c r="K788" s="22" t="s">
        <v>590</v>
      </c>
      <c r="L788" s="22" t="s">
        <v>591</v>
      </c>
      <c r="M788" s="22"/>
      <c r="N788" s="22" t="s">
        <v>3545</v>
      </c>
      <c r="O788" s="22" t="s">
        <v>3545</v>
      </c>
      <c r="P788" s="22" t="s">
        <v>573</v>
      </c>
      <c r="Q788" s="22"/>
      <c r="T788">
        <f t="shared" si="43"/>
        <v>10</v>
      </c>
      <c r="V788" t="s">
        <v>369</v>
      </c>
    </row>
    <row r="789" spans="1:22" x14ac:dyDescent="0.25">
      <c r="A789" s="21">
        <v>45595</v>
      </c>
      <c r="B789" s="21">
        <v>45595</v>
      </c>
      <c r="C789" s="22" t="s">
        <v>8670</v>
      </c>
      <c r="D789" s="22" t="s">
        <v>8674</v>
      </c>
      <c r="E789" s="22" t="s">
        <v>6169</v>
      </c>
      <c r="F789" s="22" t="s">
        <v>6762</v>
      </c>
      <c r="G789" s="23">
        <v>0</v>
      </c>
      <c r="H789" s="23"/>
      <c r="I789" s="23">
        <v>0</v>
      </c>
      <c r="J789" s="23">
        <v>288080525</v>
      </c>
      <c r="K789" s="22" t="s">
        <v>590</v>
      </c>
      <c r="L789" s="22" t="s">
        <v>591</v>
      </c>
      <c r="M789" s="22"/>
      <c r="N789" s="22" t="s">
        <v>3383</v>
      </c>
      <c r="O789" s="22" t="s">
        <v>3383</v>
      </c>
      <c r="P789" s="22" t="s">
        <v>573</v>
      </c>
      <c r="Q789" s="22"/>
      <c r="T789">
        <f t="shared" si="43"/>
        <v>10</v>
      </c>
      <c r="V789" t="s">
        <v>369</v>
      </c>
    </row>
    <row r="790" spans="1:22" x14ac:dyDescent="0.25">
      <c r="A790" s="21">
        <v>45595</v>
      </c>
      <c r="B790" s="21">
        <v>45595</v>
      </c>
      <c r="C790" s="22" t="s">
        <v>8670</v>
      </c>
      <c r="D790" s="22" t="s">
        <v>8675</v>
      </c>
      <c r="E790" s="22" t="s">
        <v>6169</v>
      </c>
      <c r="F790" s="22" t="s">
        <v>6762</v>
      </c>
      <c r="G790" s="23">
        <v>0</v>
      </c>
      <c r="H790" s="23"/>
      <c r="I790" s="23">
        <v>0</v>
      </c>
      <c r="J790" s="23">
        <v>435812898</v>
      </c>
      <c r="K790" s="22" t="s">
        <v>590</v>
      </c>
      <c r="L790" s="22" t="s">
        <v>591</v>
      </c>
      <c r="M790" s="22"/>
      <c r="N790" s="22" t="s">
        <v>3393</v>
      </c>
      <c r="O790" s="22" t="s">
        <v>3393</v>
      </c>
      <c r="P790" s="22" t="s">
        <v>573</v>
      </c>
      <c r="Q790" s="22"/>
      <c r="T790">
        <f t="shared" si="43"/>
        <v>10</v>
      </c>
      <c r="V790" t="s">
        <v>369</v>
      </c>
    </row>
    <row r="791" spans="1:22" x14ac:dyDescent="0.25">
      <c r="A791" s="21">
        <v>45595</v>
      </c>
      <c r="B791" s="21">
        <v>45595</v>
      </c>
      <c r="C791" s="22" t="s">
        <v>8676</v>
      </c>
      <c r="D791" s="22" t="s">
        <v>8677</v>
      </c>
      <c r="E791" s="22" t="s">
        <v>6169</v>
      </c>
      <c r="F791" s="22" t="s">
        <v>6762</v>
      </c>
      <c r="G791" s="23">
        <v>0</v>
      </c>
      <c r="H791" s="23"/>
      <c r="I791" s="23">
        <v>0</v>
      </c>
      <c r="J791" s="23">
        <v>468642314</v>
      </c>
      <c r="K791" s="22" t="s">
        <v>590</v>
      </c>
      <c r="L791" s="22" t="s">
        <v>591</v>
      </c>
      <c r="M791" s="22"/>
      <c r="N791" s="22" t="s">
        <v>3393</v>
      </c>
      <c r="O791" s="22" t="s">
        <v>3393</v>
      </c>
      <c r="P791" s="22" t="s">
        <v>573</v>
      </c>
      <c r="Q791" s="22"/>
      <c r="T791">
        <f t="shared" si="43"/>
        <v>10</v>
      </c>
      <c r="V791" t="s">
        <v>369</v>
      </c>
    </row>
    <row r="792" spans="1:22" x14ac:dyDescent="0.25">
      <c r="A792" s="21">
        <v>45595</v>
      </c>
      <c r="B792" s="21">
        <v>45595</v>
      </c>
      <c r="C792" s="22" t="s">
        <v>8676</v>
      </c>
      <c r="D792" s="22" t="s">
        <v>8678</v>
      </c>
      <c r="E792" s="22" t="s">
        <v>6169</v>
      </c>
      <c r="F792" s="22" t="s">
        <v>6762</v>
      </c>
      <c r="G792" s="23">
        <v>0</v>
      </c>
      <c r="H792" s="23"/>
      <c r="I792" s="23">
        <v>0</v>
      </c>
      <c r="J792" s="23">
        <v>485874748</v>
      </c>
      <c r="K792" s="22" t="s">
        <v>590</v>
      </c>
      <c r="L792" s="22" t="s">
        <v>591</v>
      </c>
      <c r="M792" s="22"/>
      <c r="N792" s="22" t="s">
        <v>3380</v>
      </c>
      <c r="O792" s="22" t="s">
        <v>3380</v>
      </c>
      <c r="P792" s="22" t="s">
        <v>573</v>
      </c>
      <c r="Q792" s="22"/>
      <c r="T792">
        <f t="shared" si="43"/>
        <v>10</v>
      </c>
      <c r="V792" t="s">
        <v>369</v>
      </c>
    </row>
    <row r="793" spans="1:22" x14ac:dyDescent="0.25">
      <c r="A793" s="21">
        <v>45595</v>
      </c>
      <c r="B793" s="21">
        <v>45595</v>
      </c>
      <c r="C793" s="22" t="s">
        <v>8676</v>
      </c>
      <c r="D793" s="22" t="s">
        <v>8679</v>
      </c>
      <c r="E793" s="22" t="s">
        <v>6169</v>
      </c>
      <c r="F793" s="22" t="s">
        <v>6762</v>
      </c>
      <c r="G793" s="23">
        <v>0</v>
      </c>
      <c r="H793" s="23"/>
      <c r="I793" s="23">
        <v>0</v>
      </c>
      <c r="J793" s="23">
        <v>497946180</v>
      </c>
      <c r="K793" s="22" t="s">
        <v>590</v>
      </c>
      <c r="L793" s="22" t="s">
        <v>591</v>
      </c>
      <c r="M793" s="22"/>
      <c r="N793" s="22" t="s">
        <v>6974</v>
      </c>
      <c r="O793" s="22" t="s">
        <v>6974</v>
      </c>
      <c r="P793" s="22" t="s">
        <v>573</v>
      </c>
      <c r="Q793" s="22"/>
      <c r="T793">
        <f t="shared" si="43"/>
        <v>10</v>
      </c>
      <c r="V793" t="s">
        <v>369</v>
      </c>
    </row>
    <row r="794" spans="1:22" x14ac:dyDescent="0.25">
      <c r="A794" s="21">
        <v>45595</v>
      </c>
      <c r="B794" s="21">
        <v>45595</v>
      </c>
      <c r="C794" s="22" t="s">
        <v>8680</v>
      </c>
      <c r="D794" s="22" t="s">
        <v>8681</v>
      </c>
      <c r="E794" s="22" t="s">
        <v>6169</v>
      </c>
      <c r="F794" s="22" t="s">
        <v>6762</v>
      </c>
      <c r="G794" s="23">
        <v>0</v>
      </c>
      <c r="H794" s="23"/>
      <c r="I794" s="23">
        <v>0</v>
      </c>
      <c r="J794" s="23">
        <v>516127999</v>
      </c>
      <c r="K794" s="22" t="s">
        <v>590</v>
      </c>
      <c r="L794" s="22" t="s">
        <v>591</v>
      </c>
      <c r="M794" s="22"/>
      <c r="N794" s="22" t="s">
        <v>6746</v>
      </c>
      <c r="O794" s="22" t="s">
        <v>6746</v>
      </c>
      <c r="P794" s="22" t="s">
        <v>573</v>
      </c>
      <c r="Q794" s="22"/>
      <c r="T794">
        <f t="shared" si="43"/>
        <v>10</v>
      </c>
      <c r="V794" t="s">
        <v>369</v>
      </c>
    </row>
    <row r="795" spans="1:22" x14ac:dyDescent="0.25">
      <c r="A795" s="21">
        <v>45595</v>
      </c>
      <c r="B795" s="21">
        <v>45595</v>
      </c>
      <c r="C795" s="22" t="s">
        <v>8680</v>
      </c>
      <c r="D795" s="22" t="s">
        <v>8682</v>
      </c>
      <c r="E795" s="22" t="s">
        <v>6169</v>
      </c>
      <c r="F795" s="22" t="s">
        <v>6762</v>
      </c>
      <c r="G795" s="23">
        <v>0</v>
      </c>
      <c r="H795" s="23"/>
      <c r="I795" s="23">
        <v>0</v>
      </c>
      <c r="J795" s="23">
        <v>534309817</v>
      </c>
      <c r="K795" s="22" t="s">
        <v>590</v>
      </c>
      <c r="L795" s="22" t="s">
        <v>591</v>
      </c>
      <c r="M795" s="22"/>
      <c r="N795" s="22" t="s">
        <v>6752</v>
      </c>
      <c r="O795" s="22" t="s">
        <v>6752</v>
      </c>
      <c r="P795" s="22" t="s">
        <v>573</v>
      </c>
      <c r="Q795" s="22"/>
      <c r="T795">
        <f t="shared" si="43"/>
        <v>10</v>
      </c>
      <c r="V795" t="s">
        <v>369</v>
      </c>
    </row>
    <row r="796" spans="1:22" x14ac:dyDescent="0.25">
      <c r="A796" s="21">
        <v>45595</v>
      </c>
      <c r="B796" s="21">
        <v>45595</v>
      </c>
      <c r="C796" s="22" t="s">
        <v>8680</v>
      </c>
      <c r="D796" s="22" t="s">
        <v>8683</v>
      </c>
      <c r="E796" s="22" t="s">
        <v>6169</v>
      </c>
      <c r="F796" s="22" t="s">
        <v>6762</v>
      </c>
      <c r="G796" s="23">
        <v>0</v>
      </c>
      <c r="H796" s="23"/>
      <c r="I796" s="23">
        <v>0</v>
      </c>
      <c r="J796" s="23">
        <v>552491635</v>
      </c>
      <c r="K796" s="22" t="s">
        <v>590</v>
      </c>
      <c r="L796" s="22" t="s">
        <v>591</v>
      </c>
      <c r="M796" s="22"/>
      <c r="N796" s="22" t="s">
        <v>6756</v>
      </c>
      <c r="O796" s="22" t="s">
        <v>6756</v>
      </c>
      <c r="P796" s="22" t="s">
        <v>573</v>
      </c>
      <c r="Q796" s="22"/>
      <c r="T796">
        <f t="shared" si="43"/>
        <v>10</v>
      </c>
      <c r="V796" t="s">
        <v>369</v>
      </c>
    </row>
    <row r="797" spans="1:22" x14ac:dyDescent="0.25">
      <c r="A797" s="21">
        <v>45595</v>
      </c>
      <c r="B797" s="21">
        <v>45595</v>
      </c>
      <c r="C797" s="22" t="s">
        <v>8680</v>
      </c>
      <c r="D797" s="22" t="s">
        <v>8684</v>
      </c>
      <c r="E797" s="22" t="s">
        <v>6169</v>
      </c>
      <c r="F797" s="22" t="s">
        <v>6762</v>
      </c>
      <c r="G797" s="23">
        <v>0</v>
      </c>
      <c r="H797" s="23"/>
      <c r="I797" s="23">
        <v>0</v>
      </c>
      <c r="J797" s="23">
        <v>570673453</v>
      </c>
      <c r="K797" s="22" t="s">
        <v>590</v>
      </c>
      <c r="L797" s="22" t="s">
        <v>591</v>
      </c>
      <c r="M797" s="22"/>
      <c r="N797" s="22" t="s">
        <v>8331</v>
      </c>
      <c r="O797" s="22" t="s">
        <v>8331</v>
      </c>
      <c r="P797" s="22" t="s">
        <v>573</v>
      </c>
      <c r="Q797" s="22"/>
      <c r="T797">
        <f t="shared" si="43"/>
        <v>10</v>
      </c>
      <c r="V797" t="s">
        <v>369</v>
      </c>
    </row>
    <row r="798" spans="1:22" x14ac:dyDescent="0.25">
      <c r="A798" s="21">
        <v>45595</v>
      </c>
      <c r="B798" s="21">
        <v>45595</v>
      </c>
      <c r="C798" s="22" t="s">
        <v>8685</v>
      </c>
      <c r="D798" s="22" t="s">
        <v>8686</v>
      </c>
      <c r="E798" s="22" t="s">
        <v>6169</v>
      </c>
      <c r="F798" s="22" t="s">
        <v>6762</v>
      </c>
      <c r="G798" s="23">
        <v>0</v>
      </c>
      <c r="H798" s="23"/>
      <c r="I798" s="23">
        <v>0</v>
      </c>
      <c r="J798" s="23">
        <v>575368688</v>
      </c>
      <c r="K798" s="22" t="s">
        <v>590</v>
      </c>
      <c r="L798" s="22" t="s">
        <v>591</v>
      </c>
      <c r="M798" s="22"/>
      <c r="N798" s="22" t="s">
        <v>5770</v>
      </c>
      <c r="O798" s="22" t="s">
        <v>5770</v>
      </c>
      <c r="P798" s="22" t="s">
        <v>573</v>
      </c>
      <c r="Q798" s="22"/>
      <c r="T798">
        <f t="shared" si="43"/>
        <v>10</v>
      </c>
      <c r="V798" t="s">
        <v>369</v>
      </c>
    </row>
    <row r="799" spans="1:22" x14ac:dyDescent="0.25">
      <c r="A799" s="21">
        <v>45595</v>
      </c>
      <c r="B799" s="21">
        <v>45595</v>
      </c>
      <c r="C799" s="22" t="s">
        <v>8685</v>
      </c>
      <c r="D799" s="22" t="s">
        <v>8687</v>
      </c>
      <c r="E799" s="22" t="s">
        <v>6169</v>
      </c>
      <c r="F799" s="22" t="s">
        <v>6762</v>
      </c>
      <c r="G799" s="23">
        <v>0</v>
      </c>
      <c r="H799" s="23"/>
      <c r="I799" s="23">
        <v>0</v>
      </c>
      <c r="J799" s="23">
        <v>582642501</v>
      </c>
      <c r="K799" s="22" t="s">
        <v>590</v>
      </c>
      <c r="L799" s="22" t="s">
        <v>591</v>
      </c>
      <c r="M799" s="22"/>
      <c r="N799" s="22" t="s">
        <v>5774</v>
      </c>
      <c r="O799" s="22" t="s">
        <v>5774</v>
      </c>
      <c r="P799" s="22" t="s">
        <v>573</v>
      </c>
      <c r="Q799" s="22"/>
      <c r="T799">
        <f t="shared" si="43"/>
        <v>10</v>
      </c>
      <c r="V799" t="s">
        <v>369</v>
      </c>
    </row>
    <row r="800" spans="1:22" x14ac:dyDescent="0.25">
      <c r="A800" s="21">
        <v>45595</v>
      </c>
      <c r="B800" s="21">
        <v>45595</v>
      </c>
      <c r="C800" s="22" t="s">
        <v>8685</v>
      </c>
      <c r="D800" s="22" t="s">
        <v>8688</v>
      </c>
      <c r="E800" s="22" t="s">
        <v>6169</v>
      </c>
      <c r="F800" s="22" t="s">
        <v>6762</v>
      </c>
      <c r="G800" s="23">
        <v>0</v>
      </c>
      <c r="H800" s="23"/>
      <c r="I800" s="23">
        <v>0</v>
      </c>
      <c r="J800" s="23">
        <v>612650122</v>
      </c>
      <c r="K800" s="22" t="s">
        <v>590</v>
      </c>
      <c r="L800" s="22" t="s">
        <v>591</v>
      </c>
      <c r="M800" s="22"/>
      <c r="N800" s="22" t="s">
        <v>6756</v>
      </c>
      <c r="O800" s="22" t="s">
        <v>6756</v>
      </c>
      <c r="P800" s="22" t="s">
        <v>573</v>
      </c>
      <c r="Q800" s="22"/>
      <c r="T800">
        <f t="shared" si="43"/>
        <v>10</v>
      </c>
      <c r="V800" t="s">
        <v>369</v>
      </c>
    </row>
    <row r="801" spans="1:22" x14ac:dyDescent="0.25">
      <c r="A801" s="21">
        <v>45595</v>
      </c>
      <c r="B801" s="21">
        <v>45595</v>
      </c>
      <c r="C801" s="22" t="s">
        <v>8689</v>
      </c>
      <c r="D801" s="22" t="s">
        <v>8690</v>
      </c>
      <c r="E801" s="22" t="s">
        <v>6169</v>
      </c>
      <c r="F801" s="22" t="s">
        <v>6762</v>
      </c>
      <c r="G801" s="23">
        <v>0</v>
      </c>
      <c r="H801" s="23"/>
      <c r="I801" s="23">
        <v>0</v>
      </c>
      <c r="J801" s="23">
        <v>698512843</v>
      </c>
      <c r="K801" s="22" t="s">
        <v>590</v>
      </c>
      <c r="L801" s="22" t="s">
        <v>591</v>
      </c>
      <c r="M801" s="22"/>
      <c r="N801" s="22" t="s">
        <v>3448</v>
      </c>
      <c r="O801" s="22" t="s">
        <v>3448</v>
      </c>
      <c r="P801" s="22" t="s">
        <v>573</v>
      </c>
      <c r="Q801" s="22"/>
      <c r="T801">
        <f t="shared" si="43"/>
        <v>10</v>
      </c>
      <c r="V801" t="s">
        <v>369</v>
      </c>
    </row>
    <row r="802" spans="1:22" x14ac:dyDescent="0.25">
      <c r="A802" s="21">
        <v>45595</v>
      </c>
      <c r="B802" s="21">
        <v>45595</v>
      </c>
      <c r="C802" s="22" t="s">
        <v>8689</v>
      </c>
      <c r="D802" s="22" t="s">
        <v>8691</v>
      </c>
      <c r="E802" s="22" t="s">
        <v>6169</v>
      </c>
      <c r="F802" s="22" t="s">
        <v>6762</v>
      </c>
      <c r="G802" s="23">
        <v>0</v>
      </c>
      <c r="H802" s="23"/>
      <c r="I802" s="23">
        <v>0</v>
      </c>
      <c r="J802" s="23">
        <v>771399241</v>
      </c>
      <c r="K802" s="22" t="s">
        <v>590</v>
      </c>
      <c r="L802" s="22" t="s">
        <v>591</v>
      </c>
      <c r="M802" s="22"/>
      <c r="N802" s="22" t="s">
        <v>3457</v>
      </c>
      <c r="O802" s="22" t="s">
        <v>3457</v>
      </c>
      <c r="P802" s="22" t="s">
        <v>573</v>
      </c>
      <c r="Q802" s="22"/>
      <c r="T802">
        <f t="shared" si="43"/>
        <v>10</v>
      </c>
      <c r="V802" t="s">
        <v>369</v>
      </c>
    </row>
    <row r="803" spans="1:22" x14ac:dyDescent="0.25">
      <c r="A803" s="21">
        <v>45595</v>
      </c>
      <c r="B803" s="21">
        <v>45595</v>
      </c>
      <c r="C803" s="22" t="s">
        <v>8689</v>
      </c>
      <c r="D803" s="22" t="s">
        <v>8692</v>
      </c>
      <c r="E803" s="22" t="s">
        <v>6169</v>
      </c>
      <c r="F803" s="22" t="s">
        <v>6762</v>
      </c>
      <c r="G803" s="23">
        <v>0</v>
      </c>
      <c r="H803" s="23"/>
      <c r="I803" s="23">
        <v>0</v>
      </c>
      <c r="J803" s="23">
        <v>787433330</v>
      </c>
      <c r="K803" s="22" t="s">
        <v>590</v>
      </c>
      <c r="L803" s="22" t="s">
        <v>591</v>
      </c>
      <c r="M803" s="22"/>
      <c r="N803" s="22" t="s">
        <v>5617</v>
      </c>
      <c r="O803" s="22" t="s">
        <v>5617</v>
      </c>
      <c r="P803" s="22" t="s">
        <v>573</v>
      </c>
      <c r="Q803" s="22"/>
      <c r="T803">
        <f t="shared" si="43"/>
        <v>10</v>
      </c>
      <c r="V803" t="s">
        <v>369</v>
      </c>
    </row>
    <row r="804" spans="1:22" x14ac:dyDescent="0.25">
      <c r="A804" s="21">
        <v>45595</v>
      </c>
      <c r="B804" s="21">
        <v>45595</v>
      </c>
      <c r="C804" s="22" t="s">
        <v>8689</v>
      </c>
      <c r="D804" s="22" t="s">
        <v>8693</v>
      </c>
      <c r="E804" s="22" t="s">
        <v>6169</v>
      </c>
      <c r="F804" s="22" t="s">
        <v>6762</v>
      </c>
      <c r="G804" s="23">
        <v>0</v>
      </c>
      <c r="H804" s="23"/>
      <c r="I804" s="23">
        <v>0</v>
      </c>
      <c r="J804" s="23">
        <v>849049691</v>
      </c>
      <c r="K804" s="22" t="s">
        <v>590</v>
      </c>
      <c r="L804" s="22" t="s">
        <v>591</v>
      </c>
      <c r="M804" s="22"/>
      <c r="N804" s="22" t="s">
        <v>3472</v>
      </c>
      <c r="O804" s="22" t="s">
        <v>3472</v>
      </c>
      <c r="P804" s="22" t="s">
        <v>573</v>
      </c>
      <c r="Q804" s="22"/>
      <c r="T804">
        <f t="shared" si="43"/>
        <v>10</v>
      </c>
      <c r="V804" t="s">
        <v>369</v>
      </c>
    </row>
    <row r="805" spans="1:22" x14ac:dyDescent="0.25">
      <c r="A805" s="21">
        <v>45595</v>
      </c>
      <c r="B805" s="21">
        <v>45595</v>
      </c>
      <c r="C805" s="22" t="s">
        <v>8689</v>
      </c>
      <c r="D805" s="22" t="s">
        <v>8694</v>
      </c>
      <c r="E805" s="22" t="s">
        <v>6169</v>
      </c>
      <c r="F805" s="22" t="s">
        <v>6762</v>
      </c>
      <c r="G805" s="23">
        <v>0</v>
      </c>
      <c r="H805" s="23"/>
      <c r="I805" s="23">
        <v>0</v>
      </c>
      <c r="J805" s="23">
        <v>905359684</v>
      </c>
      <c r="K805" s="22" t="s">
        <v>590</v>
      </c>
      <c r="L805" s="22" t="s">
        <v>591</v>
      </c>
      <c r="M805" s="22"/>
      <c r="N805" s="22" t="s">
        <v>3512</v>
      </c>
      <c r="O805" s="22" t="s">
        <v>3512</v>
      </c>
      <c r="P805" s="22" t="s">
        <v>573</v>
      </c>
      <c r="Q805" s="22"/>
      <c r="T805">
        <f t="shared" si="43"/>
        <v>10</v>
      </c>
      <c r="V805" t="s">
        <v>369</v>
      </c>
    </row>
    <row r="806" spans="1:22" x14ac:dyDescent="0.25">
      <c r="A806" s="21">
        <v>45595</v>
      </c>
      <c r="B806" s="21">
        <v>45595</v>
      </c>
      <c r="C806" s="22" t="s">
        <v>8689</v>
      </c>
      <c r="D806" s="22" t="s">
        <v>8695</v>
      </c>
      <c r="E806" s="22" t="s">
        <v>6169</v>
      </c>
      <c r="F806" s="22" t="s">
        <v>6762</v>
      </c>
      <c r="G806" s="23">
        <v>0</v>
      </c>
      <c r="H806" s="23"/>
      <c r="I806" s="23">
        <v>0</v>
      </c>
      <c r="J806" s="23">
        <v>909995870</v>
      </c>
      <c r="K806" s="22" t="s">
        <v>590</v>
      </c>
      <c r="L806" s="22" t="s">
        <v>591</v>
      </c>
      <c r="M806" s="22"/>
      <c r="N806" s="22" t="s">
        <v>5745</v>
      </c>
      <c r="O806" s="22" t="s">
        <v>5745</v>
      </c>
      <c r="P806" s="22" t="s">
        <v>573</v>
      </c>
      <c r="Q806" s="22"/>
      <c r="T806">
        <f t="shared" si="43"/>
        <v>10</v>
      </c>
      <c r="V806" t="s">
        <v>369</v>
      </c>
    </row>
    <row r="807" spans="1:22" x14ac:dyDescent="0.25">
      <c r="A807" s="21">
        <v>45595</v>
      </c>
      <c r="B807" s="21">
        <v>45595</v>
      </c>
      <c r="C807" s="22" t="s">
        <v>8689</v>
      </c>
      <c r="D807" s="22" t="s">
        <v>8696</v>
      </c>
      <c r="E807" s="22" t="s">
        <v>6169</v>
      </c>
      <c r="F807" s="22" t="s">
        <v>6762</v>
      </c>
      <c r="G807" s="23">
        <v>0</v>
      </c>
      <c r="H807" s="23"/>
      <c r="I807" s="23">
        <v>0</v>
      </c>
      <c r="J807" s="23">
        <v>993058244</v>
      </c>
      <c r="K807" s="22" t="s">
        <v>590</v>
      </c>
      <c r="L807" s="22" t="s">
        <v>591</v>
      </c>
      <c r="M807" s="22"/>
      <c r="N807" s="22" t="s">
        <v>3507</v>
      </c>
      <c r="O807" s="22" t="s">
        <v>3507</v>
      </c>
      <c r="P807" s="22" t="s">
        <v>573</v>
      </c>
      <c r="Q807" s="22"/>
      <c r="T807">
        <f t="shared" si="43"/>
        <v>10</v>
      </c>
      <c r="V807" t="s">
        <v>369</v>
      </c>
    </row>
    <row r="808" spans="1:22" x14ac:dyDescent="0.25">
      <c r="A808" s="21">
        <v>45595</v>
      </c>
      <c r="B808" s="21">
        <v>45595</v>
      </c>
      <c r="C808" s="22" t="s">
        <v>8689</v>
      </c>
      <c r="D808" s="22" t="s">
        <v>8697</v>
      </c>
      <c r="E808" s="22" t="s">
        <v>6169</v>
      </c>
      <c r="F808" s="22" t="s">
        <v>6762</v>
      </c>
      <c r="G808" s="23">
        <v>0</v>
      </c>
      <c r="H808" s="23"/>
      <c r="I808" s="23">
        <v>0</v>
      </c>
      <c r="J808" s="23">
        <v>1009531856</v>
      </c>
      <c r="K808" s="22" t="s">
        <v>590</v>
      </c>
      <c r="L808" s="22" t="s">
        <v>591</v>
      </c>
      <c r="M808" s="22"/>
      <c r="N808" s="22" t="s">
        <v>5748</v>
      </c>
      <c r="O808" s="22" t="s">
        <v>5748</v>
      </c>
      <c r="P808" s="22" t="s">
        <v>573</v>
      </c>
      <c r="Q808" s="22"/>
      <c r="T808">
        <f t="shared" si="43"/>
        <v>10</v>
      </c>
      <c r="V808" t="s">
        <v>369</v>
      </c>
    </row>
    <row r="809" spans="1:22" x14ac:dyDescent="0.25">
      <c r="A809" s="21">
        <v>45595</v>
      </c>
      <c r="B809" s="21">
        <v>45595</v>
      </c>
      <c r="C809" s="22" t="s">
        <v>8689</v>
      </c>
      <c r="D809" s="22" t="s">
        <v>8698</v>
      </c>
      <c r="E809" s="22" t="s">
        <v>6169</v>
      </c>
      <c r="F809" s="22" t="s">
        <v>6762</v>
      </c>
      <c r="G809" s="23">
        <v>0</v>
      </c>
      <c r="H809" s="23"/>
      <c r="I809" s="23">
        <v>0</v>
      </c>
      <c r="J809" s="23">
        <v>1063860709</v>
      </c>
      <c r="K809" s="22" t="s">
        <v>590</v>
      </c>
      <c r="L809" s="22" t="s">
        <v>591</v>
      </c>
      <c r="M809" s="22"/>
      <c r="N809" s="22" t="s">
        <v>3475</v>
      </c>
      <c r="O809" s="22" t="s">
        <v>3475</v>
      </c>
      <c r="P809" s="22" t="s">
        <v>573</v>
      </c>
      <c r="Q809" s="22"/>
      <c r="T809">
        <f t="shared" si="43"/>
        <v>10</v>
      </c>
      <c r="V809" t="s">
        <v>369</v>
      </c>
    </row>
    <row r="810" spans="1:22" x14ac:dyDescent="0.25">
      <c r="A810" s="21">
        <v>45595</v>
      </c>
      <c r="B810" s="21">
        <v>45595</v>
      </c>
      <c r="C810" s="22" t="s">
        <v>8689</v>
      </c>
      <c r="D810" s="22" t="s">
        <v>8699</v>
      </c>
      <c r="E810" s="22" t="s">
        <v>6169</v>
      </c>
      <c r="F810" s="22" t="s">
        <v>6762</v>
      </c>
      <c r="G810" s="23">
        <v>0</v>
      </c>
      <c r="H810" s="23"/>
      <c r="I810" s="23">
        <v>0</v>
      </c>
      <c r="J810" s="23">
        <v>1129850341</v>
      </c>
      <c r="K810" s="22" t="s">
        <v>590</v>
      </c>
      <c r="L810" s="22" t="s">
        <v>591</v>
      </c>
      <c r="M810" s="22"/>
      <c r="N810" s="22" t="s">
        <v>3478</v>
      </c>
      <c r="O810" s="22" t="s">
        <v>3478</v>
      </c>
      <c r="P810" s="22" t="s">
        <v>573</v>
      </c>
      <c r="Q810" s="22"/>
      <c r="T810">
        <f t="shared" si="43"/>
        <v>10</v>
      </c>
      <c r="V810" t="s">
        <v>369</v>
      </c>
    </row>
    <row r="811" spans="1:22" x14ac:dyDescent="0.25">
      <c r="A811" s="21">
        <v>45595</v>
      </c>
      <c r="B811" s="21">
        <v>45595</v>
      </c>
      <c r="C811" s="22" t="s">
        <v>8689</v>
      </c>
      <c r="D811" s="22" t="s">
        <v>8700</v>
      </c>
      <c r="E811" s="22" t="s">
        <v>6169</v>
      </c>
      <c r="F811" s="22" t="s">
        <v>6762</v>
      </c>
      <c r="G811" s="23">
        <v>0</v>
      </c>
      <c r="H811" s="23"/>
      <c r="I811" s="23">
        <v>0</v>
      </c>
      <c r="J811" s="23">
        <v>1152355289</v>
      </c>
      <c r="K811" s="22" t="s">
        <v>590</v>
      </c>
      <c r="L811" s="22" t="s">
        <v>591</v>
      </c>
      <c r="M811" s="22"/>
      <c r="N811" s="22" t="s">
        <v>5758</v>
      </c>
      <c r="O811" s="22" t="s">
        <v>5758</v>
      </c>
      <c r="P811" s="22" t="s">
        <v>573</v>
      </c>
      <c r="Q811" s="22"/>
      <c r="T811">
        <f t="shared" si="43"/>
        <v>10</v>
      </c>
      <c r="V811" t="s">
        <v>369</v>
      </c>
    </row>
    <row r="812" spans="1:22" x14ac:dyDescent="0.25">
      <c r="A812" s="21">
        <v>45595</v>
      </c>
      <c r="B812" s="21">
        <v>45595</v>
      </c>
      <c r="C812" s="22" t="s">
        <v>8689</v>
      </c>
      <c r="D812" s="22" t="s">
        <v>8701</v>
      </c>
      <c r="E812" s="22" t="s">
        <v>6169</v>
      </c>
      <c r="F812" s="22" t="s">
        <v>6762</v>
      </c>
      <c r="G812" s="23">
        <v>0</v>
      </c>
      <c r="H812" s="23"/>
      <c r="I812" s="23">
        <v>0</v>
      </c>
      <c r="J812" s="23">
        <v>1209447354</v>
      </c>
      <c r="K812" s="22" t="s">
        <v>590</v>
      </c>
      <c r="L812" s="22" t="s">
        <v>591</v>
      </c>
      <c r="M812" s="22"/>
      <c r="N812" s="22" t="s">
        <v>3481</v>
      </c>
      <c r="O812" s="22" t="s">
        <v>3481</v>
      </c>
      <c r="P812" s="22" t="s">
        <v>573</v>
      </c>
      <c r="Q812" s="22"/>
      <c r="T812">
        <f t="shared" si="43"/>
        <v>10</v>
      </c>
      <c r="V812" t="s">
        <v>369</v>
      </c>
    </row>
    <row r="813" spans="1:22" x14ac:dyDescent="0.25">
      <c r="A813" s="21">
        <v>45595</v>
      </c>
      <c r="B813" s="21">
        <v>45595</v>
      </c>
      <c r="C813" s="22" t="s">
        <v>8689</v>
      </c>
      <c r="D813" s="22" t="s">
        <v>8702</v>
      </c>
      <c r="E813" s="22" t="s">
        <v>6169</v>
      </c>
      <c r="F813" s="22" t="s">
        <v>6762</v>
      </c>
      <c r="G813" s="23">
        <v>0</v>
      </c>
      <c r="H813" s="23"/>
      <c r="I813" s="23">
        <v>0</v>
      </c>
      <c r="J813" s="23">
        <v>1265169498</v>
      </c>
      <c r="K813" s="22" t="s">
        <v>590</v>
      </c>
      <c r="L813" s="22" t="s">
        <v>591</v>
      </c>
      <c r="M813" s="22"/>
      <c r="N813" s="22" t="s">
        <v>3484</v>
      </c>
      <c r="O813" s="22" t="s">
        <v>3484</v>
      </c>
      <c r="P813" s="22" t="s">
        <v>573</v>
      </c>
      <c r="Q813" s="22"/>
      <c r="T813">
        <f t="shared" si="43"/>
        <v>10</v>
      </c>
      <c r="V813" t="s">
        <v>369</v>
      </c>
    </row>
    <row r="814" spans="1:22" x14ac:dyDescent="0.25">
      <c r="A814" s="21">
        <v>45595</v>
      </c>
      <c r="B814" s="21">
        <v>45595</v>
      </c>
      <c r="C814" s="22" t="s">
        <v>8689</v>
      </c>
      <c r="D814" s="22" t="s">
        <v>8703</v>
      </c>
      <c r="E814" s="22" t="s">
        <v>6169</v>
      </c>
      <c r="F814" s="22" t="s">
        <v>6762</v>
      </c>
      <c r="G814" s="23">
        <v>0</v>
      </c>
      <c r="H814" s="23"/>
      <c r="I814" s="23">
        <v>0</v>
      </c>
      <c r="J814" s="23">
        <v>1270543647</v>
      </c>
      <c r="K814" s="22" t="s">
        <v>590</v>
      </c>
      <c r="L814" s="22" t="s">
        <v>591</v>
      </c>
      <c r="M814" s="22"/>
      <c r="N814" s="22" t="s">
        <v>5762</v>
      </c>
      <c r="O814" s="22" t="s">
        <v>5762</v>
      </c>
      <c r="P814" s="22" t="s">
        <v>573</v>
      </c>
      <c r="Q814" s="22"/>
      <c r="T814">
        <f t="shared" si="43"/>
        <v>10</v>
      </c>
      <c r="V814" t="s">
        <v>369</v>
      </c>
    </row>
    <row r="815" spans="1:22" x14ac:dyDescent="0.25">
      <c r="A815" s="21">
        <v>45595</v>
      </c>
      <c r="B815" s="21">
        <v>45595</v>
      </c>
      <c r="C815" s="22" t="s">
        <v>8689</v>
      </c>
      <c r="D815" s="22" t="s">
        <v>8704</v>
      </c>
      <c r="E815" s="22" t="s">
        <v>6169</v>
      </c>
      <c r="F815" s="22" t="s">
        <v>6762</v>
      </c>
      <c r="G815" s="23">
        <v>0</v>
      </c>
      <c r="H815" s="23"/>
      <c r="I815" s="23">
        <v>0</v>
      </c>
      <c r="J815" s="23">
        <v>1372264120</v>
      </c>
      <c r="K815" s="22" t="s">
        <v>590</v>
      </c>
      <c r="L815" s="22" t="s">
        <v>591</v>
      </c>
      <c r="M815" s="22"/>
      <c r="N815" s="22" t="s">
        <v>6639</v>
      </c>
      <c r="O815" s="22" t="s">
        <v>6639</v>
      </c>
      <c r="P815" s="22" t="s">
        <v>573</v>
      </c>
      <c r="Q815" s="22"/>
      <c r="T815">
        <f t="shared" si="43"/>
        <v>10</v>
      </c>
      <c r="V815" t="s">
        <v>369</v>
      </c>
    </row>
    <row r="816" spans="1:22" x14ac:dyDescent="0.25">
      <c r="A816" s="21">
        <v>45595</v>
      </c>
      <c r="B816" s="21">
        <v>45595</v>
      </c>
      <c r="C816" s="22" t="s">
        <v>8689</v>
      </c>
      <c r="D816" s="22" t="s">
        <v>8705</v>
      </c>
      <c r="E816" s="22" t="s">
        <v>6169</v>
      </c>
      <c r="F816" s="22" t="s">
        <v>6762</v>
      </c>
      <c r="G816" s="23">
        <v>0</v>
      </c>
      <c r="H816" s="23"/>
      <c r="I816" s="23">
        <v>0</v>
      </c>
      <c r="J816" s="23">
        <v>1653325860</v>
      </c>
      <c r="K816" s="22" t="s">
        <v>590</v>
      </c>
      <c r="L816" s="22" t="s">
        <v>591</v>
      </c>
      <c r="M816" s="22"/>
      <c r="N816" s="22" t="s">
        <v>3502</v>
      </c>
      <c r="O816" s="22" t="s">
        <v>3502</v>
      </c>
      <c r="P816" s="22" t="s">
        <v>573</v>
      </c>
      <c r="Q816" s="22"/>
      <c r="T816">
        <f t="shared" si="43"/>
        <v>10</v>
      </c>
      <c r="V816" t="s">
        <v>369</v>
      </c>
    </row>
    <row r="817" spans="1:22" x14ac:dyDescent="0.25">
      <c r="A817" s="21">
        <v>45595</v>
      </c>
      <c r="B817" s="21">
        <v>45595</v>
      </c>
      <c r="C817" s="22" t="s">
        <v>8689</v>
      </c>
      <c r="D817" s="22" t="s">
        <v>8706</v>
      </c>
      <c r="E817" s="22" t="s">
        <v>6169</v>
      </c>
      <c r="F817" s="22" t="s">
        <v>6762</v>
      </c>
      <c r="G817" s="23">
        <v>0</v>
      </c>
      <c r="H817" s="23"/>
      <c r="I817" s="23">
        <v>0</v>
      </c>
      <c r="J817" s="23">
        <v>1654044184</v>
      </c>
      <c r="K817" s="22" t="s">
        <v>590</v>
      </c>
      <c r="L817" s="22" t="s">
        <v>591</v>
      </c>
      <c r="M817" s="22"/>
      <c r="N817" s="22" t="s">
        <v>5772</v>
      </c>
      <c r="O817" s="22" t="s">
        <v>5772</v>
      </c>
      <c r="P817" s="22" t="s">
        <v>573</v>
      </c>
      <c r="Q817" s="22"/>
      <c r="T817">
        <f t="shared" si="43"/>
        <v>10</v>
      </c>
      <c r="V817" t="s">
        <v>369</v>
      </c>
    </row>
    <row r="818" spans="1:22" x14ac:dyDescent="0.25">
      <c r="A818" s="21">
        <v>45595</v>
      </c>
      <c r="B818" s="21">
        <v>45595</v>
      </c>
      <c r="C818" s="22" t="s">
        <v>8689</v>
      </c>
      <c r="D818" s="22" t="s">
        <v>8707</v>
      </c>
      <c r="E818" s="22" t="s">
        <v>6169</v>
      </c>
      <c r="F818" s="22" t="s">
        <v>6762</v>
      </c>
      <c r="G818" s="23">
        <v>0</v>
      </c>
      <c r="H818" s="23"/>
      <c r="I818" s="23">
        <v>0</v>
      </c>
      <c r="J818" s="23">
        <v>1725603701</v>
      </c>
      <c r="K818" s="22" t="s">
        <v>590</v>
      </c>
      <c r="L818" s="22" t="s">
        <v>591</v>
      </c>
      <c r="M818" s="22"/>
      <c r="N818" s="22" t="s">
        <v>3626</v>
      </c>
      <c r="O818" s="22" t="s">
        <v>3626</v>
      </c>
      <c r="P818" s="22" t="s">
        <v>573</v>
      </c>
      <c r="Q818" s="22"/>
      <c r="T818">
        <f t="shared" si="43"/>
        <v>10</v>
      </c>
      <c r="V818" t="s">
        <v>369</v>
      </c>
    </row>
    <row r="819" spans="1:22" x14ac:dyDescent="0.25">
      <c r="A819" s="21">
        <v>45595</v>
      </c>
      <c r="B819" s="21">
        <v>45595</v>
      </c>
      <c r="C819" s="22" t="s">
        <v>8689</v>
      </c>
      <c r="D819" s="22" t="s">
        <v>8708</v>
      </c>
      <c r="E819" s="22" t="s">
        <v>6169</v>
      </c>
      <c r="F819" s="22" t="s">
        <v>6762</v>
      </c>
      <c r="G819" s="23">
        <v>0</v>
      </c>
      <c r="H819" s="23"/>
      <c r="I819" s="23">
        <v>0</v>
      </c>
      <c r="J819" s="23">
        <v>1765472205</v>
      </c>
      <c r="K819" s="22" t="s">
        <v>590</v>
      </c>
      <c r="L819" s="22" t="s">
        <v>591</v>
      </c>
      <c r="M819" s="22"/>
      <c r="N819" s="22" t="s">
        <v>6162</v>
      </c>
      <c r="O819" s="22" t="s">
        <v>6162</v>
      </c>
      <c r="P819" s="22" t="s">
        <v>573</v>
      </c>
      <c r="Q819" s="22"/>
      <c r="T819">
        <f t="shared" si="43"/>
        <v>10</v>
      </c>
      <c r="V819" t="s">
        <v>369</v>
      </c>
    </row>
    <row r="820" spans="1:22" x14ac:dyDescent="0.25">
      <c r="A820" s="21">
        <v>45595</v>
      </c>
      <c r="B820" s="21">
        <v>45595</v>
      </c>
      <c r="C820" s="22" t="s">
        <v>8689</v>
      </c>
      <c r="D820" s="22" t="s">
        <v>8709</v>
      </c>
      <c r="E820" s="22" t="s">
        <v>6169</v>
      </c>
      <c r="F820" s="22" t="s">
        <v>6762</v>
      </c>
      <c r="G820" s="23">
        <v>0</v>
      </c>
      <c r="H820" s="23"/>
      <c r="I820" s="23">
        <v>0</v>
      </c>
      <c r="J820" s="23">
        <v>1881293654</v>
      </c>
      <c r="K820" s="22" t="s">
        <v>590</v>
      </c>
      <c r="L820" s="22" t="s">
        <v>591</v>
      </c>
      <c r="M820" s="22"/>
      <c r="N820" s="22" t="s">
        <v>4662</v>
      </c>
      <c r="O820" s="22" t="s">
        <v>4662</v>
      </c>
      <c r="P820" s="22" t="s">
        <v>573</v>
      </c>
      <c r="Q820" s="22"/>
      <c r="T820">
        <f t="shared" si="43"/>
        <v>10</v>
      </c>
      <c r="V820" t="s">
        <v>369</v>
      </c>
    </row>
    <row r="821" spans="1:22" x14ac:dyDescent="0.25">
      <c r="A821" s="21">
        <v>45595</v>
      </c>
      <c r="B821" s="21">
        <v>45595</v>
      </c>
      <c r="C821" s="22" t="s">
        <v>8710</v>
      </c>
      <c r="D821" s="22" t="s">
        <v>8711</v>
      </c>
      <c r="E821" s="22" t="s">
        <v>6169</v>
      </c>
      <c r="F821" s="22" t="s">
        <v>6762</v>
      </c>
      <c r="G821" s="23">
        <v>0</v>
      </c>
      <c r="H821" s="23"/>
      <c r="I821" s="23">
        <v>0</v>
      </c>
      <c r="J821" s="23">
        <v>1971259354</v>
      </c>
      <c r="K821" s="22" t="s">
        <v>590</v>
      </c>
      <c r="L821" s="22" t="s">
        <v>591</v>
      </c>
      <c r="M821" s="22"/>
      <c r="N821" s="22" t="s">
        <v>6724</v>
      </c>
      <c r="O821" s="22" t="s">
        <v>6724</v>
      </c>
      <c r="P821" s="22" t="s">
        <v>573</v>
      </c>
      <c r="Q821" s="22"/>
      <c r="T821">
        <f t="shared" si="43"/>
        <v>10</v>
      </c>
      <c r="V821" t="s">
        <v>369</v>
      </c>
    </row>
    <row r="822" spans="1:22" x14ac:dyDescent="0.25">
      <c r="A822" s="21">
        <v>45595</v>
      </c>
      <c r="B822" s="21">
        <v>45595</v>
      </c>
      <c r="C822" s="22" t="s">
        <v>8710</v>
      </c>
      <c r="D822" s="22" t="s">
        <v>8712</v>
      </c>
      <c r="E822" s="22" t="s">
        <v>6169</v>
      </c>
      <c r="F822" s="22" t="s">
        <v>6762</v>
      </c>
      <c r="G822" s="23">
        <v>0</v>
      </c>
      <c r="H822" s="23"/>
      <c r="I822" s="23">
        <v>0</v>
      </c>
      <c r="J822" s="23">
        <v>2062221630</v>
      </c>
      <c r="K822" s="22" t="s">
        <v>590</v>
      </c>
      <c r="L822" s="22" t="s">
        <v>591</v>
      </c>
      <c r="M822" s="22"/>
      <c r="N822" s="22" t="s">
        <v>6727</v>
      </c>
      <c r="O822" s="22" t="s">
        <v>6727</v>
      </c>
      <c r="P822" s="22" t="s">
        <v>573</v>
      </c>
      <c r="Q822" s="22"/>
      <c r="T822">
        <f t="shared" si="43"/>
        <v>10</v>
      </c>
      <c r="V822" t="s">
        <v>369</v>
      </c>
    </row>
    <row r="823" spans="1:22" x14ac:dyDescent="0.25">
      <c r="A823" s="21">
        <v>45595</v>
      </c>
      <c r="B823" s="21">
        <v>45595</v>
      </c>
      <c r="C823" s="22" t="s">
        <v>8710</v>
      </c>
      <c r="D823" s="22" t="s">
        <v>8713</v>
      </c>
      <c r="E823" s="22" t="s">
        <v>6169</v>
      </c>
      <c r="F823" s="22" t="s">
        <v>6762</v>
      </c>
      <c r="G823" s="23">
        <v>0</v>
      </c>
      <c r="H823" s="23"/>
      <c r="I823" s="23">
        <v>0</v>
      </c>
      <c r="J823" s="23">
        <v>2110838863</v>
      </c>
      <c r="K823" s="22" t="s">
        <v>590</v>
      </c>
      <c r="L823" s="22" t="s">
        <v>591</v>
      </c>
      <c r="M823" s="22"/>
      <c r="N823" s="22" t="s">
        <v>6730</v>
      </c>
      <c r="O823" s="22" t="s">
        <v>6730</v>
      </c>
      <c r="P823" s="22" t="s">
        <v>573</v>
      </c>
      <c r="Q823" s="22"/>
      <c r="T823">
        <f t="shared" si="43"/>
        <v>10</v>
      </c>
      <c r="V823" t="s">
        <v>369</v>
      </c>
    </row>
    <row r="824" spans="1:22" x14ac:dyDescent="0.25">
      <c r="A824" s="21">
        <v>45595</v>
      </c>
      <c r="B824" s="21">
        <v>45595</v>
      </c>
      <c r="C824" s="22" t="s">
        <v>8710</v>
      </c>
      <c r="D824" s="22" t="s">
        <v>8714</v>
      </c>
      <c r="E824" s="22" t="s">
        <v>6169</v>
      </c>
      <c r="F824" s="22" t="s">
        <v>6762</v>
      </c>
      <c r="G824" s="23">
        <v>0</v>
      </c>
      <c r="H824" s="23"/>
      <c r="I824" s="23">
        <v>0</v>
      </c>
      <c r="J824" s="23">
        <v>2163990619</v>
      </c>
      <c r="K824" s="22" t="s">
        <v>590</v>
      </c>
      <c r="L824" s="22" t="s">
        <v>591</v>
      </c>
      <c r="M824" s="22"/>
      <c r="N824" s="22" t="s">
        <v>6733</v>
      </c>
      <c r="O824" s="22" t="s">
        <v>6733</v>
      </c>
      <c r="P824" s="22" t="s">
        <v>573</v>
      </c>
      <c r="Q824" s="22"/>
      <c r="T824">
        <f t="shared" si="43"/>
        <v>10</v>
      </c>
      <c r="V824" t="s">
        <v>369</v>
      </c>
    </row>
    <row r="825" spans="1:22" x14ac:dyDescent="0.25">
      <c r="A825" s="21">
        <v>45595</v>
      </c>
      <c r="B825" s="21">
        <v>45595</v>
      </c>
      <c r="C825" s="22" t="s">
        <v>8710</v>
      </c>
      <c r="D825" s="22" t="s">
        <v>8715</v>
      </c>
      <c r="E825" s="22" t="s">
        <v>6169</v>
      </c>
      <c r="F825" s="22" t="s">
        <v>6762</v>
      </c>
      <c r="G825" s="23">
        <v>0</v>
      </c>
      <c r="H825" s="23"/>
      <c r="I825" s="23">
        <v>0</v>
      </c>
      <c r="J825" s="23">
        <v>2218642240</v>
      </c>
      <c r="K825" s="22" t="s">
        <v>590</v>
      </c>
      <c r="L825" s="22" t="s">
        <v>591</v>
      </c>
      <c r="M825" s="22"/>
      <c r="N825" s="22" t="s">
        <v>6736</v>
      </c>
      <c r="O825" s="22" t="s">
        <v>6736</v>
      </c>
      <c r="P825" s="22" t="s">
        <v>573</v>
      </c>
      <c r="Q825" s="22"/>
      <c r="T825">
        <f t="shared" si="43"/>
        <v>10</v>
      </c>
      <c r="V825" t="s">
        <v>369</v>
      </c>
    </row>
    <row r="826" spans="1:22" x14ac:dyDescent="0.25">
      <c r="A826" s="21">
        <v>45595</v>
      </c>
      <c r="B826" s="21">
        <v>45595</v>
      </c>
      <c r="C826" s="22" t="s">
        <v>8716</v>
      </c>
      <c r="D826" s="22" t="s">
        <v>8717</v>
      </c>
      <c r="E826" s="22" t="s">
        <v>6169</v>
      </c>
      <c r="F826" s="22" t="s">
        <v>6762</v>
      </c>
      <c r="G826" s="23">
        <v>0</v>
      </c>
      <c r="H826" s="23"/>
      <c r="I826" s="23">
        <v>0</v>
      </c>
      <c r="J826" s="23">
        <v>2285777924</v>
      </c>
      <c r="K826" s="22" t="s">
        <v>590</v>
      </c>
      <c r="L826" s="22" t="s">
        <v>591</v>
      </c>
      <c r="M826" s="22"/>
      <c r="N826" s="22" t="s">
        <v>8718</v>
      </c>
      <c r="O826" s="22" t="s">
        <v>8718</v>
      </c>
      <c r="P826" s="22" t="s">
        <v>573</v>
      </c>
      <c r="Q826" s="22"/>
      <c r="T826">
        <f t="shared" si="43"/>
        <v>10</v>
      </c>
      <c r="V826" t="s">
        <v>369</v>
      </c>
    </row>
    <row r="827" spans="1:22" x14ac:dyDescent="0.25">
      <c r="A827" s="21">
        <v>45595</v>
      </c>
      <c r="B827" s="21">
        <v>45595</v>
      </c>
      <c r="C827" s="22" t="s">
        <v>8716</v>
      </c>
      <c r="D827" s="22" t="s">
        <v>8719</v>
      </c>
      <c r="E827" s="22" t="s">
        <v>6169</v>
      </c>
      <c r="F827" s="22" t="s">
        <v>6762</v>
      </c>
      <c r="G827" s="23">
        <v>0</v>
      </c>
      <c r="H827" s="23"/>
      <c r="I827" s="23">
        <v>0</v>
      </c>
      <c r="J827" s="23">
        <v>2349169717</v>
      </c>
      <c r="K827" s="22" t="s">
        <v>590</v>
      </c>
      <c r="L827" s="22" t="s">
        <v>591</v>
      </c>
      <c r="M827" s="22"/>
      <c r="N827" s="22" t="s">
        <v>8720</v>
      </c>
      <c r="O827" s="22" t="s">
        <v>8720</v>
      </c>
      <c r="P827" s="22" t="s">
        <v>573</v>
      </c>
      <c r="Q827" s="22"/>
      <c r="T827">
        <f t="shared" si="43"/>
        <v>10</v>
      </c>
      <c r="V827" t="s">
        <v>369</v>
      </c>
    </row>
    <row r="828" spans="1:22" x14ac:dyDescent="0.25">
      <c r="A828" s="21">
        <v>45595</v>
      </c>
      <c r="B828" s="21">
        <v>45595</v>
      </c>
      <c r="C828" s="22" t="s">
        <v>8716</v>
      </c>
      <c r="D828" s="22" t="s">
        <v>8721</v>
      </c>
      <c r="E828" s="22" t="s">
        <v>6169</v>
      </c>
      <c r="F828" s="22" t="s">
        <v>6762</v>
      </c>
      <c r="G828" s="23">
        <v>0</v>
      </c>
      <c r="H828" s="23"/>
      <c r="I828" s="23">
        <v>0</v>
      </c>
      <c r="J828" s="23">
        <v>2416225360</v>
      </c>
      <c r="K828" s="22" t="s">
        <v>590</v>
      </c>
      <c r="L828" s="22" t="s">
        <v>591</v>
      </c>
      <c r="M828" s="22"/>
      <c r="N828" s="22" t="s">
        <v>8722</v>
      </c>
      <c r="O828" s="22" t="s">
        <v>8722</v>
      </c>
      <c r="P828" s="22" t="s">
        <v>573</v>
      </c>
      <c r="Q828" s="22"/>
      <c r="T828">
        <f t="shared" si="43"/>
        <v>10</v>
      </c>
      <c r="V828" t="s">
        <v>369</v>
      </c>
    </row>
    <row r="829" spans="1:22" x14ac:dyDescent="0.25">
      <c r="A829" s="21">
        <v>45595</v>
      </c>
      <c r="B829" s="21">
        <v>45595</v>
      </c>
      <c r="C829" s="22" t="s">
        <v>8716</v>
      </c>
      <c r="D829" s="22" t="s">
        <v>8723</v>
      </c>
      <c r="E829" s="22" t="s">
        <v>6169</v>
      </c>
      <c r="F829" s="22" t="s">
        <v>6762</v>
      </c>
      <c r="G829" s="23">
        <v>0</v>
      </c>
      <c r="H829" s="23"/>
      <c r="I829" s="23">
        <v>0</v>
      </c>
      <c r="J829" s="23">
        <v>2506614260</v>
      </c>
      <c r="K829" s="22" t="s">
        <v>590</v>
      </c>
      <c r="L829" s="22" t="s">
        <v>591</v>
      </c>
      <c r="M829" s="22"/>
      <c r="N829" s="22" t="s">
        <v>8724</v>
      </c>
      <c r="O829" s="22" t="s">
        <v>8724</v>
      </c>
      <c r="P829" s="22" t="s">
        <v>573</v>
      </c>
      <c r="Q829" s="22"/>
      <c r="T829">
        <f t="shared" si="43"/>
        <v>10</v>
      </c>
      <c r="V829" t="s">
        <v>369</v>
      </c>
    </row>
    <row r="830" spans="1:22" x14ac:dyDescent="0.25">
      <c r="A830" s="21">
        <v>45595</v>
      </c>
      <c r="B830" s="21">
        <v>45595</v>
      </c>
      <c r="C830" s="22" t="s">
        <v>8716</v>
      </c>
      <c r="D830" s="22" t="s">
        <v>8725</v>
      </c>
      <c r="E830" s="22" t="s">
        <v>6169</v>
      </c>
      <c r="F830" s="22" t="s">
        <v>6762</v>
      </c>
      <c r="G830" s="23">
        <v>0</v>
      </c>
      <c r="H830" s="23"/>
      <c r="I830" s="23">
        <v>0</v>
      </c>
      <c r="J830" s="23">
        <v>2590520810</v>
      </c>
      <c r="K830" s="22" t="s">
        <v>590</v>
      </c>
      <c r="L830" s="22" t="s">
        <v>591</v>
      </c>
      <c r="M830" s="22"/>
      <c r="N830" s="22" t="s">
        <v>8726</v>
      </c>
      <c r="O830" s="22" t="s">
        <v>8726</v>
      </c>
      <c r="P830" s="22" t="s">
        <v>573</v>
      </c>
      <c r="Q830" s="22"/>
      <c r="T830">
        <f t="shared" si="43"/>
        <v>10</v>
      </c>
      <c r="V830" t="s">
        <v>369</v>
      </c>
    </row>
    <row r="831" spans="1:22" x14ac:dyDescent="0.25">
      <c r="A831" s="21">
        <v>45595</v>
      </c>
      <c r="B831" s="21">
        <v>45595</v>
      </c>
      <c r="C831" s="22" t="s">
        <v>8716</v>
      </c>
      <c r="D831" s="22" t="s">
        <v>8727</v>
      </c>
      <c r="E831" s="22" t="s">
        <v>6169</v>
      </c>
      <c r="F831" s="22" t="s">
        <v>6762</v>
      </c>
      <c r="G831" s="23">
        <v>0</v>
      </c>
      <c r="H831" s="23"/>
      <c r="I831" s="23">
        <v>0</v>
      </c>
      <c r="J831" s="23">
        <v>2642385926</v>
      </c>
      <c r="K831" s="22" t="s">
        <v>590</v>
      </c>
      <c r="L831" s="22" t="s">
        <v>591</v>
      </c>
      <c r="M831" s="22"/>
      <c r="N831" s="22" t="s">
        <v>8728</v>
      </c>
      <c r="O831" s="22" t="s">
        <v>8728</v>
      </c>
      <c r="P831" s="22" t="s">
        <v>573</v>
      </c>
      <c r="Q831" s="22"/>
      <c r="T831">
        <f t="shared" si="43"/>
        <v>10</v>
      </c>
      <c r="V831" t="s">
        <v>369</v>
      </c>
    </row>
    <row r="832" spans="1:22" x14ac:dyDescent="0.25">
      <c r="A832" s="21">
        <v>45595</v>
      </c>
      <c r="B832" s="21">
        <v>45595</v>
      </c>
      <c r="C832" s="22" t="s">
        <v>8716</v>
      </c>
      <c r="D832" s="22" t="s">
        <v>8729</v>
      </c>
      <c r="E832" s="22" t="s">
        <v>6169</v>
      </c>
      <c r="F832" s="22" t="s">
        <v>6762</v>
      </c>
      <c r="G832" s="23">
        <v>0</v>
      </c>
      <c r="H832" s="23"/>
      <c r="I832" s="23">
        <v>0</v>
      </c>
      <c r="J832" s="23">
        <v>2695339045</v>
      </c>
      <c r="K832" s="22" t="s">
        <v>590</v>
      </c>
      <c r="L832" s="22" t="s">
        <v>591</v>
      </c>
      <c r="M832" s="22"/>
      <c r="N832" s="22" t="s">
        <v>8730</v>
      </c>
      <c r="O832" s="22" t="s">
        <v>8730</v>
      </c>
      <c r="P832" s="22" t="s">
        <v>573</v>
      </c>
      <c r="Q832" s="22"/>
      <c r="T832">
        <f t="shared" si="43"/>
        <v>10</v>
      </c>
      <c r="V832" t="s">
        <v>369</v>
      </c>
    </row>
    <row r="833" spans="1:22" x14ac:dyDescent="0.25">
      <c r="A833" s="21">
        <v>45595</v>
      </c>
      <c r="B833" s="21">
        <v>45595</v>
      </c>
      <c r="C833" s="22" t="s">
        <v>8716</v>
      </c>
      <c r="D833" s="22" t="s">
        <v>8731</v>
      </c>
      <c r="E833" s="22" t="s">
        <v>6169</v>
      </c>
      <c r="F833" s="22" t="s">
        <v>6762</v>
      </c>
      <c r="G833" s="23">
        <v>0</v>
      </c>
      <c r="H833" s="23"/>
      <c r="I833" s="23">
        <v>0</v>
      </c>
      <c r="J833" s="23">
        <v>2763715814</v>
      </c>
      <c r="K833" s="22" t="s">
        <v>590</v>
      </c>
      <c r="L833" s="22" t="s">
        <v>591</v>
      </c>
      <c r="M833" s="22"/>
      <c r="N833" s="22" t="s">
        <v>8732</v>
      </c>
      <c r="O833" s="22" t="s">
        <v>8732</v>
      </c>
      <c r="P833" s="22" t="s">
        <v>573</v>
      </c>
      <c r="Q833" s="22"/>
      <c r="T833">
        <f t="shared" si="43"/>
        <v>10</v>
      </c>
      <c r="V833" t="s">
        <v>369</v>
      </c>
    </row>
    <row r="834" spans="1:22" x14ac:dyDescent="0.25">
      <c r="A834" s="21">
        <v>45595</v>
      </c>
      <c r="B834" s="21">
        <v>45595</v>
      </c>
      <c r="C834" s="22" t="s">
        <v>8716</v>
      </c>
      <c r="D834" s="22" t="s">
        <v>8733</v>
      </c>
      <c r="E834" s="22" t="s">
        <v>6169</v>
      </c>
      <c r="F834" s="22" t="s">
        <v>6762</v>
      </c>
      <c r="G834" s="23">
        <v>0</v>
      </c>
      <c r="H834" s="23"/>
      <c r="I834" s="23">
        <v>0</v>
      </c>
      <c r="J834" s="23">
        <v>2846935894</v>
      </c>
      <c r="K834" s="22" t="s">
        <v>590</v>
      </c>
      <c r="L834" s="22" t="s">
        <v>591</v>
      </c>
      <c r="M834" s="22"/>
      <c r="N834" s="22" t="s">
        <v>8734</v>
      </c>
      <c r="O834" s="22" t="s">
        <v>8734</v>
      </c>
      <c r="P834" s="22" t="s">
        <v>573</v>
      </c>
      <c r="Q834" s="22"/>
      <c r="T834">
        <f t="shared" si="43"/>
        <v>10</v>
      </c>
      <c r="V834" t="s">
        <v>369</v>
      </c>
    </row>
    <row r="835" spans="1:22" x14ac:dyDescent="0.25">
      <c r="A835" s="21">
        <v>45595</v>
      </c>
      <c r="B835" s="21">
        <v>45595</v>
      </c>
      <c r="C835" s="22" t="s">
        <v>8716</v>
      </c>
      <c r="D835" s="22" t="s">
        <v>8735</v>
      </c>
      <c r="E835" s="22" t="s">
        <v>6169</v>
      </c>
      <c r="F835" s="22" t="s">
        <v>6762</v>
      </c>
      <c r="G835" s="23">
        <v>0</v>
      </c>
      <c r="H835" s="23"/>
      <c r="I835" s="23">
        <v>0</v>
      </c>
      <c r="J835" s="23">
        <v>2901280114</v>
      </c>
      <c r="K835" s="22" t="s">
        <v>590</v>
      </c>
      <c r="L835" s="22" t="s">
        <v>591</v>
      </c>
      <c r="M835" s="22"/>
      <c r="N835" s="22" t="s">
        <v>8736</v>
      </c>
      <c r="O835" s="22" t="s">
        <v>8736</v>
      </c>
      <c r="P835" s="22" t="s">
        <v>573</v>
      </c>
      <c r="Q835" s="22"/>
      <c r="T835">
        <f t="shared" si="43"/>
        <v>10</v>
      </c>
      <c r="V835" t="s">
        <v>369</v>
      </c>
    </row>
    <row r="836" spans="1:22" x14ac:dyDescent="0.25">
      <c r="A836" s="21">
        <v>45595</v>
      </c>
      <c r="B836" s="21">
        <v>45595</v>
      </c>
      <c r="C836" s="22" t="s">
        <v>8716</v>
      </c>
      <c r="D836" s="22" t="s">
        <v>8737</v>
      </c>
      <c r="E836" s="22" t="s">
        <v>6169</v>
      </c>
      <c r="F836" s="22" t="s">
        <v>6762</v>
      </c>
      <c r="G836" s="23">
        <v>0</v>
      </c>
      <c r="H836" s="23"/>
      <c r="I836" s="23">
        <v>0</v>
      </c>
      <c r="J836" s="23">
        <v>2966264899</v>
      </c>
      <c r="K836" s="22" t="s">
        <v>590</v>
      </c>
      <c r="L836" s="22" t="s">
        <v>591</v>
      </c>
      <c r="M836" s="22"/>
      <c r="N836" s="22" t="s">
        <v>8738</v>
      </c>
      <c r="O836" s="22" t="s">
        <v>8738</v>
      </c>
      <c r="P836" s="22" t="s">
        <v>573</v>
      </c>
      <c r="Q836" s="22"/>
      <c r="T836">
        <f t="shared" si="43"/>
        <v>10</v>
      </c>
      <c r="V836" t="s">
        <v>369</v>
      </c>
    </row>
    <row r="837" spans="1:22" x14ac:dyDescent="0.25">
      <c r="A837" s="21">
        <v>45595</v>
      </c>
      <c r="B837" s="21">
        <v>45595</v>
      </c>
      <c r="C837" s="22" t="s">
        <v>8716</v>
      </c>
      <c r="D837" s="22" t="s">
        <v>8739</v>
      </c>
      <c r="E837" s="22" t="s">
        <v>6169</v>
      </c>
      <c r="F837" s="22" t="s">
        <v>6762</v>
      </c>
      <c r="G837" s="23">
        <v>0</v>
      </c>
      <c r="H837" s="23"/>
      <c r="I837" s="23">
        <v>0</v>
      </c>
      <c r="J837" s="23">
        <v>3031687496</v>
      </c>
      <c r="K837" s="22" t="s">
        <v>590</v>
      </c>
      <c r="L837" s="22" t="s">
        <v>591</v>
      </c>
      <c r="M837" s="22"/>
      <c r="N837" s="22" t="s">
        <v>8740</v>
      </c>
      <c r="O837" s="22" t="s">
        <v>8740</v>
      </c>
      <c r="P837" s="22" t="s">
        <v>573</v>
      </c>
      <c r="Q837" s="22"/>
      <c r="T837">
        <f t="shared" si="43"/>
        <v>10</v>
      </c>
      <c r="V837" t="s">
        <v>369</v>
      </c>
    </row>
    <row r="838" spans="1:22" x14ac:dyDescent="0.25">
      <c r="A838" s="21">
        <v>45595</v>
      </c>
      <c r="B838" s="21">
        <v>45595</v>
      </c>
      <c r="C838" s="22" t="s">
        <v>8716</v>
      </c>
      <c r="D838" s="22" t="s">
        <v>8741</v>
      </c>
      <c r="E838" s="22" t="s">
        <v>6169</v>
      </c>
      <c r="F838" s="22" t="s">
        <v>6762</v>
      </c>
      <c r="G838" s="23">
        <v>0</v>
      </c>
      <c r="H838" s="23"/>
      <c r="I838" s="23">
        <v>0</v>
      </c>
      <c r="J838" s="23">
        <v>3109711898</v>
      </c>
      <c r="K838" s="22" t="s">
        <v>590</v>
      </c>
      <c r="L838" s="22" t="s">
        <v>591</v>
      </c>
      <c r="M838" s="22"/>
      <c r="N838" s="22" t="s">
        <v>8742</v>
      </c>
      <c r="O838" s="22" t="s">
        <v>8742</v>
      </c>
      <c r="P838" s="22" t="s">
        <v>573</v>
      </c>
      <c r="Q838" s="22"/>
      <c r="T838">
        <f t="shared" si="43"/>
        <v>10</v>
      </c>
      <c r="V838" t="s">
        <v>369</v>
      </c>
    </row>
    <row r="839" spans="1:22" x14ac:dyDescent="0.25">
      <c r="A839" s="21">
        <v>45595</v>
      </c>
      <c r="B839" s="21">
        <v>45595</v>
      </c>
      <c r="C839" s="22" t="s">
        <v>8716</v>
      </c>
      <c r="D839" s="22" t="s">
        <v>8743</v>
      </c>
      <c r="E839" s="22" t="s">
        <v>6169</v>
      </c>
      <c r="F839" s="22" t="s">
        <v>6762</v>
      </c>
      <c r="G839" s="23">
        <v>0</v>
      </c>
      <c r="H839" s="23"/>
      <c r="I839" s="23">
        <v>0</v>
      </c>
      <c r="J839" s="23">
        <v>3175764913</v>
      </c>
      <c r="K839" s="22" t="s">
        <v>590</v>
      </c>
      <c r="L839" s="22" t="s">
        <v>591</v>
      </c>
      <c r="M839" s="22"/>
      <c r="N839" s="22" t="s">
        <v>8744</v>
      </c>
      <c r="O839" s="22" t="s">
        <v>8744</v>
      </c>
      <c r="P839" s="22" t="s">
        <v>573</v>
      </c>
      <c r="Q839" s="22"/>
      <c r="T839">
        <f t="shared" si="43"/>
        <v>10</v>
      </c>
      <c r="V839" t="s">
        <v>369</v>
      </c>
    </row>
    <row r="840" spans="1:22" x14ac:dyDescent="0.25">
      <c r="A840" s="21">
        <v>45595</v>
      </c>
      <c r="B840" s="21">
        <v>45595</v>
      </c>
      <c r="C840" s="22" t="s">
        <v>8716</v>
      </c>
      <c r="D840" s="22" t="s">
        <v>8745</v>
      </c>
      <c r="E840" s="22" t="s">
        <v>6169</v>
      </c>
      <c r="F840" s="22" t="s">
        <v>6762</v>
      </c>
      <c r="G840" s="23">
        <v>0</v>
      </c>
      <c r="H840" s="23"/>
      <c r="I840" s="23">
        <v>0</v>
      </c>
      <c r="J840" s="23">
        <v>3243250579</v>
      </c>
      <c r="K840" s="22" t="s">
        <v>590</v>
      </c>
      <c r="L840" s="22" t="s">
        <v>591</v>
      </c>
      <c r="M840" s="22"/>
      <c r="N840" s="22" t="s">
        <v>8746</v>
      </c>
      <c r="O840" s="22" t="s">
        <v>8746</v>
      </c>
      <c r="P840" s="22" t="s">
        <v>573</v>
      </c>
      <c r="Q840" s="22"/>
      <c r="T840">
        <f t="shared" si="43"/>
        <v>10</v>
      </c>
      <c r="V840" t="s">
        <v>369</v>
      </c>
    </row>
    <row r="841" spans="1:22" x14ac:dyDescent="0.25">
      <c r="A841" s="21">
        <v>45595</v>
      </c>
      <c r="B841" s="21">
        <v>45595</v>
      </c>
      <c r="C841" s="22" t="s">
        <v>8716</v>
      </c>
      <c r="D841" s="22" t="s">
        <v>8747</v>
      </c>
      <c r="E841" s="22" t="s">
        <v>6169</v>
      </c>
      <c r="F841" s="22" t="s">
        <v>6762</v>
      </c>
      <c r="G841" s="23">
        <v>0</v>
      </c>
      <c r="H841" s="23"/>
      <c r="I841" s="23">
        <v>0</v>
      </c>
      <c r="J841" s="23">
        <v>3306447452</v>
      </c>
      <c r="K841" s="22" t="s">
        <v>590</v>
      </c>
      <c r="L841" s="22" t="s">
        <v>591</v>
      </c>
      <c r="M841" s="22"/>
      <c r="N841" s="22" t="s">
        <v>8748</v>
      </c>
      <c r="O841" s="22" t="s">
        <v>8748</v>
      </c>
      <c r="P841" s="22" t="s">
        <v>573</v>
      </c>
      <c r="Q841" s="22"/>
      <c r="T841">
        <f t="shared" si="43"/>
        <v>10</v>
      </c>
      <c r="V841" t="s">
        <v>369</v>
      </c>
    </row>
    <row r="842" spans="1:22" x14ac:dyDescent="0.25">
      <c r="A842" s="21">
        <v>45595</v>
      </c>
      <c r="B842" s="21">
        <v>45595</v>
      </c>
      <c r="C842" s="22" t="s">
        <v>8716</v>
      </c>
      <c r="D842" s="22" t="s">
        <v>8749</v>
      </c>
      <c r="E842" s="22" t="s">
        <v>6169</v>
      </c>
      <c r="F842" s="22" t="s">
        <v>6762</v>
      </c>
      <c r="G842" s="23">
        <v>0</v>
      </c>
      <c r="H842" s="23"/>
      <c r="I842" s="23">
        <v>0</v>
      </c>
      <c r="J842" s="23">
        <v>3336830188</v>
      </c>
      <c r="K842" s="22" t="s">
        <v>590</v>
      </c>
      <c r="L842" s="22" t="s">
        <v>591</v>
      </c>
      <c r="M842" s="22"/>
      <c r="N842" s="22" t="s">
        <v>8750</v>
      </c>
      <c r="O842" s="22" t="s">
        <v>8750</v>
      </c>
      <c r="P842" s="22" t="s">
        <v>573</v>
      </c>
      <c r="Q842" s="22"/>
      <c r="T842">
        <f t="shared" si="43"/>
        <v>10</v>
      </c>
      <c r="V842" t="s">
        <v>369</v>
      </c>
    </row>
    <row r="843" spans="1:22" x14ac:dyDescent="0.25">
      <c r="A843" s="21">
        <v>45595</v>
      </c>
      <c r="B843" s="21">
        <v>45595</v>
      </c>
      <c r="C843" s="22" t="s">
        <v>8751</v>
      </c>
      <c r="D843" s="22" t="s">
        <v>8752</v>
      </c>
      <c r="E843" s="22" t="s">
        <v>6169</v>
      </c>
      <c r="F843" s="22" t="s">
        <v>6762</v>
      </c>
      <c r="G843" s="23">
        <v>0</v>
      </c>
      <c r="H843" s="23"/>
      <c r="I843" s="23">
        <v>0</v>
      </c>
      <c r="J843" s="23">
        <v>3353614109</v>
      </c>
      <c r="K843" s="22" t="s">
        <v>590</v>
      </c>
      <c r="L843" s="22" t="s">
        <v>591</v>
      </c>
      <c r="M843" s="22"/>
      <c r="N843" s="22" t="s">
        <v>8718</v>
      </c>
      <c r="O843" s="22" t="s">
        <v>8718</v>
      </c>
      <c r="P843" s="22" t="s">
        <v>573</v>
      </c>
      <c r="Q843" s="22"/>
      <c r="T843">
        <f t="shared" si="43"/>
        <v>10</v>
      </c>
      <c r="V843" t="s">
        <v>369</v>
      </c>
    </row>
    <row r="844" spans="1:22" x14ac:dyDescent="0.25">
      <c r="A844" s="21">
        <v>45595</v>
      </c>
      <c r="B844" s="21">
        <v>45595</v>
      </c>
      <c r="C844" s="22" t="s">
        <v>8751</v>
      </c>
      <c r="D844" s="22" t="s">
        <v>8753</v>
      </c>
      <c r="E844" s="22" t="s">
        <v>6169</v>
      </c>
      <c r="F844" s="22" t="s">
        <v>6762</v>
      </c>
      <c r="G844" s="23">
        <v>0</v>
      </c>
      <c r="H844" s="23"/>
      <c r="I844" s="23">
        <v>0</v>
      </c>
      <c r="J844" s="23">
        <v>3369462057</v>
      </c>
      <c r="K844" s="22" t="s">
        <v>590</v>
      </c>
      <c r="L844" s="22" t="s">
        <v>591</v>
      </c>
      <c r="M844" s="22"/>
      <c r="N844" s="22" t="s">
        <v>8720</v>
      </c>
      <c r="O844" s="22" t="s">
        <v>8720</v>
      </c>
      <c r="P844" s="22" t="s">
        <v>573</v>
      </c>
      <c r="Q844" s="22"/>
      <c r="T844">
        <f t="shared" si="43"/>
        <v>10</v>
      </c>
      <c r="V844" t="s">
        <v>369</v>
      </c>
    </row>
    <row r="845" spans="1:22" x14ac:dyDescent="0.25">
      <c r="A845" s="21">
        <v>45595</v>
      </c>
      <c r="B845" s="21">
        <v>45595</v>
      </c>
      <c r="C845" s="22" t="s">
        <v>8751</v>
      </c>
      <c r="D845" s="22" t="s">
        <v>8754</v>
      </c>
      <c r="E845" s="22" t="s">
        <v>6169</v>
      </c>
      <c r="F845" s="22" t="s">
        <v>6762</v>
      </c>
      <c r="G845" s="23">
        <v>0</v>
      </c>
      <c r="H845" s="23"/>
      <c r="I845" s="23">
        <v>0</v>
      </c>
      <c r="J845" s="23">
        <v>3386225968</v>
      </c>
      <c r="K845" s="22" t="s">
        <v>590</v>
      </c>
      <c r="L845" s="22" t="s">
        <v>591</v>
      </c>
      <c r="M845" s="22"/>
      <c r="N845" s="22" t="s">
        <v>8722</v>
      </c>
      <c r="O845" s="22" t="s">
        <v>8722</v>
      </c>
      <c r="P845" s="22" t="s">
        <v>573</v>
      </c>
      <c r="Q845" s="22"/>
      <c r="T845">
        <f t="shared" si="43"/>
        <v>10</v>
      </c>
      <c r="V845" t="s">
        <v>369</v>
      </c>
    </row>
    <row r="846" spans="1:22" x14ac:dyDescent="0.25">
      <c r="A846" s="21">
        <v>45595</v>
      </c>
      <c r="B846" s="21">
        <v>45595</v>
      </c>
      <c r="C846" s="22" t="s">
        <v>8751</v>
      </c>
      <c r="D846" s="22" t="s">
        <v>8755</v>
      </c>
      <c r="E846" s="22" t="s">
        <v>6169</v>
      </c>
      <c r="F846" s="22" t="s">
        <v>6762</v>
      </c>
      <c r="G846" s="23">
        <v>0</v>
      </c>
      <c r="H846" s="23"/>
      <c r="I846" s="23">
        <v>0</v>
      </c>
      <c r="J846" s="23">
        <v>3408823193</v>
      </c>
      <c r="K846" s="22" t="s">
        <v>590</v>
      </c>
      <c r="L846" s="22" t="s">
        <v>591</v>
      </c>
      <c r="M846" s="22"/>
      <c r="N846" s="22" t="s">
        <v>8724</v>
      </c>
      <c r="O846" s="22" t="s">
        <v>8724</v>
      </c>
      <c r="P846" s="22" t="s">
        <v>573</v>
      </c>
      <c r="Q846" s="22"/>
      <c r="T846">
        <f t="shared" si="43"/>
        <v>10</v>
      </c>
      <c r="V846" t="s">
        <v>369</v>
      </c>
    </row>
    <row r="847" spans="1:22" x14ac:dyDescent="0.25">
      <c r="A847" s="21">
        <v>45595</v>
      </c>
      <c r="B847" s="21">
        <v>45595</v>
      </c>
      <c r="C847" s="22" t="s">
        <v>8751</v>
      </c>
      <c r="D847" s="22" t="s">
        <v>8756</v>
      </c>
      <c r="E847" s="22" t="s">
        <v>6169</v>
      </c>
      <c r="F847" s="22" t="s">
        <v>6762</v>
      </c>
      <c r="G847" s="23">
        <v>0</v>
      </c>
      <c r="H847" s="23"/>
      <c r="I847" s="23">
        <v>0</v>
      </c>
      <c r="J847" s="23">
        <v>3429799831</v>
      </c>
      <c r="K847" s="22" t="s">
        <v>590</v>
      </c>
      <c r="L847" s="22" t="s">
        <v>591</v>
      </c>
      <c r="M847" s="22"/>
      <c r="N847" s="22" t="s">
        <v>8726</v>
      </c>
      <c r="O847" s="22" t="s">
        <v>8726</v>
      </c>
      <c r="P847" s="22" t="s">
        <v>573</v>
      </c>
      <c r="Q847" s="22"/>
      <c r="T847">
        <f t="shared" si="43"/>
        <v>10</v>
      </c>
      <c r="V847" t="s">
        <v>369</v>
      </c>
    </row>
    <row r="848" spans="1:22" x14ac:dyDescent="0.25">
      <c r="A848" s="21">
        <v>45595</v>
      </c>
      <c r="B848" s="21">
        <v>45595</v>
      </c>
      <c r="C848" s="22" t="s">
        <v>8751</v>
      </c>
      <c r="D848" s="22" t="s">
        <v>8757</v>
      </c>
      <c r="E848" s="22" t="s">
        <v>6169</v>
      </c>
      <c r="F848" s="22" t="s">
        <v>6762</v>
      </c>
      <c r="G848" s="23">
        <v>0</v>
      </c>
      <c r="H848" s="23"/>
      <c r="I848" s="23">
        <v>0</v>
      </c>
      <c r="J848" s="23">
        <v>3442766110</v>
      </c>
      <c r="K848" s="22" t="s">
        <v>590</v>
      </c>
      <c r="L848" s="22" t="s">
        <v>591</v>
      </c>
      <c r="M848" s="22"/>
      <c r="N848" s="22" t="s">
        <v>8728</v>
      </c>
      <c r="O848" s="22" t="s">
        <v>8728</v>
      </c>
      <c r="P848" s="22" t="s">
        <v>573</v>
      </c>
      <c r="Q848" s="22"/>
      <c r="T848">
        <f t="shared" ref="T848:T889" si="44">+MONTH(A848)</f>
        <v>10</v>
      </c>
      <c r="V848" t="s">
        <v>369</v>
      </c>
    </row>
    <row r="849" spans="1:22" x14ac:dyDescent="0.25">
      <c r="A849" s="21">
        <v>45595</v>
      </c>
      <c r="B849" s="21">
        <v>45595</v>
      </c>
      <c r="C849" s="22" t="s">
        <v>8751</v>
      </c>
      <c r="D849" s="22" t="s">
        <v>8758</v>
      </c>
      <c r="E849" s="22" t="s">
        <v>6169</v>
      </c>
      <c r="F849" s="22" t="s">
        <v>6762</v>
      </c>
      <c r="G849" s="23">
        <v>0</v>
      </c>
      <c r="H849" s="23"/>
      <c r="I849" s="23">
        <v>0</v>
      </c>
      <c r="J849" s="23">
        <v>3456004390</v>
      </c>
      <c r="K849" s="22" t="s">
        <v>590</v>
      </c>
      <c r="L849" s="22" t="s">
        <v>591</v>
      </c>
      <c r="M849" s="22"/>
      <c r="N849" s="22" t="s">
        <v>8730</v>
      </c>
      <c r="O849" s="22" t="s">
        <v>8730</v>
      </c>
      <c r="P849" s="22" t="s">
        <v>573</v>
      </c>
      <c r="Q849" s="22"/>
      <c r="T849">
        <f t="shared" si="44"/>
        <v>10</v>
      </c>
      <c r="V849" t="s">
        <v>369</v>
      </c>
    </row>
    <row r="850" spans="1:22" x14ac:dyDescent="0.25">
      <c r="A850" s="21">
        <v>45595</v>
      </c>
      <c r="B850" s="21">
        <v>45595</v>
      </c>
      <c r="C850" s="22" t="s">
        <v>8751</v>
      </c>
      <c r="D850" s="22" t="s">
        <v>8759</v>
      </c>
      <c r="E850" s="22" t="s">
        <v>6169</v>
      </c>
      <c r="F850" s="22" t="s">
        <v>6762</v>
      </c>
      <c r="G850" s="23">
        <v>0</v>
      </c>
      <c r="H850" s="23"/>
      <c r="I850" s="23">
        <v>0</v>
      </c>
      <c r="J850" s="23">
        <v>3473098582</v>
      </c>
      <c r="K850" s="22" t="s">
        <v>590</v>
      </c>
      <c r="L850" s="22" t="s">
        <v>591</v>
      </c>
      <c r="M850" s="22"/>
      <c r="N850" s="22" t="s">
        <v>8732</v>
      </c>
      <c r="O850" s="22" t="s">
        <v>8732</v>
      </c>
      <c r="P850" s="22" t="s">
        <v>573</v>
      </c>
      <c r="Q850" s="22"/>
      <c r="T850">
        <f t="shared" si="44"/>
        <v>10</v>
      </c>
      <c r="V850" t="s">
        <v>369</v>
      </c>
    </row>
    <row r="851" spans="1:22" x14ac:dyDescent="0.25">
      <c r="A851" s="21">
        <v>45595</v>
      </c>
      <c r="B851" s="21">
        <v>45595</v>
      </c>
      <c r="C851" s="22" t="s">
        <v>8751</v>
      </c>
      <c r="D851" s="22" t="s">
        <v>8760</v>
      </c>
      <c r="E851" s="22" t="s">
        <v>6169</v>
      </c>
      <c r="F851" s="22" t="s">
        <v>6762</v>
      </c>
      <c r="G851" s="23">
        <v>0</v>
      </c>
      <c r="H851" s="23"/>
      <c r="I851" s="23">
        <v>0</v>
      </c>
      <c r="J851" s="23">
        <v>3493903602</v>
      </c>
      <c r="K851" s="22" t="s">
        <v>590</v>
      </c>
      <c r="L851" s="22" t="s">
        <v>591</v>
      </c>
      <c r="M851" s="22"/>
      <c r="N851" s="22" t="s">
        <v>8734</v>
      </c>
      <c r="O851" s="22" t="s">
        <v>8734</v>
      </c>
      <c r="P851" s="22" t="s">
        <v>573</v>
      </c>
      <c r="Q851" s="22"/>
      <c r="T851">
        <f t="shared" si="44"/>
        <v>10</v>
      </c>
      <c r="V851" t="s">
        <v>369</v>
      </c>
    </row>
    <row r="852" spans="1:22" x14ac:dyDescent="0.25">
      <c r="A852" s="21">
        <v>45595</v>
      </c>
      <c r="B852" s="21">
        <v>45595</v>
      </c>
      <c r="C852" s="22" t="s">
        <v>8751</v>
      </c>
      <c r="D852" s="22" t="s">
        <v>8761</v>
      </c>
      <c r="E852" s="22" t="s">
        <v>6169</v>
      </c>
      <c r="F852" s="22" t="s">
        <v>6762</v>
      </c>
      <c r="G852" s="23">
        <v>0</v>
      </c>
      <c r="H852" s="23"/>
      <c r="I852" s="23">
        <v>0</v>
      </c>
      <c r="J852" s="23">
        <v>3507489657</v>
      </c>
      <c r="K852" s="22" t="s">
        <v>590</v>
      </c>
      <c r="L852" s="22" t="s">
        <v>591</v>
      </c>
      <c r="M852" s="22"/>
      <c r="N852" s="22" t="s">
        <v>8736</v>
      </c>
      <c r="O852" s="22" t="s">
        <v>8736</v>
      </c>
      <c r="P852" s="22" t="s">
        <v>573</v>
      </c>
      <c r="Q852" s="22"/>
      <c r="T852">
        <f t="shared" si="44"/>
        <v>10</v>
      </c>
      <c r="V852" t="s">
        <v>369</v>
      </c>
    </row>
    <row r="853" spans="1:22" x14ac:dyDescent="0.25">
      <c r="A853" s="21">
        <v>45595</v>
      </c>
      <c r="B853" s="21">
        <v>45595</v>
      </c>
      <c r="C853" s="22" t="s">
        <v>8751</v>
      </c>
      <c r="D853" s="22" t="s">
        <v>8762</v>
      </c>
      <c r="E853" s="22" t="s">
        <v>6169</v>
      </c>
      <c r="F853" s="22" t="s">
        <v>6762</v>
      </c>
      <c r="G853" s="23">
        <v>0</v>
      </c>
      <c r="H853" s="23"/>
      <c r="I853" s="23">
        <v>0</v>
      </c>
      <c r="J853" s="23">
        <v>3523735853</v>
      </c>
      <c r="K853" s="22" t="s">
        <v>590</v>
      </c>
      <c r="L853" s="22" t="s">
        <v>591</v>
      </c>
      <c r="M853" s="22"/>
      <c r="N853" s="22" t="s">
        <v>8738</v>
      </c>
      <c r="O853" s="22" t="s">
        <v>8738</v>
      </c>
      <c r="P853" s="22" t="s">
        <v>573</v>
      </c>
      <c r="Q853" s="22"/>
      <c r="T853">
        <f t="shared" si="44"/>
        <v>10</v>
      </c>
      <c r="V853" t="s">
        <v>369</v>
      </c>
    </row>
    <row r="854" spans="1:22" x14ac:dyDescent="0.25">
      <c r="A854" s="21">
        <v>45595</v>
      </c>
      <c r="B854" s="21">
        <v>45595</v>
      </c>
      <c r="C854" s="22" t="s">
        <v>8751</v>
      </c>
      <c r="D854" s="22" t="s">
        <v>8763</v>
      </c>
      <c r="E854" s="22" t="s">
        <v>6169</v>
      </c>
      <c r="F854" s="22" t="s">
        <v>6762</v>
      </c>
      <c r="G854" s="23">
        <v>0</v>
      </c>
      <c r="H854" s="23"/>
      <c r="I854" s="23">
        <v>0</v>
      </c>
      <c r="J854" s="23">
        <v>3540091502</v>
      </c>
      <c r="K854" s="22" t="s">
        <v>590</v>
      </c>
      <c r="L854" s="22" t="s">
        <v>591</v>
      </c>
      <c r="M854" s="22"/>
      <c r="N854" s="22" t="s">
        <v>8740</v>
      </c>
      <c r="O854" s="22" t="s">
        <v>8740</v>
      </c>
      <c r="P854" s="22" t="s">
        <v>573</v>
      </c>
      <c r="Q854" s="22"/>
      <c r="T854">
        <f t="shared" si="44"/>
        <v>10</v>
      </c>
      <c r="V854" t="s">
        <v>369</v>
      </c>
    </row>
    <row r="855" spans="1:22" x14ac:dyDescent="0.25">
      <c r="A855" s="21">
        <v>45595</v>
      </c>
      <c r="B855" s="21">
        <v>45595</v>
      </c>
      <c r="C855" s="22" t="s">
        <v>8751</v>
      </c>
      <c r="D855" s="22" t="s">
        <v>8764</v>
      </c>
      <c r="E855" s="22" t="s">
        <v>6169</v>
      </c>
      <c r="F855" s="22" t="s">
        <v>6762</v>
      </c>
      <c r="G855" s="23">
        <v>0</v>
      </c>
      <c r="H855" s="23"/>
      <c r="I855" s="23">
        <v>0</v>
      </c>
      <c r="J855" s="23">
        <v>3559597603</v>
      </c>
      <c r="K855" s="22" t="s">
        <v>590</v>
      </c>
      <c r="L855" s="22" t="s">
        <v>591</v>
      </c>
      <c r="M855" s="22"/>
      <c r="N855" s="22" t="s">
        <v>8742</v>
      </c>
      <c r="O855" s="22" t="s">
        <v>8742</v>
      </c>
      <c r="P855" s="22" t="s">
        <v>573</v>
      </c>
      <c r="Q855" s="22"/>
      <c r="T855">
        <f t="shared" si="44"/>
        <v>10</v>
      </c>
      <c r="V855" t="s">
        <v>369</v>
      </c>
    </row>
    <row r="856" spans="1:22" x14ac:dyDescent="0.25">
      <c r="A856" s="21">
        <v>45595</v>
      </c>
      <c r="B856" s="21">
        <v>45595</v>
      </c>
      <c r="C856" s="22" t="s">
        <v>8751</v>
      </c>
      <c r="D856" s="22" t="s">
        <v>8765</v>
      </c>
      <c r="E856" s="22" t="s">
        <v>6169</v>
      </c>
      <c r="F856" s="22" t="s">
        <v>6762</v>
      </c>
      <c r="G856" s="23">
        <v>0</v>
      </c>
      <c r="H856" s="23"/>
      <c r="I856" s="23">
        <v>0</v>
      </c>
      <c r="J856" s="23">
        <v>3576110857</v>
      </c>
      <c r="K856" s="22" t="s">
        <v>590</v>
      </c>
      <c r="L856" s="22" t="s">
        <v>591</v>
      </c>
      <c r="M856" s="22"/>
      <c r="N856" s="22" t="s">
        <v>8744</v>
      </c>
      <c r="O856" s="22" t="s">
        <v>8744</v>
      </c>
      <c r="P856" s="22" t="s">
        <v>573</v>
      </c>
      <c r="Q856" s="22"/>
      <c r="T856">
        <f t="shared" si="44"/>
        <v>10</v>
      </c>
      <c r="V856" t="s">
        <v>369</v>
      </c>
    </row>
    <row r="857" spans="1:22" x14ac:dyDescent="0.25">
      <c r="A857" s="21">
        <v>45595</v>
      </c>
      <c r="B857" s="21">
        <v>45595</v>
      </c>
      <c r="C857" s="22" t="s">
        <v>8751</v>
      </c>
      <c r="D857" s="22" t="s">
        <v>8766</v>
      </c>
      <c r="E857" s="22" t="s">
        <v>6169</v>
      </c>
      <c r="F857" s="22" t="s">
        <v>6762</v>
      </c>
      <c r="G857" s="23">
        <v>0</v>
      </c>
      <c r="H857" s="23"/>
      <c r="I857" s="23">
        <v>0</v>
      </c>
      <c r="J857" s="23">
        <v>3592982273</v>
      </c>
      <c r="K857" s="22" t="s">
        <v>590</v>
      </c>
      <c r="L857" s="22" t="s">
        <v>591</v>
      </c>
      <c r="M857" s="22"/>
      <c r="N857" s="22" t="s">
        <v>8746</v>
      </c>
      <c r="O857" s="22" t="s">
        <v>8746</v>
      </c>
      <c r="P857" s="22" t="s">
        <v>573</v>
      </c>
      <c r="Q857" s="22"/>
      <c r="T857">
        <f t="shared" si="44"/>
        <v>10</v>
      </c>
      <c r="V857" t="s">
        <v>369</v>
      </c>
    </row>
    <row r="858" spans="1:22" x14ac:dyDescent="0.25">
      <c r="A858" s="21">
        <v>45595</v>
      </c>
      <c r="B858" s="21">
        <v>45595</v>
      </c>
      <c r="C858" s="22" t="s">
        <v>8751</v>
      </c>
      <c r="D858" s="22" t="s">
        <v>8767</v>
      </c>
      <c r="E858" s="22" t="s">
        <v>6169</v>
      </c>
      <c r="F858" s="22" t="s">
        <v>6762</v>
      </c>
      <c r="G858" s="23">
        <v>0</v>
      </c>
      <c r="H858" s="23"/>
      <c r="I858" s="23">
        <v>0</v>
      </c>
      <c r="J858" s="23">
        <v>3608781491</v>
      </c>
      <c r="K858" s="22" t="s">
        <v>590</v>
      </c>
      <c r="L858" s="22" t="s">
        <v>591</v>
      </c>
      <c r="M858" s="22"/>
      <c r="N858" s="22" t="s">
        <v>8748</v>
      </c>
      <c r="O858" s="22" t="s">
        <v>8748</v>
      </c>
      <c r="P858" s="22" t="s">
        <v>573</v>
      </c>
      <c r="Q858" s="22"/>
      <c r="T858">
        <f t="shared" si="44"/>
        <v>10</v>
      </c>
      <c r="V858" t="s">
        <v>369</v>
      </c>
    </row>
    <row r="859" spans="1:22" x14ac:dyDescent="0.25">
      <c r="A859" s="21">
        <v>45595</v>
      </c>
      <c r="B859" s="21">
        <v>45595</v>
      </c>
      <c r="C859" s="22" t="s">
        <v>8751</v>
      </c>
      <c r="D859" s="22" t="s">
        <v>8768</v>
      </c>
      <c r="E859" s="22" t="s">
        <v>6169</v>
      </c>
      <c r="F859" s="22" t="s">
        <v>6762</v>
      </c>
      <c r="G859" s="23">
        <v>0</v>
      </c>
      <c r="H859" s="23"/>
      <c r="I859" s="23">
        <v>0</v>
      </c>
      <c r="J859" s="23">
        <v>3616377175</v>
      </c>
      <c r="K859" s="22" t="s">
        <v>590</v>
      </c>
      <c r="L859" s="22" t="s">
        <v>591</v>
      </c>
      <c r="M859" s="22"/>
      <c r="N859" s="22" t="s">
        <v>8750</v>
      </c>
      <c r="O859" s="22" t="s">
        <v>8750</v>
      </c>
      <c r="P859" s="22" t="s">
        <v>573</v>
      </c>
      <c r="Q859" s="22"/>
      <c r="T859">
        <f t="shared" si="44"/>
        <v>10</v>
      </c>
      <c r="V859" t="s">
        <v>369</v>
      </c>
    </row>
    <row r="860" spans="1:22" x14ac:dyDescent="0.25">
      <c r="A860" s="21">
        <v>45596</v>
      </c>
      <c r="B860" s="21">
        <v>45596</v>
      </c>
      <c r="C860" s="22" t="s">
        <v>8769</v>
      </c>
      <c r="D860" s="22" t="s">
        <v>8770</v>
      </c>
      <c r="E860" s="22" t="s">
        <v>6169</v>
      </c>
      <c r="F860" s="22" t="s">
        <v>6762</v>
      </c>
      <c r="G860" s="23">
        <v>0</v>
      </c>
      <c r="H860" s="23">
        <v>13636364</v>
      </c>
      <c r="I860" s="23">
        <v>0</v>
      </c>
      <c r="J860" s="23">
        <v>3630013539</v>
      </c>
      <c r="K860" s="22" t="s">
        <v>8771</v>
      </c>
      <c r="L860" s="22" t="s">
        <v>8772</v>
      </c>
      <c r="M860" s="22"/>
      <c r="N860" s="22" t="s">
        <v>8773</v>
      </c>
      <c r="O860" s="22" t="s">
        <v>8773</v>
      </c>
      <c r="P860" s="22" t="s">
        <v>4428</v>
      </c>
      <c r="Q860" s="22"/>
      <c r="T860">
        <f t="shared" si="44"/>
        <v>10</v>
      </c>
      <c r="U860" t="s">
        <v>3159</v>
      </c>
      <c r="V860" t="s">
        <v>369</v>
      </c>
    </row>
    <row r="861" spans="1:22" x14ac:dyDescent="0.25">
      <c r="A861" s="21">
        <v>45596</v>
      </c>
      <c r="B861" s="21">
        <v>45596</v>
      </c>
      <c r="C861" s="22" t="s">
        <v>8769</v>
      </c>
      <c r="D861" s="22" t="s">
        <v>8774</v>
      </c>
      <c r="E861" s="22" t="s">
        <v>6169</v>
      </c>
      <c r="F861" s="22" t="s">
        <v>6762</v>
      </c>
      <c r="G861" s="23">
        <v>0</v>
      </c>
      <c r="H861" s="23">
        <v>18181818</v>
      </c>
      <c r="I861" s="23">
        <v>0</v>
      </c>
      <c r="J861" s="23">
        <v>3648195357</v>
      </c>
      <c r="K861" s="22" t="s">
        <v>8771</v>
      </c>
      <c r="L861" s="22" t="s">
        <v>8772</v>
      </c>
      <c r="M861" s="22"/>
      <c r="N861" s="22" t="s">
        <v>8775</v>
      </c>
      <c r="O861" s="22" t="s">
        <v>8775</v>
      </c>
      <c r="P861" s="22" t="s">
        <v>4428</v>
      </c>
      <c r="Q861" s="22"/>
      <c r="T861">
        <f t="shared" si="44"/>
        <v>10</v>
      </c>
      <c r="U861" t="s">
        <v>3159</v>
      </c>
      <c r="V861" t="s">
        <v>369</v>
      </c>
    </row>
    <row r="862" spans="1:22" x14ac:dyDescent="0.25">
      <c r="A862" s="21">
        <v>45596</v>
      </c>
      <c r="B862" s="21">
        <v>45596</v>
      </c>
      <c r="C862" s="22" t="s">
        <v>8769</v>
      </c>
      <c r="D862" s="22" t="s">
        <v>8776</v>
      </c>
      <c r="E862" s="22" t="s">
        <v>6169</v>
      </c>
      <c r="F862" s="22" t="s">
        <v>6762</v>
      </c>
      <c r="G862" s="23">
        <v>0</v>
      </c>
      <c r="H862" s="23">
        <v>13636363</v>
      </c>
      <c r="I862" s="23">
        <v>0</v>
      </c>
      <c r="J862" s="23">
        <v>3661831720</v>
      </c>
      <c r="K862" s="22" t="s">
        <v>8771</v>
      </c>
      <c r="L862" s="22" t="s">
        <v>8772</v>
      </c>
      <c r="M862" s="22"/>
      <c r="N862" s="22" t="s">
        <v>8777</v>
      </c>
      <c r="O862" s="22" t="s">
        <v>8777</v>
      </c>
      <c r="P862" s="22" t="s">
        <v>4428</v>
      </c>
      <c r="Q862" s="22"/>
      <c r="T862">
        <f t="shared" si="44"/>
        <v>10</v>
      </c>
      <c r="U862" t="s">
        <v>3159</v>
      </c>
      <c r="V862" t="s">
        <v>369</v>
      </c>
    </row>
    <row r="863" spans="1:22" x14ac:dyDescent="0.25">
      <c r="A863" s="21">
        <v>45596</v>
      </c>
      <c r="B863" s="21">
        <v>45596</v>
      </c>
      <c r="C863" s="22" t="s">
        <v>8769</v>
      </c>
      <c r="D863" s="22" t="s">
        <v>8778</v>
      </c>
      <c r="E863" s="22" t="s">
        <v>6169</v>
      </c>
      <c r="F863" s="22" t="s">
        <v>6762</v>
      </c>
      <c r="G863" s="23">
        <v>0</v>
      </c>
      <c r="H863" s="23">
        <v>13636364</v>
      </c>
      <c r="I863" s="23">
        <v>0</v>
      </c>
      <c r="J863" s="23">
        <v>3675468084</v>
      </c>
      <c r="K863" s="22" t="s">
        <v>8771</v>
      </c>
      <c r="L863" s="22" t="s">
        <v>8772</v>
      </c>
      <c r="M863" s="22"/>
      <c r="N863" s="22" t="s">
        <v>8779</v>
      </c>
      <c r="O863" s="22" t="s">
        <v>8779</v>
      </c>
      <c r="P863" s="22"/>
      <c r="Q863" s="22"/>
      <c r="T863">
        <f t="shared" si="44"/>
        <v>10</v>
      </c>
      <c r="U863" t="s">
        <v>3159</v>
      </c>
      <c r="V863" t="s">
        <v>369</v>
      </c>
    </row>
    <row r="864" spans="1:22" x14ac:dyDescent="0.25">
      <c r="A864" s="21">
        <v>45596</v>
      </c>
      <c r="B864" s="21">
        <v>45596</v>
      </c>
      <c r="C864" s="22" t="s">
        <v>8769</v>
      </c>
      <c r="D864" s="22" t="s">
        <v>8780</v>
      </c>
      <c r="E864" s="22" t="s">
        <v>6169</v>
      </c>
      <c r="F864" s="22" t="s">
        <v>6762</v>
      </c>
      <c r="G864" s="23">
        <v>0</v>
      </c>
      <c r="H864" s="23">
        <v>18181818</v>
      </c>
      <c r="I864" s="23">
        <v>0</v>
      </c>
      <c r="J864" s="23">
        <v>3693649902</v>
      </c>
      <c r="K864" s="22" t="s">
        <v>8771</v>
      </c>
      <c r="L864" s="22" t="s">
        <v>8772</v>
      </c>
      <c r="M864" s="22"/>
      <c r="N864" s="22" t="s">
        <v>8781</v>
      </c>
      <c r="O864" s="22" t="s">
        <v>8781</v>
      </c>
      <c r="P864" s="22" t="s">
        <v>4428</v>
      </c>
      <c r="Q864" s="22"/>
      <c r="T864">
        <f t="shared" si="44"/>
        <v>10</v>
      </c>
      <c r="U864" t="s">
        <v>3159</v>
      </c>
      <c r="V864" t="s">
        <v>369</v>
      </c>
    </row>
    <row r="865" spans="1:22" x14ac:dyDescent="0.25">
      <c r="A865" s="21">
        <v>45596</v>
      </c>
      <c r="B865" s="21">
        <v>45596</v>
      </c>
      <c r="C865" s="22" t="s">
        <v>8769</v>
      </c>
      <c r="D865" s="22" t="s">
        <v>8782</v>
      </c>
      <c r="E865" s="22" t="s">
        <v>6169</v>
      </c>
      <c r="F865" s="22" t="s">
        <v>6762</v>
      </c>
      <c r="G865" s="23">
        <v>0</v>
      </c>
      <c r="H865" s="23">
        <v>13636364</v>
      </c>
      <c r="I865" s="23">
        <v>0</v>
      </c>
      <c r="J865" s="23">
        <v>3707286266</v>
      </c>
      <c r="K865" s="22" t="s">
        <v>8771</v>
      </c>
      <c r="L865" s="22" t="s">
        <v>8772</v>
      </c>
      <c r="M865" s="22"/>
      <c r="N865" s="22" t="s">
        <v>8783</v>
      </c>
      <c r="O865" s="22" t="s">
        <v>8783</v>
      </c>
      <c r="P865" s="22"/>
      <c r="Q865" s="22"/>
      <c r="T865">
        <f t="shared" si="44"/>
        <v>10</v>
      </c>
      <c r="U865" t="s">
        <v>3159</v>
      </c>
      <c r="V865" t="s">
        <v>369</v>
      </c>
    </row>
    <row r="866" spans="1:22" x14ac:dyDescent="0.25">
      <c r="A866" s="21">
        <v>45596</v>
      </c>
      <c r="B866" s="21">
        <v>45596</v>
      </c>
      <c r="C866" s="22" t="s">
        <v>8769</v>
      </c>
      <c r="D866" s="22" t="s">
        <v>8784</v>
      </c>
      <c r="E866" s="22" t="s">
        <v>6169</v>
      </c>
      <c r="F866" s="22" t="s">
        <v>6762</v>
      </c>
      <c r="G866" s="23">
        <v>0</v>
      </c>
      <c r="H866" s="23">
        <v>13636364</v>
      </c>
      <c r="I866" s="23">
        <v>0</v>
      </c>
      <c r="J866" s="23">
        <v>3720922630</v>
      </c>
      <c r="K866" s="22" t="s">
        <v>8771</v>
      </c>
      <c r="L866" s="22" t="s">
        <v>8772</v>
      </c>
      <c r="M866" s="22"/>
      <c r="N866" s="22" t="s">
        <v>8785</v>
      </c>
      <c r="O866" s="22" t="s">
        <v>8785</v>
      </c>
      <c r="P866" s="22"/>
      <c r="Q866" s="22"/>
      <c r="T866">
        <f t="shared" si="44"/>
        <v>10</v>
      </c>
      <c r="U866" t="s">
        <v>3159</v>
      </c>
      <c r="V866" t="s">
        <v>369</v>
      </c>
    </row>
    <row r="867" spans="1:22" x14ac:dyDescent="0.25">
      <c r="A867" s="21">
        <v>45596</v>
      </c>
      <c r="B867" s="21">
        <v>45596</v>
      </c>
      <c r="C867" s="22" t="s">
        <v>8769</v>
      </c>
      <c r="D867" s="22" t="s">
        <v>8786</v>
      </c>
      <c r="E867" s="22" t="s">
        <v>6169</v>
      </c>
      <c r="F867" s="22" t="s">
        <v>6762</v>
      </c>
      <c r="G867" s="23">
        <v>0</v>
      </c>
      <c r="H867" s="23">
        <v>13636364</v>
      </c>
      <c r="I867" s="23">
        <v>0</v>
      </c>
      <c r="J867" s="23">
        <v>3734558994</v>
      </c>
      <c r="K867" s="22" t="s">
        <v>8771</v>
      </c>
      <c r="L867" s="22" t="s">
        <v>8772</v>
      </c>
      <c r="M867" s="22"/>
      <c r="N867" s="22" t="s">
        <v>8787</v>
      </c>
      <c r="O867" s="22" t="s">
        <v>8787</v>
      </c>
      <c r="P867" s="22" t="s">
        <v>4428</v>
      </c>
      <c r="Q867" s="22"/>
      <c r="T867">
        <f t="shared" si="44"/>
        <v>10</v>
      </c>
      <c r="U867" t="s">
        <v>3159</v>
      </c>
      <c r="V867" t="s">
        <v>369</v>
      </c>
    </row>
    <row r="868" spans="1:22" x14ac:dyDescent="0.25">
      <c r="A868" s="21">
        <v>45596</v>
      </c>
      <c r="B868" s="21">
        <v>45596</v>
      </c>
      <c r="C868" s="22" t="s">
        <v>8769</v>
      </c>
      <c r="D868" s="22" t="s">
        <v>8788</v>
      </c>
      <c r="E868" s="22" t="s">
        <v>6169</v>
      </c>
      <c r="F868" s="22" t="s">
        <v>6762</v>
      </c>
      <c r="G868" s="23">
        <v>0</v>
      </c>
      <c r="H868" s="23">
        <v>18181818</v>
      </c>
      <c r="I868" s="23">
        <v>0</v>
      </c>
      <c r="J868" s="23">
        <v>3752740812</v>
      </c>
      <c r="K868" s="22" t="s">
        <v>8771</v>
      </c>
      <c r="L868" s="22" t="s">
        <v>8772</v>
      </c>
      <c r="M868" s="22"/>
      <c r="N868" s="22" t="s">
        <v>8789</v>
      </c>
      <c r="O868" s="22" t="s">
        <v>8789</v>
      </c>
      <c r="P868" s="22"/>
      <c r="Q868" s="22"/>
      <c r="T868">
        <f t="shared" si="44"/>
        <v>10</v>
      </c>
      <c r="U868" t="s">
        <v>3159</v>
      </c>
      <c r="V868" t="s">
        <v>369</v>
      </c>
    </row>
    <row r="869" spans="1:22" x14ac:dyDescent="0.25">
      <c r="A869" s="21">
        <v>45596</v>
      </c>
      <c r="B869" s="21">
        <v>45596</v>
      </c>
      <c r="C869" s="22" t="s">
        <v>8769</v>
      </c>
      <c r="D869" s="22" t="s">
        <v>8790</v>
      </c>
      <c r="E869" s="22" t="s">
        <v>6169</v>
      </c>
      <c r="F869" s="22" t="s">
        <v>6762</v>
      </c>
      <c r="G869" s="23">
        <v>0</v>
      </c>
      <c r="H869" s="23">
        <v>18181818</v>
      </c>
      <c r="I869" s="23">
        <v>0</v>
      </c>
      <c r="J869" s="23">
        <v>3770922630</v>
      </c>
      <c r="K869" s="22" t="s">
        <v>8771</v>
      </c>
      <c r="L869" s="22" t="s">
        <v>8772</v>
      </c>
      <c r="M869" s="22"/>
      <c r="N869" s="22" t="s">
        <v>8791</v>
      </c>
      <c r="O869" s="22" t="s">
        <v>8791</v>
      </c>
      <c r="P869" s="22"/>
      <c r="Q869" s="22"/>
      <c r="T869">
        <f t="shared" si="44"/>
        <v>10</v>
      </c>
      <c r="U869" t="s">
        <v>3159</v>
      </c>
      <c r="V869" t="s">
        <v>369</v>
      </c>
    </row>
    <row r="870" spans="1:22" x14ac:dyDescent="0.25">
      <c r="A870" s="21">
        <v>45596</v>
      </c>
      <c r="B870" s="21">
        <v>45596</v>
      </c>
      <c r="C870" s="22" t="s">
        <v>8555</v>
      </c>
      <c r="D870" s="22" t="s">
        <v>6183</v>
      </c>
      <c r="E870" s="22" t="s">
        <v>6169</v>
      </c>
      <c r="F870" s="22" t="s">
        <v>4225</v>
      </c>
      <c r="G870" s="23">
        <v>1388889</v>
      </c>
      <c r="H870" s="23">
        <v>0</v>
      </c>
      <c r="I870" s="23">
        <v>0</v>
      </c>
      <c r="J870" s="23">
        <v>3769533741</v>
      </c>
      <c r="K870" s="22"/>
      <c r="L870" s="22"/>
      <c r="M870" s="22"/>
      <c r="N870" s="22"/>
      <c r="O870" s="22"/>
      <c r="P870" s="22"/>
      <c r="Q870" s="22"/>
      <c r="T870">
        <f t="shared" si="44"/>
        <v>10</v>
      </c>
      <c r="V870" t="s">
        <v>369</v>
      </c>
    </row>
    <row r="871" spans="1:22" x14ac:dyDescent="0.25">
      <c r="A871" s="21">
        <v>45596</v>
      </c>
      <c r="B871" s="21">
        <v>45596</v>
      </c>
      <c r="C871" s="22" t="s">
        <v>8555</v>
      </c>
      <c r="D871" s="22" t="s">
        <v>6183</v>
      </c>
      <c r="E871" s="22" t="s">
        <v>6169</v>
      </c>
      <c r="F871" s="22" t="s">
        <v>4225</v>
      </c>
      <c r="G871" s="23">
        <v>3769533741</v>
      </c>
      <c r="H871" s="23">
        <v>0</v>
      </c>
      <c r="I871" s="23">
        <v>0</v>
      </c>
      <c r="J871" s="23">
        <v>0</v>
      </c>
      <c r="K871" s="22"/>
      <c r="L871" s="22"/>
      <c r="M871" s="22"/>
      <c r="N871" s="22"/>
      <c r="O871" s="22"/>
      <c r="P871" s="22"/>
      <c r="Q871" s="22"/>
      <c r="T871">
        <f t="shared" si="44"/>
        <v>10</v>
      </c>
      <c r="V871" t="s">
        <v>369</v>
      </c>
    </row>
    <row r="872" spans="1:22" x14ac:dyDescent="0.25">
      <c r="A872" s="21"/>
      <c r="B872" s="21"/>
      <c r="C872" s="22" t="s">
        <v>4430</v>
      </c>
      <c r="D872" s="22" t="s">
        <v>4431</v>
      </c>
      <c r="E872" s="22" t="s">
        <v>6169</v>
      </c>
      <c r="F872" s="22"/>
      <c r="G872" s="23">
        <v>3770922630</v>
      </c>
      <c r="H872" s="23">
        <v>3770922630</v>
      </c>
      <c r="I872" s="23"/>
      <c r="J872" s="23"/>
      <c r="K872" s="22"/>
      <c r="L872" s="22"/>
      <c r="M872" s="22"/>
      <c r="N872" s="22"/>
      <c r="O872" s="22"/>
      <c r="P872" s="22"/>
      <c r="Q872" s="22"/>
      <c r="T872">
        <f t="shared" si="44"/>
        <v>1</v>
      </c>
      <c r="V872" t="s">
        <v>369</v>
      </c>
    </row>
    <row r="873" spans="1:22" x14ac:dyDescent="0.25">
      <c r="A873" s="21"/>
      <c r="B873" s="21"/>
      <c r="C873" s="22" t="s">
        <v>4430</v>
      </c>
      <c r="D873" s="22" t="s">
        <v>4432</v>
      </c>
      <c r="E873" s="22" t="s">
        <v>6169</v>
      </c>
      <c r="F873" s="22"/>
      <c r="G873" s="23"/>
      <c r="H873" s="23"/>
      <c r="I873" s="23">
        <v>0</v>
      </c>
      <c r="J873" s="23">
        <v>0</v>
      </c>
      <c r="K873" s="22"/>
      <c r="L873" s="22"/>
      <c r="M873" s="22"/>
      <c r="N873" s="22"/>
      <c r="O873" s="22"/>
      <c r="P873" s="22"/>
      <c r="Q873" s="22"/>
      <c r="T873">
        <f t="shared" si="44"/>
        <v>1</v>
      </c>
      <c r="V873" t="s">
        <v>369</v>
      </c>
    </row>
    <row r="874" spans="1:22" x14ac:dyDescent="0.25">
      <c r="A874" s="21"/>
      <c r="B874" s="21"/>
      <c r="C874" s="22" t="s">
        <v>4430</v>
      </c>
      <c r="D874" s="22" t="s">
        <v>7894</v>
      </c>
      <c r="E874" s="22" t="s">
        <v>7123</v>
      </c>
      <c r="F874" s="22"/>
      <c r="G874" s="23"/>
      <c r="H874" s="23"/>
      <c r="I874" s="23">
        <v>0</v>
      </c>
      <c r="J874" s="23">
        <v>5463</v>
      </c>
      <c r="K874" s="22"/>
      <c r="L874" s="22"/>
      <c r="M874" s="22"/>
      <c r="N874" s="22"/>
      <c r="O874" s="22"/>
      <c r="P874" s="22"/>
      <c r="Q874" s="22"/>
      <c r="T874">
        <f t="shared" si="44"/>
        <v>1</v>
      </c>
      <c r="V874" t="s">
        <v>369</v>
      </c>
    </row>
    <row r="875" spans="1:22" x14ac:dyDescent="0.25">
      <c r="A875" s="21">
        <v>45590</v>
      </c>
      <c r="B875" s="21">
        <v>45590</v>
      </c>
      <c r="C875" s="22" t="s">
        <v>8792</v>
      </c>
      <c r="D875" s="22" t="s">
        <v>8793</v>
      </c>
      <c r="E875" s="22" t="s">
        <v>7123</v>
      </c>
      <c r="F875" s="22" t="s">
        <v>1183</v>
      </c>
      <c r="G875" s="23">
        <v>0</v>
      </c>
      <c r="H875" s="23">
        <v>396139</v>
      </c>
      <c r="I875" s="23">
        <v>0</v>
      </c>
      <c r="J875" s="23">
        <v>401602</v>
      </c>
      <c r="K875" s="22" t="s">
        <v>1184</v>
      </c>
      <c r="L875" s="22" t="s">
        <v>1185</v>
      </c>
      <c r="M875" s="22"/>
      <c r="N875" s="22"/>
      <c r="O875" s="22"/>
      <c r="P875" s="22"/>
      <c r="Q875" s="22"/>
      <c r="T875">
        <f t="shared" si="44"/>
        <v>10</v>
      </c>
      <c r="U875" t="s">
        <v>7120</v>
      </c>
      <c r="V875" t="s">
        <v>369</v>
      </c>
    </row>
    <row r="876" spans="1:22" x14ac:dyDescent="0.25">
      <c r="A876" s="21">
        <v>45590</v>
      </c>
      <c r="B876" s="21">
        <v>45590</v>
      </c>
      <c r="C876" s="22" t="s">
        <v>8794</v>
      </c>
      <c r="D876" s="22" t="s">
        <v>8795</v>
      </c>
      <c r="E876" s="22" t="s">
        <v>7123</v>
      </c>
      <c r="F876" s="22" t="s">
        <v>1225</v>
      </c>
      <c r="G876" s="23">
        <v>0</v>
      </c>
      <c r="H876" s="23">
        <v>598038</v>
      </c>
      <c r="I876" s="23">
        <v>0</v>
      </c>
      <c r="J876" s="23">
        <v>999640</v>
      </c>
      <c r="K876" s="22" t="s">
        <v>1184</v>
      </c>
      <c r="L876" s="22" t="s">
        <v>1185</v>
      </c>
      <c r="M876" s="22"/>
      <c r="N876" s="22"/>
      <c r="O876" s="22"/>
      <c r="P876" s="22" t="s">
        <v>4428</v>
      </c>
      <c r="Q876" s="22"/>
      <c r="T876">
        <f t="shared" si="44"/>
        <v>10</v>
      </c>
      <c r="U876" t="s">
        <v>7120</v>
      </c>
      <c r="V876" t="s">
        <v>369</v>
      </c>
    </row>
    <row r="877" spans="1:22" x14ac:dyDescent="0.25">
      <c r="A877" s="21">
        <v>45590</v>
      </c>
      <c r="B877" s="21">
        <v>45590</v>
      </c>
      <c r="C877" s="22" t="s">
        <v>8796</v>
      </c>
      <c r="D877" s="22" t="s">
        <v>8797</v>
      </c>
      <c r="E877" s="22" t="s">
        <v>7123</v>
      </c>
      <c r="F877" s="22" t="s">
        <v>1414</v>
      </c>
      <c r="G877" s="23">
        <v>0</v>
      </c>
      <c r="H877" s="23">
        <v>8</v>
      </c>
      <c r="I877" s="23">
        <v>0</v>
      </c>
      <c r="J877" s="23">
        <v>999648</v>
      </c>
      <c r="K877" s="22" t="s">
        <v>1415</v>
      </c>
      <c r="L877" s="22" t="s">
        <v>1416</v>
      </c>
      <c r="M877" s="22"/>
      <c r="N877" s="22"/>
      <c r="O877" s="22"/>
      <c r="P877" s="22" t="s">
        <v>4428</v>
      </c>
      <c r="Q877" s="22"/>
      <c r="T877">
        <f t="shared" si="44"/>
        <v>10</v>
      </c>
      <c r="U877" t="s">
        <v>7120</v>
      </c>
      <c r="V877" t="s">
        <v>369</v>
      </c>
    </row>
    <row r="878" spans="1:22" x14ac:dyDescent="0.25">
      <c r="A878" s="21">
        <v>45596</v>
      </c>
      <c r="B878" s="21">
        <v>45596</v>
      </c>
      <c r="C878" s="22" t="s">
        <v>8798</v>
      </c>
      <c r="D878" s="22" t="s">
        <v>8795</v>
      </c>
      <c r="E878" s="22" t="s">
        <v>7123</v>
      </c>
      <c r="F878" s="22" t="s">
        <v>532</v>
      </c>
      <c r="G878" s="23">
        <v>0</v>
      </c>
      <c r="H878" s="23">
        <v>154619</v>
      </c>
      <c r="I878" s="23">
        <v>0</v>
      </c>
      <c r="J878" s="23">
        <v>1154267</v>
      </c>
      <c r="K878" s="22" t="s">
        <v>1163</v>
      </c>
      <c r="L878" s="22" t="s">
        <v>1164</v>
      </c>
      <c r="M878" s="22"/>
      <c r="N878" s="22"/>
      <c r="O878" s="22"/>
      <c r="P878" s="22" t="s">
        <v>4428</v>
      </c>
      <c r="Q878" s="22"/>
      <c r="T878">
        <f t="shared" si="44"/>
        <v>10</v>
      </c>
      <c r="U878" t="s">
        <v>7120</v>
      </c>
      <c r="V878" t="s">
        <v>369</v>
      </c>
    </row>
    <row r="879" spans="1:22" x14ac:dyDescent="0.25">
      <c r="A879" s="21">
        <v>45596</v>
      </c>
      <c r="B879" s="21">
        <v>45596</v>
      </c>
      <c r="C879" s="22" t="s">
        <v>8799</v>
      </c>
      <c r="D879" s="22" t="s">
        <v>8795</v>
      </c>
      <c r="E879" s="22" t="s">
        <v>7123</v>
      </c>
      <c r="F879" s="22" t="s">
        <v>1204</v>
      </c>
      <c r="G879" s="23">
        <v>0</v>
      </c>
      <c r="H879" s="23">
        <v>302</v>
      </c>
      <c r="I879" s="23">
        <v>0</v>
      </c>
      <c r="J879" s="23">
        <v>1154569</v>
      </c>
      <c r="K879" s="22" t="s">
        <v>1163</v>
      </c>
      <c r="L879" s="22" t="s">
        <v>1164</v>
      </c>
      <c r="M879" s="22"/>
      <c r="N879" s="22"/>
      <c r="O879" s="22"/>
      <c r="P879" s="22" t="s">
        <v>4428</v>
      </c>
      <c r="Q879" s="22"/>
      <c r="T879">
        <f t="shared" si="44"/>
        <v>10</v>
      </c>
      <c r="U879" t="s">
        <v>7120</v>
      </c>
      <c r="V879" t="s">
        <v>369</v>
      </c>
    </row>
    <row r="880" spans="1:22" x14ac:dyDescent="0.25">
      <c r="A880" s="21">
        <v>45596</v>
      </c>
      <c r="B880" s="21">
        <v>45596</v>
      </c>
      <c r="C880" s="22" t="s">
        <v>8800</v>
      </c>
      <c r="D880" s="22" t="s">
        <v>8797</v>
      </c>
      <c r="E880" s="22" t="s">
        <v>7123</v>
      </c>
      <c r="F880" s="22" t="s">
        <v>1287</v>
      </c>
      <c r="G880" s="23">
        <v>0</v>
      </c>
      <c r="H880" s="23">
        <v>257</v>
      </c>
      <c r="I880" s="23">
        <v>0</v>
      </c>
      <c r="J880" s="23">
        <v>1154826</v>
      </c>
      <c r="K880" s="22"/>
      <c r="L880" s="22"/>
      <c r="M880" s="22"/>
      <c r="N880" s="22"/>
      <c r="O880" s="22"/>
      <c r="P880" s="22" t="s">
        <v>4428</v>
      </c>
      <c r="Q880" s="22"/>
      <c r="T880">
        <f t="shared" si="44"/>
        <v>10</v>
      </c>
      <c r="U880" t="s">
        <v>7120</v>
      </c>
      <c r="V880" t="s">
        <v>369</v>
      </c>
    </row>
    <row r="881" spans="1:22" x14ac:dyDescent="0.25">
      <c r="A881" s="21">
        <v>45596</v>
      </c>
      <c r="B881" s="21">
        <v>45596</v>
      </c>
      <c r="C881" s="22" t="s">
        <v>8801</v>
      </c>
      <c r="D881" s="22" t="s">
        <v>8795</v>
      </c>
      <c r="E881" s="22" t="s">
        <v>7123</v>
      </c>
      <c r="F881" s="22" t="s">
        <v>521</v>
      </c>
      <c r="G881" s="23">
        <v>0</v>
      </c>
      <c r="H881" s="23">
        <v>321</v>
      </c>
      <c r="I881" s="23">
        <v>0</v>
      </c>
      <c r="J881" s="23">
        <v>1155147</v>
      </c>
      <c r="K881" s="22" t="s">
        <v>682</v>
      </c>
      <c r="L881" s="22" t="s">
        <v>683</v>
      </c>
      <c r="M881" s="22"/>
      <c r="N881" s="22"/>
      <c r="O881" s="22"/>
      <c r="P881" s="22" t="s">
        <v>4428</v>
      </c>
      <c r="Q881" s="22"/>
      <c r="T881">
        <f t="shared" si="44"/>
        <v>10</v>
      </c>
      <c r="U881" t="s">
        <v>7120</v>
      </c>
      <c r="V881" t="s">
        <v>369</v>
      </c>
    </row>
    <row r="882" spans="1:22" x14ac:dyDescent="0.25">
      <c r="A882" s="21">
        <v>45596</v>
      </c>
      <c r="B882" s="21">
        <v>45596</v>
      </c>
      <c r="C882" s="22" t="s">
        <v>8802</v>
      </c>
      <c r="D882" s="22" t="s">
        <v>8803</v>
      </c>
      <c r="E882" s="22" t="s">
        <v>7123</v>
      </c>
      <c r="F882" s="22" t="s">
        <v>7206</v>
      </c>
      <c r="G882" s="23">
        <v>0</v>
      </c>
      <c r="H882" s="23">
        <v>20</v>
      </c>
      <c r="I882" s="23">
        <v>0</v>
      </c>
      <c r="J882" s="23">
        <v>1155167</v>
      </c>
      <c r="K882" s="22" t="s">
        <v>682</v>
      </c>
      <c r="L882" s="22" t="s">
        <v>683</v>
      </c>
      <c r="M882" s="22"/>
      <c r="N882" s="22"/>
      <c r="O882" s="22"/>
      <c r="P882" s="22" t="s">
        <v>4428</v>
      </c>
      <c r="Q882" s="22"/>
      <c r="T882">
        <f t="shared" si="44"/>
        <v>10</v>
      </c>
      <c r="U882" t="s">
        <v>7120</v>
      </c>
      <c r="V882" t="s">
        <v>369</v>
      </c>
    </row>
    <row r="883" spans="1:22" x14ac:dyDescent="0.25">
      <c r="A883" s="21">
        <v>45596</v>
      </c>
      <c r="B883" s="21">
        <v>45596</v>
      </c>
      <c r="C883" s="22" t="s">
        <v>8804</v>
      </c>
      <c r="D883" s="22" t="s">
        <v>8795</v>
      </c>
      <c r="E883" s="22" t="s">
        <v>7123</v>
      </c>
      <c r="F883" s="22" t="s">
        <v>1431</v>
      </c>
      <c r="G883" s="23">
        <v>0</v>
      </c>
      <c r="H883" s="23">
        <v>101</v>
      </c>
      <c r="I883" s="23">
        <v>0</v>
      </c>
      <c r="J883" s="23">
        <v>1155268</v>
      </c>
      <c r="K883" s="22" t="s">
        <v>682</v>
      </c>
      <c r="L883" s="22" t="s">
        <v>683</v>
      </c>
      <c r="M883" s="22"/>
      <c r="N883" s="22"/>
      <c r="O883" s="22"/>
      <c r="P883" s="22" t="s">
        <v>4428</v>
      </c>
      <c r="Q883" s="22"/>
      <c r="T883">
        <f t="shared" si="44"/>
        <v>10</v>
      </c>
      <c r="U883" t="s">
        <v>7120</v>
      </c>
      <c r="V883" t="s">
        <v>369</v>
      </c>
    </row>
    <row r="884" spans="1:22" x14ac:dyDescent="0.25">
      <c r="A884" s="21">
        <v>45596</v>
      </c>
      <c r="B884" s="21">
        <v>45596</v>
      </c>
      <c r="C884" s="22" t="s">
        <v>8805</v>
      </c>
      <c r="D884" s="22" t="s">
        <v>8795</v>
      </c>
      <c r="E884" s="22" t="s">
        <v>7123</v>
      </c>
      <c r="F884" s="22" t="s">
        <v>1189</v>
      </c>
      <c r="G884" s="23">
        <v>0</v>
      </c>
      <c r="H884" s="23">
        <v>827</v>
      </c>
      <c r="I884" s="23">
        <v>0</v>
      </c>
      <c r="J884" s="23">
        <v>1156095</v>
      </c>
      <c r="K884" s="22" t="s">
        <v>1190</v>
      </c>
      <c r="L884" s="22" t="s">
        <v>1191</v>
      </c>
      <c r="M884" s="22"/>
      <c r="N884" s="22"/>
      <c r="O884" s="22"/>
      <c r="P884" s="22" t="s">
        <v>4428</v>
      </c>
      <c r="Q884" s="22"/>
      <c r="T884">
        <f t="shared" si="44"/>
        <v>10</v>
      </c>
      <c r="U884" t="s">
        <v>7120</v>
      </c>
      <c r="V884" t="s">
        <v>369</v>
      </c>
    </row>
    <row r="885" spans="1:22" x14ac:dyDescent="0.25">
      <c r="A885" s="21">
        <v>45596</v>
      </c>
      <c r="B885" s="21">
        <v>45596</v>
      </c>
      <c r="C885" s="22" t="s">
        <v>8555</v>
      </c>
      <c r="D885" s="22" t="s">
        <v>7134</v>
      </c>
      <c r="E885" s="22" t="s">
        <v>7123</v>
      </c>
      <c r="F885" s="22" t="s">
        <v>4225</v>
      </c>
      <c r="G885" s="23">
        <v>1150632</v>
      </c>
      <c r="H885" s="23">
        <v>0</v>
      </c>
      <c r="I885" s="23">
        <v>0</v>
      </c>
      <c r="J885" s="23">
        <v>5463</v>
      </c>
      <c r="K885" s="22"/>
      <c r="L885" s="22"/>
      <c r="M885" s="22"/>
      <c r="N885" s="22"/>
      <c r="O885" s="22"/>
      <c r="P885" s="22"/>
      <c r="Q885" s="22"/>
      <c r="T885">
        <f t="shared" si="44"/>
        <v>10</v>
      </c>
      <c r="U885" t="s">
        <v>7120</v>
      </c>
      <c r="V885" t="s">
        <v>369</v>
      </c>
    </row>
    <row r="886" spans="1:22" x14ac:dyDescent="0.25">
      <c r="A886" s="21"/>
      <c r="B886" s="21"/>
      <c r="C886" s="22" t="s">
        <v>4430</v>
      </c>
      <c r="D886" s="22" t="s">
        <v>4431</v>
      </c>
      <c r="E886" s="22" t="s">
        <v>7123</v>
      </c>
      <c r="F886" s="22"/>
      <c r="G886" s="23">
        <v>1150632</v>
      </c>
      <c r="H886" s="23">
        <v>1150632</v>
      </c>
      <c r="I886" s="23"/>
      <c r="J886" s="23"/>
      <c r="K886" s="22"/>
      <c r="L886" s="22"/>
      <c r="M886" s="22"/>
      <c r="N886" s="22"/>
      <c r="O886" s="22"/>
      <c r="P886" s="22"/>
      <c r="Q886" s="22"/>
      <c r="T886">
        <f t="shared" si="44"/>
        <v>1</v>
      </c>
      <c r="V886" t="s">
        <v>369</v>
      </c>
    </row>
    <row r="887" spans="1:22" x14ac:dyDescent="0.25">
      <c r="A887" s="21"/>
      <c r="B887" s="21"/>
      <c r="C887" s="22" t="s">
        <v>4430</v>
      </c>
      <c r="D887" s="22" t="s">
        <v>4432</v>
      </c>
      <c r="E887" s="22" t="s">
        <v>7123</v>
      </c>
      <c r="F887" s="22"/>
      <c r="G887" s="23"/>
      <c r="H887" s="23"/>
      <c r="I887" s="23">
        <v>0</v>
      </c>
      <c r="J887" s="23">
        <v>5463</v>
      </c>
      <c r="K887" s="22"/>
      <c r="L887" s="22"/>
      <c r="M887" s="22"/>
      <c r="N887" s="22"/>
      <c r="O887" s="22"/>
      <c r="P887" s="22"/>
      <c r="Q887" s="22"/>
      <c r="T887">
        <f t="shared" si="44"/>
        <v>1</v>
      </c>
      <c r="V887" t="s">
        <v>369</v>
      </c>
    </row>
    <row r="888" spans="1:22" x14ac:dyDescent="0.25">
      <c r="A888" s="21">
        <v>45573</v>
      </c>
      <c r="B888" s="21">
        <v>45573</v>
      </c>
      <c r="C888" s="22" t="s">
        <v>8806</v>
      </c>
      <c r="D888" s="22" t="s">
        <v>8807</v>
      </c>
      <c r="E888" s="22" t="s">
        <v>7297</v>
      </c>
      <c r="F888" s="22" t="s">
        <v>521</v>
      </c>
      <c r="G888" s="23">
        <v>0</v>
      </c>
      <c r="H888" s="23">
        <v>65859</v>
      </c>
      <c r="I888" s="23">
        <v>0</v>
      </c>
      <c r="J888" s="23">
        <v>65859</v>
      </c>
      <c r="K888" s="22" t="s">
        <v>682</v>
      </c>
      <c r="L888" s="22" t="s">
        <v>683</v>
      </c>
      <c r="M888" s="22"/>
      <c r="N888" s="22"/>
      <c r="O888" s="22"/>
      <c r="P888" s="22" t="s">
        <v>4428</v>
      </c>
      <c r="Q888" s="22"/>
      <c r="T888">
        <f t="shared" si="44"/>
        <v>10</v>
      </c>
      <c r="U888" t="s">
        <v>7120</v>
      </c>
      <c r="V888" t="s">
        <v>369</v>
      </c>
    </row>
    <row r="889" spans="1:22" x14ac:dyDescent="0.25">
      <c r="A889" s="21">
        <v>45596</v>
      </c>
      <c r="B889" s="21">
        <v>45596</v>
      </c>
      <c r="C889" s="22" t="s">
        <v>8555</v>
      </c>
      <c r="D889" s="22" t="s">
        <v>7302</v>
      </c>
      <c r="E889" s="22" t="s">
        <v>7297</v>
      </c>
      <c r="F889" s="22" t="s">
        <v>4225</v>
      </c>
      <c r="G889" s="23">
        <v>65859</v>
      </c>
      <c r="H889" s="23">
        <v>0</v>
      </c>
      <c r="I889" s="23">
        <v>0</v>
      </c>
      <c r="J889" s="23">
        <v>0</v>
      </c>
      <c r="K889" s="22"/>
      <c r="L889" s="22"/>
      <c r="M889" s="22"/>
      <c r="N889" s="22"/>
      <c r="O889" s="22"/>
      <c r="P889" s="22"/>
      <c r="Q889" s="22"/>
      <c r="T889">
        <f t="shared" si="44"/>
        <v>10</v>
      </c>
      <c r="V889" t="s">
        <v>369</v>
      </c>
    </row>
    <row r="890" spans="1:22" x14ac:dyDescent="0.25">
      <c r="A890" s="21"/>
      <c r="B890" s="21"/>
      <c r="C890" s="22" t="s">
        <v>4430</v>
      </c>
      <c r="D890" s="22" t="s">
        <v>4431</v>
      </c>
      <c r="E890" s="22" t="s">
        <v>7297</v>
      </c>
      <c r="F890" s="22"/>
      <c r="G890" s="23">
        <v>65859</v>
      </c>
      <c r="H890" s="23">
        <v>65859</v>
      </c>
      <c r="I890" s="23"/>
      <c r="J890" s="23"/>
      <c r="K890" s="22"/>
      <c r="L890" s="22"/>
      <c r="M890" s="22"/>
      <c r="N890" s="22"/>
      <c r="O890" s="22"/>
      <c r="P890" s="22"/>
      <c r="Q890" s="22"/>
    </row>
    <row r="891" spans="1:22" x14ac:dyDescent="0.25">
      <c r="A891" s="21"/>
      <c r="B891" s="21"/>
      <c r="C891" s="22" t="s">
        <v>4430</v>
      </c>
      <c r="D891" s="22" t="s">
        <v>4432</v>
      </c>
      <c r="E891" s="22" t="s">
        <v>7297</v>
      </c>
      <c r="F891" s="22"/>
      <c r="G891" s="23"/>
      <c r="H891" s="23"/>
      <c r="I891" s="23">
        <v>0</v>
      </c>
      <c r="J891" s="23">
        <v>0</v>
      </c>
      <c r="K891" s="22"/>
      <c r="L891" s="22"/>
      <c r="M891" s="22"/>
      <c r="N891" s="22"/>
      <c r="O891" s="22"/>
      <c r="P891" s="22"/>
      <c r="Q891" s="22"/>
    </row>
    <row r="893" spans="1:22" s="159" customFormat="1" x14ac:dyDescent="0.25">
      <c r="A893" s="159" t="s">
        <v>8913</v>
      </c>
    </row>
    <row r="894" spans="1:22" ht="21" x14ac:dyDescent="0.25">
      <c r="A894" s="39" t="s">
        <v>492</v>
      </c>
      <c r="B894" s="39" t="s">
        <v>493</v>
      </c>
      <c r="C894" s="36" t="s">
        <v>494</v>
      </c>
      <c r="D894" s="36" t="s">
        <v>495</v>
      </c>
      <c r="E894" s="36" t="s">
        <v>496</v>
      </c>
      <c r="F894" s="36" t="s">
        <v>497</v>
      </c>
      <c r="G894" s="41" t="s">
        <v>498</v>
      </c>
      <c r="H894" s="41" t="s">
        <v>499</v>
      </c>
      <c r="I894" s="41" t="s">
        <v>500</v>
      </c>
      <c r="J894" s="41" t="s">
        <v>501</v>
      </c>
      <c r="K894" s="36" t="s">
        <v>502</v>
      </c>
      <c r="L894" s="36" t="s">
        <v>503</v>
      </c>
      <c r="M894" s="36" t="s">
        <v>504</v>
      </c>
      <c r="N894" s="36" t="s">
        <v>5004</v>
      </c>
      <c r="O894" s="36" t="s">
        <v>505</v>
      </c>
      <c r="P894" s="36" t="s">
        <v>506</v>
      </c>
      <c r="Q894" s="36" t="s">
        <v>5484</v>
      </c>
      <c r="R894" s="36" t="s">
        <v>5485</v>
      </c>
    </row>
    <row r="895" spans="1:22" x14ac:dyDescent="0.25">
      <c r="A895" s="40">
        <v>45567</v>
      </c>
      <c r="B895" s="40">
        <v>45567</v>
      </c>
      <c r="C895" s="37" t="s">
        <v>8808</v>
      </c>
      <c r="D895" s="37" t="s">
        <v>8809</v>
      </c>
      <c r="E895" s="37" t="s">
        <v>6169</v>
      </c>
      <c r="F895" s="37" t="s">
        <v>6170</v>
      </c>
      <c r="G895" s="38">
        <v>0</v>
      </c>
      <c r="H895" s="38">
        <v>18181818</v>
      </c>
      <c r="I895" s="38">
        <v>0</v>
      </c>
      <c r="J895" s="38">
        <v>18181818</v>
      </c>
      <c r="K895" s="37" t="s">
        <v>3589</v>
      </c>
      <c r="L895" s="37" t="s">
        <v>3590</v>
      </c>
      <c r="M895" s="37"/>
      <c r="N895" s="37"/>
      <c r="O895" s="37" t="s">
        <v>8331</v>
      </c>
      <c r="P895" s="37" t="s">
        <v>8331</v>
      </c>
      <c r="Q895" s="37"/>
      <c r="R895" s="37"/>
      <c r="T895">
        <f t="shared" ref="T895" si="45">+MONTH(A895)</f>
        <v>10</v>
      </c>
      <c r="U895" t="s">
        <v>3159</v>
      </c>
      <c r="V895" t="s">
        <v>573</v>
      </c>
    </row>
    <row r="896" spans="1:22" x14ac:dyDescent="0.25">
      <c r="A896" s="40">
        <v>45579</v>
      </c>
      <c r="B896" s="40">
        <v>45579</v>
      </c>
      <c r="C896" s="37" t="s">
        <v>8810</v>
      </c>
      <c r="D896" s="37" t="s">
        <v>8811</v>
      </c>
      <c r="E896" s="37" t="s">
        <v>6169</v>
      </c>
      <c r="F896" s="37" t="s">
        <v>6170</v>
      </c>
      <c r="G896" s="38">
        <v>0</v>
      </c>
      <c r="H896" s="38">
        <v>93904712</v>
      </c>
      <c r="I896" s="38">
        <v>0</v>
      </c>
      <c r="J896" s="38">
        <v>112086530</v>
      </c>
      <c r="K896" s="37" t="s">
        <v>6284</v>
      </c>
      <c r="L896" s="37" t="s">
        <v>6285</v>
      </c>
      <c r="M896" s="37"/>
      <c r="N896" s="37"/>
      <c r="O896" s="37" t="s">
        <v>5770</v>
      </c>
      <c r="P896" s="37" t="s">
        <v>5770</v>
      </c>
      <c r="Q896" s="37"/>
      <c r="R896" s="37"/>
      <c r="T896">
        <f t="shared" ref="T896:T959" si="46">+MONTH(A896)</f>
        <v>10</v>
      </c>
      <c r="V896" t="s">
        <v>573</v>
      </c>
    </row>
    <row r="897" spans="1:22" x14ac:dyDescent="0.25">
      <c r="A897" s="40">
        <v>45579</v>
      </c>
      <c r="B897" s="40">
        <v>45579</v>
      </c>
      <c r="C897" s="37" t="s">
        <v>8810</v>
      </c>
      <c r="D897" s="37" t="s">
        <v>8812</v>
      </c>
      <c r="E897" s="37" t="s">
        <v>6169</v>
      </c>
      <c r="F897" s="37" t="s">
        <v>6170</v>
      </c>
      <c r="G897" s="38">
        <v>0</v>
      </c>
      <c r="H897" s="38">
        <v>72738127</v>
      </c>
      <c r="I897" s="38">
        <v>0</v>
      </c>
      <c r="J897" s="38">
        <v>184824657</v>
      </c>
      <c r="K897" s="37" t="s">
        <v>6284</v>
      </c>
      <c r="L897" s="37" t="s">
        <v>6285</v>
      </c>
      <c r="M897" s="37"/>
      <c r="N897" s="37"/>
      <c r="O897" s="37" t="s">
        <v>5774</v>
      </c>
      <c r="P897" s="37" t="s">
        <v>5774</v>
      </c>
      <c r="Q897" s="37"/>
      <c r="R897" s="37"/>
      <c r="T897">
        <f t="shared" si="46"/>
        <v>10</v>
      </c>
      <c r="V897" t="s">
        <v>573</v>
      </c>
    </row>
    <row r="898" spans="1:22" x14ac:dyDescent="0.25">
      <c r="A898" s="40">
        <v>45579</v>
      </c>
      <c r="B898" s="40">
        <v>45579</v>
      </c>
      <c r="C898" s="37" t="s">
        <v>8661</v>
      </c>
      <c r="D898" s="37" t="s">
        <v>8813</v>
      </c>
      <c r="E898" s="37" t="s">
        <v>6169</v>
      </c>
      <c r="F898" s="37" t="s">
        <v>6170</v>
      </c>
      <c r="G898" s="38">
        <v>0</v>
      </c>
      <c r="H898" s="38">
        <v>95403023</v>
      </c>
      <c r="I898" s="38">
        <v>0</v>
      </c>
      <c r="J898" s="38">
        <v>280227680</v>
      </c>
      <c r="K898" s="37" t="s">
        <v>6284</v>
      </c>
      <c r="L898" s="37" t="s">
        <v>6285</v>
      </c>
      <c r="M898" s="37"/>
      <c r="N898" s="37"/>
      <c r="O898" s="37" t="s">
        <v>3448</v>
      </c>
      <c r="P898" s="37" t="s">
        <v>3448</v>
      </c>
      <c r="Q898" s="37"/>
      <c r="R898" s="37"/>
      <c r="T898">
        <f t="shared" si="46"/>
        <v>10</v>
      </c>
      <c r="V898" t="s">
        <v>573</v>
      </c>
    </row>
    <row r="899" spans="1:22" x14ac:dyDescent="0.25">
      <c r="A899" s="40">
        <v>45579</v>
      </c>
      <c r="B899" s="40">
        <v>45579</v>
      </c>
      <c r="C899" s="37" t="s">
        <v>8661</v>
      </c>
      <c r="D899" s="37" t="s">
        <v>8814</v>
      </c>
      <c r="E899" s="37" t="s">
        <v>6169</v>
      </c>
      <c r="F899" s="37" t="s">
        <v>6170</v>
      </c>
      <c r="G899" s="38">
        <v>0</v>
      </c>
      <c r="H899" s="38">
        <v>80984886</v>
      </c>
      <c r="I899" s="38">
        <v>0</v>
      </c>
      <c r="J899" s="38">
        <v>361212566</v>
      </c>
      <c r="K899" s="37" t="s">
        <v>6284</v>
      </c>
      <c r="L899" s="37" t="s">
        <v>6285</v>
      </c>
      <c r="M899" s="37"/>
      <c r="N899" s="37"/>
      <c r="O899" s="37" t="s">
        <v>3457</v>
      </c>
      <c r="P899" s="37" t="s">
        <v>3457</v>
      </c>
      <c r="Q899" s="37"/>
      <c r="R899" s="37"/>
      <c r="T899">
        <f t="shared" si="46"/>
        <v>10</v>
      </c>
      <c r="V899" t="s">
        <v>573</v>
      </c>
    </row>
    <row r="900" spans="1:22" x14ac:dyDescent="0.25">
      <c r="A900" s="40">
        <v>45579</v>
      </c>
      <c r="B900" s="40">
        <v>45579</v>
      </c>
      <c r="C900" s="37" t="s">
        <v>8661</v>
      </c>
      <c r="D900" s="37" t="s">
        <v>8815</v>
      </c>
      <c r="E900" s="37" t="s">
        <v>6169</v>
      </c>
      <c r="F900" s="37" t="s">
        <v>6170</v>
      </c>
      <c r="G900" s="38">
        <v>0</v>
      </c>
      <c r="H900" s="38">
        <v>47701512</v>
      </c>
      <c r="I900" s="38">
        <v>0</v>
      </c>
      <c r="J900" s="38">
        <v>408914078</v>
      </c>
      <c r="K900" s="37" t="s">
        <v>6284</v>
      </c>
      <c r="L900" s="37" t="s">
        <v>6285</v>
      </c>
      <c r="M900" s="37"/>
      <c r="N900" s="37"/>
      <c r="O900" s="37" t="s">
        <v>5729</v>
      </c>
      <c r="P900" s="37" t="s">
        <v>5729</v>
      </c>
      <c r="Q900" s="37"/>
      <c r="R900" s="37"/>
      <c r="T900">
        <f t="shared" si="46"/>
        <v>10</v>
      </c>
      <c r="V900" t="s">
        <v>573</v>
      </c>
    </row>
    <row r="901" spans="1:22" x14ac:dyDescent="0.25">
      <c r="A901" s="40">
        <v>45579</v>
      </c>
      <c r="B901" s="40">
        <v>45579</v>
      </c>
      <c r="C901" s="37" t="s">
        <v>8661</v>
      </c>
      <c r="D901" s="37" t="s">
        <v>8816</v>
      </c>
      <c r="E901" s="37" t="s">
        <v>6169</v>
      </c>
      <c r="F901" s="37" t="s">
        <v>6170</v>
      </c>
      <c r="G901" s="38">
        <v>0</v>
      </c>
      <c r="H901" s="38">
        <v>46136874</v>
      </c>
      <c r="I901" s="38">
        <v>0</v>
      </c>
      <c r="J901" s="38">
        <v>455050952</v>
      </c>
      <c r="K901" s="37" t="s">
        <v>6284</v>
      </c>
      <c r="L901" s="37" t="s">
        <v>6285</v>
      </c>
      <c r="M901" s="37"/>
      <c r="N901" s="37"/>
      <c r="O901" s="37" t="s">
        <v>5733</v>
      </c>
      <c r="P901" s="37" t="s">
        <v>5733</v>
      </c>
      <c r="Q901" s="37"/>
      <c r="R901" s="37"/>
      <c r="T901">
        <f t="shared" si="46"/>
        <v>10</v>
      </c>
      <c r="V901" t="s">
        <v>573</v>
      </c>
    </row>
    <row r="902" spans="1:22" x14ac:dyDescent="0.25">
      <c r="A902" s="40">
        <v>45579</v>
      </c>
      <c r="B902" s="40">
        <v>45579</v>
      </c>
      <c r="C902" s="37" t="s">
        <v>8661</v>
      </c>
      <c r="D902" s="37" t="s">
        <v>8817</v>
      </c>
      <c r="E902" s="37" t="s">
        <v>6169</v>
      </c>
      <c r="F902" s="37" t="s">
        <v>6170</v>
      </c>
      <c r="G902" s="38">
        <v>0</v>
      </c>
      <c r="H902" s="38">
        <v>111005231</v>
      </c>
      <c r="I902" s="38">
        <v>0</v>
      </c>
      <c r="J902" s="38">
        <v>566056183</v>
      </c>
      <c r="K902" s="37" t="s">
        <v>6284</v>
      </c>
      <c r="L902" s="37" t="s">
        <v>6285</v>
      </c>
      <c r="M902" s="37"/>
      <c r="N902" s="37"/>
      <c r="O902" s="37" t="s">
        <v>5617</v>
      </c>
      <c r="P902" s="37" t="s">
        <v>5617</v>
      </c>
      <c r="Q902" s="37"/>
      <c r="R902" s="37"/>
      <c r="T902">
        <f t="shared" si="46"/>
        <v>10</v>
      </c>
      <c r="V902" t="s">
        <v>573</v>
      </c>
    </row>
    <row r="903" spans="1:22" x14ac:dyDescent="0.25">
      <c r="A903" s="40">
        <v>45579</v>
      </c>
      <c r="B903" s="40">
        <v>45579</v>
      </c>
      <c r="C903" s="37" t="s">
        <v>8661</v>
      </c>
      <c r="D903" s="37" t="s">
        <v>8818</v>
      </c>
      <c r="E903" s="37" t="s">
        <v>6169</v>
      </c>
      <c r="F903" s="37" t="s">
        <v>6170</v>
      </c>
      <c r="G903" s="38">
        <v>0</v>
      </c>
      <c r="H903" s="38">
        <v>72738127</v>
      </c>
      <c r="I903" s="38">
        <v>0</v>
      </c>
      <c r="J903" s="38">
        <v>638794310</v>
      </c>
      <c r="K903" s="37" t="s">
        <v>6284</v>
      </c>
      <c r="L903" s="37" t="s">
        <v>6285</v>
      </c>
      <c r="M903" s="37"/>
      <c r="N903" s="37"/>
      <c r="O903" s="37" t="s">
        <v>5620</v>
      </c>
      <c r="P903" s="37" t="s">
        <v>5620</v>
      </c>
      <c r="Q903" s="37"/>
      <c r="R903" s="37"/>
      <c r="T903">
        <f t="shared" si="46"/>
        <v>10</v>
      </c>
      <c r="V903" t="s">
        <v>573</v>
      </c>
    </row>
    <row r="904" spans="1:22" x14ac:dyDescent="0.25">
      <c r="A904" s="40">
        <v>45579</v>
      </c>
      <c r="B904" s="40">
        <v>45579</v>
      </c>
      <c r="C904" s="37" t="s">
        <v>8661</v>
      </c>
      <c r="D904" s="37" t="s">
        <v>8819</v>
      </c>
      <c r="E904" s="37" t="s">
        <v>6169</v>
      </c>
      <c r="F904" s="37" t="s">
        <v>6170</v>
      </c>
      <c r="G904" s="38">
        <v>0</v>
      </c>
      <c r="H904" s="38">
        <v>68462624</v>
      </c>
      <c r="I904" s="38">
        <v>0</v>
      </c>
      <c r="J904" s="38">
        <v>707256934</v>
      </c>
      <c r="K904" s="37" t="s">
        <v>6284</v>
      </c>
      <c r="L904" s="37" t="s">
        <v>6285</v>
      </c>
      <c r="M904" s="37"/>
      <c r="N904" s="37"/>
      <c r="O904" s="37" t="s">
        <v>3472</v>
      </c>
      <c r="P904" s="37" t="s">
        <v>3472</v>
      </c>
      <c r="Q904" s="37"/>
      <c r="R904" s="37"/>
      <c r="T904">
        <f t="shared" si="46"/>
        <v>10</v>
      </c>
      <c r="V904" t="s">
        <v>573</v>
      </c>
    </row>
    <row r="905" spans="1:22" x14ac:dyDescent="0.25">
      <c r="A905" s="40">
        <v>45579</v>
      </c>
      <c r="B905" s="40">
        <v>45579</v>
      </c>
      <c r="C905" s="37" t="s">
        <v>8661</v>
      </c>
      <c r="D905" s="37" t="s">
        <v>8820</v>
      </c>
      <c r="E905" s="37" t="s">
        <v>6169</v>
      </c>
      <c r="F905" s="37" t="s">
        <v>6170</v>
      </c>
      <c r="G905" s="38">
        <v>0</v>
      </c>
      <c r="H905" s="38">
        <v>97142558</v>
      </c>
      <c r="I905" s="38">
        <v>0</v>
      </c>
      <c r="J905" s="38">
        <v>804399492</v>
      </c>
      <c r="K905" s="37" t="s">
        <v>6284</v>
      </c>
      <c r="L905" s="37" t="s">
        <v>6285</v>
      </c>
      <c r="M905" s="37"/>
      <c r="N905" s="37"/>
      <c r="O905" s="37" t="s">
        <v>5739</v>
      </c>
      <c r="P905" s="37" t="s">
        <v>5739</v>
      </c>
      <c r="Q905" s="37"/>
      <c r="R905" s="37"/>
      <c r="T905">
        <f t="shared" si="46"/>
        <v>10</v>
      </c>
      <c r="V905" t="s">
        <v>573</v>
      </c>
    </row>
    <row r="906" spans="1:22" x14ac:dyDescent="0.25">
      <c r="A906" s="40">
        <v>45579</v>
      </c>
      <c r="B906" s="40">
        <v>45579</v>
      </c>
      <c r="C906" s="37" t="s">
        <v>8661</v>
      </c>
      <c r="D906" s="37" t="s">
        <v>8821</v>
      </c>
      <c r="E906" s="37" t="s">
        <v>6169</v>
      </c>
      <c r="F906" s="37" t="s">
        <v>6170</v>
      </c>
      <c r="G906" s="38">
        <v>0</v>
      </c>
      <c r="H906" s="38">
        <v>62566659</v>
      </c>
      <c r="I906" s="38">
        <v>0</v>
      </c>
      <c r="J906" s="38">
        <v>866966151</v>
      </c>
      <c r="K906" s="37" t="s">
        <v>6284</v>
      </c>
      <c r="L906" s="37" t="s">
        <v>6285</v>
      </c>
      <c r="M906" s="37"/>
      <c r="N906" s="37"/>
      <c r="O906" s="37" t="s">
        <v>3512</v>
      </c>
      <c r="P906" s="37" t="s">
        <v>3512</v>
      </c>
      <c r="Q906" s="37"/>
      <c r="R906" s="37"/>
      <c r="T906">
        <f t="shared" si="46"/>
        <v>10</v>
      </c>
      <c r="V906" t="s">
        <v>573</v>
      </c>
    </row>
    <row r="907" spans="1:22" x14ac:dyDescent="0.25">
      <c r="A907" s="40">
        <v>45579</v>
      </c>
      <c r="B907" s="40">
        <v>45579</v>
      </c>
      <c r="C907" s="37" t="s">
        <v>8661</v>
      </c>
      <c r="D907" s="37" t="s">
        <v>8822</v>
      </c>
      <c r="E907" s="37" t="s">
        <v>6169</v>
      </c>
      <c r="F907" s="37" t="s">
        <v>6170</v>
      </c>
      <c r="G907" s="38">
        <v>0</v>
      </c>
      <c r="H907" s="38">
        <v>92723730</v>
      </c>
      <c r="I907" s="38">
        <v>0</v>
      </c>
      <c r="J907" s="38">
        <v>959689881</v>
      </c>
      <c r="K907" s="37" t="s">
        <v>6284</v>
      </c>
      <c r="L907" s="37" t="s">
        <v>6285</v>
      </c>
      <c r="M907" s="37"/>
      <c r="N907" s="37"/>
      <c r="O907" s="37" t="s">
        <v>5745</v>
      </c>
      <c r="P907" s="37" t="s">
        <v>5745</v>
      </c>
      <c r="Q907" s="37"/>
      <c r="R907" s="37"/>
      <c r="T907">
        <f t="shared" si="46"/>
        <v>10</v>
      </c>
      <c r="V907" t="s">
        <v>573</v>
      </c>
    </row>
    <row r="908" spans="1:22" x14ac:dyDescent="0.25">
      <c r="A908" s="40">
        <v>45579</v>
      </c>
      <c r="B908" s="40">
        <v>45579</v>
      </c>
      <c r="C908" s="37" t="s">
        <v>8661</v>
      </c>
      <c r="D908" s="37" t="s">
        <v>8823</v>
      </c>
      <c r="E908" s="37" t="s">
        <v>6169</v>
      </c>
      <c r="F908" s="37" t="s">
        <v>6170</v>
      </c>
      <c r="G908" s="38">
        <v>0</v>
      </c>
      <c r="H908" s="38">
        <v>92291526</v>
      </c>
      <c r="I908" s="38">
        <v>0</v>
      </c>
      <c r="J908" s="38">
        <v>1051981407</v>
      </c>
      <c r="K908" s="37" t="s">
        <v>6284</v>
      </c>
      <c r="L908" s="37" t="s">
        <v>6285</v>
      </c>
      <c r="M908" s="37"/>
      <c r="N908" s="37"/>
      <c r="O908" s="37" t="s">
        <v>3507</v>
      </c>
      <c r="P908" s="37" t="s">
        <v>3507</v>
      </c>
      <c r="Q908" s="37"/>
      <c r="R908" s="37"/>
      <c r="T908">
        <f t="shared" si="46"/>
        <v>10</v>
      </c>
      <c r="V908" t="s">
        <v>573</v>
      </c>
    </row>
    <row r="909" spans="1:22" x14ac:dyDescent="0.25">
      <c r="A909" s="40">
        <v>45579</v>
      </c>
      <c r="B909" s="40">
        <v>45579</v>
      </c>
      <c r="C909" s="37" t="s">
        <v>8661</v>
      </c>
      <c r="D909" s="37" t="s">
        <v>8824</v>
      </c>
      <c r="E909" s="37" t="s">
        <v>6169</v>
      </c>
      <c r="F909" s="37" t="s">
        <v>6170</v>
      </c>
      <c r="G909" s="38">
        <v>0</v>
      </c>
      <c r="H909" s="38">
        <v>164736120</v>
      </c>
      <c r="I909" s="38">
        <v>0</v>
      </c>
      <c r="J909" s="38">
        <v>1216717527</v>
      </c>
      <c r="K909" s="37" t="s">
        <v>6284</v>
      </c>
      <c r="L909" s="37" t="s">
        <v>6285</v>
      </c>
      <c r="M909" s="37"/>
      <c r="N909" s="37"/>
      <c r="O909" s="37" t="s">
        <v>5748</v>
      </c>
      <c r="P909" s="37" t="s">
        <v>5748</v>
      </c>
      <c r="Q909" s="37"/>
      <c r="R909" s="37"/>
      <c r="T909">
        <f t="shared" si="46"/>
        <v>10</v>
      </c>
      <c r="V909" t="s">
        <v>573</v>
      </c>
    </row>
    <row r="910" spans="1:22" x14ac:dyDescent="0.25">
      <c r="A910" s="40">
        <v>45579</v>
      </c>
      <c r="B910" s="40">
        <v>45579</v>
      </c>
      <c r="C910" s="37" t="s">
        <v>8661</v>
      </c>
      <c r="D910" s="37" t="s">
        <v>8825</v>
      </c>
      <c r="E910" s="37" t="s">
        <v>6169</v>
      </c>
      <c r="F910" s="37" t="s">
        <v>6170</v>
      </c>
      <c r="G910" s="38">
        <v>0</v>
      </c>
      <c r="H910" s="38">
        <v>60365393</v>
      </c>
      <c r="I910" s="38">
        <v>0</v>
      </c>
      <c r="J910" s="38">
        <v>1277082920</v>
      </c>
      <c r="K910" s="37" t="s">
        <v>6284</v>
      </c>
      <c r="L910" s="37" t="s">
        <v>6285</v>
      </c>
      <c r="M910" s="37"/>
      <c r="N910" s="37"/>
      <c r="O910" s="37" t="s">
        <v>3475</v>
      </c>
      <c r="P910" s="37" t="s">
        <v>3475</v>
      </c>
      <c r="Q910" s="37"/>
      <c r="R910" s="37"/>
      <c r="T910">
        <f t="shared" si="46"/>
        <v>10</v>
      </c>
      <c r="V910" t="s">
        <v>573</v>
      </c>
    </row>
    <row r="911" spans="1:22" x14ac:dyDescent="0.25">
      <c r="A911" s="40">
        <v>45579</v>
      </c>
      <c r="B911" s="40">
        <v>45579</v>
      </c>
      <c r="C911" s="37" t="s">
        <v>8661</v>
      </c>
      <c r="D911" s="37" t="s">
        <v>8826</v>
      </c>
      <c r="E911" s="37" t="s">
        <v>6169</v>
      </c>
      <c r="F911" s="37" t="s">
        <v>6170</v>
      </c>
      <c r="G911" s="38">
        <v>0</v>
      </c>
      <c r="H911" s="38">
        <v>51190028</v>
      </c>
      <c r="I911" s="38">
        <v>0</v>
      </c>
      <c r="J911" s="38">
        <v>1328272948</v>
      </c>
      <c r="K911" s="37" t="s">
        <v>6284</v>
      </c>
      <c r="L911" s="37" t="s">
        <v>6285</v>
      </c>
      <c r="M911" s="37"/>
      <c r="N911" s="37"/>
      <c r="O911" s="37" t="s">
        <v>5767</v>
      </c>
      <c r="P911" s="37" t="s">
        <v>5767</v>
      </c>
      <c r="Q911" s="37"/>
      <c r="R911" s="37"/>
      <c r="T911">
        <f t="shared" si="46"/>
        <v>10</v>
      </c>
      <c r="V911" t="s">
        <v>573</v>
      </c>
    </row>
    <row r="912" spans="1:22" x14ac:dyDescent="0.25">
      <c r="A912" s="40">
        <v>45579</v>
      </c>
      <c r="B912" s="40">
        <v>45579</v>
      </c>
      <c r="C912" s="37" t="s">
        <v>8661</v>
      </c>
      <c r="D912" s="37" t="s">
        <v>8827</v>
      </c>
      <c r="E912" s="37" t="s">
        <v>6169</v>
      </c>
      <c r="F912" s="37" t="s">
        <v>6170</v>
      </c>
      <c r="G912" s="38">
        <v>0</v>
      </c>
      <c r="H912" s="38">
        <v>73926668</v>
      </c>
      <c r="I912" s="38">
        <v>0</v>
      </c>
      <c r="J912" s="38">
        <v>1402199616</v>
      </c>
      <c r="K912" s="37" t="s">
        <v>6284</v>
      </c>
      <c r="L912" s="37" t="s">
        <v>6285</v>
      </c>
      <c r="M912" s="37"/>
      <c r="N912" s="37"/>
      <c r="O912" s="37" t="s">
        <v>5753</v>
      </c>
      <c r="P912" s="37" t="s">
        <v>5753</v>
      </c>
      <c r="Q912" s="37"/>
      <c r="R912" s="37"/>
      <c r="T912">
        <f t="shared" si="46"/>
        <v>10</v>
      </c>
      <c r="V912" t="s">
        <v>573</v>
      </c>
    </row>
    <row r="913" spans="1:22" x14ac:dyDescent="0.25">
      <c r="A913" s="40">
        <v>45579</v>
      </c>
      <c r="B913" s="40">
        <v>45579</v>
      </c>
      <c r="C913" s="37" t="s">
        <v>8661</v>
      </c>
      <c r="D913" s="37" t="s">
        <v>8828</v>
      </c>
      <c r="E913" s="37" t="s">
        <v>6169</v>
      </c>
      <c r="F913" s="37" t="s">
        <v>6170</v>
      </c>
      <c r="G913" s="38">
        <v>0</v>
      </c>
      <c r="H913" s="38">
        <v>73321814</v>
      </c>
      <c r="I913" s="38">
        <v>0</v>
      </c>
      <c r="J913" s="38">
        <v>1475521430</v>
      </c>
      <c r="K913" s="37" t="s">
        <v>6284</v>
      </c>
      <c r="L913" s="37" t="s">
        <v>6285</v>
      </c>
      <c r="M913" s="37"/>
      <c r="N913" s="37"/>
      <c r="O913" s="37" t="s">
        <v>3478</v>
      </c>
      <c r="P913" s="37" t="s">
        <v>3478</v>
      </c>
      <c r="Q913" s="37"/>
      <c r="R913" s="37"/>
      <c r="T913">
        <f t="shared" si="46"/>
        <v>10</v>
      </c>
      <c r="V913" t="s">
        <v>573</v>
      </c>
    </row>
    <row r="914" spans="1:22" x14ac:dyDescent="0.25">
      <c r="A914" s="40">
        <v>45579</v>
      </c>
      <c r="B914" s="40">
        <v>45579</v>
      </c>
      <c r="C914" s="37" t="s">
        <v>8661</v>
      </c>
      <c r="D914" s="37" t="s">
        <v>8829</v>
      </c>
      <c r="E914" s="37" t="s">
        <v>6169</v>
      </c>
      <c r="F914" s="37" t="s">
        <v>6170</v>
      </c>
      <c r="G914" s="38">
        <v>0</v>
      </c>
      <c r="H914" s="38">
        <v>50629038</v>
      </c>
      <c r="I914" s="38">
        <v>0</v>
      </c>
      <c r="J914" s="38">
        <v>1526150468</v>
      </c>
      <c r="K914" s="37" t="s">
        <v>6284</v>
      </c>
      <c r="L914" s="37" t="s">
        <v>6285</v>
      </c>
      <c r="M914" s="37"/>
      <c r="N914" s="37"/>
      <c r="O914" s="37" t="s">
        <v>5756</v>
      </c>
      <c r="P914" s="37" t="s">
        <v>5756</v>
      </c>
      <c r="Q914" s="37"/>
      <c r="R914" s="37"/>
      <c r="T914">
        <f t="shared" si="46"/>
        <v>10</v>
      </c>
      <c r="V914" t="s">
        <v>573</v>
      </c>
    </row>
    <row r="915" spans="1:22" x14ac:dyDescent="0.25">
      <c r="A915" s="40">
        <v>45579</v>
      </c>
      <c r="B915" s="40">
        <v>45579</v>
      </c>
      <c r="C915" s="37" t="s">
        <v>8661</v>
      </c>
      <c r="D915" s="37" t="s">
        <v>8830</v>
      </c>
      <c r="E915" s="37" t="s">
        <v>6169</v>
      </c>
      <c r="F915" s="37" t="s">
        <v>6170</v>
      </c>
      <c r="G915" s="38">
        <v>0</v>
      </c>
      <c r="H915" s="38">
        <v>96449775</v>
      </c>
      <c r="I915" s="38">
        <v>0</v>
      </c>
      <c r="J915" s="38">
        <v>1622600243</v>
      </c>
      <c r="K915" s="37" t="s">
        <v>6284</v>
      </c>
      <c r="L915" s="37" t="s">
        <v>6285</v>
      </c>
      <c r="M915" s="37"/>
      <c r="N915" s="37"/>
      <c r="O915" s="37" t="s">
        <v>5758</v>
      </c>
      <c r="P915" s="37" t="s">
        <v>5758</v>
      </c>
      <c r="Q915" s="37"/>
      <c r="R915" s="37"/>
      <c r="T915">
        <f t="shared" si="46"/>
        <v>10</v>
      </c>
      <c r="V915" t="s">
        <v>573</v>
      </c>
    </row>
    <row r="916" spans="1:22" x14ac:dyDescent="0.25">
      <c r="A916" s="40">
        <v>45579</v>
      </c>
      <c r="B916" s="40">
        <v>45579</v>
      </c>
      <c r="C916" s="37" t="s">
        <v>8661</v>
      </c>
      <c r="D916" s="37" t="s">
        <v>8831</v>
      </c>
      <c r="E916" s="37" t="s">
        <v>6169</v>
      </c>
      <c r="F916" s="37" t="s">
        <v>6170</v>
      </c>
      <c r="G916" s="38">
        <v>0</v>
      </c>
      <c r="H916" s="38">
        <v>63435628</v>
      </c>
      <c r="I916" s="38">
        <v>0</v>
      </c>
      <c r="J916" s="38">
        <v>1686035871</v>
      </c>
      <c r="K916" s="37" t="s">
        <v>6284</v>
      </c>
      <c r="L916" s="37" t="s">
        <v>6285</v>
      </c>
      <c r="M916" s="37"/>
      <c r="N916" s="37"/>
      <c r="O916" s="37" t="s">
        <v>3481</v>
      </c>
      <c r="P916" s="37" t="s">
        <v>3481</v>
      </c>
      <c r="Q916" s="37"/>
      <c r="R916" s="37"/>
      <c r="T916">
        <f t="shared" si="46"/>
        <v>10</v>
      </c>
      <c r="V916" t="s">
        <v>573</v>
      </c>
    </row>
    <row r="917" spans="1:22" x14ac:dyDescent="0.25">
      <c r="A917" s="40">
        <v>45579</v>
      </c>
      <c r="B917" s="40">
        <v>45579</v>
      </c>
      <c r="C917" s="37" t="s">
        <v>8661</v>
      </c>
      <c r="D917" s="37" t="s">
        <v>8832</v>
      </c>
      <c r="E917" s="37" t="s">
        <v>6169</v>
      </c>
      <c r="F917" s="37" t="s">
        <v>6170</v>
      </c>
      <c r="G917" s="38">
        <v>0</v>
      </c>
      <c r="H917" s="38">
        <v>61913494</v>
      </c>
      <c r="I917" s="38">
        <v>0</v>
      </c>
      <c r="J917" s="38">
        <v>1747949365</v>
      </c>
      <c r="K917" s="37" t="s">
        <v>6284</v>
      </c>
      <c r="L917" s="37" t="s">
        <v>6285</v>
      </c>
      <c r="M917" s="37"/>
      <c r="N917" s="37"/>
      <c r="O917" s="37" t="s">
        <v>3484</v>
      </c>
      <c r="P917" s="37" t="s">
        <v>3484</v>
      </c>
      <c r="Q917" s="37"/>
      <c r="R917" s="37"/>
      <c r="T917">
        <f t="shared" si="46"/>
        <v>10</v>
      </c>
      <c r="V917" t="s">
        <v>573</v>
      </c>
    </row>
    <row r="918" spans="1:22" x14ac:dyDescent="0.25">
      <c r="A918" s="40">
        <v>45579</v>
      </c>
      <c r="B918" s="40">
        <v>45579</v>
      </c>
      <c r="C918" s="37" t="s">
        <v>8661</v>
      </c>
      <c r="D918" s="37" t="s">
        <v>8833</v>
      </c>
      <c r="E918" s="37" t="s">
        <v>6169</v>
      </c>
      <c r="F918" s="37" t="s">
        <v>6170</v>
      </c>
      <c r="G918" s="38">
        <v>0</v>
      </c>
      <c r="H918" s="38">
        <v>53741490</v>
      </c>
      <c r="I918" s="38">
        <v>0</v>
      </c>
      <c r="J918" s="38">
        <v>1801690855</v>
      </c>
      <c r="K918" s="37" t="s">
        <v>6284</v>
      </c>
      <c r="L918" s="37" t="s">
        <v>6285</v>
      </c>
      <c r="M918" s="37"/>
      <c r="N918" s="37"/>
      <c r="O918" s="37" t="s">
        <v>5762</v>
      </c>
      <c r="P918" s="37" t="s">
        <v>5762</v>
      </c>
      <c r="Q918" s="37"/>
      <c r="R918" s="37"/>
      <c r="T918">
        <f t="shared" si="46"/>
        <v>10</v>
      </c>
      <c r="V918" t="s">
        <v>573</v>
      </c>
    </row>
    <row r="919" spans="1:22" x14ac:dyDescent="0.25">
      <c r="A919" s="40">
        <v>45579</v>
      </c>
      <c r="B919" s="40">
        <v>45579</v>
      </c>
      <c r="C919" s="37" t="s">
        <v>8661</v>
      </c>
      <c r="D919" s="37" t="s">
        <v>8834</v>
      </c>
      <c r="E919" s="37" t="s">
        <v>6169</v>
      </c>
      <c r="F919" s="37" t="s">
        <v>6170</v>
      </c>
      <c r="G919" s="38">
        <v>0</v>
      </c>
      <c r="H919" s="38">
        <v>113022747</v>
      </c>
      <c r="I919" s="38">
        <v>0</v>
      </c>
      <c r="J919" s="38">
        <v>1914713602</v>
      </c>
      <c r="K919" s="37" t="s">
        <v>6284</v>
      </c>
      <c r="L919" s="37" t="s">
        <v>6285</v>
      </c>
      <c r="M919" s="37"/>
      <c r="N919" s="37"/>
      <c r="O919" s="37" t="s">
        <v>6639</v>
      </c>
      <c r="P919" s="37" t="s">
        <v>6639</v>
      </c>
      <c r="Q919" s="37"/>
      <c r="R919" s="37"/>
      <c r="T919">
        <f t="shared" si="46"/>
        <v>10</v>
      </c>
      <c r="V919" t="s">
        <v>573</v>
      </c>
    </row>
    <row r="920" spans="1:22" x14ac:dyDescent="0.25">
      <c r="A920" s="40">
        <v>45579</v>
      </c>
      <c r="B920" s="40">
        <v>45579</v>
      </c>
      <c r="C920" s="37" t="s">
        <v>8661</v>
      </c>
      <c r="D920" s="37" t="s">
        <v>8835</v>
      </c>
      <c r="E920" s="37" t="s">
        <v>6169</v>
      </c>
      <c r="F920" s="37" t="s">
        <v>6170</v>
      </c>
      <c r="G920" s="38">
        <v>0</v>
      </c>
      <c r="H920" s="38">
        <v>312290822</v>
      </c>
      <c r="I920" s="38">
        <v>0</v>
      </c>
      <c r="J920" s="38">
        <v>2227004424</v>
      </c>
      <c r="K920" s="37" t="s">
        <v>6284</v>
      </c>
      <c r="L920" s="37" t="s">
        <v>6285</v>
      </c>
      <c r="M920" s="37"/>
      <c r="N920" s="37"/>
      <c r="O920" s="37" t="s">
        <v>3502</v>
      </c>
      <c r="P920" s="37" t="s">
        <v>3502</v>
      </c>
      <c r="Q920" s="37"/>
      <c r="R920" s="37"/>
      <c r="T920">
        <f t="shared" si="46"/>
        <v>10</v>
      </c>
      <c r="V920" t="s">
        <v>573</v>
      </c>
    </row>
    <row r="921" spans="1:22" x14ac:dyDescent="0.25">
      <c r="A921" s="40">
        <v>45579</v>
      </c>
      <c r="B921" s="40">
        <v>45579</v>
      </c>
      <c r="C921" s="37" t="s">
        <v>8661</v>
      </c>
      <c r="D921" s="37" t="s">
        <v>8836</v>
      </c>
      <c r="E921" s="37" t="s">
        <v>6169</v>
      </c>
      <c r="F921" s="37" t="s">
        <v>6170</v>
      </c>
      <c r="G921" s="38">
        <v>0</v>
      </c>
      <c r="H921" s="38">
        <v>43099404</v>
      </c>
      <c r="I921" s="38">
        <v>0</v>
      </c>
      <c r="J921" s="38">
        <v>2270103828</v>
      </c>
      <c r="K921" s="37" t="s">
        <v>6284</v>
      </c>
      <c r="L921" s="37" t="s">
        <v>6285</v>
      </c>
      <c r="M921" s="37"/>
      <c r="N921" s="37"/>
      <c r="O921" s="37" t="s">
        <v>5772</v>
      </c>
      <c r="P921" s="37" t="s">
        <v>5772</v>
      </c>
      <c r="Q921" s="37"/>
      <c r="R921" s="37"/>
      <c r="T921">
        <f t="shared" si="46"/>
        <v>10</v>
      </c>
      <c r="V921" t="s">
        <v>573</v>
      </c>
    </row>
    <row r="922" spans="1:22" x14ac:dyDescent="0.25">
      <c r="A922" s="40">
        <v>45579</v>
      </c>
      <c r="B922" s="40">
        <v>45579</v>
      </c>
      <c r="C922" s="37" t="s">
        <v>8661</v>
      </c>
      <c r="D922" s="37" t="s">
        <v>8837</v>
      </c>
      <c r="E922" s="37" t="s">
        <v>6169</v>
      </c>
      <c r="F922" s="37" t="s">
        <v>6170</v>
      </c>
      <c r="G922" s="38">
        <v>0</v>
      </c>
      <c r="H922" s="38">
        <v>79510575</v>
      </c>
      <c r="I922" s="38">
        <v>0</v>
      </c>
      <c r="J922" s="38">
        <v>2349614403</v>
      </c>
      <c r="K922" s="37" t="s">
        <v>6284</v>
      </c>
      <c r="L922" s="37" t="s">
        <v>6285</v>
      </c>
      <c r="M922" s="37"/>
      <c r="N922" s="37"/>
      <c r="O922" s="37" t="s">
        <v>3626</v>
      </c>
      <c r="P922" s="37" t="s">
        <v>3626</v>
      </c>
      <c r="Q922" s="37"/>
      <c r="R922" s="37"/>
      <c r="T922">
        <f t="shared" si="46"/>
        <v>10</v>
      </c>
      <c r="V922" t="s">
        <v>573</v>
      </c>
    </row>
    <row r="923" spans="1:22" x14ac:dyDescent="0.25">
      <c r="A923" s="40">
        <v>45579</v>
      </c>
      <c r="B923" s="40">
        <v>45579</v>
      </c>
      <c r="C923" s="37" t="s">
        <v>8661</v>
      </c>
      <c r="D923" s="37" t="s">
        <v>8838</v>
      </c>
      <c r="E923" s="37" t="s">
        <v>6169</v>
      </c>
      <c r="F923" s="37" t="s">
        <v>6170</v>
      </c>
      <c r="G923" s="38">
        <v>0</v>
      </c>
      <c r="H923" s="38">
        <v>44298337</v>
      </c>
      <c r="I923" s="38">
        <v>0</v>
      </c>
      <c r="J923" s="38">
        <v>2393912740</v>
      </c>
      <c r="K923" s="37" t="s">
        <v>6284</v>
      </c>
      <c r="L923" s="37" t="s">
        <v>6285</v>
      </c>
      <c r="M923" s="37"/>
      <c r="N923" s="37"/>
      <c r="O923" s="37" t="s">
        <v>6162</v>
      </c>
      <c r="P923" s="37" t="s">
        <v>6162</v>
      </c>
      <c r="Q923" s="37"/>
      <c r="R923" s="37"/>
      <c r="T923">
        <f t="shared" si="46"/>
        <v>10</v>
      </c>
      <c r="V923" t="s">
        <v>573</v>
      </c>
    </row>
    <row r="924" spans="1:22" x14ac:dyDescent="0.25">
      <c r="A924" s="40">
        <v>45579</v>
      </c>
      <c r="B924" s="40">
        <v>45579</v>
      </c>
      <c r="C924" s="37" t="s">
        <v>8661</v>
      </c>
      <c r="D924" s="37" t="s">
        <v>8839</v>
      </c>
      <c r="E924" s="37" t="s">
        <v>6169</v>
      </c>
      <c r="F924" s="37" t="s">
        <v>6170</v>
      </c>
      <c r="G924" s="38">
        <v>0</v>
      </c>
      <c r="H924" s="38">
        <v>128690499</v>
      </c>
      <c r="I924" s="38">
        <v>0</v>
      </c>
      <c r="J924" s="38">
        <v>2522603239</v>
      </c>
      <c r="K924" s="37" t="s">
        <v>6284</v>
      </c>
      <c r="L924" s="37" t="s">
        <v>6285</v>
      </c>
      <c r="M924" s="37"/>
      <c r="N924" s="37"/>
      <c r="O924" s="37" t="s">
        <v>4662</v>
      </c>
      <c r="P924" s="37" t="s">
        <v>4662</v>
      </c>
      <c r="Q924" s="37"/>
      <c r="R924" s="37"/>
      <c r="T924">
        <f t="shared" si="46"/>
        <v>10</v>
      </c>
      <c r="V924" t="s">
        <v>573</v>
      </c>
    </row>
    <row r="925" spans="1:22" x14ac:dyDescent="0.25">
      <c r="A925" s="40">
        <v>45579</v>
      </c>
      <c r="B925" s="40">
        <v>45579</v>
      </c>
      <c r="C925" s="37" t="s">
        <v>8662</v>
      </c>
      <c r="D925" s="37" t="s">
        <v>8840</v>
      </c>
      <c r="E925" s="37" t="s">
        <v>6169</v>
      </c>
      <c r="F925" s="37" t="s">
        <v>6170</v>
      </c>
      <c r="G925" s="38">
        <v>0</v>
      </c>
      <c r="H925" s="38">
        <v>76241463</v>
      </c>
      <c r="I925" s="38">
        <v>0</v>
      </c>
      <c r="J925" s="38">
        <v>2598844702</v>
      </c>
      <c r="K925" s="37" t="s">
        <v>6199</v>
      </c>
      <c r="L925" s="37" t="s">
        <v>6200</v>
      </c>
      <c r="M925" s="37"/>
      <c r="N925" s="37"/>
      <c r="O925" s="37" t="s">
        <v>5636</v>
      </c>
      <c r="P925" s="37" t="s">
        <v>5636</v>
      </c>
      <c r="Q925" s="37"/>
      <c r="R925" s="37"/>
      <c r="T925">
        <f t="shared" si="46"/>
        <v>10</v>
      </c>
      <c r="V925" t="s">
        <v>573</v>
      </c>
    </row>
    <row r="926" spans="1:22" x14ac:dyDescent="0.25">
      <c r="A926" s="40">
        <v>45579</v>
      </c>
      <c r="B926" s="40">
        <v>45579</v>
      </c>
      <c r="C926" s="37" t="s">
        <v>8662</v>
      </c>
      <c r="D926" s="37" t="s">
        <v>8841</v>
      </c>
      <c r="E926" s="37" t="s">
        <v>6169</v>
      </c>
      <c r="F926" s="37" t="s">
        <v>6170</v>
      </c>
      <c r="G926" s="38">
        <v>0</v>
      </c>
      <c r="H926" s="38">
        <v>63931988</v>
      </c>
      <c r="I926" s="38">
        <v>0</v>
      </c>
      <c r="J926" s="38">
        <v>2662776690</v>
      </c>
      <c r="K926" s="37" t="s">
        <v>6199</v>
      </c>
      <c r="L926" s="37" t="s">
        <v>6200</v>
      </c>
      <c r="M926" s="37"/>
      <c r="N926" s="37"/>
      <c r="O926" s="37" t="s">
        <v>5640</v>
      </c>
      <c r="P926" s="37" t="s">
        <v>5640</v>
      </c>
      <c r="Q926" s="37"/>
      <c r="R926" s="37"/>
      <c r="T926">
        <f t="shared" si="46"/>
        <v>10</v>
      </c>
      <c r="V926" t="s">
        <v>573</v>
      </c>
    </row>
    <row r="927" spans="1:22" x14ac:dyDescent="0.25">
      <c r="A927" s="40">
        <v>45579</v>
      </c>
      <c r="B927" s="40">
        <v>45579</v>
      </c>
      <c r="C927" s="37" t="s">
        <v>8662</v>
      </c>
      <c r="D927" s="37" t="s">
        <v>8842</v>
      </c>
      <c r="E927" s="37" t="s">
        <v>6169</v>
      </c>
      <c r="F927" s="37" t="s">
        <v>6170</v>
      </c>
      <c r="G927" s="38">
        <v>0</v>
      </c>
      <c r="H927" s="38">
        <v>6275730</v>
      </c>
      <c r="I927" s="38">
        <v>0</v>
      </c>
      <c r="J927" s="38">
        <v>2669052420</v>
      </c>
      <c r="K927" s="37" t="s">
        <v>6199</v>
      </c>
      <c r="L927" s="37" t="s">
        <v>6200</v>
      </c>
      <c r="M927" s="37"/>
      <c r="N927" s="37"/>
      <c r="O927" s="37" t="s">
        <v>5426</v>
      </c>
      <c r="P927" s="37" t="s">
        <v>5426</v>
      </c>
      <c r="Q927" s="37"/>
      <c r="R927" s="37"/>
      <c r="T927">
        <f t="shared" si="46"/>
        <v>10</v>
      </c>
      <c r="V927" t="s">
        <v>573</v>
      </c>
    </row>
    <row r="928" spans="1:22" x14ac:dyDescent="0.25">
      <c r="A928" s="40">
        <v>45579</v>
      </c>
      <c r="B928" s="40">
        <v>45579</v>
      </c>
      <c r="C928" s="37" t="s">
        <v>8662</v>
      </c>
      <c r="D928" s="37" t="s">
        <v>8843</v>
      </c>
      <c r="E928" s="37" t="s">
        <v>6169</v>
      </c>
      <c r="F928" s="37" t="s">
        <v>6170</v>
      </c>
      <c r="G928" s="38">
        <v>0</v>
      </c>
      <c r="H928" s="38">
        <v>47133951</v>
      </c>
      <c r="I928" s="38">
        <v>0</v>
      </c>
      <c r="J928" s="38">
        <v>2716186371</v>
      </c>
      <c r="K928" s="37" t="s">
        <v>6199</v>
      </c>
      <c r="L928" s="37" t="s">
        <v>6200</v>
      </c>
      <c r="M928" s="37"/>
      <c r="N928" s="37"/>
      <c r="O928" s="37" t="s">
        <v>5680</v>
      </c>
      <c r="P928" s="37" t="s">
        <v>5680</v>
      </c>
      <c r="Q928" s="37"/>
      <c r="R928" s="37"/>
      <c r="T928">
        <f t="shared" si="46"/>
        <v>10</v>
      </c>
      <c r="V928" t="s">
        <v>573</v>
      </c>
    </row>
    <row r="929" spans="1:22" x14ac:dyDescent="0.25">
      <c r="A929" s="40">
        <v>45579</v>
      </c>
      <c r="B929" s="40">
        <v>45579</v>
      </c>
      <c r="C929" s="37" t="s">
        <v>7880</v>
      </c>
      <c r="D929" s="37" t="s">
        <v>8844</v>
      </c>
      <c r="E929" s="37" t="s">
        <v>6169</v>
      </c>
      <c r="F929" s="37" t="s">
        <v>6170</v>
      </c>
      <c r="G929" s="38">
        <v>0</v>
      </c>
      <c r="H929" s="38">
        <v>74963131</v>
      </c>
      <c r="I929" s="38">
        <v>0</v>
      </c>
      <c r="J929" s="38">
        <v>2791149502</v>
      </c>
      <c r="K929" s="37" t="s">
        <v>6199</v>
      </c>
      <c r="L929" s="37" t="s">
        <v>6200</v>
      </c>
      <c r="M929" s="37"/>
      <c r="N929" s="37"/>
      <c r="O929" s="37" t="s">
        <v>5571</v>
      </c>
      <c r="P929" s="37" t="s">
        <v>5571</v>
      </c>
      <c r="Q929" s="37"/>
      <c r="R929" s="37"/>
      <c r="T929">
        <f t="shared" si="46"/>
        <v>10</v>
      </c>
      <c r="V929" t="s">
        <v>573</v>
      </c>
    </row>
    <row r="930" spans="1:22" x14ac:dyDescent="0.25">
      <c r="A930" s="40">
        <v>45581</v>
      </c>
      <c r="B930" s="40">
        <v>45581</v>
      </c>
      <c r="C930" s="37" t="s">
        <v>8667</v>
      </c>
      <c r="D930" s="37" t="s">
        <v>8845</v>
      </c>
      <c r="E930" s="37" t="s">
        <v>6169</v>
      </c>
      <c r="F930" s="37" t="s">
        <v>6170</v>
      </c>
      <c r="G930" s="38">
        <v>0</v>
      </c>
      <c r="H930" s="38">
        <v>74595205</v>
      </c>
      <c r="I930" s="38">
        <v>0</v>
      </c>
      <c r="J930" s="38">
        <v>2865744707</v>
      </c>
      <c r="K930" s="37" t="s">
        <v>8846</v>
      </c>
      <c r="L930" s="37" t="s">
        <v>8847</v>
      </c>
      <c r="M930" s="37"/>
      <c r="N930" s="37"/>
      <c r="O930" s="37" t="s">
        <v>8848</v>
      </c>
      <c r="P930" s="37" t="s">
        <v>8848</v>
      </c>
      <c r="Q930" s="37"/>
      <c r="R930" s="37"/>
      <c r="T930">
        <f t="shared" si="46"/>
        <v>10</v>
      </c>
      <c r="V930" t="s">
        <v>573</v>
      </c>
    </row>
    <row r="931" spans="1:22" x14ac:dyDescent="0.25">
      <c r="A931" s="40">
        <v>45581</v>
      </c>
      <c r="B931" s="40">
        <v>45581</v>
      </c>
      <c r="C931" s="37" t="s">
        <v>8667</v>
      </c>
      <c r="D931" s="37" t="s">
        <v>8849</v>
      </c>
      <c r="E931" s="37" t="s">
        <v>6169</v>
      </c>
      <c r="F931" s="37" t="s">
        <v>6170</v>
      </c>
      <c r="G931" s="38">
        <v>0</v>
      </c>
      <c r="H931" s="38">
        <v>70435325</v>
      </c>
      <c r="I931" s="38">
        <v>0</v>
      </c>
      <c r="J931" s="38">
        <v>2936180032</v>
      </c>
      <c r="K931" s="37" t="s">
        <v>8846</v>
      </c>
      <c r="L931" s="37" t="s">
        <v>8847</v>
      </c>
      <c r="M931" s="37"/>
      <c r="N931" s="37"/>
      <c r="O931" s="37" t="s">
        <v>8850</v>
      </c>
      <c r="P931" s="37" t="s">
        <v>8850</v>
      </c>
      <c r="Q931" s="37"/>
      <c r="R931" s="37"/>
      <c r="T931">
        <f t="shared" si="46"/>
        <v>10</v>
      </c>
      <c r="V931" t="s">
        <v>573</v>
      </c>
    </row>
    <row r="932" spans="1:22" x14ac:dyDescent="0.25">
      <c r="A932" s="40">
        <v>45581</v>
      </c>
      <c r="B932" s="40">
        <v>45581</v>
      </c>
      <c r="C932" s="37" t="s">
        <v>8667</v>
      </c>
      <c r="D932" s="37" t="s">
        <v>8851</v>
      </c>
      <c r="E932" s="37" t="s">
        <v>6169</v>
      </c>
      <c r="F932" s="37" t="s">
        <v>6170</v>
      </c>
      <c r="G932" s="38">
        <v>0</v>
      </c>
      <c r="H932" s="38">
        <v>74506270</v>
      </c>
      <c r="I932" s="38">
        <v>0</v>
      </c>
      <c r="J932" s="38">
        <v>3010686302</v>
      </c>
      <c r="K932" s="37" t="s">
        <v>8846</v>
      </c>
      <c r="L932" s="37" t="s">
        <v>8847</v>
      </c>
      <c r="M932" s="37"/>
      <c r="N932" s="37"/>
      <c r="O932" s="37" t="s">
        <v>8852</v>
      </c>
      <c r="P932" s="37" t="s">
        <v>8852</v>
      </c>
      <c r="Q932" s="37"/>
      <c r="R932" s="37"/>
      <c r="T932">
        <f t="shared" si="46"/>
        <v>10</v>
      </c>
      <c r="V932" t="s">
        <v>573</v>
      </c>
    </row>
    <row r="933" spans="1:22" x14ac:dyDescent="0.25">
      <c r="A933" s="40">
        <v>45581</v>
      </c>
      <c r="B933" s="40">
        <v>45581</v>
      </c>
      <c r="C933" s="37" t="s">
        <v>8667</v>
      </c>
      <c r="D933" s="37" t="s">
        <v>8853</v>
      </c>
      <c r="E933" s="37" t="s">
        <v>6169</v>
      </c>
      <c r="F933" s="37" t="s">
        <v>6170</v>
      </c>
      <c r="G933" s="38">
        <v>0</v>
      </c>
      <c r="H933" s="38">
        <v>100432111</v>
      </c>
      <c r="I933" s="38">
        <v>0</v>
      </c>
      <c r="J933" s="38">
        <v>3111118413</v>
      </c>
      <c r="K933" s="37" t="s">
        <v>8846</v>
      </c>
      <c r="L933" s="37" t="s">
        <v>8847</v>
      </c>
      <c r="M933" s="37"/>
      <c r="N933" s="37"/>
      <c r="O933" s="37" t="s">
        <v>8854</v>
      </c>
      <c r="P933" s="37" t="s">
        <v>8854</v>
      </c>
      <c r="Q933" s="37"/>
      <c r="R933" s="37"/>
      <c r="T933">
        <f t="shared" si="46"/>
        <v>10</v>
      </c>
      <c r="V933" t="s">
        <v>573</v>
      </c>
    </row>
    <row r="934" spans="1:22" x14ac:dyDescent="0.25">
      <c r="A934" s="40">
        <v>45581</v>
      </c>
      <c r="B934" s="40">
        <v>45581</v>
      </c>
      <c r="C934" s="37" t="s">
        <v>8667</v>
      </c>
      <c r="D934" s="37" t="s">
        <v>8855</v>
      </c>
      <c r="E934" s="37" t="s">
        <v>6169</v>
      </c>
      <c r="F934" s="37" t="s">
        <v>6170</v>
      </c>
      <c r="G934" s="38">
        <v>0</v>
      </c>
      <c r="H934" s="38">
        <v>93229500</v>
      </c>
      <c r="I934" s="38">
        <v>0</v>
      </c>
      <c r="J934" s="38">
        <v>3204347913</v>
      </c>
      <c r="K934" s="37" t="s">
        <v>8846</v>
      </c>
      <c r="L934" s="37" t="s">
        <v>8847</v>
      </c>
      <c r="M934" s="37"/>
      <c r="N934" s="37"/>
      <c r="O934" s="37" t="s">
        <v>8856</v>
      </c>
      <c r="P934" s="37" t="s">
        <v>8856</v>
      </c>
      <c r="Q934" s="37"/>
      <c r="R934" s="37"/>
      <c r="T934">
        <f t="shared" si="46"/>
        <v>10</v>
      </c>
      <c r="V934" t="s">
        <v>573</v>
      </c>
    </row>
    <row r="935" spans="1:22" x14ac:dyDescent="0.25">
      <c r="A935" s="40">
        <v>45581</v>
      </c>
      <c r="B935" s="40">
        <v>45581</v>
      </c>
      <c r="C935" s="37" t="s">
        <v>8667</v>
      </c>
      <c r="D935" s="37" t="s">
        <v>8857</v>
      </c>
      <c r="E935" s="37" t="s">
        <v>6169</v>
      </c>
      <c r="F935" s="37" t="s">
        <v>6170</v>
      </c>
      <c r="G935" s="38">
        <v>0</v>
      </c>
      <c r="H935" s="38">
        <v>57627907</v>
      </c>
      <c r="I935" s="38">
        <v>0</v>
      </c>
      <c r="J935" s="38">
        <v>3261975820</v>
      </c>
      <c r="K935" s="37" t="s">
        <v>8846</v>
      </c>
      <c r="L935" s="37" t="s">
        <v>8847</v>
      </c>
      <c r="M935" s="37"/>
      <c r="N935" s="37"/>
      <c r="O935" s="37" t="s">
        <v>8858</v>
      </c>
      <c r="P935" s="37" t="s">
        <v>8858</v>
      </c>
      <c r="Q935" s="37"/>
      <c r="R935" s="37"/>
      <c r="T935">
        <f t="shared" si="46"/>
        <v>10</v>
      </c>
      <c r="V935" t="s">
        <v>573</v>
      </c>
    </row>
    <row r="936" spans="1:22" x14ac:dyDescent="0.25">
      <c r="A936" s="40">
        <v>45581</v>
      </c>
      <c r="B936" s="40">
        <v>45581</v>
      </c>
      <c r="C936" s="37" t="s">
        <v>8667</v>
      </c>
      <c r="D936" s="37" t="s">
        <v>8859</v>
      </c>
      <c r="E936" s="37" t="s">
        <v>6169</v>
      </c>
      <c r="F936" s="37" t="s">
        <v>6170</v>
      </c>
      <c r="G936" s="38">
        <v>0</v>
      </c>
      <c r="H936" s="38">
        <v>58836799</v>
      </c>
      <c r="I936" s="38">
        <v>0</v>
      </c>
      <c r="J936" s="38">
        <v>3320812619</v>
      </c>
      <c r="K936" s="37" t="s">
        <v>8846</v>
      </c>
      <c r="L936" s="37" t="s">
        <v>8847</v>
      </c>
      <c r="M936" s="37"/>
      <c r="N936" s="37"/>
      <c r="O936" s="37" t="s">
        <v>8860</v>
      </c>
      <c r="P936" s="37" t="s">
        <v>8860</v>
      </c>
      <c r="Q936" s="37"/>
      <c r="R936" s="37"/>
      <c r="T936">
        <f t="shared" si="46"/>
        <v>10</v>
      </c>
      <c r="V936" t="s">
        <v>573</v>
      </c>
    </row>
    <row r="937" spans="1:22" x14ac:dyDescent="0.25">
      <c r="A937" s="40">
        <v>45581</v>
      </c>
      <c r="B937" s="40">
        <v>45581</v>
      </c>
      <c r="C937" s="37" t="s">
        <v>8667</v>
      </c>
      <c r="D937" s="37" t="s">
        <v>8861</v>
      </c>
      <c r="E937" s="37" t="s">
        <v>6169</v>
      </c>
      <c r="F937" s="37" t="s">
        <v>6170</v>
      </c>
      <c r="G937" s="38">
        <v>0</v>
      </c>
      <c r="H937" s="38">
        <v>75974188</v>
      </c>
      <c r="I937" s="38">
        <v>0</v>
      </c>
      <c r="J937" s="38">
        <v>3396786807</v>
      </c>
      <c r="K937" s="37" t="s">
        <v>8846</v>
      </c>
      <c r="L937" s="37" t="s">
        <v>8847</v>
      </c>
      <c r="M937" s="37"/>
      <c r="N937" s="37"/>
      <c r="O937" s="37" t="s">
        <v>8862</v>
      </c>
      <c r="P937" s="37" t="s">
        <v>8862</v>
      </c>
      <c r="Q937" s="37"/>
      <c r="R937" s="37"/>
      <c r="T937">
        <f t="shared" si="46"/>
        <v>10</v>
      </c>
      <c r="V937" t="s">
        <v>573</v>
      </c>
    </row>
    <row r="938" spans="1:22" x14ac:dyDescent="0.25">
      <c r="A938" s="40">
        <v>45581</v>
      </c>
      <c r="B938" s="40">
        <v>45581</v>
      </c>
      <c r="C938" s="37" t="s">
        <v>8667</v>
      </c>
      <c r="D938" s="37" t="s">
        <v>8863</v>
      </c>
      <c r="E938" s="37" t="s">
        <v>6169</v>
      </c>
      <c r="F938" s="37" t="s">
        <v>6170</v>
      </c>
      <c r="G938" s="38">
        <v>0</v>
      </c>
      <c r="H938" s="38">
        <v>92466756</v>
      </c>
      <c r="I938" s="38">
        <v>0</v>
      </c>
      <c r="J938" s="38">
        <v>3489253563</v>
      </c>
      <c r="K938" s="37" t="s">
        <v>8846</v>
      </c>
      <c r="L938" s="37" t="s">
        <v>8847</v>
      </c>
      <c r="M938" s="37"/>
      <c r="N938" s="37"/>
      <c r="O938" s="37" t="s">
        <v>8864</v>
      </c>
      <c r="P938" s="37" t="s">
        <v>8864</v>
      </c>
      <c r="Q938" s="37"/>
      <c r="R938" s="37"/>
      <c r="T938">
        <f t="shared" si="46"/>
        <v>10</v>
      </c>
      <c r="V938" t="s">
        <v>573</v>
      </c>
    </row>
    <row r="939" spans="1:22" x14ac:dyDescent="0.25">
      <c r="A939" s="40">
        <v>45581</v>
      </c>
      <c r="B939" s="40">
        <v>45581</v>
      </c>
      <c r="C939" s="37" t="s">
        <v>8667</v>
      </c>
      <c r="D939" s="37" t="s">
        <v>8865</v>
      </c>
      <c r="E939" s="37" t="s">
        <v>6169</v>
      </c>
      <c r="F939" s="37" t="s">
        <v>6170</v>
      </c>
      <c r="G939" s="38">
        <v>0</v>
      </c>
      <c r="H939" s="38">
        <v>60382467</v>
      </c>
      <c r="I939" s="38">
        <v>0</v>
      </c>
      <c r="J939" s="38">
        <v>3549636030</v>
      </c>
      <c r="K939" s="37" t="s">
        <v>8846</v>
      </c>
      <c r="L939" s="37" t="s">
        <v>8847</v>
      </c>
      <c r="M939" s="37"/>
      <c r="N939" s="37"/>
      <c r="O939" s="37" t="s">
        <v>8866</v>
      </c>
      <c r="P939" s="37" t="s">
        <v>8866</v>
      </c>
      <c r="Q939" s="37"/>
      <c r="R939" s="37"/>
      <c r="T939">
        <f t="shared" si="46"/>
        <v>10</v>
      </c>
      <c r="V939" t="s">
        <v>573</v>
      </c>
    </row>
    <row r="940" spans="1:22" x14ac:dyDescent="0.25">
      <c r="A940" s="40">
        <v>45581</v>
      </c>
      <c r="B940" s="40">
        <v>45581</v>
      </c>
      <c r="C940" s="37" t="s">
        <v>8667</v>
      </c>
      <c r="D940" s="37" t="s">
        <v>8867</v>
      </c>
      <c r="E940" s="37" t="s">
        <v>6169</v>
      </c>
      <c r="F940" s="37" t="s">
        <v>6170</v>
      </c>
      <c r="G940" s="38">
        <v>0</v>
      </c>
      <c r="H940" s="38">
        <v>72205317</v>
      </c>
      <c r="I940" s="38">
        <v>0</v>
      </c>
      <c r="J940" s="38">
        <v>3621841347</v>
      </c>
      <c r="K940" s="37" t="s">
        <v>8846</v>
      </c>
      <c r="L940" s="37" t="s">
        <v>8847</v>
      </c>
      <c r="M940" s="37"/>
      <c r="N940" s="37"/>
      <c r="O940" s="37" t="s">
        <v>8868</v>
      </c>
      <c r="P940" s="37" t="s">
        <v>8868</v>
      </c>
      <c r="Q940" s="37"/>
      <c r="R940" s="37"/>
      <c r="T940">
        <f t="shared" si="46"/>
        <v>10</v>
      </c>
      <c r="V940" t="s">
        <v>573</v>
      </c>
    </row>
    <row r="941" spans="1:22" x14ac:dyDescent="0.25">
      <c r="A941" s="40">
        <v>45581</v>
      </c>
      <c r="B941" s="40">
        <v>45581</v>
      </c>
      <c r="C941" s="37" t="s">
        <v>8667</v>
      </c>
      <c r="D941" s="37" t="s">
        <v>8869</v>
      </c>
      <c r="E941" s="37" t="s">
        <v>6169</v>
      </c>
      <c r="F941" s="37" t="s">
        <v>6170</v>
      </c>
      <c r="G941" s="38">
        <v>0</v>
      </c>
      <c r="H941" s="38">
        <v>72691774</v>
      </c>
      <c r="I941" s="38">
        <v>0</v>
      </c>
      <c r="J941" s="38">
        <v>3694533121</v>
      </c>
      <c r="K941" s="37" t="s">
        <v>8846</v>
      </c>
      <c r="L941" s="37" t="s">
        <v>8847</v>
      </c>
      <c r="M941" s="37"/>
      <c r="N941" s="37"/>
      <c r="O941" s="37" t="s">
        <v>8870</v>
      </c>
      <c r="P941" s="37" t="s">
        <v>8870</v>
      </c>
      <c r="Q941" s="37"/>
      <c r="R941" s="37"/>
      <c r="T941">
        <f t="shared" si="46"/>
        <v>10</v>
      </c>
      <c r="V941" t="s">
        <v>573</v>
      </c>
    </row>
    <row r="942" spans="1:22" x14ac:dyDescent="0.25">
      <c r="A942" s="40">
        <v>45581</v>
      </c>
      <c r="B942" s="40">
        <v>45581</v>
      </c>
      <c r="C942" s="37" t="s">
        <v>8667</v>
      </c>
      <c r="D942" s="37" t="s">
        <v>8871</v>
      </c>
      <c r="E942" s="37" t="s">
        <v>6169</v>
      </c>
      <c r="F942" s="37" t="s">
        <v>6170</v>
      </c>
      <c r="G942" s="38">
        <v>0</v>
      </c>
      <c r="H942" s="38">
        <v>86693780</v>
      </c>
      <c r="I942" s="38">
        <v>0</v>
      </c>
      <c r="J942" s="38">
        <v>3781226901</v>
      </c>
      <c r="K942" s="37" t="s">
        <v>8846</v>
      </c>
      <c r="L942" s="37" t="s">
        <v>8847</v>
      </c>
      <c r="M942" s="37"/>
      <c r="N942" s="37"/>
      <c r="O942" s="37" t="s">
        <v>8872</v>
      </c>
      <c r="P942" s="37" t="s">
        <v>8872</v>
      </c>
      <c r="Q942" s="37"/>
      <c r="R942" s="37"/>
      <c r="T942">
        <f t="shared" si="46"/>
        <v>10</v>
      </c>
      <c r="V942" t="s">
        <v>573</v>
      </c>
    </row>
    <row r="943" spans="1:22" x14ac:dyDescent="0.25">
      <c r="A943" s="40">
        <v>45581</v>
      </c>
      <c r="B943" s="40">
        <v>45581</v>
      </c>
      <c r="C943" s="37" t="s">
        <v>8667</v>
      </c>
      <c r="D943" s="37" t="s">
        <v>8873</v>
      </c>
      <c r="E943" s="37" t="s">
        <v>6169</v>
      </c>
      <c r="F943" s="37" t="s">
        <v>6170</v>
      </c>
      <c r="G943" s="38">
        <v>0</v>
      </c>
      <c r="H943" s="38">
        <v>73392239</v>
      </c>
      <c r="I943" s="38">
        <v>0</v>
      </c>
      <c r="J943" s="38">
        <v>3854619140</v>
      </c>
      <c r="K943" s="37" t="s">
        <v>8846</v>
      </c>
      <c r="L943" s="37" t="s">
        <v>8847</v>
      </c>
      <c r="M943" s="37"/>
      <c r="N943" s="37"/>
      <c r="O943" s="37" t="s">
        <v>8874</v>
      </c>
      <c r="P943" s="37" t="s">
        <v>8874</v>
      </c>
      <c r="Q943" s="37"/>
      <c r="R943" s="37"/>
      <c r="T943">
        <f t="shared" si="46"/>
        <v>10</v>
      </c>
      <c r="V943" t="s">
        <v>573</v>
      </c>
    </row>
    <row r="944" spans="1:22" x14ac:dyDescent="0.25">
      <c r="A944" s="40">
        <v>45581</v>
      </c>
      <c r="B944" s="40">
        <v>45581</v>
      </c>
      <c r="C944" s="37" t="s">
        <v>8667</v>
      </c>
      <c r="D944" s="37" t="s">
        <v>8875</v>
      </c>
      <c r="E944" s="37" t="s">
        <v>6169</v>
      </c>
      <c r="F944" s="37" t="s">
        <v>6170</v>
      </c>
      <c r="G944" s="38">
        <v>0</v>
      </c>
      <c r="H944" s="38">
        <v>74984073</v>
      </c>
      <c r="I944" s="38">
        <v>0</v>
      </c>
      <c r="J944" s="38">
        <v>3929603213</v>
      </c>
      <c r="K944" s="37" t="s">
        <v>8846</v>
      </c>
      <c r="L944" s="37" t="s">
        <v>8847</v>
      </c>
      <c r="M944" s="37"/>
      <c r="N944" s="37"/>
      <c r="O944" s="37" t="s">
        <v>8876</v>
      </c>
      <c r="P944" s="37" t="s">
        <v>8876</v>
      </c>
      <c r="Q944" s="37"/>
      <c r="R944" s="37"/>
      <c r="T944">
        <f t="shared" si="46"/>
        <v>10</v>
      </c>
      <c r="V944" t="s">
        <v>573</v>
      </c>
    </row>
    <row r="945" spans="1:22" x14ac:dyDescent="0.25">
      <c r="A945" s="40">
        <v>45581</v>
      </c>
      <c r="B945" s="40">
        <v>45581</v>
      </c>
      <c r="C945" s="37" t="s">
        <v>8667</v>
      </c>
      <c r="D945" s="37" t="s">
        <v>8877</v>
      </c>
      <c r="E945" s="37" t="s">
        <v>6169</v>
      </c>
      <c r="F945" s="37" t="s">
        <v>6170</v>
      </c>
      <c r="G945" s="38">
        <v>0</v>
      </c>
      <c r="H945" s="38">
        <v>70218748</v>
      </c>
      <c r="I945" s="38">
        <v>0</v>
      </c>
      <c r="J945" s="38">
        <v>3999821961</v>
      </c>
      <c r="K945" s="37" t="s">
        <v>8846</v>
      </c>
      <c r="L945" s="37" t="s">
        <v>8847</v>
      </c>
      <c r="M945" s="37"/>
      <c r="N945" s="37"/>
      <c r="O945" s="37" t="s">
        <v>8878</v>
      </c>
      <c r="P945" s="37" t="s">
        <v>8878</v>
      </c>
      <c r="Q945" s="37"/>
      <c r="R945" s="37"/>
      <c r="T945">
        <f t="shared" si="46"/>
        <v>10</v>
      </c>
      <c r="V945" t="s">
        <v>573</v>
      </c>
    </row>
    <row r="946" spans="1:22" x14ac:dyDescent="0.25">
      <c r="A946" s="40">
        <v>45581</v>
      </c>
      <c r="B946" s="40">
        <v>45581</v>
      </c>
      <c r="C946" s="37" t="s">
        <v>8667</v>
      </c>
      <c r="D946" s="37" t="s">
        <v>8879</v>
      </c>
      <c r="E946" s="37" t="s">
        <v>6169</v>
      </c>
      <c r="F946" s="37" t="s">
        <v>6170</v>
      </c>
      <c r="G946" s="38">
        <v>0</v>
      </c>
      <c r="H946" s="38">
        <v>33758595</v>
      </c>
      <c r="I946" s="38">
        <v>0</v>
      </c>
      <c r="J946" s="38">
        <v>4033580556</v>
      </c>
      <c r="K946" s="37" t="s">
        <v>8846</v>
      </c>
      <c r="L946" s="37" t="s">
        <v>8847</v>
      </c>
      <c r="M946" s="37"/>
      <c r="N946" s="37"/>
      <c r="O946" s="37" t="s">
        <v>8880</v>
      </c>
      <c r="P946" s="37" t="s">
        <v>8880</v>
      </c>
      <c r="Q946" s="37"/>
      <c r="R946" s="37"/>
      <c r="T946">
        <f t="shared" si="46"/>
        <v>10</v>
      </c>
      <c r="V946" t="s">
        <v>573</v>
      </c>
    </row>
    <row r="947" spans="1:22" x14ac:dyDescent="0.25">
      <c r="A947" s="40">
        <v>45581</v>
      </c>
      <c r="B947" s="40">
        <v>45581</v>
      </c>
      <c r="C947" s="37" t="s">
        <v>8670</v>
      </c>
      <c r="D947" s="37" t="s">
        <v>8881</v>
      </c>
      <c r="E947" s="37" t="s">
        <v>6169</v>
      </c>
      <c r="F947" s="37" t="s">
        <v>6170</v>
      </c>
      <c r="G947" s="38">
        <v>0</v>
      </c>
      <c r="H947" s="38">
        <v>18648801</v>
      </c>
      <c r="I947" s="38">
        <v>0</v>
      </c>
      <c r="J947" s="38">
        <v>4052229357</v>
      </c>
      <c r="K947" s="37" t="s">
        <v>8846</v>
      </c>
      <c r="L947" s="37" t="s">
        <v>8847</v>
      </c>
      <c r="M947" s="37"/>
      <c r="N947" s="37"/>
      <c r="O947" s="37" t="s">
        <v>8848</v>
      </c>
      <c r="P947" s="37" t="s">
        <v>8848</v>
      </c>
      <c r="Q947" s="37"/>
      <c r="R947" s="37"/>
      <c r="T947">
        <f t="shared" si="46"/>
        <v>10</v>
      </c>
      <c r="V947" t="s">
        <v>573</v>
      </c>
    </row>
    <row r="948" spans="1:22" x14ac:dyDescent="0.25">
      <c r="A948" s="40">
        <v>45581</v>
      </c>
      <c r="B948" s="40">
        <v>45581</v>
      </c>
      <c r="C948" s="37" t="s">
        <v>8670</v>
      </c>
      <c r="D948" s="37" t="s">
        <v>8882</v>
      </c>
      <c r="E948" s="37" t="s">
        <v>6169</v>
      </c>
      <c r="F948" s="37" t="s">
        <v>6170</v>
      </c>
      <c r="G948" s="38">
        <v>0</v>
      </c>
      <c r="H948" s="38">
        <v>17608831</v>
      </c>
      <c r="I948" s="38">
        <v>0</v>
      </c>
      <c r="J948" s="38">
        <v>4069838188</v>
      </c>
      <c r="K948" s="37" t="s">
        <v>8846</v>
      </c>
      <c r="L948" s="37" t="s">
        <v>8847</v>
      </c>
      <c r="M948" s="37"/>
      <c r="N948" s="37"/>
      <c r="O948" s="37" t="s">
        <v>8850</v>
      </c>
      <c r="P948" s="37" t="s">
        <v>8850</v>
      </c>
      <c r="Q948" s="37"/>
      <c r="R948" s="37"/>
      <c r="T948">
        <f t="shared" si="46"/>
        <v>10</v>
      </c>
      <c r="V948" t="s">
        <v>573</v>
      </c>
    </row>
    <row r="949" spans="1:22" x14ac:dyDescent="0.25">
      <c r="A949" s="40">
        <v>45581</v>
      </c>
      <c r="B949" s="40">
        <v>45581</v>
      </c>
      <c r="C949" s="37" t="s">
        <v>8670</v>
      </c>
      <c r="D949" s="37" t="s">
        <v>8883</v>
      </c>
      <c r="E949" s="37" t="s">
        <v>6169</v>
      </c>
      <c r="F949" s="37" t="s">
        <v>6170</v>
      </c>
      <c r="G949" s="38">
        <v>0</v>
      </c>
      <c r="H949" s="38">
        <v>18626568</v>
      </c>
      <c r="I949" s="38">
        <v>0</v>
      </c>
      <c r="J949" s="38">
        <v>4088464756</v>
      </c>
      <c r="K949" s="37" t="s">
        <v>8846</v>
      </c>
      <c r="L949" s="37" t="s">
        <v>8847</v>
      </c>
      <c r="M949" s="37"/>
      <c r="N949" s="37"/>
      <c r="O949" s="37" t="s">
        <v>8852</v>
      </c>
      <c r="P949" s="37" t="s">
        <v>8852</v>
      </c>
      <c r="Q949" s="37"/>
      <c r="R949" s="37"/>
      <c r="T949">
        <f t="shared" si="46"/>
        <v>10</v>
      </c>
      <c r="V949" t="s">
        <v>573</v>
      </c>
    </row>
    <row r="950" spans="1:22" x14ac:dyDescent="0.25">
      <c r="A950" s="40">
        <v>45581</v>
      </c>
      <c r="B950" s="40">
        <v>45581</v>
      </c>
      <c r="C950" s="37" t="s">
        <v>8670</v>
      </c>
      <c r="D950" s="37" t="s">
        <v>8884</v>
      </c>
      <c r="E950" s="37" t="s">
        <v>6169</v>
      </c>
      <c r="F950" s="37" t="s">
        <v>6170</v>
      </c>
      <c r="G950" s="38">
        <v>0</v>
      </c>
      <c r="H950" s="38">
        <v>25108028</v>
      </c>
      <c r="I950" s="38">
        <v>0</v>
      </c>
      <c r="J950" s="38">
        <v>4113572784</v>
      </c>
      <c r="K950" s="37" t="s">
        <v>8846</v>
      </c>
      <c r="L950" s="37" t="s">
        <v>8847</v>
      </c>
      <c r="M950" s="37"/>
      <c r="N950" s="37"/>
      <c r="O950" s="37" t="s">
        <v>8854</v>
      </c>
      <c r="P950" s="37" t="s">
        <v>8854</v>
      </c>
      <c r="Q950" s="37"/>
      <c r="R950" s="37"/>
      <c r="T950">
        <f t="shared" si="46"/>
        <v>10</v>
      </c>
      <c r="V950" t="s">
        <v>573</v>
      </c>
    </row>
    <row r="951" spans="1:22" x14ac:dyDescent="0.25">
      <c r="A951" s="40">
        <v>45581</v>
      </c>
      <c r="B951" s="40">
        <v>45581</v>
      </c>
      <c r="C951" s="37" t="s">
        <v>8670</v>
      </c>
      <c r="D951" s="37" t="s">
        <v>8885</v>
      </c>
      <c r="E951" s="37" t="s">
        <v>6169</v>
      </c>
      <c r="F951" s="37" t="s">
        <v>6170</v>
      </c>
      <c r="G951" s="38">
        <v>0</v>
      </c>
      <c r="H951" s="38">
        <v>23307375</v>
      </c>
      <c r="I951" s="38">
        <v>0</v>
      </c>
      <c r="J951" s="38">
        <v>4136880159</v>
      </c>
      <c r="K951" s="37" t="s">
        <v>8846</v>
      </c>
      <c r="L951" s="37" t="s">
        <v>8847</v>
      </c>
      <c r="M951" s="37"/>
      <c r="N951" s="37"/>
      <c r="O951" s="37" t="s">
        <v>8856</v>
      </c>
      <c r="P951" s="37" t="s">
        <v>8856</v>
      </c>
      <c r="Q951" s="37"/>
      <c r="R951" s="37"/>
      <c r="T951">
        <f t="shared" si="46"/>
        <v>10</v>
      </c>
      <c r="V951" t="s">
        <v>573</v>
      </c>
    </row>
    <row r="952" spans="1:22" x14ac:dyDescent="0.25">
      <c r="A952" s="40">
        <v>45581</v>
      </c>
      <c r="B952" s="40">
        <v>45581</v>
      </c>
      <c r="C952" s="37" t="s">
        <v>8670</v>
      </c>
      <c r="D952" s="37" t="s">
        <v>8886</v>
      </c>
      <c r="E952" s="37" t="s">
        <v>6169</v>
      </c>
      <c r="F952" s="37" t="s">
        <v>6170</v>
      </c>
      <c r="G952" s="38">
        <v>0</v>
      </c>
      <c r="H952" s="38">
        <v>14406977</v>
      </c>
      <c r="I952" s="38">
        <v>0</v>
      </c>
      <c r="J952" s="38">
        <v>4151287136</v>
      </c>
      <c r="K952" s="37" t="s">
        <v>8846</v>
      </c>
      <c r="L952" s="37" t="s">
        <v>8847</v>
      </c>
      <c r="M952" s="37"/>
      <c r="N952" s="37"/>
      <c r="O952" s="37" t="s">
        <v>8858</v>
      </c>
      <c r="P952" s="37" t="s">
        <v>8858</v>
      </c>
      <c r="Q952" s="37"/>
      <c r="R952" s="37"/>
      <c r="T952">
        <f t="shared" si="46"/>
        <v>10</v>
      </c>
      <c r="V952" t="s">
        <v>573</v>
      </c>
    </row>
    <row r="953" spans="1:22" x14ac:dyDescent="0.25">
      <c r="A953" s="40">
        <v>45581</v>
      </c>
      <c r="B953" s="40">
        <v>45581</v>
      </c>
      <c r="C953" s="37" t="s">
        <v>8670</v>
      </c>
      <c r="D953" s="37" t="s">
        <v>8887</v>
      </c>
      <c r="E953" s="37" t="s">
        <v>6169</v>
      </c>
      <c r="F953" s="37" t="s">
        <v>6170</v>
      </c>
      <c r="G953" s="38">
        <v>0</v>
      </c>
      <c r="H953" s="38">
        <v>14709200</v>
      </c>
      <c r="I953" s="38">
        <v>0</v>
      </c>
      <c r="J953" s="38">
        <v>4165996336</v>
      </c>
      <c r="K953" s="37" t="s">
        <v>8846</v>
      </c>
      <c r="L953" s="37" t="s">
        <v>8847</v>
      </c>
      <c r="M953" s="37"/>
      <c r="N953" s="37"/>
      <c r="O953" s="37" t="s">
        <v>8860</v>
      </c>
      <c r="P953" s="37" t="s">
        <v>8860</v>
      </c>
      <c r="Q953" s="37"/>
      <c r="R953" s="37"/>
      <c r="T953">
        <f t="shared" si="46"/>
        <v>10</v>
      </c>
      <c r="V953" t="s">
        <v>573</v>
      </c>
    </row>
    <row r="954" spans="1:22" x14ac:dyDescent="0.25">
      <c r="A954" s="40">
        <v>45581</v>
      </c>
      <c r="B954" s="40">
        <v>45581</v>
      </c>
      <c r="C954" s="37" t="s">
        <v>8670</v>
      </c>
      <c r="D954" s="37" t="s">
        <v>8888</v>
      </c>
      <c r="E954" s="37" t="s">
        <v>6169</v>
      </c>
      <c r="F954" s="37" t="s">
        <v>6170</v>
      </c>
      <c r="G954" s="38">
        <v>0</v>
      </c>
      <c r="H954" s="38">
        <v>18993547</v>
      </c>
      <c r="I954" s="38">
        <v>0</v>
      </c>
      <c r="J954" s="38">
        <v>4184989883</v>
      </c>
      <c r="K954" s="37" t="s">
        <v>8846</v>
      </c>
      <c r="L954" s="37" t="s">
        <v>8847</v>
      </c>
      <c r="M954" s="37"/>
      <c r="N954" s="37"/>
      <c r="O954" s="37" t="s">
        <v>8862</v>
      </c>
      <c r="P954" s="37" t="s">
        <v>8862</v>
      </c>
      <c r="Q954" s="37"/>
      <c r="R954" s="37"/>
      <c r="T954">
        <f t="shared" si="46"/>
        <v>10</v>
      </c>
      <c r="V954" t="s">
        <v>573</v>
      </c>
    </row>
    <row r="955" spans="1:22" x14ac:dyDescent="0.25">
      <c r="A955" s="40">
        <v>45581</v>
      </c>
      <c r="B955" s="40">
        <v>45581</v>
      </c>
      <c r="C955" s="37" t="s">
        <v>8670</v>
      </c>
      <c r="D955" s="37" t="s">
        <v>8889</v>
      </c>
      <c r="E955" s="37" t="s">
        <v>6169</v>
      </c>
      <c r="F955" s="37" t="s">
        <v>6170</v>
      </c>
      <c r="G955" s="38">
        <v>0</v>
      </c>
      <c r="H955" s="38">
        <v>23116689</v>
      </c>
      <c r="I955" s="38">
        <v>0</v>
      </c>
      <c r="J955" s="38">
        <v>4208106572</v>
      </c>
      <c r="K955" s="37" t="s">
        <v>8846</v>
      </c>
      <c r="L955" s="37" t="s">
        <v>8847</v>
      </c>
      <c r="M955" s="37"/>
      <c r="N955" s="37"/>
      <c r="O955" s="37" t="s">
        <v>8864</v>
      </c>
      <c r="P955" s="37" t="s">
        <v>8864</v>
      </c>
      <c r="Q955" s="37"/>
      <c r="R955" s="37"/>
      <c r="T955">
        <f t="shared" si="46"/>
        <v>10</v>
      </c>
      <c r="V955" t="s">
        <v>573</v>
      </c>
    </row>
    <row r="956" spans="1:22" x14ac:dyDescent="0.25">
      <c r="A956" s="40">
        <v>45581</v>
      </c>
      <c r="B956" s="40">
        <v>45581</v>
      </c>
      <c r="C956" s="37" t="s">
        <v>8670</v>
      </c>
      <c r="D956" s="37" t="s">
        <v>8890</v>
      </c>
      <c r="E956" s="37" t="s">
        <v>6169</v>
      </c>
      <c r="F956" s="37" t="s">
        <v>6170</v>
      </c>
      <c r="G956" s="38">
        <v>0</v>
      </c>
      <c r="H956" s="38">
        <v>15095617</v>
      </c>
      <c r="I956" s="38">
        <v>0</v>
      </c>
      <c r="J956" s="38">
        <v>4223202189</v>
      </c>
      <c r="K956" s="37" t="s">
        <v>8846</v>
      </c>
      <c r="L956" s="37" t="s">
        <v>8847</v>
      </c>
      <c r="M956" s="37"/>
      <c r="N956" s="37"/>
      <c r="O956" s="37" t="s">
        <v>8866</v>
      </c>
      <c r="P956" s="37" t="s">
        <v>8866</v>
      </c>
      <c r="Q956" s="37"/>
      <c r="R956" s="37"/>
      <c r="T956">
        <f t="shared" si="46"/>
        <v>10</v>
      </c>
      <c r="V956" t="s">
        <v>573</v>
      </c>
    </row>
    <row r="957" spans="1:22" x14ac:dyDescent="0.25">
      <c r="A957" s="40">
        <v>45581</v>
      </c>
      <c r="B957" s="40">
        <v>45581</v>
      </c>
      <c r="C957" s="37" t="s">
        <v>8670</v>
      </c>
      <c r="D957" s="37" t="s">
        <v>8891</v>
      </c>
      <c r="E957" s="37" t="s">
        <v>6169</v>
      </c>
      <c r="F957" s="37" t="s">
        <v>6170</v>
      </c>
      <c r="G957" s="38">
        <v>0</v>
      </c>
      <c r="H957" s="38">
        <v>18051329</v>
      </c>
      <c r="I957" s="38">
        <v>0</v>
      </c>
      <c r="J957" s="38">
        <v>4241253518</v>
      </c>
      <c r="K957" s="37" t="s">
        <v>8846</v>
      </c>
      <c r="L957" s="37" t="s">
        <v>8847</v>
      </c>
      <c r="M957" s="37"/>
      <c r="N957" s="37"/>
      <c r="O957" s="37" t="s">
        <v>8868</v>
      </c>
      <c r="P957" s="37" t="s">
        <v>8868</v>
      </c>
      <c r="Q957" s="37"/>
      <c r="R957" s="37"/>
      <c r="T957">
        <f t="shared" si="46"/>
        <v>10</v>
      </c>
      <c r="V957" t="s">
        <v>573</v>
      </c>
    </row>
    <row r="958" spans="1:22" x14ac:dyDescent="0.25">
      <c r="A958" s="40">
        <v>45581</v>
      </c>
      <c r="B958" s="40">
        <v>45581</v>
      </c>
      <c r="C958" s="37" t="s">
        <v>8670</v>
      </c>
      <c r="D958" s="37" t="s">
        <v>8892</v>
      </c>
      <c r="E958" s="37" t="s">
        <v>6169</v>
      </c>
      <c r="F958" s="37" t="s">
        <v>6170</v>
      </c>
      <c r="G958" s="38">
        <v>0</v>
      </c>
      <c r="H958" s="38">
        <v>18172943</v>
      </c>
      <c r="I958" s="38">
        <v>0</v>
      </c>
      <c r="J958" s="38">
        <v>4259426461</v>
      </c>
      <c r="K958" s="37" t="s">
        <v>8846</v>
      </c>
      <c r="L958" s="37" t="s">
        <v>8847</v>
      </c>
      <c r="M958" s="37"/>
      <c r="N958" s="37"/>
      <c r="O958" s="37" t="s">
        <v>8870</v>
      </c>
      <c r="P958" s="37" t="s">
        <v>8870</v>
      </c>
      <c r="Q958" s="37"/>
      <c r="R958" s="37"/>
      <c r="T958">
        <f t="shared" si="46"/>
        <v>10</v>
      </c>
      <c r="V958" t="s">
        <v>573</v>
      </c>
    </row>
    <row r="959" spans="1:22" x14ac:dyDescent="0.25">
      <c r="A959" s="40">
        <v>45581</v>
      </c>
      <c r="B959" s="40">
        <v>45581</v>
      </c>
      <c r="C959" s="37" t="s">
        <v>8670</v>
      </c>
      <c r="D959" s="37" t="s">
        <v>8893</v>
      </c>
      <c r="E959" s="37" t="s">
        <v>6169</v>
      </c>
      <c r="F959" s="37" t="s">
        <v>6170</v>
      </c>
      <c r="G959" s="38">
        <v>0</v>
      </c>
      <c r="H959" s="38">
        <v>21673445</v>
      </c>
      <c r="I959" s="38">
        <v>0</v>
      </c>
      <c r="J959" s="38">
        <v>4281099906</v>
      </c>
      <c r="K959" s="37" t="s">
        <v>8846</v>
      </c>
      <c r="L959" s="37" t="s">
        <v>8847</v>
      </c>
      <c r="M959" s="37"/>
      <c r="N959" s="37"/>
      <c r="O959" s="37" t="s">
        <v>8872</v>
      </c>
      <c r="P959" s="37" t="s">
        <v>8872</v>
      </c>
      <c r="Q959" s="37"/>
      <c r="R959" s="37"/>
      <c r="T959">
        <f t="shared" si="46"/>
        <v>10</v>
      </c>
      <c r="V959" t="s">
        <v>573</v>
      </c>
    </row>
    <row r="960" spans="1:22" x14ac:dyDescent="0.25">
      <c r="A960" s="40">
        <v>45581</v>
      </c>
      <c r="B960" s="40">
        <v>45581</v>
      </c>
      <c r="C960" s="37" t="s">
        <v>8670</v>
      </c>
      <c r="D960" s="37" t="s">
        <v>8893</v>
      </c>
      <c r="E960" s="37" t="s">
        <v>6169</v>
      </c>
      <c r="F960" s="37" t="s">
        <v>6170</v>
      </c>
      <c r="G960" s="38">
        <v>0</v>
      </c>
      <c r="H960" s="38">
        <v>18348060</v>
      </c>
      <c r="I960" s="38">
        <v>0</v>
      </c>
      <c r="J960" s="38">
        <v>4299447966</v>
      </c>
      <c r="K960" s="37" t="s">
        <v>8846</v>
      </c>
      <c r="L960" s="37" t="s">
        <v>8847</v>
      </c>
      <c r="M960" s="37"/>
      <c r="N960" s="37"/>
      <c r="O960" s="37" t="s">
        <v>8874</v>
      </c>
      <c r="P960" s="37" t="s">
        <v>8874</v>
      </c>
      <c r="Q960" s="37"/>
      <c r="R960" s="37"/>
      <c r="T960">
        <f t="shared" ref="T960:T981" si="47">+MONTH(A960)</f>
        <v>10</v>
      </c>
      <c r="V960" t="s">
        <v>573</v>
      </c>
    </row>
    <row r="961" spans="1:22" x14ac:dyDescent="0.25">
      <c r="A961" s="40">
        <v>45581</v>
      </c>
      <c r="B961" s="40">
        <v>45581</v>
      </c>
      <c r="C961" s="37" t="s">
        <v>8670</v>
      </c>
      <c r="D961" s="37" t="s">
        <v>8894</v>
      </c>
      <c r="E961" s="37" t="s">
        <v>6169</v>
      </c>
      <c r="F961" s="37" t="s">
        <v>6170</v>
      </c>
      <c r="G961" s="38">
        <v>0</v>
      </c>
      <c r="H961" s="38">
        <v>18746018</v>
      </c>
      <c r="I961" s="38">
        <v>0</v>
      </c>
      <c r="J961" s="38">
        <v>4318193984</v>
      </c>
      <c r="K961" s="37" t="s">
        <v>8846</v>
      </c>
      <c r="L961" s="37" t="s">
        <v>8847</v>
      </c>
      <c r="M961" s="37"/>
      <c r="N961" s="37"/>
      <c r="O961" s="37" t="s">
        <v>8876</v>
      </c>
      <c r="P961" s="37" t="s">
        <v>8876</v>
      </c>
      <c r="Q961" s="37"/>
      <c r="R961" s="37"/>
      <c r="T961">
        <f t="shared" si="47"/>
        <v>10</v>
      </c>
      <c r="V961" t="s">
        <v>573</v>
      </c>
    </row>
    <row r="962" spans="1:22" x14ac:dyDescent="0.25">
      <c r="A962" s="40">
        <v>45581</v>
      </c>
      <c r="B962" s="40">
        <v>45581</v>
      </c>
      <c r="C962" s="37" t="s">
        <v>8670</v>
      </c>
      <c r="D962" s="37" t="s">
        <v>8895</v>
      </c>
      <c r="E962" s="37" t="s">
        <v>6169</v>
      </c>
      <c r="F962" s="37" t="s">
        <v>6170</v>
      </c>
      <c r="G962" s="38">
        <v>0</v>
      </c>
      <c r="H962" s="38">
        <v>17554687</v>
      </c>
      <c r="I962" s="38">
        <v>0</v>
      </c>
      <c r="J962" s="38">
        <v>4335748671</v>
      </c>
      <c r="K962" s="37" t="s">
        <v>8846</v>
      </c>
      <c r="L962" s="37" t="s">
        <v>8847</v>
      </c>
      <c r="M962" s="37"/>
      <c r="N962" s="37"/>
      <c r="O962" s="37" t="s">
        <v>8878</v>
      </c>
      <c r="P962" s="37" t="s">
        <v>8878</v>
      </c>
      <c r="Q962" s="37"/>
      <c r="R962" s="37"/>
      <c r="T962">
        <f t="shared" si="47"/>
        <v>10</v>
      </c>
      <c r="V962" t="s">
        <v>573</v>
      </c>
    </row>
    <row r="963" spans="1:22" x14ac:dyDescent="0.25">
      <c r="A963" s="40">
        <v>45581</v>
      </c>
      <c r="B963" s="40">
        <v>45581</v>
      </c>
      <c r="C963" s="37" t="s">
        <v>8670</v>
      </c>
      <c r="D963" s="37" t="s">
        <v>8896</v>
      </c>
      <c r="E963" s="37" t="s">
        <v>6169</v>
      </c>
      <c r="F963" s="37" t="s">
        <v>6170</v>
      </c>
      <c r="G963" s="38">
        <v>0</v>
      </c>
      <c r="H963" s="38">
        <v>8439649</v>
      </c>
      <c r="I963" s="38">
        <v>0</v>
      </c>
      <c r="J963" s="38">
        <v>4344188320</v>
      </c>
      <c r="K963" s="37" t="s">
        <v>8846</v>
      </c>
      <c r="L963" s="37" t="s">
        <v>8847</v>
      </c>
      <c r="M963" s="37"/>
      <c r="N963" s="37"/>
      <c r="O963" s="37" t="s">
        <v>8880</v>
      </c>
      <c r="P963" s="37" t="s">
        <v>8880</v>
      </c>
      <c r="Q963" s="37"/>
      <c r="R963" s="37"/>
      <c r="T963">
        <f t="shared" si="47"/>
        <v>10</v>
      </c>
      <c r="V963" t="s">
        <v>573</v>
      </c>
    </row>
    <row r="964" spans="1:22" x14ac:dyDescent="0.25">
      <c r="A964" s="40">
        <v>45589</v>
      </c>
      <c r="B964" s="40">
        <v>45589</v>
      </c>
      <c r="C964" s="37" t="s">
        <v>8676</v>
      </c>
      <c r="D964" s="37" t="s">
        <v>8897</v>
      </c>
      <c r="E964" s="37" t="s">
        <v>6169</v>
      </c>
      <c r="F964" s="37" t="s">
        <v>6170</v>
      </c>
      <c r="G964" s="38">
        <v>0</v>
      </c>
      <c r="H964" s="38">
        <v>36477129</v>
      </c>
      <c r="I964" s="38">
        <v>0</v>
      </c>
      <c r="J964" s="38">
        <v>4380665449</v>
      </c>
      <c r="K964" s="37" t="s">
        <v>5820</v>
      </c>
      <c r="L964" s="37" t="s">
        <v>5821</v>
      </c>
      <c r="M964" s="37"/>
      <c r="N964" s="37"/>
      <c r="O964" s="37" t="s">
        <v>5674</v>
      </c>
      <c r="P964" s="37" t="s">
        <v>5674</v>
      </c>
      <c r="Q964" s="37"/>
      <c r="R964" s="37"/>
      <c r="T964">
        <f t="shared" si="47"/>
        <v>10</v>
      </c>
      <c r="V964" t="s">
        <v>573</v>
      </c>
    </row>
    <row r="965" spans="1:22" x14ac:dyDescent="0.25">
      <c r="A965" s="40">
        <v>45589</v>
      </c>
      <c r="B965" s="40">
        <v>45589</v>
      </c>
      <c r="C965" s="37" t="s">
        <v>8676</v>
      </c>
      <c r="D965" s="37" t="s">
        <v>8898</v>
      </c>
      <c r="E965" s="37" t="s">
        <v>6169</v>
      </c>
      <c r="F965" s="37" t="s">
        <v>6170</v>
      </c>
      <c r="G965" s="38">
        <v>0</v>
      </c>
      <c r="H965" s="38">
        <v>19147149</v>
      </c>
      <c r="I965" s="38">
        <v>0</v>
      </c>
      <c r="J965" s="38">
        <v>4399812598</v>
      </c>
      <c r="K965" s="37" t="s">
        <v>5820</v>
      </c>
      <c r="L965" s="37" t="s">
        <v>5821</v>
      </c>
      <c r="M965" s="37"/>
      <c r="N965" s="37"/>
      <c r="O965" s="37" t="s">
        <v>5676</v>
      </c>
      <c r="P965" s="37" t="s">
        <v>5676</v>
      </c>
      <c r="Q965" s="37"/>
      <c r="R965" s="37"/>
      <c r="T965">
        <f t="shared" si="47"/>
        <v>10</v>
      </c>
      <c r="V965" t="s">
        <v>573</v>
      </c>
    </row>
    <row r="966" spans="1:22" x14ac:dyDescent="0.25">
      <c r="A966" s="40">
        <v>45589</v>
      </c>
      <c r="B966" s="40">
        <v>45589</v>
      </c>
      <c r="C966" s="37" t="s">
        <v>8676</v>
      </c>
      <c r="D966" s="37" t="s">
        <v>8899</v>
      </c>
      <c r="E966" s="37" t="s">
        <v>6169</v>
      </c>
      <c r="F966" s="37" t="s">
        <v>6170</v>
      </c>
      <c r="G966" s="38">
        <v>0</v>
      </c>
      <c r="H966" s="38">
        <v>13412702</v>
      </c>
      <c r="I966" s="38">
        <v>0</v>
      </c>
      <c r="J966" s="38">
        <v>4413225300</v>
      </c>
      <c r="K966" s="37" t="s">
        <v>5820</v>
      </c>
      <c r="L966" s="37" t="s">
        <v>5821</v>
      </c>
      <c r="M966" s="37"/>
      <c r="N966" s="37"/>
      <c r="O966" s="37" t="s">
        <v>5685</v>
      </c>
      <c r="P966" s="37" t="s">
        <v>5685</v>
      </c>
      <c r="Q966" s="37"/>
      <c r="R966" s="37"/>
      <c r="T966">
        <f t="shared" si="47"/>
        <v>10</v>
      </c>
      <c r="V966" t="s">
        <v>573</v>
      </c>
    </row>
    <row r="967" spans="1:22" x14ac:dyDescent="0.25">
      <c r="A967" s="40">
        <v>45589</v>
      </c>
      <c r="B967" s="40">
        <v>45589</v>
      </c>
      <c r="C967" s="37" t="s">
        <v>8680</v>
      </c>
      <c r="D967" s="37" t="s">
        <v>8900</v>
      </c>
      <c r="E967" s="37" t="s">
        <v>6169</v>
      </c>
      <c r="F967" s="37" t="s">
        <v>6170</v>
      </c>
      <c r="G967" s="38">
        <v>0</v>
      </c>
      <c r="H967" s="38">
        <v>164147081</v>
      </c>
      <c r="I967" s="38">
        <v>0</v>
      </c>
      <c r="J967" s="38">
        <v>4577372381</v>
      </c>
      <c r="K967" s="37" t="s">
        <v>5820</v>
      </c>
      <c r="L967" s="37" t="s">
        <v>5821</v>
      </c>
      <c r="M967" s="37"/>
      <c r="N967" s="37"/>
      <c r="O967" s="37" t="s">
        <v>5674</v>
      </c>
      <c r="P967" s="37" t="s">
        <v>5674</v>
      </c>
      <c r="Q967" s="37"/>
      <c r="R967" s="37"/>
      <c r="T967">
        <f t="shared" si="47"/>
        <v>10</v>
      </c>
      <c r="V967" t="s">
        <v>573</v>
      </c>
    </row>
    <row r="968" spans="1:22" x14ac:dyDescent="0.25">
      <c r="A968" s="40">
        <v>45589</v>
      </c>
      <c r="B968" s="40">
        <v>45589</v>
      </c>
      <c r="C968" s="37" t="s">
        <v>8685</v>
      </c>
      <c r="D968" s="37" t="s">
        <v>8901</v>
      </c>
      <c r="E968" s="37" t="s">
        <v>6169</v>
      </c>
      <c r="F968" s="37" t="s">
        <v>6170</v>
      </c>
      <c r="G968" s="38">
        <v>0</v>
      </c>
      <c r="H968" s="38">
        <v>33341801</v>
      </c>
      <c r="I968" s="38">
        <v>0</v>
      </c>
      <c r="J968" s="38">
        <v>4610714182</v>
      </c>
      <c r="K968" s="37" t="s">
        <v>3609</v>
      </c>
      <c r="L968" s="37" t="s">
        <v>3610</v>
      </c>
      <c r="M968" s="37"/>
      <c r="N968" s="37"/>
      <c r="O968" s="37" t="s">
        <v>6756</v>
      </c>
      <c r="P968" s="37" t="s">
        <v>6756</v>
      </c>
      <c r="Q968" s="37"/>
      <c r="R968" s="37"/>
      <c r="T968">
        <f t="shared" si="47"/>
        <v>10</v>
      </c>
      <c r="V968" t="s">
        <v>573</v>
      </c>
    </row>
    <row r="969" spans="1:22" x14ac:dyDescent="0.25">
      <c r="A969" s="40">
        <v>45595</v>
      </c>
      <c r="B969" s="40">
        <v>45595</v>
      </c>
      <c r="C969" s="37" t="s">
        <v>8710</v>
      </c>
      <c r="D969" s="37" t="s">
        <v>8902</v>
      </c>
      <c r="E969" s="37" t="s">
        <v>6169</v>
      </c>
      <c r="F969" s="37" t="s">
        <v>6170</v>
      </c>
      <c r="G969" s="38">
        <v>0</v>
      </c>
      <c r="H969" s="38">
        <v>62483018</v>
      </c>
      <c r="I969" s="38">
        <v>0</v>
      </c>
      <c r="J969" s="38">
        <v>4673197200</v>
      </c>
      <c r="K969" s="37" t="s">
        <v>4079</v>
      </c>
      <c r="L969" s="37" t="s">
        <v>4080</v>
      </c>
      <c r="M969" s="37"/>
      <c r="N969" s="37"/>
      <c r="O969" s="37" t="s">
        <v>3526</v>
      </c>
      <c r="P969" s="37" t="s">
        <v>3526</v>
      </c>
      <c r="Q969" s="37"/>
      <c r="R969" s="37"/>
      <c r="T969">
        <f t="shared" si="47"/>
        <v>10</v>
      </c>
      <c r="V969" t="s">
        <v>573</v>
      </c>
    </row>
    <row r="970" spans="1:22" x14ac:dyDescent="0.25">
      <c r="A970" s="40">
        <v>45596</v>
      </c>
      <c r="B970" s="40">
        <v>45596</v>
      </c>
      <c r="C970" s="37" t="s">
        <v>8903</v>
      </c>
      <c r="D970" s="37" t="s">
        <v>6183</v>
      </c>
      <c r="E970" s="37" t="s">
        <v>6169</v>
      </c>
      <c r="F970" s="37" t="s">
        <v>4225</v>
      </c>
      <c r="G970" s="38">
        <v>4673197200</v>
      </c>
      <c r="H970" s="38">
        <v>0</v>
      </c>
      <c r="I970" s="38">
        <v>0</v>
      </c>
      <c r="J970" s="38">
        <v>0</v>
      </c>
      <c r="K970" s="37"/>
      <c r="L970" s="37"/>
      <c r="M970" s="37"/>
      <c r="N970" s="37"/>
      <c r="O970" s="37"/>
      <c r="P970" s="37"/>
      <c r="Q970" s="37"/>
      <c r="R970" s="37"/>
      <c r="T970">
        <f t="shared" si="47"/>
        <v>10</v>
      </c>
      <c r="V970" t="s">
        <v>573</v>
      </c>
    </row>
    <row r="971" spans="1:22" x14ac:dyDescent="0.25">
      <c r="A971" s="40"/>
      <c r="B971" s="40"/>
      <c r="C971" s="37" t="s">
        <v>4430</v>
      </c>
      <c r="D971" s="37" t="s">
        <v>4431</v>
      </c>
      <c r="E971" s="37" t="s">
        <v>6169</v>
      </c>
      <c r="F971" s="37"/>
      <c r="G971" s="38">
        <v>4673197200</v>
      </c>
      <c r="H971" s="38">
        <v>4673197200</v>
      </c>
      <c r="I971" s="38"/>
      <c r="J971" s="38"/>
      <c r="K971" s="37"/>
      <c r="L971" s="37"/>
      <c r="M971" s="37"/>
      <c r="N971" s="37"/>
      <c r="O971" s="37"/>
      <c r="P971" s="37"/>
      <c r="Q971" s="37"/>
      <c r="R971" s="37"/>
      <c r="T971">
        <f t="shared" si="47"/>
        <v>1</v>
      </c>
      <c r="V971" t="s">
        <v>573</v>
      </c>
    </row>
    <row r="972" spans="1:22" x14ac:dyDescent="0.25">
      <c r="A972" s="40"/>
      <c r="B972" s="40"/>
      <c r="C972" s="37" t="s">
        <v>4430</v>
      </c>
      <c r="D972" s="37" t="s">
        <v>4432</v>
      </c>
      <c r="E972" s="37" t="s">
        <v>6169</v>
      </c>
      <c r="F972" s="37"/>
      <c r="G972" s="38"/>
      <c r="H972" s="38"/>
      <c r="I972" s="38">
        <v>0</v>
      </c>
      <c r="J972" s="38">
        <v>0</v>
      </c>
      <c r="K972" s="37"/>
      <c r="L972" s="37"/>
      <c r="M972" s="37"/>
      <c r="N972" s="37"/>
      <c r="O972" s="37"/>
      <c r="P972" s="37"/>
      <c r="Q972" s="37"/>
      <c r="R972" s="37"/>
      <c r="T972">
        <f t="shared" si="47"/>
        <v>1</v>
      </c>
      <c r="V972" t="s">
        <v>573</v>
      </c>
    </row>
    <row r="973" spans="1:22" x14ac:dyDescent="0.25">
      <c r="A973" s="40">
        <v>45590</v>
      </c>
      <c r="B973" s="40">
        <v>45590</v>
      </c>
      <c r="C973" s="37" t="s">
        <v>8904</v>
      </c>
      <c r="D973" s="37" t="s">
        <v>8797</v>
      </c>
      <c r="E973" s="37" t="s">
        <v>7123</v>
      </c>
      <c r="F973" s="37" t="s">
        <v>521</v>
      </c>
      <c r="G973" s="38">
        <v>0</v>
      </c>
      <c r="H973" s="38">
        <v>36</v>
      </c>
      <c r="I973" s="38">
        <v>0</v>
      </c>
      <c r="J973" s="38">
        <v>36</v>
      </c>
      <c r="K973" s="37" t="s">
        <v>5044</v>
      </c>
      <c r="L973" s="37" t="s">
        <v>5045</v>
      </c>
      <c r="M973" s="37"/>
      <c r="N973" s="37"/>
      <c r="O973" s="37"/>
      <c r="P973" s="37"/>
      <c r="Q973" s="37"/>
      <c r="R973" s="37"/>
      <c r="T973">
        <f t="shared" si="47"/>
        <v>10</v>
      </c>
      <c r="U973" t="s">
        <v>7120</v>
      </c>
      <c r="V973" t="s">
        <v>573</v>
      </c>
    </row>
    <row r="974" spans="1:22" x14ac:dyDescent="0.25">
      <c r="A974" s="40">
        <v>45590</v>
      </c>
      <c r="B974" s="40">
        <v>45590</v>
      </c>
      <c r="C974" s="37" t="s">
        <v>8905</v>
      </c>
      <c r="D974" s="37" t="s">
        <v>8906</v>
      </c>
      <c r="E974" s="37" t="s">
        <v>7123</v>
      </c>
      <c r="F974" s="37" t="s">
        <v>1414</v>
      </c>
      <c r="G974" s="38">
        <v>0</v>
      </c>
      <c r="H974" s="38">
        <v>289339</v>
      </c>
      <c r="I974" s="38">
        <v>0</v>
      </c>
      <c r="J974" s="38">
        <v>289375</v>
      </c>
      <c r="K974" s="37" t="s">
        <v>5115</v>
      </c>
      <c r="L974" s="37" t="s">
        <v>5116</v>
      </c>
      <c r="M974" s="37"/>
      <c r="N974" s="37"/>
      <c r="O974" s="37"/>
      <c r="P974" s="37"/>
      <c r="Q974" s="37"/>
      <c r="R974" s="37"/>
      <c r="T974">
        <f t="shared" si="47"/>
        <v>10</v>
      </c>
      <c r="U974" t="s">
        <v>7120</v>
      </c>
      <c r="V974" t="s">
        <v>573</v>
      </c>
    </row>
    <row r="975" spans="1:22" x14ac:dyDescent="0.25">
      <c r="A975" s="40">
        <v>45596</v>
      </c>
      <c r="B975" s="40">
        <v>45596</v>
      </c>
      <c r="C975" s="37" t="s">
        <v>8907</v>
      </c>
      <c r="D975" s="37" t="s">
        <v>8795</v>
      </c>
      <c r="E975" s="37" t="s">
        <v>7123</v>
      </c>
      <c r="F975" s="37" t="s">
        <v>1431</v>
      </c>
      <c r="G975" s="38">
        <v>0</v>
      </c>
      <c r="H975" s="38">
        <v>18</v>
      </c>
      <c r="I975" s="38">
        <v>0</v>
      </c>
      <c r="J975" s="38">
        <v>289393</v>
      </c>
      <c r="K975" s="37" t="s">
        <v>682</v>
      </c>
      <c r="L975" s="37" t="s">
        <v>683</v>
      </c>
      <c r="M975" s="37"/>
      <c r="N975" s="37"/>
      <c r="O975" s="37"/>
      <c r="P975" s="37"/>
      <c r="Q975" s="37"/>
      <c r="R975" s="37"/>
      <c r="T975">
        <f t="shared" si="47"/>
        <v>10</v>
      </c>
      <c r="U975" t="s">
        <v>7120</v>
      </c>
      <c r="V975" t="s">
        <v>573</v>
      </c>
    </row>
    <row r="976" spans="1:22" x14ac:dyDescent="0.25">
      <c r="A976" s="40">
        <v>45596</v>
      </c>
      <c r="B976" s="40">
        <v>45596</v>
      </c>
      <c r="C976" s="37" t="s">
        <v>8908</v>
      </c>
      <c r="D976" s="37" t="s">
        <v>8909</v>
      </c>
      <c r="E976" s="37" t="s">
        <v>7123</v>
      </c>
      <c r="F976" s="37" t="s">
        <v>1287</v>
      </c>
      <c r="G976" s="38">
        <v>0</v>
      </c>
      <c r="H976" s="38">
        <v>66998</v>
      </c>
      <c r="I976" s="38">
        <v>0</v>
      </c>
      <c r="J976" s="38">
        <v>356391</v>
      </c>
      <c r="K976" s="37" t="s">
        <v>8910</v>
      </c>
      <c r="L976" s="37" t="s">
        <v>8911</v>
      </c>
      <c r="M976" s="37"/>
      <c r="N976" s="37"/>
      <c r="O976" s="37"/>
      <c r="P976" s="37"/>
      <c r="Q976" s="37"/>
      <c r="R976" s="37"/>
      <c r="T976">
        <f t="shared" si="47"/>
        <v>10</v>
      </c>
      <c r="U976" t="s">
        <v>7120</v>
      </c>
      <c r="V976" t="s">
        <v>573</v>
      </c>
    </row>
    <row r="977" spans="1:22" x14ac:dyDescent="0.25">
      <c r="A977" s="40">
        <v>45596</v>
      </c>
      <c r="B977" s="40">
        <v>45596</v>
      </c>
      <c r="C977" s="37" t="s">
        <v>8903</v>
      </c>
      <c r="D977" s="37" t="s">
        <v>7134</v>
      </c>
      <c r="E977" s="37" t="s">
        <v>7123</v>
      </c>
      <c r="F977" s="37" t="s">
        <v>4225</v>
      </c>
      <c r="G977" s="38">
        <v>356391</v>
      </c>
      <c r="H977" s="38">
        <v>0</v>
      </c>
      <c r="I977" s="38">
        <v>0</v>
      </c>
      <c r="J977" s="38">
        <v>0</v>
      </c>
      <c r="K977" s="37"/>
      <c r="L977" s="37"/>
      <c r="M977" s="37"/>
      <c r="N977" s="37"/>
      <c r="O977" s="37"/>
      <c r="P977" s="37"/>
      <c r="Q977" s="37"/>
      <c r="R977" s="37"/>
      <c r="T977">
        <f t="shared" si="47"/>
        <v>10</v>
      </c>
      <c r="U977" t="s">
        <v>7120</v>
      </c>
      <c r="V977" t="s">
        <v>573</v>
      </c>
    </row>
    <row r="978" spans="1:22" x14ac:dyDescent="0.25">
      <c r="A978" s="40"/>
      <c r="B978" s="40"/>
      <c r="C978" s="37" t="s">
        <v>4430</v>
      </c>
      <c r="D978" s="37" t="s">
        <v>4431</v>
      </c>
      <c r="E978" s="37" t="s">
        <v>7123</v>
      </c>
      <c r="F978" s="37"/>
      <c r="G978" s="38">
        <v>356391</v>
      </c>
      <c r="H978" s="38">
        <v>356391</v>
      </c>
      <c r="I978" s="38"/>
      <c r="J978" s="38"/>
      <c r="K978" s="37"/>
      <c r="L978" s="37"/>
      <c r="M978" s="37"/>
      <c r="N978" s="37"/>
      <c r="O978" s="37"/>
      <c r="P978" s="37"/>
      <c r="Q978" s="37"/>
      <c r="R978" s="37"/>
      <c r="T978">
        <f t="shared" si="47"/>
        <v>1</v>
      </c>
      <c r="U978" t="s">
        <v>7120</v>
      </c>
      <c r="V978" t="s">
        <v>573</v>
      </c>
    </row>
    <row r="979" spans="1:22" x14ac:dyDescent="0.25">
      <c r="A979" s="40"/>
      <c r="B979" s="40"/>
      <c r="C979" s="37" t="s">
        <v>4430</v>
      </c>
      <c r="D979" s="37" t="s">
        <v>4432</v>
      </c>
      <c r="E979" s="37" t="s">
        <v>7123</v>
      </c>
      <c r="F979" s="37"/>
      <c r="G979" s="38"/>
      <c r="H979" s="38"/>
      <c r="I979" s="38">
        <v>0</v>
      </c>
      <c r="J979" s="38">
        <v>0</v>
      </c>
      <c r="K979" s="37"/>
      <c r="L979" s="37"/>
      <c r="M979" s="37"/>
      <c r="N979" s="37"/>
      <c r="O979" s="37"/>
      <c r="P979" s="37"/>
      <c r="Q979" s="37"/>
      <c r="R979" s="37"/>
      <c r="T979">
        <f t="shared" si="47"/>
        <v>1</v>
      </c>
      <c r="V979" t="s">
        <v>573</v>
      </c>
    </row>
    <row r="980" spans="1:22" x14ac:dyDescent="0.25">
      <c r="A980" s="40">
        <v>45594</v>
      </c>
      <c r="B980" s="40">
        <v>45594</v>
      </c>
      <c r="C980" s="37" t="s">
        <v>8912</v>
      </c>
      <c r="D980" s="37" t="s">
        <v>7304</v>
      </c>
      <c r="E980" s="37" t="s">
        <v>7297</v>
      </c>
      <c r="F980" s="37" t="s">
        <v>1287</v>
      </c>
      <c r="G980" s="38">
        <v>0</v>
      </c>
      <c r="H980" s="38">
        <v>1</v>
      </c>
      <c r="I980" s="38">
        <v>0</v>
      </c>
      <c r="J980" s="38">
        <v>1</v>
      </c>
      <c r="K980" s="37" t="s">
        <v>5820</v>
      </c>
      <c r="L980" s="37" t="s">
        <v>5821</v>
      </c>
      <c r="M980" s="37"/>
      <c r="N980" s="37"/>
      <c r="O980" s="37"/>
      <c r="P980" s="37"/>
      <c r="Q980" s="37"/>
      <c r="R980" s="37"/>
      <c r="T980">
        <f t="shared" si="47"/>
        <v>10</v>
      </c>
      <c r="U980" t="s">
        <v>7120</v>
      </c>
      <c r="V980" t="s">
        <v>573</v>
      </c>
    </row>
    <row r="981" spans="1:22" x14ac:dyDescent="0.25">
      <c r="A981" s="40">
        <v>45596</v>
      </c>
      <c r="B981" s="40">
        <v>45596</v>
      </c>
      <c r="C981" s="37" t="s">
        <v>8903</v>
      </c>
      <c r="D981" s="37" t="s">
        <v>7302</v>
      </c>
      <c r="E981" s="37" t="s">
        <v>7297</v>
      </c>
      <c r="F981" s="37" t="s">
        <v>4225</v>
      </c>
      <c r="G981" s="38">
        <v>1</v>
      </c>
      <c r="H981" s="38">
        <v>0</v>
      </c>
      <c r="I981" s="38">
        <v>0</v>
      </c>
      <c r="J981" s="38">
        <v>0</v>
      </c>
      <c r="K981" s="37"/>
      <c r="L981" s="37"/>
      <c r="M981" s="37"/>
      <c r="N981" s="37"/>
      <c r="O981" s="37"/>
      <c r="P981" s="37"/>
      <c r="Q981" s="37"/>
      <c r="R981" s="37"/>
      <c r="T981">
        <f t="shared" si="47"/>
        <v>10</v>
      </c>
      <c r="V981" t="s">
        <v>573</v>
      </c>
    </row>
    <row r="983" spans="1:22" x14ac:dyDescent="0.25">
      <c r="A983" t="s">
        <v>9398</v>
      </c>
    </row>
    <row r="984" spans="1:22" x14ac:dyDescent="0.25">
      <c r="A984" s="21">
        <v>45601</v>
      </c>
      <c r="B984" s="21">
        <v>45601</v>
      </c>
      <c r="C984" s="22" t="s">
        <v>9399</v>
      </c>
      <c r="D984" s="22" t="s">
        <v>9400</v>
      </c>
      <c r="E984" s="22" t="s">
        <v>6169</v>
      </c>
      <c r="F984" s="22" t="s">
        <v>6762</v>
      </c>
      <c r="G984" s="23">
        <v>0</v>
      </c>
      <c r="H984" s="23">
        <v>13636364</v>
      </c>
      <c r="I984" s="23">
        <v>0</v>
      </c>
      <c r="J984" s="23">
        <v>13636364</v>
      </c>
      <c r="K984" s="22" t="s">
        <v>8771</v>
      </c>
      <c r="L984" s="22" t="s">
        <v>8772</v>
      </c>
      <c r="M984" s="22"/>
      <c r="N984" s="22" t="s">
        <v>9401</v>
      </c>
      <c r="O984" s="22" t="s">
        <v>9401</v>
      </c>
      <c r="P984" s="22" t="s">
        <v>4428</v>
      </c>
      <c r="Q984" s="22"/>
      <c r="T984">
        <f>+MONTH(A984)</f>
        <v>11</v>
      </c>
      <c r="U984" t="s">
        <v>3159</v>
      </c>
      <c r="V984" t="s">
        <v>369</v>
      </c>
    </row>
    <row r="985" spans="1:22" x14ac:dyDescent="0.25">
      <c r="A985" s="21">
        <v>45601</v>
      </c>
      <c r="B985" s="21">
        <v>45601</v>
      </c>
      <c r="C985" s="22" t="s">
        <v>9402</v>
      </c>
      <c r="D985" s="22" t="s">
        <v>9403</v>
      </c>
      <c r="E985" s="22" t="s">
        <v>6169</v>
      </c>
      <c r="F985" s="22" t="s">
        <v>6762</v>
      </c>
      <c r="G985" s="23">
        <v>0</v>
      </c>
      <c r="H985" s="23">
        <v>9090909</v>
      </c>
      <c r="I985" s="23">
        <v>0</v>
      </c>
      <c r="J985" s="23">
        <v>22727273</v>
      </c>
      <c r="K985" s="22" t="s">
        <v>9404</v>
      </c>
      <c r="L985" s="22" t="s">
        <v>9405</v>
      </c>
      <c r="M985" s="22"/>
      <c r="N985" s="22" t="s">
        <v>9406</v>
      </c>
      <c r="O985" s="22" t="s">
        <v>9406</v>
      </c>
      <c r="P985" s="22" t="s">
        <v>7886</v>
      </c>
      <c r="Q985" s="22"/>
      <c r="T985">
        <f t="shared" ref="T985:T1048" si="48">+MONTH(A985)</f>
        <v>11</v>
      </c>
      <c r="U985" t="s">
        <v>3159</v>
      </c>
      <c r="V985" t="s">
        <v>369</v>
      </c>
    </row>
    <row r="986" spans="1:22" x14ac:dyDescent="0.25">
      <c r="A986" s="21">
        <v>45601</v>
      </c>
      <c r="B986" s="21">
        <v>45601</v>
      </c>
      <c r="C986" s="22" t="s">
        <v>9407</v>
      </c>
      <c r="D986" s="22" t="s">
        <v>9408</v>
      </c>
      <c r="E986" s="22" t="s">
        <v>6169</v>
      </c>
      <c r="F986" s="22" t="s">
        <v>9409</v>
      </c>
      <c r="G986" s="23">
        <v>0</v>
      </c>
      <c r="H986" s="23">
        <v>3909091</v>
      </c>
      <c r="I986" s="23">
        <v>0</v>
      </c>
      <c r="J986" s="23">
        <v>26636364</v>
      </c>
      <c r="K986" s="22" t="s">
        <v>2924</v>
      </c>
      <c r="L986" s="22" t="s">
        <v>2925</v>
      </c>
      <c r="M986" s="22" t="s">
        <v>3122</v>
      </c>
      <c r="N986" s="22"/>
      <c r="O986" s="22"/>
      <c r="P986" s="22" t="s">
        <v>4428</v>
      </c>
      <c r="Q986" s="22"/>
      <c r="T986">
        <f t="shared" si="48"/>
        <v>11</v>
      </c>
      <c r="V986" t="s">
        <v>369</v>
      </c>
    </row>
    <row r="987" spans="1:22" x14ac:dyDescent="0.25">
      <c r="A987" s="21">
        <v>45601</v>
      </c>
      <c r="B987" s="21">
        <v>45601</v>
      </c>
      <c r="C987" s="22" t="s">
        <v>9410</v>
      </c>
      <c r="D987" s="22" t="s">
        <v>9411</v>
      </c>
      <c r="E987" s="22" t="s">
        <v>6169</v>
      </c>
      <c r="F987" s="22" t="s">
        <v>6762</v>
      </c>
      <c r="G987" s="23">
        <v>0</v>
      </c>
      <c r="H987" s="23">
        <v>113755102</v>
      </c>
      <c r="I987" s="23">
        <v>0</v>
      </c>
      <c r="J987" s="23">
        <v>140391466</v>
      </c>
      <c r="K987" s="22" t="s">
        <v>6199</v>
      </c>
      <c r="L987" s="22" t="s">
        <v>6200</v>
      </c>
      <c r="M987" s="22"/>
      <c r="N987" s="22" t="s">
        <v>9412</v>
      </c>
      <c r="O987" s="22" t="s">
        <v>9412</v>
      </c>
      <c r="P987" s="22" t="s">
        <v>4428</v>
      </c>
      <c r="Q987" s="22"/>
      <c r="T987">
        <f t="shared" si="48"/>
        <v>11</v>
      </c>
      <c r="V987" t="s">
        <v>369</v>
      </c>
    </row>
    <row r="988" spans="1:22" x14ac:dyDescent="0.25">
      <c r="A988" s="21">
        <v>45601</v>
      </c>
      <c r="B988" s="21">
        <v>45601</v>
      </c>
      <c r="C988" s="22" t="s">
        <v>9413</v>
      </c>
      <c r="D988" s="22" t="s">
        <v>9414</v>
      </c>
      <c r="E988" s="22" t="s">
        <v>6169</v>
      </c>
      <c r="F988" s="22" t="s">
        <v>6762</v>
      </c>
      <c r="G988" s="23">
        <v>0</v>
      </c>
      <c r="H988" s="23">
        <v>79918149</v>
      </c>
      <c r="I988" s="23">
        <v>0</v>
      </c>
      <c r="J988" s="23">
        <v>220309615</v>
      </c>
      <c r="K988" s="22" t="s">
        <v>6840</v>
      </c>
      <c r="L988" s="22" t="s">
        <v>6841</v>
      </c>
      <c r="M988" s="22"/>
      <c r="N988" s="22" t="s">
        <v>3399</v>
      </c>
      <c r="O988" s="22" t="s">
        <v>3399</v>
      </c>
      <c r="P988" s="22" t="s">
        <v>4428</v>
      </c>
      <c r="Q988" s="22"/>
      <c r="T988">
        <f t="shared" si="48"/>
        <v>11</v>
      </c>
      <c r="V988" t="s">
        <v>369</v>
      </c>
    </row>
    <row r="989" spans="1:22" x14ac:dyDescent="0.25">
      <c r="A989" s="21">
        <v>45604</v>
      </c>
      <c r="B989" s="21">
        <v>45604</v>
      </c>
      <c r="C989" s="22" t="s">
        <v>9415</v>
      </c>
      <c r="D989" s="22" t="s">
        <v>9416</v>
      </c>
      <c r="E989" s="22" t="s">
        <v>6169</v>
      </c>
      <c r="F989" s="22" t="s">
        <v>6762</v>
      </c>
      <c r="G989" s="23">
        <v>0</v>
      </c>
      <c r="H989" s="23">
        <v>32716840</v>
      </c>
      <c r="I989" s="23">
        <v>0</v>
      </c>
      <c r="J989" s="23">
        <v>253026455</v>
      </c>
      <c r="K989" s="22" t="s">
        <v>812</v>
      </c>
      <c r="L989" s="22" t="s">
        <v>813</v>
      </c>
      <c r="M989" s="22"/>
      <c r="N989" s="22" t="s">
        <v>3289</v>
      </c>
      <c r="O989" s="22" t="s">
        <v>3289</v>
      </c>
      <c r="P989" s="22" t="s">
        <v>92</v>
      </c>
      <c r="Q989" s="22"/>
      <c r="T989">
        <f t="shared" si="48"/>
        <v>11</v>
      </c>
      <c r="V989" t="s">
        <v>369</v>
      </c>
    </row>
    <row r="990" spans="1:22" x14ac:dyDescent="0.25">
      <c r="A990" s="21">
        <v>45622</v>
      </c>
      <c r="B990" s="21">
        <v>45622</v>
      </c>
      <c r="C990" s="22" t="s">
        <v>9417</v>
      </c>
      <c r="D990" s="22" t="s">
        <v>9418</v>
      </c>
      <c r="E990" s="22" t="s">
        <v>6169</v>
      </c>
      <c r="F990" s="22" t="s">
        <v>6762</v>
      </c>
      <c r="G990" s="23">
        <v>0</v>
      </c>
      <c r="H990" s="23">
        <v>99520493</v>
      </c>
      <c r="I990" s="23">
        <v>0</v>
      </c>
      <c r="J990" s="23">
        <v>352546948</v>
      </c>
      <c r="K990" s="22" t="s">
        <v>6199</v>
      </c>
      <c r="L990" s="22" t="s">
        <v>6200</v>
      </c>
      <c r="M990" s="22"/>
      <c r="N990" s="22" t="s">
        <v>3291</v>
      </c>
      <c r="O990" s="22" t="s">
        <v>3291</v>
      </c>
      <c r="P990" s="22" t="s">
        <v>9419</v>
      </c>
      <c r="Q990" s="22"/>
      <c r="T990">
        <f t="shared" si="48"/>
        <v>11</v>
      </c>
      <c r="V990" t="s">
        <v>369</v>
      </c>
    </row>
    <row r="991" spans="1:22" x14ac:dyDescent="0.25">
      <c r="A991" s="21">
        <v>45624</v>
      </c>
      <c r="B991" s="21">
        <v>45624</v>
      </c>
      <c r="C991" s="22" t="s">
        <v>9420</v>
      </c>
      <c r="D991" s="22" t="s">
        <v>9421</v>
      </c>
      <c r="E991" s="22" t="s">
        <v>6169</v>
      </c>
      <c r="F991" s="22" t="s">
        <v>6762</v>
      </c>
      <c r="G991" s="23">
        <v>0</v>
      </c>
      <c r="H991" s="23">
        <v>48083842</v>
      </c>
      <c r="I991" s="23">
        <v>0</v>
      </c>
      <c r="J991" s="23">
        <v>400630790</v>
      </c>
      <c r="K991" s="22" t="s">
        <v>812</v>
      </c>
      <c r="L991" s="22" t="s">
        <v>813</v>
      </c>
      <c r="M991" s="22"/>
      <c r="N991" s="22" t="s">
        <v>3289</v>
      </c>
      <c r="O991" s="22" t="s">
        <v>3289</v>
      </c>
      <c r="P991" s="22" t="s">
        <v>9419</v>
      </c>
      <c r="Q991" s="22"/>
      <c r="T991">
        <f t="shared" si="48"/>
        <v>11</v>
      </c>
      <c r="V991" t="s">
        <v>369</v>
      </c>
    </row>
    <row r="992" spans="1:22" x14ac:dyDescent="0.25">
      <c r="A992" s="21">
        <v>45624</v>
      </c>
      <c r="B992" s="21">
        <v>45624</v>
      </c>
      <c r="C992" s="22" t="s">
        <v>9422</v>
      </c>
      <c r="D992" s="22" t="s">
        <v>9423</v>
      </c>
      <c r="E992" s="22" t="s">
        <v>6169</v>
      </c>
      <c r="F992" s="22" t="s">
        <v>6762</v>
      </c>
      <c r="G992" s="23">
        <v>0</v>
      </c>
      <c r="H992" s="23">
        <v>49770076</v>
      </c>
      <c r="I992" s="23">
        <v>0</v>
      </c>
      <c r="J992" s="23">
        <v>450400866</v>
      </c>
      <c r="K992" s="22" t="s">
        <v>4079</v>
      </c>
      <c r="L992" s="22" t="s">
        <v>4080</v>
      </c>
      <c r="M992" s="22"/>
      <c r="N992" s="22" t="s">
        <v>3278</v>
      </c>
      <c r="O992" s="22" t="s">
        <v>3278</v>
      </c>
      <c r="P992" s="22" t="s">
        <v>7936</v>
      </c>
      <c r="Q992" s="22"/>
      <c r="T992">
        <f t="shared" si="48"/>
        <v>11</v>
      </c>
      <c r="V992" t="s">
        <v>369</v>
      </c>
    </row>
    <row r="993" spans="1:22" x14ac:dyDescent="0.25">
      <c r="A993" s="21">
        <v>45625</v>
      </c>
      <c r="B993" s="21">
        <v>45625</v>
      </c>
      <c r="C993" s="22" t="s">
        <v>9424</v>
      </c>
      <c r="D993" s="22" t="s">
        <v>9425</v>
      </c>
      <c r="E993" s="22" t="s">
        <v>6169</v>
      </c>
      <c r="F993" s="22" t="s">
        <v>6762</v>
      </c>
      <c r="G993" s="23">
        <v>0</v>
      </c>
      <c r="H993" s="23">
        <v>56234715</v>
      </c>
      <c r="I993" s="23">
        <v>0</v>
      </c>
      <c r="J993" s="23">
        <v>506635581</v>
      </c>
      <c r="K993" s="22" t="s">
        <v>590</v>
      </c>
      <c r="L993" s="22" t="s">
        <v>591</v>
      </c>
      <c r="M993" s="22"/>
      <c r="N993" s="22"/>
      <c r="O993" s="22"/>
      <c r="P993" s="22"/>
      <c r="Q993" s="22"/>
      <c r="T993">
        <f t="shared" si="48"/>
        <v>11</v>
      </c>
      <c r="V993" t="s">
        <v>369</v>
      </c>
    </row>
    <row r="994" spans="1:22" x14ac:dyDescent="0.25">
      <c r="A994" s="21">
        <v>45625</v>
      </c>
      <c r="B994" s="21">
        <v>45625</v>
      </c>
      <c r="C994" s="22" t="s">
        <v>9424</v>
      </c>
      <c r="D994" s="22" t="s">
        <v>9426</v>
      </c>
      <c r="E994" s="22" t="s">
        <v>6169</v>
      </c>
      <c r="F994" s="22" t="s">
        <v>6762</v>
      </c>
      <c r="G994" s="23">
        <v>0</v>
      </c>
      <c r="H994" s="23">
        <v>99870889</v>
      </c>
      <c r="I994" s="23">
        <v>0</v>
      </c>
      <c r="J994" s="23">
        <v>606506470</v>
      </c>
      <c r="K994" s="22" t="s">
        <v>590</v>
      </c>
      <c r="L994" s="22" t="s">
        <v>591</v>
      </c>
      <c r="M994" s="22"/>
      <c r="N994" s="22"/>
      <c r="O994" s="22"/>
      <c r="P994" s="22"/>
      <c r="Q994" s="22"/>
      <c r="T994">
        <f t="shared" si="48"/>
        <v>11</v>
      </c>
      <c r="V994" t="s">
        <v>369</v>
      </c>
    </row>
    <row r="995" spans="1:22" x14ac:dyDescent="0.25">
      <c r="A995" s="21">
        <v>45625</v>
      </c>
      <c r="B995" s="21">
        <v>45625</v>
      </c>
      <c r="C995" s="22" t="s">
        <v>9424</v>
      </c>
      <c r="D995" s="22" t="s">
        <v>9427</v>
      </c>
      <c r="E995" s="22" t="s">
        <v>6169</v>
      </c>
      <c r="F995" s="22" t="s">
        <v>6762</v>
      </c>
      <c r="G995" s="23">
        <v>0</v>
      </c>
      <c r="H995" s="23">
        <v>39362568</v>
      </c>
      <c r="I995" s="23">
        <v>0</v>
      </c>
      <c r="J995" s="23">
        <v>645869038</v>
      </c>
      <c r="K995" s="22" t="s">
        <v>590</v>
      </c>
      <c r="L995" s="22" t="s">
        <v>591</v>
      </c>
      <c r="M995" s="22"/>
      <c r="N995" s="22"/>
      <c r="O995" s="22"/>
      <c r="P995" s="22"/>
      <c r="Q995" s="22"/>
      <c r="T995">
        <f t="shared" si="48"/>
        <v>11</v>
      </c>
      <c r="V995" t="s">
        <v>369</v>
      </c>
    </row>
    <row r="996" spans="1:22" x14ac:dyDescent="0.25">
      <c r="A996" s="21">
        <v>45625</v>
      </c>
      <c r="B996" s="21">
        <v>45625</v>
      </c>
      <c r="C996" s="22" t="s">
        <v>9424</v>
      </c>
      <c r="D996" s="22" t="s">
        <v>9428</v>
      </c>
      <c r="E996" s="22" t="s">
        <v>6169</v>
      </c>
      <c r="F996" s="22" t="s">
        <v>6762</v>
      </c>
      <c r="G996" s="23">
        <v>0</v>
      </c>
      <c r="H996" s="23">
        <v>18285580</v>
      </c>
      <c r="I996" s="23">
        <v>0</v>
      </c>
      <c r="J996" s="23">
        <v>664154618</v>
      </c>
      <c r="K996" s="22" t="s">
        <v>590</v>
      </c>
      <c r="L996" s="22" t="s">
        <v>591</v>
      </c>
      <c r="M996" s="22"/>
      <c r="N996" s="22"/>
      <c r="O996" s="22"/>
      <c r="P996" s="22"/>
      <c r="Q996" s="22"/>
      <c r="T996">
        <f t="shared" si="48"/>
        <v>11</v>
      </c>
      <c r="V996" t="s">
        <v>369</v>
      </c>
    </row>
    <row r="997" spans="1:22" x14ac:dyDescent="0.25">
      <c r="A997" s="21">
        <v>45625</v>
      </c>
      <c r="B997" s="21">
        <v>45625</v>
      </c>
      <c r="C997" s="22" t="s">
        <v>9424</v>
      </c>
      <c r="D997" s="22" t="s">
        <v>9429</v>
      </c>
      <c r="E997" s="22" t="s">
        <v>6169</v>
      </c>
      <c r="F997" s="22" t="s">
        <v>6762</v>
      </c>
      <c r="G997" s="23">
        <v>0</v>
      </c>
      <c r="H997" s="23">
        <v>34562473</v>
      </c>
      <c r="I997" s="23">
        <v>0</v>
      </c>
      <c r="J997" s="23">
        <v>698717091</v>
      </c>
      <c r="K997" s="22" t="s">
        <v>590</v>
      </c>
      <c r="L997" s="22" t="s">
        <v>591</v>
      </c>
      <c r="M997" s="22"/>
      <c r="N997" s="22"/>
      <c r="O997" s="22"/>
      <c r="P997" s="22"/>
      <c r="Q997" s="22"/>
      <c r="T997">
        <f t="shared" si="48"/>
        <v>11</v>
      </c>
      <c r="V997" t="s">
        <v>369</v>
      </c>
    </row>
    <row r="998" spans="1:22" x14ac:dyDescent="0.25">
      <c r="A998" s="21">
        <v>45625</v>
      </c>
      <c r="B998" s="21">
        <v>45625</v>
      </c>
      <c r="C998" s="22" t="s">
        <v>9424</v>
      </c>
      <c r="D998" s="22" t="s">
        <v>9430</v>
      </c>
      <c r="E998" s="22" t="s">
        <v>6169</v>
      </c>
      <c r="F998" s="22" t="s">
        <v>6762</v>
      </c>
      <c r="G998" s="23">
        <v>0</v>
      </c>
      <c r="H998" s="23">
        <v>13934900</v>
      </c>
      <c r="I998" s="23">
        <v>0</v>
      </c>
      <c r="J998" s="23">
        <v>712651991</v>
      </c>
      <c r="K998" s="22" t="s">
        <v>590</v>
      </c>
      <c r="L998" s="22" t="s">
        <v>591</v>
      </c>
      <c r="M998" s="22"/>
      <c r="N998" s="22"/>
      <c r="O998" s="22"/>
      <c r="P998" s="22"/>
      <c r="Q998" s="22"/>
      <c r="T998">
        <f t="shared" si="48"/>
        <v>11</v>
      </c>
      <c r="V998" t="s">
        <v>369</v>
      </c>
    </row>
    <row r="999" spans="1:22" x14ac:dyDescent="0.25">
      <c r="A999" s="21">
        <v>45625</v>
      </c>
      <c r="B999" s="21">
        <v>45625</v>
      </c>
      <c r="C999" s="22" t="s">
        <v>9424</v>
      </c>
      <c r="D999" s="22" t="s">
        <v>9431</v>
      </c>
      <c r="E999" s="22" t="s">
        <v>6169</v>
      </c>
      <c r="F999" s="22" t="s">
        <v>6762</v>
      </c>
      <c r="G999" s="23">
        <v>0</v>
      </c>
      <c r="H999" s="23">
        <v>27882949</v>
      </c>
      <c r="I999" s="23">
        <v>0</v>
      </c>
      <c r="J999" s="23">
        <v>740534940</v>
      </c>
      <c r="K999" s="22" t="s">
        <v>590</v>
      </c>
      <c r="L999" s="22" t="s">
        <v>591</v>
      </c>
      <c r="M999" s="22"/>
      <c r="N999" s="22"/>
      <c r="O999" s="22"/>
      <c r="P999" s="22"/>
      <c r="Q999" s="22"/>
      <c r="T999">
        <f t="shared" si="48"/>
        <v>11</v>
      </c>
      <c r="V999" t="s">
        <v>369</v>
      </c>
    </row>
    <row r="1000" spans="1:22" x14ac:dyDescent="0.25">
      <c r="A1000" s="21">
        <v>45625</v>
      </c>
      <c r="B1000" s="21">
        <v>45625</v>
      </c>
      <c r="C1000" s="22" t="s">
        <v>9424</v>
      </c>
      <c r="D1000" s="22" t="s">
        <v>9432</v>
      </c>
      <c r="E1000" s="22" t="s">
        <v>6169</v>
      </c>
      <c r="F1000" s="22" t="s">
        <v>6762</v>
      </c>
      <c r="G1000" s="23">
        <v>0</v>
      </c>
      <c r="H1000" s="23">
        <v>73939634</v>
      </c>
      <c r="I1000" s="23">
        <v>0</v>
      </c>
      <c r="J1000" s="23">
        <v>814474574</v>
      </c>
      <c r="K1000" s="22" t="s">
        <v>590</v>
      </c>
      <c r="L1000" s="22" t="s">
        <v>591</v>
      </c>
      <c r="M1000" s="22"/>
      <c r="N1000" s="22"/>
      <c r="O1000" s="22"/>
      <c r="P1000" s="22"/>
      <c r="Q1000" s="22"/>
      <c r="T1000">
        <f t="shared" si="48"/>
        <v>11</v>
      </c>
      <c r="V1000" t="s">
        <v>369</v>
      </c>
    </row>
    <row r="1001" spans="1:22" x14ac:dyDescent="0.25">
      <c r="A1001" s="21">
        <v>45625</v>
      </c>
      <c r="B1001" s="21">
        <v>45625</v>
      </c>
      <c r="C1001" s="22" t="s">
        <v>9424</v>
      </c>
      <c r="D1001" s="22" t="s">
        <v>9433</v>
      </c>
      <c r="E1001" s="22" t="s">
        <v>6169</v>
      </c>
      <c r="F1001" s="22" t="s">
        <v>6762</v>
      </c>
      <c r="G1001" s="23">
        <v>0</v>
      </c>
      <c r="H1001" s="23">
        <v>35544096</v>
      </c>
      <c r="I1001" s="23">
        <v>0</v>
      </c>
      <c r="J1001" s="23">
        <v>850018670</v>
      </c>
      <c r="K1001" s="22" t="s">
        <v>590</v>
      </c>
      <c r="L1001" s="22" t="s">
        <v>591</v>
      </c>
      <c r="M1001" s="22"/>
      <c r="N1001" s="22"/>
      <c r="O1001" s="22"/>
      <c r="P1001" s="22"/>
      <c r="Q1001" s="22"/>
      <c r="T1001">
        <f t="shared" si="48"/>
        <v>11</v>
      </c>
      <c r="V1001" t="s">
        <v>369</v>
      </c>
    </row>
    <row r="1002" spans="1:22" x14ac:dyDescent="0.25">
      <c r="A1002" s="21">
        <v>45625</v>
      </c>
      <c r="B1002" s="21">
        <v>45625</v>
      </c>
      <c r="C1002" s="22" t="s">
        <v>9424</v>
      </c>
      <c r="D1002" s="22" t="s">
        <v>9434</v>
      </c>
      <c r="E1002" s="22" t="s">
        <v>6169</v>
      </c>
      <c r="F1002" s="22" t="s">
        <v>6762</v>
      </c>
      <c r="G1002" s="23">
        <v>0</v>
      </c>
      <c r="H1002" s="23">
        <v>108657705</v>
      </c>
      <c r="I1002" s="23">
        <v>0</v>
      </c>
      <c r="J1002" s="23">
        <v>958676375</v>
      </c>
      <c r="K1002" s="22" t="s">
        <v>590</v>
      </c>
      <c r="L1002" s="22" t="s">
        <v>591</v>
      </c>
      <c r="M1002" s="22"/>
      <c r="N1002" s="22"/>
      <c r="O1002" s="22"/>
      <c r="P1002" s="22"/>
      <c r="Q1002" s="22"/>
      <c r="T1002">
        <f t="shared" si="48"/>
        <v>11</v>
      </c>
      <c r="V1002" t="s">
        <v>369</v>
      </c>
    </row>
    <row r="1003" spans="1:22" x14ac:dyDescent="0.25">
      <c r="A1003" s="21">
        <v>45625</v>
      </c>
      <c r="B1003" s="21">
        <v>45625</v>
      </c>
      <c r="C1003" s="22" t="s">
        <v>9424</v>
      </c>
      <c r="D1003" s="22" t="s">
        <v>9435</v>
      </c>
      <c r="E1003" s="22" t="s">
        <v>6169</v>
      </c>
      <c r="F1003" s="22" t="s">
        <v>6762</v>
      </c>
      <c r="G1003" s="23">
        <v>0</v>
      </c>
      <c r="H1003" s="23">
        <v>4265835</v>
      </c>
      <c r="I1003" s="23">
        <v>0</v>
      </c>
      <c r="J1003" s="23">
        <v>962942210</v>
      </c>
      <c r="K1003" s="22" t="s">
        <v>590</v>
      </c>
      <c r="L1003" s="22" t="s">
        <v>591</v>
      </c>
      <c r="M1003" s="22"/>
      <c r="N1003" s="22"/>
      <c r="O1003" s="22"/>
      <c r="P1003" s="22"/>
      <c r="Q1003" s="22"/>
      <c r="T1003">
        <f t="shared" si="48"/>
        <v>11</v>
      </c>
      <c r="V1003" t="s">
        <v>369</v>
      </c>
    </row>
    <row r="1004" spans="1:22" x14ac:dyDescent="0.25">
      <c r="A1004" s="21">
        <v>45625</v>
      </c>
      <c r="B1004" s="21">
        <v>45625</v>
      </c>
      <c r="C1004" s="22" t="s">
        <v>9424</v>
      </c>
      <c r="D1004" s="22" t="s">
        <v>9436</v>
      </c>
      <c r="E1004" s="22" t="s">
        <v>6169</v>
      </c>
      <c r="F1004" s="22" t="s">
        <v>6762</v>
      </c>
      <c r="G1004" s="23">
        <v>0</v>
      </c>
      <c r="H1004" s="23">
        <v>131979264</v>
      </c>
      <c r="I1004" s="23">
        <v>0</v>
      </c>
      <c r="J1004" s="23">
        <v>1094921474</v>
      </c>
      <c r="K1004" s="22" t="s">
        <v>590</v>
      </c>
      <c r="L1004" s="22" t="s">
        <v>591</v>
      </c>
      <c r="M1004" s="22"/>
      <c r="N1004" s="22"/>
      <c r="O1004" s="22"/>
      <c r="P1004" s="22"/>
      <c r="Q1004" s="22"/>
      <c r="T1004">
        <f t="shared" si="48"/>
        <v>11</v>
      </c>
      <c r="V1004" t="s">
        <v>369</v>
      </c>
    </row>
    <row r="1005" spans="1:22" x14ac:dyDescent="0.25">
      <c r="A1005" s="21">
        <v>45625</v>
      </c>
      <c r="B1005" s="21">
        <v>45625</v>
      </c>
      <c r="C1005" s="22" t="s">
        <v>9424</v>
      </c>
      <c r="D1005" s="22" t="s">
        <v>9437</v>
      </c>
      <c r="E1005" s="22" t="s">
        <v>6169</v>
      </c>
      <c r="F1005" s="22" t="s">
        <v>6762</v>
      </c>
      <c r="G1005" s="23">
        <v>0</v>
      </c>
      <c r="H1005" s="23">
        <v>95153442</v>
      </c>
      <c r="I1005" s="23">
        <v>0</v>
      </c>
      <c r="J1005" s="23">
        <v>1190074916</v>
      </c>
      <c r="K1005" s="22" t="s">
        <v>590</v>
      </c>
      <c r="L1005" s="22" t="s">
        <v>591</v>
      </c>
      <c r="M1005" s="22"/>
      <c r="N1005" s="22"/>
      <c r="O1005" s="22"/>
      <c r="P1005" s="22"/>
      <c r="Q1005" s="22"/>
      <c r="T1005">
        <f t="shared" si="48"/>
        <v>11</v>
      </c>
      <c r="V1005" t="s">
        <v>369</v>
      </c>
    </row>
    <row r="1006" spans="1:22" x14ac:dyDescent="0.25">
      <c r="A1006" s="21">
        <v>45625</v>
      </c>
      <c r="B1006" s="21">
        <v>45625</v>
      </c>
      <c r="C1006" s="22" t="s">
        <v>9424</v>
      </c>
      <c r="D1006" s="22" t="s">
        <v>9438</v>
      </c>
      <c r="E1006" s="22" t="s">
        <v>6169</v>
      </c>
      <c r="F1006" s="22" t="s">
        <v>6762</v>
      </c>
      <c r="G1006" s="23">
        <v>0</v>
      </c>
      <c r="H1006" s="23">
        <v>111444289</v>
      </c>
      <c r="I1006" s="23">
        <v>0</v>
      </c>
      <c r="J1006" s="23">
        <v>1301519205</v>
      </c>
      <c r="K1006" s="22" t="s">
        <v>590</v>
      </c>
      <c r="L1006" s="22" t="s">
        <v>591</v>
      </c>
      <c r="M1006" s="22"/>
      <c r="N1006" s="22"/>
      <c r="O1006" s="22"/>
      <c r="P1006" s="22"/>
      <c r="Q1006" s="22"/>
      <c r="T1006">
        <f t="shared" si="48"/>
        <v>11</v>
      </c>
      <c r="V1006" t="s">
        <v>369</v>
      </c>
    </row>
    <row r="1007" spans="1:22" x14ac:dyDescent="0.25">
      <c r="A1007" s="21">
        <v>45625</v>
      </c>
      <c r="B1007" s="21">
        <v>45625</v>
      </c>
      <c r="C1007" s="22" t="s">
        <v>9424</v>
      </c>
      <c r="D1007" s="22" t="s">
        <v>9439</v>
      </c>
      <c r="E1007" s="22" t="s">
        <v>6169</v>
      </c>
      <c r="F1007" s="22" t="s">
        <v>6762</v>
      </c>
      <c r="G1007" s="23">
        <v>0</v>
      </c>
      <c r="H1007" s="23">
        <v>8956915</v>
      </c>
      <c r="I1007" s="23">
        <v>0</v>
      </c>
      <c r="J1007" s="23">
        <v>1310476120</v>
      </c>
      <c r="K1007" s="22" t="s">
        <v>590</v>
      </c>
      <c r="L1007" s="22" t="s">
        <v>591</v>
      </c>
      <c r="M1007" s="22"/>
      <c r="N1007" s="22"/>
      <c r="O1007" s="22"/>
      <c r="P1007" s="22"/>
      <c r="Q1007" s="22"/>
      <c r="T1007">
        <f t="shared" si="48"/>
        <v>11</v>
      </c>
      <c r="V1007" t="s">
        <v>369</v>
      </c>
    </row>
    <row r="1008" spans="1:22" x14ac:dyDescent="0.25">
      <c r="A1008" s="21">
        <v>45625</v>
      </c>
      <c r="B1008" s="21">
        <v>45625</v>
      </c>
      <c r="C1008" s="22" t="s">
        <v>9424</v>
      </c>
      <c r="D1008" s="22" t="s">
        <v>9440</v>
      </c>
      <c r="E1008" s="22" t="s">
        <v>6169</v>
      </c>
      <c r="F1008" s="22" t="s">
        <v>6762</v>
      </c>
      <c r="G1008" s="23">
        <v>0</v>
      </c>
      <c r="H1008" s="23">
        <v>16902848</v>
      </c>
      <c r="I1008" s="23">
        <v>0</v>
      </c>
      <c r="J1008" s="23">
        <v>1327378968</v>
      </c>
      <c r="K1008" s="22" t="s">
        <v>590</v>
      </c>
      <c r="L1008" s="22" t="s">
        <v>591</v>
      </c>
      <c r="M1008" s="22"/>
      <c r="N1008" s="22"/>
      <c r="O1008" s="22"/>
      <c r="P1008" s="22"/>
      <c r="Q1008" s="22"/>
      <c r="T1008">
        <f t="shared" si="48"/>
        <v>11</v>
      </c>
      <c r="V1008" t="s">
        <v>369</v>
      </c>
    </row>
    <row r="1009" spans="1:22" x14ac:dyDescent="0.25">
      <c r="A1009" s="21">
        <v>45625</v>
      </c>
      <c r="B1009" s="21">
        <v>45625</v>
      </c>
      <c r="C1009" s="22" t="s">
        <v>9424</v>
      </c>
      <c r="D1009" s="22" t="s">
        <v>9441</v>
      </c>
      <c r="E1009" s="22" t="s">
        <v>6169</v>
      </c>
      <c r="F1009" s="22" t="s">
        <v>6762</v>
      </c>
      <c r="G1009" s="23">
        <v>0</v>
      </c>
      <c r="H1009" s="23">
        <v>16521438</v>
      </c>
      <c r="I1009" s="23">
        <v>0</v>
      </c>
      <c r="J1009" s="23">
        <v>1343900406</v>
      </c>
      <c r="K1009" s="22" t="s">
        <v>590</v>
      </c>
      <c r="L1009" s="22" t="s">
        <v>591</v>
      </c>
      <c r="M1009" s="22"/>
      <c r="N1009" s="22"/>
      <c r="O1009" s="22"/>
      <c r="P1009" s="22"/>
      <c r="Q1009" s="22"/>
      <c r="T1009">
        <f t="shared" si="48"/>
        <v>11</v>
      </c>
      <c r="V1009" t="s">
        <v>369</v>
      </c>
    </row>
    <row r="1010" spans="1:22" x14ac:dyDescent="0.25">
      <c r="A1010" s="21">
        <v>45625</v>
      </c>
      <c r="B1010" s="21">
        <v>45625</v>
      </c>
      <c r="C1010" s="22" t="s">
        <v>9424</v>
      </c>
      <c r="D1010" s="22" t="s">
        <v>9442</v>
      </c>
      <c r="E1010" s="22" t="s">
        <v>6169</v>
      </c>
      <c r="F1010" s="22" t="s">
        <v>6762</v>
      </c>
      <c r="G1010" s="23">
        <v>0</v>
      </c>
      <c r="H1010" s="23">
        <v>21173071</v>
      </c>
      <c r="I1010" s="23">
        <v>0</v>
      </c>
      <c r="J1010" s="23">
        <v>1365073477</v>
      </c>
      <c r="K1010" s="22" t="s">
        <v>590</v>
      </c>
      <c r="L1010" s="22" t="s">
        <v>591</v>
      </c>
      <c r="M1010" s="22"/>
      <c r="N1010" s="22"/>
      <c r="O1010" s="22"/>
      <c r="P1010" s="22"/>
      <c r="Q1010" s="22"/>
      <c r="T1010">
        <f t="shared" si="48"/>
        <v>11</v>
      </c>
      <c r="V1010" t="s">
        <v>369</v>
      </c>
    </row>
    <row r="1011" spans="1:22" x14ac:dyDescent="0.25">
      <c r="A1011" s="21">
        <v>45625</v>
      </c>
      <c r="B1011" s="21">
        <v>45625</v>
      </c>
      <c r="C1011" s="22" t="s">
        <v>9424</v>
      </c>
      <c r="D1011" s="22" t="s">
        <v>9443</v>
      </c>
      <c r="E1011" s="22" t="s">
        <v>6169</v>
      </c>
      <c r="F1011" s="22" t="s">
        <v>6762</v>
      </c>
      <c r="G1011" s="23">
        <v>0</v>
      </c>
      <c r="H1011" s="23">
        <v>40683645</v>
      </c>
      <c r="I1011" s="23">
        <v>0</v>
      </c>
      <c r="J1011" s="23">
        <v>1405757122</v>
      </c>
      <c r="K1011" s="22" t="s">
        <v>590</v>
      </c>
      <c r="L1011" s="22" t="s">
        <v>591</v>
      </c>
      <c r="M1011" s="22"/>
      <c r="N1011" s="22"/>
      <c r="O1011" s="22"/>
      <c r="P1011" s="22"/>
      <c r="Q1011" s="22"/>
      <c r="T1011">
        <f t="shared" si="48"/>
        <v>11</v>
      </c>
      <c r="V1011" t="s">
        <v>369</v>
      </c>
    </row>
    <row r="1012" spans="1:22" x14ac:dyDescent="0.25">
      <c r="A1012" s="21">
        <v>45625</v>
      </c>
      <c r="B1012" s="21">
        <v>45625</v>
      </c>
      <c r="C1012" s="22" t="s">
        <v>9424</v>
      </c>
      <c r="D1012" s="22" t="s">
        <v>9444</v>
      </c>
      <c r="E1012" s="22" t="s">
        <v>6169</v>
      </c>
      <c r="F1012" s="22" t="s">
        <v>6762</v>
      </c>
      <c r="G1012" s="23">
        <v>0</v>
      </c>
      <c r="H1012" s="23">
        <v>18915041</v>
      </c>
      <c r="I1012" s="23">
        <v>0</v>
      </c>
      <c r="J1012" s="23">
        <v>1424672163</v>
      </c>
      <c r="K1012" s="22" t="s">
        <v>590</v>
      </c>
      <c r="L1012" s="22" t="s">
        <v>591</v>
      </c>
      <c r="M1012" s="22"/>
      <c r="N1012" s="22"/>
      <c r="O1012" s="22"/>
      <c r="P1012" s="22"/>
      <c r="Q1012" s="22"/>
      <c r="T1012">
        <f t="shared" si="48"/>
        <v>11</v>
      </c>
      <c r="V1012" t="s">
        <v>369</v>
      </c>
    </row>
    <row r="1013" spans="1:22" x14ac:dyDescent="0.25">
      <c r="A1013" s="21">
        <v>45625</v>
      </c>
      <c r="B1013" s="21">
        <v>45625</v>
      </c>
      <c r="C1013" s="22" t="s">
        <v>9424</v>
      </c>
      <c r="D1013" s="22" t="s">
        <v>9445</v>
      </c>
      <c r="E1013" s="22" t="s">
        <v>6169</v>
      </c>
      <c r="F1013" s="22" t="s">
        <v>6762</v>
      </c>
      <c r="G1013" s="23">
        <v>0</v>
      </c>
      <c r="H1013" s="23">
        <v>46087509</v>
      </c>
      <c r="I1013" s="23">
        <v>0</v>
      </c>
      <c r="J1013" s="23">
        <v>1470759672</v>
      </c>
      <c r="K1013" s="22" t="s">
        <v>590</v>
      </c>
      <c r="L1013" s="22" t="s">
        <v>591</v>
      </c>
      <c r="M1013" s="22"/>
      <c r="N1013" s="22"/>
      <c r="O1013" s="22"/>
      <c r="P1013" s="22"/>
      <c r="Q1013" s="22"/>
      <c r="T1013">
        <f t="shared" si="48"/>
        <v>11</v>
      </c>
      <c r="V1013" t="s">
        <v>369</v>
      </c>
    </row>
    <row r="1014" spans="1:22" x14ac:dyDescent="0.25">
      <c r="A1014" s="21">
        <v>45625</v>
      </c>
      <c r="B1014" s="21">
        <v>45625</v>
      </c>
      <c r="C1014" s="22" t="s">
        <v>9424</v>
      </c>
      <c r="D1014" s="22" t="s">
        <v>9446</v>
      </c>
      <c r="E1014" s="22" t="s">
        <v>6169</v>
      </c>
      <c r="F1014" s="22" t="s">
        <v>6762</v>
      </c>
      <c r="G1014" s="23">
        <v>0</v>
      </c>
      <c r="H1014" s="23">
        <v>48782207</v>
      </c>
      <c r="I1014" s="23">
        <v>0</v>
      </c>
      <c r="J1014" s="23">
        <v>1519541879</v>
      </c>
      <c r="K1014" s="22" t="s">
        <v>590</v>
      </c>
      <c r="L1014" s="22" t="s">
        <v>591</v>
      </c>
      <c r="M1014" s="22"/>
      <c r="N1014" s="22"/>
      <c r="O1014" s="22"/>
      <c r="P1014" s="22"/>
      <c r="Q1014" s="22"/>
      <c r="T1014">
        <f t="shared" si="48"/>
        <v>11</v>
      </c>
      <c r="V1014" t="s">
        <v>369</v>
      </c>
    </row>
    <row r="1015" spans="1:22" x14ac:dyDescent="0.25">
      <c r="A1015" s="21">
        <v>45625</v>
      </c>
      <c r="B1015" s="21">
        <v>45625</v>
      </c>
      <c r="C1015" s="22" t="s">
        <v>9424</v>
      </c>
      <c r="D1015" s="22" t="s">
        <v>9447</v>
      </c>
      <c r="E1015" s="22" t="s">
        <v>6169</v>
      </c>
      <c r="F1015" s="22" t="s">
        <v>6762</v>
      </c>
      <c r="G1015" s="23">
        <v>0</v>
      </c>
      <c r="H1015" s="23">
        <v>40722971</v>
      </c>
      <c r="I1015" s="23">
        <v>0</v>
      </c>
      <c r="J1015" s="23">
        <v>1560264850</v>
      </c>
      <c r="K1015" s="22" t="s">
        <v>590</v>
      </c>
      <c r="L1015" s="22" t="s">
        <v>591</v>
      </c>
      <c r="M1015" s="22"/>
      <c r="N1015" s="22"/>
      <c r="O1015" s="22"/>
      <c r="P1015" s="22"/>
      <c r="Q1015" s="22"/>
      <c r="T1015">
        <f t="shared" si="48"/>
        <v>11</v>
      </c>
      <c r="V1015" t="s">
        <v>369</v>
      </c>
    </row>
    <row r="1016" spans="1:22" x14ac:dyDescent="0.25">
      <c r="A1016" s="21">
        <v>45625</v>
      </c>
      <c r="B1016" s="21">
        <v>45625</v>
      </c>
      <c r="C1016" s="22" t="s">
        <v>9424</v>
      </c>
      <c r="D1016" s="22" t="s">
        <v>9448</v>
      </c>
      <c r="E1016" s="22" t="s">
        <v>6169</v>
      </c>
      <c r="F1016" s="22" t="s">
        <v>6762</v>
      </c>
      <c r="G1016" s="23">
        <v>0</v>
      </c>
      <c r="H1016" s="23">
        <v>14477681</v>
      </c>
      <c r="I1016" s="23">
        <v>0</v>
      </c>
      <c r="J1016" s="23">
        <v>1574742531</v>
      </c>
      <c r="K1016" s="22" t="s">
        <v>590</v>
      </c>
      <c r="L1016" s="22" t="s">
        <v>591</v>
      </c>
      <c r="M1016" s="22"/>
      <c r="N1016" s="22"/>
      <c r="O1016" s="22"/>
      <c r="P1016" s="22"/>
      <c r="Q1016" s="22"/>
      <c r="T1016">
        <f t="shared" si="48"/>
        <v>11</v>
      </c>
      <c r="V1016" t="s">
        <v>369</v>
      </c>
    </row>
    <row r="1017" spans="1:22" x14ac:dyDescent="0.25">
      <c r="A1017" s="21">
        <v>45625</v>
      </c>
      <c r="B1017" s="21">
        <v>45625</v>
      </c>
      <c r="C1017" s="22" t="s">
        <v>9424</v>
      </c>
      <c r="D1017" s="22" t="s">
        <v>9449</v>
      </c>
      <c r="E1017" s="22" t="s">
        <v>6169</v>
      </c>
      <c r="F1017" s="22" t="s">
        <v>6762</v>
      </c>
      <c r="G1017" s="23">
        <v>0</v>
      </c>
      <c r="H1017" s="23">
        <v>124824702</v>
      </c>
      <c r="I1017" s="23">
        <v>0</v>
      </c>
      <c r="J1017" s="23">
        <v>1699567233</v>
      </c>
      <c r="K1017" s="22" t="s">
        <v>590</v>
      </c>
      <c r="L1017" s="22" t="s">
        <v>591</v>
      </c>
      <c r="M1017" s="22"/>
      <c r="N1017" s="22"/>
      <c r="O1017" s="22"/>
      <c r="P1017" s="22"/>
      <c r="Q1017" s="22"/>
      <c r="T1017">
        <f t="shared" si="48"/>
        <v>11</v>
      </c>
      <c r="V1017" t="s">
        <v>369</v>
      </c>
    </row>
    <row r="1018" spans="1:22" x14ac:dyDescent="0.25">
      <c r="A1018" s="21">
        <v>45625</v>
      </c>
      <c r="B1018" s="21">
        <v>45625</v>
      </c>
      <c r="C1018" s="22" t="s">
        <v>9424</v>
      </c>
      <c r="D1018" s="22" t="s">
        <v>9450</v>
      </c>
      <c r="E1018" s="22" t="s">
        <v>6169</v>
      </c>
      <c r="F1018" s="22" t="s">
        <v>6762</v>
      </c>
      <c r="G1018" s="23">
        <v>0</v>
      </c>
      <c r="H1018" s="23">
        <v>26472706</v>
      </c>
      <c r="I1018" s="23">
        <v>0</v>
      </c>
      <c r="J1018" s="23">
        <v>1726039939</v>
      </c>
      <c r="K1018" s="22" t="s">
        <v>590</v>
      </c>
      <c r="L1018" s="22" t="s">
        <v>591</v>
      </c>
      <c r="M1018" s="22"/>
      <c r="N1018" s="22"/>
      <c r="O1018" s="22"/>
      <c r="P1018" s="22"/>
      <c r="Q1018" s="22"/>
      <c r="T1018">
        <f t="shared" si="48"/>
        <v>11</v>
      </c>
      <c r="V1018" t="s">
        <v>369</v>
      </c>
    </row>
    <row r="1019" spans="1:22" x14ac:dyDescent="0.25">
      <c r="A1019" s="21">
        <v>45625</v>
      </c>
      <c r="B1019" s="21">
        <v>45625</v>
      </c>
      <c r="C1019" s="22" t="s">
        <v>9424</v>
      </c>
      <c r="D1019" s="22" t="s">
        <v>9451</v>
      </c>
      <c r="E1019" s="22" t="s">
        <v>6169</v>
      </c>
      <c r="F1019" s="22" t="s">
        <v>6762</v>
      </c>
      <c r="G1019" s="23">
        <v>0</v>
      </c>
      <c r="H1019" s="23">
        <v>29682233</v>
      </c>
      <c r="I1019" s="23">
        <v>0</v>
      </c>
      <c r="J1019" s="23">
        <v>1755722172</v>
      </c>
      <c r="K1019" s="22" t="s">
        <v>590</v>
      </c>
      <c r="L1019" s="22" t="s">
        <v>591</v>
      </c>
      <c r="M1019" s="22"/>
      <c r="N1019" s="22"/>
      <c r="O1019" s="22"/>
      <c r="P1019" s="22"/>
      <c r="Q1019" s="22"/>
      <c r="T1019">
        <f t="shared" si="48"/>
        <v>11</v>
      </c>
      <c r="V1019" t="s">
        <v>369</v>
      </c>
    </row>
    <row r="1020" spans="1:22" x14ac:dyDescent="0.25">
      <c r="A1020" s="21">
        <v>45625</v>
      </c>
      <c r="B1020" s="21">
        <v>45625</v>
      </c>
      <c r="C1020" s="22" t="s">
        <v>9452</v>
      </c>
      <c r="D1020" s="22" t="s">
        <v>9453</v>
      </c>
      <c r="E1020" s="22" t="s">
        <v>6169</v>
      </c>
      <c r="F1020" s="22" t="s">
        <v>6762</v>
      </c>
      <c r="G1020" s="23">
        <v>0</v>
      </c>
      <c r="H1020" s="23">
        <v>8540330</v>
      </c>
      <c r="I1020" s="23">
        <v>0</v>
      </c>
      <c r="J1020" s="23">
        <v>1764262502</v>
      </c>
      <c r="K1020" s="22" t="s">
        <v>590</v>
      </c>
      <c r="L1020" s="22" t="s">
        <v>591</v>
      </c>
      <c r="M1020" s="22"/>
      <c r="N1020" s="22" t="s">
        <v>9454</v>
      </c>
      <c r="O1020" s="22" t="s">
        <v>9454</v>
      </c>
      <c r="P1020" s="22" t="s">
        <v>573</v>
      </c>
      <c r="Q1020" s="22"/>
      <c r="T1020">
        <f t="shared" si="48"/>
        <v>11</v>
      </c>
      <c r="V1020" t="s">
        <v>369</v>
      </c>
    </row>
    <row r="1021" spans="1:22" x14ac:dyDescent="0.25">
      <c r="A1021" s="21">
        <v>45625</v>
      </c>
      <c r="B1021" s="21">
        <v>45625</v>
      </c>
      <c r="C1021" s="22" t="s">
        <v>9455</v>
      </c>
      <c r="D1021" s="22" t="s">
        <v>9456</v>
      </c>
      <c r="E1021" s="22" t="s">
        <v>6169</v>
      </c>
      <c r="F1021" s="22" t="s">
        <v>6762</v>
      </c>
      <c r="G1021" s="23">
        <v>0</v>
      </c>
      <c r="H1021" s="23">
        <v>12298074</v>
      </c>
      <c r="I1021" s="23">
        <v>0</v>
      </c>
      <c r="J1021" s="23">
        <v>1776560576</v>
      </c>
      <c r="K1021" s="22" t="s">
        <v>590</v>
      </c>
      <c r="L1021" s="22" t="s">
        <v>591</v>
      </c>
      <c r="M1021" s="22"/>
      <c r="N1021" s="22" t="s">
        <v>9454</v>
      </c>
      <c r="O1021" s="22" t="s">
        <v>9454</v>
      </c>
      <c r="P1021" s="22" t="s">
        <v>573</v>
      </c>
      <c r="Q1021" s="22"/>
      <c r="T1021">
        <f t="shared" si="48"/>
        <v>11</v>
      </c>
      <c r="V1021" t="s">
        <v>369</v>
      </c>
    </row>
    <row r="1022" spans="1:22" x14ac:dyDescent="0.25">
      <c r="A1022" s="21">
        <v>45625</v>
      </c>
      <c r="B1022" s="21">
        <v>45625</v>
      </c>
      <c r="C1022" s="22" t="s">
        <v>9457</v>
      </c>
      <c r="D1022" s="22" t="s">
        <v>9458</v>
      </c>
      <c r="E1022" s="22" t="s">
        <v>6169</v>
      </c>
      <c r="F1022" s="22" t="s">
        <v>6762</v>
      </c>
      <c r="G1022" s="23">
        <v>0</v>
      </c>
      <c r="H1022" s="23">
        <v>45454545</v>
      </c>
      <c r="I1022" s="23">
        <v>0</v>
      </c>
      <c r="J1022" s="23">
        <v>1822015121</v>
      </c>
      <c r="K1022" s="22" t="s">
        <v>8771</v>
      </c>
      <c r="L1022" s="22" t="s">
        <v>8772</v>
      </c>
      <c r="M1022" s="22"/>
      <c r="N1022" s="22"/>
      <c r="O1022" s="22"/>
      <c r="P1022" s="22"/>
      <c r="Q1022" s="22"/>
      <c r="T1022">
        <f t="shared" si="48"/>
        <v>11</v>
      </c>
      <c r="V1022" t="s">
        <v>369</v>
      </c>
    </row>
    <row r="1023" spans="1:22" x14ac:dyDescent="0.25">
      <c r="A1023" s="21">
        <v>45625</v>
      </c>
      <c r="B1023" s="21">
        <v>45625</v>
      </c>
      <c r="C1023" s="22" t="s">
        <v>9459</v>
      </c>
      <c r="D1023" s="22" t="s">
        <v>9460</v>
      </c>
      <c r="E1023" s="22" t="s">
        <v>6169</v>
      </c>
      <c r="F1023" s="22" t="s">
        <v>6762</v>
      </c>
      <c r="G1023" s="23">
        <v>0</v>
      </c>
      <c r="H1023" s="23">
        <v>51971544</v>
      </c>
      <c r="I1023" s="23">
        <v>0</v>
      </c>
      <c r="J1023" s="23">
        <v>1873986665</v>
      </c>
      <c r="K1023" s="22" t="s">
        <v>590</v>
      </c>
      <c r="L1023" s="22" t="s">
        <v>591</v>
      </c>
      <c r="M1023" s="22"/>
      <c r="N1023" s="22" t="s">
        <v>6397</v>
      </c>
      <c r="O1023" s="22" t="s">
        <v>6397</v>
      </c>
      <c r="P1023" s="22" t="s">
        <v>573</v>
      </c>
      <c r="Q1023" s="22"/>
      <c r="T1023">
        <f t="shared" si="48"/>
        <v>11</v>
      </c>
      <c r="V1023" t="s">
        <v>369</v>
      </c>
    </row>
    <row r="1024" spans="1:22" x14ac:dyDescent="0.25">
      <c r="A1024" s="21">
        <v>45626</v>
      </c>
      <c r="B1024" s="21">
        <v>45626</v>
      </c>
      <c r="C1024" s="22" t="s">
        <v>9461</v>
      </c>
      <c r="D1024" s="22" t="s">
        <v>6183</v>
      </c>
      <c r="E1024" s="22" t="s">
        <v>6169</v>
      </c>
      <c r="F1024" s="22" t="s">
        <v>4225</v>
      </c>
      <c r="G1024" s="23">
        <v>3909091</v>
      </c>
      <c r="H1024" s="23">
        <v>0</v>
      </c>
      <c r="I1024" s="23">
        <v>0</v>
      </c>
      <c r="J1024" s="23">
        <v>1870077574</v>
      </c>
      <c r="K1024" s="22"/>
      <c r="L1024" s="22"/>
      <c r="M1024" s="22"/>
      <c r="N1024" s="22"/>
      <c r="O1024" s="22"/>
      <c r="P1024" s="22"/>
      <c r="Q1024" s="22"/>
      <c r="T1024">
        <f t="shared" si="48"/>
        <v>11</v>
      </c>
      <c r="V1024" t="s">
        <v>369</v>
      </c>
    </row>
    <row r="1025" spans="1:22" x14ac:dyDescent="0.25">
      <c r="A1025" s="21">
        <v>45626</v>
      </c>
      <c r="B1025" s="21">
        <v>45626</v>
      </c>
      <c r="C1025" s="22" t="s">
        <v>9461</v>
      </c>
      <c r="D1025" s="22" t="s">
        <v>6183</v>
      </c>
      <c r="E1025" s="22" t="s">
        <v>6169</v>
      </c>
      <c r="F1025" s="22" t="s">
        <v>4225</v>
      </c>
      <c r="G1025" s="23">
        <v>1870077574</v>
      </c>
      <c r="H1025" s="23">
        <v>0</v>
      </c>
      <c r="I1025" s="23">
        <v>0</v>
      </c>
      <c r="J1025" s="23">
        <v>0</v>
      </c>
      <c r="K1025" s="22"/>
      <c r="L1025" s="22"/>
      <c r="M1025" s="22"/>
      <c r="N1025" s="22"/>
      <c r="O1025" s="22"/>
      <c r="P1025" s="22"/>
      <c r="Q1025" s="22"/>
      <c r="T1025">
        <f t="shared" si="48"/>
        <v>11</v>
      </c>
      <c r="V1025" t="s">
        <v>369</v>
      </c>
    </row>
    <row r="1026" spans="1:22" x14ac:dyDescent="0.25">
      <c r="A1026" s="21">
        <v>45642</v>
      </c>
      <c r="B1026" s="21">
        <v>45642</v>
      </c>
      <c r="C1026" s="22" t="s">
        <v>9462</v>
      </c>
      <c r="D1026" s="22" t="s">
        <v>9463</v>
      </c>
      <c r="E1026" s="22" t="s">
        <v>6169</v>
      </c>
      <c r="F1026" s="22" t="s">
        <v>6762</v>
      </c>
      <c r="G1026" s="23">
        <v>0</v>
      </c>
      <c r="H1026" s="23">
        <v>58091876</v>
      </c>
      <c r="I1026" s="23">
        <v>0</v>
      </c>
      <c r="J1026" s="23">
        <v>58091876</v>
      </c>
      <c r="K1026" s="22" t="s">
        <v>8771</v>
      </c>
      <c r="L1026" s="22" t="s">
        <v>8772</v>
      </c>
      <c r="M1026" s="22"/>
      <c r="N1026" s="22" t="s">
        <v>9464</v>
      </c>
      <c r="O1026" s="22" t="s">
        <v>9464</v>
      </c>
      <c r="P1026" s="22" t="s">
        <v>3612</v>
      </c>
      <c r="Q1026" s="22"/>
      <c r="T1026">
        <f t="shared" si="48"/>
        <v>12</v>
      </c>
      <c r="V1026" t="s">
        <v>369</v>
      </c>
    </row>
    <row r="1027" spans="1:22" x14ac:dyDescent="0.25">
      <c r="A1027" s="21">
        <v>45642</v>
      </c>
      <c r="B1027" s="21">
        <v>45642</v>
      </c>
      <c r="C1027" s="22" t="s">
        <v>9462</v>
      </c>
      <c r="D1027" s="22" t="s">
        <v>9465</v>
      </c>
      <c r="E1027" s="22" t="s">
        <v>6169</v>
      </c>
      <c r="F1027" s="22" t="s">
        <v>6762</v>
      </c>
      <c r="G1027" s="23">
        <v>0</v>
      </c>
      <c r="H1027" s="23">
        <v>118829572</v>
      </c>
      <c r="I1027" s="23">
        <v>0</v>
      </c>
      <c r="J1027" s="23">
        <v>176921448</v>
      </c>
      <c r="K1027" s="22" t="s">
        <v>8771</v>
      </c>
      <c r="L1027" s="22" t="s">
        <v>8772</v>
      </c>
      <c r="M1027" s="22"/>
      <c r="N1027" s="22" t="s">
        <v>9401</v>
      </c>
      <c r="O1027" s="22" t="s">
        <v>9401</v>
      </c>
      <c r="P1027" s="22" t="s">
        <v>529</v>
      </c>
      <c r="Q1027" s="22"/>
      <c r="T1027">
        <f t="shared" si="48"/>
        <v>12</v>
      </c>
      <c r="V1027" t="s">
        <v>369</v>
      </c>
    </row>
    <row r="1028" spans="1:22" x14ac:dyDescent="0.25">
      <c r="A1028" s="21">
        <v>45642</v>
      </c>
      <c r="B1028" s="21">
        <v>45642</v>
      </c>
      <c r="C1028" s="22" t="s">
        <v>9462</v>
      </c>
      <c r="D1028" s="22" t="s">
        <v>9466</v>
      </c>
      <c r="E1028" s="22" t="s">
        <v>6169</v>
      </c>
      <c r="F1028" s="22" t="s">
        <v>6762</v>
      </c>
      <c r="G1028" s="23">
        <v>0</v>
      </c>
      <c r="H1028" s="23">
        <v>35192636</v>
      </c>
      <c r="I1028" s="23">
        <v>0</v>
      </c>
      <c r="J1028" s="23">
        <v>212114084</v>
      </c>
      <c r="K1028" s="22" t="s">
        <v>8771</v>
      </c>
      <c r="L1028" s="22" t="s">
        <v>8772</v>
      </c>
      <c r="M1028" s="22"/>
      <c r="N1028" s="22" t="s">
        <v>8787</v>
      </c>
      <c r="O1028" s="22" t="s">
        <v>8787</v>
      </c>
      <c r="P1028" s="22" t="s">
        <v>529</v>
      </c>
      <c r="Q1028" s="22"/>
      <c r="T1028">
        <f t="shared" si="48"/>
        <v>12</v>
      </c>
      <c r="V1028" t="s">
        <v>369</v>
      </c>
    </row>
    <row r="1029" spans="1:22" x14ac:dyDescent="0.25">
      <c r="A1029" s="21">
        <v>45642</v>
      </c>
      <c r="B1029" s="21">
        <v>45642</v>
      </c>
      <c r="C1029" s="22" t="s">
        <v>9462</v>
      </c>
      <c r="D1029" s="22" t="s">
        <v>9467</v>
      </c>
      <c r="E1029" s="22" t="s">
        <v>6169</v>
      </c>
      <c r="F1029" s="22" t="s">
        <v>6762</v>
      </c>
      <c r="G1029" s="23">
        <v>0</v>
      </c>
      <c r="H1029" s="23">
        <v>56019826</v>
      </c>
      <c r="I1029" s="23">
        <v>0</v>
      </c>
      <c r="J1029" s="23">
        <v>268133910</v>
      </c>
      <c r="K1029" s="22" t="s">
        <v>8771</v>
      </c>
      <c r="L1029" s="22" t="s">
        <v>8772</v>
      </c>
      <c r="M1029" s="22"/>
      <c r="N1029" s="22" t="s">
        <v>9468</v>
      </c>
      <c r="O1029" s="22" t="s">
        <v>9468</v>
      </c>
      <c r="P1029" s="22" t="s">
        <v>3612</v>
      </c>
      <c r="Q1029" s="22"/>
      <c r="T1029">
        <f t="shared" si="48"/>
        <v>12</v>
      </c>
      <c r="V1029" t="s">
        <v>369</v>
      </c>
    </row>
    <row r="1030" spans="1:22" x14ac:dyDescent="0.25">
      <c r="A1030" s="21">
        <v>45642</v>
      </c>
      <c r="B1030" s="21">
        <v>45642</v>
      </c>
      <c r="C1030" s="22" t="s">
        <v>9462</v>
      </c>
      <c r="D1030" s="22" t="s">
        <v>9469</v>
      </c>
      <c r="E1030" s="22" t="s">
        <v>6169</v>
      </c>
      <c r="F1030" s="22" t="s">
        <v>6762</v>
      </c>
      <c r="G1030" s="23">
        <v>0</v>
      </c>
      <c r="H1030" s="23">
        <v>103877835</v>
      </c>
      <c r="I1030" s="23">
        <v>0</v>
      </c>
      <c r="J1030" s="23">
        <v>372011745</v>
      </c>
      <c r="K1030" s="22" t="s">
        <v>8771</v>
      </c>
      <c r="L1030" s="22" t="s">
        <v>8772</v>
      </c>
      <c r="M1030" s="22"/>
      <c r="N1030" s="22" t="s">
        <v>8791</v>
      </c>
      <c r="O1030" s="22" t="s">
        <v>8791</v>
      </c>
      <c r="P1030" s="22" t="s">
        <v>3612</v>
      </c>
      <c r="Q1030" s="22"/>
      <c r="T1030">
        <f t="shared" si="48"/>
        <v>12</v>
      </c>
      <c r="V1030" t="s">
        <v>369</v>
      </c>
    </row>
    <row r="1031" spans="1:22" x14ac:dyDescent="0.25">
      <c r="A1031" s="21">
        <v>45642</v>
      </c>
      <c r="B1031" s="21">
        <v>45642</v>
      </c>
      <c r="C1031" s="22" t="s">
        <v>9462</v>
      </c>
      <c r="D1031" s="22" t="s">
        <v>9470</v>
      </c>
      <c r="E1031" s="22" t="s">
        <v>6169</v>
      </c>
      <c r="F1031" s="22" t="s">
        <v>6762</v>
      </c>
      <c r="G1031" s="23">
        <v>0</v>
      </c>
      <c r="H1031" s="23">
        <v>82376203</v>
      </c>
      <c r="I1031" s="23">
        <v>0</v>
      </c>
      <c r="J1031" s="23">
        <v>454387948</v>
      </c>
      <c r="K1031" s="22" t="s">
        <v>8771</v>
      </c>
      <c r="L1031" s="22" t="s">
        <v>8772</v>
      </c>
      <c r="M1031" s="22"/>
      <c r="N1031" s="22" t="s">
        <v>8779</v>
      </c>
      <c r="O1031" s="22" t="s">
        <v>8779</v>
      </c>
      <c r="P1031" s="22" t="s">
        <v>3612</v>
      </c>
      <c r="Q1031" s="22"/>
      <c r="T1031">
        <f t="shared" si="48"/>
        <v>12</v>
      </c>
      <c r="V1031" t="s">
        <v>369</v>
      </c>
    </row>
    <row r="1032" spans="1:22" x14ac:dyDescent="0.25">
      <c r="A1032" s="21">
        <v>45642</v>
      </c>
      <c r="B1032" s="21">
        <v>45642</v>
      </c>
      <c r="C1032" s="22" t="s">
        <v>9462</v>
      </c>
      <c r="D1032" s="22" t="s">
        <v>9471</v>
      </c>
      <c r="E1032" s="22" t="s">
        <v>6169</v>
      </c>
      <c r="F1032" s="22" t="s">
        <v>6762</v>
      </c>
      <c r="G1032" s="23">
        <v>0</v>
      </c>
      <c r="H1032" s="23">
        <v>64943951</v>
      </c>
      <c r="I1032" s="23">
        <v>0</v>
      </c>
      <c r="J1032" s="23">
        <v>519331899</v>
      </c>
      <c r="K1032" s="22" t="s">
        <v>8771</v>
      </c>
      <c r="L1032" s="22" t="s">
        <v>8772</v>
      </c>
      <c r="M1032" s="22"/>
      <c r="N1032" s="22" t="s">
        <v>9472</v>
      </c>
      <c r="O1032" s="22" t="s">
        <v>9473</v>
      </c>
      <c r="P1032" s="22" t="s">
        <v>529</v>
      </c>
      <c r="Q1032" s="22"/>
      <c r="T1032">
        <f t="shared" si="48"/>
        <v>12</v>
      </c>
      <c r="V1032" t="s">
        <v>369</v>
      </c>
    </row>
    <row r="1033" spans="1:22" x14ac:dyDescent="0.25">
      <c r="A1033" s="21">
        <v>45642</v>
      </c>
      <c r="B1033" s="21">
        <v>45642</v>
      </c>
      <c r="C1033" s="22" t="s">
        <v>9462</v>
      </c>
      <c r="D1033" s="22" t="s">
        <v>9474</v>
      </c>
      <c r="E1033" s="22" t="s">
        <v>6169</v>
      </c>
      <c r="F1033" s="22" t="s">
        <v>6762</v>
      </c>
      <c r="G1033" s="23">
        <v>0</v>
      </c>
      <c r="H1033" s="23">
        <v>46020060</v>
      </c>
      <c r="I1033" s="23">
        <v>0</v>
      </c>
      <c r="J1033" s="23">
        <v>565351959</v>
      </c>
      <c r="K1033" s="22" t="s">
        <v>8771</v>
      </c>
      <c r="L1033" s="22" t="s">
        <v>8772</v>
      </c>
      <c r="M1033" s="22"/>
      <c r="N1033" s="22" t="s">
        <v>8781</v>
      </c>
      <c r="O1033" s="22" t="s">
        <v>8781</v>
      </c>
      <c r="P1033" s="22" t="s">
        <v>529</v>
      </c>
      <c r="Q1033" s="22"/>
      <c r="T1033">
        <f t="shared" si="48"/>
        <v>12</v>
      </c>
      <c r="V1033" t="s">
        <v>369</v>
      </c>
    </row>
    <row r="1034" spans="1:22" x14ac:dyDescent="0.25">
      <c r="A1034" s="21">
        <v>45642</v>
      </c>
      <c r="B1034" s="21">
        <v>45642</v>
      </c>
      <c r="C1034" s="22" t="s">
        <v>9462</v>
      </c>
      <c r="D1034" s="22" t="s">
        <v>9475</v>
      </c>
      <c r="E1034" s="22" t="s">
        <v>6169</v>
      </c>
      <c r="F1034" s="22" t="s">
        <v>6762</v>
      </c>
      <c r="G1034" s="23">
        <v>0</v>
      </c>
      <c r="H1034" s="23">
        <v>76125885</v>
      </c>
      <c r="I1034" s="23">
        <v>0</v>
      </c>
      <c r="J1034" s="23">
        <v>641477844</v>
      </c>
      <c r="K1034" s="22" t="s">
        <v>8771</v>
      </c>
      <c r="L1034" s="22" t="s">
        <v>8772</v>
      </c>
      <c r="M1034" s="22"/>
      <c r="N1034" s="22" t="s">
        <v>8777</v>
      </c>
      <c r="O1034" s="22" t="s">
        <v>8777</v>
      </c>
      <c r="P1034" s="22" t="s">
        <v>529</v>
      </c>
      <c r="Q1034" s="22"/>
      <c r="T1034">
        <f t="shared" si="48"/>
        <v>12</v>
      </c>
      <c r="V1034" t="s">
        <v>369</v>
      </c>
    </row>
    <row r="1035" spans="1:22" x14ac:dyDescent="0.25">
      <c r="A1035" s="21">
        <v>45642</v>
      </c>
      <c r="B1035" s="21">
        <v>45642</v>
      </c>
      <c r="C1035" s="22" t="s">
        <v>9462</v>
      </c>
      <c r="D1035" s="22" t="s">
        <v>9476</v>
      </c>
      <c r="E1035" s="22" t="s">
        <v>6169</v>
      </c>
      <c r="F1035" s="22" t="s">
        <v>6762</v>
      </c>
      <c r="G1035" s="23">
        <v>0</v>
      </c>
      <c r="H1035" s="23">
        <v>35548118</v>
      </c>
      <c r="I1035" s="23">
        <v>0</v>
      </c>
      <c r="J1035" s="23">
        <v>677025962</v>
      </c>
      <c r="K1035" s="22" t="s">
        <v>8771</v>
      </c>
      <c r="L1035" s="22" t="s">
        <v>8772</v>
      </c>
      <c r="M1035" s="22"/>
      <c r="N1035" s="22" t="s">
        <v>8785</v>
      </c>
      <c r="O1035" s="22" t="s">
        <v>8785</v>
      </c>
      <c r="P1035" s="22" t="s">
        <v>529</v>
      </c>
      <c r="Q1035" s="22"/>
      <c r="T1035">
        <f t="shared" si="48"/>
        <v>12</v>
      </c>
      <c r="V1035" t="s">
        <v>369</v>
      </c>
    </row>
    <row r="1036" spans="1:22" x14ac:dyDescent="0.25">
      <c r="A1036" s="21">
        <v>45642</v>
      </c>
      <c r="B1036" s="21">
        <v>45642</v>
      </c>
      <c r="C1036" s="22" t="s">
        <v>9462</v>
      </c>
      <c r="D1036" s="22" t="s">
        <v>9477</v>
      </c>
      <c r="E1036" s="22" t="s">
        <v>6169</v>
      </c>
      <c r="F1036" s="22" t="s">
        <v>6762</v>
      </c>
      <c r="G1036" s="23">
        <v>0</v>
      </c>
      <c r="H1036" s="23">
        <v>51971048</v>
      </c>
      <c r="I1036" s="23">
        <v>0</v>
      </c>
      <c r="J1036" s="23">
        <v>728997010</v>
      </c>
      <c r="K1036" s="22" t="s">
        <v>8771</v>
      </c>
      <c r="L1036" s="22" t="s">
        <v>8772</v>
      </c>
      <c r="M1036" s="22"/>
      <c r="N1036" s="22" t="s">
        <v>9478</v>
      </c>
      <c r="O1036" s="22" t="s">
        <v>9478</v>
      </c>
      <c r="P1036" s="22" t="s">
        <v>3612</v>
      </c>
      <c r="Q1036" s="22"/>
      <c r="T1036">
        <f t="shared" si="48"/>
        <v>12</v>
      </c>
      <c r="V1036" t="s">
        <v>369</v>
      </c>
    </row>
    <row r="1037" spans="1:22" x14ac:dyDescent="0.25">
      <c r="A1037" s="21">
        <v>45642</v>
      </c>
      <c r="B1037" s="21">
        <v>45642</v>
      </c>
      <c r="C1037" s="22" t="s">
        <v>9462</v>
      </c>
      <c r="D1037" s="22" t="s">
        <v>9479</v>
      </c>
      <c r="E1037" s="22" t="s">
        <v>6169</v>
      </c>
      <c r="F1037" s="22" t="s">
        <v>6762</v>
      </c>
      <c r="G1037" s="23">
        <v>0</v>
      </c>
      <c r="H1037" s="23">
        <v>93320402</v>
      </c>
      <c r="I1037" s="23">
        <v>0</v>
      </c>
      <c r="J1037" s="23">
        <v>822317412</v>
      </c>
      <c r="K1037" s="22" t="s">
        <v>8771</v>
      </c>
      <c r="L1037" s="22" t="s">
        <v>8772</v>
      </c>
      <c r="M1037" s="22"/>
      <c r="N1037" s="22" t="s">
        <v>8775</v>
      </c>
      <c r="O1037" s="22" t="s">
        <v>8775</v>
      </c>
      <c r="P1037" s="22" t="s">
        <v>529</v>
      </c>
      <c r="Q1037" s="22"/>
      <c r="T1037">
        <f t="shared" si="48"/>
        <v>12</v>
      </c>
      <c r="V1037" t="s">
        <v>369</v>
      </c>
    </row>
    <row r="1038" spans="1:22" x14ac:dyDescent="0.25">
      <c r="A1038" s="21">
        <v>45642</v>
      </c>
      <c r="B1038" s="21">
        <v>45642</v>
      </c>
      <c r="C1038" s="22" t="s">
        <v>9462</v>
      </c>
      <c r="D1038" s="22" t="s">
        <v>9480</v>
      </c>
      <c r="E1038" s="22" t="s">
        <v>6169</v>
      </c>
      <c r="F1038" s="22" t="s">
        <v>6762</v>
      </c>
      <c r="G1038" s="23">
        <v>0</v>
      </c>
      <c r="H1038" s="23">
        <v>54688123</v>
      </c>
      <c r="I1038" s="23">
        <v>0</v>
      </c>
      <c r="J1038" s="23">
        <v>877005535</v>
      </c>
      <c r="K1038" s="22" t="s">
        <v>8771</v>
      </c>
      <c r="L1038" s="22" t="s">
        <v>8772</v>
      </c>
      <c r="M1038" s="22"/>
      <c r="N1038" s="22" t="s">
        <v>9481</v>
      </c>
      <c r="O1038" s="22" t="s">
        <v>9481</v>
      </c>
      <c r="P1038" s="22" t="s">
        <v>3612</v>
      </c>
      <c r="Q1038" s="22"/>
      <c r="T1038">
        <f t="shared" si="48"/>
        <v>12</v>
      </c>
      <c r="V1038" t="s">
        <v>369</v>
      </c>
    </row>
    <row r="1039" spans="1:22" x14ac:dyDescent="0.25">
      <c r="A1039" s="21">
        <v>45642</v>
      </c>
      <c r="B1039" s="21">
        <v>45642</v>
      </c>
      <c r="C1039" s="22" t="s">
        <v>9462</v>
      </c>
      <c r="D1039" s="22" t="s">
        <v>9482</v>
      </c>
      <c r="E1039" s="22" t="s">
        <v>6169</v>
      </c>
      <c r="F1039" s="22" t="s">
        <v>6762</v>
      </c>
      <c r="G1039" s="23">
        <v>0</v>
      </c>
      <c r="H1039" s="23">
        <v>51008020</v>
      </c>
      <c r="I1039" s="23">
        <v>0</v>
      </c>
      <c r="J1039" s="23">
        <v>928013555</v>
      </c>
      <c r="K1039" s="22" t="s">
        <v>8771</v>
      </c>
      <c r="L1039" s="22" t="s">
        <v>8772</v>
      </c>
      <c r="M1039" s="22"/>
      <c r="N1039" s="22" t="s">
        <v>9483</v>
      </c>
      <c r="O1039" s="22" t="s">
        <v>9483</v>
      </c>
      <c r="P1039" s="22" t="s">
        <v>3612</v>
      </c>
      <c r="Q1039" s="22"/>
      <c r="T1039">
        <f t="shared" si="48"/>
        <v>12</v>
      </c>
      <c r="V1039" t="s">
        <v>369</v>
      </c>
    </row>
    <row r="1040" spans="1:22" x14ac:dyDescent="0.25">
      <c r="A1040" s="21">
        <v>45642</v>
      </c>
      <c r="B1040" s="21">
        <v>45642</v>
      </c>
      <c r="C1040" s="22" t="s">
        <v>9462</v>
      </c>
      <c r="D1040" s="22" t="s">
        <v>9484</v>
      </c>
      <c r="E1040" s="22" t="s">
        <v>6169</v>
      </c>
      <c r="F1040" s="22" t="s">
        <v>6762</v>
      </c>
      <c r="G1040" s="23">
        <v>0</v>
      </c>
      <c r="H1040" s="23">
        <v>44938534</v>
      </c>
      <c r="I1040" s="23">
        <v>0</v>
      </c>
      <c r="J1040" s="23">
        <v>972952089</v>
      </c>
      <c r="K1040" s="22" t="s">
        <v>8771</v>
      </c>
      <c r="L1040" s="22" t="s">
        <v>8772</v>
      </c>
      <c r="M1040" s="22"/>
      <c r="N1040" s="22" t="s">
        <v>9485</v>
      </c>
      <c r="O1040" s="22" t="s">
        <v>9485</v>
      </c>
      <c r="P1040" s="22" t="s">
        <v>529</v>
      </c>
      <c r="Q1040" s="22"/>
      <c r="T1040">
        <f t="shared" si="48"/>
        <v>12</v>
      </c>
      <c r="V1040" t="s">
        <v>369</v>
      </c>
    </row>
    <row r="1041" spans="1:22" x14ac:dyDescent="0.25">
      <c r="A1041" s="21">
        <v>45642</v>
      </c>
      <c r="B1041" s="21">
        <v>45642</v>
      </c>
      <c r="C1041" s="22" t="s">
        <v>9462</v>
      </c>
      <c r="D1041" s="22" t="s">
        <v>9486</v>
      </c>
      <c r="E1041" s="22" t="s">
        <v>6169</v>
      </c>
      <c r="F1041" s="22" t="s">
        <v>6762</v>
      </c>
      <c r="G1041" s="23">
        <v>0</v>
      </c>
      <c r="H1041" s="23">
        <v>62032099</v>
      </c>
      <c r="I1041" s="23">
        <v>0</v>
      </c>
      <c r="J1041" s="23">
        <v>1034984188</v>
      </c>
      <c r="K1041" s="22" t="s">
        <v>8771</v>
      </c>
      <c r="L1041" s="22" t="s">
        <v>8772</v>
      </c>
      <c r="M1041" s="22"/>
      <c r="N1041" s="22" t="s">
        <v>8773</v>
      </c>
      <c r="O1041" s="22" t="s">
        <v>8773</v>
      </c>
      <c r="P1041" s="22" t="s">
        <v>529</v>
      </c>
      <c r="Q1041" s="22"/>
      <c r="T1041">
        <f t="shared" si="48"/>
        <v>12</v>
      </c>
      <c r="V1041" t="s">
        <v>369</v>
      </c>
    </row>
    <row r="1042" spans="1:22" x14ac:dyDescent="0.25">
      <c r="A1042" s="21">
        <v>45642</v>
      </c>
      <c r="B1042" s="21">
        <v>45642</v>
      </c>
      <c r="C1042" s="22" t="s">
        <v>9462</v>
      </c>
      <c r="D1042" s="22" t="s">
        <v>9487</v>
      </c>
      <c r="E1042" s="22" t="s">
        <v>6169</v>
      </c>
      <c r="F1042" s="22" t="s">
        <v>6762</v>
      </c>
      <c r="G1042" s="23">
        <v>0</v>
      </c>
      <c r="H1042" s="23">
        <v>29886720</v>
      </c>
      <c r="I1042" s="23">
        <v>0</v>
      </c>
      <c r="J1042" s="23">
        <v>1064870908</v>
      </c>
      <c r="K1042" s="22" t="s">
        <v>8771</v>
      </c>
      <c r="L1042" s="22" t="s">
        <v>8772</v>
      </c>
      <c r="M1042" s="22"/>
      <c r="N1042" s="22" t="s">
        <v>9488</v>
      </c>
      <c r="O1042" s="22" t="s">
        <v>9488</v>
      </c>
      <c r="P1042" s="22" t="s">
        <v>529</v>
      </c>
      <c r="Q1042" s="22"/>
      <c r="T1042">
        <f t="shared" si="48"/>
        <v>12</v>
      </c>
      <c r="V1042" t="s">
        <v>369</v>
      </c>
    </row>
    <row r="1043" spans="1:22" x14ac:dyDescent="0.25">
      <c r="A1043" s="21">
        <v>45642</v>
      </c>
      <c r="B1043" s="21">
        <v>45642</v>
      </c>
      <c r="C1043" s="22" t="s">
        <v>9462</v>
      </c>
      <c r="D1043" s="22" t="s">
        <v>9489</v>
      </c>
      <c r="E1043" s="22" t="s">
        <v>6169</v>
      </c>
      <c r="F1043" s="22" t="s">
        <v>6762</v>
      </c>
      <c r="G1043" s="23">
        <v>0</v>
      </c>
      <c r="H1043" s="23">
        <v>62642893</v>
      </c>
      <c r="I1043" s="23">
        <v>0</v>
      </c>
      <c r="J1043" s="23">
        <v>1127513801</v>
      </c>
      <c r="K1043" s="22" t="s">
        <v>8771</v>
      </c>
      <c r="L1043" s="22" t="s">
        <v>8772</v>
      </c>
      <c r="M1043" s="22"/>
      <c r="N1043" s="22" t="s">
        <v>8783</v>
      </c>
      <c r="O1043" s="22" t="s">
        <v>8783</v>
      </c>
      <c r="P1043" s="22" t="s">
        <v>3612</v>
      </c>
      <c r="Q1043" s="22"/>
      <c r="T1043">
        <f t="shared" si="48"/>
        <v>12</v>
      </c>
      <c r="V1043" t="s">
        <v>369</v>
      </c>
    </row>
    <row r="1044" spans="1:22" x14ac:dyDescent="0.25">
      <c r="A1044" s="21">
        <v>45650</v>
      </c>
      <c r="B1044" s="21">
        <v>45650</v>
      </c>
      <c r="C1044" s="22" t="s">
        <v>9490</v>
      </c>
      <c r="D1044" s="22" t="s">
        <v>9491</v>
      </c>
      <c r="E1044" s="22" t="s">
        <v>6169</v>
      </c>
      <c r="F1044" s="22" t="s">
        <v>6762</v>
      </c>
      <c r="G1044" s="23">
        <v>0</v>
      </c>
      <c r="H1044" s="23">
        <v>25000000</v>
      </c>
      <c r="I1044" s="23">
        <v>0</v>
      </c>
      <c r="J1044" s="23">
        <v>1152513801</v>
      </c>
      <c r="K1044" s="22" t="s">
        <v>7069</v>
      </c>
      <c r="L1044" s="22" t="s">
        <v>7070</v>
      </c>
      <c r="M1044" s="22"/>
      <c r="N1044" s="22" t="s">
        <v>9492</v>
      </c>
      <c r="O1044" s="22" t="s">
        <v>9492</v>
      </c>
      <c r="P1044" s="22"/>
      <c r="Q1044" s="22"/>
      <c r="T1044">
        <f t="shared" si="48"/>
        <v>12</v>
      </c>
      <c r="V1044" t="s">
        <v>369</v>
      </c>
    </row>
    <row r="1045" spans="1:22" x14ac:dyDescent="0.25">
      <c r="A1045" s="21">
        <v>45651</v>
      </c>
      <c r="B1045" s="21">
        <v>45651</v>
      </c>
      <c r="C1045" s="22" t="s">
        <v>9493</v>
      </c>
      <c r="D1045" s="22" t="s">
        <v>9494</v>
      </c>
      <c r="E1045" s="22" t="s">
        <v>6169</v>
      </c>
      <c r="F1045" s="22" t="s">
        <v>6762</v>
      </c>
      <c r="G1045" s="23">
        <v>0</v>
      </c>
      <c r="H1045" s="23">
        <v>9330102</v>
      </c>
      <c r="I1045" s="23">
        <v>0</v>
      </c>
      <c r="J1045" s="23">
        <v>1161843903</v>
      </c>
      <c r="K1045" s="22" t="s">
        <v>6845</v>
      </c>
      <c r="L1045" s="22" t="s">
        <v>6846</v>
      </c>
      <c r="M1045" s="22"/>
      <c r="N1045" s="22" t="s">
        <v>3580</v>
      </c>
      <c r="O1045" s="22" t="s">
        <v>3580</v>
      </c>
      <c r="P1045" s="22" t="s">
        <v>8583</v>
      </c>
      <c r="Q1045" s="22"/>
      <c r="T1045">
        <f t="shared" si="48"/>
        <v>12</v>
      </c>
      <c r="V1045" t="s">
        <v>369</v>
      </c>
    </row>
    <row r="1046" spans="1:22" x14ac:dyDescent="0.25">
      <c r="A1046" s="21">
        <v>45651</v>
      </c>
      <c r="B1046" s="21">
        <v>45651</v>
      </c>
      <c r="C1046" s="22" t="s">
        <v>9493</v>
      </c>
      <c r="D1046" s="22" t="s">
        <v>9495</v>
      </c>
      <c r="E1046" s="22" t="s">
        <v>6169</v>
      </c>
      <c r="F1046" s="22" t="s">
        <v>6762</v>
      </c>
      <c r="G1046" s="23">
        <v>0</v>
      </c>
      <c r="H1046" s="23">
        <v>14611669</v>
      </c>
      <c r="I1046" s="23">
        <v>0</v>
      </c>
      <c r="J1046" s="23">
        <v>1176455572</v>
      </c>
      <c r="K1046" s="22" t="s">
        <v>6845</v>
      </c>
      <c r="L1046" s="22" t="s">
        <v>6846</v>
      </c>
      <c r="M1046" s="22"/>
      <c r="N1046" s="22" t="s">
        <v>3408</v>
      </c>
      <c r="O1046" s="22" t="s">
        <v>3408</v>
      </c>
      <c r="P1046" s="22" t="s">
        <v>8583</v>
      </c>
      <c r="Q1046" s="22"/>
      <c r="T1046">
        <f t="shared" si="48"/>
        <v>12</v>
      </c>
      <c r="V1046" t="s">
        <v>369</v>
      </c>
    </row>
    <row r="1047" spans="1:22" x14ac:dyDescent="0.25">
      <c r="A1047" s="21">
        <v>45651</v>
      </c>
      <c r="B1047" s="21">
        <v>45651</v>
      </c>
      <c r="C1047" s="22" t="s">
        <v>9493</v>
      </c>
      <c r="D1047" s="22" t="s">
        <v>9496</v>
      </c>
      <c r="E1047" s="22" t="s">
        <v>6169</v>
      </c>
      <c r="F1047" s="22" t="s">
        <v>6762</v>
      </c>
      <c r="G1047" s="23">
        <v>0</v>
      </c>
      <c r="H1047" s="23">
        <v>8919098</v>
      </c>
      <c r="I1047" s="23">
        <v>0</v>
      </c>
      <c r="J1047" s="23">
        <v>1185374670</v>
      </c>
      <c r="K1047" s="22" t="s">
        <v>6845</v>
      </c>
      <c r="L1047" s="22" t="s">
        <v>6846</v>
      </c>
      <c r="M1047" s="22"/>
      <c r="N1047" s="22" t="s">
        <v>3621</v>
      </c>
      <c r="O1047" s="22" t="s">
        <v>3621</v>
      </c>
      <c r="P1047" s="22" t="s">
        <v>3518</v>
      </c>
      <c r="Q1047" s="22"/>
      <c r="T1047">
        <f t="shared" si="48"/>
        <v>12</v>
      </c>
      <c r="V1047" t="s">
        <v>369</v>
      </c>
    </row>
    <row r="1048" spans="1:22" x14ac:dyDescent="0.25">
      <c r="A1048" s="21">
        <v>45651</v>
      </c>
      <c r="B1048" s="21">
        <v>45651</v>
      </c>
      <c r="C1048" s="22" t="s">
        <v>9493</v>
      </c>
      <c r="D1048" s="22" t="s">
        <v>9497</v>
      </c>
      <c r="E1048" s="22" t="s">
        <v>6169</v>
      </c>
      <c r="F1048" s="22" t="s">
        <v>6762</v>
      </c>
      <c r="G1048" s="23">
        <v>0</v>
      </c>
      <c r="H1048" s="23">
        <v>11095913</v>
      </c>
      <c r="I1048" s="23">
        <v>0</v>
      </c>
      <c r="J1048" s="23">
        <v>1196470583</v>
      </c>
      <c r="K1048" s="22" t="s">
        <v>6845</v>
      </c>
      <c r="L1048" s="22" t="s">
        <v>6846</v>
      </c>
      <c r="M1048" s="22"/>
      <c r="N1048" s="22" t="s">
        <v>3585</v>
      </c>
      <c r="O1048" s="22" t="s">
        <v>3585</v>
      </c>
      <c r="P1048" s="22" t="s">
        <v>8583</v>
      </c>
      <c r="Q1048" s="22"/>
      <c r="T1048">
        <f t="shared" si="48"/>
        <v>12</v>
      </c>
      <c r="V1048" t="s">
        <v>369</v>
      </c>
    </row>
    <row r="1049" spans="1:22" x14ac:dyDescent="0.25">
      <c r="A1049" s="21">
        <v>45651</v>
      </c>
      <c r="B1049" s="21">
        <v>45651</v>
      </c>
      <c r="C1049" s="22" t="s">
        <v>9493</v>
      </c>
      <c r="D1049" s="22" t="s">
        <v>9498</v>
      </c>
      <c r="E1049" s="22" t="s">
        <v>6169</v>
      </c>
      <c r="F1049" s="22" t="s">
        <v>6762</v>
      </c>
      <c r="G1049" s="23">
        <v>0</v>
      </c>
      <c r="H1049" s="23">
        <v>9330102</v>
      </c>
      <c r="I1049" s="23">
        <v>0</v>
      </c>
      <c r="J1049" s="23">
        <v>1205800685</v>
      </c>
      <c r="K1049" s="22" t="s">
        <v>6845</v>
      </c>
      <c r="L1049" s="22" t="s">
        <v>6846</v>
      </c>
      <c r="M1049" s="22"/>
      <c r="N1049" s="22" t="s">
        <v>3700</v>
      </c>
      <c r="O1049" s="22" t="s">
        <v>3700</v>
      </c>
      <c r="P1049" s="22" t="s">
        <v>8583</v>
      </c>
      <c r="Q1049" s="22"/>
      <c r="T1049">
        <f t="shared" ref="T1049:T1112" si="49">+MONTH(A1049)</f>
        <v>12</v>
      </c>
      <c r="V1049" t="s">
        <v>369</v>
      </c>
    </row>
    <row r="1050" spans="1:22" x14ac:dyDescent="0.25">
      <c r="A1050" s="21">
        <v>45651</v>
      </c>
      <c r="B1050" s="21">
        <v>45651</v>
      </c>
      <c r="C1050" s="22" t="s">
        <v>9493</v>
      </c>
      <c r="D1050" s="22" t="s">
        <v>9499</v>
      </c>
      <c r="E1050" s="22" t="s">
        <v>6169</v>
      </c>
      <c r="F1050" s="22" t="s">
        <v>6762</v>
      </c>
      <c r="G1050" s="23">
        <v>0</v>
      </c>
      <c r="H1050" s="23">
        <v>35337396</v>
      </c>
      <c r="I1050" s="23">
        <v>0</v>
      </c>
      <c r="J1050" s="23">
        <v>1241138081</v>
      </c>
      <c r="K1050" s="22" t="s">
        <v>6845</v>
      </c>
      <c r="L1050" s="22" t="s">
        <v>6846</v>
      </c>
      <c r="M1050" s="22"/>
      <c r="N1050" s="22" t="s">
        <v>3418</v>
      </c>
      <c r="O1050" s="22" t="s">
        <v>3418</v>
      </c>
      <c r="P1050" s="22" t="s">
        <v>8583</v>
      </c>
      <c r="Q1050" s="22"/>
      <c r="T1050">
        <f t="shared" si="49"/>
        <v>12</v>
      </c>
      <c r="V1050" t="s">
        <v>369</v>
      </c>
    </row>
    <row r="1051" spans="1:22" x14ac:dyDescent="0.25">
      <c r="A1051" s="21">
        <v>45651</v>
      </c>
      <c r="B1051" s="21">
        <v>45651</v>
      </c>
      <c r="C1051" s="22" t="s">
        <v>9493</v>
      </c>
      <c r="D1051" s="22" t="s">
        <v>9500</v>
      </c>
      <c r="E1051" s="22" t="s">
        <v>6169</v>
      </c>
      <c r="F1051" s="22" t="s">
        <v>6762</v>
      </c>
      <c r="G1051" s="23">
        <v>0</v>
      </c>
      <c r="H1051" s="23">
        <v>10896125</v>
      </c>
      <c r="I1051" s="23">
        <v>0</v>
      </c>
      <c r="J1051" s="23">
        <v>1252034206</v>
      </c>
      <c r="K1051" s="22" t="s">
        <v>6845</v>
      </c>
      <c r="L1051" s="22" t="s">
        <v>6846</v>
      </c>
      <c r="M1051" s="22"/>
      <c r="N1051" s="22" t="s">
        <v>6907</v>
      </c>
      <c r="O1051" s="22" t="s">
        <v>6907</v>
      </c>
      <c r="P1051" s="22" t="s">
        <v>4428</v>
      </c>
      <c r="Q1051" s="22"/>
      <c r="T1051">
        <f t="shared" si="49"/>
        <v>12</v>
      </c>
      <c r="V1051" t="s">
        <v>369</v>
      </c>
    </row>
    <row r="1052" spans="1:22" x14ac:dyDescent="0.25">
      <c r="A1052" s="21">
        <v>45651</v>
      </c>
      <c r="B1052" s="21">
        <v>45651</v>
      </c>
      <c r="C1052" s="22" t="s">
        <v>9493</v>
      </c>
      <c r="D1052" s="22" t="s">
        <v>9501</v>
      </c>
      <c r="E1052" s="22" t="s">
        <v>6169</v>
      </c>
      <c r="F1052" s="22" t="s">
        <v>6762</v>
      </c>
      <c r="G1052" s="23">
        <v>0</v>
      </c>
      <c r="H1052" s="23">
        <v>10896125</v>
      </c>
      <c r="I1052" s="23">
        <v>0</v>
      </c>
      <c r="J1052" s="23">
        <v>1262930331</v>
      </c>
      <c r="K1052" s="22" t="s">
        <v>6845</v>
      </c>
      <c r="L1052" s="22" t="s">
        <v>6846</v>
      </c>
      <c r="M1052" s="22"/>
      <c r="N1052" s="22" t="s">
        <v>3655</v>
      </c>
      <c r="O1052" s="22" t="s">
        <v>3655</v>
      </c>
      <c r="P1052" s="22" t="s">
        <v>4428</v>
      </c>
      <c r="Q1052" s="22"/>
      <c r="T1052">
        <f t="shared" si="49"/>
        <v>12</v>
      </c>
      <c r="V1052" t="s">
        <v>369</v>
      </c>
    </row>
    <row r="1053" spans="1:22" x14ac:dyDescent="0.25">
      <c r="A1053" s="21">
        <v>45651</v>
      </c>
      <c r="B1053" s="21">
        <v>45651</v>
      </c>
      <c r="C1053" s="22" t="s">
        <v>9493</v>
      </c>
      <c r="D1053" s="22" t="s">
        <v>9502</v>
      </c>
      <c r="E1053" s="22" t="s">
        <v>6169</v>
      </c>
      <c r="F1053" s="22" t="s">
        <v>6762</v>
      </c>
      <c r="G1053" s="23">
        <v>0</v>
      </c>
      <c r="H1053" s="23">
        <v>14297499</v>
      </c>
      <c r="I1053" s="23">
        <v>0</v>
      </c>
      <c r="J1053" s="23">
        <v>1277227830</v>
      </c>
      <c r="K1053" s="22" t="s">
        <v>6845</v>
      </c>
      <c r="L1053" s="22" t="s">
        <v>6846</v>
      </c>
      <c r="M1053" s="22"/>
      <c r="N1053" s="22" t="s">
        <v>3423</v>
      </c>
      <c r="O1053" s="22" t="s">
        <v>3423</v>
      </c>
      <c r="P1053" s="22" t="s">
        <v>8583</v>
      </c>
      <c r="Q1053" s="22"/>
      <c r="T1053">
        <f t="shared" si="49"/>
        <v>12</v>
      </c>
      <c r="V1053" t="s">
        <v>369</v>
      </c>
    </row>
    <row r="1054" spans="1:22" x14ac:dyDescent="0.25">
      <c r="A1054" s="21">
        <v>45651</v>
      </c>
      <c r="B1054" s="21">
        <v>45651</v>
      </c>
      <c r="C1054" s="22" t="s">
        <v>9493</v>
      </c>
      <c r="D1054" s="22" t="s">
        <v>9503</v>
      </c>
      <c r="E1054" s="22" t="s">
        <v>6169</v>
      </c>
      <c r="F1054" s="22" t="s">
        <v>6762</v>
      </c>
      <c r="G1054" s="23">
        <v>0</v>
      </c>
      <c r="H1054" s="23">
        <v>11181050</v>
      </c>
      <c r="I1054" s="23">
        <v>0</v>
      </c>
      <c r="J1054" s="23">
        <v>1288408880</v>
      </c>
      <c r="K1054" s="22" t="s">
        <v>6845</v>
      </c>
      <c r="L1054" s="22" t="s">
        <v>6846</v>
      </c>
      <c r="M1054" s="22"/>
      <c r="N1054" s="22" t="s">
        <v>3705</v>
      </c>
      <c r="O1054" s="22" t="s">
        <v>3705</v>
      </c>
      <c r="P1054" s="22" t="s">
        <v>8583</v>
      </c>
      <c r="Q1054" s="22"/>
      <c r="T1054">
        <f t="shared" si="49"/>
        <v>12</v>
      </c>
      <c r="V1054" t="s">
        <v>369</v>
      </c>
    </row>
    <row r="1055" spans="1:22" x14ac:dyDescent="0.25">
      <c r="A1055" s="21">
        <v>45651</v>
      </c>
      <c r="B1055" s="21">
        <v>45651</v>
      </c>
      <c r="C1055" s="22" t="s">
        <v>9493</v>
      </c>
      <c r="D1055" s="22" t="s">
        <v>9504</v>
      </c>
      <c r="E1055" s="22" t="s">
        <v>6169</v>
      </c>
      <c r="F1055" s="22" t="s">
        <v>6762</v>
      </c>
      <c r="G1055" s="23">
        <v>0</v>
      </c>
      <c r="H1055" s="23">
        <v>7963243</v>
      </c>
      <c r="I1055" s="23">
        <v>0</v>
      </c>
      <c r="J1055" s="23">
        <v>1296372123</v>
      </c>
      <c r="K1055" s="22" t="s">
        <v>6845</v>
      </c>
      <c r="L1055" s="22" t="s">
        <v>6846</v>
      </c>
      <c r="M1055" s="22"/>
      <c r="N1055" s="22" t="s">
        <v>3623</v>
      </c>
      <c r="O1055" s="22" t="s">
        <v>3623</v>
      </c>
      <c r="P1055" s="22" t="s">
        <v>3518</v>
      </c>
      <c r="Q1055" s="22"/>
      <c r="T1055">
        <f t="shared" si="49"/>
        <v>12</v>
      </c>
      <c r="V1055" t="s">
        <v>369</v>
      </c>
    </row>
    <row r="1056" spans="1:22" x14ac:dyDescent="0.25">
      <c r="A1056" s="21">
        <v>45651</v>
      </c>
      <c r="B1056" s="21">
        <v>45651</v>
      </c>
      <c r="C1056" s="22" t="s">
        <v>9493</v>
      </c>
      <c r="D1056" s="22" t="s">
        <v>9505</v>
      </c>
      <c r="E1056" s="22" t="s">
        <v>6169</v>
      </c>
      <c r="F1056" s="22" t="s">
        <v>6762</v>
      </c>
      <c r="G1056" s="23">
        <v>0</v>
      </c>
      <c r="H1056" s="23">
        <v>9114372</v>
      </c>
      <c r="I1056" s="23">
        <v>0</v>
      </c>
      <c r="J1056" s="23">
        <v>1305486495</v>
      </c>
      <c r="K1056" s="22" t="s">
        <v>6845</v>
      </c>
      <c r="L1056" s="22" t="s">
        <v>6846</v>
      </c>
      <c r="M1056" s="22"/>
      <c r="N1056" s="22" t="s">
        <v>3660</v>
      </c>
      <c r="O1056" s="22" t="s">
        <v>3660</v>
      </c>
      <c r="P1056" s="22" t="s">
        <v>4428</v>
      </c>
      <c r="Q1056" s="22"/>
      <c r="T1056">
        <f t="shared" si="49"/>
        <v>12</v>
      </c>
      <c r="V1056" t="s">
        <v>369</v>
      </c>
    </row>
    <row r="1057" spans="1:22" x14ac:dyDescent="0.25">
      <c r="A1057" s="21">
        <v>45651</v>
      </c>
      <c r="B1057" s="21">
        <v>45651</v>
      </c>
      <c r="C1057" s="22" t="s">
        <v>9493</v>
      </c>
      <c r="D1057" s="22" t="s">
        <v>9506</v>
      </c>
      <c r="E1057" s="22" t="s">
        <v>6169</v>
      </c>
      <c r="F1057" s="22" t="s">
        <v>6762</v>
      </c>
      <c r="G1057" s="23">
        <v>0</v>
      </c>
      <c r="H1057" s="23">
        <v>7743471</v>
      </c>
      <c r="I1057" s="23">
        <v>0</v>
      </c>
      <c r="J1057" s="23">
        <v>1313229966</v>
      </c>
      <c r="K1057" s="22" t="s">
        <v>6845</v>
      </c>
      <c r="L1057" s="22" t="s">
        <v>6846</v>
      </c>
      <c r="M1057" s="22"/>
      <c r="N1057" s="22" t="s">
        <v>3618</v>
      </c>
      <c r="O1057" s="22" t="s">
        <v>3618</v>
      </c>
      <c r="P1057" s="22" t="s">
        <v>3612</v>
      </c>
      <c r="Q1057" s="22"/>
      <c r="T1057">
        <f t="shared" si="49"/>
        <v>12</v>
      </c>
      <c r="V1057" t="s">
        <v>369</v>
      </c>
    </row>
    <row r="1058" spans="1:22" x14ac:dyDescent="0.25">
      <c r="A1058" s="21">
        <v>45651</v>
      </c>
      <c r="B1058" s="21">
        <v>45651</v>
      </c>
      <c r="C1058" s="22" t="s">
        <v>9493</v>
      </c>
      <c r="D1058" s="22" t="s">
        <v>9507</v>
      </c>
      <c r="E1058" s="22" t="s">
        <v>6169</v>
      </c>
      <c r="F1058" s="22" t="s">
        <v>6762</v>
      </c>
      <c r="G1058" s="23">
        <v>0</v>
      </c>
      <c r="H1058" s="23">
        <v>11317538</v>
      </c>
      <c r="I1058" s="23">
        <v>0</v>
      </c>
      <c r="J1058" s="23">
        <v>1324547504</v>
      </c>
      <c r="K1058" s="22" t="s">
        <v>6845</v>
      </c>
      <c r="L1058" s="22" t="s">
        <v>6846</v>
      </c>
      <c r="M1058" s="22"/>
      <c r="N1058" s="22" t="s">
        <v>3665</v>
      </c>
      <c r="O1058" s="22" t="s">
        <v>3665</v>
      </c>
      <c r="P1058" s="22" t="s">
        <v>4428</v>
      </c>
      <c r="Q1058" s="22"/>
      <c r="T1058">
        <f t="shared" si="49"/>
        <v>12</v>
      </c>
      <c r="V1058" t="s">
        <v>369</v>
      </c>
    </row>
    <row r="1059" spans="1:22" x14ac:dyDescent="0.25">
      <c r="A1059" s="21">
        <v>45651</v>
      </c>
      <c r="B1059" s="21">
        <v>45651</v>
      </c>
      <c r="C1059" s="22" t="s">
        <v>9493</v>
      </c>
      <c r="D1059" s="22" t="s">
        <v>9508</v>
      </c>
      <c r="E1059" s="22" t="s">
        <v>6169</v>
      </c>
      <c r="F1059" s="22" t="s">
        <v>6762</v>
      </c>
      <c r="G1059" s="23">
        <v>0</v>
      </c>
      <c r="H1059" s="23">
        <v>9534857</v>
      </c>
      <c r="I1059" s="23">
        <v>0</v>
      </c>
      <c r="J1059" s="23">
        <v>1334082361</v>
      </c>
      <c r="K1059" s="22" t="s">
        <v>6845</v>
      </c>
      <c r="L1059" s="22" t="s">
        <v>6846</v>
      </c>
      <c r="M1059" s="22"/>
      <c r="N1059" s="22" t="s">
        <v>9509</v>
      </c>
      <c r="O1059" s="22" t="s">
        <v>9509</v>
      </c>
      <c r="P1059" s="22" t="s">
        <v>8583</v>
      </c>
      <c r="Q1059" s="22"/>
      <c r="T1059">
        <f t="shared" si="49"/>
        <v>12</v>
      </c>
      <c r="V1059" t="s">
        <v>369</v>
      </c>
    </row>
    <row r="1060" spans="1:22" x14ac:dyDescent="0.25">
      <c r="A1060" s="21">
        <v>45651</v>
      </c>
      <c r="B1060" s="21">
        <v>45651</v>
      </c>
      <c r="C1060" s="22" t="s">
        <v>9493</v>
      </c>
      <c r="D1060" s="22" t="s">
        <v>9510</v>
      </c>
      <c r="E1060" s="22" t="s">
        <v>6169</v>
      </c>
      <c r="F1060" s="22" t="s">
        <v>6762</v>
      </c>
      <c r="G1060" s="23">
        <v>0</v>
      </c>
      <c r="H1060" s="23">
        <v>15992979</v>
      </c>
      <c r="I1060" s="23">
        <v>0</v>
      </c>
      <c r="J1060" s="23">
        <v>1350075340</v>
      </c>
      <c r="K1060" s="22" t="s">
        <v>6845</v>
      </c>
      <c r="L1060" s="22" t="s">
        <v>6846</v>
      </c>
      <c r="M1060" s="22"/>
      <c r="N1060" s="22" t="s">
        <v>3708</v>
      </c>
      <c r="O1060" s="22" t="s">
        <v>3708</v>
      </c>
      <c r="P1060" s="22" t="s">
        <v>8583</v>
      </c>
      <c r="Q1060" s="22"/>
      <c r="T1060">
        <f t="shared" si="49"/>
        <v>12</v>
      </c>
      <c r="V1060" t="s">
        <v>369</v>
      </c>
    </row>
    <row r="1061" spans="1:22" x14ac:dyDescent="0.25">
      <c r="A1061" s="21">
        <v>45651</v>
      </c>
      <c r="B1061" s="21">
        <v>45651</v>
      </c>
      <c r="C1061" s="22" t="s">
        <v>9493</v>
      </c>
      <c r="D1061" s="22" t="s">
        <v>9511</v>
      </c>
      <c r="E1061" s="22" t="s">
        <v>6169</v>
      </c>
      <c r="F1061" s="22" t="s">
        <v>6762</v>
      </c>
      <c r="G1061" s="23">
        <v>0</v>
      </c>
      <c r="H1061" s="23">
        <v>9534857</v>
      </c>
      <c r="I1061" s="23">
        <v>0</v>
      </c>
      <c r="J1061" s="23">
        <v>1359610197</v>
      </c>
      <c r="K1061" s="22" t="s">
        <v>6845</v>
      </c>
      <c r="L1061" s="22" t="s">
        <v>6846</v>
      </c>
      <c r="M1061" s="22"/>
      <c r="N1061" s="22" t="s">
        <v>3713</v>
      </c>
      <c r="O1061" s="22" t="s">
        <v>3713</v>
      </c>
      <c r="P1061" s="22" t="s">
        <v>4428</v>
      </c>
      <c r="Q1061" s="22"/>
      <c r="T1061">
        <f t="shared" si="49"/>
        <v>12</v>
      </c>
      <c r="V1061" t="s">
        <v>369</v>
      </c>
    </row>
    <row r="1062" spans="1:22" x14ac:dyDescent="0.25">
      <c r="A1062" s="21">
        <v>45651</v>
      </c>
      <c r="B1062" s="21">
        <v>45651</v>
      </c>
      <c r="C1062" s="22" t="s">
        <v>9493</v>
      </c>
      <c r="D1062" s="22" t="s">
        <v>9512</v>
      </c>
      <c r="E1062" s="22" t="s">
        <v>6169</v>
      </c>
      <c r="F1062" s="22" t="s">
        <v>6762</v>
      </c>
      <c r="G1062" s="23">
        <v>0</v>
      </c>
      <c r="H1062" s="23">
        <v>14900757</v>
      </c>
      <c r="I1062" s="23">
        <v>0</v>
      </c>
      <c r="J1062" s="23">
        <v>1374510954</v>
      </c>
      <c r="K1062" s="22" t="s">
        <v>6845</v>
      </c>
      <c r="L1062" s="22" t="s">
        <v>6846</v>
      </c>
      <c r="M1062" s="22"/>
      <c r="N1062" s="22" t="s">
        <v>3411</v>
      </c>
      <c r="O1062" s="22" t="s">
        <v>3411</v>
      </c>
      <c r="P1062" s="22" t="s">
        <v>8583</v>
      </c>
      <c r="Q1062" s="22"/>
      <c r="T1062">
        <f t="shared" si="49"/>
        <v>12</v>
      </c>
      <c r="V1062" t="s">
        <v>369</v>
      </c>
    </row>
    <row r="1063" spans="1:22" x14ac:dyDescent="0.25">
      <c r="A1063" s="21">
        <v>45651</v>
      </c>
      <c r="B1063" s="21">
        <v>45651</v>
      </c>
      <c r="C1063" s="22" t="s">
        <v>9493</v>
      </c>
      <c r="D1063" s="22" t="s">
        <v>9513</v>
      </c>
      <c r="E1063" s="22" t="s">
        <v>6169</v>
      </c>
      <c r="F1063" s="22" t="s">
        <v>6762</v>
      </c>
      <c r="G1063" s="23">
        <v>0</v>
      </c>
      <c r="H1063" s="23">
        <v>19710483</v>
      </c>
      <c r="I1063" s="23">
        <v>0</v>
      </c>
      <c r="J1063" s="23">
        <v>1394221437</v>
      </c>
      <c r="K1063" s="22" t="s">
        <v>6845</v>
      </c>
      <c r="L1063" s="22" t="s">
        <v>6846</v>
      </c>
      <c r="M1063" s="22"/>
      <c r="N1063" s="22" t="s">
        <v>3414</v>
      </c>
      <c r="O1063" s="22" t="s">
        <v>3414</v>
      </c>
      <c r="P1063" s="22" t="s">
        <v>8583</v>
      </c>
      <c r="Q1063" s="22"/>
      <c r="T1063">
        <f t="shared" si="49"/>
        <v>12</v>
      </c>
      <c r="V1063" t="s">
        <v>369</v>
      </c>
    </row>
    <row r="1064" spans="1:22" x14ac:dyDescent="0.25">
      <c r="A1064" s="21">
        <v>45651</v>
      </c>
      <c r="B1064" s="21">
        <v>45651</v>
      </c>
      <c r="C1064" s="22" t="s">
        <v>9493</v>
      </c>
      <c r="D1064" s="22" t="s">
        <v>9514</v>
      </c>
      <c r="E1064" s="22" t="s">
        <v>6169</v>
      </c>
      <c r="F1064" s="22" t="s">
        <v>6762</v>
      </c>
      <c r="G1064" s="23">
        <v>0</v>
      </c>
      <c r="H1064" s="23">
        <v>11415113</v>
      </c>
      <c r="I1064" s="23">
        <v>0</v>
      </c>
      <c r="J1064" s="23">
        <v>1405636550</v>
      </c>
      <c r="K1064" s="22" t="s">
        <v>6845</v>
      </c>
      <c r="L1064" s="22" t="s">
        <v>6846</v>
      </c>
      <c r="M1064" s="22"/>
      <c r="N1064" s="22" t="s">
        <v>3716</v>
      </c>
      <c r="O1064" s="22" t="s">
        <v>3716</v>
      </c>
      <c r="P1064" s="22" t="s">
        <v>8583</v>
      </c>
      <c r="Q1064" s="22"/>
      <c r="T1064">
        <f t="shared" si="49"/>
        <v>12</v>
      </c>
      <c r="V1064" t="s">
        <v>369</v>
      </c>
    </row>
    <row r="1065" spans="1:22" x14ac:dyDescent="0.25">
      <c r="A1065" s="21">
        <v>45651</v>
      </c>
      <c r="B1065" s="21">
        <v>45651</v>
      </c>
      <c r="C1065" s="22" t="s">
        <v>9493</v>
      </c>
      <c r="D1065" s="22" t="s">
        <v>9515</v>
      </c>
      <c r="E1065" s="22" t="s">
        <v>6169</v>
      </c>
      <c r="F1065" s="22" t="s">
        <v>6762</v>
      </c>
      <c r="G1065" s="23">
        <v>0</v>
      </c>
      <c r="H1065" s="23">
        <v>10455460</v>
      </c>
      <c r="I1065" s="23">
        <v>0</v>
      </c>
      <c r="J1065" s="23">
        <v>1416092010</v>
      </c>
      <c r="K1065" s="22" t="s">
        <v>6845</v>
      </c>
      <c r="L1065" s="22" t="s">
        <v>6846</v>
      </c>
      <c r="M1065" s="22"/>
      <c r="N1065" s="22" t="s">
        <v>3691</v>
      </c>
      <c r="O1065" s="22" t="s">
        <v>3691</v>
      </c>
      <c r="P1065" s="22" t="s">
        <v>4428</v>
      </c>
      <c r="Q1065" s="22"/>
      <c r="T1065">
        <f t="shared" si="49"/>
        <v>12</v>
      </c>
      <c r="V1065" t="s">
        <v>369</v>
      </c>
    </row>
    <row r="1066" spans="1:22" x14ac:dyDescent="0.25">
      <c r="A1066" s="21">
        <v>45651</v>
      </c>
      <c r="B1066" s="21">
        <v>45651</v>
      </c>
      <c r="C1066" s="22" t="s">
        <v>9493</v>
      </c>
      <c r="D1066" s="22" t="s">
        <v>9516</v>
      </c>
      <c r="E1066" s="22" t="s">
        <v>6169</v>
      </c>
      <c r="F1066" s="22" t="s">
        <v>6762</v>
      </c>
      <c r="G1066" s="23">
        <v>0</v>
      </c>
      <c r="H1066" s="23">
        <v>11863035</v>
      </c>
      <c r="I1066" s="23">
        <v>0</v>
      </c>
      <c r="J1066" s="23">
        <v>1427955045</v>
      </c>
      <c r="K1066" s="22" t="s">
        <v>6845</v>
      </c>
      <c r="L1066" s="22" t="s">
        <v>6846</v>
      </c>
      <c r="M1066" s="22"/>
      <c r="N1066" s="22" t="s">
        <v>3517</v>
      </c>
      <c r="O1066" s="22" t="s">
        <v>3517</v>
      </c>
      <c r="P1066" s="22" t="s">
        <v>3518</v>
      </c>
      <c r="Q1066" s="22"/>
      <c r="T1066">
        <f t="shared" si="49"/>
        <v>12</v>
      </c>
      <c r="V1066" t="s">
        <v>369</v>
      </c>
    </row>
    <row r="1067" spans="1:22" x14ac:dyDescent="0.25">
      <c r="A1067" s="21">
        <v>45651</v>
      </c>
      <c r="B1067" s="21">
        <v>45651</v>
      </c>
      <c r="C1067" s="22" t="s">
        <v>9493</v>
      </c>
      <c r="D1067" s="22" t="s">
        <v>9517</v>
      </c>
      <c r="E1067" s="22" t="s">
        <v>6169</v>
      </c>
      <c r="F1067" s="22" t="s">
        <v>6762</v>
      </c>
      <c r="G1067" s="23">
        <v>0</v>
      </c>
      <c r="H1067" s="23">
        <v>21223430</v>
      </c>
      <c r="I1067" s="23">
        <v>0</v>
      </c>
      <c r="J1067" s="23">
        <v>1449178475</v>
      </c>
      <c r="K1067" s="22" t="s">
        <v>6845</v>
      </c>
      <c r="L1067" s="22" t="s">
        <v>6846</v>
      </c>
      <c r="M1067" s="22"/>
      <c r="N1067" s="22" t="s">
        <v>2284</v>
      </c>
      <c r="O1067" s="22" t="s">
        <v>2284</v>
      </c>
      <c r="P1067" s="22" t="s">
        <v>8583</v>
      </c>
      <c r="Q1067" s="22"/>
      <c r="T1067">
        <f t="shared" si="49"/>
        <v>12</v>
      </c>
      <c r="V1067" t="s">
        <v>369</v>
      </c>
    </row>
    <row r="1068" spans="1:22" x14ac:dyDescent="0.25">
      <c r="A1068" s="21">
        <v>45653</v>
      </c>
      <c r="B1068" s="21">
        <v>45653</v>
      </c>
      <c r="C1068" s="22" t="s">
        <v>9518</v>
      </c>
      <c r="D1068" s="22" t="s">
        <v>9519</v>
      </c>
      <c r="E1068" s="22" t="s">
        <v>6169</v>
      </c>
      <c r="F1068" s="22" t="s">
        <v>6762</v>
      </c>
      <c r="G1068" s="23">
        <v>0</v>
      </c>
      <c r="H1068" s="23">
        <v>65148672</v>
      </c>
      <c r="I1068" s="23">
        <v>0</v>
      </c>
      <c r="J1068" s="23">
        <v>1514327147</v>
      </c>
      <c r="K1068" s="22" t="s">
        <v>9404</v>
      </c>
      <c r="L1068" s="22" t="s">
        <v>9405</v>
      </c>
      <c r="M1068" s="22"/>
      <c r="N1068" s="22" t="s">
        <v>9520</v>
      </c>
      <c r="O1068" s="22" t="s">
        <v>9520</v>
      </c>
      <c r="P1068" s="22" t="s">
        <v>4428</v>
      </c>
      <c r="Q1068" s="22"/>
      <c r="T1068">
        <f t="shared" si="49"/>
        <v>12</v>
      </c>
      <c r="V1068" t="s">
        <v>369</v>
      </c>
    </row>
    <row r="1069" spans="1:22" x14ac:dyDescent="0.25">
      <c r="A1069" s="21">
        <v>45653</v>
      </c>
      <c r="B1069" s="21">
        <v>45653</v>
      </c>
      <c r="C1069" s="22" t="s">
        <v>9521</v>
      </c>
      <c r="D1069" s="22" t="s">
        <v>9522</v>
      </c>
      <c r="E1069" s="22" t="s">
        <v>6169</v>
      </c>
      <c r="F1069" s="22" t="s">
        <v>6762</v>
      </c>
      <c r="G1069" s="23">
        <v>0</v>
      </c>
      <c r="H1069" s="23">
        <v>18181818</v>
      </c>
      <c r="I1069" s="23">
        <v>0</v>
      </c>
      <c r="J1069" s="23">
        <v>1532508965</v>
      </c>
      <c r="K1069" s="22" t="s">
        <v>8771</v>
      </c>
      <c r="L1069" s="22" t="s">
        <v>8772</v>
      </c>
      <c r="M1069" s="22"/>
      <c r="N1069" s="22" t="s">
        <v>9523</v>
      </c>
      <c r="O1069" s="22" t="s">
        <v>9523</v>
      </c>
      <c r="P1069" s="22"/>
      <c r="Q1069" s="22"/>
      <c r="T1069">
        <f t="shared" si="49"/>
        <v>12</v>
      </c>
      <c r="V1069" t="s">
        <v>369</v>
      </c>
    </row>
    <row r="1070" spans="1:22" x14ac:dyDescent="0.25">
      <c r="A1070" s="21">
        <v>45656</v>
      </c>
      <c r="B1070" s="21">
        <v>45656</v>
      </c>
      <c r="C1070" s="22" t="s">
        <v>9524</v>
      </c>
      <c r="D1070" s="22" t="s">
        <v>9525</v>
      </c>
      <c r="E1070" s="22" t="s">
        <v>6169</v>
      </c>
      <c r="F1070" s="22" t="s">
        <v>6762</v>
      </c>
      <c r="G1070" s="23">
        <v>0</v>
      </c>
      <c r="H1070" s="23">
        <v>232894949</v>
      </c>
      <c r="I1070" s="23">
        <v>0</v>
      </c>
      <c r="J1070" s="23">
        <v>1765403914</v>
      </c>
      <c r="K1070" s="22" t="s">
        <v>9526</v>
      </c>
      <c r="L1070" s="22" t="s">
        <v>9527</v>
      </c>
      <c r="M1070" s="22"/>
      <c r="N1070" s="22" t="s">
        <v>9528</v>
      </c>
      <c r="O1070" s="22" t="s">
        <v>9528</v>
      </c>
      <c r="P1070" s="22" t="s">
        <v>9529</v>
      </c>
      <c r="Q1070" s="22"/>
      <c r="T1070">
        <f t="shared" si="49"/>
        <v>12</v>
      </c>
      <c r="V1070" t="s">
        <v>369</v>
      </c>
    </row>
    <row r="1071" spans="1:22" x14ac:dyDescent="0.25">
      <c r="A1071" s="21">
        <v>45657</v>
      </c>
      <c r="B1071" s="21">
        <v>45657</v>
      </c>
      <c r="C1071" s="22" t="s">
        <v>9530</v>
      </c>
      <c r="D1071" s="22" t="s">
        <v>9531</v>
      </c>
      <c r="E1071" s="22" t="s">
        <v>6169</v>
      </c>
      <c r="F1071" s="22" t="s">
        <v>6762</v>
      </c>
      <c r="G1071" s="23">
        <v>0</v>
      </c>
      <c r="H1071" s="23">
        <v>294591787</v>
      </c>
      <c r="I1071" s="23">
        <v>0</v>
      </c>
      <c r="J1071" s="23">
        <v>2059995701</v>
      </c>
      <c r="K1071" s="22" t="s">
        <v>590</v>
      </c>
      <c r="L1071" s="22" t="s">
        <v>591</v>
      </c>
      <c r="M1071" s="22"/>
      <c r="N1071" s="22" t="s">
        <v>3928</v>
      </c>
      <c r="O1071" s="22" t="s">
        <v>3928</v>
      </c>
      <c r="P1071" s="22" t="s">
        <v>573</v>
      </c>
      <c r="Q1071" s="22"/>
      <c r="T1071">
        <f t="shared" si="49"/>
        <v>12</v>
      </c>
      <c r="V1071" t="s">
        <v>369</v>
      </c>
    </row>
    <row r="1072" spans="1:22" x14ac:dyDescent="0.25">
      <c r="A1072" s="21">
        <v>45657</v>
      </c>
      <c r="B1072" s="21">
        <v>45657</v>
      </c>
      <c r="C1072" s="22" t="s">
        <v>9530</v>
      </c>
      <c r="D1072" s="22" t="s">
        <v>9532</v>
      </c>
      <c r="E1072" s="22" t="s">
        <v>6169</v>
      </c>
      <c r="F1072" s="22" t="s">
        <v>6762</v>
      </c>
      <c r="G1072" s="23">
        <v>0</v>
      </c>
      <c r="H1072" s="23">
        <v>135034295</v>
      </c>
      <c r="I1072" s="23">
        <v>0</v>
      </c>
      <c r="J1072" s="23">
        <v>2195029996</v>
      </c>
      <c r="K1072" s="22" t="s">
        <v>590</v>
      </c>
      <c r="L1072" s="22" t="s">
        <v>591</v>
      </c>
      <c r="M1072" s="22"/>
      <c r="N1072" s="22" t="s">
        <v>6756</v>
      </c>
      <c r="O1072" s="22" t="s">
        <v>6756</v>
      </c>
      <c r="P1072" s="22" t="s">
        <v>573</v>
      </c>
      <c r="Q1072" s="22"/>
      <c r="T1072">
        <f t="shared" si="49"/>
        <v>12</v>
      </c>
      <c r="V1072" t="s">
        <v>369</v>
      </c>
    </row>
    <row r="1073" spans="1:22" x14ac:dyDescent="0.25">
      <c r="A1073" s="21">
        <v>45657</v>
      </c>
      <c r="B1073" s="21">
        <v>45657</v>
      </c>
      <c r="C1073" s="22" t="s">
        <v>9530</v>
      </c>
      <c r="D1073" s="22" t="s">
        <v>9533</v>
      </c>
      <c r="E1073" s="22" t="s">
        <v>6169</v>
      </c>
      <c r="F1073" s="22" t="s">
        <v>6762</v>
      </c>
      <c r="G1073" s="23">
        <v>0</v>
      </c>
      <c r="H1073" s="23">
        <v>103091950</v>
      </c>
      <c r="I1073" s="23">
        <v>0</v>
      </c>
      <c r="J1073" s="23">
        <v>2298121946</v>
      </c>
      <c r="K1073" s="22" t="s">
        <v>590</v>
      </c>
      <c r="L1073" s="22" t="s">
        <v>591</v>
      </c>
      <c r="M1073" s="22"/>
      <c r="N1073" s="22" t="s">
        <v>8331</v>
      </c>
      <c r="O1073" s="22" t="s">
        <v>8331</v>
      </c>
      <c r="P1073" s="22" t="s">
        <v>573</v>
      </c>
      <c r="Q1073" s="22"/>
      <c r="T1073">
        <f t="shared" si="49"/>
        <v>12</v>
      </c>
      <c r="V1073" t="s">
        <v>369</v>
      </c>
    </row>
    <row r="1074" spans="1:22" x14ac:dyDescent="0.25">
      <c r="A1074" s="21">
        <v>45657</v>
      </c>
      <c r="B1074" s="21">
        <v>45657</v>
      </c>
      <c r="C1074" s="22" t="s">
        <v>9530</v>
      </c>
      <c r="D1074" s="22" t="s">
        <v>9534</v>
      </c>
      <c r="E1074" s="22" t="s">
        <v>6169</v>
      </c>
      <c r="F1074" s="22" t="s">
        <v>6762</v>
      </c>
      <c r="G1074" s="23">
        <v>0</v>
      </c>
      <c r="H1074" s="23">
        <v>128828771</v>
      </c>
      <c r="I1074" s="23">
        <v>0</v>
      </c>
      <c r="J1074" s="23">
        <v>2426950717</v>
      </c>
      <c r="K1074" s="22" t="s">
        <v>590</v>
      </c>
      <c r="L1074" s="22" t="s">
        <v>591</v>
      </c>
      <c r="M1074" s="22"/>
      <c r="N1074" s="22" t="s">
        <v>3529</v>
      </c>
      <c r="O1074" s="22" t="s">
        <v>3529</v>
      </c>
      <c r="P1074" s="22" t="s">
        <v>573</v>
      </c>
      <c r="Q1074" s="22"/>
      <c r="T1074">
        <f t="shared" si="49"/>
        <v>12</v>
      </c>
      <c r="V1074" t="s">
        <v>369</v>
      </c>
    </row>
    <row r="1075" spans="1:22" x14ac:dyDescent="0.25">
      <c r="A1075" s="21">
        <v>45657</v>
      </c>
      <c r="B1075" s="21">
        <v>45657</v>
      </c>
      <c r="C1075" s="22" t="s">
        <v>9530</v>
      </c>
      <c r="D1075" s="22" t="s">
        <v>9535</v>
      </c>
      <c r="E1075" s="22" t="s">
        <v>6169</v>
      </c>
      <c r="F1075" s="22" t="s">
        <v>6762</v>
      </c>
      <c r="G1075" s="23">
        <v>0</v>
      </c>
      <c r="H1075" s="23">
        <v>115328825</v>
      </c>
      <c r="I1075" s="23">
        <v>0</v>
      </c>
      <c r="J1075" s="23">
        <v>2542279542</v>
      </c>
      <c r="K1075" s="22" t="s">
        <v>590</v>
      </c>
      <c r="L1075" s="22" t="s">
        <v>591</v>
      </c>
      <c r="M1075" s="22"/>
      <c r="N1075" s="22" t="s">
        <v>3526</v>
      </c>
      <c r="O1075" s="22" t="s">
        <v>3526</v>
      </c>
      <c r="P1075" s="22" t="s">
        <v>573</v>
      </c>
      <c r="Q1075" s="22"/>
      <c r="T1075">
        <f t="shared" si="49"/>
        <v>12</v>
      </c>
      <c r="V1075" t="s">
        <v>369</v>
      </c>
    </row>
    <row r="1076" spans="1:22" x14ac:dyDescent="0.25">
      <c r="A1076" s="21">
        <v>45657</v>
      </c>
      <c r="B1076" s="21">
        <v>45657</v>
      </c>
      <c r="C1076" s="22" t="s">
        <v>9530</v>
      </c>
      <c r="D1076" s="22" t="s">
        <v>9536</v>
      </c>
      <c r="E1076" s="22" t="s">
        <v>6169</v>
      </c>
      <c r="F1076" s="22" t="s">
        <v>6762</v>
      </c>
      <c r="G1076" s="23">
        <v>0</v>
      </c>
      <c r="H1076" s="23">
        <v>78725135</v>
      </c>
      <c r="I1076" s="23">
        <v>0</v>
      </c>
      <c r="J1076" s="23">
        <v>2621004677</v>
      </c>
      <c r="K1076" s="22" t="s">
        <v>590</v>
      </c>
      <c r="L1076" s="22" t="s">
        <v>591</v>
      </c>
      <c r="M1076" s="22"/>
      <c r="N1076" s="22" t="s">
        <v>3454</v>
      </c>
      <c r="O1076" s="22" t="s">
        <v>3454</v>
      </c>
      <c r="P1076" s="22" t="s">
        <v>573</v>
      </c>
      <c r="Q1076" s="22"/>
      <c r="T1076">
        <f t="shared" si="49"/>
        <v>12</v>
      </c>
      <c r="V1076" t="s">
        <v>369</v>
      </c>
    </row>
    <row r="1077" spans="1:22" x14ac:dyDescent="0.25">
      <c r="A1077" s="21">
        <v>45657</v>
      </c>
      <c r="B1077" s="21">
        <v>45657</v>
      </c>
      <c r="C1077" s="22" t="s">
        <v>9530</v>
      </c>
      <c r="D1077" s="22" t="s">
        <v>9537</v>
      </c>
      <c r="E1077" s="22" t="s">
        <v>6169</v>
      </c>
      <c r="F1077" s="22" t="s">
        <v>6762</v>
      </c>
      <c r="G1077" s="23">
        <v>0</v>
      </c>
      <c r="H1077" s="23">
        <v>53813840</v>
      </c>
      <c r="I1077" s="23">
        <v>0</v>
      </c>
      <c r="J1077" s="23">
        <v>2674818517</v>
      </c>
      <c r="K1077" s="22" t="s">
        <v>590</v>
      </c>
      <c r="L1077" s="22" t="s">
        <v>591</v>
      </c>
      <c r="M1077" s="22"/>
      <c r="N1077" s="22" t="s">
        <v>3460</v>
      </c>
      <c r="O1077" s="22" t="s">
        <v>3460</v>
      </c>
      <c r="P1077" s="22" t="s">
        <v>573</v>
      </c>
      <c r="Q1077" s="22"/>
      <c r="T1077">
        <f t="shared" si="49"/>
        <v>12</v>
      </c>
      <c r="V1077" t="s">
        <v>369</v>
      </c>
    </row>
    <row r="1078" spans="1:22" x14ac:dyDescent="0.25">
      <c r="A1078" s="21">
        <v>45657</v>
      </c>
      <c r="B1078" s="21">
        <v>45657</v>
      </c>
      <c r="C1078" s="22" t="s">
        <v>9530</v>
      </c>
      <c r="D1078" s="22" t="s">
        <v>9538</v>
      </c>
      <c r="E1078" s="22" t="s">
        <v>6169</v>
      </c>
      <c r="F1078" s="22" t="s">
        <v>6762</v>
      </c>
      <c r="G1078" s="23">
        <v>0</v>
      </c>
      <c r="H1078" s="23">
        <v>229665965</v>
      </c>
      <c r="I1078" s="23">
        <v>0</v>
      </c>
      <c r="J1078" s="23">
        <v>2904484482</v>
      </c>
      <c r="K1078" s="22" t="s">
        <v>590</v>
      </c>
      <c r="L1078" s="22" t="s">
        <v>591</v>
      </c>
      <c r="M1078" s="22"/>
      <c r="N1078" s="22" t="s">
        <v>6377</v>
      </c>
      <c r="O1078" s="22" t="s">
        <v>6377</v>
      </c>
      <c r="P1078" s="22" t="s">
        <v>573</v>
      </c>
      <c r="Q1078" s="22"/>
      <c r="T1078">
        <f t="shared" si="49"/>
        <v>12</v>
      </c>
      <c r="V1078" t="s">
        <v>369</v>
      </c>
    </row>
    <row r="1079" spans="1:22" x14ac:dyDescent="0.25">
      <c r="A1079" s="21">
        <v>45657</v>
      </c>
      <c r="B1079" s="21">
        <v>45657</v>
      </c>
      <c r="C1079" s="22" t="s">
        <v>9530</v>
      </c>
      <c r="D1079" s="22" t="s">
        <v>9539</v>
      </c>
      <c r="E1079" s="22" t="s">
        <v>6169</v>
      </c>
      <c r="F1079" s="22" t="s">
        <v>6762</v>
      </c>
      <c r="G1079" s="23">
        <v>0</v>
      </c>
      <c r="H1079" s="23">
        <v>10238006</v>
      </c>
      <c r="I1079" s="23">
        <v>0</v>
      </c>
      <c r="J1079" s="23">
        <v>2914722488</v>
      </c>
      <c r="K1079" s="22" t="s">
        <v>590</v>
      </c>
      <c r="L1079" s="22" t="s">
        <v>591</v>
      </c>
      <c r="M1079" s="22"/>
      <c r="N1079" s="22" t="s">
        <v>5767</v>
      </c>
      <c r="O1079" s="22" t="s">
        <v>5767</v>
      </c>
      <c r="P1079" s="22" t="s">
        <v>573</v>
      </c>
      <c r="Q1079" s="22"/>
      <c r="T1079">
        <f t="shared" si="49"/>
        <v>12</v>
      </c>
      <c r="V1079" t="s">
        <v>369</v>
      </c>
    </row>
    <row r="1080" spans="1:22" x14ac:dyDescent="0.25">
      <c r="A1080" s="21">
        <v>45657</v>
      </c>
      <c r="B1080" s="21">
        <v>45657</v>
      </c>
      <c r="C1080" s="22" t="s">
        <v>9530</v>
      </c>
      <c r="D1080" s="22" t="s">
        <v>9540</v>
      </c>
      <c r="E1080" s="22" t="s">
        <v>6169</v>
      </c>
      <c r="F1080" s="22" t="s">
        <v>6762</v>
      </c>
      <c r="G1080" s="23">
        <v>0</v>
      </c>
      <c r="H1080" s="23">
        <v>19030689</v>
      </c>
      <c r="I1080" s="23">
        <v>0</v>
      </c>
      <c r="J1080" s="23">
        <v>2933753177</v>
      </c>
      <c r="K1080" s="22" t="s">
        <v>590</v>
      </c>
      <c r="L1080" s="22" t="s">
        <v>591</v>
      </c>
      <c r="M1080" s="22"/>
      <c r="N1080" s="22" t="s">
        <v>3481</v>
      </c>
      <c r="O1080" s="22" t="s">
        <v>3481</v>
      </c>
      <c r="P1080" s="22" t="s">
        <v>573</v>
      </c>
      <c r="Q1080" s="22"/>
      <c r="T1080">
        <f t="shared" si="49"/>
        <v>12</v>
      </c>
      <c r="V1080" t="s">
        <v>369</v>
      </c>
    </row>
    <row r="1081" spans="1:22" x14ac:dyDescent="0.25">
      <c r="A1081" s="21">
        <v>45657</v>
      </c>
      <c r="B1081" s="21">
        <v>45657</v>
      </c>
      <c r="C1081" s="22" t="s">
        <v>9530</v>
      </c>
      <c r="D1081" s="22" t="s">
        <v>9541</v>
      </c>
      <c r="E1081" s="22" t="s">
        <v>6169</v>
      </c>
      <c r="F1081" s="22" t="s">
        <v>6762</v>
      </c>
      <c r="G1081" s="23">
        <v>0</v>
      </c>
      <c r="H1081" s="23">
        <v>16122448</v>
      </c>
      <c r="I1081" s="23">
        <v>0</v>
      </c>
      <c r="J1081" s="23">
        <v>2949875625</v>
      </c>
      <c r="K1081" s="22" t="s">
        <v>590</v>
      </c>
      <c r="L1081" s="22" t="s">
        <v>591</v>
      </c>
      <c r="M1081" s="22"/>
      <c r="N1081" s="22" t="s">
        <v>5762</v>
      </c>
      <c r="O1081" s="22" t="s">
        <v>5762</v>
      </c>
      <c r="P1081" s="22" t="s">
        <v>573</v>
      </c>
      <c r="Q1081" s="22"/>
      <c r="T1081">
        <f t="shared" si="49"/>
        <v>12</v>
      </c>
      <c r="V1081" t="s">
        <v>369</v>
      </c>
    </row>
    <row r="1082" spans="1:22" x14ac:dyDescent="0.25">
      <c r="A1082" s="21">
        <v>45657</v>
      </c>
      <c r="B1082" s="21">
        <v>45657</v>
      </c>
      <c r="C1082" s="22" t="s">
        <v>9530</v>
      </c>
      <c r="D1082" s="22" t="s">
        <v>9542</v>
      </c>
      <c r="E1082" s="22" t="s">
        <v>6169</v>
      </c>
      <c r="F1082" s="22" t="s">
        <v>6762</v>
      </c>
      <c r="G1082" s="23">
        <v>0</v>
      </c>
      <c r="H1082" s="23">
        <v>11378242</v>
      </c>
      <c r="I1082" s="23">
        <v>0</v>
      </c>
      <c r="J1082" s="23">
        <v>2961253867</v>
      </c>
      <c r="K1082" s="22" t="s">
        <v>590</v>
      </c>
      <c r="L1082" s="22" t="s">
        <v>591</v>
      </c>
      <c r="M1082" s="22"/>
      <c r="N1082" s="22" t="s">
        <v>5764</v>
      </c>
      <c r="O1082" s="22" t="s">
        <v>5764</v>
      </c>
      <c r="P1082" s="22" t="s">
        <v>573</v>
      </c>
      <c r="Q1082" s="22"/>
      <c r="T1082">
        <f t="shared" si="49"/>
        <v>12</v>
      </c>
      <c r="V1082" t="s">
        <v>369</v>
      </c>
    </row>
    <row r="1083" spans="1:22" x14ac:dyDescent="0.25">
      <c r="A1083" s="21">
        <v>45657</v>
      </c>
      <c r="B1083" s="21">
        <v>45657</v>
      </c>
      <c r="C1083" s="22" t="s">
        <v>9530</v>
      </c>
      <c r="D1083" s="22" t="s">
        <v>9543</v>
      </c>
      <c r="E1083" s="22" t="s">
        <v>6169</v>
      </c>
      <c r="F1083" s="22" t="s">
        <v>6762</v>
      </c>
      <c r="G1083" s="23">
        <v>0</v>
      </c>
      <c r="H1083" s="23">
        <v>31061713</v>
      </c>
      <c r="I1083" s="23">
        <v>0</v>
      </c>
      <c r="J1083" s="23">
        <v>2992315580</v>
      </c>
      <c r="K1083" s="22" t="s">
        <v>590</v>
      </c>
      <c r="L1083" s="22" t="s">
        <v>591</v>
      </c>
      <c r="M1083" s="22"/>
      <c r="N1083" s="22" t="s">
        <v>6442</v>
      </c>
      <c r="O1083" s="22" t="s">
        <v>6442</v>
      </c>
      <c r="P1083" s="22" t="s">
        <v>573</v>
      </c>
      <c r="Q1083" s="22"/>
      <c r="T1083">
        <f t="shared" si="49"/>
        <v>12</v>
      </c>
      <c r="V1083" t="s">
        <v>369</v>
      </c>
    </row>
    <row r="1084" spans="1:22" x14ac:dyDescent="0.25">
      <c r="A1084" s="21">
        <v>45657</v>
      </c>
      <c r="B1084" s="21">
        <v>45657</v>
      </c>
      <c r="C1084" s="22" t="s">
        <v>9530</v>
      </c>
      <c r="D1084" s="22" t="s">
        <v>9544</v>
      </c>
      <c r="E1084" s="22" t="s">
        <v>6169</v>
      </c>
      <c r="F1084" s="22" t="s">
        <v>6762</v>
      </c>
      <c r="G1084" s="23">
        <v>0</v>
      </c>
      <c r="H1084" s="23">
        <v>21821439</v>
      </c>
      <c r="I1084" s="23">
        <v>0</v>
      </c>
      <c r="J1084" s="23">
        <v>3014137019</v>
      </c>
      <c r="K1084" s="22" t="s">
        <v>590</v>
      </c>
      <c r="L1084" s="22" t="s">
        <v>591</v>
      </c>
      <c r="M1084" s="22"/>
      <c r="N1084" s="22" t="s">
        <v>5774</v>
      </c>
      <c r="O1084" s="22" t="s">
        <v>5774</v>
      </c>
      <c r="P1084" s="22" t="s">
        <v>573</v>
      </c>
      <c r="Q1084" s="22"/>
      <c r="T1084">
        <f t="shared" si="49"/>
        <v>12</v>
      </c>
      <c r="V1084" t="s">
        <v>369</v>
      </c>
    </row>
    <row r="1085" spans="1:22" x14ac:dyDescent="0.25">
      <c r="A1085" s="21">
        <v>45657</v>
      </c>
      <c r="B1085" s="21">
        <v>45657</v>
      </c>
      <c r="C1085" s="22" t="s">
        <v>9530</v>
      </c>
      <c r="D1085" s="22" t="s">
        <v>9545</v>
      </c>
      <c r="E1085" s="22" t="s">
        <v>6169</v>
      </c>
      <c r="F1085" s="22" t="s">
        <v>6762</v>
      </c>
      <c r="G1085" s="23">
        <v>0</v>
      </c>
      <c r="H1085" s="23">
        <v>85871420</v>
      </c>
      <c r="I1085" s="23">
        <v>0</v>
      </c>
      <c r="J1085" s="23">
        <v>3100008439</v>
      </c>
      <c r="K1085" s="22" t="s">
        <v>590</v>
      </c>
      <c r="L1085" s="22" t="s">
        <v>591</v>
      </c>
      <c r="M1085" s="22"/>
      <c r="N1085" s="22" t="s">
        <v>3626</v>
      </c>
      <c r="O1085" s="22" t="s">
        <v>3626</v>
      </c>
      <c r="P1085" s="22" t="s">
        <v>573</v>
      </c>
      <c r="Q1085" s="22"/>
      <c r="T1085">
        <f t="shared" si="49"/>
        <v>12</v>
      </c>
      <c r="V1085" t="s">
        <v>369</v>
      </c>
    </row>
    <row r="1086" spans="1:22" x14ac:dyDescent="0.25">
      <c r="A1086" s="21">
        <v>45657</v>
      </c>
      <c r="B1086" s="21">
        <v>45657</v>
      </c>
      <c r="C1086" s="22" t="s">
        <v>9530</v>
      </c>
      <c r="D1086" s="22" t="s">
        <v>9546</v>
      </c>
      <c r="E1086" s="22" t="s">
        <v>6169</v>
      </c>
      <c r="F1086" s="22" t="s">
        <v>6762</v>
      </c>
      <c r="G1086" s="23">
        <v>0</v>
      </c>
      <c r="H1086" s="23">
        <v>184350035</v>
      </c>
      <c r="I1086" s="23">
        <v>0</v>
      </c>
      <c r="J1086" s="23">
        <v>3284358474</v>
      </c>
      <c r="K1086" s="22" t="s">
        <v>590</v>
      </c>
      <c r="L1086" s="22" t="s">
        <v>591</v>
      </c>
      <c r="M1086" s="22"/>
      <c r="N1086" s="22" t="s">
        <v>4653</v>
      </c>
      <c r="O1086" s="22" t="s">
        <v>4653</v>
      </c>
      <c r="P1086" s="22" t="s">
        <v>573</v>
      </c>
      <c r="Q1086" s="22"/>
      <c r="T1086">
        <f t="shared" si="49"/>
        <v>12</v>
      </c>
      <c r="V1086" t="s">
        <v>369</v>
      </c>
    </row>
    <row r="1087" spans="1:22" x14ac:dyDescent="0.25">
      <c r="A1087" s="21">
        <v>45657</v>
      </c>
      <c r="B1087" s="21">
        <v>45657</v>
      </c>
      <c r="C1087" s="22" t="s">
        <v>9530</v>
      </c>
      <c r="D1087" s="22" t="s">
        <v>9547</v>
      </c>
      <c r="E1087" s="22" t="s">
        <v>6169</v>
      </c>
      <c r="F1087" s="22" t="s">
        <v>6762</v>
      </c>
      <c r="G1087" s="23">
        <v>0</v>
      </c>
      <c r="H1087" s="23">
        <v>75660167</v>
      </c>
      <c r="I1087" s="23">
        <v>0</v>
      </c>
      <c r="J1087" s="23">
        <v>3360018641</v>
      </c>
      <c r="K1087" s="22" t="s">
        <v>590</v>
      </c>
      <c r="L1087" s="22" t="s">
        <v>591</v>
      </c>
      <c r="M1087" s="22"/>
      <c r="N1087" s="22" t="s">
        <v>4656</v>
      </c>
      <c r="O1087" s="22" t="s">
        <v>4656</v>
      </c>
      <c r="P1087" s="22" t="s">
        <v>573</v>
      </c>
      <c r="Q1087" s="22"/>
      <c r="T1087">
        <f t="shared" si="49"/>
        <v>12</v>
      </c>
      <c r="V1087" t="s">
        <v>369</v>
      </c>
    </row>
    <row r="1088" spans="1:22" x14ac:dyDescent="0.25">
      <c r="A1088" s="21">
        <v>45657</v>
      </c>
      <c r="B1088" s="21">
        <v>45657</v>
      </c>
      <c r="C1088" s="22" t="s">
        <v>9530</v>
      </c>
      <c r="D1088" s="22" t="s">
        <v>9548</v>
      </c>
      <c r="E1088" s="22" t="s">
        <v>6169</v>
      </c>
      <c r="F1088" s="22" t="s">
        <v>6762</v>
      </c>
      <c r="G1088" s="23">
        <v>0</v>
      </c>
      <c r="H1088" s="23">
        <v>24716987</v>
      </c>
      <c r="I1088" s="23">
        <v>0</v>
      </c>
      <c r="J1088" s="23">
        <v>3384735628</v>
      </c>
      <c r="K1088" s="22" t="s">
        <v>590</v>
      </c>
      <c r="L1088" s="22" t="s">
        <v>591</v>
      </c>
      <c r="M1088" s="22"/>
      <c r="N1088" s="22" t="s">
        <v>6696</v>
      </c>
      <c r="O1088" s="22" t="s">
        <v>6696</v>
      </c>
      <c r="P1088" s="22" t="s">
        <v>573</v>
      </c>
      <c r="Q1088" s="22"/>
      <c r="T1088">
        <f t="shared" si="49"/>
        <v>12</v>
      </c>
      <c r="V1088" t="s">
        <v>369</v>
      </c>
    </row>
    <row r="1089" spans="1:22" x14ac:dyDescent="0.25">
      <c r="A1089" s="21">
        <v>45657</v>
      </c>
      <c r="B1089" s="21">
        <v>45657</v>
      </c>
      <c r="C1089" s="22" t="s">
        <v>9530</v>
      </c>
      <c r="D1089" s="22" t="s">
        <v>9549</v>
      </c>
      <c r="E1089" s="22" t="s">
        <v>6169</v>
      </c>
      <c r="F1089" s="22" t="s">
        <v>6762</v>
      </c>
      <c r="G1089" s="23">
        <v>0</v>
      </c>
      <c r="H1089" s="23">
        <v>118728932</v>
      </c>
      <c r="I1089" s="23">
        <v>0</v>
      </c>
      <c r="J1089" s="23">
        <v>3503464560</v>
      </c>
      <c r="K1089" s="22" t="s">
        <v>590</v>
      </c>
      <c r="L1089" s="22" t="s">
        <v>591</v>
      </c>
      <c r="M1089" s="22"/>
      <c r="N1089" s="22" t="s">
        <v>6746</v>
      </c>
      <c r="O1089" s="22" t="s">
        <v>6746</v>
      </c>
      <c r="P1089" s="22" t="s">
        <v>573</v>
      </c>
      <c r="Q1089" s="22"/>
      <c r="T1089">
        <f t="shared" si="49"/>
        <v>12</v>
      </c>
      <c r="V1089" t="s">
        <v>369</v>
      </c>
    </row>
    <row r="1090" spans="1:22" x14ac:dyDescent="0.25">
      <c r="A1090" s="21">
        <v>45657</v>
      </c>
      <c r="B1090" s="21">
        <v>45657</v>
      </c>
      <c r="C1090" s="22" t="s">
        <v>9530</v>
      </c>
      <c r="D1090" s="22" t="s">
        <v>9550</v>
      </c>
      <c r="E1090" s="22" t="s">
        <v>6169</v>
      </c>
      <c r="F1090" s="22" t="s">
        <v>6762</v>
      </c>
      <c r="G1090" s="23">
        <v>0</v>
      </c>
      <c r="H1090" s="23">
        <v>162734581</v>
      </c>
      <c r="I1090" s="23">
        <v>0</v>
      </c>
      <c r="J1090" s="23">
        <v>3666199141</v>
      </c>
      <c r="K1090" s="22" t="s">
        <v>590</v>
      </c>
      <c r="L1090" s="22" t="s">
        <v>591</v>
      </c>
      <c r="M1090" s="22"/>
      <c r="N1090" s="22" t="s">
        <v>6107</v>
      </c>
      <c r="O1090" s="22" t="s">
        <v>6107</v>
      </c>
      <c r="P1090" s="22" t="s">
        <v>573</v>
      </c>
      <c r="Q1090" s="22"/>
      <c r="T1090">
        <f t="shared" si="49"/>
        <v>12</v>
      </c>
      <c r="V1090" t="s">
        <v>369</v>
      </c>
    </row>
    <row r="1091" spans="1:22" x14ac:dyDescent="0.25">
      <c r="A1091" s="21">
        <v>45657</v>
      </c>
      <c r="B1091" s="21">
        <v>45657</v>
      </c>
      <c r="C1091" s="22" t="s">
        <v>9530</v>
      </c>
      <c r="D1091" s="22" t="s">
        <v>9551</v>
      </c>
      <c r="E1091" s="22" t="s">
        <v>6169</v>
      </c>
      <c r="F1091" s="22" t="s">
        <v>6762</v>
      </c>
      <c r="G1091" s="23">
        <v>0</v>
      </c>
      <c r="H1091" s="23">
        <v>66111978</v>
      </c>
      <c r="I1091" s="23">
        <v>0</v>
      </c>
      <c r="J1091" s="23">
        <v>3732311119</v>
      </c>
      <c r="K1091" s="22" t="s">
        <v>590</v>
      </c>
      <c r="L1091" s="22" t="s">
        <v>591</v>
      </c>
      <c r="M1091" s="22"/>
      <c r="N1091" s="22" t="s">
        <v>6097</v>
      </c>
      <c r="O1091" s="22" t="s">
        <v>6097</v>
      </c>
      <c r="P1091" s="22" t="s">
        <v>573</v>
      </c>
      <c r="Q1091" s="22"/>
      <c r="T1091">
        <f t="shared" si="49"/>
        <v>12</v>
      </c>
      <c r="V1091" t="s">
        <v>369</v>
      </c>
    </row>
    <row r="1092" spans="1:22" x14ac:dyDescent="0.25">
      <c r="A1092" s="21">
        <v>45657</v>
      </c>
      <c r="B1092" s="21">
        <v>45657</v>
      </c>
      <c r="C1092" s="22" t="s">
        <v>9530</v>
      </c>
      <c r="D1092" s="22" t="s">
        <v>9552</v>
      </c>
      <c r="E1092" s="22" t="s">
        <v>6169</v>
      </c>
      <c r="F1092" s="22" t="s">
        <v>6762</v>
      </c>
      <c r="G1092" s="23">
        <v>0</v>
      </c>
      <c r="H1092" s="23">
        <v>39709058</v>
      </c>
      <c r="I1092" s="23">
        <v>0</v>
      </c>
      <c r="J1092" s="23">
        <v>3772020177</v>
      </c>
      <c r="K1092" s="22" t="s">
        <v>590</v>
      </c>
      <c r="L1092" s="22" t="s">
        <v>591</v>
      </c>
      <c r="M1092" s="22"/>
      <c r="N1092" s="22" t="s">
        <v>4679</v>
      </c>
      <c r="O1092" s="22" t="s">
        <v>4679</v>
      </c>
      <c r="P1092" s="22" t="s">
        <v>573</v>
      </c>
      <c r="Q1092" s="22"/>
      <c r="T1092">
        <f t="shared" si="49"/>
        <v>12</v>
      </c>
      <c r="V1092" t="s">
        <v>369</v>
      </c>
    </row>
    <row r="1093" spans="1:22" x14ac:dyDescent="0.25">
      <c r="A1093" s="21">
        <v>45657</v>
      </c>
      <c r="B1093" s="21">
        <v>45657</v>
      </c>
      <c r="C1093" s="22" t="s">
        <v>9530</v>
      </c>
      <c r="D1093" s="22" t="s">
        <v>9553</v>
      </c>
      <c r="E1093" s="22" t="s">
        <v>6169</v>
      </c>
      <c r="F1093" s="22" t="s">
        <v>6762</v>
      </c>
      <c r="G1093" s="23">
        <v>0</v>
      </c>
      <c r="H1093" s="23">
        <v>73173311</v>
      </c>
      <c r="I1093" s="23">
        <v>0</v>
      </c>
      <c r="J1093" s="23">
        <v>3845193488</v>
      </c>
      <c r="K1093" s="22" t="s">
        <v>590</v>
      </c>
      <c r="L1093" s="22" t="s">
        <v>591</v>
      </c>
      <c r="M1093" s="22"/>
      <c r="N1093" s="22" t="s">
        <v>4659</v>
      </c>
      <c r="O1093" s="22" t="s">
        <v>4659</v>
      </c>
      <c r="P1093" s="22" t="s">
        <v>573</v>
      </c>
      <c r="Q1093" s="22"/>
      <c r="T1093">
        <f t="shared" si="49"/>
        <v>12</v>
      </c>
      <c r="V1093" t="s">
        <v>369</v>
      </c>
    </row>
    <row r="1094" spans="1:22" x14ac:dyDescent="0.25">
      <c r="A1094" s="21">
        <v>45657</v>
      </c>
      <c r="B1094" s="21">
        <v>45657</v>
      </c>
      <c r="C1094" s="22" t="s">
        <v>9530</v>
      </c>
      <c r="D1094" s="22" t="s">
        <v>9554</v>
      </c>
      <c r="E1094" s="22" t="s">
        <v>6169</v>
      </c>
      <c r="F1094" s="22" t="s">
        <v>6762</v>
      </c>
      <c r="G1094" s="23">
        <v>0</v>
      </c>
      <c r="H1094" s="23">
        <v>61084457</v>
      </c>
      <c r="I1094" s="23">
        <v>0</v>
      </c>
      <c r="J1094" s="23">
        <v>3906277945</v>
      </c>
      <c r="K1094" s="22" t="s">
        <v>590</v>
      </c>
      <c r="L1094" s="22" t="s">
        <v>591</v>
      </c>
      <c r="M1094" s="22"/>
      <c r="N1094" s="22" t="s">
        <v>4665</v>
      </c>
      <c r="O1094" s="22" t="s">
        <v>4665</v>
      </c>
      <c r="P1094" s="22" t="s">
        <v>573</v>
      </c>
      <c r="Q1094" s="22"/>
      <c r="T1094">
        <f t="shared" si="49"/>
        <v>12</v>
      </c>
      <c r="V1094" t="s">
        <v>369</v>
      </c>
    </row>
    <row r="1095" spans="1:22" x14ac:dyDescent="0.25">
      <c r="A1095" s="21">
        <v>45657</v>
      </c>
      <c r="B1095" s="21">
        <v>45657</v>
      </c>
      <c r="C1095" s="22" t="s">
        <v>9530</v>
      </c>
      <c r="D1095" s="22" t="s">
        <v>9555</v>
      </c>
      <c r="E1095" s="22" t="s">
        <v>6169</v>
      </c>
      <c r="F1095" s="22" t="s">
        <v>6762</v>
      </c>
      <c r="G1095" s="23">
        <v>0</v>
      </c>
      <c r="H1095" s="23">
        <v>25261960</v>
      </c>
      <c r="I1095" s="23">
        <v>0</v>
      </c>
      <c r="J1095" s="23">
        <v>3931539905</v>
      </c>
      <c r="K1095" s="22" t="s">
        <v>590</v>
      </c>
      <c r="L1095" s="22" t="s">
        <v>591</v>
      </c>
      <c r="M1095" s="22"/>
      <c r="N1095" s="22" t="s">
        <v>6752</v>
      </c>
      <c r="O1095" s="22" t="s">
        <v>6752</v>
      </c>
      <c r="P1095" s="22" t="s">
        <v>573</v>
      </c>
      <c r="Q1095" s="22"/>
      <c r="T1095">
        <f t="shared" si="49"/>
        <v>12</v>
      </c>
      <c r="V1095" t="s">
        <v>369</v>
      </c>
    </row>
    <row r="1096" spans="1:22" x14ac:dyDescent="0.25">
      <c r="A1096" s="21">
        <v>45657</v>
      </c>
      <c r="B1096" s="21">
        <v>45657</v>
      </c>
      <c r="C1096" s="22" t="s">
        <v>9530</v>
      </c>
      <c r="D1096" s="22" t="s">
        <v>9556</v>
      </c>
      <c r="E1096" s="22" t="s">
        <v>6169</v>
      </c>
      <c r="F1096" s="22" t="s">
        <v>6762</v>
      </c>
      <c r="G1096" s="23">
        <v>0</v>
      </c>
      <c r="H1096" s="23">
        <v>21711035</v>
      </c>
      <c r="I1096" s="23">
        <v>0</v>
      </c>
      <c r="J1096" s="23">
        <v>3953250940</v>
      </c>
      <c r="K1096" s="22" t="s">
        <v>590</v>
      </c>
      <c r="L1096" s="22" t="s">
        <v>591</v>
      </c>
      <c r="M1096" s="22"/>
      <c r="N1096" s="22" t="s">
        <v>6694</v>
      </c>
      <c r="O1096" s="22" t="s">
        <v>6694</v>
      </c>
      <c r="P1096" s="22" t="s">
        <v>573</v>
      </c>
      <c r="Q1096" s="22"/>
      <c r="T1096">
        <f t="shared" si="49"/>
        <v>12</v>
      </c>
      <c r="V1096" t="s">
        <v>369</v>
      </c>
    </row>
    <row r="1097" spans="1:22" x14ac:dyDescent="0.25">
      <c r="A1097" s="21">
        <v>45657</v>
      </c>
      <c r="B1097" s="21">
        <v>45657</v>
      </c>
      <c r="C1097" s="22" t="s">
        <v>9530</v>
      </c>
      <c r="D1097" s="22" t="s">
        <v>9557</v>
      </c>
      <c r="E1097" s="22" t="s">
        <v>6169</v>
      </c>
      <c r="F1097" s="22" t="s">
        <v>6762</v>
      </c>
      <c r="G1097" s="23">
        <v>0</v>
      </c>
      <c r="H1097" s="23">
        <v>35605189</v>
      </c>
      <c r="I1097" s="23">
        <v>0</v>
      </c>
      <c r="J1097" s="23">
        <v>3988856129</v>
      </c>
      <c r="K1097" s="22" t="s">
        <v>590</v>
      </c>
      <c r="L1097" s="22" t="s">
        <v>591</v>
      </c>
      <c r="M1097" s="22"/>
      <c r="N1097" s="22" t="s">
        <v>6692</v>
      </c>
      <c r="O1097" s="22" t="s">
        <v>6692</v>
      </c>
      <c r="P1097" s="22" t="s">
        <v>573</v>
      </c>
      <c r="Q1097" s="22"/>
      <c r="T1097">
        <f t="shared" si="49"/>
        <v>12</v>
      </c>
      <c r="V1097" t="s">
        <v>369</v>
      </c>
    </row>
    <row r="1098" spans="1:22" x14ac:dyDescent="0.25">
      <c r="A1098" s="21">
        <v>45657</v>
      </c>
      <c r="B1098" s="21">
        <v>45657</v>
      </c>
      <c r="C1098" s="22" t="s">
        <v>9558</v>
      </c>
      <c r="D1098" s="22" t="s">
        <v>9559</v>
      </c>
      <c r="E1098" s="22" t="s">
        <v>6169</v>
      </c>
      <c r="F1098" s="22" t="s">
        <v>6762</v>
      </c>
      <c r="G1098" s="23">
        <v>0</v>
      </c>
      <c r="H1098" s="23">
        <v>15902060</v>
      </c>
      <c r="I1098" s="23">
        <v>0</v>
      </c>
      <c r="J1098" s="23">
        <v>4004758189</v>
      </c>
      <c r="K1098" s="22" t="s">
        <v>590</v>
      </c>
      <c r="L1098" s="22" t="s">
        <v>591</v>
      </c>
      <c r="M1098" s="22"/>
      <c r="N1098" s="22" t="s">
        <v>9560</v>
      </c>
      <c r="O1098" s="22" t="s">
        <v>9560</v>
      </c>
      <c r="P1098" s="22" t="s">
        <v>573</v>
      </c>
      <c r="Q1098" s="22"/>
      <c r="T1098">
        <f t="shared" si="49"/>
        <v>12</v>
      </c>
      <c r="V1098" t="s">
        <v>369</v>
      </c>
    </row>
    <row r="1099" spans="1:22" x14ac:dyDescent="0.25">
      <c r="A1099" s="21">
        <v>45657</v>
      </c>
      <c r="B1099" s="21">
        <v>45657</v>
      </c>
      <c r="C1099" s="22" t="s">
        <v>9558</v>
      </c>
      <c r="D1099" s="22" t="s">
        <v>9561</v>
      </c>
      <c r="E1099" s="22" t="s">
        <v>6169</v>
      </c>
      <c r="F1099" s="22" t="s">
        <v>6762</v>
      </c>
      <c r="G1099" s="23">
        <v>0</v>
      </c>
      <c r="H1099" s="23">
        <v>47503290</v>
      </c>
      <c r="I1099" s="23">
        <v>0</v>
      </c>
      <c r="J1099" s="23">
        <v>4052261479</v>
      </c>
      <c r="K1099" s="22" t="s">
        <v>590</v>
      </c>
      <c r="L1099" s="22" t="s">
        <v>591</v>
      </c>
      <c r="M1099" s="22"/>
      <c r="N1099" s="22" t="s">
        <v>9562</v>
      </c>
      <c r="O1099" s="22" t="s">
        <v>9562</v>
      </c>
      <c r="P1099" s="22" t="s">
        <v>573</v>
      </c>
      <c r="Q1099" s="22"/>
      <c r="T1099">
        <f t="shared" si="49"/>
        <v>12</v>
      </c>
      <c r="V1099" t="s">
        <v>369</v>
      </c>
    </row>
    <row r="1100" spans="1:22" x14ac:dyDescent="0.25">
      <c r="A1100" s="21">
        <v>45657</v>
      </c>
      <c r="B1100" s="21">
        <v>45657</v>
      </c>
      <c r="C1100" s="22" t="s">
        <v>9558</v>
      </c>
      <c r="D1100" s="22" t="s">
        <v>9563</v>
      </c>
      <c r="E1100" s="22" t="s">
        <v>6169</v>
      </c>
      <c r="F1100" s="22" t="s">
        <v>6762</v>
      </c>
      <c r="G1100" s="23">
        <v>0</v>
      </c>
      <c r="H1100" s="23">
        <v>44520280</v>
      </c>
      <c r="I1100" s="23">
        <v>0</v>
      </c>
      <c r="J1100" s="23">
        <v>4096781759</v>
      </c>
      <c r="K1100" s="22" t="s">
        <v>590</v>
      </c>
      <c r="L1100" s="22" t="s">
        <v>591</v>
      </c>
      <c r="M1100" s="22"/>
      <c r="N1100" s="22" t="s">
        <v>9564</v>
      </c>
      <c r="O1100" s="22" t="s">
        <v>9564</v>
      </c>
      <c r="P1100" s="22" t="s">
        <v>573</v>
      </c>
      <c r="Q1100" s="22"/>
      <c r="T1100">
        <f t="shared" si="49"/>
        <v>12</v>
      </c>
      <c r="V1100" t="s">
        <v>369</v>
      </c>
    </row>
    <row r="1101" spans="1:22" x14ac:dyDescent="0.25">
      <c r="A1101" s="21">
        <v>45657</v>
      </c>
      <c r="B1101" s="21">
        <v>45657</v>
      </c>
      <c r="C1101" s="22" t="s">
        <v>9558</v>
      </c>
      <c r="D1101" s="22" t="s">
        <v>9565</v>
      </c>
      <c r="E1101" s="22" t="s">
        <v>6169</v>
      </c>
      <c r="F1101" s="22" t="s">
        <v>6762</v>
      </c>
      <c r="G1101" s="23">
        <v>0</v>
      </c>
      <c r="H1101" s="23">
        <v>741492537</v>
      </c>
      <c r="I1101" s="23">
        <v>0</v>
      </c>
      <c r="J1101" s="23">
        <v>4838274296</v>
      </c>
      <c r="K1101" s="22" t="s">
        <v>590</v>
      </c>
      <c r="L1101" s="22" t="s">
        <v>591</v>
      </c>
      <c r="M1101" s="22"/>
      <c r="N1101" s="22" t="s">
        <v>9566</v>
      </c>
      <c r="O1101" s="22" t="s">
        <v>9566</v>
      </c>
      <c r="P1101" s="22" t="s">
        <v>573</v>
      </c>
      <c r="Q1101" s="22"/>
      <c r="T1101">
        <f t="shared" si="49"/>
        <v>12</v>
      </c>
      <c r="V1101" t="s">
        <v>369</v>
      </c>
    </row>
    <row r="1102" spans="1:22" x14ac:dyDescent="0.25">
      <c r="A1102" s="21">
        <v>45657</v>
      </c>
      <c r="B1102" s="21">
        <v>45657</v>
      </c>
      <c r="C1102" s="22" t="s">
        <v>9558</v>
      </c>
      <c r="D1102" s="22" t="s">
        <v>9567</v>
      </c>
      <c r="E1102" s="22" t="s">
        <v>6169</v>
      </c>
      <c r="F1102" s="22" t="s">
        <v>6762</v>
      </c>
      <c r="G1102" s="23">
        <v>0</v>
      </c>
      <c r="H1102" s="23">
        <v>54621917</v>
      </c>
      <c r="I1102" s="23">
        <v>0</v>
      </c>
      <c r="J1102" s="23">
        <v>4892896213</v>
      </c>
      <c r="K1102" s="22" t="s">
        <v>590</v>
      </c>
      <c r="L1102" s="22" t="s">
        <v>591</v>
      </c>
      <c r="M1102" s="22"/>
      <c r="N1102" s="22" t="s">
        <v>9568</v>
      </c>
      <c r="O1102" s="22" t="s">
        <v>9568</v>
      </c>
      <c r="P1102" s="22" t="s">
        <v>573</v>
      </c>
      <c r="Q1102" s="22"/>
      <c r="T1102">
        <f t="shared" si="49"/>
        <v>12</v>
      </c>
      <c r="V1102" t="s">
        <v>369</v>
      </c>
    </row>
    <row r="1103" spans="1:22" x14ac:dyDescent="0.25">
      <c r="A1103" s="21">
        <v>45657</v>
      </c>
      <c r="B1103" s="21">
        <v>45657</v>
      </c>
      <c r="C1103" s="22" t="s">
        <v>9558</v>
      </c>
      <c r="D1103" s="22" t="s">
        <v>9569</v>
      </c>
      <c r="E1103" s="22" t="s">
        <v>6169</v>
      </c>
      <c r="F1103" s="22" t="s">
        <v>6762</v>
      </c>
      <c r="G1103" s="23">
        <v>0</v>
      </c>
      <c r="H1103" s="23">
        <v>506921624</v>
      </c>
      <c r="I1103" s="23">
        <v>0</v>
      </c>
      <c r="J1103" s="23">
        <v>5399817837</v>
      </c>
      <c r="K1103" s="22" t="s">
        <v>590</v>
      </c>
      <c r="L1103" s="22" t="s">
        <v>591</v>
      </c>
      <c r="M1103" s="22"/>
      <c r="N1103" s="22" t="s">
        <v>9570</v>
      </c>
      <c r="O1103" s="22" t="s">
        <v>9570</v>
      </c>
      <c r="P1103" s="22" t="s">
        <v>573</v>
      </c>
      <c r="Q1103" s="22"/>
      <c r="T1103">
        <f t="shared" si="49"/>
        <v>12</v>
      </c>
      <c r="V1103" t="s">
        <v>369</v>
      </c>
    </row>
    <row r="1104" spans="1:22" x14ac:dyDescent="0.25">
      <c r="A1104" s="21">
        <v>45657</v>
      </c>
      <c r="B1104" s="21">
        <v>45657</v>
      </c>
      <c r="C1104" s="22" t="s">
        <v>9558</v>
      </c>
      <c r="D1104" s="22" t="s">
        <v>9571</v>
      </c>
      <c r="E1104" s="22" t="s">
        <v>6169</v>
      </c>
      <c r="F1104" s="22" t="s">
        <v>6762</v>
      </c>
      <c r="G1104" s="23">
        <v>0</v>
      </c>
      <c r="H1104" s="23">
        <v>32381100</v>
      </c>
      <c r="I1104" s="23">
        <v>0</v>
      </c>
      <c r="J1104" s="23">
        <v>5432198937</v>
      </c>
      <c r="K1104" s="22" t="s">
        <v>590</v>
      </c>
      <c r="L1104" s="22" t="s">
        <v>591</v>
      </c>
      <c r="M1104" s="22"/>
      <c r="N1104" s="22" t="s">
        <v>9572</v>
      </c>
      <c r="O1104" s="22" t="s">
        <v>9572</v>
      </c>
      <c r="P1104" s="22" t="s">
        <v>573</v>
      </c>
      <c r="Q1104" s="22"/>
      <c r="T1104">
        <f t="shared" si="49"/>
        <v>12</v>
      </c>
      <c r="V1104" t="s">
        <v>369</v>
      </c>
    </row>
    <row r="1105" spans="1:22" x14ac:dyDescent="0.25">
      <c r="A1105" s="21">
        <v>45657</v>
      </c>
      <c r="B1105" s="21">
        <v>45657</v>
      </c>
      <c r="C1105" s="22" t="s">
        <v>9558</v>
      </c>
      <c r="D1105" s="22" t="s">
        <v>9573</v>
      </c>
      <c r="E1105" s="22" t="s">
        <v>6169</v>
      </c>
      <c r="F1105" s="22" t="s">
        <v>6762</v>
      </c>
      <c r="G1105" s="23">
        <v>0</v>
      </c>
      <c r="H1105" s="23">
        <v>513793125</v>
      </c>
      <c r="I1105" s="23">
        <v>0</v>
      </c>
      <c r="J1105" s="23">
        <v>5945992062</v>
      </c>
      <c r="K1105" s="22" t="s">
        <v>590</v>
      </c>
      <c r="L1105" s="22" t="s">
        <v>591</v>
      </c>
      <c r="M1105" s="22"/>
      <c r="N1105" s="22" t="s">
        <v>8648</v>
      </c>
      <c r="O1105" s="22" t="s">
        <v>8648</v>
      </c>
      <c r="P1105" s="22" t="s">
        <v>573</v>
      </c>
      <c r="Q1105" s="22"/>
      <c r="T1105">
        <f t="shared" si="49"/>
        <v>12</v>
      </c>
      <c r="V1105" t="s">
        <v>369</v>
      </c>
    </row>
    <row r="1106" spans="1:22" x14ac:dyDescent="0.25">
      <c r="A1106" s="21">
        <v>45657</v>
      </c>
      <c r="B1106" s="21">
        <v>45657</v>
      </c>
      <c r="C1106" s="22" t="s">
        <v>9558</v>
      </c>
      <c r="D1106" s="22" t="s">
        <v>9574</v>
      </c>
      <c r="E1106" s="22" t="s">
        <v>6169</v>
      </c>
      <c r="F1106" s="22" t="s">
        <v>6762</v>
      </c>
      <c r="G1106" s="23">
        <v>0</v>
      </c>
      <c r="H1106" s="23">
        <v>32075171</v>
      </c>
      <c r="I1106" s="23">
        <v>0</v>
      </c>
      <c r="J1106" s="23">
        <v>5978067233</v>
      </c>
      <c r="K1106" s="22" t="s">
        <v>590</v>
      </c>
      <c r="L1106" s="22" t="s">
        <v>591</v>
      </c>
      <c r="M1106" s="22"/>
      <c r="N1106" s="22" t="s">
        <v>9575</v>
      </c>
      <c r="O1106" s="22" t="s">
        <v>9575</v>
      </c>
      <c r="P1106" s="22" t="s">
        <v>573</v>
      </c>
      <c r="Q1106" s="22"/>
      <c r="T1106">
        <f t="shared" si="49"/>
        <v>12</v>
      </c>
      <c r="V1106" t="s">
        <v>369</v>
      </c>
    </row>
    <row r="1107" spans="1:22" x14ac:dyDescent="0.25">
      <c r="A1107" s="21">
        <v>45657</v>
      </c>
      <c r="B1107" s="21">
        <v>45657</v>
      </c>
      <c r="C1107" s="22" t="s">
        <v>9558</v>
      </c>
      <c r="D1107" s="22" t="s">
        <v>9576</v>
      </c>
      <c r="E1107" s="22" t="s">
        <v>6169</v>
      </c>
      <c r="F1107" s="22" t="s">
        <v>6762</v>
      </c>
      <c r="G1107" s="23">
        <v>0</v>
      </c>
      <c r="H1107" s="23">
        <v>42364950</v>
      </c>
      <c r="I1107" s="23">
        <v>0</v>
      </c>
      <c r="J1107" s="23">
        <v>6020432183</v>
      </c>
      <c r="K1107" s="22" t="s">
        <v>590</v>
      </c>
      <c r="L1107" s="22" t="s">
        <v>591</v>
      </c>
      <c r="M1107" s="22"/>
      <c r="N1107" s="22" t="s">
        <v>7558</v>
      </c>
      <c r="O1107" s="22" t="s">
        <v>7558</v>
      </c>
      <c r="P1107" s="22" t="s">
        <v>573</v>
      </c>
      <c r="Q1107" s="22"/>
      <c r="T1107">
        <f t="shared" si="49"/>
        <v>12</v>
      </c>
      <c r="V1107" t="s">
        <v>369</v>
      </c>
    </row>
    <row r="1108" spans="1:22" x14ac:dyDescent="0.25">
      <c r="A1108" s="21">
        <v>45657</v>
      </c>
      <c r="B1108" s="21">
        <v>45657</v>
      </c>
      <c r="C1108" s="22" t="s">
        <v>9558</v>
      </c>
      <c r="D1108" s="22" t="s">
        <v>9577</v>
      </c>
      <c r="E1108" s="22" t="s">
        <v>6169</v>
      </c>
      <c r="F1108" s="22" t="s">
        <v>6762</v>
      </c>
      <c r="G1108" s="23">
        <v>0</v>
      </c>
      <c r="H1108" s="23">
        <v>587735814</v>
      </c>
      <c r="I1108" s="23">
        <v>0</v>
      </c>
      <c r="J1108" s="23">
        <v>6608167997</v>
      </c>
      <c r="K1108" s="22" t="s">
        <v>590</v>
      </c>
      <c r="L1108" s="22" t="s">
        <v>591</v>
      </c>
      <c r="M1108" s="22"/>
      <c r="N1108" s="22" t="s">
        <v>9578</v>
      </c>
      <c r="O1108" s="22" t="s">
        <v>9578</v>
      </c>
      <c r="P1108" s="22" t="s">
        <v>573</v>
      </c>
      <c r="Q1108" s="22"/>
      <c r="T1108">
        <f t="shared" si="49"/>
        <v>12</v>
      </c>
      <c r="V1108" t="s">
        <v>369</v>
      </c>
    </row>
    <row r="1109" spans="1:22" x14ac:dyDescent="0.25">
      <c r="A1109" s="21">
        <v>45657</v>
      </c>
      <c r="B1109" s="21">
        <v>45657</v>
      </c>
      <c r="C1109" s="22" t="s">
        <v>9558</v>
      </c>
      <c r="D1109" s="22" t="s">
        <v>9579</v>
      </c>
      <c r="E1109" s="22" t="s">
        <v>6169</v>
      </c>
      <c r="F1109" s="22" t="s">
        <v>6762</v>
      </c>
      <c r="G1109" s="23">
        <v>0</v>
      </c>
      <c r="H1109" s="23">
        <v>578647116</v>
      </c>
      <c r="I1109" s="23">
        <v>0</v>
      </c>
      <c r="J1109" s="23">
        <v>7186815113</v>
      </c>
      <c r="K1109" s="22" t="s">
        <v>590</v>
      </c>
      <c r="L1109" s="22" t="s">
        <v>591</v>
      </c>
      <c r="M1109" s="22"/>
      <c r="N1109" s="22" t="s">
        <v>9580</v>
      </c>
      <c r="O1109" s="22" t="s">
        <v>9580</v>
      </c>
      <c r="P1109" s="22" t="s">
        <v>573</v>
      </c>
      <c r="Q1109" s="22"/>
      <c r="T1109">
        <f t="shared" si="49"/>
        <v>12</v>
      </c>
      <c r="V1109" t="s">
        <v>369</v>
      </c>
    </row>
    <row r="1110" spans="1:22" x14ac:dyDescent="0.25">
      <c r="A1110" s="21">
        <v>45657</v>
      </c>
      <c r="B1110" s="21">
        <v>45657</v>
      </c>
      <c r="C1110" s="22" t="s">
        <v>9558</v>
      </c>
      <c r="D1110" s="22" t="s">
        <v>9581</v>
      </c>
      <c r="E1110" s="22" t="s">
        <v>6169</v>
      </c>
      <c r="F1110" s="22" t="s">
        <v>6762</v>
      </c>
      <c r="G1110" s="23">
        <v>0</v>
      </c>
      <c r="H1110" s="23">
        <v>44996546</v>
      </c>
      <c r="I1110" s="23">
        <v>0</v>
      </c>
      <c r="J1110" s="23">
        <v>7231811659</v>
      </c>
      <c r="K1110" s="22" t="s">
        <v>590</v>
      </c>
      <c r="L1110" s="22" t="s">
        <v>591</v>
      </c>
      <c r="M1110" s="22"/>
      <c r="N1110" s="22" t="s">
        <v>9582</v>
      </c>
      <c r="O1110" s="22" t="s">
        <v>9582</v>
      </c>
      <c r="P1110" s="22" t="s">
        <v>573</v>
      </c>
      <c r="Q1110" s="22"/>
      <c r="T1110">
        <f t="shared" si="49"/>
        <v>12</v>
      </c>
      <c r="V1110" t="s">
        <v>369</v>
      </c>
    </row>
    <row r="1111" spans="1:22" x14ac:dyDescent="0.25">
      <c r="A1111" s="21">
        <v>45657</v>
      </c>
      <c r="B1111" s="21">
        <v>45657</v>
      </c>
      <c r="C1111" s="22" t="s">
        <v>9558</v>
      </c>
      <c r="D1111" s="22" t="s">
        <v>9583</v>
      </c>
      <c r="E1111" s="22" t="s">
        <v>6169</v>
      </c>
      <c r="F1111" s="22" t="s">
        <v>6762</v>
      </c>
      <c r="G1111" s="23">
        <v>0</v>
      </c>
      <c r="H1111" s="23">
        <v>41089040</v>
      </c>
      <c r="I1111" s="23">
        <v>0</v>
      </c>
      <c r="J1111" s="23">
        <v>7272900699</v>
      </c>
      <c r="K1111" s="22" t="s">
        <v>590</v>
      </c>
      <c r="L1111" s="22" t="s">
        <v>591</v>
      </c>
      <c r="M1111" s="22"/>
      <c r="N1111" s="22" t="s">
        <v>9584</v>
      </c>
      <c r="O1111" s="22" t="s">
        <v>9584</v>
      </c>
      <c r="P1111" s="22" t="s">
        <v>573</v>
      </c>
      <c r="Q1111" s="22"/>
      <c r="T1111">
        <f t="shared" si="49"/>
        <v>12</v>
      </c>
      <c r="V1111" t="s">
        <v>369</v>
      </c>
    </row>
    <row r="1112" spans="1:22" x14ac:dyDescent="0.25">
      <c r="A1112" s="21">
        <v>45657</v>
      </c>
      <c r="B1112" s="21">
        <v>45657</v>
      </c>
      <c r="C1112" s="22" t="s">
        <v>9558</v>
      </c>
      <c r="D1112" s="22" t="s">
        <v>9585</v>
      </c>
      <c r="E1112" s="22" t="s">
        <v>6169</v>
      </c>
      <c r="F1112" s="22" t="s">
        <v>6762</v>
      </c>
      <c r="G1112" s="23">
        <v>0</v>
      </c>
      <c r="H1112" s="23">
        <v>545407830</v>
      </c>
      <c r="I1112" s="23">
        <v>0</v>
      </c>
      <c r="J1112" s="23">
        <v>7818308529</v>
      </c>
      <c r="K1112" s="22" t="s">
        <v>590</v>
      </c>
      <c r="L1112" s="22" t="s">
        <v>591</v>
      </c>
      <c r="M1112" s="22"/>
      <c r="N1112" s="22" t="s">
        <v>9586</v>
      </c>
      <c r="O1112" s="22" t="s">
        <v>9586</v>
      </c>
      <c r="P1112" s="22" t="s">
        <v>573</v>
      </c>
      <c r="Q1112" s="22"/>
      <c r="T1112">
        <f t="shared" si="49"/>
        <v>12</v>
      </c>
      <c r="V1112" t="s">
        <v>369</v>
      </c>
    </row>
    <row r="1113" spans="1:22" x14ac:dyDescent="0.25">
      <c r="A1113" s="21">
        <v>45657</v>
      </c>
      <c r="B1113" s="21">
        <v>45657</v>
      </c>
      <c r="C1113" s="22" t="s">
        <v>9558</v>
      </c>
      <c r="D1113" s="22" t="s">
        <v>9587</v>
      </c>
      <c r="E1113" s="22" t="s">
        <v>6169</v>
      </c>
      <c r="F1113" s="22" t="s">
        <v>6762</v>
      </c>
      <c r="G1113" s="23">
        <v>0</v>
      </c>
      <c r="H1113" s="23">
        <v>574209000</v>
      </c>
      <c r="I1113" s="23">
        <v>0</v>
      </c>
      <c r="J1113" s="23">
        <v>8392517529</v>
      </c>
      <c r="K1113" s="22" t="s">
        <v>590</v>
      </c>
      <c r="L1113" s="22" t="s">
        <v>591</v>
      </c>
      <c r="M1113" s="22"/>
      <c r="N1113" s="22" t="s">
        <v>9588</v>
      </c>
      <c r="O1113" s="22" t="s">
        <v>9588</v>
      </c>
      <c r="P1113" s="22" t="s">
        <v>573</v>
      </c>
      <c r="Q1113" s="22"/>
      <c r="T1113">
        <f t="shared" ref="T1113:T1176" si="50">+MONTH(A1113)</f>
        <v>12</v>
      </c>
      <c r="V1113" t="s">
        <v>369</v>
      </c>
    </row>
    <row r="1114" spans="1:22" x14ac:dyDescent="0.25">
      <c r="A1114" s="21">
        <v>45657</v>
      </c>
      <c r="B1114" s="21">
        <v>45657</v>
      </c>
      <c r="C1114" s="22" t="s">
        <v>9589</v>
      </c>
      <c r="D1114" s="22" t="s">
        <v>9590</v>
      </c>
      <c r="E1114" s="22" t="s">
        <v>6169</v>
      </c>
      <c r="F1114" s="22" t="s">
        <v>6762</v>
      </c>
      <c r="G1114" s="23">
        <v>0</v>
      </c>
      <c r="H1114" s="23">
        <v>36668827</v>
      </c>
      <c r="I1114" s="23">
        <v>0</v>
      </c>
      <c r="J1114" s="23">
        <v>8429186356</v>
      </c>
      <c r="K1114" s="22" t="s">
        <v>590</v>
      </c>
      <c r="L1114" s="22" t="s">
        <v>591</v>
      </c>
      <c r="M1114" s="22"/>
      <c r="N1114" s="22" t="s">
        <v>9591</v>
      </c>
      <c r="O1114" s="22" t="s">
        <v>9591</v>
      </c>
      <c r="P1114" s="22" t="s">
        <v>573</v>
      </c>
      <c r="Q1114" s="22"/>
      <c r="T1114">
        <f t="shared" si="50"/>
        <v>12</v>
      </c>
      <c r="V1114" t="s">
        <v>369</v>
      </c>
    </row>
    <row r="1115" spans="1:22" x14ac:dyDescent="0.25">
      <c r="A1115" s="21">
        <v>45657</v>
      </c>
      <c r="B1115" s="21">
        <v>45657</v>
      </c>
      <c r="C1115" s="22" t="s">
        <v>9589</v>
      </c>
      <c r="D1115" s="22" t="s">
        <v>9592</v>
      </c>
      <c r="E1115" s="22" t="s">
        <v>6169</v>
      </c>
      <c r="F1115" s="22" t="s">
        <v>6762</v>
      </c>
      <c r="G1115" s="23">
        <v>0</v>
      </c>
      <c r="H1115" s="23">
        <v>98358833</v>
      </c>
      <c r="I1115" s="23">
        <v>0</v>
      </c>
      <c r="J1115" s="23">
        <v>8527545189</v>
      </c>
      <c r="K1115" s="22" t="s">
        <v>590</v>
      </c>
      <c r="L1115" s="22" t="s">
        <v>591</v>
      </c>
      <c r="M1115" s="22"/>
      <c r="N1115" s="22" t="s">
        <v>9593</v>
      </c>
      <c r="O1115" s="22" t="s">
        <v>9593</v>
      </c>
      <c r="P1115" s="22" t="s">
        <v>573</v>
      </c>
      <c r="Q1115" s="22"/>
      <c r="T1115">
        <f t="shared" si="50"/>
        <v>12</v>
      </c>
      <c r="V1115" t="s">
        <v>369</v>
      </c>
    </row>
    <row r="1116" spans="1:22" x14ac:dyDescent="0.25">
      <c r="A1116" s="21">
        <v>45657</v>
      </c>
      <c r="B1116" s="21">
        <v>45657</v>
      </c>
      <c r="C1116" s="22" t="s">
        <v>9589</v>
      </c>
      <c r="D1116" s="22" t="s">
        <v>9594</v>
      </c>
      <c r="E1116" s="22" t="s">
        <v>6169</v>
      </c>
      <c r="F1116" s="22" t="s">
        <v>6762</v>
      </c>
      <c r="G1116" s="23">
        <v>0</v>
      </c>
      <c r="H1116" s="23">
        <v>37499709</v>
      </c>
      <c r="I1116" s="23">
        <v>0</v>
      </c>
      <c r="J1116" s="23">
        <v>8565044898</v>
      </c>
      <c r="K1116" s="22" t="s">
        <v>590</v>
      </c>
      <c r="L1116" s="22" t="s">
        <v>591</v>
      </c>
      <c r="M1116" s="22"/>
      <c r="N1116" s="22" t="s">
        <v>9595</v>
      </c>
      <c r="O1116" s="22" t="s">
        <v>9595</v>
      </c>
      <c r="P1116" s="22" t="s">
        <v>573</v>
      </c>
      <c r="Q1116" s="22"/>
      <c r="T1116">
        <f t="shared" si="50"/>
        <v>12</v>
      </c>
      <c r="V1116" t="s">
        <v>369</v>
      </c>
    </row>
    <row r="1117" spans="1:22" x14ac:dyDescent="0.25">
      <c r="A1117" s="21">
        <v>45657</v>
      </c>
      <c r="B1117" s="21">
        <v>45657</v>
      </c>
      <c r="C1117" s="22" t="s">
        <v>9589</v>
      </c>
      <c r="D1117" s="22" t="s">
        <v>9596</v>
      </c>
      <c r="E1117" s="22" t="s">
        <v>6169</v>
      </c>
      <c r="F1117" s="22" t="s">
        <v>6762</v>
      </c>
      <c r="G1117" s="23">
        <v>0</v>
      </c>
      <c r="H1117" s="23">
        <v>63528952</v>
      </c>
      <c r="I1117" s="23">
        <v>0</v>
      </c>
      <c r="J1117" s="23">
        <v>8628573850</v>
      </c>
      <c r="K1117" s="22" t="s">
        <v>590</v>
      </c>
      <c r="L1117" s="22" t="s">
        <v>591</v>
      </c>
      <c r="M1117" s="22"/>
      <c r="N1117" s="22" t="s">
        <v>9597</v>
      </c>
      <c r="O1117" s="22" t="s">
        <v>9597</v>
      </c>
      <c r="P1117" s="22" t="s">
        <v>573</v>
      </c>
      <c r="Q1117" s="22"/>
      <c r="T1117">
        <f t="shared" si="50"/>
        <v>12</v>
      </c>
      <c r="V1117" t="s">
        <v>369</v>
      </c>
    </row>
    <row r="1118" spans="1:22" x14ac:dyDescent="0.25">
      <c r="A1118" s="21">
        <v>45657</v>
      </c>
      <c r="B1118" s="21">
        <v>45657</v>
      </c>
      <c r="C1118" s="22" t="s">
        <v>9589</v>
      </c>
      <c r="D1118" s="22" t="s">
        <v>9598</v>
      </c>
      <c r="E1118" s="22" t="s">
        <v>6169</v>
      </c>
      <c r="F1118" s="22" t="s">
        <v>6762</v>
      </c>
      <c r="G1118" s="23">
        <v>0</v>
      </c>
      <c r="H1118" s="23">
        <v>75498144</v>
      </c>
      <c r="I1118" s="23">
        <v>0</v>
      </c>
      <c r="J1118" s="23">
        <v>8704071994</v>
      </c>
      <c r="K1118" s="22" t="s">
        <v>590</v>
      </c>
      <c r="L1118" s="22" t="s">
        <v>591</v>
      </c>
      <c r="M1118" s="22"/>
      <c r="N1118" s="22" t="s">
        <v>9599</v>
      </c>
      <c r="O1118" s="22" t="s">
        <v>9599</v>
      </c>
      <c r="P1118" s="22" t="s">
        <v>573</v>
      </c>
      <c r="Q1118" s="22"/>
      <c r="T1118">
        <f t="shared" si="50"/>
        <v>12</v>
      </c>
      <c r="V1118" t="s">
        <v>369</v>
      </c>
    </row>
    <row r="1119" spans="1:22" x14ac:dyDescent="0.25">
      <c r="A1119" s="21">
        <v>45657</v>
      </c>
      <c r="B1119" s="21">
        <v>45657</v>
      </c>
      <c r="C1119" s="22" t="s">
        <v>9589</v>
      </c>
      <c r="D1119" s="22" t="s">
        <v>9600</v>
      </c>
      <c r="E1119" s="22" t="s">
        <v>6169</v>
      </c>
      <c r="F1119" s="22" t="s">
        <v>6762</v>
      </c>
      <c r="G1119" s="23">
        <v>0</v>
      </c>
      <c r="H1119" s="23">
        <v>34855383</v>
      </c>
      <c r="I1119" s="23">
        <v>0</v>
      </c>
      <c r="J1119" s="23">
        <v>8738927377</v>
      </c>
      <c r="K1119" s="22" t="s">
        <v>590</v>
      </c>
      <c r="L1119" s="22" t="s">
        <v>591</v>
      </c>
      <c r="M1119" s="22"/>
      <c r="N1119" s="22" t="s">
        <v>9601</v>
      </c>
      <c r="O1119" s="22" t="s">
        <v>9601</v>
      </c>
      <c r="P1119" s="22" t="s">
        <v>573</v>
      </c>
      <c r="Q1119" s="22"/>
      <c r="T1119">
        <f t="shared" si="50"/>
        <v>12</v>
      </c>
      <c r="V1119" t="s">
        <v>369</v>
      </c>
    </row>
    <row r="1120" spans="1:22" x14ac:dyDescent="0.25">
      <c r="A1120" s="21">
        <v>45657</v>
      </c>
      <c r="B1120" s="21">
        <v>45657</v>
      </c>
      <c r="C1120" s="22" t="s">
        <v>9589</v>
      </c>
      <c r="D1120" s="22" t="s">
        <v>9602</v>
      </c>
      <c r="E1120" s="22" t="s">
        <v>6169</v>
      </c>
      <c r="F1120" s="22" t="s">
        <v>6762</v>
      </c>
      <c r="G1120" s="23">
        <v>0</v>
      </c>
      <c r="H1120" s="23">
        <v>3898761</v>
      </c>
      <c r="I1120" s="23">
        <v>0</v>
      </c>
      <c r="J1120" s="23">
        <v>8742826138</v>
      </c>
      <c r="K1120" s="22" t="s">
        <v>590</v>
      </c>
      <c r="L1120" s="22" t="s">
        <v>591</v>
      </c>
      <c r="M1120" s="22"/>
      <c r="N1120" s="22" t="s">
        <v>9603</v>
      </c>
      <c r="O1120" s="22" t="s">
        <v>9603</v>
      </c>
      <c r="P1120" s="22" t="s">
        <v>573</v>
      </c>
      <c r="Q1120" s="22"/>
      <c r="T1120">
        <f t="shared" si="50"/>
        <v>12</v>
      </c>
      <c r="V1120" t="s">
        <v>369</v>
      </c>
    </row>
    <row r="1121" spans="1:22" x14ac:dyDescent="0.25">
      <c r="A1121" s="21">
        <v>45657</v>
      </c>
      <c r="B1121" s="21">
        <v>45657</v>
      </c>
      <c r="C1121" s="22" t="s">
        <v>9589</v>
      </c>
      <c r="D1121" s="22" t="s">
        <v>9604</v>
      </c>
      <c r="E1121" s="22" t="s">
        <v>6169</v>
      </c>
      <c r="F1121" s="22" t="s">
        <v>6762</v>
      </c>
      <c r="G1121" s="23">
        <v>0</v>
      </c>
      <c r="H1121" s="23">
        <v>10234949</v>
      </c>
      <c r="I1121" s="23">
        <v>0</v>
      </c>
      <c r="J1121" s="23">
        <v>8753061087</v>
      </c>
      <c r="K1121" s="22" t="s">
        <v>590</v>
      </c>
      <c r="L1121" s="22" t="s">
        <v>591</v>
      </c>
      <c r="M1121" s="22"/>
      <c r="N1121" s="22" t="s">
        <v>9605</v>
      </c>
      <c r="O1121" s="22" t="s">
        <v>9605</v>
      </c>
      <c r="P1121" s="22" t="s">
        <v>573</v>
      </c>
      <c r="Q1121" s="22"/>
      <c r="T1121">
        <f t="shared" si="50"/>
        <v>12</v>
      </c>
      <c r="V1121" t="s">
        <v>369</v>
      </c>
    </row>
    <row r="1122" spans="1:22" x14ac:dyDescent="0.25">
      <c r="A1122" s="21">
        <v>45657</v>
      </c>
      <c r="B1122" s="21">
        <v>45657</v>
      </c>
      <c r="C1122" s="22" t="s">
        <v>9589</v>
      </c>
      <c r="D1122" s="22" t="s">
        <v>9606</v>
      </c>
      <c r="E1122" s="22" t="s">
        <v>6169</v>
      </c>
      <c r="F1122" s="22" t="s">
        <v>6762</v>
      </c>
      <c r="G1122" s="23">
        <v>0</v>
      </c>
      <c r="H1122" s="23">
        <v>81423812</v>
      </c>
      <c r="I1122" s="23">
        <v>0</v>
      </c>
      <c r="J1122" s="23">
        <v>8834484899</v>
      </c>
      <c r="K1122" s="22" t="s">
        <v>590</v>
      </c>
      <c r="L1122" s="22" t="s">
        <v>591</v>
      </c>
      <c r="M1122" s="22"/>
      <c r="N1122" s="22" t="s">
        <v>9607</v>
      </c>
      <c r="O1122" s="22" t="s">
        <v>9607</v>
      </c>
      <c r="P1122" s="22" t="s">
        <v>573</v>
      </c>
      <c r="Q1122" s="22"/>
      <c r="T1122">
        <f t="shared" si="50"/>
        <v>12</v>
      </c>
      <c r="V1122" t="s">
        <v>369</v>
      </c>
    </row>
    <row r="1123" spans="1:22" x14ac:dyDescent="0.25">
      <c r="A1123" s="21">
        <v>45657</v>
      </c>
      <c r="B1123" s="21">
        <v>45657</v>
      </c>
      <c r="C1123" s="22" t="s">
        <v>9589</v>
      </c>
      <c r="D1123" s="22" t="s">
        <v>9608</v>
      </c>
      <c r="E1123" s="22" t="s">
        <v>6169</v>
      </c>
      <c r="F1123" s="22" t="s">
        <v>6762</v>
      </c>
      <c r="G1123" s="23">
        <v>0</v>
      </c>
      <c r="H1123" s="23">
        <v>77664798</v>
      </c>
      <c r="I1123" s="23">
        <v>0</v>
      </c>
      <c r="J1123" s="23">
        <v>8912149697</v>
      </c>
      <c r="K1123" s="22" t="s">
        <v>590</v>
      </c>
      <c r="L1123" s="22" t="s">
        <v>591</v>
      </c>
      <c r="M1123" s="22"/>
      <c r="N1123" s="22" t="s">
        <v>9609</v>
      </c>
      <c r="O1123" s="22" t="s">
        <v>9609</v>
      </c>
      <c r="P1123" s="22" t="s">
        <v>573</v>
      </c>
      <c r="Q1123" s="22"/>
      <c r="T1123">
        <f t="shared" si="50"/>
        <v>12</v>
      </c>
      <c r="V1123" t="s">
        <v>369</v>
      </c>
    </row>
    <row r="1124" spans="1:22" x14ac:dyDescent="0.25">
      <c r="A1124" s="21">
        <v>45657</v>
      </c>
      <c r="B1124" s="21">
        <v>45657</v>
      </c>
      <c r="C1124" s="22" t="s">
        <v>9589</v>
      </c>
      <c r="D1124" s="22" t="s">
        <v>9610</v>
      </c>
      <c r="E1124" s="22" t="s">
        <v>6169</v>
      </c>
      <c r="F1124" s="22" t="s">
        <v>6762</v>
      </c>
      <c r="G1124" s="23">
        <v>0</v>
      </c>
      <c r="H1124" s="23">
        <v>38478204</v>
      </c>
      <c r="I1124" s="23">
        <v>0</v>
      </c>
      <c r="J1124" s="23">
        <v>8950627901</v>
      </c>
      <c r="K1124" s="22" t="s">
        <v>590</v>
      </c>
      <c r="L1124" s="22" t="s">
        <v>591</v>
      </c>
      <c r="M1124" s="22"/>
      <c r="N1124" s="22" t="s">
        <v>9611</v>
      </c>
      <c r="O1124" s="22" t="s">
        <v>9611</v>
      </c>
      <c r="P1124" s="22" t="s">
        <v>573</v>
      </c>
      <c r="Q1124" s="22"/>
      <c r="T1124">
        <f t="shared" si="50"/>
        <v>12</v>
      </c>
      <c r="V1124" t="s">
        <v>369</v>
      </c>
    </row>
    <row r="1125" spans="1:22" x14ac:dyDescent="0.25">
      <c r="A1125" s="21">
        <v>45657</v>
      </c>
      <c r="B1125" s="21">
        <v>45657</v>
      </c>
      <c r="C1125" s="22" t="s">
        <v>9589</v>
      </c>
      <c r="D1125" s="22" t="s">
        <v>9612</v>
      </c>
      <c r="E1125" s="22" t="s">
        <v>6169</v>
      </c>
      <c r="F1125" s="22" t="s">
        <v>6762</v>
      </c>
      <c r="G1125" s="23">
        <v>0</v>
      </c>
      <c r="H1125" s="23">
        <v>36806574</v>
      </c>
      <c r="I1125" s="23">
        <v>0</v>
      </c>
      <c r="J1125" s="23">
        <v>8987434475</v>
      </c>
      <c r="K1125" s="22" t="s">
        <v>590</v>
      </c>
      <c r="L1125" s="22" t="s">
        <v>591</v>
      </c>
      <c r="M1125" s="22"/>
      <c r="N1125" s="22" t="s">
        <v>9613</v>
      </c>
      <c r="O1125" s="22" t="s">
        <v>9613</v>
      </c>
      <c r="P1125" s="22" t="s">
        <v>573</v>
      </c>
      <c r="Q1125" s="22"/>
      <c r="T1125">
        <f t="shared" si="50"/>
        <v>12</v>
      </c>
      <c r="V1125" t="s">
        <v>369</v>
      </c>
    </row>
    <row r="1126" spans="1:22" x14ac:dyDescent="0.25">
      <c r="A1126" s="21">
        <v>45657</v>
      </c>
      <c r="B1126" s="21">
        <v>45657</v>
      </c>
      <c r="C1126" s="22" t="s">
        <v>9589</v>
      </c>
      <c r="D1126" s="22" t="s">
        <v>9614</v>
      </c>
      <c r="E1126" s="22" t="s">
        <v>6169</v>
      </c>
      <c r="F1126" s="22" t="s">
        <v>6762</v>
      </c>
      <c r="G1126" s="23">
        <v>0</v>
      </c>
      <c r="H1126" s="23">
        <v>40506861</v>
      </c>
      <c r="I1126" s="23">
        <v>0</v>
      </c>
      <c r="J1126" s="23">
        <v>9027941336</v>
      </c>
      <c r="K1126" s="22" t="s">
        <v>590</v>
      </c>
      <c r="L1126" s="22" t="s">
        <v>591</v>
      </c>
      <c r="M1126" s="22"/>
      <c r="N1126" s="22" t="s">
        <v>9615</v>
      </c>
      <c r="O1126" s="22" t="s">
        <v>9615</v>
      </c>
      <c r="P1126" s="22" t="s">
        <v>573</v>
      </c>
      <c r="Q1126" s="22"/>
      <c r="T1126">
        <f t="shared" si="50"/>
        <v>12</v>
      </c>
      <c r="V1126" t="s">
        <v>369</v>
      </c>
    </row>
    <row r="1127" spans="1:22" x14ac:dyDescent="0.25">
      <c r="A1127" s="21">
        <v>45657</v>
      </c>
      <c r="B1127" s="21">
        <v>45657</v>
      </c>
      <c r="C1127" s="22" t="s">
        <v>9589</v>
      </c>
      <c r="D1127" s="22" t="s">
        <v>9616</v>
      </c>
      <c r="E1127" s="22" t="s">
        <v>6169</v>
      </c>
      <c r="F1127" s="22" t="s">
        <v>6762</v>
      </c>
      <c r="G1127" s="23">
        <v>0</v>
      </c>
      <c r="H1127" s="23">
        <v>56779728</v>
      </c>
      <c r="I1127" s="23">
        <v>0</v>
      </c>
      <c r="J1127" s="23">
        <v>9084721064</v>
      </c>
      <c r="K1127" s="22" t="s">
        <v>590</v>
      </c>
      <c r="L1127" s="22" t="s">
        <v>591</v>
      </c>
      <c r="M1127" s="22"/>
      <c r="N1127" s="22" t="s">
        <v>9617</v>
      </c>
      <c r="O1127" s="22" t="s">
        <v>9617</v>
      </c>
      <c r="P1127" s="22" t="s">
        <v>573</v>
      </c>
      <c r="Q1127" s="22"/>
      <c r="T1127">
        <f t="shared" si="50"/>
        <v>12</v>
      </c>
      <c r="V1127" t="s">
        <v>369</v>
      </c>
    </row>
    <row r="1128" spans="1:22" x14ac:dyDescent="0.25">
      <c r="A1128" s="21">
        <v>45657</v>
      </c>
      <c r="B1128" s="21">
        <v>45657</v>
      </c>
      <c r="C1128" s="22" t="s">
        <v>9618</v>
      </c>
      <c r="D1128" s="22" t="s">
        <v>9619</v>
      </c>
      <c r="E1128" s="22" t="s">
        <v>6169</v>
      </c>
      <c r="F1128" s="22" t="s">
        <v>6762</v>
      </c>
      <c r="G1128" s="23">
        <v>0</v>
      </c>
      <c r="H1128" s="23">
        <v>4892305</v>
      </c>
      <c r="I1128" s="23">
        <v>0</v>
      </c>
      <c r="J1128" s="23">
        <v>9089613369</v>
      </c>
      <c r="K1128" s="22" t="s">
        <v>590</v>
      </c>
      <c r="L1128" s="22" t="s">
        <v>591</v>
      </c>
      <c r="M1128" s="22"/>
      <c r="N1128" s="22" t="s">
        <v>9620</v>
      </c>
      <c r="O1128" s="22" t="s">
        <v>9620</v>
      </c>
      <c r="P1128" s="22" t="s">
        <v>573</v>
      </c>
      <c r="Q1128" s="22"/>
      <c r="T1128">
        <f t="shared" si="50"/>
        <v>12</v>
      </c>
      <c r="V1128" t="s">
        <v>369</v>
      </c>
    </row>
    <row r="1129" spans="1:22" x14ac:dyDescent="0.25">
      <c r="A1129" s="21">
        <v>45657</v>
      </c>
      <c r="B1129" s="21">
        <v>45657</v>
      </c>
      <c r="C1129" s="22" t="s">
        <v>9618</v>
      </c>
      <c r="D1129" s="22" t="s">
        <v>9621</v>
      </c>
      <c r="E1129" s="22" t="s">
        <v>6169</v>
      </c>
      <c r="F1129" s="22" t="s">
        <v>6762</v>
      </c>
      <c r="G1129" s="23">
        <v>0</v>
      </c>
      <c r="H1129" s="23">
        <v>5276417</v>
      </c>
      <c r="I1129" s="23">
        <v>0</v>
      </c>
      <c r="J1129" s="23">
        <v>9094889786</v>
      </c>
      <c r="K1129" s="22" t="s">
        <v>590</v>
      </c>
      <c r="L1129" s="22" t="s">
        <v>591</v>
      </c>
      <c r="M1129" s="22"/>
      <c r="N1129" s="22" t="s">
        <v>9622</v>
      </c>
      <c r="O1129" s="22" t="s">
        <v>9622</v>
      </c>
      <c r="P1129" s="22" t="s">
        <v>573</v>
      </c>
      <c r="Q1129" s="22"/>
      <c r="T1129">
        <f t="shared" si="50"/>
        <v>12</v>
      </c>
      <c r="V1129" t="s">
        <v>369</v>
      </c>
    </row>
    <row r="1130" spans="1:22" x14ac:dyDescent="0.25">
      <c r="A1130" s="21">
        <v>45657</v>
      </c>
      <c r="B1130" s="21">
        <v>45657</v>
      </c>
      <c r="C1130" s="22" t="s">
        <v>9618</v>
      </c>
      <c r="D1130" s="22" t="s">
        <v>9623</v>
      </c>
      <c r="E1130" s="22" t="s">
        <v>6169</v>
      </c>
      <c r="F1130" s="22" t="s">
        <v>6762</v>
      </c>
      <c r="G1130" s="23">
        <v>0</v>
      </c>
      <c r="H1130" s="23">
        <v>64448907</v>
      </c>
      <c r="I1130" s="23">
        <v>0</v>
      </c>
      <c r="J1130" s="23">
        <v>9159338693</v>
      </c>
      <c r="K1130" s="22" t="s">
        <v>590</v>
      </c>
      <c r="L1130" s="22" t="s">
        <v>591</v>
      </c>
      <c r="M1130" s="22"/>
      <c r="N1130" s="22" t="s">
        <v>9624</v>
      </c>
      <c r="O1130" s="22" t="s">
        <v>9624</v>
      </c>
      <c r="P1130" s="22" t="s">
        <v>573</v>
      </c>
      <c r="Q1130" s="22"/>
      <c r="T1130">
        <f t="shared" si="50"/>
        <v>12</v>
      </c>
      <c r="V1130" t="s">
        <v>369</v>
      </c>
    </row>
    <row r="1131" spans="1:22" x14ac:dyDescent="0.25">
      <c r="A1131" s="21">
        <v>45657</v>
      </c>
      <c r="B1131" s="21">
        <v>45657</v>
      </c>
      <c r="C1131" s="22" t="s">
        <v>9618</v>
      </c>
      <c r="D1131" s="22" t="s">
        <v>9625</v>
      </c>
      <c r="E1131" s="22" t="s">
        <v>6169</v>
      </c>
      <c r="F1131" s="22" t="s">
        <v>6762</v>
      </c>
      <c r="G1131" s="23">
        <v>0</v>
      </c>
      <c r="H1131" s="23">
        <v>80872789</v>
      </c>
      <c r="I1131" s="23">
        <v>0</v>
      </c>
      <c r="J1131" s="23">
        <v>9240211482</v>
      </c>
      <c r="K1131" s="22" t="s">
        <v>590</v>
      </c>
      <c r="L1131" s="22" t="s">
        <v>591</v>
      </c>
      <c r="M1131" s="22"/>
      <c r="N1131" s="22" t="s">
        <v>9626</v>
      </c>
      <c r="O1131" s="22" t="s">
        <v>9626</v>
      </c>
      <c r="P1131" s="22" t="s">
        <v>573</v>
      </c>
      <c r="Q1131" s="22"/>
      <c r="T1131">
        <f t="shared" si="50"/>
        <v>12</v>
      </c>
      <c r="V1131" t="s">
        <v>369</v>
      </c>
    </row>
    <row r="1132" spans="1:22" x14ac:dyDescent="0.25">
      <c r="A1132" s="21">
        <v>45657</v>
      </c>
      <c r="B1132" s="21">
        <v>45657</v>
      </c>
      <c r="C1132" s="22" t="s">
        <v>9618</v>
      </c>
      <c r="D1132" s="22" t="s">
        <v>9627</v>
      </c>
      <c r="E1132" s="22" t="s">
        <v>6169</v>
      </c>
      <c r="F1132" s="22" t="s">
        <v>6762</v>
      </c>
      <c r="G1132" s="23">
        <v>0</v>
      </c>
      <c r="H1132" s="23">
        <v>64879493</v>
      </c>
      <c r="I1132" s="23">
        <v>0</v>
      </c>
      <c r="J1132" s="23">
        <v>9305090975</v>
      </c>
      <c r="K1132" s="22" t="s">
        <v>590</v>
      </c>
      <c r="L1132" s="22" t="s">
        <v>591</v>
      </c>
      <c r="M1132" s="22"/>
      <c r="N1132" s="22" t="s">
        <v>9628</v>
      </c>
      <c r="O1132" s="22" t="s">
        <v>9628</v>
      </c>
      <c r="P1132" s="22" t="s">
        <v>573</v>
      </c>
      <c r="Q1132" s="22"/>
      <c r="T1132">
        <f t="shared" si="50"/>
        <v>12</v>
      </c>
      <c r="V1132" t="s">
        <v>369</v>
      </c>
    </row>
    <row r="1133" spans="1:22" x14ac:dyDescent="0.25">
      <c r="A1133" s="21">
        <v>45657</v>
      </c>
      <c r="B1133" s="21">
        <v>45657</v>
      </c>
      <c r="C1133" s="22" t="s">
        <v>9618</v>
      </c>
      <c r="D1133" s="22" t="s">
        <v>9629</v>
      </c>
      <c r="E1133" s="22" t="s">
        <v>6169</v>
      </c>
      <c r="F1133" s="22" t="s">
        <v>6762</v>
      </c>
      <c r="G1133" s="23">
        <v>0</v>
      </c>
      <c r="H1133" s="23">
        <v>80064892</v>
      </c>
      <c r="I1133" s="23">
        <v>0</v>
      </c>
      <c r="J1133" s="23">
        <v>9385155867</v>
      </c>
      <c r="K1133" s="22" t="s">
        <v>590</v>
      </c>
      <c r="L1133" s="22" t="s">
        <v>591</v>
      </c>
      <c r="M1133" s="22"/>
      <c r="N1133" s="22" t="s">
        <v>9630</v>
      </c>
      <c r="O1133" s="22" t="s">
        <v>9630</v>
      </c>
      <c r="P1133" s="22" t="s">
        <v>573</v>
      </c>
      <c r="Q1133" s="22"/>
      <c r="T1133">
        <f t="shared" si="50"/>
        <v>12</v>
      </c>
      <c r="V1133" t="s">
        <v>369</v>
      </c>
    </row>
    <row r="1134" spans="1:22" x14ac:dyDescent="0.25">
      <c r="A1134" s="21">
        <v>45657</v>
      </c>
      <c r="B1134" s="21">
        <v>45657</v>
      </c>
      <c r="C1134" s="22" t="s">
        <v>9618</v>
      </c>
      <c r="D1134" s="22" t="s">
        <v>9631</v>
      </c>
      <c r="E1134" s="22" t="s">
        <v>6169</v>
      </c>
      <c r="F1134" s="22" t="s">
        <v>6762</v>
      </c>
      <c r="G1134" s="23">
        <v>0</v>
      </c>
      <c r="H1134" s="23">
        <v>79691766</v>
      </c>
      <c r="I1134" s="23">
        <v>0</v>
      </c>
      <c r="J1134" s="23">
        <v>9464847633</v>
      </c>
      <c r="K1134" s="22" t="s">
        <v>590</v>
      </c>
      <c r="L1134" s="22" t="s">
        <v>591</v>
      </c>
      <c r="M1134" s="22"/>
      <c r="N1134" s="22" t="s">
        <v>9632</v>
      </c>
      <c r="O1134" s="22" t="s">
        <v>9632</v>
      </c>
      <c r="P1134" s="22" t="s">
        <v>573</v>
      </c>
      <c r="Q1134" s="22"/>
      <c r="T1134">
        <f t="shared" si="50"/>
        <v>12</v>
      </c>
      <c r="V1134" t="s">
        <v>369</v>
      </c>
    </row>
    <row r="1135" spans="1:22" x14ac:dyDescent="0.25">
      <c r="A1135" s="21">
        <v>45657</v>
      </c>
      <c r="B1135" s="21">
        <v>45657</v>
      </c>
      <c r="C1135" s="22" t="s">
        <v>9618</v>
      </c>
      <c r="D1135" s="22" t="s">
        <v>9633</v>
      </c>
      <c r="E1135" s="22" t="s">
        <v>6169</v>
      </c>
      <c r="F1135" s="22" t="s">
        <v>6762</v>
      </c>
      <c r="G1135" s="23">
        <v>0</v>
      </c>
      <c r="H1135" s="23">
        <v>72839890</v>
      </c>
      <c r="I1135" s="23">
        <v>0</v>
      </c>
      <c r="J1135" s="23">
        <v>9537687523</v>
      </c>
      <c r="K1135" s="22" t="s">
        <v>590</v>
      </c>
      <c r="L1135" s="22" t="s">
        <v>591</v>
      </c>
      <c r="M1135" s="22"/>
      <c r="N1135" s="22" t="s">
        <v>9634</v>
      </c>
      <c r="O1135" s="22" t="s">
        <v>9634</v>
      </c>
      <c r="P1135" s="22" t="s">
        <v>573</v>
      </c>
      <c r="Q1135" s="22"/>
      <c r="T1135">
        <f t="shared" si="50"/>
        <v>12</v>
      </c>
      <c r="V1135" t="s">
        <v>369</v>
      </c>
    </row>
    <row r="1136" spans="1:22" x14ac:dyDescent="0.25">
      <c r="A1136" s="21">
        <v>45657</v>
      </c>
      <c r="B1136" s="21">
        <v>45657</v>
      </c>
      <c r="C1136" s="22" t="s">
        <v>9618</v>
      </c>
      <c r="D1136" s="22" t="s">
        <v>9635</v>
      </c>
      <c r="E1136" s="22" t="s">
        <v>6169</v>
      </c>
      <c r="F1136" s="22" t="s">
        <v>6762</v>
      </c>
      <c r="G1136" s="23">
        <v>0</v>
      </c>
      <c r="H1136" s="23">
        <v>104300765</v>
      </c>
      <c r="I1136" s="23">
        <v>0</v>
      </c>
      <c r="J1136" s="23">
        <v>9641988288</v>
      </c>
      <c r="K1136" s="22" t="s">
        <v>590</v>
      </c>
      <c r="L1136" s="22" t="s">
        <v>591</v>
      </c>
      <c r="M1136" s="22"/>
      <c r="N1136" s="22" t="s">
        <v>9636</v>
      </c>
      <c r="O1136" s="22" t="s">
        <v>9636</v>
      </c>
      <c r="P1136" s="22" t="s">
        <v>573</v>
      </c>
      <c r="Q1136" s="22"/>
      <c r="T1136">
        <f t="shared" si="50"/>
        <v>12</v>
      </c>
      <c r="V1136" t="s">
        <v>369</v>
      </c>
    </row>
    <row r="1137" spans="1:22" x14ac:dyDescent="0.25">
      <c r="A1137" s="21">
        <v>45657</v>
      </c>
      <c r="B1137" s="21">
        <v>45657</v>
      </c>
      <c r="C1137" s="22" t="s">
        <v>9618</v>
      </c>
      <c r="D1137" s="22" t="s">
        <v>9637</v>
      </c>
      <c r="E1137" s="22" t="s">
        <v>6169</v>
      </c>
      <c r="F1137" s="22" t="s">
        <v>6762</v>
      </c>
      <c r="G1137" s="23">
        <v>0</v>
      </c>
      <c r="H1137" s="23">
        <v>79167097</v>
      </c>
      <c r="I1137" s="23">
        <v>0</v>
      </c>
      <c r="J1137" s="23">
        <v>9721155385</v>
      </c>
      <c r="K1137" s="22" t="s">
        <v>590</v>
      </c>
      <c r="L1137" s="22" t="s">
        <v>591</v>
      </c>
      <c r="M1137" s="22"/>
      <c r="N1137" s="22" t="s">
        <v>9638</v>
      </c>
      <c r="O1137" s="22" t="s">
        <v>9638</v>
      </c>
      <c r="P1137" s="22" t="s">
        <v>573</v>
      </c>
      <c r="Q1137" s="22"/>
      <c r="T1137">
        <f t="shared" si="50"/>
        <v>12</v>
      </c>
      <c r="V1137" t="s">
        <v>369</v>
      </c>
    </row>
    <row r="1138" spans="1:22" x14ac:dyDescent="0.25">
      <c r="A1138" s="21">
        <v>45657</v>
      </c>
      <c r="B1138" s="21">
        <v>45657</v>
      </c>
      <c r="C1138" s="22" t="s">
        <v>9618</v>
      </c>
      <c r="D1138" s="22" t="s">
        <v>9639</v>
      </c>
      <c r="E1138" s="22" t="s">
        <v>6169</v>
      </c>
      <c r="F1138" s="22" t="s">
        <v>6762</v>
      </c>
      <c r="G1138" s="23">
        <v>0</v>
      </c>
      <c r="H1138" s="23">
        <v>79177893</v>
      </c>
      <c r="I1138" s="23">
        <v>0</v>
      </c>
      <c r="J1138" s="23">
        <v>9800333278</v>
      </c>
      <c r="K1138" s="22" t="s">
        <v>590</v>
      </c>
      <c r="L1138" s="22" t="s">
        <v>591</v>
      </c>
      <c r="M1138" s="22"/>
      <c r="N1138" s="22" t="s">
        <v>9640</v>
      </c>
      <c r="O1138" s="22" t="s">
        <v>9640</v>
      </c>
      <c r="P1138" s="22" t="s">
        <v>573</v>
      </c>
      <c r="Q1138" s="22"/>
      <c r="T1138">
        <f t="shared" si="50"/>
        <v>12</v>
      </c>
      <c r="V1138" t="s">
        <v>369</v>
      </c>
    </row>
    <row r="1139" spans="1:22" x14ac:dyDescent="0.25">
      <c r="A1139" s="21">
        <v>45657</v>
      </c>
      <c r="B1139" s="21">
        <v>45657</v>
      </c>
      <c r="C1139" s="22" t="s">
        <v>9618</v>
      </c>
      <c r="D1139" s="22" t="s">
        <v>9641</v>
      </c>
      <c r="E1139" s="22" t="s">
        <v>6169</v>
      </c>
      <c r="F1139" s="22" t="s">
        <v>6762</v>
      </c>
      <c r="G1139" s="23">
        <v>0</v>
      </c>
      <c r="H1139" s="23">
        <v>9933556</v>
      </c>
      <c r="I1139" s="23">
        <v>0</v>
      </c>
      <c r="J1139" s="23">
        <v>9810266834</v>
      </c>
      <c r="K1139" s="22" t="s">
        <v>590</v>
      </c>
      <c r="L1139" s="22" t="s">
        <v>591</v>
      </c>
      <c r="M1139" s="22"/>
      <c r="N1139" s="22" t="s">
        <v>9642</v>
      </c>
      <c r="O1139" s="22" t="s">
        <v>9642</v>
      </c>
      <c r="P1139" s="22" t="s">
        <v>573</v>
      </c>
      <c r="Q1139" s="22"/>
      <c r="T1139">
        <f t="shared" si="50"/>
        <v>12</v>
      </c>
      <c r="V1139" t="s">
        <v>369</v>
      </c>
    </row>
    <row r="1140" spans="1:22" x14ac:dyDescent="0.25">
      <c r="A1140" s="21">
        <v>45657</v>
      </c>
      <c r="B1140" s="21">
        <v>45657</v>
      </c>
      <c r="C1140" s="22" t="s">
        <v>9618</v>
      </c>
      <c r="D1140" s="22" t="s">
        <v>9643</v>
      </c>
      <c r="E1140" s="22" t="s">
        <v>6169</v>
      </c>
      <c r="F1140" s="22" t="s">
        <v>6762</v>
      </c>
      <c r="G1140" s="23">
        <v>0</v>
      </c>
      <c r="H1140" s="23">
        <v>72778521</v>
      </c>
      <c r="I1140" s="23">
        <v>0</v>
      </c>
      <c r="J1140" s="23">
        <v>9883045355</v>
      </c>
      <c r="K1140" s="22" t="s">
        <v>590</v>
      </c>
      <c r="L1140" s="22" t="s">
        <v>591</v>
      </c>
      <c r="M1140" s="22"/>
      <c r="N1140" s="22" t="s">
        <v>9644</v>
      </c>
      <c r="O1140" s="22" t="s">
        <v>9644</v>
      </c>
      <c r="P1140" s="22" t="s">
        <v>573</v>
      </c>
      <c r="Q1140" s="22"/>
      <c r="T1140">
        <f t="shared" si="50"/>
        <v>12</v>
      </c>
      <c r="V1140" t="s">
        <v>369</v>
      </c>
    </row>
    <row r="1141" spans="1:22" x14ac:dyDescent="0.25">
      <c r="A1141" s="21">
        <v>45657</v>
      </c>
      <c r="B1141" s="21">
        <v>45657</v>
      </c>
      <c r="C1141" s="22" t="s">
        <v>9618</v>
      </c>
      <c r="D1141" s="22" t="s">
        <v>9645</v>
      </c>
      <c r="E1141" s="22" t="s">
        <v>6169</v>
      </c>
      <c r="F1141" s="22" t="s">
        <v>6762</v>
      </c>
      <c r="G1141" s="23">
        <v>0</v>
      </c>
      <c r="H1141" s="23">
        <v>6836160</v>
      </c>
      <c r="I1141" s="23">
        <v>0</v>
      </c>
      <c r="J1141" s="23">
        <v>9889881515</v>
      </c>
      <c r="K1141" s="22" t="s">
        <v>590</v>
      </c>
      <c r="L1141" s="22" t="s">
        <v>591</v>
      </c>
      <c r="M1141" s="22"/>
      <c r="N1141" s="22" t="s">
        <v>9646</v>
      </c>
      <c r="O1141" s="22" t="s">
        <v>9646</v>
      </c>
      <c r="P1141" s="22" t="s">
        <v>573</v>
      </c>
      <c r="Q1141" s="22"/>
      <c r="T1141">
        <f t="shared" si="50"/>
        <v>12</v>
      </c>
      <c r="V1141" t="s">
        <v>369</v>
      </c>
    </row>
    <row r="1142" spans="1:22" x14ac:dyDescent="0.25">
      <c r="A1142" s="21">
        <v>45657</v>
      </c>
      <c r="B1142" s="21">
        <v>45657</v>
      </c>
      <c r="C1142" s="22" t="s">
        <v>9618</v>
      </c>
      <c r="D1142" s="22" t="s">
        <v>9647</v>
      </c>
      <c r="E1142" s="22" t="s">
        <v>6169</v>
      </c>
      <c r="F1142" s="22" t="s">
        <v>6762</v>
      </c>
      <c r="G1142" s="23">
        <v>0</v>
      </c>
      <c r="H1142" s="23">
        <v>44451454</v>
      </c>
      <c r="I1142" s="23">
        <v>0</v>
      </c>
      <c r="J1142" s="23">
        <v>9934332969</v>
      </c>
      <c r="K1142" s="22" t="s">
        <v>590</v>
      </c>
      <c r="L1142" s="22" t="s">
        <v>591</v>
      </c>
      <c r="M1142" s="22"/>
      <c r="N1142" s="22" t="s">
        <v>9648</v>
      </c>
      <c r="O1142" s="22" t="s">
        <v>9648</v>
      </c>
      <c r="P1142" s="22" t="s">
        <v>573</v>
      </c>
      <c r="Q1142" s="22"/>
      <c r="T1142">
        <f t="shared" si="50"/>
        <v>12</v>
      </c>
      <c r="V1142" t="s">
        <v>369</v>
      </c>
    </row>
    <row r="1143" spans="1:22" x14ac:dyDescent="0.25">
      <c r="A1143" s="21">
        <v>45657</v>
      </c>
      <c r="B1143" s="21">
        <v>45657</v>
      </c>
      <c r="C1143" s="22" t="s">
        <v>9618</v>
      </c>
      <c r="D1143" s="22" t="s">
        <v>9649</v>
      </c>
      <c r="E1143" s="22" t="s">
        <v>6169</v>
      </c>
      <c r="F1143" s="22" t="s">
        <v>6762</v>
      </c>
      <c r="G1143" s="23">
        <v>0</v>
      </c>
      <c r="H1143" s="23">
        <v>40822763</v>
      </c>
      <c r="I1143" s="23">
        <v>0</v>
      </c>
      <c r="J1143" s="23">
        <v>9975155732</v>
      </c>
      <c r="K1143" s="22" t="s">
        <v>590</v>
      </c>
      <c r="L1143" s="22" t="s">
        <v>591</v>
      </c>
      <c r="M1143" s="22"/>
      <c r="N1143" s="22" t="s">
        <v>9650</v>
      </c>
      <c r="O1143" s="22" t="s">
        <v>9650</v>
      </c>
      <c r="P1143" s="22" t="s">
        <v>573</v>
      </c>
      <c r="Q1143" s="22"/>
      <c r="T1143">
        <f t="shared" si="50"/>
        <v>12</v>
      </c>
      <c r="V1143" t="s">
        <v>369</v>
      </c>
    </row>
    <row r="1144" spans="1:22" x14ac:dyDescent="0.25">
      <c r="A1144" s="21">
        <v>45657</v>
      </c>
      <c r="B1144" s="21">
        <v>45657</v>
      </c>
      <c r="C1144" s="22" t="s">
        <v>9618</v>
      </c>
      <c r="D1144" s="22" t="s">
        <v>9651</v>
      </c>
      <c r="E1144" s="22" t="s">
        <v>6169</v>
      </c>
      <c r="F1144" s="22" t="s">
        <v>6762</v>
      </c>
      <c r="G1144" s="23">
        <v>0</v>
      </c>
      <c r="H1144" s="23">
        <v>56280440</v>
      </c>
      <c r="I1144" s="23">
        <v>0</v>
      </c>
      <c r="J1144" s="23">
        <v>10031436172</v>
      </c>
      <c r="K1144" s="22" t="s">
        <v>590</v>
      </c>
      <c r="L1144" s="22" t="s">
        <v>591</v>
      </c>
      <c r="M1144" s="22"/>
      <c r="N1144" s="22" t="s">
        <v>9652</v>
      </c>
      <c r="O1144" s="22" t="s">
        <v>9652</v>
      </c>
      <c r="P1144" s="22" t="s">
        <v>573</v>
      </c>
      <c r="Q1144" s="22"/>
      <c r="T1144">
        <f t="shared" si="50"/>
        <v>12</v>
      </c>
      <c r="V1144" t="s">
        <v>369</v>
      </c>
    </row>
    <row r="1145" spans="1:22" x14ac:dyDescent="0.25">
      <c r="A1145" s="21">
        <v>45657</v>
      </c>
      <c r="B1145" s="21">
        <v>45657</v>
      </c>
      <c r="C1145" s="22" t="s">
        <v>9618</v>
      </c>
      <c r="D1145" s="22" t="s">
        <v>9653</v>
      </c>
      <c r="E1145" s="22" t="s">
        <v>6169</v>
      </c>
      <c r="F1145" s="22" t="s">
        <v>6762</v>
      </c>
      <c r="G1145" s="23">
        <v>0</v>
      </c>
      <c r="H1145" s="23">
        <v>53818133</v>
      </c>
      <c r="I1145" s="23">
        <v>0</v>
      </c>
      <c r="J1145" s="23">
        <v>10085254305</v>
      </c>
      <c r="K1145" s="22" t="s">
        <v>590</v>
      </c>
      <c r="L1145" s="22" t="s">
        <v>591</v>
      </c>
      <c r="M1145" s="22"/>
      <c r="N1145" s="22" t="s">
        <v>9654</v>
      </c>
      <c r="O1145" s="22" t="s">
        <v>9654</v>
      </c>
      <c r="P1145" s="22" t="s">
        <v>573</v>
      </c>
      <c r="Q1145" s="22"/>
      <c r="T1145">
        <f t="shared" si="50"/>
        <v>12</v>
      </c>
      <c r="V1145" t="s">
        <v>369</v>
      </c>
    </row>
    <row r="1146" spans="1:22" x14ac:dyDescent="0.25">
      <c r="A1146" s="21">
        <v>45657</v>
      </c>
      <c r="B1146" s="21">
        <v>45657</v>
      </c>
      <c r="C1146" s="22" t="s">
        <v>9618</v>
      </c>
      <c r="D1146" s="22" t="s">
        <v>9655</v>
      </c>
      <c r="E1146" s="22" t="s">
        <v>6169</v>
      </c>
      <c r="F1146" s="22" t="s">
        <v>6762</v>
      </c>
      <c r="G1146" s="23">
        <v>0</v>
      </c>
      <c r="H1146" s="23">
        <v>56398454</v>
      </c>
      <c r="I1146" s="23">
        <v>0</v>
      </c>
      <c r="J1146" s="23">
        <v>10141652759</v>
      </c>
      <c r="K1146" s="22" t="s">
        <v>590</v>
      </c>
      <c r="L1146" s="22" t="s">
        <v>591</v>
      </c>
      <c r="M1146" s="22"/>
      <c r="N1146" s="22" t="s">
        <v>9656</v>
      </c>
      <c r="O1146" s="22" t="s">
        <v>9656</v>
      </c>
      <c r="P1146" s="22" t="s">
        <v>573</v>
      </c>
      <c r="Q1146" s="22"/>
      <c r="T1146">
        <f t="shared" si="50"/>
        <v>12</v>
      </c>
      <c r="V1146" t="s">
        <v>369</v>
      </c>
    </row>
    <row r="1147" spans="1:22" x14ac:dyDescent="0.25">
      <c r="A1147" s="21">
        <v>45657</v>
      </c>
      <c r="B1147" s="21">
        <v>45657</v>
      </c>
      <c r="C1147" s="22" t="s">
        <v>9618</v>
      </c>
      <c r="D1147" s="22" t="s">
        <v>9657</v>
      </c>
      <c r="E1147" s="22" t="s">
        <v>6169</v>
      </c>
      <c r="F1147" s="22" t="s">
        <v>6762</v>
      </c>
      <c r="G1147" s="23">
        <v>0</v>
      </c>
      <c r="H1147" s="23">
        <v>58024318</v>
      </c>
      <c r="I1147" s="23">
        <v>0</v>
      </c>
      <c r="J1147" s="23">
        <v>10199677077</v>
      </c>
      <c r="K1147" s="22" t="s">
        <v>590</v>
      </c>
      <c r="L1147" s="22" t="s">
        <v>591</v>
      </c>
      <c r="M1147" s="22"/>
      <c r="N1147" s="22" t="s">
        <v>9658</v>
      </c>
      <c r="O1147" s="22" t="s">
        <v>9658</v>
      </c>
      <c r="P1147" s="22" t="s">
        <v>573</v>
      </c>
      <c r="Q1147" s="22"/>
      <c r="T1147">
        <f t="shared" si="50"/>
        <v>12</v>
      </c>
      <c r="V1147" t="s">
        <v>369</v>
      </c>
    </row>
    <row r="1148" spans="1:22" x14ac:dyDescent="0.25">
      <c r="A1148" s="21">
        <v>45657</v>
      </c>
      <c r="B1148" s="21">
        <v>45657</v>
      </c>
      <c r="C1148" s="22" t="s">
        <v>9618</v>
      </c>
      <c r="D1148" s="22" t="s">
        <v>9659</v>
      </c>
      <c r="E1148" s="22" t="s">
        <v>6169</v>
      </c>
      <c r="F1148" s="22" t="s">
        <v>6762</v>
      </c>
      <c r="G1148" s="23">
        <v>0</v>
      </c>
      <c r="H1148" s="23">
        <v>69659835</v>
      </c>
      <c r="I1148" s="23">
        <v>0</v>
      </c>
      <c r="J1148" s="23">
        <v>10269336912</v>
      </c>
      <c r="K1148" s="22" t="s">
        <v>590</v>
      </c>
      <c r="L1148" s="22" t="s">
        <v>591</v>
      </c>
      <c r="M1148" s="22"/>
      <c r="N1148" s="22" t="s">
        <v>9660</v>
      </c>
      <c r="O1148" s="22" t="s">
        <v>9660</v>
      </c>
      <c r="P1148" s="22" t="s">
        <v>573</v>
      </c>
      <c r="Q1148" s="22"/>
      <c r="T1148">
        <f t="shared" si="50"/>
        <v>12</v>
      </c>
      <c r="V1148" t="s">
        <v>369</v>
      </c>
    </row>
    <row r="1149" spans="1:22" x14ac:dyDescent="0.25">
      <c r="A1149" s="21">
        <v>45657</v>
      </c>
      <c r="B1149" s="21">
        <v>45657</v>
      </c>
      <c r="C1149" s="22" t="s">
        <v>9618</v>
      </c>
      <c r="D1149" s="22" t="s">
        <v>9661</v>
      </c>
      <c r="E1149" s="22" t="s">
        <v>6169</v>
      </c>
      <c r="F1149" s="22" t="s">
        <v>6762</v>
      </c>
      <c r="G1149" s="23">
        <v>0</v>
      </c>
      <c r="H1149" s="23">
        <v>76222464</v>
      </c>
      <c r="I1149" s="23">
        <v>0</v>
      </c>
      <c r="J1149" s="23">
        <v>10345559376</v>
      </c>
      <c r="K1149" s="22" t="s">
        <v>590</v>
      </c>
      <c r="L1149" s="22" t="s">
        <v>591</v>
      </c>
      <c r="M1149" s="22"/>
      <c r="N1149" s="22" t="s">
        <v>9662</v>
      </c>
      <c r="O1149" s="22" t="s">
        <v>9662</v>
      </c>
      <c r="P1149" s="22" t="s">
        <v>573</v>
      </c>
      <c r="Q1149" s="22"/>
      <c r="T1149">
        <f t="shared" si="50"/>
        <v>12</v>
      </c>
      <c r="V1149" t="s">
        <v>369</v>
      </c>
    </row>
    <row r="1150" spans="1:22" x14ac:dyDescent="0.25">
      <c r="A1150" s="21">
        <v>45657</v>
      </c>
      <c r="B1150" s="21">
        <v>45657</v>
      </c>
      <c r="C1150" s="22" t="s">
        <v>9618</v>
      </c>
      <c r="D1150" s="22" t="s">
        <v>9663</v>
      </c>
      <c r="E1150" s="22" t="s">
        <v>6169</v>
      </c>
      <c r="F1150" s="22" t="s">
        <v>6762</v>
      </c>
      <c r="G1150" s="23">
        <v>0</v>
      </c>
      <c r="H1150" s="23">
        <v>57443652</v>
      </c>
      <c r="I1150" s="23">
        <v>0</v>
      </c>
      <c r="J1150" s="23">
        <v>10403003028</v>
      </c>
      <c r="K1150" s="22" t="s">
        <v>590</v>
      </c>
      <c r="L1150" s="22" t="s">
        <v>591</v>
      </c>
      <c r="M1150" s="22"/>
      <c r="N1150" s="22" t="s">
        <v>9664</v>
      </c>
      <c r="O1150" s="22" t="s">
        <v>9664</v>
      </c>
      <c r="P1150" s="22" t="s">
        <v>573</v>
      </c>
      <c r="Q1150" s="22"/>
      <c r="T1150">
        <f t="shared" si="50"/>
        <v>12</v>
      </c>
      <c r="V1150" t="s">
        <v>369</v>
      </c>
    </row>
    <row r="1151" spans="1:22" x14ac:dyDescent="0.25">
      <c r="A1151" s="21">
        <v>45657</v>
      </c>
      <c r="B1151" s="21">
        <v>45657</v>
      </c>
      <c r="C1151" s="22" t="s">
        <v>9618</v>
      </c>
      <c r="D1151" s="22" t="s">
        <v>9665</v>
      </c>
      <c r="E1151" s="22" t="s">
        <v>6169</v>
      </c>
      <c r="F1151" s="22" t="s">
        <v>6762</v>
      </c>
      <c r="G1151" s="23">
        <v>0</v>
      </c>
      <c r="H1151" s="23">
        <v>42245668</v>
      </c>
      <c r="I1151" s="23">
        <v>0</v>
      </c>
      <c r="J1151" s="23">
        <v>10445248696</v>
      </c>
      <c r="K1151" s="22" t="s">
        <v>590</v>
      </c>
      <c r="L1151" s="22" t="s">
        <v>591</v>
      </c>
      <c r="M1151" s="22"/>
      <c r="N1151" s="22" t="s">
        <v>9666</v>
      </c>
      <c r="O1151" s="22" t="s">
        <v>9666</v>
      </c>
      <c r="P1151" s="22" t="s">
        <v>573</v>
      </c>
      <c r="Q1151" s="22"/>
      <c r="T1151">
        <f t="shared" si="50"/>
        <v>12</v>
      </c>
      <c r="V1151" t="s">
        <v>369</v>
      </c>
    </row>
    <row r="1152" spans="1:22" x14ac:dyDescent="0.25">
      <c r="A1152" s="21">
        <v>45657</v>
      </c>
      <c r="B1152" s="21">
        <v>45657</v>
      </c>
      <c r="C1152" s="22" t="s">
        <v>9618</v>
      </c>
      <c r="D1152" s="22" t="s">
        <v>9667</v>
      </c>
      <c r="E1152" s="22" t="s">
        <v>6169</v>
      </c>
      <c r="F1152" s="22" t="s">
        <v>6762</v>
      </c>
      <c r="G1152" s="23">
        <v>0</v>
      </c>
      <c r="H1152" s="23">
        <v>51997823</v>
      </c>
      <c r="I1152" s="23">
        <v>0</v>
      </c>
      <c r="J1152" s="23">
        <v>10497246519</v>
      </c>
      <c r="K1152" s="22" t="s">
        <v>590</v>
      </c>
      <c r="L1152" s="22" t="s">
        <v>591</v>
      </c>
      <c r="M1152" s="22"/>
      <c r="N1152" s="22" t="s">
        <v>9668</v>
      </c>
      <c r="O1152" s="22" t="s">
        <v>9668</v>
      </c>
      <c r="P1152" s="22" t="s">
        <v>573</v>
      </c>
      <c r="Q1152" s="22"/>
      <c r="T1152">
        <f t="shared" si="50"/>
        <v>12</v>
      </c>
      <c r="V1152" t="s">
        <v>369</v>
      </c>
    </row>
    <row r="1153" spans="1:22" x14ac:dyDescent="0.25">
      <c r="A1153" s="21">
        <v>45657</v>
      </c>
      <c r="B1153" s="21">
        <v>45657</v>
      </c>
      <c r="C1153" s="22" t="s">
        <v>9618</v>
      </c>
      <c r="D1153" s="22" t="s">
        <v>9669</v>
      </c>
      <c r="E1153" s="22" t="s">
        <v>6169</v>
      </c>
      <c r="F1153" s="22" t="s">
        <v>6762</v>
      </c>
      <c r="G1153" s="23">
        <v>0</v>
      </c>
      <c r="H1153" s="23">
        <v>4673650</v>
      </c>
      <c r="I1153" s="23">
        <v>0</v>
      </c>
      <c r="J1153" s="23">
        <v>10501920169</v>
      </c>
      <c r="K1153" s="22" t="s">
        <v>590</v>
      </c>
      <c r="L1153" s="22" t="s">
        <v>591</v>
      </c>
      <c r="M1153" s="22"/>
      <c r="N1153" s="22" t="s">
        <v>9670</v>
      </c>
      <c r="O1153" s="22" t="s">
        <v>9670</v>
      </c>
      <c r="P1153" s="22" t="s">
        <v>573</v>
      </c>
      <c r="Q1153" s="22"/>
      <c r="T1153">
        <f t="shared" si="50"/>
        <v>12</v>
      </c>
      <c r="V1153" t="s">
        <v>369</v>
      </c>
    </row>
    <row r="1154" spans="1:22" x14ac:dyDescent="0.25">
      <c r="A1154" s="21">
        <v>45657</v>
      </c>
      <c r="B1154" s="21">
        <v>45657</v>
      </c>
      <c r="C1154" s="22" t="s">
        <v>9618</v>
      </c>
      <c r="D1154" s="22" t="s">
        <v>9671</v>
      </c>
      <c r="E1154" s="22" t="s">
        <v>6169</v>
      </c>
      <c r="F1154" s="22" t="s">
        <v>6762</v>
      </c>
      <c r="G1154" s="23">
        <v>0</v>
      </c>
      <c r="H1154" s="23">
        <v>58756072</v>
      </c>
      <c r="I1154" s="23">
        <v>0</v>
      </c>
      <c r="J1154" s="23">
        <v>10560676241</v>
      </c>
      <c r="K1154" s="22" t="s">
        <v>590</v>
      </c>
      <c r="L1154" s="22" t="s">
        <v>591</v>
      </c>
      <c r="M1154" s="22"/>
      <c r="N1154" s="22" t="s">
        <v>9672</v>
      </c>
      <c r="O1154" s="22" t="s">
        <v>9672</v>
      </c>
      <c r="P1154" s="22" t="s">
        <v>573</v>
      </c>
      <c r="Q1154" s="22"/>
      <c r="T1154">
        <f t="shared" si="50"/>
        <v>12</v>
      </c>
      <c r="V1154" t="s">
        <v>369</v>
      </c>
    </row>
    <row r="1155" spans="1:22" x14ac:dyDescent="0.25">
      <c r="A1155" s="21">
        <v>45657</v>
      </c>
      <c r="B1155" s="21">
        <v>45657</v>
      </c>
      <c r="C1155" s="22" t="s">
        <v>9618</v>
      </c>
      <c r="D1155" s="22" t="s">
        <v>9673</v>
      </c>
      <c r="E1155" s="22" t="s">
        <v>6169</v>
      </c>
      <c r="F1155" s="22" t="s">
        <v>6762</v>
      </c>
      <c r="G1155" s="23">
        <v>0</v>
      </c>
      <c r="H1155" s="23">
        <v>38589986</v>
      </c>
      <c r="I1155" s="23">
        <v>0</v>
      </c>
      <c r="J1155" s="23">
        <v>10599266227</v>
      </c>
      <c r="K1155" s="22" t="s">
        <v>590</v>
      </c>
      <c r="L1155" s="22" t="s">
        <v>591</v>
      </c>
      <c r="M1155" s="22"/>
      <c r="N1155" s="22" t="s">
        <v>9674</v>
      </c>
      <c r="O1155" s="22" t="s">
        <v>9674</v>
      </c>
      <c r="P1155" s="22" t="s">
        <v>573</v>
      </c>
      <c r="Q1155" s="22"/>
      <c r="T1155">
        <f t="shared" si="50"/>
        <v>12</v>
      </c>
      <c r="V1155" t="s">
        <v>369</v>
      </c>
    </row>
    <row r="1156" spans="1:22" x14ac:dyDescent="0.25">
      <c r="A1156" s="21">
        <v>45657</v>
      </c>
      <c r="B1156" s="21">
        <v>45657</v>
      </c>
      <c r="C1156" s="22" t="s">
        <v>9675</v>
      </c>
      <c r="D1156" s="22" t="s">
        <v>9676</v>
      </c>
      <c r="E1156" s="22" t="s">
        <v>6169</v>
      </c>
      <c r="F1156" s="22" t="s">
        <v>6762</v>
      </c>
      <c r="G1156" s="23">
        <v>0</v>
      </c>
      <c r="H1156" s="23">
        <v>48776558</v>
      </c>
      <c r="I1156" s="23">
        <v>0</v>
      </c>
      <c r="J1156" s="23">
        <v>10648042785</v>
      </c>
      <c r="K1156" s="22" t="s">
        <v>590</v>
      </c>
      <c r="L1156" s="22" t="s">
        <v>591</v>
      </c>
      <c r="M1156" s="22"/>
      <c r="N1156" s="22" t="s">
        <v>4453</v>
      </c>
      <c r="O1156" s="22" t="s">
        <v>4453</v>
      </c>
      <c r="P1156" s="22" t="s">
        <v>573</v>
      </c>
      <c r="Q1156" s="22"/>
      <c r="T1156">
        <f t="shared" si="50"/>
        <v>12</v>
      </c>
      <c r="V1156" t="s">
        <v>369</v>
      </c>
    </row>
    <row r="1157" spans="1:22" x14ac:dyDescent="0.25">
      <c r="A1157" s="21">
        <v>45657</v>
      </c>
      <c r="B1157" s="21">
        <v>45657</v>
      </c>
      <c r="C1157" s="22" t="s">
        <v>9675</v>
      </c>
      <c r="D1157" s="22" t="s">
        <v>9677</v>
      </c>
      <c r="E1157" s="22" t="s">
        <v>6169</v>
      </c>
      <c r="F1157" s="22" t="s">
        <v>6762</v>
      </c>
      <c r="G1157" s="23">
        <v>0</v>
      </c>
      <c r="H1157" s="23">
        <v>56020585</v>
      </c>
      <c r="I1157" s="23">
        <v>0</v>
      </c>
      <c r="J1157" s="23">
        <v>10704063370</v>
      </c>
      <c r="K1157" s="22" t="s">
        <v>590</v>
      </c>
      <c r="L1157" s="22" t="s">
        <v>591</v>
      </c>
      <c r="M1157" s="22"/>
      <c r="N1157" s="22" t="s">
        <v>4463</v>
      </c>
      <c r="O1157" s="22" t="s">
        <v>4463</v>
      </c>
      <c r="P1157" s="22" t="s">
        <v>573</v>
      </c>
      <c r="Q1157" s="22"/>
      <c r="T1157">
        <f t="shared" si="50"/>
        <v>12</v>
      </c>
      <c r="V1157" t="s">
        <v>369</v>
      </c>
    </row>
    <row r="1158" spans="1:22" x14ac:dyDescent="0.25">
      <c r="A1158" s="21">
        <v>45657</v>
      </c>
      <c r="B1158" s="21">
        <v>45657</v>
      </c>
      <c r="C1158" s="22" t="s">
        <v>9675</v>
      </c>
      <c r="D1158" s="22" t="s">
        <v>9678</v>
      </c>
      <c r="E1158" s="22" t="s">
        <v>6169</v>
      </c>
      <c r="F1158" s="22" t="s">
        <v>6762</v>
      </c>
      <c r="G1158" s="23">
        <v>0</v>
      </c>
      <c r="H1158" s="23">
        <v>126426246</v>
      </c>
      <c r="I1158" s="23">
        <v>0</v>
      </c>
      <c r="J1158" s="23">
        <v>10830489616</v>
      </c>
      <c r="K1158" s="22" t="s">
        <v>590</v>
      </c>
      <c r="L1158" s="22" t="s">
        <v>591</v>
      </c>
      <c r="M1158" s="22"/>
      <c r="N1158" s="22" t="s">
        <v>4469</v>
      </c>
      <c r="O1158" s="22" t="s">
        <v>4469</v>
      </c>
      <c r="P1158" s="22" t="s">
        <v>573</v>
      </c>
      <c r="Q1158" s="22"/>
      <c r="T1158">
        <f t="shared" si="50"/>
        <v>12</v>
      </c>
      <c r="V1158" t="s">
        <v>369</v>
      </c>
    </row>
    <row r="1159" spans="1:22" x14ac:dyDescent="0.25">
      <c r="A1159" s="21">
        <v>45657</v>
      </c>
      <c r="B1159" s="21">
        <v>45657</v>
      </c>
      <c r="C1159" s="22" t="s">
        <v>9675</v>
      </c>
      <c r="D1159" s="22" t="s">
        <v>9679</v>
      </c>
      <c r="E1159" s="22" t="s">
        <v>6169</v>
      </c>
      <c r="F1159" s="22" t="s">
        <v>6762</v>
      </c>
      <c r="G1159" s="23">
        <v>0</v>
      </c>
      <c r="H1159" s="23">
        <v>55033377</v>
      </c>
      <c r="I1159" s="23">
        <v>0</v>
      </c>
      <c r="J1159" s="23">
        <v>10885522993</v>
      </c>
      <c r="K1159" s="22" t="s">
        <v>590</v>
      </c>
      <c r="L1159" s="22" t="s">
        <v>591</v>
      </c>
      <c r="M1159" s="22"/>
      <c r="N1159" s="22" t="s">
        <v>4538</v>
      </c>
      <c r="O1159" s="22" t="s">
        <v>4538</v>
      </c>
      <c r="P1159" s="22" t="s">
        <v>573</v>
      </c>
      <c r="Q1159" s="22"/>
      <c r="T1159">
        <f t="shared" si="50"/>
        <v>12</v>
      </c>
      <c r="V1159" t="s">
        <v>369</v>
      </c>
    </row>
    <row r="1160" spans="1:22" x14ac:dyDescent="0.25">
      <c r="A1160" s="21">
        <v>45657</v>
      </c>
      <c r="B1160" s="21">
        <v>45657</v>
      </c>
      <c r="C1160" s="22" t="s">
        <v>9675</v>
      </c>
      <c r="D1160" s="22" t="s">
        <v>9680</v>
      </c>
      <c r="E1160" s="22" t="s">
        <v>6169</v>
      </c>
      <c r="F1160" s="22" t="s">
        <v>6762</v>
      </c>
      <c r="G1160" s="23">
        <v>0</v>
      </c>
      <c r="H1160" s="23">
        <v>54475274</v>
      </c>
      <c r="I1160" s="23">
        <v>0</v>
      </c>
      <c r="J1160" s="23">
        <v>10939998267</v>
      </c>
      <c r="K1160" s="22" t="s">
        <v>590</v>
      </c>
      <c r="L1160" s="22" t="s">
        <v>591</v>
      </c>
      <c r="M1160" s="22"/>
      <c r="N1160" s="22" t="s">
        <v>4472</v>
      </c>
      <c r="O1160" s="22" t="s">
        <v>4472</v>
      </c>
      <c r="P1160" s="22" t="s">
        <v>573</v>
      </c>
      <c r="Q1160" s="22"/>
      <c r="T1160">
        <f t="shared" si="50"/>
        <v>12</v>
      </c>
      <c r="V1160" t="s">
        <v>369</v>
      </c>
    </row>
    <row r="1161" spans="1:22" x14ac:dyDescent="0.25">
      <c r="A1161" s="21">
        <v>45657</v>
      </c>
      <c r="B1161" s="21">
        <v>45657</v>
      </c>
      <c r="C1161" s="22" t="s">
        <v>9675</v>
      </c>
      <c r="D1161" s="22" t="s">
        <v>9681</v>
      </c>
      <c r="E1161" s="22" t="s">
        <v>6169</v>
      </c>
      <c r="F1161" s="22" t="s">
        <v>6762</v>
      </c>
      <c r="G1161" s="23">
        <v>0</v>
      </c>
      <c r="H1161" s="23">
        <v>55620392</v>
      </c>
      <c r="I1161" s="23">
        <v>0</v>
      </c>
      <c r="J1161" s="23">
        <v>10995618659</v>
      </c>
      <c r="K1161" s="22" t="s">
        <v>590</v>
      </c>
      <c r="L1161" s="22" t="s">
        <v>591</v>
      </c>
      <c r="M1161" s="22"/>
      <c r="N1161" s="22" t="s">
        <v>4480</v>
      </c>
      <c r="O1161" s="22" t="s">
        <v>4480</v>
      </c>
      <c r="P1161" s="22" t="s">
        <v>573</v>
      </c>
      <c r="Q1161" s="22"/>
      <c r="T1161">
        <f t="shared" si="50"/>
        <v>12</v>
      </c>
      <c r="V1161" t="s">
        <v>369</v>
      </c>
    </row>
    <row r="1162" spans="1:22" x14ac:dyDescent="0.25">
      <c r="A1162" s="21">
        <v>45657</v>
      </c>
      <c r="B1162" s="21">
        <v>45657</v>
      </c>
      <c r="C1162" s="22" t="s">
        <v>9675</v>
      </c>
      <c r="D1162" s="22" t="s">
        <v>9682</v>
      </c>
      <c r="E1162" s="22" t="s">
        <v>6169</v>
      </c>
      <c r="F1162" s="22" t="s">
        <v>6762</v>
      </c>
      <c r="G1162" s="23">
        <v>0</v>
      </c>
      <c r="H1162" s="23">
        <v>48776558</v>
      </c>
      <c r="I1162" s="23">
        <v>0</v>
      </c>
      <c r="J1162" s="23">
        <v>11044395217</v>
      </c>
      <c r="K1162" s="22" t="s">
        <v>590</v>
      </c>
      <c r="L1162" s="22" t="s">
        <v>591</v>
      </c>
      <c r="M1162" s="22"/>
      <c r="N1162" s="22" t="s">
        <v>3629</v>
      </c>
      <c r="O1162" s="22" t="s">
        <v>3629</v>
      </c>
      <c r="P1162" s="22" t="s">
        <v>573</v>
      </c>
      <c r="Q1162" s="22"/>
      <c r="T1162">
        <f t="shared" si="50"/>
        <v>12</v>
      </c>
      <c r="V1162" t="s">
        <v>369</v>
      </c>
    </row>
    <row r="1163" spans="1:22" x14ac:dyDescent="0.25">
      <c r="A1163" s="21">
        <v>45657</v>
      </c>
      <c r="B1163" s="21">
        <v>45657</v>
      </c>
      <c r="C1163" s="22" t="s">
        <v>9675</v>
      </c>
      <c r="D1163" s="22" t="s">
        <v>9683</v>
      </c>
      <c r="E1163" s="22" t="s">
        <v>6169</v>
      </c>
      <c r="F1163" s="22" t="s">
        <v>6762</v>
      </c>
      <c r="G1163" s="23">
        <v>0</v>
      </c>
      <c r="H1163" s="23">
        <v>39358231</v>
      </c>
      <c r="I1163" s="23">
        <v>0</v>
      </c>
      <c r="J1163" s="23">
        <v>11083753448</v>
      </c>
      <c r="K1163" s="22" t="s">
        <v>590</v>
      </c>
      <c r="L1163" s="22" t="s">
        <v>591</v>
      </c>
      <c r="M1163" s="22"/>
      <c r="N1163" s="22" t="s">
        <v>3633</v>
      </c>
      <c r="O1163" s="22" t="s">
        <v>3633</v>
      </c>
      <c r="P1163" s="22" t="s">
        <v>573</v>
      </c>
      <c r="Q1163" s="22"/>
      <c r="T1163">
        <f t="shared" si="50"/>
        <v>12</v>
      </c>
      <c r="V1163" t="s">
        <v>369</v>
      </c>
    </row>
    <row r="1164" spans="1:22" x14ac:dyDescent="0.25">
      <c r="A1164" s="21">
        <v>45657</v>
      </c>
      <c r="B1164" s="21">
        <v>45657</v>
      </c>
      <c r="C1164" s="22" t="s">
        <v>9675</v>
      </c>
      <c r="D1164" s="22" t="s">
        <v>9684</v>
      </c>
      <c r="E1164" s="22" t="s">
        <v>6169</v>
      </c>
      <c r="F1164" s="22" t="s">
        <v>6762</v>
      </c>
      <c r="G1164" s="23">
        <v>0</v>
      </c>
      <c r="H1164" s="23">
        <v>37851122</v>
      </c>
      <c r="I1164" s="23">
        <v>0</v>
      </c>
      <c r="J1164" s="23">
        <v>11121604570</v>
      </c>
      <c r="K1164" s="22" t="s">
        <v>590</v>
      </c>
      <c r="L1164" s="22" t="s">
        <v>591</v>
      </c>
      <c r="M1164" s="22"/>
      <c r="N1164" s="22" t="s">
        <v>3636</v>
      </c>
      <c r="O1164" s="22" t="s">
        <v>3636</v>
      </c>
      <c r="P1164" s="22" t="s">
        <v>573</v>
      </c>
      <c r="Q1164" s="22"/>
      <c r="T1164">
        <f t="shared" si="50"/>
        <v>12</v>
      </c>
      <c r="V1164" t="s">
        <v>369</v>
      </c>
    </row>
    <row r="1165" spans="1:22" x14ac:dyDescent="0.25">
      <c r="A1165" s="21">
        <v>45657</v>
      </c>
      <c r="B1165" s="21">
        <v>45657</v>
      </c>
      <c r="C1165" s="22" t="s">
        <v>9675</v>
      </c>
      <c r="D1165" s="22" t="s">
        <v>9685</v>
      </c>
      <c r="E1165" s="22" t="s">
        <v>6169</v>
      </c>
      <c r="F1165" s="22" t="s">
        <v>6762</v>
      </c>
      <c r="G1165" s="23">
        <v>0</v>
      </c>
      <c r="H1165" s="23">
        <v>39964341</v>
      </c>
      <c r="I1165" s="23">
        <v>0</v>
      </c>
      <c r="J1165" s="23">
        <v>11161568911</v>
      </c>
      <c r="K1165" s="22" t="s">
        <v>590</v>
      </c>
      <c r="L1165" s="22" t="s">
        <v>591</v>
      </c>
      <c r="M1165" s="22"/>
      <c r="N1165" s="22" t="s">
        <v>3648</v>
      </c>
      <c r="O1165" s="22" t="s">
        <v>3648</v>
      </c>
      <c r="P1165" s="22" t="s">
        <v>573</v>
      </c>
      <c r="Q1165" s="22"/>
      <c r="T1165">
        <f t="shared" si="50"/>
        <v>12</v>
      </c>
      <c r="V1165" t="s">
        <v>369</v>
      </c>
    </row>
    <row r="1166" spans="1:22" x14ac:dyDescent="0.25">
      <c r="A1166" s="21">
        <v>45657</v>
      </c>
      <c r="B1166" s="21">
        <v>45657</v>
      </c>
      <c r="C1166" s="22" t="s">
        <v>9675</v>
      </c>
      <c r="D1166" s="22" t="s">
        <v>9686</v>
      </c>
      <c r="E1166" s="22" t="s">
        <v>6169</v>
      </c>
      <c r="F1166" s="22" t="s">
        <v>6762</v>
      </c>
      <c r="G1166" s="23">
        <v>0</v>
      </c>
      <c r="H1166" s="23">
        <v>51103000</v>
      </c>
      <c r="I1166" s="23">
        <v>0</v>
      </c>
      <c r="J1166" s="23">
        <v>11212671911</v>
      </c>
      <c r="K1166" s="22" t="s">
        <v>590</v>
      </c>
      <c r="L1166" s="22" t="s">
        <v>591</v>
      </c>
      <c r="M1166" s="22"/>
      <c r="N1166" s="22" t="s">
        <v>3645</v>
      </c>
      <c r="O1166" s="22" t="s">
        <v>3645</v>
      </c>
      <c r="P1166" s="22" t="s">
        <v>573</v>
      </c>
      <c r="Q1166" s="22"/>
      <c r="T1166">
        <f t="shared" si="50"/>
        <v>12</v>
      </c>
      <c r="V1166" t="s">
        <v>369</v>
      </c>
    </row>
    <row r="1167" spans="1:22" x14ac:dyDescent="0.25">
      <c r="A1167" s="21">
        <v>45657</v>
      </c>
      <c r="B1167" s="21">
        <v>45657</v>
      </c>
      <c r="C1167" s="22" t="s">
        <v>9675</v>
      </c>
      <c r="D1167" s="22" t="s">
        <v>9687</v>
      </c>
      <c r="E1167" s="22" t="s">
        <v>6169</v>
      </c>
      <c r="F1167" s="22" t="s">
        <v>6762</v>
      </c>
      <c r="G1167" s="23">
        <v>0</v>
      </c>
      <c r="H1167" s="23">
        <v>39947968</v>
      </c>
      <c r="I1167" s="23">
        <v>0</v>
      </c>
      <c r="J1167" s="23">
        <v>11252619879</v>
      </c>
      <c r="K1167" s="22" t="s">
        <v>590</v>
      </c>
      <c r="L1167" s="22" t="s">
        <v>591</v>
      </c>
      <c r="M1167" s="22"/>
      <c r="N1167" s="22" t="s">
        <v>3639</v>
      </c>
      <c r="O1167" s="22" t="s">
        <v>3639</v>
      </c>
      <c r="P1167" s="22" t="s">
        <v>573</v>
      </c>
      <c r="Q1167" s="22"/>
      <c r="T1167">
        <f t="shared" si="50"/>
        <v>12</v>
      </c>
      <c r="V1167" t="s">
        <v>369</v>
      </c>
    </row>
    <row r="1168" spans="1:22" x14ac:dyDescent="0.25">
      <c r="A1168" s="21">
        <v>45657</v>
      </c>
      <c r="B1168" s="21">
        <v>45657</v>
      </c>
      <c r="C1168" s="22" t="s">
        <v>9675</v>
      </c>
      <c r="D1168" s="22" t="s">
        <v>9688</v>
      </c>
      <c r="E1168" s="22" t="s">
        <v>6169</v>
      </c>
      <c r="F1168" s="22" t="s">
        <v>6762</v>
      </c>
      <c r="G1168" s="23">
        <v>0</v>
      </c>
      <c r="H1168" s="23">
        <v>94974952</v>
      </c>
      <c r="I1168" s="23">
        <v>0</v>
      </c>
      <c r="J1168" s="23">
        <v>11347594831</v>
      </c>
      <c r="K1168" s="22" t="s">
        <v>590</v>
      </c>
      <c r="L1168" s="22" t="s">
        <v>591</v>
      </c>
      <c r="M1168" s="22"/>
      <c r="N1168" s="22" t="s">
        <v>8157</v>
      </c>
      <c r="O1168" s="22" t="s">
        <v>8157</v>
      </c>
      <c r="P1168" s="22" t="s">
        <v>573</v>
      </c>
      <c r="Q1168" s="22"/>
      <c r="T1168">
        <f t="shared" si="50"/>
        <v>12</v>
      </c>
      <c r="V1168" t="s">
        <v>369</v>
      </c>
    </row>
    <row r="1169" spans="1:22" x14ac:dyDescent="0.25">
      <c r="A1169" s="21">
        <v>45657</v>
      </c>
      <c r="B1169" s="21">
        <v>45657</v>
      </c>
      <c r="C1169" s="22" t="s">
        <v>9689</v>
      </c>
      <c r="D1169" s="22" t="s">
        <v>9690</v>
      </c>
      <c r="E1169" s="22" t="s">
        <v>6169</v>
      </c>
      <c r="F1169" s="22" t="s">
        <v>6762</v>
      </c>
      <c r="G1169" s="23">
        <v>0</v>
      </c>
      <c r="H1169" s="23">
        <v>45036781</v>
      </c>
      <c r="I1169" s="23">
        <v>0</v>
      </c>
      <c r="J1169" s="23">
        <v>11392631612</v>
      </c>
      <c r="K1169" s="22" t="s">
        <v>590</v>
      </c>
      <c r="L1169" s="22" t="s">
        <v>591</v>
      </c>
      <c r="M1169" s="22"/>
      <c r="N1169" s="22" t="s">
        <v>3325</v>
      </c>
      <c r="O1169" s="22" t="s">
        <v>3325</v>
      </c>
      <c r="P1169" s="22" t="s">
        <v>573</v>
      </c>
      <c r="Q1169" s="22"/>
      <c r="T1169">
        <f t="shared" si="50"/>
        <v>12</v>
      </c>
      <c r="V1169" t="s">
        <v>369</v>
      </c>
    </row>
    <row r="1170" spans="1:22" x14ac:dyDescent="0.25">
      <c r="A1170" s="21">
        <v>45657</v>
      </c>
      <c r="B1170" s="21">
        <v>45657</v>
      </c>
      <c r="C1170" s="22" t="s">
        <v>9689</v>
      </c>
      <c r="D1170" s="22" t="s">
        <v>9691</v>
      </c>
      <c r="E1170" s="22" t="s">
        <v>6169</v>
      </c>
      <c r="F1170" s="22" t="s">
        <v>6762</v>
      </c>
      <c r="G1170" s="23">
        <v>0</v>
      </c>
      <c r="H1170" s="23">
        <v>93576293</v>
      </c>
      <c r="I1170" s="23">
        <v>0</v>
      </c>
      <c r="J1170" s="23">
        <v>11486207905</v>
      </c>
      <c r="K1170" s="22" t="s">
        <v>590</v>
      </c>
      <c r="L1170" s="22" t="s">
        <v>591</v>
      </c>
      <c r="M1170" s="22"/>
      <c r="N1170" s="22" t="s">
        <v>3297</v>
      </c>
      <c r="O1170" s="22" t="s">
        <v>3297</v>
      </c>
      <c r="P1170" s="22" t="s">
        <v>573</v>
      </c>
      <c r="Q1170" s="22"/>
      <c r="T1170">
        <f t="shared" si="50"/>
        <v>12</v>
      </c>
      <c r="V1170" t="s">
        <v>369</v>
      </c>
    </row>
    <row r="1171" spans="1:22" x14ac:dyDescent="0.25">
      <c r="A1171" s="21">
        <v>45657</v>
      </c>
      <c r="B1171" s="21">
        <v>45657</v>
      </c>
      <c r="C1171" s="22" t="s">
        <v>9689</v>
      </c>
      <c r="D1171" s="22" t="s">
        <v>9692</v>
      </c>
      <c r="E1171" s="22" t="s">
        <v>6169</v>
      </c>
      <c r="F1171" s="22" t="s">
        <v>6762</v>
      </c>
      <c r="G1171" s="23">
        <v>0</v>
      </c>
      <c r="H1171" s="23">
        <v>19681424</v>
      </c>
      <c r="I1171" s="23">
        <v>0</v>
      </c>
      <c r="J1171" s="23">
        <v>11505889329</v>
      </c>
      <c r="K1171" s="22" t="s">
        <v>590</v>
      </c>
      <c r="L1171" s="22" t="s">
        <v>591</v>
      </c>
      <c r="M1171" s="22"/>
      <c r="N1171" s="22" t="s">
        <v>6938</v>
      </c>
      <c r="O1171" s="22" t="s">
        <v>6938</v>
      </c>
      <c r="P1171" s="22" t="s">
        <v>573</v>
      </c>
      <c r="Q1171" s="22"/>
      <c r="T1171">
        <f t="shared" si="50"/>
        <v>12</v>
      </c>
      <c r="V1171" t="s">
        <v>369</v>
      </c>
    </row>
    <row r="1172" spans="1:22" x14ac:dyDescent="0.25">
      <c r="A1172" s="21">
        <v>45657</v>
      </c>
      <c r="B1172" s="21">
        <v>45657</v>
      </c>
      <c r="C1172" s="22" t="s">
        <v>9689</v>
      </c>
      <c r="D1172" s="22" t="s">
        <v>9693</v>
      </c>
      <c r="E1172" s="22" t="s">
        <v>6169</v>
      </c>
      <c r="F1172" s="22" t="s">
        <v>6762</v>
      </c>
      <c r="G1172" s="23">
        <v>0</v>
      </c>
      <c r="H1172" s="23">
        <v>39632374</v>
      </c>
      <c r="I1172" s="23">
        <v>0</v>
      </c>
      <c r="J1172" s="23">
        <v>11545521703</v>
      </c>
      <c r="K1172" s="22" t="s">
        <v>590</v>
      </c>
      <c r="L1172" s="22" t="s">
        <v>591</v>
      </c>
      <c r="M1172" s="22"/>
      <c r="N1172" s="22" t="s">
        <v>3303</v>
      </c>
      <c r="O1172" s="22" t="s">
        <v>3303</v>
      </c>
      <c r="P1172" s="22" t="s">
        <v>573</v>
      </c>
      <c r="Q1172" s="22"/>
      <c r="T1172">
        <f t="shared" si="50"/>
        <v>12</v>
      </c>
      <c r="V1172" t="s">
        <v>369</v>
      </c>
    </row>
    <row r="1173" spans="1:22" x14ac:dyDescent="0.25">
      <c r="A1173" s="21">
        <v>45657</v>
      </c>
      <c r="B1173" s="21">
        <v>45657</v>
      </c>
      <c r="C1173" s="22" t="s">
        <v>9689</v>
      </c>
      <c r="D1173" s="22" t="s">
        <v>9694</v>
      </c>
      <c r="E1173" s="22" t="s">
        <v>6169</v>
      </c>
      <c r="F1173" s="22" t="s">
        <v>6762</v>
      </c>
      <c r="G1173" s="23">
        <v>0</v>
      </c>
      <c r="H1173" s="23">
        <v>103428031</v>
      </c>
      <c r="I1173" s="23">
        <v>0</v>
      </c>
      <c r="J1173" s="23">
        <v>11648949734</v>
      </c>
      <c r="K1173" s="22" t="s">
        <v>590</v>
      </c>
      <c r="L1173" s="22" t="s">
        <v>591</v>
      </c>
      <c r="M1173" s="22"/>
      <c r="N1173" s="22" t="s">
        <v>3347</v>
      </c>
      <c r="O1173" s="22" t="s">
        <v>3347</v>
      </c>
      <c r="P1173" s="22" t="s">
        <v>573</v>
      </c>
      <c r="Q1173" s="22"/>
      <c r="T1173">
        <f t="shared" si="50"/>
        <v>12</v>
      </c>
      <c r="V1173" t="s">
        <v>369</v>
      </c>
    </row>
    <row r="1174" spans="1:22" x14ac:dyDescent="0.25">
      <c r="A1174" s="21">
        <v>45657</v>
      </c>
      <c r="B1174" s="21">
        <v>45657</v>
      </c>
      <c r="C1174" s="22" t="s">
        <v>9689</v>
      </c>
      <c r="D1174" s="22" t="s">
        <v>9695</v>
      </c>
      <c r="E1174" s="22" t="s">
        <v>6169</v>
      </c>
      <c r="F1174" s="22" t="s">
        <v>6762</v>
      </c>
      <c r="G1174" s="23">
        <v>0</v>
      </c>
      <c r="H1174" s="23">
        <v>79663280</v>
      </c>
      <c r="I1174" s="23">
        <v>0</v>
      </c>
      <c r="J1174" s="23">
        <v>11728613014</v>
      </c>
      <c r="K1174" s="22" t="s">
        <v>590</v>
      </c>
      <c r="L1174" s="22" t="s">
        <v>591</v>
      </c>
      <c r="M1174" s="22"/>
      <c r="N1174" s="22" t="s">
        <v>3333</v>
      </c>
      <c r="O1174" s="22" t="s">
        <v>3333</v>
      </c>
      <c r="P1174" s="22" t="s">
        <v>573</v>
      </c>
      <c r="Q1174" s="22"/>
      <c r="T1174">
        <f t="shared" si="50"/>
        <v>12</v>
      </c>
      <c r="V1174" t="s">
        <v>369</v>
      </c>
    </row>
    <row r="1175" spans="1:22" x14ac:dyDescent="0.25">
      <c r="A1175" s="21">
        <v>45657</v>
      </c>
      <c r="B1175" s="21">
        <v>45657</v>
      </c>
      <c r="C1175" s="22" t="s">
        <v>9689</v>
      </c>
      <c r="D1175" s="22" t="s">
        <v>9696</v>
      </c>
      <c r="E1175" s="22" t="s">
        <v>6169</v>
      </c>
      <c r="F1175" s="22" t="s">
        <v>6762</v>
      </c>
      <c r="G1175" s="23">
        <v>0</v>
      </c>
      <c r="H1175" s="23">
        <v>4276114</v>
      </c>
      <c r="I1175" s="23">
        <v>0</v>
      </c>
      <c r="J1175" s="23">
        <v>11732889128</v>
      </c>
      <c r="K1175" s="22" t="s">
        <v>590</v>
      </c>
      <c r="L1175" s="22" t="s">
        <v>591</v>
      </c>
      <c r="M1175" s="22"/>
      <c r="N1175" s="22" t="s">
        <v>6949</v>
      </c>
      <c r="O1175" s="22" t="s">
        <v>6949</v>
      </c>
      <c r="P1175" s="22" t="s">
        <v>573</v>
      </c>
      <c r="Q1175" s="22"/>
      <c r="T1175">
        <f t="shared" si="50"/>
        <v>12</v>
      </c>
      <c r="V1175" t="s">
        <v>369</v>
      </c>
    </row>
    <row r="1176" spans="1:22" x14ac:dyDescent="0.25">
      <c r="A1176" s="21">
        <v>45657</v>
      </c>
      <c r="B1176" s="21">
        <v>45657</v>
      </c>
      <c r="C1176" s="22" t="s">
        <v>9689</v>
      </c>
      <c r="D1176" s="22" t="s">
        <v>9697</v>
      </c>
      <c r="E1176" s="22" t="s">
        <v>6169</v>
      </c>
      <c r="F1176" s="22" t="s">
        <v>6762</v>
      </c>
      <c r="G1176" s="23">
        <v>0</v>
      </c>
      <c r="H1176" s="23">
        <v>35615014</v>
      </c>
      <c r="I1176" s="23">
        <v>0</v>
      </c>
      <c r="J1176" s="23">
        <v>11768504142</v>
      </c>
      <c r="K1176" s="22" t="s">
        <v>590</v>
      </c>
      <c r="L1176" s="22" t="s">
        <v>591</v>
      </c>
      <c r="M1176" s="22"/>
      <c r="N1176" s="22" t="s">
        <v>6956</v>
      </c>
      <c r="O1176" s="22" t="s">
        <v>6956</v>
      </c>
      <c r="P1176" s="22" t="s">
        <v>573</v>
      </c>
      <c r="Q1176" s="22"/>
      <c r="T1176">
        <f t="shared" si="50"/>
        <v>12</v>
      </c>
      <c r="V1176" t="s">
        <v>369</v>
      </c>
    </row>
    <row r="1177" spans="1:22" x14ac:dyDescent="0.25">
      <c r="A1177" s="21">
        <v>45657</v>
      </c>
      <c r="B1177" s="21">
        <v>45657</v>
      </c>
      <c r="C1177" s="22" t="s">
        <v>9689</v>
      </c>
      <c r="D1177" s="22" t="s">
        <v>9698</v>
      </c>
      <c r="E1177" s="22" t="s">
        <v>6169</v>
      </c>
      <c r="F1177" s="22" t="s">
        <v>6762</v>
      </c>
      <c r="G1177" s="23">
        <v>0</v>
      </c>
      <c r="H1177" s="23">
        <v>141480309</v>
      </c>
      <c r="I1177" s="23">
        <v>0</v>
      </c>
      <c r="J1177" s="23">
        <v>11909984451</v>
      </c>
      <c r="K1177" s="22" t="s">
        <v>590</v>
      </c>
      <c r="L1177" s="22" t="s">
        <v>591</v>
      </c>
      <c r="M1177" s="22"/>
      <c r="N1177" s="22" t="s">
        <v>3684</v>
      </c>
      <c r="O1177" s="22" t="s">
        <v>3684</v>
      </c>
      <c r="P1177" s="22" t="s">
        <v>573</v>
      </c>
      <c r="Q1177" s="22"/>
      <c r="T1177">
        <f t="shared" ref="T1177:T1240" si="51">+MONTH(A1177)</f>
        <v>12</v>
      </c>
      <c r="V1177" t="s">
        <v>369</v>
      </c>
    </row>
    <row r="1178" spans="1:22" x14ac:dyDescent="0.25">
      <c r="A1178" s="21">
        <v>45657</v>
      </c>
      <c r="B1178" s="21">
        <v>45657</v>
      </c>
      <c r="C1178" s="22" t="s">
        <v>9689</v>
      </c>
      <c r="D1178" s="22" t="s">
        <v>9699</v>
      </c>
      <c r="E1178" s="22" t="s">
        <v>6169</v>
      </c>
      <c r="F1178" s="22" t="s">
        <v>6762</v>
      </c>
      <c r="G1178" s="23">
        <v>0</v>
      </c>
      <c r="H1178" s="23">
        <v>100537195</v>
      </c>
      <c r="I1178" s="23">
        <v>0</v>
      </c>
      <c r="J1178" s="23">
        <v>12010521646</v>
      </c>
      <c r="K1178" s="22" t="s">
        <v>590</v>
      </c>
      <c r="L1178" s="22" t="s">
        <v>591</v>
      </c>
      <c r="M1178" s="22"/>
      <c r="N1178" s="22" t="s">
        <v>3545</v>
      </c>
      <c r="O1178" s="22" t="s">
        <v>3545</v>
      </c>
      <c r="P1178" s="22" t="s">
        <v>573</v>
      </c>
      <c r="Q1178" s="22"/>
      <c r="T1178">
        <f t="shared" si="51"/>
        <v>12</v>
      </c>
      <c r="V1178" t="s">
        <v>369</v>
      </c>
    </row>
    <row r="1179" spans="1:22" x14ac:dyDescent="0.25">
      <c r="A1179" s="21">
        <v>45657</v>
      </c>
      <c r="B1179" s="21">
        <v>45657</v>
      </c>
      <c r="C1179" s="22" t="s">
        <v>9689</v>
      </c>
      <c r="D1179" s="22" t="s">
        <v>9700</v>
      </c>
      <c r="E1179" s="22" t="s">
        <v>6169</v>
      </c>
      <c r="F1179" s="22" t="s">
        <v>6762</v>
      </c>
      <c r="G1179" s="23">
        <v>0</v>
      </c>
      <c r="H1179" s="23">
        <v>2582109</v>
      </c>
      <c r="I1179" s="23">
        <v>0</v>
      </c>
      <c r="J1179" s="23">
        <v>12013103755</v>
      </c>
      <c r="K1179" s="22" t="s">
        <v>590</v>
      </c>
      <c r="L1179" s="22" t="s">
        <v>591</v>
      </c>
      <c r="M1179" s="22"/>
      <c r="N1179" s="22" t="s">
        <v>6972</v>
      </c>
      <c r="O1179" s="22" t="s">
        <v>6972</v>
      </c>
      <c r="P1179" s="22" t="s">
        <v>573</v>
      </c>
      <c r="Q1179" s="22"/>
      <c r="T1179">
        <f t="shared" si="51"/>
        <v>12</v>
      </c>
      <c r="V1179" t="s">
        <v>369</v>
      </c>
    </row>
    <row r="1180" spans="1:22" x14ac:dyDescent="0.25">
      <c r="A1180" s="21">
        <v>45657</v>
      </c>
      <c r="B1180" s="21">
        <v>45657</v>
      </c>
      <c r="C1180" s="22" t="s">
        <v>9689</v>
      </c>
      <c r="D1180" s="22" t="s">
        <v>9701</v>
      </c>
      <c r="E1180" s="22" t="s">
        <v>6169</v>
      </c>
      <c r="F1180" s="22" t="s">
        <v>6762</v>
      </c>
      <c r="G1180" s="23">
        <v>0</v>
      </c>
      <c r="H1180" s="23">
        <v>55321977</v>
      </c>
      <c r="I1180" s="23">
        <v>0</v>
      </c>
      <c r="J1180" s="23">
        <v>12068425732</v>
      </c>
      <c r="K1180" s="22" t="s">
        <v>590</v>
      </c>
      <c r="L1180" s="22" t="s">
        <v>591</v>
      </c>
      <c r="M1180" s="22"/>
      <c r="N1180" s="22" t="s">
        <v>3350</v>
      </c>
      <c r="O1180" s="22" t="s">
        <v>3350</v>
      </c>
      <c r="P1180" s="22" t="s">
        <v>573</v>
      </c>
      <c r="Q1180" s="22"/>
      <c r="T1180">
        <f t="shared" si="51"/>
        <v>12</v>
      </c>
      <c r="V1180" t="s">
        <v>369</v>
      </c>
    </row>
    <row r="1181" spans="1:22" x14ac:dyDescent="0.25">
      <c r="A1181" s="21">
        <v>45657</v>
      </c>
      <c r="B1181" s="21">
        <v>45657</v>
      </c>
      <c r="C1181" s="22" t="s">
        <v>9689</v>
      </c>
      <c r="D1181" s="22" t="s">
        <v>9702</v>
      </c>
      <c r="E1181" s="22" t="s">
        <v>6169</v>
      </c>
      <c r="F1181" s="22" t="s">
        <v>6762</v>
      </c>
      <c r="G1181" s="23">
        <v>0</v>
      </c>
      <c r="H1181" s="23">
        <v>95837772</v>
      </c>
      <c r="I1181" s="23">
        <v>0</v>
      </c>
      <c r="J1181" s="23">
        <v>12164263504</v>
      </c>
      <c r="K1181" s="22" t="s">
        <v>590</v>
      </c>
      <c r="L1181" s="22" t="s">
        <v>591</v>
      </c>
      <c r="M1181" s="22"/>
      <c r="N1181" s="22" t="s">
        <v>3430</v>
      </c>
      <c r="O1181" s="22" t="s">
        <v>3430</v>
      </c>
      <c r="P1181" s="22" t="s">
        <v>573</v>
      </c>
      <c r="Q1181" s="22"/>
      <c r="T1181">
        <f t="shared" si="51"/>
        <v>12</v>
      </c>
      <c r="V1181" t="s">
        <v>369</v>
      </c>
    </row>
    <row r="1182" spans="1:22" x14ac:dyDescent="0.25">
      <c r="A1182" s="21">
        <v>45657</v>
      </c>
      <c r="B1182" s="21">
        <v>45657</v>
      </c>
      <c r="C1182" s="22" t="s">
        <v>9703</v>
      </c>
      <c r="D1182" s="22" t="s">
        <v>9704</v>
      </c>
      <c r="E1182" s="22" t="s">
        <v>6169</v>
      </c>
      <c r="F1182" s="22" t="s">
        <v>6762</v>
      </c>
      <c r="G1182" s="23">
        <v>0</v>
      </c>
      <c r="H1182" s="23">
        <v>12530004</v>
      </c>
      <c r="I1182" s="23">
        <v>0</v>
      </c>
      <c r="J1182" s="23">
        <v>12176793508</v>
      </c>
      <c r="K1182" s="22" t="s">
        <v>590</v>
      </c>
      <c r="L1182" s="22" t="s">
        <v>591</v>
      </c>
      <c r="M1182" s="22"/>
      <c r="N1182" s="22" t="s">
        <v>9705</v>
      </c>
      <c r="O1182" s="22" t="s">
        <v>9705</v>
      </c>
      <c r="P1182" s="22" t="s">
        <v>573</v>
      </c>
      <c r="Q1182" s="22"/>
      <c r="T1182">
        <f t="shared" si="51"/>
        <v>12</v>
      </c>
      <c r="V1182" t="s">
        <v>369</v>
      </c>
    </row>
    <row r="1183" spans="1:22" x14ac:dyDescent="0.25">
      <c r="A1183" s="21">
        <v>45657</v>
      </c>
      <c r="B1183" s="21">
        <v>45657</v>
      </c>
      <c r="C1183" s="22" t="s">
        <v>9706</v>
      </c>
      <c r="D1183" s="22" t="s">
        <v>9707</v>
      </c>
      <c r="E1183" s="22" t="s">
        <v>6169</v>
      </c>
      <c r="F1183" s="22" t="s">
        <v>6762</v>
      </c>
      <c r="G1183" s="23">
        <v>0</v>
      </c>
      <c r="H1183" s="23">
        <v>15518343</v>
      </c>
      <c r="I1183" s="23">
        <v>0</v>
      </c>
      <c r="J1183" s="23">
        <v>12192311851</v>
      </c>
      <c r="K1183" s="22" t="s">
        <v>590</v>
      </c>
      <c r="L1183" s="22" t="s">
        <v>591</v>
      </c>
      <c r="M1183" s="22"/>
      <c r="N1183" s="22" t="s">
        <v>9708</v>
      </c>
      <c r="O1183" s="22" t="s">
        <v>9708</v>
      </c>
      <c r="P1183" s="22" t="s">
        <v>573</v>
      </c>
      <c r="Q1183" s="22"/>
      <c r="T1183">
        <f t="shared" si="51"/>
        <v>12</v>
      </c>
      <c r="V1183" t="s">
        <v>369</v>
      </c>
    </row>
    <row r="1184" spans="1:22" x14ac:dyDescent="0.25">
      <c r="A1184" s="21">
        <v>45657</v>
      </c>
      <c r="B1184" s="21">
        <v>45657</v>
      </c>
      <c r="C1184" s="22" t="s">
        <v>9706</v>
      </c>
      <c r="D1184" s="22" t="s">
        <v>9709</v>
      </c>
      <c r="E1184" s="22" t="s">
        <v>6169</v>
      </c>
      <c r="F1184" s="22" t="s">
        <v>6762</v>
      </c>
      <c r="G1184" s="23">
        <v>0</v>
      </c>
      <c r="H1184" s="23">
        <v>18346143</v>
      </c>
      <c r="I1184" s="23">
        <v>0</v>
      </c>
      <c r="J1184" s="23">
        <v>12210657994</v>
      </c>
      <c r="K1184" s="22" t="s">
        <v>590</v>
      </c>
      <c r="L1184" s="22" t="s">
        <v>591</v>
      </c>
      <c r="M1184" s="22"/>
      <c r="N1184" s="22" t="s">
        <v>9620</v>
      </c>
      <c r="O1184" s="22" t="s">
        <v>9620</v>
      </c>
      <c r="P1184" s="22" t="s">
        <v>573</v>
      </c>
      <c r="Q1184" s="22"/>
      <c r="T1184">
        <f t="shared" si="51"/>
        <v>12</v>
      </c>
      <c r="V1184" t="s">
        <v>369</v>
      </c>
    </row>
    <row r="1185" spans="1:22" x14ac:dyDescent="0.25">
      <c r="A1185" s="21">
        <v>45657</v>
      </c>
      <c r="B1185" s="21">
        <v>45657</v>
      </c>
      <c r="C1185" s="22" t="s">
        <v>9706</v>
      </c>
      <c r="D1185" s="22" t="s">
        <v>9710</v>
      </c>
      <c r="E1185" s="22" t="s">
        <v>6169</v>
      </c>
      <c r="F1185" s="22" t="s">
        <v>6762</v>
      </c>
      <c r="G1185" s="23">
        <v>0</v>
      </c>
      <c r="H1185" s="23">
        <v>19786558</v>
      </c>
      <c r="I1185" s="23">
        <v>0</v>
      </c>
      <c r="J1185" s="23">
        <v>12230444552</v>
      </c>
      <c r="K1185" s="22" t="s">
        <v>590</v>
      </c>
      <c r="L1185" s="22" t="s">
        <v>591</v>
      </c>
      <c r="M1185" s="22"/>
      <c r="N1185" s="22" t="s">
        <v>9622</v>
      </c>
      <c r="O1185" s="22" t="s">
        <v>9622</v>
      </c>
      <c r="P1185" s="22" t="s">
        <v>573</v>
      </c>
      <c r="Q1185" s="22"/>
      <c r="T1185">
        <f t="shared" si="51"/>
        <v>12</v>
      </c>
      <c r="V1185" t="s">
        <v>369</v>
      </c>
    </row>
    <row r="1186" spans="1:22" x14ac:dyDescent="0.25">
      <c r="A1186" s="21">
        <v>45657</v>
      </c>
      <c r="B1186" s="21">
        <v>45657</v>
      </c>
      <c r="C1186" s="22" t="s">
        <v>9706</v>
      </c>
      <c r="D1186" s="22" t="s">
        <v>9711</v>
      </c>
      <c r="E1186" s="22" t="s">
        <v>6169</v>
      </c>
      <c r="F1186" s="22" t="s">
        <v>6762</v>
      </c>
      <c r="G1186" s="23">
        <v>0</v>
      </c>
      <c r="H1186" s="23">
        <v>13426855</v>
      </c>
      <c r="I1186" s="23">
        <v>0</v>
      </c>
      <c r="J1186" s="23">
        <v>12243871407</v>
      </c>
      <c r="K1186" s="22" t="s">
        <v>590</v>
      </c>
      <c r="L1186" s="22" t="s">
        <v>591</v>
      </c>
      <c r="M1186" s="22"/>
      <c r="N1186" s="22" t="s">
        <v>9624</v>
      </c>
      <c r="O1186" s="22" t="s">
        <v>9624</v>
      </c>
      <c r="P1186" s="22" t="s">
        <v>573</v>
      </c>
      <c r="Q1186" s="22"/>
      <c r="T1186">
        <f t="shared" si="51"/>
        <v>12</v>
      </c>
      <c r="V1186" t="s">
        <v>369</v>
      </c>
    </row>
    <row r="1187" spans="1:22" x14ac:dyDescent="0.25">
      <c r="A1187" s="21">
        <v>45657</v>
      </c>
      <c r="B1187" s="21">
        <v>45657</v>
      </c>
      <c r="C1187" s="22" t="s">
        <v>9706</v>
      </c>
      <c r="D1187" s="22" t="s">
        <v>9712</v>
      </c>
      <c r="E1187" s="22" t="s">
        <v>6169</v>
      </c>
      <c r="F1187" s="22" t="s">
        <v>6762</v>
      </c>
      <c r="G1187" s="23">
        <v>0</v>
      </c>
      <c r="H1187" s="23">
        <v>16848497</v>
      </c>
      <c r="I1187" s="23">
        <v>0</v>
      </c>
      <c r="J1187" s="23">
        <v>12260719904</v>
      </c>
      <c r="K1187" s="22" t="s">
        <v>590</v>
      </c>
      <c r="L1187" s="22" t="s">
        <v>591</v>
      </c>
      <c r="M1187" s="22"/>
      <c r="N1187" s="22" t="s">
        <v>9626</v>
      </c>
      <c r="O1187" s="22" t="s">
        <v>9626</v>
      </c>
      <c r="P1187" s="22" t="s">
        <v>573</v>
      </c>
      <c r="Q1187" s="22"/>
      <c r="T1187">
        <f t="shared" si="51"/>
        <v>12</v>
      </c>
      <c r="V1187" t="s">
        <v>369</v>
      </c>
    </row>
    <row r="1188" spans="1:22" x14ac:dyDescent="0.25">
      <c r="A1188" s="21">
        <v>45657</v>
      </c>
      <c r="B1188" s="21">
        <v>45657</v>
      </c>
      <c r="C1188" s="22" t="s">
        <v>9706</v>
      </c>
      <c r="D1188" s="22" t="s">
        <v>9713</v>
      </c>
      <c r="E1188" s="22" t="s">
        <v>6169</v>
      </c>
      <c r="F1188" s="22" t="s">
        <v>6762</v>
      </c>
      <c r="G1188" s="23">
        <v>0</v>
      </c>
      <c r="H1188" s="23">
        <v>13516562</v>
      </c>
      <c r="I1188" s="23">
        <v>0</v>
      </c>
      <c r="J1188" s="23">
        <v>12274236466</v>
      </c>
      <c r="K1188" s="22" t="s">
        <v>590</v>
      </c>
      <c r="L1188" s="22" t="s">
        <v>591</v>
      </c>
      <c r="M1188" s="22"/>
      <c r="N1188" s="22" t="s">
        <v>9628</v>
      </c>
      <c r="O1188" s="22" t="s">
        <v>9628</v>
      </c>
      <c r="P1188" s="22" t="s">
        <v>573</v>
      </c>
      <c r="Q1188" s="22"/>
      <c r="T1188">
        <f t="shared" si="51"/>
        <v>12</v>
      </c>
      <c r="V1188" t="s">
        <v>369</v>
      </c>
    </row>
    <row r="1189" spans="1:22" x14ac:dyDescent="0.25">
      <c r="A1189" s="21">
        <v>45657</v>
      </c>
      <c r="B1189" s="21">
        <v>45657</v>
      </c>
      <c r="C1189" s="22" t="s">
        <v>9706</v>
      </c>
      <c r="D1189" s="22" t="s">
        <v>9714</v>
      </c>
      <c r="E1189" s="22" t="s">
        <v>6169</v>
      </c>
      <c r="F1189" s="22" t="s">
        <v>6762</v>
      </c>
      <c r="G1189" s="23">
        <v>0</v>
      </c>
      <c r="H1189" s="23">
        <v>16680186</v>
      </c>
      <c r="I1189" s="23">
        <v>0</v>
      </c>
      <c r="J1189" s="23">
        <v>12290916652</v>
      </c>
      <c r="K1189" s="22" t="s">
        <v>590</v>
      </c>
      <c r="L1189" s="22" t="s">
        <v>591</v>
      </c>
      <c r="M1189" s="22"/>
      <c r="N1189" s="22" t="s">
        <v>9630</v>
      </c>
      <c r="O1189" s="22" t="s">
        <v>9630</v>
      </c>
      <c r="P1189" s="22" t="s">
        <v>573</v>
      </c>
      <c r="Q1189" s="22"/>
      <c r="T1189">
        <f t="shared" si="51"/>
        <v>12</v>
      </c>
      <c r="V1189" t="s">
        <v>369</v>
      </c>
    </row>
    <row r="1190" spans="1:22" x14ac:dyDescent="0.25">
      <c r="A1190" s="21">
        <v>45657</v>
      </c>
      <c r="B1190" s="21">
        <v>45657</v>
      </c>
      <c r="C1190" s="22" t="s">
        <v>9706</v>
      </c>
      <c r="D1190" s="22" t="s">
        <v>9715</v>
      </c>
      <c r="E1190" s="22" t="s">
        <v>6169</v>
      </c>
      <c r="F1190" s="22" t="s">
        <v>6762</v>
      </c>
      <c r="G1190" s="23">
        <v>0</v>
      </c>
      <c r="H1190" s="23">
        <v>16680186</v>
      </c>
      <c r="I1190" s="23">
        <v>0</v>
      </c>
      <c r="J1190" s="23">
        <v>12307596838</v>
      </c>
      <c r="K1190" s="22" t="s">
        <v>590</v>
      </c>
      <c r="L1190" s="22" t="s">
        <v>591</v>
      </c>
      <c r="M1190" s="22"/>
      <c r="N1190" s="22" t="s">
        <v>9716</v>
      </c>
      <c r="O1190" s="22" t="s">
        <v>9716</v>
      </c>
      <c r="P1190" s="22" t="s">
        <v>573</v>
      </c>
      <c r="Q1190" s="22"/>
      <c r="T1190">
        <f t="shared" si="51"/>
        <v>12</v>
      </c>
      <c r="V1190" t="s">
        <v>369</v>
      </c>
    </row>
    <row r="1191" spans="1:22" x14ac:dyDescent="0.25">
      <c r="A1191" s="21">
        <v>45657</v>
      </c>
      <c r="B1191" s="21">
        <v>45657</v>
      </c>
      <c r="C1191" s="22" t="s">
        <v>9706</v>
      </c>
      <c r="D1191" s="22" t="s">
        <v>9717</v>
      </c>
      <c r="E1191" s="22" t="s">
        <v>6169</v>
      </c>
      <c r="F1191" s="22" t="s">
        <v>6762</v>
      </c>
      <c r="G1191" s="23">
        <v>0</v>
      </c>
      <c r="H1191" s="23">
        <v>17380699</v>
      </c>
      <c r="I1191" s="23">
        <v>0</v>
      </c>
      <c r="J1191" s="23">
        <v>12324977537</v>
      </c>
      <c r="K1191" s="22" t="s">
        <v>590</v>
      </c>
      <c r="L1191" s="22" t="s">
        <v>591</v>
      </c>
      <c r="M1191" s="22"/>
      <c r="N1191" s="22" t="s">
        <v>9718</v>
      </c>
      <c r="O1191" s="22" t="s">
        <v>9718</v>
      </c>
      <c r="P1191" s="22" t="s">
        <v>573</v>
      </c>
      <c r="Q1191" s="22"/>
      <c r="T1191">
        <f t="shared" si="51"/>
        <v>12</v>
      </c>
      <c r="V1191" t="s">
        <v>369</v>
      </c>
    </row>
    <row r="1192" spans="1:22" x14ac:dyDescent="0.25">
      <c r="A1192" s="21">
        <v>45657</v>
      </c>
      <c r="B1192" s="21">
        <v>45657</v>
      </c>
      <c r="C1192" s="22" t="s">
        <v>9706</v>
      </c>
      <c r="D1192" s="22" t="s">
        <v>9719</v>
      </c>
      <c r="E1192" s="22" t="s">
        <v>6169</v>
      </c>
      <c r="F1192" s="22" t="s">
        <v>6762</v>
      </c>
      <c r="G1192" s="23">
        <v>0</v>
      </c>
      <c r="H1192" s="23">
        <v>16602451</v>
      </c>
      <c r="I1192" s="23">
        <v>0</v>
      </c>
      <c r="J1192" s="23">
        <v>12341579988</v>
      </c>
      <c r="K1192" s="22" t="s">
        <v>590</v>
      </c>
      <c r="L1192" s="22" t="s">
        <v>591</v>
      </c>
      <c r="M1192" s="22"/>
      <c r="N1192" s="22" t="s">
        <v>9632</v>
      </c>
      <c r="O1192" s="22" t="s">
        <v>9632</v>
      </c>
      <c r="P1192" s="22" t="s">
        <v>573</v>
      </c>
      <c r="Q1192" s="22"/>
      <c r="T1192">
        <f t="shared" si="51"/>
        <v>12</v>
      </c>
      <c r="V1192" t="s">
        <v>369</v>
      </c>
    </row>
    <row r="1193" spans="1:22" x14ac:dyDescent="0.25">
      <c r="A1193" s="21">
        <v>45657</v>
      </c>
      <c r="B1193" s="21">
        <v>45657</v>
      </c>
      <c r="C1193" s="22" t="s">
        <v>9706</v>
      </c>
      <c r="D1193" s="22" t="s">
        <v>9720</v>
      </c>
      <c r="E1193" s="22" t="s">
        <v>6169</v>
      </c>
      <c r="F1193" s="22" t="s">
        <v>6762</v>
      </c>
      <c r="G1193" s="23">
        <v>0</v>
      </c>
      <c r="H1193" s="23">
        <v>15174977</v>
      </c>
      <c r="I1193" s="23">
        <v>0</v>
      </c>
      <c r="J1193" s="23">
        <v>12356754965</v>
      </c>
      <c r="K1193" s="22" t="s">
        <v>590</v>
      </c>
      <c r="L1193" s="22" t="s">
        <v>591</v>
      </c>
      <c r="M1193" s="22"/>
      <c r="N1193" s="22" t="s">
        <v>9634</v>
      </c>
      <c r="O1193" s="22" t="s">
        <v>9634</v>
      </c>
      <c r="P1193" s="22" t="s">
        <v>573</v>
      </c>
      <c r="Q1193" s="22"/>
      <c r="T1193">
        <f t="shared" si="51"/>
        <v>12</v>
      </c>
      <c r="V1193" t="s">
        <v>369</v>
      </c>
    </row>
    <row r="1194" spans="1:22" x14ac:dyDescent="0.25">
      <c r="A1194" s="21">
        <v>45657</v>
      </c>
      <c r="B1194" s="21">
        <v>45657</v>
      </c>
      <c r="C1194" s="22" t="s">
        <v>9706</v>
      </c>
      <c r="D1194" s="22" t="s">
        <v>9721</v>
      </c>
      <c r="E1194" s="22" t="s">
        <v>6169</v>
      </c>
      <c r="F1194" s="22" t="s">
        <v>6762</v>
      </c>
      <c r="G1194" s="23">
        <v>0</v>
      </c>
      <c r="H1194" s="23">
        <v>21729326</v>
      </c>
      <c r="I1194" s="23">
        <v>0</v>
      </c>
      <c r="J1194" s="23">
        <v>12378484291</v>
      </c>
      <c r="K1194" s="22" t="s">
        <v>590</v>
      </c>
      <c r="L1194" s="22" t="s">
        <v>591</v>
      </c>
      <c r="M1194" s="22"/>
      <c r="N1194" s="22" t="s">
        <v>9636</v>
      </c>
      <c r="O1194" s="22" t="s">
        <v>9636</v>
      </c>
      <c r="P1194" s="22" t="s">
        <v>573</v>
      </c>
      <c r="Q1194" s="22"/>
      <c r="T1194">
        <f t="shared" si="51"/>
        <v>12</v>
      </c>
      <c r="V1194" t="s">
        <v>369</v>
      </c>
    </row>
    <row r="1195" spans="1:22" x14ac:dyDescent="0.25">
      <c r="A1195" s="21">
        <v>45657</v>
      </c>
      <c r="B1195" s="21">
        <v>45657</v>
      </c>
      <c r="C1195" s="22" t="s">
        <v>9706</v>
      </c>
      <c r="D1195" s="22" t="s">
        <v>9722</v>
      </c>
      <c r="E1195" s="22" t="s">
        <v>6169</v>
      </c>
      <c r="F1195" s="22" t="s">
        <v>6762</v>
      </c>
      <c r="G1195" s="23">
        <v>0</v>
      </c>
      <c r="H1195" s="23">
        <v>19637419</v>
      </c>
      <c r="I1195" s="23">
        <v>0</v>
      </c>
      <c r="J1195" s="23">
        <v>12398121710</v>
      </c>
      <c r="K1195" s="22" t="s">
        <v>590</v>
      </c>
      <c r="L1195" s="22" t="s">
        <v>591</v>
      </c>
      <c r="M1195" s="22"/>
      <c r="N1195" s="22" t="s">
        <v>9723</v>
      </c>
      <c r="O1195" s="22" t="s">
        <v>9723</v>
      </c>
      <c r="P1195" s="22" t="s">
        <v>573</v>
      </c>
      <c r="Q1195" s="22"/>
      <c r="T1195">
        <f t="shared" si="51"/>
        <v>12</v>
      </c>
      <c r="V1195" t="s">
        <v>369</v>
      </c>
    </row>
    <row r="1196" spans="1:22" x14ac:dyDescent="0.25">
      <c r="A1196" s="21">
        <v>45657</v>
      </c>
      <c r="B1196" s="21">
        <v>45657</v>
      </c>
      <c r="C1196" s="22" t="s">
        <v>9706</v>
      </c>
      <c r="D1196" s="22" t="s">
        <v>9724</v>
      </c>
      <c r="E1196" s="22" t="s">
        <v>6169</v>
      </c>
      <c r="F1196" s="22" t="s">
        <v>6762</v>
      </c>
      <c r="G1196" s="23">
        <v>0</v>
      </c>
      <c r="H1196" s="23">
        <v>16493146</v>
      </c>
      <c r="I1196" s="23">
        <v>0</v>
      </c>
      <c r="J1196" s="23">
        <v>12414614856</v>
      </c>
      <c r="K1196" s="22" t="s">
        <v>590</v>
      </c>
      <c r="L1196" s="22" t="s">
        <v>591</v>
      </c>
      <c r="M1196" s="22"/>
      <c r="N1196" s="22" t="s">
        <v>9638</v>
      </c>
      <c r="O1196" s="22" t="s">
        <v>9638</v>
      </c>
      <c r="P1196" s="22" t="s">
        <v>573</v>
      </c>
      <c r="Q1196" s="22"/>
      <c r="T1196">
        <f t="shared" si="51"/>
        <v>12</v>
      </c>
      <c r="V1196" t="s">
        <v>369</v>
      </c>
    </row>
    <row r="1197" spans="1:22" x14ac:dyDescent="0.25">
      <c r="A1197" s="21">
        <v>45657</v>
      </c>
      <c r="B1197" s="21">
        <v>45657</v>
      </c>
      <c r="C1197" s="22" t="s">
        <v>9706</v>
      </c>
      <c r="D1197" s="22" t="s">
        <v>9725</v>
      </c>
      <c r="E1197" s="22" t="s">
        <v>6169</v>
      </c>
      <c r="F1197" s="22" t="s">
        <v>6762</v>
      </c>
      <c r="G1197" s="23">
        <v>0</v>
      </c>
      <c r="H1197" s="23">
        <v>16495395</v>
      </c>
      <c r="I1197" s="23">
        <v>0</v>
      </c>
      <c r="J1197" s="23">
        <v>12431110251</v>
      </c>
      <c r="K1197" s="22" t="s">
        <v>590</v>
      </c>
      <c r="L1197" s="22" t="s">
        <v>591</v>
      </c>
      <c r="M1197" s="22"/>
      <c r="N1197" s="22" t="s">
        <v>9640</v>
      </c>
      <c r="O1197" s="22" t="s">
        <v>9640</v>
      </c>
      <c r="P1197" s="22" t="s">
        <v>573</v>
      </c>
      <c r="Q1197" s="22"/>
      <c r="T1197">
        <f t="shared" si="51"/>
        <v>12</v>
      </c>
      <c r="V1197" t="s">
        <v>369</v>
      </c>
    </row>
    <row r="1198" spans="1:22" x14ac:dyDescent="0.25">
      <c r="A1198" s="21">
        <v>45657</v>
      </c>
      <c r="B1198" s="21">
        <v>45657</v>
      </c>
      <c r="C1198" s="22" t="s">
        <v>9706</v>
      </c>
      <c r="D1198" s="22" t="s">
        <v>9726</v>
      </c>
      <c r="E1198" s="22" t="s">
        <v>6169</v>
      </c>
      <c r="F1198" s="22" t="s">
        <v>6762</v>
      </c>
      <c r="G1198" s="23">
        <v>0</v>
      </c>
      <c r="H1198" s="23">
        <v>18625417</v>
      </c>
      <c r="I1198" s="23">
        <v>0</v>
      </c>
      <c r="J1198" s="23">
        <v>12449735668</v>
      </c>
      <c r="K1198" s="22" t="s">
        <v>590</v>
      </c>
      <c r="L1198" s="22" t="s">
        <v>591</v>
      </c>
      <c r="M1198" s="22"/>
      <c r="N1198" s="22" t="s">
        <v>9642</v>
      </c>
      <c r="O1198" s="22" t="s">
        <v>9642</v>
      </c>
      <c r="P1198" s="22" t="s">
        <v>573</v>
      </c>
      <c r="Q1198" s="22"/>
      <c r="T1198">
        <f t="shared" si="51"/>
        <v>12</v>
      </c>
      <c r="V1198" t="s">
        <v>369</v>
      </c>
    </row>
    <row r="1199" spans="1:22" x14ac:dyDescent="0.25">
      <c r="A1199" s="21">
        <v>45657</v>
      </c>
      <c r="B1199" s="21">
        <v>45657</v>
      </c>
      <c r="C1199" s="22" t="s">
        <v>9706</v>
      </c>
      <c r="D1199" s="22" t="s">
        <v>9727</v>
      </c>
      <c r="E1199" s="22" t="s">
        <v>6169</v>
      </c>
      <c r="F1199" s="22" t="s">
        <v>6762</v>
      </c>
      <c r="G1199" s="23">
        <v>0</v>
      </c>
      <c r="H1199" s="23">
        <v>15162192</v>
      </c>
      <c r="I1199" s="23">
        <v>0</v>
      </c>
      <c r="J1199" s="23">
        <v>12464897860</v>
      </c>
      <c r="K1199" s="22" t="s">
        <v>590</v>
      </c>
      <c r="L1199" s="22" t="s">
        <v>591</v>
      </c>
      <c r="M1199" s="22"/>
      <c r="N1199" s="22" t="s">
        <v>9644</v>
      </c>
      <c r="O1199" s="22" t="s">
        <v>9644</v>
      </c>
      <c r="P1199" s="22" t="s">
        <v>573</v>
      </c>
      <c r="Q1199" s="22"/>
      <c r="T1199">
        <f t="shared" si="51"/>
        <v>12</v>
      </c>
      <c r="V1199" t="s">
        <v>369</v>
      </c>
    </row>
    <row r="1200" spans="1:22" x14ac:dyDescent="0.25">
      <c r="A1200" s="21">
        <v>45657</v>
      </c>
      <c r="B1200" s="21">
        <v>45657</v>
      </c>
      <c r="C1200" s="22" t="s">
        <v>9706</v>
      </c>
      <c r="D1200" s="22" t="s">
        <v>9728</v>
      </c>
      <c r="E1200" s="22" t="s">
        <v>6169</v>
      </c>
      <c r="F1200" s="22" t="s">
        <v>6762</v>
      </c>
      <c r="G1200" s="23">
        <v>0</v>
      </c>
      <c r="H1200" s="23">
        <v>12817799</v>
      </c>
      <c r="I1200" s="23">
        <v>0</v>
      </c>
      <c r="J1200" s="23">
        <v>12477715659</v>
      </c>
      <c r="K1200" s="22" t="s">
        <v>590</v>
      </c>
      <c r="L1200" s="22" t="s">
        <v>591</v>
      </c>
      <c r="M1200" s="22"/>
      <c r="N1200" s="22" t="s">
        <v>9646</v>
      </c>
      <c r="O1200" s="22" t="s">
        <v>9646</v>
      </c>
      <c r="P1200" s="22" t="s">
        <v>573</v>
      </c>
      <c r="Q1200" s="22"/>
      <c r="T1200">
        <f t="shared" si="51"/>
        <v>12</v>
      </c>
      <c r="V1200" t="s">
        <v>369</v>
      </c>
    </row>
    <row r="1201" spans="1:22" x14ac:dyDescent="0.25">
      <c r="A1201" s="21">
        <v>45657</v>
      </c>
      <c r="B1201" s="21">
        <v>45657</v>
      </c>
      <c r="C1201" s="22" t="s">
        <v>9706</v>
      </c>
      <c r="D1201" s="22" t="s">
        <v>9729</v>
      </c>
      <c r="E1201" s="22" t="s">
        <v>6169</v>
      </c>
      <c r="F1201" s="22" t="s">
        <v>6762</v>
      </c>
      <c r="G1201" s="23">
        <v>0</v>
      </c>
      <c r="H1201" s="23">
        <v>9260719</v>
      </c>
      <c r="I1201" s="23">
        <v>0</v>
      </c>
      <c r="J1201" s="23">
        <v>12486976378</v>
      </c>
      <c r="K1201" s="22" t="s">
        <v>590</v>
      </c>
      <c r="L1201" s="22" t="s">
        <v>591</v>
      </c>
      <c r="M1201" s="22"/>
      <c r="N1201" s="22" t="s">
        <v>9648</v>
      </c>
      <c r="O1201" s="22" t="s">
        <v>9648</v>
      </c>
      <c r="P1201" s="22" t="s">
        <v>573</v>
      </c>
      <c r="Q1201" s="22"/>
      <c r="T1201">
        <f t="shared" si="51"/>
        <v>12</v>
      </c>
      <c r="V1201" t="s">
        <v>369</v>
      </c>
    </row>
    <row r="1202" spans="1:22" x14ac:dyDescent="0.25">
      <c r="A1202" s="21">
        <v>45657</v>
      </c>
      <c r="B1202" s="21">
        <v>45657</v>
      </c>
      <c r="C1202" s="22" t="s">
        <v>9706</v>
      </c>
      <c r="D1202" s="22" t="s">
        <v>9730</v>
      </c>
      <c r="E1202" s="22" t="s">
        <v>6169</v>
      </c>
      <c r="F1202" s="22" t="s">
        <v>6762</v>
      </c>
      <c r="G1202" s="23">
        <v>0</v>
      </c>
      <c r="H1202" s="23">
        <v>8504742</v>
      </c>
      <c r="I1202" s="23">
        <v>0</v>
      </c>
      <c r="J1202" s="23">
        <v>12495481120</v>
      </c>
      <c r="K1202" s="22" t="s">
        <v>590</v>
      </c>
      <c r="L1202" s="22" t="s">
        <v>591</v>
      </c>
      <c r="M1202" s="22"/>
      <c r="N1202" s="22" t="s">
        <v>9650</v>
      </c>
      <c r="O1202" s="22" t="s">
        <v>9650</v>
      </c>
      <c r="P1202" s="22" t="s">
        <v>573</v>
      </c>
      <c r="Q1202" s="22"/>
      <c r="T1202">
        <f t="shared" si="51"/>
        <v>12</v>
      </c>
      <c r="V1202" t="s">
        <v>369</v>
      </c>
    </row>
    <row r="1203" spans="1:22" x14ac:dyDescent="0.25">
      <c r="A1203" s="21">
        <v>45657</v>
      </c>
      <c r="B1203" s="21">
        <v>45657</v>
      </c>
      <c r="C1203" s="22" t="s">
        <v>9706</v>
      </c>
      <c r="D1203" s="22" t="s">
        <v>9731</v>
      </c>
      <c r="E1203" s="22" t="s">
        <v>6169</v>
      </c>
      <c r="F1203" s="22" t="s">
        <v>6762</v>
      </c>
      <c r="G1203" s="23">
        <v>0</v>
      </c>
      <c r="H1203" s="23">
        <v>11725092</v>
      </c>
      <c r="I1203" s="23">
        <v>0</v>
      </c>
      <c r="J1203" s="23">
        <v>12507206212</v>
      </c>
      <c r="K1203" s="22" t="s">
        <v>590</v>
      </c>
      <c r="L1203" s="22" t="s">
        <v>591</v>
      </c>
      <c r="M1203" s="22"/>
      <c r="N1203" s="22" t="s">
        <v>9652</v>
      </c>
      <c r="O1203" s="22" t="s">
        <v>9652</v>
      </c>
      <c r="P1203" s="22" t="s">
        <v>573</v>
      </c>
      <c r="Q1203" s="22"/>
      <c r="T1203">
        <f t="shared" si="51"/>
        <v>12</v>
      </c>
      <c r="V1203" t="s">
        <v>369</v>
      </c>
    </row>
    <row r="1204" spans="1:22" x14ac:dyDescent="0.25">
      <c r="A1204" s="21">
        <v>45657</v>
      </c>
      <c r="B1204" s="21">
        <v>45657</v>
      </c>
      <c r="C1204" s="22" t="s">
        <v>9706</v>
      </c>
      <c r="D1204" s="22" t="s">
        <v>9732</v>
      </c>
      <c r="E1204" s="22" t="s">
        <v>6169</v>
      </c>
      <c r="F1204" s="22" t="s">
        <v>6762</v>
      </c>
      <c r="G1204" s="23">
        <v>0</v>
      </c>
      <c r="H1204" s="23">
        <v>11212111</v>
      </c>
      <c r="I1204" s="23">
        <v>0</v>
      </c>
      <c r="J1204" s="23">
        <v>12518418323</v>
      </c>
      <c r="K1204" s="22" t="s">
        <v>590</v>
      </c>
      <c r="L1204" s="22" t="s">
        <v>591</v>
      </c>
      <c r="M1204" s="22"/>
      <c r="N1204" s="22" t="s">
        <v>9654</v>
      </c>
      <c r="O1204" s="22" t="s">
        <v>9654</v>
      </c>
      <c r="P1204" s="22" t="s">
        <v>573</v>
      </c>
      <c r="Q1204" s="22"/>
      <c r="T1204">
        <f t="shared" si="51"/>
        <v>12</v>
      </c>
      <c r="V1204" t="s">
        <v>369</v>
      </c>
    </row>
    <row r="1205" spans="1:22" x14ac:dyDescent="0.25">
      <c r="A1205" s="21">
        <v>45657</v>
      </c>
      <c r="B1205" s="21">
        <v>45657</v>
      </c>
      <c r="C1205" s="22" t="s">
        <v>9706</v>
      </c>
      <c r="D1205" s="22" t="s">
        <v>9733</v>
      </c>
      <c r="E1205" s="22" t="s">
        <v>6169</v>
      </c>
      <c r="F1205" s="22" t="s">
        <v>6762</v>
      </c>
      <c r="G1205" s="23">
        <v>0</v>
      </c>
      <c r="H1205" s="23">
        <v>11749678</v>
      </c>
      <c r="I1205" s="23">
        <v>0</v>
      </c>
      <c r="J1205" s="23">
        <v>12530168001</v>
      </c>
      <c r="K1205" s="22" t="s">
        <v>590</v>
      </c>
      <c r="L1205" s="22" t="s">
        <v>591</v>
      </c>
      <c r="M1205" s="22"/>
      <c r="N1205" s="22" t="s">
        <v>9656</v>
      </c>
      <c r="O1205" s="22" t="s">
        <v>9656</v>
      </c>
      <c r="P1205" s="22" t="s">
        <v>573</v>
      </c>
      <c r="Q1205" s="22"/>
      <c r="T1205">
        <f t="shared" si="51"/>
        <v>12</v>
      </c>
      <c r="V1205" t="s">
        <v>369</v>
      </c>
    </row>
    <row r="1206" spans="1:22" x14ac:dyDescent="0.25">
      <c r="A1206" s="21">
        <v>45657</v>
      </c>
      <c r="B1206" s="21">
        <v>45657</v>
      </c>
      <c r="C1206" s="22" t="s">
        <v>9706</v>
      </c>
      <c r="D1206" s="22" t="s">
        <v>9734</v>
      </c>
      <c r="E1206" s="22" t="s">
        <v>6169</v>
      </c>
      <c r="F1206" s="22" t="s">
        <v>6762</v>
      </c>
      <c r="G1206" s="23">
        <v>0</v>
      </c>
      <c r="H1206" s="23">
        <v>11485920</v>
      </c>
      <c r="I1206" s="23">
        <v>0</v>
      </c>
      <c r="J1206" s="23">
        <v>12541653921</v>
      </c>
      <c r="K1206" s="22" t="s">
        <v>590</v>
      </c>
      <c r="L1206" s="22" t="s">
        <v>591</v>
      </c>
      <c r="M1206" s="22"/>
      <c r="N1206" s="22" t="s">
        <v>9735</v>
      </c>
      <c r="O1206" s="22" t="s">
        <v>9735</v>
      </c>
      <c r="P1206" s="22" t="s">
        <v>573</v>
      </c>
      <c r="Q1206" s="22"/>
      <c r="T1206">
        <f t="shared" si="51"/>
        <v>12</v>
      </c>
      <c r="V1206" t="s">
        <v>369</v>
      </c>
    </row>
    <row r="1207" spans="1:22" x14ac:dyDescent="0.25">
      <c r="A1207" s="21">
        <v>45657</v>
      </c>
      <c r="B1207" s="21">
        <v>45657</v>
      </c>
      <c r="C1207" s="22" t="s">
        <v>9706</v>
      </c>
      <c r="D1207" s="22" t="s">
        <v>9736</v>
      </c>
      <c r="E1207" s="22" t="s">
        <v>6169</v>
      </c>
      <c r="F1207" s="22" t="s">
        <v>6762</v>
      </c>
      <c r="G1207" s="23">
        <v>0</v>
      </c>
      <c r="H1207" s="23">
        <v>12088400</v>
      </c>
      <c r="I1207" s="23">
        <v>0</v>
      </c>
      <c r="J1207" s="23">
        <v>12553742321</v>
      </c>
      <c r="K1207" s="22" t="s">
        <v>590</v>
      </c>
      <c r="L1207" s="22" t="s">
        <v>591</v>
      </c>
      <c r="M1207" s="22"/>
      <c r="N1207" s="22" t="s">
        <v>9658</v>
      </c>
      <c r="O1207" s="22" t="s">
        <v>9658</v>
      </c>
      <c r="P1207" s="22" t="s">
        <v>573</v>
      </c>
      <c r="Q1207" s="22"/>
      <c r="T1207">
        <f t="shared" si="51"/>
        <v>12</v>
      </c>
      <c r="V1207" t="s">
        <v>369</v>
      </c>
    </row>
    <row r="1208" spans="1:22" x14ac:dyDescent="0.25">
      <c r="A1208" s="21">
        <v>45657</v>
      </c>
      <c r="B1208" s="21">
        <v>45657</v>
      </c>
      <c r="C1208" s="22" t="s">
        <v>9706</v>
      </c>
      <c r="D1208" s="22" t="s">
        <v>9737</v>
      </c>
      <c r="E1208" s="22" t="s">
        <v>6169</v>
      </c>
      <c r="F1208" s="22" t="s">
        <v>6762</v>
      </c>
      <c r="G1208" s="23">
        <v>0</v>
      </c>
      <c r="H1208" s="23">
        <v>12131901</v>
      </c>
      <c r="I1208" s="23">
        <v>0</v>
      </c>
      <c r="J1208" s="23">
        <v>12565874222</v>
      </c>
      <c r="K1208" s="22" t="s">
        <v>590</v>
      </c>
      <c r="L1208" s="22" t="s">
        <v>591</v>
      </c>
      <c r="M1208" s="22"/>
      <c r="N1208" s="22" t="s">
        <v>9738</v>
      </c>
      <c r="O1208" s="22" t="s">
        <v>9738</v>
      </c>
      <c r="P1208" s="22" t="s">
        <v>573</v>
      </c>
      <c r="Q1208" s="22"/>
      <c r="T1208">
        <f t="shared" si="51"/>
        <v>12</v>
      </c>
      <c r="V1208" t="s">
        <v>369</v>
      </c>
    </row>
    <row r="1209" spans="1:22" x14ac:dyDescent="0.25">
      <c r="A1209" s="21">
        <v>45657</v>
      </c>
      <c r="B1209" s="21">
        <v>45657</v>
      </c>
      <c r="C1209" s="22" t="s">
        <v>9706</v>
      </c>
      <c r="D1209" s="22" t="s">
        <v>9739</v>
      </c>
      <c r="E1209" s="22" t="s">
        <v>6169</v>
      </c>
      <c r="F1209" s="22" t="s">
        <v>6762</v>
      </c>
      <c r="G1209" s="23">
        <v>0</v>
      </c>
      <c r="H1209" s="23">
        <v>15754651</v>
      </c>
      <c r="I1209" s="23">
        <v>0</v>
      </c>
      <c r="J1209" s="23">
        <v>12581628873</v>
      </c>
      <c r="K1209" s="22" t="s">
        <v>590</v>
      </c>
      <c r="L1209" s="22" t="s">
        <v>591</v>
      </c>
      <c r="M1209" s="22"/>
      <c r="N1209" s="22" t="s">
        <v>9740</v>
      </c>
      <c r="O1209" s="22" t="s">
        <v>9740</v>
      </c>
      <c r="P1209" s="22" t="s">
        <v>573</v>
      </c>
      <c r="Q1209" s="22"/>
      <c r="T1209">
        <f t="shared" si="51"/>
        <v>12</v>
      </c>
      <c r="V1209" t="s">
        <v>369</v>
      </c>
    </row>
    <row r="1210" spans="1:22" x14ac:dyDescent="0.25">
      <c r="A1210" s="21">
        <v>45657</v>
      </c>
      <c r="B1210" s="21">
        <v>45657</v>
      </c>
      <c r="C1210" s="22" t="s">
        <v>9706</v>
      </c>
      <c r="D1210" s="22" t="s">
        <v>9741</v>
      </c>
      <c r="E1210" s="22" t="s">
        <v>6169</v>
      </c>
      <c r="F1210" s="22" t="s">
        <v>6762</v>
      </c>
      <c r="G1210" s="23">
        <v>0</v>
      </c>
      <c r="H1210" s="23">
        <v>21434406</v>
      </c>
      <c r="I1210" s="23">
        <v>0</v>
      </c>
      <c r="J1210" s="23">
        <v>12603063279</v>
      </c>
      <c r="K1210" s="22" t="s">
        <v>590</v>
      </c>
      <c r="L1210" s="22" t="s">
        <v>591</v>
      </c>
      <c r="M1210" s="22"/>
      <c r="N1210" s="22" t="s">
        <v>9742</v>
      </c>
      <c r="O1210" s="22" t="s">
        <v>9742</v>
      </c>
      <c r="P1210" s="22" t="s">
        <v>573</v>
      </c>
      <c r="Q1210" s="22"/>
      <c r="T1210">
        <f t="shared" si="51"/>
        <v>12</v>
      </c>
      <c r="V1210" t="s">
        <v>369</v>
      </c>
    </row>
    <row r="1211" spans="1:22" x14ac:dyDescent="0.25">
      <c r="A1211" s="21">
        <v>45657</v>
      </c>
      <c r="B1211" s="21">
        <v>45657</v>
      </c>
      <c r="C1211" s="22" t="s">
        <v>9706</v>
      </c>
      <c r="D1211" s="22" t="s">
        <v>9743</v>
      </c>
      <c r="E1211" s="22" t="s">
        <v>6169</v>
      </c>
      <c r="F1211" s="22" t="s">
        <v>6762</v>
      </c>
      <c r="G1211" s="23">
        <v>0</v>
      </c>
      <c r="H1211" s="23">
        <v>21400441</v>
      </c>
      <c r="I1211" s="23">
        <v>0</v>
      </c>
      <c r="J1211" s="23">
        <v>12624463720</v>
      </c>
      <c r="K1211" s="22" t="s">
        <v>590</v>
      </c>
      <c r="L1211" s="22" t="s">
        <v>591</v>
      </c>
      <c r="M1211" s="22"/>
      <c r="N1211" s="22" t="s">
        <v>9744</v>
      </c>
      <c r="O1211" s="22" t="s">
        <v>9744</v>
      </c>
      <c r="P1211" s="22" t="s">
        <v>573</v>
      </c>
      <c r="Q1211" s="22"/>
      <c r="T1211">
        <f t="shared" si="51"/>
        <v>12</v>
      </c>
      <c r="V1211" t="s">
        <v>369</v>
      </c>
    </row>
    <row r="1212" spans="1:22" x14ac:dyDescent="0.25">
      <c r="A1212" s="21">
        <v>45657</v>
      </c>
      <c r="B1212" s="21">
        <v>45657</v>
      </c>
      <c r="C1212" s="22" t="s">
        <v>9706</v>
      </c>
      <c r="D1212" s="22" t="s">
        <v>9745</v>
      </c>
      <c r="E1212" s="22" t="s">
        <v>6169</v>
      </c>
      <c r="F1212" s="22" t="s">
        <v>6762</v>
      </c>
      <c r="G1212" s="23">
        <v>0</v>
      </c>
      <c r="H1212" s="23">
        <v>14512466</v>
      </c>
      <c r="I1212" s="23">
        <v>0</v>
      </c>
      <c r="J1212" s="23">
        <v>12638976186</v>
      </c>
      <c r="K1212" s="22" t="s">
        <v>590</v>
      </c>
      <c r="L1212" s="22" t="s">
        <v>591</v>
      </c>
      <c r="M1212" s="22"/>
      <c r="N1212" s="22" t="s">
        <v>9660</v>
      </c>
      <c r="O1212" s="22" t="s">
        <v>9660</v>
      </c>
      <c r="P1212" s="22" t="s">
        <v>573</v>
      </c>
      <c r="Q1212" s="22"/>
      <c r="T1212">
        <f t="shared" si="51"/>
        <v>12</v>
      </c>
      <c r="V1212" t="s">
        <v>369</v>
      </c>
    </row>
    <row r="1213" spans="1:22" x14ac:dyDescent="0.25">
      <c r="A1213" s="21">
        <v>45657</v>
      </c>
      <c r="B1213" s="21">
        <v>45657</v>
      </c>
      <c r="C1213" s="22" t="s">
        <v>9706</v>
      </c>
      <c r="D1213" s="22" t="s">
        <v>9746</v>
      </c>
      <c r="E1213" s="22" t="s">
        <v>6169</v>
      </c>
      <c r="F1213" s="22" t="s">
        <v>6762</v>
      </c>
      <c r="G1213" s="23">
        <v>0</v>
      </c>
      <c r="H1213" s="23">
        <v>15879680</v>
      </c>
      <c r="I1213" s="23">
        <v>0</v>
      </c>
      <c r="J1213" s="23">
        <v>12654855866</v>
      </c>
      <c r="K1213" s="22" t="s">
        <v>590</v>
      </c>
      <c r="L1213" s="22" t="s">
        <v>591</v>
      </c>
      <c r="M1213" s="22"/>
      <c r="N1213" s="22" t="s">
        <v>9662</v>
      </c>
      <c r="O1213" s="22" t="s">
        <v>9662</v>
      </c>
      <c r="P1213" s="22" t="s">
        <v>573</v>
      </c>
      <c r="Q1213" s="22"/>
      <c r="T1213">
        <f t="shared" si="51"/>
        <v>12</v>
      </c>
      <c r="V1213" t="s">
        <v>369</v>
      </c>
    </row>
    <row r="1214" spans="1:22" x14ac:dyDescent="0.25">
      <c r="A1214" s="21">
        <v>45657</v>
      </c>
      <c r="B1214" s="21">
        <v>45657</v>
      </c>
      <c r="C1214" s="22" t="s">
        <v>9706</v>
      </c>
      <c r="D1214" s="22" t="s">
        <v>9747</v>
      </c>
      <c r="E1214" s="22" t="s">
        <v>6169</v>
      </c>
      <c r="F1214" s="22" t="s">
        <v>6762</v>
      </c>
      <c r="G1214" s="23">
        <v>0</v>
      </c>
      <c r="H1214" s="23">
        <v>13031199</v>
      </c>
      <c r="I1214" s="23">
        <v>0</v>
      </c>
      <c r="J1214" s="23">
        <v>12667887065</v>
      </c>
      <c r="K1214" s="22" t="s">
        <v>590</v>
      </c>
      <c r="L1214" s="22" t="s">
        <v>591</v>
      </c>
      <c r="M1214" s="22"/>
      <c r="N1214" s="22" t="s">
        <v>9748</v>
      </c>
      <c r="O1214" s="22" t="s">
        <v>9748</v>
      </c>
      <c r="P1214" s="22" t="s">
        <v>573</v>
      </c>
      <c r="Q1214" s="22"/>
      <c r="T1214">
        <f t="shared" si="51"/>
        <v>12</v>
      </c>
      <c r="V1214" t="s">
        <v>369</v>
      </c>
    </row>
    <row r="1215" spans="1:22" x14ac:dyDescent="0.25">
      <c r="A1215" s="21">
        <v>45657</v>
      </c>
      <c r="B1215" s="21">
        <v>45657</v>
      </c>
      <c r="C1215" s="22" t="s">
        <v>9706</v>
      </c>
      <c r="D1215" s="22" t="s">
        <v>9749</v>
      </c>
      <c r="E1215" s="22" t="s">
        <v>6169</v>
      </c>
      <c r="F1215" s="22" t="s">
        <v>6762</v>
      </c>
      <c r="G1215" s="23">
        <v>0</v>
      </c>
      <c r="H1215" s="23">
        <v>11967428</v>
      </c>
      <c r="I1215" s="23">
        <v>0</v>
      </c>
      <c r="J1215" s="23">
        <v>12679854493</v>
      </c>
      <c r="K1215" s="22" t="s">
        <v>590</v>
      </c>
      <c r="L1215" s="22" t="s">
        <v>591</v>
      </c>
      <c r="M1215" s="22"/>
      <c r="N1215" s="22" t="s">
        <v>9664</v>
      </c>
      <c r="O1215" s="22" t="s">
        <v>9664</v>
      </c>
      <c r="P1215" s="22" t="s">
        <v>573</v>
      </c>
      <c r="Q1215" s="22"/>
      <c r="T1215">
        <f t="shared" si="51"/>
        <v>12</v>
      </c>
      <c r="V1215" t="s">
        <v>369</v>
      </c>
    </row>
    <row r="1216" spans="1:22" x14ac:dyDescent="0.25">
      <c r="A1216" s="21">
        <v>45657</v>
      </c>
      <c r="B1216" s="21">
        <v>45657</v>
      </c>
      <c r="C1216" s="22" t="s">
        <v>9706</v>
      </c>
      <c r="D1216" s="22" t="s">
        <v>9750</v>
      </c>
      <c r="E1216" s="22" t="s">
        <v>6169</v>
      </c>
      <c r="F1216" s="22" t="s">
        <v>6762</v>
      </c>
      <c r="G1216" s="23">
        <v>0</v>
      </c>
      <c r="H1216" s="23">
        <v>8801181</v>
      </c>
      <c r="I1216" s="23">
        <v>0</v>
      </c>
      <c r="J1216" s="23">
        <v>12688655674</v>
      </c>
      <c r="K1216" s="22" t="s">
        <v>590</v>
      </c>
      <c r="L1216" s="22" t="s">
        <v>591</v>
      </c>
      <c r="M1216" s="22"/>
      <c r="N1216" s="22" t="s">
        <v>9666</v>
      </c>
      <c r="O1216" s="22" t="s">
        <v>9666</v>
      </c>
      <c r="P1216" s="22" t="s">
        <v>573</v>
      </c>
      <c r="Q1216" s="22"/>
      <c r="T1216">
        <f t="shared" si="51"/>
        <v>12</v>
      </c>
      <c r="V1216" t="s">
        <v>369</v>
      </c>
    </row>
    <row r="1217" spans="1:22" x14ac:dyDescent="0.25">
      <c r="A1217" s="21">
        <v>45657</v>
      </c>
      <c r="B1217" s="21">
        <v>45657</v>
      </c>
      <c r="C1217" s="22" t="s">
        <v>9706</v>
      </c>
      <c r="D1217" s="22" t="s">
        <v>9751</v>
      </c>
      <c r="E1217" s="22" t="s">
        <v>6169</v>
      </c>
      <c r="F1217" s="22" t="s">
        <v>6762</v>
      </c>
      <c r="G1217" s="23">
        <v>0</v>
      </c>
      <c r="H1217" s="23">
        <v>10832880</v>
      </c>
      <c r="I1217" s="23">
        <v>0</v>
      </c>
      <c r="J1217" s="23">
        <v>12699488554</v>
      </c>
      <c r="K1217" s="22" t="s">
        <v>590</v>
      </c>
      <c r="L1217" s="22" t="s">
        <v>591</v>
      </c>
      <c r="M1217" s="22"/>
      <c r="N1217" s="22" t="s">
        <v>9668</v>
      </c>
      <c r="O1217" s="22" t="s">
        <v>9668</v>
      </c>
      <c r="P1217" s="22" t="s">
        <v>573</v>
      </c>
      <c r="Q1217" s="22"/>
      <c r="T1217">
        <f t="shared" si="51"/>
        <v>12</v>
      </c>
      <c r="V1217" t="s">
        <v>369</v>
      </c>
    </row>
    <row r="1218" spans="1:22" x14ac:dyDescent="0.25">
      <c r="A1218" s="21">
        <v>45657</v>
      </c>
      <c r="B1218" s="21">
        <v>45657</v>
      </c>
      <c r="C1218" s="22" t="s">
        <v>9706</v>
      </c>
      <c r="D1218" s="22" t="s">
        <v>9752</v>
      </c>
      <c r="E1218" s="22" t="s">
        <v>6169</v>
      </c>
      <c r="F1218" s="22" t="s">
        <v>6762</v>
      </c>
      <c r="G1218" s="23">
        <v>0</v>
      </c>
      <c r="H1218" s="23">
        <v>13065087</v>
      </c>
      <c r="I1218" s="23">
        <v>0</v>
      </c>
      <c r="J1218" s="23">
        <v>12712553641</v>
      </c>
      <c r="K1218" s="22" t="s">
        <v>590</v>
      </c>
      <c r="L1218" s="22" t="s">
        <v>591</v>
      </c>
      <c r="M1218" s="22"/>
      <c r="N1218" s="22" t="s">
        <v>9753</v>
      </c>
      <c r="O1218" s="22" t="s">
        <v>9753</v>
      </c>
      <c r="P1218" s="22" t="s">
        <v>573</v>
      </c>
      <c r="Q1218" s="22"/>
      <c r="T1218">
        <f t="shared" si="51"/>
        <v>12</v>
      </c>
      <c r="V1218" t="s">
        <v>369</v>
      </c>
    </row>
    <row r="1219" spans="1:22" x14ac:dyDescent="0.25">
      <c r="A1219" s="21">
        <v>45657</v>
      </c>
      <c r="B1219" s="21">
        <v>45657</v>
      </c>
      <c r="C1219" s="22" t="s">
        <v>9706</v>
      </c>
      <c r="D1219" s="22" t="s">
        <v>9754</v>
      </c>
      <c r="E1219" s="22" t="s">
        <v>6169</v>
      </c>
      <c r="F1219" s="22" t="s">
        <v>6762</v>
      </c>
      <c r="G1219" s="23">
        <v>0</v>
      </c>
      <c r="H1219" s="23">
        <v>17726068</v>
      </c>
      <c r="I1219" s="23">
        <v>0</v>
      </c>
      <c r="J1219" s="23">
        <v>12730279709</v>
      </c>
      <c r="K1219" s="22" t="s">
        <v>590</v>
      </c>
      <c r="L1219" s="22" t="s">
        <v>591</v>
      </c>
      <c r="M1219" s="22"/>
      <c r="N1219" s="22" t="s">
        <v>9755</v>
      </c>
      <c r="O1219" s="22" t="s">
        <v>9755</v>
      </c>
      <c r="P1219" s="22" t="s">
        <v>573</v>
      </c>
      <c r="Q1219" s="22"/>
      <c r="T1219">
        <f t="shared" si="51"/>
        <v>12</v>
      </c>
      <c r="V1219" t="s">
        <v>369</v>
      </c>
    </row>
    <row r="1220" spans="1:22" x14ac:dyDescent="0.25">
      <c r="A1220" s="21">
        <v>45657</v>
      </c>
      <c r="B1220" s="21">
        <v>45657</v>
      </c>
      <c r="C1220" s="22" t="s">
        <v>9706</v>
      </c>
      <c r="D1220" s="22" t="s">
        <v>9756</v>
      </c>
      <c r="E1220" s="22" t="s">
        <v>6169</v>
      </c>
      <c r="F1220" s="22" t="s">
        <v>6762</v>
      </c>
      <c r="G1220" s="23">
        <v>0</v>
      </c>
      <c r="H1220" s="23">
        <v>14027533</v>
      </c>
      <c r="I1220" s="23">
        <v>0</v>
      </c>
      <c r="J1220" s="23">
        <v>12744307242</v>
      </c>
      <c r="K1220" s="22" t="s">
        <v>590</v>
      </c>
      <c r="L1220" s="22" t="s">
        <v>591</v>
      </c>
      <c r="M1220" s="22"/>
      <c r="N1220" s="22" t="s">
        <v>9757</v>
      </c>
      <c r="O1220" s="22" t="s">
        <v>9757</v>
      </c>
      <c r="P1220" s="22" t="s">
        <v>573</v>
      </c>
      <c r="Q1220" s="22"/>
      <c r="T1220">
        <f t="shared" si="51"/>
        <v>12</v>
      </c>
      <c r="V1220" t="s">
        <v>369</v>
      </c>
    </row>
    <row r="1221" spans="1:22" x14ac:dyDescent="0.25">
      <c r="A1221" s="21">
        <v>45657</v>
      </c>
      <c r="B1221" s="21">
        <v>45657</v>
      </c>
      <c r="C1221" s="22" t="s">
        <v>9706</v>
      </c>
      <c r="D1221" s="22" t="s">
        <v>9758</v>
      </c>
      <c r="E1221" s="22" t="s">
        <v>6169</v>
      </c>
      <c r="F1221" s="22" t="s">
        <v>6762</v>
      </c>
      <c r="G1221" s="23">
        <v>0</v>
      </c>
      <c r="H1221" s="23">
        <v>17526188</v>
      </c>
      <c r="I1221" s="23">
        <v>0</v>
      </c>
      <c r="J1221" s="23">
        <v>12761833430</v>
      </c>
      <c r="K1221" s="22" t="s">
        <v>590</v>
      </c>
      <c r="L1221" s="22" t="s">
        <v>591</v>
      </c>
      <c r="M1221" s="22"/>
      <c r="N1221" s="22" t="s">
        <v>9670</v>
      </c>
      <c r="O1221" s="22" t="s">
        <v>9670</v>
      </c>
      <c r="P1221" s="22" t="s">
        <v>573</v>
      </c>
      <c r="Q1221" s="22"/>
      <c r="T1221">
        <f t="shared" si="51"/>
        <v>12</v>
      </c>
      <c r="V1221" t="s">
        <v>369</v>
      </c>
    </row>
    <row r="1222" spans="1:22" x14ac:dyDescent="0.25">
      <c r="A1222" s="21">
        <v>45657</v>
      </c>
      <c r="B1222" s="21">
        <v>45657</v>
      </c>
      <c r="C1222" s="22" t="s">
        <v>9706</v>
      </c>
      <c r="D1222" s="22" t="s">
        <v>9759</v>
      </c>
      <c r="E1222" s="22" t="s">
        <v>6169</v>
      </c>
      <c r="F1222" s="22" t="s">
        <v>6762</v>
      </c>
      <c r="G1222" s="23">
        <v>0</v>
      </c>
      <c r="H1222" s="23">
        <v>13859201</v>
      </c>
      <c r="I1222" s="23">
        <v>0</v>
      </c>
      <c r="J1222" s="23">
        <v>12775692631</v>
      </c>
      <c r="K1222" s="22" t="s">
        <v>590</v>
      </c>
      <c r="L1222" s="22" t="s">
        <v>591</v>
      </c>
      <c r="M1222" s="22"/>
      <c r="N1222" s="22" t="s">
        <v>9760</v>
      </c>
      <c r="O1222" s="22" t="s">
        <v>9760</v>
      </c>
      <c r="P1222" s="22" t="s">
        <v>573</v>
      </c>
      <c r="Q1222" s="22"/>
      <c r="T1222">
        <f t="shared" si="51"/>
        <v>12</v>
      </c>
      <c r="V1222" t="s">
        <v>369</v>
      </c>
    </row>
    <row r="1223" spans="1:22" x14ac:dyDescent="0.25">
      <c r="A1223" s="21">
        <v>45657</v>
      </c>
      <c r="B1223" s="21">
        <v>45657</v>
      </c>
      <c r="C1223" s="22" t="s">
        <v>9706</v>
      </c>
      <c r="D1223" s="22" t="s">
        <v>9761</v>
      </c>
      <c r="E1223" s="22" t="s">
        <v>6169</v>
      </c>
      <c r="F1223" s="22" t="s">
        <v>6762</v>
      </c>
      <c r="G1223" s="23">
        <v>0</v>
      </c>
      <c r="H1223" s="23">
        <v>12240848</v>
      </c>
      <c r="I1223" s="23">
        <v>0</v>
      </c>
      <c r="J1223" s="23">
        <v>12787933479</v>
      </c>
      <c r="K1223" s="22" t="s">
        <v>590</v>
      </c>
      <c r="L1223" s="22" t="s">
        <v>591</v>
      </c>
      <c r="M1223" s="22"/>
      <c r="N1223" s="22" t="s">
        <v>9672</v>
      </c>
      <c r="O1223" s="22" t="s">
        <v>9672</v>
      </c>
      <c r="P1223" s="22" t="s">
        <v>573</v>
      </c>
      <c r="Q1223" s="22"/>
      <c r="T1223">
        <f t="shared" si="51"/>
        <v>12</v>
      </c>
      <c r="V1223" t="s">
        <v>369</v>
      </c>
    </row>
    <row r="1224" spans="1:22" x14ac:dyDescent="0.25">
      <c r="A1224" s="21">
        <v>45657</v>
      </c>
      <c r="B1224" s="21">
        <v>45657</v>
      </c>
      <c r="C1224" s="22" t="s">
        <v>9706</v>
      </c>
      <c r="D1224" s="22" t="s">
        <v>9762</v>
      </c>
      <c r="E1224" s="22" t="s">
        <v>6169</v>
      </c>
      <c r="F1224" s="22" t="s">
        <v>6762</v>
      </c>
      <c r="G1224" s="23">
        <v>0</v>
      </c>
      <c r="H1224" s="23">
        <v>8039581</v>
      </c>
      <c r="I1224" s="23">
        <v>0</v>
      </c>
      <c r="J1224" s="23">
        <v>12795973060</v>
      </c>
      <c r="K1224" s="22" t="s">
        <v>590</v>
      </c>
      <c r="L1224" s="22" t="s">
        <v>591</v>
      </c>
      <c r="M1224" s="22"/>
      <c r="N1224" s="22" t="s">
        <v>9674</v>
      </c>
      <c r="O1224" s="22" t="s">
        <v>9674</v>
      </c>
      <c r="P1224" s="22" t="s">
        <v>573</v>
      </c>
      <c r="Q1224" s="22"/>
      <c r="T1224">
        <f t="shared" si="51"/>
        <v>12</v>
      </c>
      <c r="V1224" t="s">
        <v>369</v>
      </c>
    </row>
    <row r="1225" spans="1:22" x14ac:dyDescent="0.25">
      <c r="A1225" s="21">
        <v>45657</v>
      </c>
      <c r="B1225" s="21">
        <v>45657</v>
      </c>
      <c r="C1225" s="22" t="s">
        <v>9706</v>
      </c>
      <c r="D1225" s="22" t="s">
        <v>9763</v>
      </c>
      <c r="E1225" s="22" t="s">
        <v>6169</v>
      </c>
      <c r="F1225" s="22" t="s">
        <v>6762</v>
      </c>
      <c r="G1225" s="23">
        <v>0</v>
      </c>
      <c r="H1225" s="23">
        <v>10999651</v>
      </c>
      <c r="I1225" s="23">
        <v>0</v>
      </c>
      <c r="J1225" s="23">
        <v>12806972711</v>
      </c>
      <c r="K1225" s="22" t="s">
        <v>590</v>
      </c>
      <c r="L1225" s="22" t="s">
        <v>591</v>
      </c>
      <c r="M1225" s="22"/>
      <c r="N1225" s="22" t="s">
        <v>9764</v>
      </c>
      <c r="O1225" s="22" t="s">
        <v>9764</v>
      </c>
      <c r="P1225" s="22" t="s">
        <v>573</v>
      </c>
      <c r="Q1225" s="22"/>
      <c r="T1225">
        <f t="shared" si="51"/>
        <v>12</v>
      </c>
      <c r="V1225" t="s">
        <v>369</v>
      </c>
    </row>
    <row r="1226" spans="1:22" x14ac:dyDescent="0.25">
      <c r="A1226" s="21">
        <v>45657</v>
      </c>
      <c r="B1226" s="21">
        <v>45657</v>
      </c>
      <c r="C1226" s="22" t="s">
        <v>9765</v>
      </c>
      <c r="D1226" s="22" t="s">
        <v>6183</v>
      </c>
      <c r="E1226" s="22" t="s">
        <v>6169</v>
      </c>
      <c r="F1226" s="22" t="s">
        <v>4225</v>
      </c>
      <c r="G1226" s="23">
        <v>8975953081</v>
      </c>
      <c r="H1226" s="23">
        <v>0</v>
      </c>
      <c r="I1226" s="23">
        <v>0</v>
      </c>
      <c r="J1226" s="23">
        <v>3831019630</v>
      </c>
      <c r="K1226" s="22"/>
      <c r="L1226" s="22"/>
      <c r="M1226" s="22"/>
      <c r="N1226" s="22"/>
      <c r="O1226" s="22"/>
      <c r="P1226" s="22"/>
      <c r="Q1226" s="22"/>
      <c r="T1226">
        <f t="shared" si="51"/>
        <v>12</v>
      </c>
      <c r="V1226" t="s">
        <v>369</v>
      </c>
    </row>
    <row r="1227" spans="1:22" x14ac:dyDescent="0.25">
      <c r="A1227" s="21"/>
      <c r="B1227" s="21"/>
      <c r="C1227" s="22" t="s">
        <v>4430</v>
      </c>
      <c r="D1227" s="22" t="s">
        <v>4431</v>
      </c>
      <c r="E1227" s="22" t="s">
        <v>6169</v>
      </c>
      <c r="F1227" s="22"/>
      <c r="G1227" s="23">
        <v>10849939746</v>
      </c>
      <c r="H1227" s="23">
        <v>14680959376</v>
      </c>
      <c r="I1227" s="23"/>
      <c r="J1227" s="23"/>
      <c r="K1227" s="22"/>
      <c r="L1227" s="22"/>
      <c r="M1227" s="22"/>
      <c r="N1227" s="22"/>
      <c r="O1227" s="22"/>
      <c r="P1227" s="22"/>
      <c r="Q1227" s="22"/>
      <c r="T1227">
        <f t="shared" si="51"/>
        <v>1</v>
      </c>
      <c r="V1227" t="s">
        <v>369</v>
      </c>
    </row>
    <row r="1228" spans="1:22" x14ac:dyDescent="0.25">
      <c r="A1228" s="21"/>
      <c r="B1228" s="21"/>
      <c r="C1228" s="22" t="s">
        <v>4430</v>
      </c>
      <c r="D1228" s="22" t="s">
        <v>4432</v>
      </c>
      <c r="E1228" s="22" t="s">
        <v>6169</v>
      </c>
      <c r="F1228" s="22"/>
      <c r="G1228" s="23"/>
      <c r="H1228" s="23"/>
      <c r="I1228" s="23">
        <v>0</v>
      </c>
      <c r="J1228" s="23">
        <v>3831019630</v>
      </c>
      <c r="K1228" s="22"/>
      <c r="L1228" s="22"/>
      <c r="M1228" s="22"/>
      <c r="N1228" s="22"/>
      <c r="O1228" s="22"/>
      <c r="P1228" s="22"/>
      <c r="Q1228" s="22"/>
      <c r="T1228">
        <f t="shared" si="51"/>
        <v>1</v>
      </c>
      <c r="V1228" t="s">
        <v>369</v>
      </c>
    </row>
    <row r="1229" spans="1:22" x14ac:dyDescent="0.25">
      <c r="A1229" s="21"/>
      <c r="B1229" s="21"/>
      <c r="C1229" s="22" t="s">
        <v>4430</v>
      </c>
      <c r="D1229" s="22" t="s">
        <v>7894</v>
      </c>
      <c r="E1229" s="22" t="s">
        <v>7123</v>
      </c>
      <c r="F1229" s="22"/>
      <c r="G1229" s="23"/>
      <c r="H1229" s="23"/>
      <c r="I1229" s="23">
        <v>0</v>
      </c>
      <c r="J1229" s="23">
        <v>5463</v>
      </c>
      <c r="K1229" s="22"/>
      <c r="L1229" s="22"/>
      <c r="M1229" s="22"/>
      <c r="N1229" s="22"/>
      <c r="O1229" s="22"/>
      <c r="P1229" s="22"/>
      <c r="Q1229" s="22"/>
      <c r="T1229">
        <f t="shared" si="51"/>
        <v>1</v>
      </c>
      <c r="V1229" t="s">
        <v>369</v>
      </c>
    </row>
    <row r="1230" spans="1:22" x14ac:dyDescent="0.25">
      <c r="A1230" s="21">
        <v>45621</v>
      </c>
      <c r="B1230" s="21">
        <v>45621</v>
      </c>
      <c r="C1230" s="22" t="s">
        <v>9766</v>
      </c>
      <c r="D1230" s="22" t="s">
        <v>9767</v>
      </c>
      <c r="E1230" s="22" t="s">
        <v>7123</v>
      </c>
      <c r="F1230" s="22" t="s">
        <v>1183</v>
      </c>
      <c r="G1230" s="23">
        <v>0</v>
      </c>
      <c r="H1230" s="23">
        <v>221414</v>
      </c>
      <c r="I1230" s="23">
        <v>0</v>
      </c>
      <c r="J1230" s="23">
        <v>226877</v>
      </c>
      <c r="K1230" s="22" t="s">
        <v>1184</v>
      </c>
      <c r="L1230" s="22" t="s">
        <v>1185</v>
      </c>
      <c r="M1230" s="22"/>
      <c r="N1230" s="22"/>
      <c r="O1230" s="22"/>
      <c r="P1230" s="22"/>
      <c r="Q1230" s="22"/>
      <c r="T1230">
        <f t="shared" si="51"/>
        <v>11</v>
      </c>
      <c r="U1230" t="s">
        <v>7120</v>
      </c>
      <c r="V1230" t="s">
        <v>369</v>
      </c>
    </row>
    <row r="1231" spans="1:22" x14ac:dyDescent="0.25">
      <c r="A1231" s="21">
        <v>45621</v>
      </c>
      <c r="B1231" s="21">
        <v>45621</v>
      </c>
      <c r="C1231" s="22" t="s">
        <v>9768</v>
      </c>
      <c r="D1231" s="22" t="s">
        <v>9769</v>
      </c>
      <c r="E1231" s="22" t="s">
        <v>7123</v>
      </c>
      <c r="F1231" s="22" t="s">
        <v>1225</v>
      </c>
      <c r="G1231" s="23">
        <v>0</v>
      </c>
      <c r="H1231" s="23">
        <v>648941</v>
      </c>
      <c r="I1231" s="23">
        <v>0</v>
      </c>
      <c r="J1231" s="23">
        <v>875818</v>
      </c>
      <c r="K1231" s="22" t="s">
        <v>1184</v>
      </c>
      <c r="L1231" s="22" t="s">
        <v>1185</v>
      </c>
      <c r="M1231" s="22"/>
      <c r="N1231" s="22"/>
      <c r="O1231" s="22"/>
      <c r="P1231" s="22" t="s">
        <v>4428</v>
      </c>
      <c r="Q1231" s="22"/>
      <c r="T1231">
        <f t="shared" si="51"/>
        <v>11</v>
      </c>
      <c r="U1231" t="s">
        <v>7120</v>
      </c>
      <c r="V1231" t="s">
        <v>369</v>
      </c>
    </row>
    <row r="1232" spans="1:22" x14ac:dyDescent="0.25">
      <c r="A1232" s="21">
        <v>45626</v>
      </c>
      <c r="B1232" s="21">
        <v>45626</v>
      </c>
      <c r="C1232" s="22" t="s">
        <v>9770</v>
      </c>
      <c r="D1232" s="22" t="s">
        <v>9769</v>
      </c>
      <c r="E1232" s="22" t="s">
        <v>7123</v>
      </c>
      <c r="F1232" s="22" t="s">
        <v>532</v>
      </c>
      <c r="G1232" s="23">
        <v>0</v>
      </c>
      <c r="H1232" s="23">
        <v>149326</v>
      </c>
      <c r="I1232" s="23">
        <v>0</v>
      </c>
      <c r="J1232" s="23">
        <v>1025144</v>
      </c>
      <c r="K1232" s="22" t="s">
        <v>763</v>
      </c>
      <c r="L1232" s="22" t="s">
        <v>764</v>
      </c>
      <c r="M1232" s="22"/>
      <c r="N1232" s="22"/>
      <c r="O1232" s="22"/>
      <c r="P1232" s="22" t="s">
        <v>4428</v>
      </c>
      <c r="Q1232" s="22"/>
      <c r="T1232">
        <f t="shared" si="51"/>
        <v>11</v>
      </c>
      <c r="U1232" t="s">
        <v>7120</v>
      </c>
      <c r="V1232" t="s">
        <v>369</v>
      </c>
    </row>
    <row r="1233" spans="1:22" x14ac:dyDescent="0.25">
      <c r="A1233" s="21">
        <v>45626</v>
      </c>
      <c r="B1233" s="21">
        <v>45626</v>
      </c>
      <c r="C1233" s="22" t="s">
        <v>9771</v>
      </c>
      <c r="D1233" s="22" t="s">
        <v>9769</v>
      </c>
      <c r="E1233" s="22" t="s">
        <v>7123</v>
      </c>
      <c r="F1233" s="22" t="s">
        <v>1204</v>
      </c>
      <c r="G1233" s="23">
        <v>0</v>
      </c>
      <c r="H1233" s="23">
        <v>257</v>
      </c>
      <c r="I1233" s="23">
        <v>0</v>
      </c>
      <c r="J1233" s="23">
        <v>1025401</v>
      </c>
      <c r="K1233" s="22" t="s">
        <v>763</v>
      </c>
      <c r="L1233" s="22" t="s">
        <v>764</v>
      </c>
      <c r="M1233" s="22"/>
      <c r="N1233" s="22"/>
      <c r="O1233" s="22"/>
      <c r="P1233" s="22" t="s">
        <v>4428</v>
      </c>
      <c r="Q1233" s="22"/>
      <c r="T1233">
        <f t="shared" si="51"/>
        <v>11</v>
      </c>
      <c r="U1233" t="s">
        <v>7120</v>
      </c>
      <c r="V1233" t="s">
        <v>369</v>
      </c>
    </row>
    <row r="1234" spans="1:22" x14ac:dyDescent="0.25">
      <c r="A1234" s="21">
        <v>45626</v>
      </c>
      <c r="B1234" s="21">
        <v>45626</v>
      </c>
      <c r="C1234" s="22" t="s">
        <v>9772</v>
      </c>
      <c r="D1234" s="22" t="s">
        <v>9769</v>
      </c>
      <c r="E1234" s="22" t="s">
        <v>7123</v>
      </c>
      <c r="F1234" s="22" t="s">
        <v>1189</v>
      </c>
      <c r="G1234" s="23">
        <v>0</v>
      </c>
      <c r="H1234" s="23">
        <v>786</v>
      </c>
      <c r="I1234" s="23">
        <v>0</v>
      </c>
      <c r="J1234" s="23">
        <v>1026187</v>
      </c>
      <c r="K1234" s="22" t="s">
        <v>1190</v>
      </c>
      <c r="L1234" s="22" t="s">
        <v>1191</v>
      </c>
      <c r="M1234" s="22"/>
      <c r="N1234" s="22"/>
      <c r="O1234" s="22"/>
      <c r="P1234" s="22" t="s">
        <v>4428</v>
      </c>
      <c r="Q1234" s="22"/>
      <c r="T1234">
        <f t="shared" si="51"/>
        <v>11</v>
      </c>
      <c r="U1234" t="s">
        <v>7120</v>
      </c>
      <c r="V1234" t="s">
        <v>369</v>
      </c>
    </row>
    <row r="1235" spans="1:22" x14ac:dyDescent="0.25">
      <c r="A1235" s="21">
        <v>45626</v>
      </c>
      <c r="B1235" s="21">
        <v>45626</v>
      </c>
      <c r="C1235" s="22" t="s">
        <v>9773</v>
      </c>
      <c r="D1235" s="22" t="s">
        <v>9769</v>
      </c>
      <c r="E1235" s="22" t="s">
        <v>7123</v>
      </c>
      <c r="F1235" s="22" t="s">
        <v>1431</v>
      </c>
      <c r="G1235" s="23">
        <v>0</v>
      </c>
      <c r="H1235" s="23">
        <v>97</v>
      </c>
      <c r="I1235" s="23">
        <v>0</v>
      </c>
      <c r="J1235" s="23">
        <v>1026284</v>
      </c>
      <c r="K1235" s="22" t="s">
        <v>682</v>
      </c>
      <c r="L1235" s="22" t="s">
        <v>683</v>
      </c>
      <c r="M1235" s="22"/>
      <c r="N1235" s="22"/>
      <c r="O1235" s="22"/>
      <c r="P1235" s="22" t="s">
        <v>4428</v>
      </c>
      <c r="Q1235" s="22"/>
      <c r="T1235">
        <f t="shared" si="51"/>
        <v>11</v>
      </c>
      <c r="U1235" t="s">
        <v>7120</v>
      </c>
      <c r="V1235" t="s">
        <v>369</v>
      </c>
    </row>
    <row r="1236" spans="1:22" x14ac:dyDescent="0.25">
      <c r="A1236" s="21">
        <v>45626</v>
      </c>
      <c r="B1236" s="21">
        <v>45626</v>
      </c>
      <c r="C1236" s="22" t="s">
        <v>9774</v>
      </c>
      <c r="D1236" s="22" t="s">
        <v>9775</v>
      </c>
      <c r="E1236" s="22" t="s">
        <v>7123</v>
      </c>
      <c r="F1236" s="22" t="s">
        <v>7206</v>
      </c>
      <c r="G1236" s="23">
        <v>0</v>
      </c>
      <c r="H1236" s="23">
        <v>3175</v>
      </c>
      <c r="I1236" s="23">
        <v>0</v>
      </c>
      <c r="J1236" s="23">
        <v>1029459</v>
      </c>
      <c r="K1236" s="22" t="s">
        <v>682</v>
      </c>
      <c r="L1236" s="22" t="s">
        <v>683</v>
      </c>
      <c r="M1236" s="22"/>
      <c r="N1236" s="22"/>
      <c r="O1236" s="22"/>
      <c r="P1236" s="22" t="s">
        <v>4779</v>
      </c>
      <c r="Q1236" s="22"/>
      <c r="T1236">
        <f t="shared" si="51"/>
        <v>11</v>
      </c>
      <c r="U1236" t="s">
        <v>7120</v>
      </c>
      <c r="V1236" t="s">
        <v>369</v>
      </c>
    </row>
    <row r="1237" spans="1:22" x14ac:dyDescent="0.25">
      <c r="A1237" s="21">
        <v>45626</v>
      </c>
      <c r="B1237" s="21">
        <v>45626</v>
      </c>
      <c r="C1237" s="22" t="s">
        <v>9776</v>
      </c>
      <c r="D1237" s="22" t="s">
        <v>9777</v>
      </c>
      <c r="E1237" s="22" t="s">
        <v>7123</v>
      </c>
      <c r="F1237" s="22" t="s">
        <v>1287</v>
      </c>
      <c r="G1237" s="23">
        <v>0</v>
      </c>
      <c r="H1237" s="23">
        <v>245</v>
      </c>
      <c r="I1237" s="23">
        <v>0</v>
      </c>
      <c r="J1237" s="23">
        <v>1029704</v>
      </c>
      <c r="K1237" s="22"/>
      <c r="L1237" s="22"/>
      <c r="M1237" s="22"/>
      <c r="N1237" s="22"/>
      <c r="O1237" s="22"/>
      <c r="P1237" s="22" t="s">
        <v>4779</v>
      </c>
      <c r="Q1237" s="22"/>
      <c r="T1237">
        <f t="shared" si="51"/>
        <v>11</v>
      </c>
      <c r="U1237" t="s">
        <v>7120</v>
      </c>
      <c r="V1237" t="s">
        <v>369</v>
      </c>
    </row>
    <row r="1238" spans="1:22" x14ac:dyDescent="0.25">
      <c r="A1238" s="21">
        <v>45626</v>
      </c>
      <c r="B1238" s="21">
        <v>45626</v>
      </c>
      <c r="C1238" s="22" t="s">
        <v>9461</v>
      </c>
      <c r="D1238" s="22" t="s">
        <v>7134</v>
      </c>
      <c r="E1238" s="22" t="s">
        <v>7123</v>
      </c>
      <c r="F1238" s="22" t="s">
        <v>4225</v>
      </c>
      <c r="G1238" s="23">
        <v>1024241</v>
      </c>
      <c r="H1238" s="23">
        <v>0</v>
      </c>
      <c r="I1238" s="23">
        <v>0</v>
      </c>
      <c r="J1238" s="23">
        <v>5463</v>
      </c>
      <c r="K1238" s="22"/>
      <c r="L1238" s="22"/>
      <c r="M1238" s="22"/>
      <c r="N1238" s="22"/>
      <c r="O1238" s="22"/>
      <c r="P1238" s="22"/>
      <c r="Q1238" s="22"/>
      <c r="T1238">
        <f t="shared" si="51"/>
        <v>11</v>
      </c>
      <c r="U1238" t="s">
        <v>7120</v>
      </c>
      <c r="V1238" t="s">
        <v>369</v>
      </c>
    </row>
    <row r="1239" spans="1:22" x14ac:dyDescent="0.25">
      <c r="A1239" s="21"/>
      <c r="B1239" s="21"/>
      <c r="C1239" s="22" t="s">
        <v>4430</v>
      </c>
      <c r="D1239" s="22" t="s">
        <v>4431</v>
      </c>
      <c r="E1239" s="22" t="s">
        <v>7123</v>
      </c>
      <c r="F1239" s="22"/>
      <c r="G1239" s="23">
        <v>1024241</v>
      </c>
      <c r="H1239" s="23">
        <v>1024241</v>
      </c>
      <c r="I1239" s="23"/>
      <c r="J1239" s="23"/>
      <c r="K1239" s="22"/>
      <c r="L1239" s="22"/>
      <c r="M1239" s="22"/>
      <c r="N1239" s="22"/>
      <c r="O1239" s="22"/>
      <c r="P1239" s="22"/>
      <c r="Q1239" s="22"/>
      <c r="T1239">
        <f t="shared" si="51"/>
        <v>1</v>
      </c>
      <c r="V1239" t="s">
        <v>369</v>
      </c>
    </row>
    <row r="1240" spans="1:22" x14ac:dyDescent="0.25">
      <c r="A1240" s="21"/>
      <c r="B1240" s="21"/>
      <c r="C1240" s="22" t="s">
        <v>4430</v>
      </c>
      <c r="D1240" s="22" t="s">
        <v>4432</v>
      </c>
      <c r="E1240" s="22" t="s">
        <v>7123</v>
      </c>
      <c r="F1240" s="22"/>
      <c r="G1240" s="23"/>
      <c r="H1240" s="23"/>
      <c r="I1240" s="23">
        <v>0</v>
      </c>
      <c r="J1240" s="23">
        <v>5463</v>
      </c>
      <c r="K1240" s="22"/>
      <c r="L1240" s="22"/>
      <c r="M1240" s="22"/>
      <c r="N1240" s="22"/>
      <c r="O1240" s="22"/>
      <c r="P1240" s="22"/>
      <c r="Q1240" s="22"/>
      <c r="T1240">
        <f t="shared" si="51"/>
        <v>1</v>
      </c>
      <c r="V1240" t="s">
        <v>369</v>
      </c>
    </row>
    <row r="1241" spans="1:22" x14ac:dyDescent="0.25">
      <c r="A1241" s="232" t="s">
        <v>9778</v>
      </c>
      <c r="B1241" s="191"/>
      <c r="G1241" s="27"/>
      <c r="H1241" s="27"/>
      <c r="I1241" s="27"/>
      <c r="J1241" s="27"/>
      <c r="T1241" t="e">
        <f t="shared" ref="T1241" si="52">+MONTH(A1241)</f>
        <v>#VALUE!</v>
      </c>
      <c r="V1241" t="s">
        <v>369</v>
      </c>
    </row>
    <row r="1243" spans="1:22" s="159" customFormat="1" x14ac:dyDescent="0.25">
      <c r="A1243" s="159" t="s">
        <v>10376</v>
      </c>
    </row>
    <row r="1244" spans="1:22" ht="21" x14ac:dyDescent="0.25">
      <c r="A1244" s="17" t="s">
        <v>492</v>
      </c>
      <c r="B1244" s="17" t="s">
        <v>493</v>
      </c>
      <c r="C1244" s="18" t="s">
        <v>494</v>
      </c>
      <c r="D1244" s="18" t="s">
        <v>495</v>
      </c>
      <c r="E1244" s="18" t="s">
        <v>496</v>
      </c>
      <c r="F1244" s="18" t="s">
        <v>497</v>
      </c>
      <c r="G1244" s="19" t="s">
        <v>498</v>
      </c>
      <c r="H1244" s="19" t="s">
        <v>499</v>
      </c>
      <c r="I1244" s="19" t="s">
        <v>500</v>
      </c>
      <c r="J1244" s="19" t="s">
        <v>501</v>
      </c>
      <c r="K1244" s="18" t="s">
        <v>10128</v>
      </c>
      <c r="L1244" s="18" t="s">
        <v>10129</v>
      </c>
    </row>
    <row r="1245" spans="1:22" x14ac:dyDescent="0.25">
      <c r="A1245" s="21">
        <v>45600</v>
      </c>
      <c r="B1245" s="21">
        <v>45600</v>
      </c>
      <c r="C1245" s="22" t="s">
        <v>8716</v>
      </c>
      <c r="D1245" s="22" t="s">
        <v>10143</v>
      </c>
      <c r="E1245" s="22" t="s">
        <v>6169</v>
      </c>
      <c r="F1245" s="22" t="s">
        <v>6170</v>
      </c>
      <c r="G1245" s="23">
        <v>0</v>
      </c>
      <c r="H1245" s="23">
        <v>21082935</v>
      </c>
      <c r="I1245" s="23">
        <v>0</v>
      </c>
      <c r="J1245" s="23">
        <v>21082935</v>
      </c>
      <c r="K1245" s="22"/>
      <c r="L1245" s="22"/>
      <c r="T1245">
        <f t="shared" ref="T1245" si="53">+MONTH(A1245)</f>
        <v>11</v>
      </c>
      <c r="V1245" t="s">
        <v>573</v>
      </c>
    </row>
    <row r="1246" spans="1:22" x14ac:dyDescent="0.25">
      <c r="A1246" s="21">
        <v>45602</v>
      </c>
      <c r="B1246" s="21">
        <v>45602</v>
      </c>
      <c r="C1246" s="22" t="s">
        <v>8751</v>
      </c>
      <c r="D1246" s="22" t="s">
        <v>10144</v>
      </c>
      <c r="E1246" s="22" t="s">
        <v>6169</v>
      </c>
      <c r="F1246" s="22" t="s">
        <v>6170</v>
      </c>
      <c r="G1246" s="23">
        <v>0</v>
      </c>
      <c r="H1246" s="23">
        <v>110967655</v>
      </c>
      <c r="I1246" s="23">
        <v>0</v>
      </c>
      <c r="J1246" s="23">
        <v>132050590</v>
      </c>
      <c r="K1246" s="22"/>
      <c r="L1246" s="22"/>
      <c r="T1246">
        <f t="shared" ref="T1246:T1309" si="54">+MONTH(A1246)</f>
        <v>11</v>
      </c>
      <c r="V1246" t="s">
        <v>573</v>
      </c>
    </row>
    <row r="1247" spans="1:22" x14ac:dyDescent="0.25">
      <c r="A1247" s="21">
        <v>45607</v>
      </c>
      <c r="B1247" s="21">
        <v>45607</v>
      </c>
      <c r="C1247" s="22" t="s">
        <v>8769</v>
      </c>
      <c r="D1247" s="22" t="s">
        <v>10145</v>
      </c>
      <c r="E1247" s="22" t="s">
        <v>6169</v>
      </c>
      <c r="F1247" s="22" t="s">
        <v>6170</v>
      </c>
      <c r="G1247" s="23">
        <v>0</v>
      </c>
      <c r="H1247" s="23">
        <v>9109739</v>
      </c>
      <c r="I1247" s="23">
        <v>0</v>
      </c>
      <c r="J1247" s="23">
        <v>141160329</v>
      </c>
      <c r="K1247" s="22"/>
      <c r="L1247" s="22"/>
      <c r="T1247">
        <f t="shared" si="54"/>
        <v>11</v>
      </c>
      <c r="V1247" t="s">
        <v>573</v>
      </c>
    </row>
    <row r="1248" spans="1:22" x14ac:dyDescent="0.25">
      <c r="A1248" s="21">
        <v>45609</v>
      </c>
      <c r="B1248" s="21">
        <v>45609</v>
      </c>
      <c r="C1248" s="22" t="s">
        <v>9399</v>
      </c>
      <c r="D1248" s="22" t="s">
        <v>10146</v>
      </c>
      <c r="E1248" s="22" t="s">
        <v>6169</v>
      </c>
      <c r="F1248" s="22" t="s">
        <v>6170</v>
      </c>
      <c r="G1248" s="23">
        <v>0</v>
      </c>
      <c r="H1248" s="23">
        <v>54658109</v>
      </c>
      <c r="I1248" s="23">
        <v>0</v>
      </c>
      <c r="J1248" s="23">
        <v>195818438</v>
      </c>
      <c r="K1248" s="22"/>
      <c r="L1248" s="22"/>
      <c r="T1248">
        <f t="shared" si="54"/>
        <v>11</v>
      </c>
      <c r="V1248" t="s">
        <v>573</v>
      </c>
    </row>
    <row r="1249" spans="1:22" x14ac:dyDescent="0.25">
      <c r="A1249" s="21">
        <v>45609</v>
      </c>
      <c r="B1249" s="21">
        <v>45609</v>
      </c>
      <c r="C1249" s="22" t="s">
        <v>9399</v>
      </c>
      <c r="D1249" s="22" t="s">
        <v>10147</v>
      </c>
      <c r="E1249" s="22" t="s">
        <v>6169</v>
      </c>
      <c r="F1249" s="22" t="s">
        <v>6170</v>
      </c>
      <c r="G1249" s="23">
        <v>0</v>
      </c>
      <c r="H1249" s="23">
        <v>60291015</v>
      </c>
      <c r="I1249" s="23">
        <v>0</v>
      </c>
      <c r="J1249" s="23">
        <v>256109453</v>
      </c>
      <c r="K1249" s="22"/>
      <c r="L1249" s="22"/>
      <c r="T1249">
        <f t="shared" si="54"/>
        <v>11</v>
      </c>
      <c r="V1249" t="s">
        <v>573</v>
      </c>
    </row>
    <row r="1250" spans="1:22" x14ac:dyDescent="0.25">
      <c r="A1250" s="21">
        <v>45609</v>
      </c>
      <c r="B1250" s="21">
        <v>45609</v>
      </c>
      <c r="C1250" s="22" t="s">
        <v>9402</v>
      </c>
      <c r="D1250" s="22" t="s">
        <v>10148</v>
      </c>
      <c r="E1250" s="22" t="s">
        <v>6169</v>
      </c>
      <c r="F1250" s="22" t="s">
        <v>6170</v>
      </c>
      <c r="G1250" s="23">
        <v>0</v>
      </c>
      <c r="H1250" s="23">
        <v>13664527</v>
      </c>
      <c r="I1250" s="23">
        <v>0</v>
      </c>
      <c r="J1250" s="23">
        <v>269773980</v>
      </c>
      <c r="K1250" s="22"/>
      <c r="L1250" s="22"/>
      <c r="T1250">
        <f t="shared" si="54"/>
        <v>11</v>
      </c>
      <c r="V1250" t="s">
        <v>573</v>
      </c>
    </row>
    <row r="1251" spans="1:22" x14ac:dyDescent="0.25">
      <c r="A1251" s="21">
        <v>45609</v>
      </c>
      <c r="B1251" s="21">
        <v>45609</v>
      </c>
      <c r="C1251" s="22" t="s">
        <v>9402</v>
      </c>
      <c r="D1251" s="22" t="s">
        <v>10149</v>
      </c>
      <c r="E1251" s="22" t="s">
        <v>6169</v>
      </c>
      <c r="F1251" s="22" t="s">
        <v>6170</v>
      </c>
      <c r="G1251" s="23">
        <v>0</v>
      </c>
      <c r="H1251" s="23">
        <v>15072754</v>
      </c>
      <c r="I1251" s="23">
        <v>0</v>
      </c>
      <c r="J1251" s="23">
        <v>284846734</v>
      </c>
      <c r="K1251" s="22"/>
      <c r="L1251" s="22"/>
      <c r="T1251">
        <f t="shared" si="54"/>
        <v>11</v>
      </c>
      <c r="V1251" t="s">
        <v>573</v>
      </c>
    </row>
    <row r="1252" spans="1:22" x14ac:dyDescent="0.25">
      <c r="A1252" s="21">
        <v>45618</v>
      </c>
      <c r="B1252" s="21">
        <v>45618</v>
      </c>
      <c r="C1252" s="22" t="s">
        <v>9407</v>
      </c>
      <c r="D1252" s="22" t="s">
        <v>10150</v>
      </c>
      <c r="E1252" s="22" t="s">
        <v>6169</v>
      </c>
      <c r="F1252" s="22" t="s">
        <v>6170</v>
      </c>
      <c r="G1252" s="23">
        <v>0</v>
      </c>
      <c r="H1252" s="23">
        <v>43736186</v>
      </c>
      <c r="I1252" s="23">
        <v>0</v>
      </c>
      <c r="J1252" s="23">
        <v>328582920</v>
      </c>
      <c r="K1252" s="22"/>
      <c r="L1252" s="22"/>
      <c r="T1252">
        <f t="shared" si="54"/>
        <v>11</v>
      </c>
      <c r="V1252" t="s">
        <v>573</v>
      </c>
    </row>
    <row r="1253" spans="1:22" x14ac:dyDescent="0.25">
      <c r="A1253" s="21">
        <v>45618</v>
      </c>
      <c r="B1253" s="21">
        <v>45618</v>
      </c>
      <c r="C1253" s="22" t="s">
        <v>9407</v>
      </c>
      <c r="D1253" s="22" t="s">
        <v>10151</v>
      </c>
      <c r="E1253" s="22" t="s">
        <v>6169</v>
      </c>
      <c r="F1253" s="22" t="s">
        <v>6170</v>
      </c>
      <c r="G1253" s="23">
        <v>0</v>
      </c>
      <c r="H1253" s="23">
        <v>95403024</v>
      </c>
      <c r="I1253" s="23">
        <v>0</v>
      </c>
      <c r="J1253" s="23">
        <v>423985944</v>
      </c>
      <c r="K1253" s="22"/>
      <c r="L1253" s="22"/>
      <c r="T1253">
        <f t="shared" si="54"/>
        <v>11</v>
      </c>
      <c r="V1253" t="s">
        <v>573</v>
      </c>
    </row>
    <row r="1254" spans="1:22" x14ac:dyDescent="0.25">
      <c r="A1254" s="21">
        <v>45618</v>
      </c>
      <c r="B1254" s="21">
        <v>45618</v>
      </c>
      <c r="C1254" s="22" t="s">
        <v>9407</v>
      </c>
      <c r="D1254" s="22" t="s">
        <v>10152</v>
      </c>
      <c r="E1254" s="22" t="s">
        <v>6169</v>
      </c>
      <c r="F1254" s="22" t="s">
        <v>6170</v>
      </c>
      <c r="G1254" s="23">
        <v>0</v>
      </c>
      <c r="H1254" s="23">
        <v>148124876</v>
      </c>
      <c r="I1254" s="23">
        <v>0</v>
      </c>
      <c r="J1254" s="23">
        <v>572110820</v>
      </c>
      <c r="K1254" s="22"/>
      <c r="L1254" s="22"/>
      <c r="T1254">
        <f t="shared" si="54"/>
        <v>11</v>
      </c>
      <c r="V1254" t="s">
        <v>573</v>
      </c>
    </row>
    <row r="1255" spans="1:22" x14ac:dyDescent="0.25">
      <c r="A1255" s="21">
        <v>45618</v>
      </c>
      <c r="B1255" s="21">
        <v>45618</v>
      </c>
      <c r="C1255" s="22" t="s">
        <v>9407</v>
      </c>
      <c r="D1255" s="22" t="s">
        <v>10153</v>
      </c>
      <c r="E1255" s="22" t="s">
        <v>6169</v>
      </c>
      <c r="F1255" s="22" t="s">
        <v>6170</v>
      </c>
      <c r="G1255" s="23">
        <v>0</v>
      </c>
      <c r="H1255" s="23">
        <v>92899332</v>
      </c>
      <c r="I1255" s="23">
        <v>0</v>
      </c>
      <c r="J1255" s="23">
        <v>665010152</v>
      </c>
      <c r="K1255" s="22"/>
      <c r="L1255" s="22"/>
      <c r="T1255">
        <f t="shared" si="54"/>
        <v>11</v>
      </c>
      <c r="V1255" t="s">
        <v>573</v>
      </c>
    </row>
    <row r="1256" spans="1:22" x14ac:dyDescent="0.25">
      <c r="A1256" s="21">
        <v>45618</v>
      </c>
      <c r="B1256" s="21">
        <v>45618</v>
      </c>
      <c r="C1256" s="22" t="s">
        <v>9407</v>
      </c>
      <c r="D1256" s="22" t="s">
        <v>10154</v>
      </c>
      <c r="E1256" s="22" t="s">
        <v>6169</v>
      </c>
      <c r="F1256" s="22" t="s">
        <v>6170</v>
      </c>
      <c r="G1256" s="23">
        <v>0</v>
      </c>
      <c r="H1256" s="23">
        <v>145476254</v>
      </c>
      <c r="I1256" s="23">
        <v>0</v>
      </c>
      <c r="J1256" s="23">
        <v>810486406</v>
      </c>
      <c r="K1256" s="22"/>
      <c r="L1256" s="22"/>
      <c r="T1256">
        <f t="shared" si="54"/>
        <v>11</v>
      </c>
      <c r="V1256" t="s">
        <v>573</v>
      </c>
    </row>
    <row r="1257" spans="1:22" x14ac:dyDescent="0.25">
      <c r="A1257" s="21">
        <v>45618</v>
      </c>
      <c r="B1257" s="21">
        <v>45618</v>
      </c>
      <c r="C1257" s="22" t="s">
        <v>9407</v>
      </c>
      <c r="D1257" s="22" t="s">
        <v>10155</v>
      </c>
      <c r="E1257" s="22" t="s">
        <v>6169</v>
      </c>
      <c r="F1257" s="22" t="s">
        <v>6170</v>
      </c>
      <c r="G1257" s="23">
        <v>0</v>
      </c>
      <c r="H1257" s="23">
        <v>82155149</v>
      </c>
      <c r="I1257" s="23">
        <v>0</v>
      </c>
      <c r="J1257" s="23">
        <v>892641555</v>
      </c>
      <c r="K1257" s="22"/>
      <c r="L1257" s="22"/>
      <c r="T1257">
        <f t="shared" si="54"/>
        <v>11</v>
      </c>
      <c r="V1257" t="s">
        <v>573</v>
      </c>
    </row>
    <row r="1258" spans="1:22" x14ac:dyDescent="0.25">
      <c r="A1258" s="21">
        <v>45618</v>
      </c>
      <c r="B1258" s="21">
        <v>45618</v>
      </c>
      <c r="C1258" s="22" t="s">
        <v>9407</v>
      </c>
      <c r="D1258" s="22" t="s">
        <v>10156</v>
      </c>
      <c r="E1258" s="22" t="s">
        <v>6169</v>
      </c>
      <c r="F1258" s="22" t="s">
        <v>6170</v>
      </c>
      <c r="G1258" s="23">
        <v>0</v>
      </c>
      <c r="H1258" s="23">
        <v>185447459</v>
      </c>
      <c r="I1258" s="23">
        <v>0</v>
      </c>
      <c r="J1258" s="23">
        <v>1078089014</v>
      </c>
      <c r="K1258" s="22"/>
      <c r="L1258" s="22"/>
      <c r="T1258">
        <f t="shared" si="54"/>
        <v>11</v>
      </c>
      <c r="V1258" t="s">
        <v>573</v>
      </c>
    </row>
    <row r="1259" spans="1:22" x14ac:dyDescent="0.25">
      <c r="A1259" s="21">
        <v>45618</v>
      </c>
      <c r="B1259" s="21">
        <v>45618</v>
      </c>
      <c r="C1259" s="22" t="s">
        <v>9407</v>
      </c>
      <c r="D1259" s="22" t="s">
        <v>10157</v>
      </c>
      <c r="E1259" s="22" t="s">
        <v>6169</v>
      </c>
      <c r="F1259" s="22" t="s">
        <v>6170</v>
      </c>
      <c r="G1259" s="23">
        <v>0</v>
      </c>
      <c r="H1259" s="23">
        <v>120730784</v>
      </c>
      <c r="I1259" s="23">
        <v>0</v>
      </c>
      <c r="J1259" s="23">
        <v>1198819798</v>
      </c>
      <c r="K1259" s="22"/>
      <c r="L1259" s="22"/>
      <c r="T1259">
        <f t="shared" si="54"/>
        <v>11</v>
      </c>
      <c r="V1259" t="s">
        <v>573</v>
      </c>
    </row>
    <row r="1260" spans="1:22" x14ac:dyDescent="0.25">
      <c r="A1260" s="21">
        <v>45618</v>
      </c>
      <c r="B1260" s="21">
        <v>45618</v>
      </c>
      <c r="C1260" s="22" t="s">
        <v>9407</v>
      </c>
      <c r="D1260" s="22" t="s">
        <v>10158</v>
      </c>
      <c r="E1260" s="22" t="s">
        <v>6169</v>
      </c>
      <c r="F1260" s="22" t="s">
        <v>6170</v>
      </c>
      <c r="G1260" s="23">
        <v>0</v>
      </c>
      <c r="H1260" s="23">
        <v>85316713</v>
      </c>
      <c r="I1260" s="23">
        <v>0</v>
      </c>
      <c r="J1260" s="23">
        <v>1284136511</v>
      </c>
      <c r="K1260" s="22"/>
      <c r="L1260" s="22"/>
      <c r="T1260">
        <f t="shared" si="54"/>
        <v>11</v>
      </c>
      <c r="V1260" t="s">
        <v>573</v>
      </c>
    </row>
    <row r="1261" spans="1:22" x14ac:dyDescent="0.25">
      <c r="A1261" s="21">
        <v>45618</v>
      </c>
      <c r="B1261" s="21">
        <v>45618</v>
      </c>
      <c r="C1261" s="22" t="s">
        <v>9407</v>
      </c>
      <c r="D1261" s="22" t="s">
        <v>10159</v>
      </c>
      <c r="E1261" s="22" t="s">
        <v>6169</v>
      </c>
      <c r="F1261" s="22" t="s">
        <v>6170</v>
      </c>
      <c r="G1261" s="23">
        <v>0</v>
      </c>
      <c r="H1261" s="23">
        <v>123211114</v>
      </c>
      <c r="I1261" s="23">
        <v>0</v>
      </c>
      <c r="J1261" s="23">
        <v>1407347625</v>
      </c>
      <c r="K1261" s="22"/>
      <c r="L1261" s="22"/>
      <c r="T1261">
        <f t="shared" si="54"/>
        <v>11</v>
      </c>
      <c r="V1261" t="s">
        <v>573</v>
      </c>
    </row>
    <row r="1262" spans="1:22" x14ac:dyDescent="0.25">
      <c r="A1262" s="21">
        <v>45618</v>
      </c>
      <c r="B1262" s="21">
        <v>45618</v>
      </c>
      <c r="C1262" s="22" t="s">
        <v>9407</v>
      </c>
      <c r="D1262" s="22" t="s">
        <v>10160</v>
      </c>
      <c r="E1262" s="22" t="s">
        <v>6169</v>
      </c>
      <c r="F1262" s="22" t="s">
        <v>6170</v>
      </c>
      <c r="G1262" s="23">
        <v>0</v>
      </c>
      <c r="H1262" s="23">
        <v>146643626</v>
      </c>
      <c r="I1262" s="23">
        <v>0</v>
      </c>
      <c r="J1262" s="23">
        <v>1553991251</v>
      </c>
      <c r="K1262" s="22"/>
      <c r="L1262" s="22"/>
      <c r="T1262">
        <f t="shared" si="54"/>
        <v>11</v>
      </c>
      <c r="V1262" t="s">
        <v>573</v>
      </c>
    </row>
    <row r="1263" spans="1:22" x14ac:dyDescent="0.25">
      <c r="A1263" s="21">
        <v>45618</v>
      </c>
      <c r="B1263" s="21">
        <v>45618</v>
      </c>
      <c r="C1263" s="22" t="s">
        <v>9407</v>
      </c>
      <c r="D1263" s="22" t="s">
        <v>10161</v>
      </c>
      <c r="E1263" s="22" t="s">
        <v>6169</v>
      </c>
      <c r="F1263" s="22" t="s">
        <v>6170</v>
      </c>
      <c r="G1263" s="23">
        <v>0</v>
      </c>
      <c r="H1263" s="23">
        <v>101258076</v>
      </c>
      <c r="I1263" s="23">
        <v>0</v>
      </c>
      <c r="J1263" s="23">
        <v>1655249327</v>
      </c>
      <c r="K1263" s="22"/>
      <c r="L1263" s="22"/>
      <c r="T1263">
        <f t="shared" si="54"/>
        <v>11</v>
      </c>
      <c r="V1263" t="s">
        <v>573</v>
      </c>
    </row>
    <row r="1264" spans="1:22" x14ac:dyDescent="0.25">
      <c r="A1264" s="21">
        <v>45618</v>
      </c>
      <c r="B1264" s="21">
        <v>45618</v>
      </c>
      <c r="C1264" s="22" t="s">
        <v>9407</v>
      </c>
      <c r="D1264" s="22" t="s">
        <v>10162</v>
      </c>
      <c r="E1264" s="22" t="s">
        <v>6169</v>
      </c>
      <c r="F1264" s="22" t="s">
        <v>6170</v>
      </c>
      <c r="G1264" s="23">
        <v>0</v>
      </c>
      <c r="H1264" s="23">
        <v>105726046</v>
      </c>
      <c r="I1264" s="23">
        <v>0</v>
      </c>
      <c r="J1264" s="23">
        <v>1760975373</v>
      </c>
      <c r="K1264" s="22"/>
      <c r="L1264" s="22"/>
      <c r="T1264">
        <f t="shared" si="54"/>
        <v>11</v>
      </c>
      <c r="V1264" t="s">
        <v>573</v>
      </c>
    </row>
    <row r="1265" spans="1:22" x14ac:dyDescent="0.25">
      <c r="A1265" s="21">
        <v>45618</v>
      </c>
      <c r="B1265" s="21">
        <v>45618</v>
      </c>
      <c r="C1265" s="22" t="s">
        <v>9407</v>
      </c>
      <c r="D1265" s="22" t="s">
        <v>10163</v>
      </c>
      <c r="E1265" s="22" t="s">
        <v>6169</v>
      </c>
      <c r="F1265" s="22" t="s">
        <v>6170</v>
      </c>
      <c r="G1265" s="23">
        <v>0</v>
      </c>
      <c r="H1265" s="23">
        <v>123826987</v>
      </c>
      <c r="I1265" s="23">
        <v>0</v>
      </c>
      <c r="J1265" s="23">
        <v>1884802360</v>
      </c>
      <c r="K1265" s="22"/>
      <c r="L1265" s="22"/>
      <c r="T1265">
        <f t="shared" si="54"/>
        <v>11</v>
      </c>
      <c r="V1265" t="s">
        <v>573</v>
      </c>
    </row>
    <row r="1266" spans="1:22" x14ac:dyDescent="0.25">
      <c r="A1266" s="21">
        <v>45618</v>
      </c>
      <c r="B1266" s="21">
        <v>45618</v>
      </c>
      <c r="C1266" s="22" t="s">
        <v>9407</v>
      </c>
      <c r="D1266" s="22" t="s">
        <v>10164</v>
      </c>
      <c r="E1266" s="22" t="s">
        <v>6169</v>
      </c>
      <c r="F1266" s="22" t="s">
        <v>6170</v>
      </c>
      <c r="G1266" s="23">
        <v>0</v>
      </c>
      <c r="H1266" s="23">
        <v>89569150</v>
      </c>
      <c r="I1266" s="23">
        <v>0</v>
      </c>
      <c r="J1266" s="23">
        <v>1974371510</v>
      </c>
      <c r="K1266" s="22"/>
      <c r="L1266" s="22"/>
      <c r="T1266">
        <f t="shared" si="54"/>
        <v>11</v>
      </c>
      <c r="V1266" t="s">
        <v>573</v>
      </c>
    </row>
    <row r="1267" spans="1:22" x14ac:dyDescent="0.25">
      <c r="A1267" s="21">
        <v>45618</v>
      </c>
      <c r="B1267" s="21">
        <v>45618</v>
      </c>
      <c r="C1267" s="22" t="s">
        <v>9407</v>
      </c>
      <c r="D1267" s="22" t="s">
        <v>10165</v>
      </c>
      <c r="E1267" s="22" t="s">
        <v>6169</v>
      </c>
      <c r="F1267" s="22" t="s">
        <v>6170</v>
      </c>
      <c r="G1267" s="23">
        <v>0</v>
      </c>
      <c r="H1267" s="23">
        <v>112685655</v>
      </c>
      <c r="I1267" s="23">
        <v>0</v>
      </c>
      <c r="J1267" s="23">
        <v>2087057165</v>
      </c>
      <c r="K1267" s="22"/>
      <c r="L1267" s="22"/>
      <c r="T1267">
        <f t="shared" si="54"/>
        <v>11</v>
      </c>
      <c r="V1267" t="s">
        <v>573</v>
      </c>
    </row>
    <row r="1268" spans="1:22" x14ac:dyDescent="0.25">
      <c r="A1268" s="21">
        <v>45618</v>
      </c>
      <c r="B1268" s="21">
        <v>45618</v>
      </c>
      <c r="C1268" s="22" t="s">
        <v>9407</v>
      </c>
      <c r="D1268" s="22" t="s">
        <v>10166</v>
      </c>
      <c r="E1268" s="22" t="s">
        <v>6169</v>
      </c>
      <c r="F1268" s="22" t="s">
        <v>6170</v>
      </c>
      <c r="G1268" s="23">
        <v>0</v>
      </c>
      <c r="H1268" s="23">
        <v>86198805</v>
      </c>
      <c r="I1268" s="23">
        <v>0</v>
      </c>
      <c r="J1268" s="23">
        <v>2173255970</v>
      </c>
      <c r="K1268" s="22"/>
      <c r="L1268" s="22"/>
      <c r="T1268">
        <f t="shared" si="54"/>
        <v>11</v>
      </c>
      <c r="V1268" t="s">
        <v>573</v>
      </c>
    </row>
    <row r="1269" spans="1:22" x14ac:dyDescent="0.25">
      <c r="A1269" s="21">
        <v>45618</v>
      </c>
      <c r="B1269" s="21">
        <v>45618</v>
      </c>
      <c r="C1269" s="22" t="s">
        <v>9407</v>
      </c>
      <c r="D1269" s="22" t="s">
        <v>10167</v>
      </c>
      <c r="E1269" s="22" t="s">
        <v>6169</v>
      </c>
      <c r="F1269" s="22" t="s">
        <v>6170</v>
      </c>
      <c r="G1269" s="23">
        <v>0</v>
      </c>
      <c r="H1269" s="23">
        <v>166359845</v>
      </c>
      <c r="I1269" s="23">
        <v>0</v>
      </c>
      <c r="J1269" s="23">
        <v>2339615815</v>
      </c>
      <c r="K1269" s="22"/>
      <c r="L1269" s="22"/>
      <c r="T1269">
        <f t="shared" si="54"/>
        <v>11</v>
      </c>
      <c r="V1269" t="s">
        <v>573</v>
      </c>
    </row>
    <row r="1270" spans="1:22" x14ac:dyDescent="0.25">
      <c r="A1270" s="21">
        <v>45618</v>
      </c>
      <c r="B1270" s="21">
        <v>45618</v>
      </c>
      <c r="C1270" s="22" t="s">
        <v>9407</v>
      </c>
      <c r="D1270" s="22" t="s">
        <v>10168</v>
      </c>
      <c r="E1270" s="22" t="s">
        <v>6169</v>
      </c>
      <c r="F1270" s="22" t="s">
        <v>6170</v>
      </c>
      <c r="G1270" s="23">
        <v>0</v>
      </c>
      <c r="H1270" s="23">
        <v>45204050</v>
      </c>
      <c r="I1270" s="23">
        <v>0</v>
      </c>
      <c r="J1270" s="23">
        <v>2384819865</v>
      </c>
      <c r="K1270" s="22"/>
      <c r="L1270" s="22"/>
      <c r="T1270">
        <f t="shared" si="54"/>
        <v>11</v>
      </c>
      <c r="V1270" t="s">
        <v>573</v>
      </c>
    </row>
    <row r="1271" spans="1:22" x14ac:dyDescent="0.25">
      <c r="A1271" s="21">
        <v>45618</v>
      </c>
      <c r="B1271" s="21">
        <v>45618</v>
      </c>
      <c r="C1271" s="22" t="s">
        <v>9407</v>
      </c>
      <c r="D1271" s="22" t="s">
        <v>10169</v>
      </c>
      <c r="E1271" s="22" t="s">
        <v>6169</v>
      </c>
      <c r="F1271" s="22" t="s">
        <v>6170</v>
      </c>
      <c r="G1271" s="23">
        <v>0</v>
      </c>
      <c r="H1271" s="23">
        <v>21016713</v>
      </c>
      <c r="I1271" s="23">
        <v>0</v>
      </c>
      <c r="J1271" s="23">
        <v>2405836578</v>
      </c>
      <c r="K1271" s="22"/>
      <c r="L1271" s="22"/>
      <c r="T1271">
        <f t="shared" si="54"/>
        <v>11</v>
      </c>
      <c r="V1271" t="s">
        <v>573</v>
      </c>
    </row>
    <row r="1272" spans="1:22" x14ac:dyDescent="0.25">
      <c r="A1272" s="21">
        <v>45618</v>
      </c>
      <c r="B1272" s="21">
        <v>45618</v>
      </c>
      <c r="C1272" s="22" t="s">
        <v>9407</v>
      </c>
      <c r="D1272" s="22" t="s">
        <v>10170</v>
      </c>
      <c r="E1272" s="22" t="s">
        <v>6169</v>
      </c>
      <c r="F1272" s="22" t="s">
        <v>6170</v>
      </c>
      <c r="G1272" s="23">
        <v>0</v>
      </c>
      <c r="H1272" s="23">
        <v>54451961</v>
      </c>
      <c r="I1272" s="23">
        <v>0</v>
      </c>
      <c r="J1272" s="23">
        <v>2460288539</v>
      </c>
      <c r="K1272" s="22"/>
      <c r="L1272" s="22"/>
      <c r="T1272">
        <f t="shared" si="54"/>
        <v>11</v>
      </c>
      <c r="V1272" t="s">
        <v>573</v>
      </c>
    </row>
    <row r="1273" spans="1:22" x14ac:dyDescent="0.25">
      <c r="A1273" s="21">
        <v>45618</v>
      </c>
      <c r="B1273" s="21">
        <v>45618</v>
      </c>
      <c r="C1273" s="22" t="s">
        <v>9407</v>
      </c>
      <c r="D1273" s="22" t="s">
        <v>10171</v>
      </c>
      <c r="E1273" s="22" t="s">
        <v>6169</v>
      </c>
      <c r="F1273" s="22" t="s">
        <v>6170</v>
      </c>
      <c r="G1273" s="23">
        <v>0</v>
      </c>
      <c r="H1273" s="23">
        <v>51208344</v>
      </c>
      <c r="I1273" s="23">
        <v>0</v>
      </c>
      <c r="J1273" s="23">
        <v>2511496883</v>
      </c>
      <c r="K1273" s="22"/>
      <c r="L1273" s="22"/>
      <c r="T1273">
        <f t="shared" si="54"/>
        <v>11</v>
      </c>
      <c r="V1273" t="s">
        <v>573</v>
      </c>
    </row>
    <row r="1274" spans="1:22" x14ac:dyDescent="0.25">
      <c r="A1274" s="21">
        <v>45618</v>
      </c>
      <c r="B1274" s="21">
        <v>45618</v>
      </c>
      <c r="C1274" s="22" t="s">
        <v>9407</v>
      </c>
      <c r="D1274" s="22" t="s">
        <v>10172</v>
      </c>
      <c r="E1274" s="22" t="s">
        <v>6169</v>
      </c>
      <c r="F1274" s="22" t="s">
        <v>6170</v>
      </c>
      <c r="G1274" s="23">
        <v>0</v>
      </c>
      <c r="H1274" s="23">
        <v>54202452</v>
      </c>
      <c r="I1274" s="23">
        <v>0</v>
      </c>
      <c r="J1274" s="23">
        <v>2565699335</v>
      </c>
      <c r="K1274" s="22"/>
      <c r="L1274" s="22"/>
      <c r="T1274">
        <f t="shared" si="54"/>
        <v>11</v>
      </c>
      <c r="V1274" t="s">
        <v>573</v>
      </c>
    </row>
    <row r="1275" spans="1:22" x14ac:dyDescent="0.25">
      <c r="A1275" s="21">
        <v>45618</v>
      </c>
      <c r="B1275" s="21">
        <v>45618</v>
      </c>
      <c r="C1275" s="22" t="s">
        <v>9407</v>
      </c>
      <c r="D1275" s="22" t="s">
        <v>10173</v>
      </c>
      <c r="E1275" s="22" t="s">
        <v>6169</v>
      </c>
      <c r="F1275" s="22" t="s">
        <v>6170</v>
      </c>
      <c r="G1275" s="23">
        <v>0</v>
      </c>
      <c r="H1275" s="23">
        <v>45247745</v>
      </c>
      <c r="I1275" s="23">
        <v>0</v>
      </c>
      <c r="J1275" s="23">
        <v>2610947080</v>
      </c>
      <c r="K1275" s="22"/>
      <c r="L1275" s="22"/>
      <c r="T1275">
        <f t="shared" si="54"/>
        <v>11</v>
      </c>
      <c r="V1275" t="s">
        <v>573</v>
      </c>
    </row>
    <row r="1276" spans="1:22" x14ac:dyDescent="0.25">
      <c r="A1276" s="21">
        <v>45618</v>
      </c>
      <c r="B1276" s="21">
        <v>45618</v>
      </c>
      <c r="C1276" s="22" t="s">
        <v>9407</v>
      </c>
      <c r="D1276" s="22" t="s">
        <v>10174</v>
      </c>
      <c r="E1276" s="22" t="s">
        <v>6169</v>
      </c>
      <c r="F1276" s="22" t="s">
        <v>6170</v>
      </c>
      <c r="G1276" s="23">
        <v>0</v>
      </c>
      <c r="H1276" s="23">
        <v>16086313</v>
      </c>
      <c r="I1276" s="23">
        <v>0</v>
      </c>
      <c r="J1276" s="23">
        <v>2627033393</v>
      </c>
      <c r="K1276" s="22"/>
      <c r="L1276" s="22"/>
      <c r="T1276">
        <f t="shared" si="54"/>
        <v>11</v>
      </c>
      <c r="V1276" t="s">
        <v>573</v>
      </c>
    </row>
    <row r="1277" spans="1:22" x14ac:dyDescent="0.25">
      <c r="A1277" s="21">
        <v>45618</v>
      </c>
      <c r="B1277" s="21">
        <v>45618</v>
      </c>
      <c r="C1277" s="22" t="s">
        <v>9407</v>
      </c>
      <c r="D1277" s="22" t="s">
        <v>10175</v>
      </c>
      <c r="E1277" s="22" t="s">
        <v>6169</v>
      </c>
      <c r="F1277" s="22" t="s">
        <v>6170</v>
      </c>
      <c r="G1277" s="23">
        <v>0</v>
      </c>
      <c r="H1277" s="23">
        <v>138694114</v>
      </c>
      <c r="I1277" s="23">
        <v>0</v>
      </c>
      <c r="J1277" s="23">
        <v>2765727507</v>
      </c>
      <c r="K1277" s="22"/>
      <c r="L1277" s="22"/>
      <c r="T1277">
        <f t="shared" si="54"/>
        <v>11</v>
      </c>
      <c r="V1277" t="s">
        <v>573</v>
      </c>
    </row>
    <row r="1278" spans="1:22" x14ac:dyDescent="0.25">
      <c r="A1278" s="21">
        <v>45618</v>
      </c>
      <c r="B1278" s="21">
        <v>45618</v>
      </c>
      <c r="C1278" s="22" t="s">
        <v>9407</v>
      </c>
      <c r="D1278" s="22" t="s">
        <v>10176</v>
      </c>
      <c r="E1278" s="22" t="s">
        <v>6169</v>
      </c>
      <c r="F1278" s="22" t="s">
        <v>6170</v>
      </c>
      <c r="G1278" s="23">
        <v>0</v>
      </c>
      <c r="H1278" s="23">
        <v>29414117</v>
      </c>
      <c r="I1278" s="23">
        <v>0</v>
      </c>
      <c r="J1278" s="23">
        <v>2795141624</v>
      </c>
      <c r="K1278" s="22"/>
      <c r="L1278" s="22"/>
      <c r="T1278">
        <f t="shared" si="54"/>
        <v>11</v>
      </c>
      <c r="V1278" t="s">
        <v>573</v>
      </c>
    </row>
    <row r="1279" spans="1:22" x14ac:dyDescent="0.25">
      <c r="A1279" s="21">
        <v>45618</v>
      </c>
      <c r="B1279" s="21">
        <v>45618</v>
      </c>
      <c r="C1279" s="22" t="s">
        <v>9407</v>
      </c>
      <c r="D1279" s="22" t="s">
        <v>10177</v>
      </c>
      <c r="E1279" s="22" t="s">
        <v>6169</v>
      </c>
      <c r="F1279" s="22" t="s">
        <v>6170</v>
      </c>
      <c r="G1279" s="23">
        <v>0</v>
      </c>
      <c r="H1279" s="23">
        <v>32980259</v>
      </c>
      <c r="I1279" s="23">
        <v>0</v>
      </c>
      <c r="J1279" s="23">
        <v>2828121883</v>
      </c>
      <c r="K1279" s="22"/>
      <c r="L1279" s="22"/>
      <c r="T1279">
        <f t="shared" si="54"/>
        <v>11</v>
      </c>
      <c r="V1279" t="s">
        <v>573</v>
      </c>
    </row>
    <row r="1280" spans="1:22" x14ac:dyDescent="0.25">
      <c r="A1280" s="21">
        <v>45618</v>
      </c>
      <c r="B1280" s="21">
        <v>45618</v>
      </c>
      <c r="C1280" s="22" t="s">
        <v>9410</v>
      </c>
      <c r="D1280" s="22" t="s">
        <v>10178</v>
      </c>
      <c r="E1280" s="22" t="s">
        <v>6169</v>
      </c>
      <c r="F1280" s="22" t="s">
        <v>6170</v>
      </c>
      <c r="G1280" s="23">
        <v>0</v>
      </c>
      <c r="H1280" s="23">
        <v>57746160</v>
      </c>
      <c r="I1280" s="23">
        <v>0</v>
      </c>
      <c r="J1280" s="23">
        <v>2885868043</v>
      </c>
      <c r="K1280" s="22"/>
      <c r="L1280" s="22"/>
      <c r="T1280">
        <f t="shared" si="54"/>
        <v>11</v>
      </c>
      <c r="V1280" t="s">
        <v>573</v>
      </c>
    </row>
    <row r="1281" spans="1:22" x14ac:dyDescent="0.25">
      <c r="A1281" s="21">
        <v>45624</v>
      </c>
      <c r="B1281" s="21">
        <v>45624</v>
      </c>
      <c r="C1281" s="22" t="s">
        <v>9413</v>
      </c>
      <c r="D1281" s="22" t="s">
        <v>10179</v>
      </c>
      <c r="E1281" s="22" t="s">
        <v>6169</v>
      </c>
      <c r="F1281" s="22" t="s">
        <v>6170</v>
      </c>
      <c r="G1281" s="23">
        <v>0</v>
      </c>
      <c r="H1281" s="23">
        <v>56827200</v>
      </c>
      <c r="I1281" s="23">
        <v>0</v>
      </c>
      <c r="J1281" s="23">
        <v>2942695243</v>
      </c>
      <c r="K1281" s="22"/>
      <c r="L1281" s="22"/>
      <c r="T1281">
        <f t="shared" si="54"/>
        <v>11</v>
      </c>
      <c r="V1281" t="s">
        <v>573</v>
      </c>
    </row>
    <row r="1282" spans="1:22" x14ac:dyDescent="0.25">
      <c r="A1282" s="21">
        <v>45624</v>
      </c>
      <c r="B1282" s="21">
        <v>45624</v>
      </c>
      <c r="C1282" s="22" t="s">
        <v>9413</v>
      </c>
      <c r="D1282" s="22" t="s">
        <v>10180</v>
      </c>
      <c r="E1282" s="22" t="s">
        <v>6169</v>
      </c>
      <c r="F1282" s="22" t="s">
        <v>6170</v>
      </c>
      <c r="G1282" s="23">
        <v>0</v>
      </c>
      <c r="H1282" s="23">
        <v>73000118</v>
      </c>
      <c r="I1282" s="23">
        <v>0</v>
      </c>
      <c r="J1282" s="23">
        <v>3015695361</v>
      </c>
      <c r="K1282" s="22"/>
      <c r="L1282" s="22"/>
      <c r="T1282">
        <f t="shared" si="54"/>
        <v>11</v>
      </c>
      <c r="V1282" t="s">
        <v>573</v>
      </c>
    </row>
    <row r="1283" spans="1:22" x14ac:dyDescent="0.25">
      <c r="A1283" s="21">
        <v>45624</v>
      </c>
      <c r="B1283" s="21">
        <v>45624</v>
      </c>
      <c r="C1283" s="22" t="s">
        <v>9415</v>
      </c>
      <c r="D1283" s="22" t="s">
        <v>10181</v>
      </c>
      <c r="E1283" s="22" t="s">
        <v>6169</v>
      </c>
      <c r="F1283" s="22" t="s">
        <v>6170</v>
      </c>
      <c r="G1283" s="23">
        <v>0</v>
      </c>
      <c r="H1283" s="23">
        <v>50012702</v>
      </c>
      <c r="I1283" s="23">
        <v>0</v>
      </c>
      <c r="J1283" s="23">
        <v>3065708063</v>
      </c>
      <c r="K1283" s="22"/>
      <c r="L1283" s="22"/>
      <c r="T1283">
        <f t="shared" si="54"/>
        <v>11</v>
      </c>
      <c r="V1283" t="s">
        <v>573</v>
      </c>
    </row>
    <row r="1284" spans="1:22" x14ac:dyDescent="0.25">
      <c r="A1284" s="21">
        <v>45624</v>
      </c>
      <c r="B1284" s="21">
        <v>45624</v>
      </c>
      <c r="C1284" s="22" t="s">
        <v>9417</v>
      </c>
      <c r="D1284" s="22" t="s">
        <v>10182</v>
      </c>
      <c r="E1284" s="22" t="s">
        <v>6169</v>
      </c>
      <c r="F1284" s="22" t="s">
        <v>6170</v>
      </c>
      <c r="G1284" s="23">
        <v>0</v>
      </c>
      <c r="H1284" s="23">
        <v>122746578</v>
      </c>
      <c r="I1284" s="23">
        <v>0</v>
      </c>
      <c r="J1284" s="23">
        <v>3188454641</v>
      </c>
      <c r="K1284" s="22"/>
      <c r="L1284" s="22"/>
      <c r="T1284">
        <f t="shared" si="54"/>
        <v>11</v>
      </c>
      <c r="V1284" t="s">
        <v>573</v>
      </c>
    </row>
    <row r="1285" spans="1:22" x14ac:dyDescent="0.25">
      <c r="A1285" s="21">
        <v>45626</v>
      </c>
      <c r="B1285" s="21">
        <v>45626</v>
      </c>
      <c r="C1285" s="22" t="s">
        <v>9420</v>
      </c>
      <c r="D1285" s="22" t="s">
        <v>10183</v>
      </c>
      <c r="E1285" s="22" t="s">
        <v>6169</v>
      </c>
      <c r="F1285" s="22" t="s">
        <v>6170</v>
      </c>
      <c r="G1285" s="23">
        <v>0</v>
      </c>
      <c r="H1285" s="23">
        <v>13636364</v>
      </c>
      <c r="I1285" s="23">
        <v>0</v>
      </c>
      <c r="J1285" s="23">
        <v>3202091005</v>
      </c>
      <c r="K1285" s="22"/>
      <c r="L1285" s="22"/>
      <c r="T1285">
        <f t="shared" si="54"/>
        <v>11</v>
      </c>
      <c r="V1285" t="s">
        <v>573</v>
      </c>
    </row>
    <row r="1286" spans="1:22" x14ac:dyDescent="0.25">
      <c r="A1286" s="21">
        <v>45626</v>
      </c>
      <c r="B1286" s="21">
        <v>45626</v>
      </c>
      <c r="C1286" s="22" t="s">
        <v>9422</v>
      </c>
      <c r="D1286" s="22" t="s">
        <v>10184</v>
      </c>
      <c r="E1286" s="22" t="s">
        <v>6169</v>
      </c>
      <c r="F1286" s="22" t="s">
        <v>6170</v>
      </c>
      <c r="G1286" s="23">
        <v>0</v>
      </c>
      <c r="H1286" s="23">
        <v>969794345</v>
      </c>
      <c r="I1286" s="23">
        <v>0</v>
      </c>
      <c r="J1286" s="23">
        <v>4171885350</v>
      </c>
      <c r="K1286" s="22"/>
      <c r="L1286" s="22"/>
      <c r="T1286">
        <f t="shared" si="54"/>
        <v>11</v>
      </c>
      <c r="V1286" t="s">
        <v>573</v>
      </c>
    </row>
    <row r="1287" spans="1:22" x14ac:dyDescent="0.25">
      <c r="A1287" s="21">
        <v>45628</v>
      </c>
      <c r="B1287" s="21">
        <v>45628</v>
      </c>
      <c r="C1287" s="22" t="s">
        <v>9457</v>
      </c>
      <c r="D1287" s="22" t="s">
        <v>10185</v>
      </c>
      <c r="E1287" s="22" t="s">
        <v>6169</v>
      </c>
      <c r="F1287" s="22" t="s">
        <v>6170</v>
      </c>
      <c r="G1287" s="23">
        <v>0</v>
      </c>
      <c r="H1287" s="23">
        <v>143143078</v>
      </c>
      <c r="I1287" s="23">
        <v>0</v>
      </c>
      <c r="J1287" s="23">
        <v>4315028428</v>
      </c>
      <c r="K1287" s="22"/>
      <c r="L1287" s="22"/>
      <c r="T1287">
        <f t="shared" si="54"/>
        <v>12</v>
      </c>
      <c r="V1287" t="s">
        <v>573</v>
      </c>
    </row>
    <row r="1288" spans="1:22" x14ac:dyDescent="0.25">
      <c r="A1288" s="21">
        <v>45632</v>
      </c>
      <c r="B1288" s="21">
        <v>45632</v>
      </c>
      <c r="C1288" s="22" t="s">
        <v>9459</v>
      </c>
      <c r="D1288" s="22" t="s">
        <v>10186</v>
      </c>
      <c r="E1288" s="22" t="s">
        <v>6169</v>
      </c>
      <c r="F1288" s="22" t="s">
        <v>6170</v>
      </c>
      <c r="G1288" s="23">
        <v>0</v>
      </c>
      <c r="H1288" s="23">
        <v>18181818</v>
      </c>
      <c r="I1288" s="23">
        <v>0</v>
      </c>
      <c r="J1288" s="23">
        <v>4333210246</v>
      </c>
      <c r="K1288" s="22"/>
      <c r="L1288" s="22"/>
      <c r="T1288">
        <f t="shared" si="54"/>
        <v>12</v>
      </c>
      <c r="V1288" t="s">
        <v>573</v>
      </c>
    </row>
    <row r="1289" spans="1:22" x14ac:dyDescent="0.25">
      <c r="A1289" s="21">
        <v>45636</v>
      </c>
      <c r="B1289" s="21">
        <v>45636</v>
      </c>
      <c r="C1289" s="22" t="s">
        <v>9424</v>
      </c>
      <c r="D1289" s="22" t="s">
        <v>10187</v>
      </c>
      <c r="E1289" s="22" t="s">
        <v>6169</v>
      </c>
      <c r="F1289" s="22" t="s">
        <v>6170</v>
      </c>
      <c r="G1289" s="23">
        <v>0</v>
      </c>
      <c r="H1289" s="23">
        <v>50040868</v>
      </c>
      <c r="I1289" s="23">
        <v>0</v>
      </c>
      <c r="J1289" s="23">
        <v>4383251114</v>
      </c>
      <c r="K1289" s="22"/>
      <c r="L1289" s="22"/>
      <c r="T1289">
        <f t="shared" si="54"/>
        <v>12</v>
      </c>
      <c r="V1289" t="s">
        <v>573</v>
      </c>
    </row>
    <row r="1290" spans="1:22" x14ac:dyDescent="0.25">
      <c r="A1290" s="21">
        <v>45636</v>
      </c>
      <c r="B1290" s="21">
        <v>45636</v>
      </c>
      <c r="C1290" s="22" t="s">
        <v>9424</v>
      </c>
      <c r="D1290" s="22" t="s">
        <v>10188</v>
      </c>
      <c r="E1290" s="22" t="s">
        <v>6169</v>
      </c>
      <c r="F1290" s="22" t="s">
        <v>6170</v>
      </c>
      <c r="G1290" s="23">
        <v>0</v>
      </c>
      <c r="H1290" s="23">
        <v>103973658</v>
      </c>
      <c r="I1290" s="23">
        <v>0</v>
      </c>
      <c r="J1290" s="23">
        <v>4487224772</v>
      </c>
      <c r="K1290" s="22"/>
      <c r="L1290" s="22"/>
      <c r="T1290">
        <f t="shared" si="54"/>
        <v>12</v>
      </c>
      <c r="V1290" t="s">
        <v>573</v>
      </c>
    </row>
    <row r="1291" spans="1:22" x14ac:dyDescent="0.25">
      <c r="A1291" s="21">
        <v>45636</v>
      </c>
      <c r="B1291" s="21">
        <v>45636</v>
      </c>
      <c r="C1291" s="22" t="s">
        <v>9424</v>
      </c>
      <c r="D1291" s="22" t="s">
        <v>10189</v>
      </c>
      <c r="E1291" s="22" t="s">
        <v>6169</v>
      </c>
      <c r="F1291" s="22" t="s">
        <v>6170</v>
      </c>
      <c r="G1291" s="23">
        <v>0</v>
      </c>
      <c r="H1291" s="23">
        <v>96220297</v>
      </c>
      <c r="I1291" s="23">
        <v>0</v>
      </c>
      <c r="J1291" s="23">
        <v>4583445069</v>
      </c>
      <c r="K1291" s="22"/>
      <c r="L1291" s="22"/>
      <c r="T1291">
        <f t="shared" si="54"/>
        <v>12</v>
      </c>
      <c r="V1291" t="s">
        <v>573</v>
      </c>
    </row>
    <row r="1292" spans="1:22" x14ac:dyDescent="0.25">
      <c r="A1292" s="21">
        <v>45636</v>
      </c>
      <c r="B1292" s="21">
        <v>45636</v>
      </c>
      <c r="C1292" s="22" t="s">
        <v>9424</v>
      </c>
      <c r="D1292" s="22" t="s">
        <v>10190</v>
      </c>
      <c r="E1292" s="22" t="s">
        <v>6169</v>
      </c>
      <c r="F1292" s="22" t="s">
        <v>6170</v>
      </c>
      <c r="G1292" s="23">
        <v>0</v>
      </c>
      <c r="H1292" s="23">
        <v>44035973</v>
      </c>
      <c r="I1292" s="23">
        <v>0</v>
      </c>
      <c r="J1292" s="23">
        <v>4627481042</v>
      </c>
      <c r="K1292" s="22"/>
      <c r="L1292" s="22"/>
      <c r="T1292">
        <f t="shared" si="54"/>
        <v>12</v>
      </c>
      <c r="V1292" t="s">
        <v>573</v>
      </c>
    </row>
    <row r="1293" spans="1:22" x14ac:dyDescent="0.25">
      <c r="A1293" s="21">
        <v>45636</v>
      </c>
      <c r="B1293" s="21">
        <v>45636</v>
      </c>
      <c r="C1293" s="22" t="s">
        <v>9424</v>
      </c>
      <c r="D1293" s="22" t="s">
        <v>10191</v>
      </c>
      <c r="E1293" s="22" t="s">
        <v>6169</v>
      </c>
      <c r="F1293" s="22" t="s">
        <v>6170</v>
      </c>
      <c r="G1293" s="23">
        <v>0</v>
      </c>
      <c r="H1293" s="23">
        <v>114920035</v>
      </c>
      <c r="I1293" s="23">
        <v>0</v>
      </c>
      <c r="J1293" s="23">
        <v>4742401077</v>
      </c>
      <c r="K1293" s="22"/>
      <c r="L1293" s="22"/>
      <c r="T1293">
        <f t="shared" si="54"/>
        <v>12</v>
      </c>
      <c r="V1293" t="s">
        <v>573</v>
      </c>
    </row>
    <row r="1294" spans="1:22" x14ac:dyDescent="0.25">
      <c r="A1294" s="21">
        <v>45636</v>
      </c>
      <c r="B1294" s="21">
        <v>45636</v>
      </c>
      <c r="C1294" s="22" t="s">
        <v>9424</v>
      </c>
      <c r="D1294" s="22" t="s">
        <v>10192</v>
      </c>
      <c r="E1294" s="22" t="s">
        <v>6169</v>
      </c>
      <c r="F1294" s="22" t="s">
        <v>6170</v>
      </c>
      <c r="G1294" s="23">
        <v>0</v>
      </c>
      <c r="H1294" s="23">
        <v>88514755</v>
      </c>
      <c r="I1294" s="23">
        <v>0</v>
      </c>
      <c r="J1294" s="23">
        <v>4830915832</v>
      </c>
      <c r="K1294" s="22"/>
      <c r="L1294" s="22"/>
      <c r="T1294">
        <f t="shared" si="54"/>
        <v>12</v>
      </c>
      <c r="V1294" t="s">
        <v>573</v>
      </c>
    </row>
    <row r="1295" spans="1:22" x14ac:dyDescent="0.25">
      <c r="A1295" s="21">
        <v>45636</v>
      </c>
      <c r="B1295" s="21">
        <v>45636</v>
      </c>
      <c r="C1295" s="22" t="s">
        <v>9424</v>
      </c>
      <c r="D1295" s="22" t="s">
        <v>10193</v>
      </c>
      <c r="E1295" s="22" t="s">
        <v>6169</v>
      </c>
      <c r="F1295" s="22" t="s">
        <v>6170</v>
      </c>
      <c r="G1295" s="23">
        <v>0</v>
      </c>
      <c r="H1295" s="23">
        <v>85522283</v>
      </c>
      <c r="I1295" s="23">
        <v>0</v>
      </c>
      <c r="J1295" s="23">
        <v>4916438115</v>
      </c>
      <c r="K1295" s="22"/>
      <c r="L1295" s="22"/>
      <c r="T1295">
        <f t="shared" si="54"/>
        <v>12</v>
      </c>
      <c r="V1295" t="s">
        <v>573</v>
      </c>
    </row>
    <row r="1296" spans="1:22" x14ac:dyDescent="0.25">
      <c r="A1296" s="21">
        <v>45636</v>
      </c>
      <c r="B1296" s="21">
        <v>45636</v>
      </c>
      <c r="C1296" s="22" t="s">
        <v>9424</v>
      </c>
      <c r="D1296" s="22" t="s">
        <v>10194</v>
      </c>
      <c r="E1296" s="22" t="s">
        <v>6169</v>
      </c>
      <c r="F1296" s="22" t="s">
        <v>6170</v>
      </c>
      <c r="G1296" s="23">
        <v>0</v>
      </c>
      <c r="H1296" s="23">
        <v>111932896</v>
      </c>
      <c r="I1296" s="23">
        <v>0</v>
      </c>
      <c r="J1296" s="23">
        <v>5028371011</v>
      </c>
      <c r="K1296" s="22"/>
      <c r="L1296" s="22"/>
      <c r="T1296">
        <f t="shared" si="54"/>
        <v>12</v>
      </c>
      <c r="V1296" t="s">
        <v>573</v>
      </c>
    </row>
    <row r="1297" spans="1:22" x14ac:dyDescent="0.25">
      <c r="A1297" s="21">
        <v>45636</v>
      </c>
      <c r="B1297" s="21">
        <v>45636</v>
      </c>
      <c r="C1297" s="22" t="s">
        <v>9424</v>
      </c>
      <c r="D1297" s="22" t="s">
        <v>10195</v>
      </c>
      <c r="E1297" s="22" t="s">
        <v>6169</v>
      </c>
      <c r="F1297" s="22" t="s">
        <v>6170</v>
      </c>
      <c r="G1297" s="23">
        <v>0</v>
      </c>
      <c r="H1297" s="23">
        <v>157200344</v>
      </c>
      <c r="I1297" s="23">
        <v>0</v>
      </c>
      <c r="J1297" s="23">
        <v>5185571355</v>
      </c>
      <c r="K1297" s="22"/>
      <c r="L1297" s="22"/>
      <c r="T1297">
        <f t="shared" si="54"/>
        <v>12</v>
      </c>
      <c r="V1297" t="s">
        <v>573</v>
      </c>
    </row>
    <row r="1298" spans="1:22" x14ac:dyDescent="0.25">
      <c r="A1298" s="21">
        <v>45636</v>
      </c>
      <c r="B1298" s="21">
        <v>45636</v>
      </c>
      <c r="C1298" s="22" t="s">
        <v>9424</v>
      </c>
      <c r="D1298" s="22" t="s">
        <v>10196</v>
      </c>
      <c r="E1298" s="22" t="s">
        <v>6169</v>
      </c>
      <c r="F1298" s="22" t="s">
        <v>6170</v>
      </c>
      <c r="G1298" s="23">
        <v>0</v>
      </c>
      <c r="H1298" s="23">
        <v>111707995</v>
      </c>
      <c r="I1298" s="23">
        <v>0</v>
      </c>
      <c r="J1298" s="23">
        <v>5297279350</v>
      </c>
      <c r="K1298" s="22"/>
      <c r="L1298" s="22"/>
      <c r="T1298">
        <f t="shared" si="54"/>
        <v>12</v>
      </c>
      <c r="V1298" t="s">
        <v>573</v>
      </c>
    </row>
    <row r="1299" spans="1:22" x14ac:dyDescent="0.25">
      <c r="A1299" s="21">
        <v>45636</v>
      </c>
      <c r="B1299" s="21">
        <v>45636</v>
      </c>
      <c r="C1299" s="22" t="s">
        <v>9424</v>
      </c>
      <c r="D1299" s="22" t="s">
        <v>10197</v>
      </c>
      <c r="E1299" s="22" t="s">
        <v>6169</v>
      </c>
      <c r="F1299" s="22" t="s">
        <v>6170</v>
      </c>
      <c r="G1299" s="23">
        <v>0</v>
      </c>
      <c r="H1299" s="23">
        <v>51642185</v>
      </c>
      <c r="I1299" s="23">
        <v>0</v>
      </c>
      <c r="J1299" s="23">
        <v>5348921535</v>
      </c>
      <c r="K1299" s="22"/>
      <c r="L1299" s="22"/>
      <c r="T1299">
        <f t="shared" si="54"/>
        <v>12</v>
      </c>
      <c r="V1299" t="s">
        <v>573</v>
      </c>
    </row>
    <row r="1300" spans="1:22" x14ac:dyDescent="0.25">
      <c r="A1300" s="21">
        <v>45636</v>
      </c>
      <c r="B1300" s="21">
        <v>45636</v>
      </c>
      <c r="C1300" s="22" t="s">
        <v>9452</v>
      </c>
      <c r="D1300" s="22" t="s">
        <v>10198</v>
      </c>
      <c r="E1300" s="22" t="s">
        <v>6169</v>
      </c>
      <c r="F1300" s="22" t="s">
        <v>6170</v>
      </c>
      <c r="G1300" s="23">
        <v>0</v>
      </c>
      <c r="H1300" s="23">
        <v>17242604</v>
      </c>
      <c r="I1300" s="23">
        <v>0</v>
      </c>
      <c r="J1300" s="23">
        <v>5366164139</v>
      </c>
      <c r="K1300" s="22"/>
      <c r="L1300" s="22"/>
      <c r="T1300">
        <f t="shared" si="54"/>
        <v>12</v>
      </c>
      <c r="V1300" t="s">
        <v>573</v>
      </c>
    </row>
    <row r="1301" spans="1:22" x14ac:dyDescent="0.25">
      <c r="A1301" s="21">
        <v>45636</v>
      </c>
      <c r="B1301" s="21">
        <v>45636</v>
      </c>
      <c r="C1301" s="22" t="s">
        <v>9452</v>
      </c>
      <c r="D1301" s="22" t="s">
        <v>10199</v>
      </c>
      <c r="E1301" s="22" t="s">
        <v>6169</v>
      </c>
      <c r="F1301" s="22" t="s">
        <v>6170</v>
      </c>
      <c r="G1301" s="23">
        <v>0</v>
      </c>
      <c r="H1301" s="23">
        <v>20384602</v>
      </c>
      <c r="I1301" s="23">
        <v>0</v>
      </c>
      <c r="J1301" s="23">
        <v>5386548741</v>
      </c>
      <c r="K1301" s="22"/>
      <c r="L1301" s="22"/>
      <c r="T1301">
        <f t="shared" si="54"/>
        <v>12</v>
      </c>
      <c r="V1301" t="s">
        <v>573</v>
      </c>
    </row>
    <row r="1302" spans="1:22" x14ac:dyDescent="0.25">
      <c r="A1302" s="21">
        <v>45636</v>
      </c>
      <c r="B1302" s="21">
        <v>45636</v>
      </c>
      <c r="C1302" s="22" t="s">
        <v>9452</v>
      </c>
      <c r="D1302" s="22" t="s">
        <v>10200</v>
      </c>
      <c r="E1302" s="22" t="s">
        <v>6169</v>
      </c>
      <c r="F1302" s="22" t="s">
        <v>6170</v>
      </c>
      <c r="G1302" s="23">
        <v>0</v>
      </c>
      <c r="H1302" s="23">
        <v>21985065</v>
      </c>
      <c r="I1302" s="23">
        <v>0</v>
      </c>
      <c r="J1302" s="23">
        <v>5408533806</v>
      </c>
      <c r="K1302" s="22"/>
      <c r="L1302" s="22"/>
      <c r="T1302">
        <f t="shared" si="54"/>
        <v>12</v>
      </c>
      <c r="V1302" t="s">
        <v>573</v>
      </c>
    </row>
    <row r="1303" spans="1:22" x14ac:dyDescent="0.25">
      <c r="A1303" s="21">
        <v>45636</v>
      </c>
      <c r="B1303" s="21">
        <v>45636</v>
      </c>
      <c r="C1303" s="22" t="s">
        <v>9452</v>
      </c>
      <c r="D1303" s="22" t="s">
        <v>10201</v>
      </c>
      <c r="E1303" s="22" t="s">
        <v>6169</v>
      </c>
      <c r="F1303" s="22" t="s">
        <v>6170</v>
      </c>
      <c r="G1303" s="23">
        <v>0</v>
      </c>
      <c r="H1303" s="23">
        <v>14918728</v>
      </c>
      <c r="I1303" s="23">
        <v>0</v>
      </c>
      <c r="J1303" s="23">
        <v>5423452534</v>
      </c>
      <c r="K1303" s="22"/>
      <c r="L1303" s="22"/>
      <c r="T1303">
        <f t="shared" si="54"/>
        <v>12</v>
      </c>
      <c r="V1303" t="s">
        <v>573</v>
      </c>
    </row>
    <row r="1304" spans="1:22" x14ac:dyDescent="0.25">
      <c r="A1304" s="21">
        <v>45636</v>
      </c>
      <c r="B1304" s="21">
        <v>45636</v>
      </c>
      <c r="C1304" s="22" t="s">
        <v>9452</v>
      </c>
      <c r="D1304" s="22" t="s">
        <v>10202</v>
      </c>
      <c r="E1304" s="22" t="s">
        <v>6169</v>
      </c>
      <c r="F1304" s="22" t="s">
        <v>6170</v>
      </c>
      <c r="G1304" s="23">
        <v>0</v>
      </c>
      <c r="H1304" s="23">
        <v>18720553</v>
      </c>
      <c r="I1304" s="23">
        <v>0</v>
      </c>
      <c r="J1304" s="23">
        <v>5442173087</v>
      </c>
      <c r="K1304" s="22"/>
      <c r="L1304" s="22"/>
      <c r="T1304">
        <f t="shared" si="54"/>
        <v>12</v>
      </c>
      <c r="V1304" t="s">
        <v>573</v>
      </c>
    </row>
    <row r="1305" spans="1:22" x14ac:dyDescent="0.25">
      <c r="A1305" s="21">
        <v>45636</v>
      </c>
      <c r="B1305" s="21">
        <v>45636</v>
      </c>
      <c r="C1305" s="22" t="s">
        <v>9452</v>
      </c>
      <c r="D1305" s="22" t="s">
        <v>10203</v>
      </c>
      <c r="E1305" s="22" t="s">
        <v>6169</v>
      </c>
      <c r="F1305" s="22" t="s">
        <v>6170</v>
      </c>
      <c r="G1305" s="23">
        <v>0</v>
      </c>
      <c r="H1305" s="23">
        <v>15018401</v>
      </c>
      <c r="I1305" s="23">
        <v>0</v>
      </c>
      <c r="J1305" s="23">
        <v>5457191488</v>
      </c>
      <c r="K1305" s="22"/>
      <c r="L1305" s="22"/>
      <c r="T1305">
        <f t="shared" si="54"/>
        <v>12</v>
      </c>
      <c r="V1305" t="s">
        <v>573</v>
      </c>
    </row>
    <row r="1306" spans="1:22" x14ac:dyDescent="0.25">
      <c r="A1306" s="21">
        <v>45636</v>
      </c>
      <c r="B1306" s="21">
        <v>45636</v>
      </c>
      <c r="C1306" s="22" t="s">
        <v>9452</v>
      </c>
      <c r="D1306" s="22" t="s">
        <v>10204</v>
      </c>
      <c r="E1306" s="22" t="s">
        <v>6169</v>
      </c>
      <c r="F1306" s="22" t="s">
        <v>6170</v>
      </c>
      <c r="G1306" s="23">
        <v>0</v>
      </c>
      <c r="H1306" s="23">
        <v>18533540</v>
      </c>
      <c r="I1306" s="23">
        <v>0</v>
      </c>
      <c r="J1306" s="23">
        <v>5475725028</v>
      </c>
      <c r="K1306" s="22"/>
      <c r="L1306" s="22"/>
      <c r="T1306">
        <f t="shared" si="54"/>
        <v>12</v>
      </c>
      <c r="V1306" t="s">
        <v>573</v>
      </c>
    </row>
    <row r="1307" spans="1:22" x14ac:dyDescent="0.25">
      <c r="A1307" s="21">
        <v>45636</v>
      </c>
      <c r="B1307" s="21">
        <v>45636</v>
      </c>
      <c r="C1307" s="22" t="s">
        <v>9452</v>
      </c>
      <c r="D1307" s="22" t="s">
        <v>10205</v>
      </c>
      <c r="E1307" s="22" t="s">
        <v>6169</v>
      </c>
      <c r="F1307" s="22" t="s">
        <v>6170</v>
      </c>
      <c r="G1307" s="23">
        <v>0</v>
      </c>
      <c r="H1307" s="23">
        <v>18533540</v>
      </c>
      <c r="I1307" s="23">
        <v>0</v>
      </c>
      <c r="J1307" s="23">
        <v>5494258568</v>
      </c>
      <c r="K1307" s="22"/>
      <c r="L1307" s="22"/>
      <c r="T1307">
        <f t="shared" si="54"/>
        <v>12</v>
      </c>
      <c r="V1307" t="s">
        <v>573</v>
      </c>
    </row>
    <row r="1308" spans="1:22" x14ac:dyDescent="0.25">
      <c r="A1308" s="21">
        <v>45636</v>
      </c>
      <c r="B1308" s="21">
        <v>45636</v>
      </c>
      <c r="C1308" s="22" t="s">
        <v>9452</v>
      </c>
      <c r="D1308" s="22" t="s">
        <v>10206</v>
      </c>
      <c r="E1308" s="22" t="s">
        <v>6169</v>
      </c>
      <c r="F1308" s="22" t="s">
        <v>6170</v>
      </c>
      <c r="G1308" s="23">
        <v>0</v>
      </c>
      <c r="H1308" s="23">
        <v>19311888</v>
      </c>
      <c r="I1308" s="23">
        <v>0</v>
      </c>
      <c r="J1308" s="23">
        <v>5513570456</v>
      </c>
      <c r="K1308" s="22"/>
      <c r="L1308" s="22"/>
      <c r="T1308">
        <f t="shared" si="54"/>
        <v>12</v>
      </c>
      <c r="V1308" t="s">
        <v>573</v>
      </c>
    </row>
    <row r="1309" spans="1:22" x14ac:dyDescent="0.25">
      <c r="A1309" s="21">
        <v>45636</v>
      </c>
      <c r="B1309" s="21">
        <v>45636</v>
      </c>
      <c r="C1309" s="22" t="s">
        <v>9452</v>
      </c>
      <c r="D1309" s="22" t="s">
        <v>10207</v>
      </c>
      <c r="E1309" s="22" t="s">
        <v>6169</v>
      </c>
      <c r="F1309" s="22" t="s">
        <v>6170</v>
      </c>
      <c r="G1309" s="23">
        <v>0</v>
      </c>
      <c r="H1309" s="23">
        <v>18447168</v>
      </c>
      <c r="I1309" s="23">
        <v>0</v>
      </c>
      <c r="J1309" s="23">
        <v>5532017624</v>
      </c>
      <c r="K1309" s="22"/>
      <c r="L1309" s="22"/>
      <c r="T1309">
        <f t="shared" si="54"/>
        <v>12</v>
      </c>
      <c r="V1309" t="s">
        <v>573</v>
      </c>
    </row>
    <row r="1310" spans="1:22" x14ac:dyDescent="0.25">
      <c r="A1310" s="21">
        <v>45636</v>
      </c>
      <c r="B1310" s="21">
        <v>45636</v>
      </c>
      <c r="C1310" s="22" t="s">
        <v>9452</v>
      </c>
      <c r="D1310" s="22" t="s">
        <v>10208</v>
      </c>
      <c r="E1310" s="22" t="s">
        <v>6169</v>
      </c>
      <c r="F1310" s="22" t="s">
        <v>6170</v>
      </c>
      <c r="G1310" s="23">
        <v>0</v>
      </c>
      <c r="H1310" s="23">
        <v>16861086</v>
      </c>
      <c r="I1310" s="23">
        <v>0</v>
      </c>
      <c r="J1310" s="23">
        <v>5548878710</v>
      </c>
      <c r="K1310" s="22"/>
      <c r="L1310" s="22"/>
      <c r="T1310">
        <f t="shared" ref="T1310:T1373" si="55">+MONTH(A1310)</f>
        <v>12</v>
      </c>
      <c r="V1310" t="s">
        <v>573</v>
      </c>
    </row>
    <row r="1311" spans="1:22" x14ac:dyDescent="0.25">
      <c r="A1311" s="21">
        <v>45636</v>
      </c>
      <c r="B1311" s="21">
        <v>45636</v>
      </c>
      <c r="C1311" s="22" t="s">
        <v>9452</v>
      </c>
      <c r="D1311" s="22" t="s">
        <v>10209</v>
      </c>
      <c r="E1311" s="22" t="s">
        <v>6169</v>
      </c>
      <c r="F1311" s="22" t="s">
        <v>6170</v>
      </c>
      <c r="G1311" s="23">
        <v>0</v>
      </c>
      <c r="H1311" s="23">
        <v>24143696</v>
      </c>
      <c r="I1311" s="23">
        <v>0</v>
      </c>
      <c r="J1311" s="23">
        <v>5573022406</v>
      </c>
      <c r="K1311" s="22"/>
      <c r="L1311" s="22"/>
      <c r="T1311">
        <f t="shared" si="55"/>
        <v>12</v>
      </c>
      <c r="V1311" t="s">
        <v>573</v>
      </c>
    </row>
    <row r="1312" spans="1:22" x14ac:dyDescent="0.25">
      <c r="A1312" s="21">
        <v>45636</v>
      </c>
      <c r="B1312" s="21">
        <v>45636</v>
      </c>
      <c r="C1312" s="22" t="s">
        <v>9452</v>
      </c>
      <c r="D1312" s="22" t="s">
        <v>10210</v>
      </c>
      <c r="E1312" s="22" t="s">
        <v>6169</v>
      </c>
      <c r="F1312" s="22" t="s">
        <v>6170</v>
      </c>
      <c r="G1312" s="23">
        <v>0</v>
      </c>
      <c r="H1312" s="23">
        <v>21819354</v>
      </c>
      <c r="I1312" s="23">
        <v>0</v>
      </c>
      <c r="J1312" s="23">
        <v>5594841760</v>
      </c>
      <c r="K1312" s="22"/>
      <c r="L1312" s="22"/>
      <c r="T1312">
        <f t="shared" si="55"/>
        <v>12</v>
      </c>
      <c r="V1312" t="s">
        <v>573</v>
      </c>
    </row>
    <row r="1313" spans="1:22" x14ac:dyDescent="0.25">
      <c r="A1313" s="21">
        <v>45636</v>
      </c>
      <c r="B1313" s="21">
        <v>45636</v>
      </c>
      <c r="C1313" s="22" t="s">
        <v>9452</v>
      </c>
      <c r="D1313" s="22" t="s">
        <v>10211</v>
      </c>
      <c r="E1313" s="22" t="s">
        <v>6169</v>
      </c>
      <c r="F1313" s="22" t="s">
        <v>6170</v>
      </c>
      <c r="G1313" s="23">
        <v>0</v>
      </c>
      <c r="H1313" s="23">
        <v>18325717</v>
      </c>
      <c r="I1313" s="23">
        <v>0</v>
      </c>
      <c r="J1313" s="23">
        <v>5613167477</v>
      </c>
      <c r="K1313" s="22"/>
      <c r="L1313" s="22"/>
      <c r="T1313">
        <f t="shared" si="55"/>
        <v>12</v>
      </c>
      <c r="V1313" t="s">
        <v>573</v>
      </c>
    </row>
    <row r="1314" spans="1:22" x14ac:dyDescent="0.25">
      <c r="A1314" s="21">
        <v>45636</v>
      </c>
      <c r="B1314" s="21">
        <v>45636</v>
      </c>
      <c r="C1314" s="22" t="s">
        <v>9452</v>
      </c>
      <c r="D1314" s="22" t="s">
        <v>10212</v>
      </c>
      <c r="E1314" s="22" t="s">
        <v>6169</v>
      </c>
      <c r="F1314" s="22" t="s">
        <v>6170</v>
      </c>
      <c r="G1314" s="23">
        <v>0</v>
      </c>
      <c r="H1314" s="23">
        <v>18328216</v>
      </c>
      <c r="I1314" s="23">
        <v>0</v>
      </c>
      <c r="J1314" s="23">
        <v>5631495693</v>
      </c>
      <c r="K1314" s="22"/>
      <c r="L1314" s="22"/>
      <c r="T1314">
        <f t="shared" si="55"/>
        <v>12</v>
      </c>
      <c r="V1314" t="s">
        <v>573</v>
      </c>
    </row>
    <row r="1315" spans="1:22" x14ac:dyDescent="0.25">
      <c r="A1315" s="21">
        <v>45636</v>
      </c>
      <c r="B1315" s="21">
        <v>45636</v>
      </c>
      <c r="C1315" s="22" t="s">
        <v>9452</v>
      </c>
      <c r="D1315" s="22" t="s">
        <v>10213</v>
      </c>
      <c r="E1315" s="22" t="s">
        <v>6169</v>
      </c>
      <c r="F1315" s="22" t="s">
        <v>6170</v>
      </c>
      <c r="G1315" s="23">
        <v>0</v>
      </c>
      <c r="H1315" s="23">
        <v>20694908</v>
      </c>
      <c r="I1315" s="23">
        <v>0</v>
      </c>
      <c r="J1315" s="23">
        <v>5652190601</v>
      </c>
      <c r="K1315" s="22"/>
      <c r="L1315" s="22"/>
      <c r="T1315">
        <f t="shared" si="55"/>
        <v>12</v>
      </c>
      <c r="V1315" t="s">
        <v>573</v>
      </c>
    </row>
    <row r="1316" spans="1:22" x14ac:dyDescent="0.25">
      <c r="A1316" s="21">
        <v>45636</v>
      </c>
      <c r="B1316" s="21">
        <v>45636</v>
      </c>
      <c r="C1316" s="22" t="s">
        <v>9452</v>
      </c>
      <c r="D1316" s="22" t="s">
        <v>10214</v>
      </c>
      <c r="E1316" s="22" t="s">
        <v>6169</v>
      </c>
      <c r="F1316" s="22" t="s">
        <v>6170</v>
      </c>
      <c r="G1316" s="23">
        <v>0</v>
      </c>
      <c r="H1316" s="23">
        <v>16846880</v>
      </c>
      <c r="I1316" s="23">
        <v>0</v>
      </c>
      <c r="J1316" s="23">
        <v>5669037481</v>
      </c>
      <c r="K1316" s="22"/>
      <c r="L1316" s="22"/>
      <c r="T1316">
        <f t="shared" si="55"/>
        <v>12</v>
      </c>
      <c r="V1316" t="s">
        <v>573</v>
      </c>
    </row>
    <row r="1317" spans="1:22" x14ac:dyDescent="0.25">
      <c r="A1317" s="21">
        <v>45636</v>
      </c>
      <c r="B1317" s="21">
        <v>45636</v>
      </c>
      <c r="C1317" s="22" t="s">
        <v>9452</v>
      </c>
      <c r="D1317" s="22" t="s">
        <v>10215</v>
      </c>
      <c r="E1317" s="22" t="s">
        <v>6169</v>
      </c>
      <c r="F1317" s="22" t="s">
        <v>6170</v>
      </c>
      <c r="G1317" s="23">
        <v>0</v>
      </c>
      <c r="H1317" s="23">
        <v>14241999</v>
      </c>
      <c r="I1317" s="23">
        <v>0</v>
      </c>
      <c r="J1317" s="23">
        <v>5683279480</v>
      </c>
      <c r="K1317" s="22"/>
      <c r="L1317" s="22"/>
      <c r="T1317">
        <f t="shared" si="55"/>
        <v>12</v>
      </c>
      <c r="V1317" t="s">
        <v>573</v>
      </c>
    </row>
    <row r="1318" spans="1:22" x14ac:dyDescent="0.25">
      <c r="A1318" s="21">
        <v>45636</v>
      </c>
      <c r="B1318" s="21">
        <v>45636</v>
      </c>
      <c r="C1318" s="22" t="s">
        <v>9452</v>
      </c>
      <c r="D1318" s="22" t="s">
        <v>10216</v>
      </c>
      <c r="E1318" s="22" t="s">
        <v>6169</v>
      </c>
      <c r="F1318" s="22" t="s">
        <v>6170</v>
      </c>
      <c r="G1318" s="23">
        <v>0</v>
      </c>
      <c r="H1318" s="23">
        <v>10289688</v>
      </c>
      <c r="I1318" s="23">
        <v>0</v>
      </c>
      <c r="J1318" s="23">
        <v>5693569168</v>
      </c>
      <c r="K1318" s="22"/>
      <c r="L1318" s="22"/>
      <c r="T1318">
        <f t="shared" si="55"/>
        <v>12</v>
      </c>
      <c r="V1318" t="s">
        <v>573</v>
      </c>
    </row>
    <row r="1319" spans="1:22" x14ac:dyDescent="0.25">
      <c r="A1319" s="21">
        <v>45636</v>
      </c>
      <c r="B1319" s="21">
        <v>45636</v>
      </c>
      <c r="C1319" s="22" t="s">
        <v>9452</v>
      </c>
      <c r="D1319" s="22" t="s">
        <v>10217</v>
      </c>
      <c r="E1319" s="22" t="s">
        <v>6169</v>
      </c>
      <c r="F1319" s="22" t="s">
        <v>6170</v>
      </c>
      <c r="G1319" s="23">
        <v>0</v>
      </c>
      <c r="H1319" s="23">
        <v>9449714</v>
      </c>
      <c r="I1319" s="23">
        <v>0</v>
      </c>
      <c r="J1319" s="23">
        <v>5703018882</v>
      </c>
      <c r="K1319" s="22"/>
      <c r="L1319" s="22"/>
      <c r="T1319">
        <f t="shared" si="55"/>
        <v>12</v>
      </c>
      <c r="V1319" t="s">
        <v>573</v>
      </c>
    </row>
    <row r="1320" spans="1:22" x14ac:dyDescent="0.25">
      <c r="A1320" s="21">
        <v>45636</v>
      </c>
      <c r="B1320" s="21">
        <v>45636</v>
      </c>
      <c r="C1320" s="22" t="s">
        <v>9452</v>
      </c>
      <c r="D1320" s="22" t="s">
        <v>10218</v>
      </c>
      <c r="E1320" s="22" t="s">
        <v>6169</v>
      </c>
      <c r="F1320" s="22" t="s">
        <v>6170</v>
      </c>
      <c r="G1320" s="23">
        <v>0</v>
      </c>
      <c r="H1320" s="23">
        <v>13027880</v>
      </c>
      <c r="I1320" s="23">
        <v>0</v>
      </c>
      <c r="J1320" s="23">
        <v>5716046762</v>
      </c>
      <c r="K1320" s="22"/>
      <c r="L1320" s="22"/>
      <c r="T1320">
        <f t="shared" si="55"/>
        <v>12</v>
      </c>
      <c r="V1320" t="s">
        <v>573</v>
      </c>
    </row>
    <row r="1321" spans="1:22" x14ac:dyDescent="0.25">
      <c r="A1321" s="21">
        <v>45636</v>
      </c>
      <c r="B1321" s="21">
        <v>45636</v>
      </c>
      <c r="C1321" s="22" t="s">
        <v>9452</v>
      </c>
      <c r="D1321" s="22" t="s">
        <v>10219</v>
      </c>
      <c r="E1321" s="22" t="s">
        <v>6169</v>
      </c>
      <c r="F1321" s="22" t="s">
        <v>6170</v>
      </c>
      <c r="G1321" s="23">
        <v>0</v>
      </c>
      <c r="H1321" s="23">
        <v>12457901</v>
      </c>
      <c r="I1321" s="23">
        <v>0</v>
      </c>
      <c r="J1321" s="23">
        <v>5728504663</v>
      </c>
      <c r="K1321" s="22"/>
      <c r="L1321" s="22"/>
      <c r="T1321">
        <f t="shared" si="55"/>
        <v>12</v>
      </c>
      <c r="V1321" t="s">
        <v>573</v>
      </c>
    </row>
    <row r="1322" spans="1:22" x14ac:dyDescent="0.25">
      <c r="A1322" s="21">
        <v>45636</v>
      </c>
      <c r="B1322" s="21">
        <v>45636</v>
      </c>
      <c r="C1322" s="22" t="s">
        <v>9452</v>
      </c>
      <c r="D1322" s="22" t="s">
        <v>10220</v>
      </c>
      <c r="E1322" s="22" t="s">
        <v>6169</v>
      </c>
      <c r="F1322" s="22" t="s">
        <v>6170</v>
      </c>
      <c r="G1322" s="23">
        <v>0</v>
      </c>
      <c r="H1322" s="23">
        <v>13055198</v>
      </c>
      <c r="I1322" s="23">
        <v>0</v>
      </c>
      <c r="J1322" s="23">
        <v>5741559861</v>
      </c>
      <c r="K1322" s="22"/>
      <c r="L1322" s="22"/>
      <c r="T1322">
        <f t="shared" si="55"/>
        <v>12</v>
      </c>
      <c r="V1322" t="s">
        <v>573</v>
      </c>
    </row>
    <row r="1323" spans="1:22" x14ac:dyDescent="0.25">
      <c r="A1323" s="21">
        <v>45636</v>
      </c>
      <c r="B1323" s="21">
        <v>45636</v>
      </c>
      <c r="C1323" s="22" t="s">
        <v>9452</v>
      </c>
      <c r="D1323" s="22" t="s">
        <v>10221</v>
      </c>
      <c r="E1323" s="22" t="s">
        <v>6169</v>
      </c>
      <c r="F1323" s="22" t="s">
        <v>6170</v>
      </c>
      <c r="G1323" s="23">
        <v>0</v>
      </c>
      <c r="H1323" s="23">
        <v>12762134</v>
      </c>
      <c r="I1323" s="23">
        <v>0</v>
      </c>
      <c r="J1323" s="23">
        <v>5754321995</v>
      </c>
      <c r="K1323" s="22"/>
      <c r="L1323" s="22"/>
      <c r="T1323">
        <f t="shared" si="55"/>
        <v>12</v>
      </c>
      <c r="V1323" t="s">
        <v>573</v>
      </c>
    </row>
    <row r="1324" spans="1:22" x14ac:dyDescent="0.25">
      <c r="A1324" s="21">
        <v>45636</v>
      </c>
      <c r="B1324" s="21">
        <v>45636</v>
      </c>
      <c r="C1324" s="22" t="s">
        <v>9452</v>
      </c>
      <c r="D1324" s="22" t="s">
        <v>10222</v>
      </c>
      <c r="E1324" s="22" t="s">
        <v>6169</v>
      </c>
      <c r="F1324" s="22" t="s">
        <v>6170</v>
      </c>
      <c r="G1324" s="23">
        <v>0</v>
      </c>
      <c r="H1324" s="23">
        <v>13431555</v>
      </c>
      <c r="I1324" s="23">
        <v>0</v>
      </c>
      <c r="J1324" s="23">
        <v>5767753550</v>
      </c>
      <c r="K1324" s="22"/>
      <c r="L1324" s="22"/>
      <c r="T1324">
        <f t="shared" si="55"/>
        <v>12</v>
      </c>
      <c r="V1324" t="s">
        <v>573</v>
      </c>
    </row>
    <row r="1325" spans="1:22" x14ac:dyDescent="0.25">
      <c r="A1325" s="21">
        <v>45636</v>
      </c>
      <c r="B1325" s="21">
        <v>45636</v>
      </c>
      <c r="C1325" s="22" t="s">
        <v>9452</v>
      </c>
      <c r="D1325" s="22" t="s">
        <v>10223</v>
      </c>
      <c r="E1325" s="22" t="s">
        <v>6169</v>
      </c>
      <c r="F1325" s="22" t="s">
        <v>6170</v>
      </c>
      <c r="G1325" s="23">
        <v>0</v>
      </c>
      <c r="H1325" s="23">
        <v>13479890</v>
      </c>
      <c r="I1325" s="23">
        <v>0</v>
      </c>
      <c r="J1325" s="23">
        <v>5781233440</v>
      </c>
      <c r="K1325" s="22"/>
      <c r="L1325" s="22"/>
      <c r="T1325">
        <f t="shared" si="55"/>
        <v>12</v>
      </c>
      <c r="V1325" t="s">
        <v>573</v>
      </c>
    </row>
    <row r="1326" spans="1:22" x14ac:dyDescent="0.25">
      <c r="A1326" s="21">
        <v>45636</v>
      </c>
      <c r="B1326" s="21">
        <v>45636</v>
      </c>
      <c r="C1326" s="22" t="s">
        <v>9452</v>
      </c>
      <c r="D1326" s="22" t="s">
        <v>10224</v>
      </c>
      <c r="E1326" s="22" t="s">
        <v>6169</v>
      </c>
      <c r="F1326" s="22" t="s">
        <v>6170</v>
      </c>
      <c r="G1326" s="23">
        <v>0</v>
      </c>
      <c r="H1326" s="23">
        <v>17505168</v>
      </c>
      <c r="I1326" s="23">
        <v>0</v>
      </c>
      <c r="J1326" s="23">
        <v>5798738608</v>
      </c>
      <c r="K1326" s="22"/>
      <c r="L1326" s="22"/>
      <c r="T1326">
        <f t="shared" si="55"/>
        <v>12</v>
      </c>
      <c r="V1326" t="s">
        <v>573</v>
      </c>
    </row>
    <row r="1327" spans="1:22" x14ac:dyDescent="0.25">
      <c r="A1327" s="21">
        <v>45636</v>
      </c>
      <c r="B1327" s="21">
        <v>45636</v>
      </c>
      <c r="C1327" s="22" t="s">
        <v>9452</v>
      </c>
      <c r="D1327" s="22" t="s">
        <v>10225</v>
      </c>
      <c r="E1327" s="22" t="s">
        <v>6169</v>
      </c>
      <c r="F1327" s="22" t="s">
        <v>6170</v>
      </c>
      <c r="G1327" s="23">
        <v>0</v>
      </c>
      <c r="H1327" s="23">
        <v>23816007</v>
      </c>
      <c r="I1327" s="23">
        <v>0</v>
      </c>
      <c r="J1327" s="23">
        <v>5822554615</v>
      </c>
      <c r="K1327" s="22"/>
      <c r="L1327" s="22"/>
      <c r="T1327">
        <f t="shared" si="55"/>
        <v>12</v>
      </c>
      <c r="V1327" t="s">
        <v>573</v>
      </c>
    </row>
    <row r="1328" spans="1:22" x14ac:dyDescent="0.25">
      <c r="A1328" s="21">
        <v>45636</v>
      </c>
      <c r="B1328" s="21">
        <v>45636</v>
      </c>
      <c r="C1328" s="22" t="s">
        <v>9452</v>
      </c>
      <c r="D1328" s="22" t="s">
        <v>10226</v>
      </c>
      <c r="E1328" s="22" t="s">
        <v>6169</v>
      </c>
      <c r="F1328" s="22" t="s">
        <v>6170</v>
      </c>
      <c r="G1328" s="23">
        <v>0</v>
      </c>
      <c r="H1328" s="23">
        <v>23778268</v>
      </c>
      <c r="I1328" s="23">
        <v>0</v>
      </c>
      <c r="J1328" s="23">
        <v>5846332883</v>
      </c>
      <c r="K1328" s="22"/>
      <c r="L1328" s="22"/>
      <c r="T1328">
        <f t="shared" si="55"/>
        <v>12</v>
      </c>
      <c r="V1328" t="s">
        <v>573</v>
      </c>
    </row>
    <row r="1329" spans="1:22" x14ac:dyDescent="0.25">
      <c r="A1329" s="21">
        <v>45636</v>
      </c>
      <c r="B1329" s="21">
        <v>45636</v>
      </c>
      <c r="C1329" s="22" t="s">
        <v>9452</v>
      </c>
      <c r="D1329" s="22" t="s">
        <v>10227</v>
      </c>
      <c r="E1329" s="22" t="s">
        <v>6169</v>
      </c>
      <c r="F1329" s="22" t="s">
        <v>6170</v>
      </c>
      <c r="G1329" s="23">
        <v>0</v>
      </c>
      <c r="H1329" s="23">
        <v>16124962</v>
      </c>
      <c r="I1329" s="23">
        <v>0</v>
      </c>
      <c r="J1329" s="23">
        <v>5862457845</v>
      </c>
      <c r="K1329" s="22"/>
      <c r="L1329" s="22"/>
      <c r="T1329">
        <f t="shared" si="55"/>
        <v>12</v>
      </c>
      <c r="V1329" t="s">
        <v>573</v>
      </c>
    </row>
    <row r="1330" spans="1:22" x14ac:dyDescent="0.25">
      <c r="A1330" s="21">
        <v>45636</v>
      </c>
      <c r="B1330" s="21">
        <v>45636</v>
      </c>
      <c r="C1330" s="22" t="s">
        <v>9452</v>
      </c>
      <c r="D1330" s="22" t="s">
        <v>10228</v>
      </c>
      <c r="E1330" s="22" t="s">
        <v>6169</v>
      </c>
      <c r="F1330" s="22" t="s">
        <v>6170</v>
      </c>
      <c r="G1330" s="23">
        <v>0</v>
      </c>
      <c r="H1330" s="23">
        <v>17644089</v>
      </c>
      <c r="I1330" s="23">
        <v>0</v>
      </c>
      <c r="J1330" s="23">
        <v>5880101934</v>
      </c>
      <c r="K1330" s="22"/>
      <c r="L1330" s="22"/>
      <c r="T1330">
        <f t="shared" si="55"/>
        <v>12</v>
      </c>
      <c r="V1330" t="s">
        <v>573</v>
      </c>
    </row>
    <row r="1331" spans="1:22" x14ac:dyDescent="0.25">
      <c r="A1331" s="21">
        <v>45636</v>
      </c>
      <c r="B1331" s="21">
        <v>45636</v>
      </c>
      <c r="C1331" s="22" t="s">
        <v>9452</v>
      </c>
      <c r="D1331" s="22" t="s">
        <v>10229</v>
      </c>
      <c r="E1331" s="22" t="s">
        <v>6169</v>
      </c>
      <c r="F1331" s="22" t="s">
        <v>6170</v>
      </c>
      <c r="G1331" s="23">
        <v>0</v>
      </c>
      <c r="H1331" s="23">
        <v>14479110</v>
      </c>
      <c r="I1331" s="23">
        <v>0</v>
      </c>
      <c r="J1331" s="23">
        <v>5894581044</v>
      </c>
      <c r="K1331" s="22"/>
      <c r="L1331" s="22"/>
      <c r="T1331">
        <f t="shared" si="55"/>
        <v>12</v>
      </c>
      <c r="V1331" t="s">
        <v>573</v>
      </c>
    </row>
    <row r="1332" spans="1:22" x14ac:dyDescent="0.25">
      <c r="A1332" s="21">
        <v>45636</v>
      </c>
      <c r="B1332" s="21">
        <v>45636</v>
      </c>
      <c r="C1332" s="22" t="s">
        <v>9452</v>
      </c>
      <c r="D1332" s="22" t="s">
        <v>10230</v>
      </c>
      <c r="E1332" s="22" t="s">
        <v>6169</v>
      </c>
      <c r="F1332" s="22" t="s">
        <v>6170</v>
      </c>
      <c r="G1332" s="23">
        <v>0</v>
      </c>
      <c r="H1332" s="23">
        <v>13297142</v>
      </c>
      <c r="I1332" s="23">
        <v>0</v>
      </c>
      <c r="J1332" s="23">
        <v>5907878186</v>
      </c>
      <c r="K1332" s="22"/>
      <c r="L1332" s="22"/>
      <c r="T1332">
        <f t="shared" si="55"/>
        <v>12</v>
      </c>
      <c r="V1332" t="s">
        <v>573</v>
      </c>
    </row>
    <row r="1333" spans="1:22" x14ac:dyDescent="0.25">
      <c r="A1333" s="21">
        <v>45636</v>
      </c>
      <c r="B1333" s="21">
        <v>45636</v>
      </c>
      <c r="C1333" s="22" t="s">
        <v>9452</v>
      </c>
      <c r="D1333" s="22" t="s">
        <v>10231</v>
      </c>
      <c r="E1333" s="22" t="s">
        <v>6169</v>
      </c>
      <c r="F1333" s="22" t="s">
        <v>6170</v>
      </c>
      <c r="G1333" s="23">
        <v>0</v>
      </c>
      <c r="H1333" s="23">
        <v>9779090</v>
      </c>
      <c r="I1333" s="23">
        <v>0</v>
      </c>
      <c r="J1333" s="23">
        <v>5917657276</v>
      </c>
      <c r="K1333" s="22"/>
      <c r="L1333" s="22"/>
      <c r="T1333">
        <f t="shared" si="55"/>
        <v>12</v>
      </c>
      <c r="V1333" t="s">
        <v>573</v>
      </c>
    </row>
    <row r="1334" spans="1:22" x14ac:dyDescent="0.25">
      <c r="A1334" s="21">
        <v>45636</v>
      </c>
      <c r="B1334" s="21">
        <v>45636</v>
      </c>
      <c r="C1334" s="22" t="s">
        <v>9452</v>
      </c>
      <c r="D1334" s="22" t="s">
        <v>10232</v>
      </c>
      <c r="E1334" s="22" t="s">
        <v>6169</v>
      </c>
      <c r="F1334" s="22" t="s">
        <v>6170</v>
      </c>
      <c r="G1334" s="23">
        <v>0</v>
      </c>
      <c r="H1334" s="23">
        <v>12036533</v>
      </c>
      <c r="I1334" s="23">
        <v>0</v>
      </c>
      <c r="J1334" s="23">
        <v>5929693809</v>
      </c>
      <c r="K1334" s="22"/>
      <c r="L1334" s="22"/>
      <c r="T1334">
        <f t="shared" si="55"/>
        <v>12</v>
      </c>
      <c r="V1334" t="s">
        <v>573</v>
      </c>
    </row>
    <row r="1335" spans="1:22" x14ac:dyDescent="0.25">
      <c r="A1335" s="21">
        <v>45636</v>
      </c>
      <c r="B1335" s="21">
        <v>45636</v>
      </c>
      <c r="C1335" s="22" t="s">
        <v>9452</v>
      </c>
      <c r="D1335" s="22" t="s">
        <v>10233</v>
      </c>
      <c r="E1335" s="22" t="s">
        <v>6169</v>
      </c>
      <c r="F1335" s="22" t="s">
        <v>6170</v>
      </c>
      <c r="G1335" s="23">
        <v>0</v>
      </c>
      <c r="H1335" s="23">
        <v>14516764</v>
      </c>
      <c r="I1335" s="23">
        <v>0</v>
      </c>
      <c r="J1335" s="23">
        <v>5944210573</v>
      </c>
      <c r="K1335" s="22"/>
      <c r="L1335" s="22"/>
      <c r="T1335">
        <f t="shared" si="55"/>
        <v>12</v>
      </c>
      <c r="V1335" t="s">
        <v>573</v>
      </c>
    </row>
    <row r="1336" spans="1:22" x14ac:dyDescent="0.25">
      <c r="A1336" s="21">
        <v>45636</v>
      </c>
      <c r="B1336" s="21">
        <v>45636</v>
      </c>
      <c r="C1336" s="22" t="s">
        <v>9452</v>
      </c>
      <c r="D1336" s="22" t="s">
        <v>10234</v>
      </c>
      <c r="E1336" s="22" t="s">
        <v>6169</v>
      </c>
      <c r="F1336" s="22" t="s">
        <v>6170</v>
      </c>
      <c r="G1336" s="23">
        <v>0</v>
      </c>
      <c r="H1336" s="23">
        <v>19695631</v>
      </c>
      <c r="I1336" s="23">
        <v>0</v>
      </c>
      <c r="J1336" s="23">
        <v>5963906204</v>
      </c>
      <c r="K1336" s="22"/>
      <c r="L1336" s="22"/>
      <c r="T1336">
        <f t="shared" si="55"/>
        <v>12</v>
      </c>
      <c r="V1336" t="s">
        <v>573</v>
      </c>
    </row>
    <row r="1337" spans="1:22" x14ac:dyDescent="0.25">
      <c r="A1337" s="21">
        <v>45636</v>
      </c>
      <c r="B1337" s="21">
        <v>45636</v>
      </c>
      <c r="C1337" s="22" t="s">
        <v>9452</v>
      </c>
      <c r="D1337" s="22" t="s">
        <v>10235</v>
      </c>
      <c r="E1337" s="22" t="s">
        <v>6169</v>
      </c>
      <c r="F1337" s="22" t="s">
        <v>6170</v>
      </c>
      <c r="G1337" s="23">
        <v>0</v>
      </c>
      <c r="H1337" s="23">
        <v>15586148</v>
      </c>
      <c r="I1337" s="23">
        <v>0</v>
      </c>
      <c r="J1337" s="23">
        <v>5979492352</v>
      </c>
      <c r="K1337" s="22"/>
      <c r="L1337" s="22"/>
      <c r="T1337">
        <f t="shared" si="55"/>
        <v>12</v>
      </c>
      <c r="V1337" t="s">
        <v>573</v>
      </c>
    </row>
    <row r="1338" spans="1:22" x14ac:dyDescent="0.25">
      <c r="A1338" s="21">
        <v>45636</v>
      </c>
      <c r="B1338" s="21">
        <v>45636</v>
      </c>
      <c r="C1338" s="22" t="s">
        <v>9452</v>
      </c>
      <c r="D1338" s="22" t="s">
        <v>10236</v>
      </c>
      <c r="E1338" s="22" t="s">
        <v>6169</v>
      </c>
      <c r="F1338" s="22" t="s">
        <v>6170</v>
      </c>
      <c r="G1338" s="23">
        <v>0</v>
      </c>
      <c r="H1338" s="23">
        <v>19473543</v>
      </c>
      <c r="I1338" s="23">
        <v>0</v>
      </c>
      <c r="J1338" s="23">
        <v>5998965895</v>
      </c>
      <c r="K1338" s="22"/>
      <c r="L1338" s="22"/>
      <c r="T1338">
        <f t="shared" si="55"/>
        <v>12</v>
      </c>
      <c r="V1338" t="s">
        <v>573</v>
      </c>
    </row>
    <row r="1339" spans="1:22" x14ac:dyDescent="0.25">
      <c r="A1339" s="21">
        <v>45636</v>
      </c>
      <c r="B1339" s="21">
        <v>45636</v>
      </c>
      <c r="C1339" s="22" t="s">
        <v>9452</v>
      </c>
      <c r="D1339" s="22" t="s">
        <v>10237</v>
      </c>
      <c r="E1339" s="22" t="s">
        <v>6169</v>
      </c>
      <c r="F1339" s="22" t="s">
        <v>6170</v>
      </c>
      <c r="G1339" s="23">
        <v>0</v>
      </c>
      <c r="H1339" s="23">
        <v>15399112</v>
      </c>
      <c r="I1339" s="23">
        <v>0</v>
      </c>
      <c r="J1339" s="23">
        <v>6014365007</v>
      </c>
      <c r="K1339" s="22"/>
      <c r="L1339" s="22"/>
      <c r="T1339">
        <f t="shared" si="55"/>
        <v>12</v>
      </c>
      <c r="V1339" t="s">
        <v>573</v>
      </c>
    </row>
    <row r="1340" spans="1:22" x14ac:dyDescent="0.25">
      <c r="A1340" s="21">
        <v>45636</v>
      </c>
      <c r="B1340" s="21">
        <v>45636</v>
      </c>
      <c r="C1340" s="22" t="s">
        <v>9452</v>
      </c>
      <c r="D1340" s="22" t="s">
        <v>10238</v>
      </c>
      <c r="E1340" s="22" t="s">
        <v>6169</v>
      </c>
      <c r="F1340" s="22" t="s">
        <v>6170</v>
      </c>
      <c r="G1340" s="23">
        <v>0</v>
      </c>
      <c r="H1340" s="23">
        <v>13600942</v>
      </c>
      <c r="I1340" s="23">
        <v>0</v>
      </c>
      <c r="J1340" s="23">
        <v>6027965949</v>
      </c>
      <c r="K1340" s="22"/>
      <c r="L1340" s="22"/>
      <c r="T1340">
        <f t="shared" si="55"/>
        <v>12</v>
      </c>
      <c r="V1340" t="s">
        <v>573</v>
      </c>
    </row>
    <row r="1341" spans="1:22" x14ac:dyDescent="0.25">
      <c r="A1341" s="21">
        <v>45636</v>
      </c>
      <c r="B1341" s="21">
        <v>45636</v>
      </c>
      <c r="C1341" s="22" t="s">
        <v>9452</v>
      </c>
      <c r="D1341" s="22" t="s">
        <v>10239</v>
      </c>
      <c r="E1341" s="22" t="s">
        <v>6169</v>
      </c>
      <c r="F1341" s="22" t="s">
        <v>6170</v>
      </c>
      <c r="G1341" s="23">
        <v>0</v>
      </c>
      <c r="H1341" s="23">
        <v>8932867</v>
      </c>
      <c r="I1341" s="23">
        <v>0</v>
      </c>
      <c r="J1341" s="23">
        <v>6036898816</v>
      </c>
      <c r="K1341" s="22"/>
      <c r="L1341" s="22"/>
      <c r="T1341">
        <f t="shared" si="55"/>
        <v>12</v>
      </c>
      <c r="V1341" t="s">
        <v>573</v>
      </c>
    </row>
    <row r="1342" spans="1:22" x14ac:dyDescent="0.25">
      <c r="A1342" s="21">
        <v>45636</v>
      </c>
      <c r="B1342" s="21">
        <v>45636</v>
      </c>
      <c r="C1342" s="22" t="s">
        <v>9452</v>
      </c>
      <c r="D1342" s="22" t="s">
        <v>10240</v>
      </c>
      <c r="E1342" s="22" t="s">
        <v>6169</v>
      </c>
      <c r="F1342" s="22" t="s">
        <v>6170</v>
      </c>
      <c r="G1342" s="23">
        <v>0</v>
      </c>
      <c r="H1342" s="23">
        <v>12221835</v>
      </c>
      <c r="I1342" s="23">
        <v>0</v>
      </c>
      <c r="J1342" s="23">
        <v>6049120651</v>
      </c>
      <c r="K1342" s="22"/>
      <c r="L1342" s="22"/>
      <c r="T1342">
        <f t="shared" si="55"/>
        <v>12</v>
      </c>
      <c r="V1342" t="s">
        <v>573</v>
      </c>
    </row>
    <row r="1343" spans="1:22" x14ac:dyDescent="0.25">
      <c r="A1343" s="21">
        <v>45636</v>
      </c>
      <c r="B1343" s="21">
        <v>45636</v>
      </c>
      <c r="C1343" s="22" t="s">
        <v>9455</v>
      </c>
      <c r="D1343" s="22" t="s">
        <v>10241</v>
      </c>
      <c r="E1343" s="22" t="s">
        <v>6169</v>
      </c>
      <c r="F1343" s="22" t="s">
        <v>6170</v>
      </c>
      <c r="G1343" s="23">
        <v>0</v>
      </c>
      <c r="H1343" s="23">
        <v>82764500</v>
      </c>
      <c r="I1343" s="23">
        <v>0</v>
      </c>
      <c r="J1343" s="23">
        <v>6131885151</v>
      </c>
      <c r="K1343" s="22"/>
      <c r="L1343" s="22"/>
      <c r="T1343">
        <f t="shared" si="55"/>
        <v>12</v>
      </c>
      <c r="V1343" t="s">
        <v>573</v>
      </c>
    </row>
    <row r="1344" spans="1:22" x14ac:dyDescent="0.25">
      <c r="A1344" s="21">
        <v>45636</v>
      </c>
      <c r="B1344" s="21">
        <v>45636</v>
      </c>
      <c r="C1344" s="22" t="s">
        <v>9455</v>
      </c>
      <c r="D1344" s="22" t="s">
        <v>10242</v>
      </c>
      <c r="E1344" s="22" t="s">
        <v>6169</v>
      </c>
      <c r="F1344" s="22" t="s">
        <v>6170</v>
      </c>
      <c r="G1344" s="23">
        <v>0</v>
      </c>
      <c r="H1344" s="23">
        <v>97846090</v>
      </c>
      <c r="I1344" s="23">
        <v>0</v>
      </c>
      <c r="J1344" s="23">
        <v>6229731241</v>
      </c>
      <c r="K1344" s="22"/>
      <c r="L1344" s="22"/>
      <c r="T1344">
        <f t="shared" si="55"/>
        <v>12</v>
      </c>
      <c r="V1344" t="s">
        <v>573</v>
      </c>
    </row>
    <row r="1345" spans="1:22" x14ac:dyDescent="0.25">
      <c r="A1345" s="21">
        <v>45636</v>
      </c>
      <c r="B1345" s="21">
        <v>45636</v>
      </c>
      <c r="C1345" s="22" t="s">
        <v>9455</v>
      </c>
      <c r="D1345" s="22" t="s">
        <v>10243</v>
      </c>
      <c r="E1345" s="22" t="s">
        <v>6169</v>
      </c>
      <c r="F1345" s="22" t="s">
        <v>6170</v>
      </c>
      <c r="G1345" s="23">
        <v>0</v>
      </c>
      <c r="H1345" s="23">
        <v>105528311</v>
      </c>
      <c r="I1345" s="23">
        <v>0</v>
      </c>
      <c r="J1345" s="23">
        <v>6335259552</v>
      </c>
      <c r="K1345" s="22"/>
      <c r="L1345" s="22"/>
      <c r="T1345">
        <f t="shared" si="55"/>
        <v>12</v>
      </c>
      <c r="V1345" t="s">
        <v>573</v>
      </c>
    </row>
    <row r="1346" spans="1:22" x14ac:dyDescent="0.25">
      <c r="A1346" s="21">
        <v>45636</v>
      </c>
      <c r="B1346" s="21">
        <v>45636</v>
      </c>
      <c r="C1346" s="22" t="s">
        <v>9455</v>
      </c>
      <c r="D1346" s="22" t="s">
        <v>10244</v>
      </c>
      <c r="E1346" s="22" t="s">
        <v>6169</v>
      </c>
      <c r="F1346" s="22" t="s">
        <v>6170</v>
      </c>
      <c r="G1346" s="23">
        <v>0</v>
      </c>
      <c r="H1346" s="23">
        <v>71609896</v>
      </c>
      <c r="I1346" s="23">
        <v>0</v>
      </c>
      <c r="J1346" s="23">
        <v>6406869448</v>
      </c>
      <c r="K1346" s="22"/>
      <c r="L1346" s="22"/>
      <c r="T1346">
        <f t="shared" si="55"/>
        <v>12</v>
      </c>
      <c r="V1346" t="s">
        <v>573</v>
      </c>
    </row>
    <row r="1347" spans="1:22" x14ac:dyDescent="0.25">
      <c r="A1347" s="21">
        <v>45636</v>
      </c>
      <c r="B1347" s="21">
        <v>45636</v>
      </c>
      <c r="C1347" s="22" t="s">
        <v>9455</v>
      </c>
      <c r="D1347" s="22" t="s">
        <v>10245</v>
      </c>
      <c r="E1347" s="22" t="s">
        <v>6169</v>
      </c>
      <c r="F1347" s="22" t="s">
        <v>6170</v>
      </c>
      <c r="G1347" s="23">
        <v>0</v>
      </c>
      <c r="H1347" s="23">
        <v>89858654</v>
      </c>
      <c r="I1347" s="23">
        <v>0</v>
      </c>
      <c r="J1347" s="23">
        <v>6496728102</v>
      </c>
      <c r="K1347" s="22"/>
      <c r="L1347" s="22"/>
      <c r="T1347">
        <f t="shared" si="55"/>
        <v>12</v>
      </c>
      <c r="V1347" t="s">
        <v>573</v>
      </c>
    </row>
    <row r="1348" spans="1:22" x14ac:dyDescent="0.25">
      <c r="A1348" s="21">
        <v>45636</v>
      </c>
      <c r="B1348" s="21">
        <v>45636</v>
      </c>
      <c r="C1348" s="22" t="s">
        <v>9455</v>
      </c>
      <c r="D1348" s="22" t="s">
        <v>10246</v>
      </c>
      <c r="E1348" s="22" t="s">
        <v>6169</v>
      </c>
      <c r="F1348" s="22" t="s">
        <v>6170</v>
      </c>
      <c r="G1348" s="23">
        <v>0</v>
      </c>
      <c r="H1348" s="23">
        <v>72088326</v>
      </c>
      <c r="I1348" s="23">
        <v>0</v>
      </c>
      <c r="J1348" s="23">
        <v>6568816428</v>
      </c>
      <c r="K1348" s="22"/>
      <c r="L1348" s="22"/>
      <c r="T1348">
        <f t="shared" si="55"/>
        <v>12</v>
      </c>
      <c r="V1348" t="s">
        <v>573</v>
      </c>
    </row>
    <row r="1349" spans="1:22" x14ac:dyDescent="0.25">
      <c r="A1349" s="21">
        <v>45636</v>
      </c>
      <c r="B1349" s="21">
        <v>45636</v>
      </c>
      <c r="C1349" s="22" t="s">
        <v>9455</v>
      </c>
      <c r="D1349" s="22" t="s">
        <v>10247</v>
      </c>
      <c r="E1349" s="22" t="s">
        <v>6169</v>
      </c>
      <c r="F1349" s="22" t="s">
        <v>6170</v>
      </c>
      <c r="G1349" s="23">
        <v>0</v>
      </c>
      <c r="H1349" s="23">
        <v>88960991</v>
      </c>
      <c r="I1349" s="23">
        <v>0</v>
      </c>
      <c r="J1349" s="23">
        <v>6657777419</v>
      </c>
      <c r="K1349" s="22"/>
      <c r="L1349" s="22"/>
      <c r="T1349">
        <f t="shared" si="55"/>
        <v>12</v>
      </c>
      <c r="V1349" t="s">
        <v>573</v>
      </c>
    </row>
    <row r="1350" spans="1:22" x14ac:dyDescent="0.25">
      <c r="A1350" s="21">
        <v>45636</v>
      </c>
      <c r="B1350" s="21">
        <v>45636</v>
      </c>
      <c r="C1350" s="22" t="s">
        <v>9455</v>
      </c>
      <c r="D1350" s="22" t="s">
        <v>10248</v>
      </c>
      <c r="E1350" s="22" t="s">
        <v>6169</v>
      </c>
      <c r="F1350" s="22" t="s">
        <v>6170</v>
      </c>
      <c r="G1350" s="23">
        <v>0</v>
      </c>
      <c r="H1350" s="23">
        <v>88960991</v>
      </c>
      <c r="I1350" s="23">
        <v>0</v>
      </c>
      <c r="J1350" s="23">
        <v>6746738410</v>
      </c>
      <c r="K1350" s="22"/>
      <c r="L1350" s="22"/>
      <c r="T1350">
        <f t="shared" si="55"/>
        <v>12</v>
      </c>
      <c r="V1350" t="s">
        <v>573</v>
      </c>
    </row>
    <row r="1351" spans="1:22" x14ac:dyDescent="0.25">
      <c r="A1351" s="21">
        <v>45636</v>
      </c>
      <c r="B1351" s="21">
        <v>45636</v>
      </c>
      <c r="C1351" s="22" t="s">
        <v>9455</v>
      </c>
      <c r="D1351" s="22" t="s">
        <v>10249</v>
      </c>
      <c r="E1351" s="22" t="s">
        <v>6169</v>
      </c>
      <c r="F1351" s="22" t="s">
        <v>6170</v>
      </c>
      <c r="G1351" s="23">
        <v>0</v>
      </c>
      <c r="H1351" s="23">
        <v>92697064</v>
      </c>
      <c r="I1351" s="23">
        <v>0</v>
      </c>
      <c r="J1351" s="23">
        <v>6839435474</v>
      </c>
      <c r="K1351" s="22"/>
      <c r="L1351" s="22"/>
      <c r="T1351">
        <f t="shared" si="55"/>
        <v>12</v>
      </c>
      <c r="V1351" t="s">
        <v>573</v>
      </c>
    </row>
    <row r="1352" spans="1:22" x14ac:dyDescent="0.25">
      <c r="A1352" s="21">
        <v>45636</v>
      </c>
      <c r="B1352" s="21">
        <v>45636</v>
      </c>
      <c r="C1352" s="22" t="s">
        <v>9455</v>
      </c>
      <c r="D1352" s="22" t="s">
        <v>10250</v>
      </c>
      <c r="E1352" s="22" t="s">
        <v>6169</v>
      </c>
      <c r="F1352" s="22" t="s">
        <v>6170</v>
      </c>
      <c r="G1352" s="23">
        <v>0</v>
      </c>
      <c r="H1352" s="23">
        <v>88546406</v>
      </c>
      <c r="I1352" s="23">
        <v>0</v>
      </c>
      <c r="J1352" s="23">
        <v>6927981880</v>
      </c>
      <c r="K1352" s="22"/>
      <c r="L1352" s="22"/>
      <c r="T1352">
        <f t="shared" si="55"/>
        <v>12</v>
      </c>
      <c r="V1352" t="s">
        <v>573</v>
      </c>
    </row>
    <row r="1353" spans="1:22" x14ac:dyDescent="0.25">
      <c r="A1353" s="21">
        <v>45636</v>
      </c>
      <c r="B1353" s="21">
        <v>45636</v>
      </c>
      <c r="C1353" s="22" t="s">
        <v>9455</v>
      </c>
      <c r="D1353" s="22" t="s">
        <v>10251</v>
      </c>
      <c r="E1353" s="22" t="s">
        <v>6169</v>
      </c>
      <c r="F1353" s="22" t="s">
        <v>6170</v>
      </c>
      <c r="G1353" s="23">
        <v>0</v>
      </c>
      <c r="H1353" s="23">
        <v>80933211</v>
      </c>
      <c r="I1353" s="23">
        <v>0</v>
      </c>
      <c r="J1353" s="23">
        <v>7008915091</v>
      </c>
      <c r="K1353" s="22"/>
      <c r="L1353" s="22"/>
      <c r="T1353">
        <f t="shared" si="55"/>
        <v>12</v>
      </c>
      <c r="V1353" t="s">
        <v>573</v>
      </c>
    </row>
    <row r="1354" spans="1:22" x14ac:dyDescent="0.25">
      <c r="A1354" s="21">
        <v>45636</v>
      </c>
      <c r="B1354" s="21">
        <v>45636</v>
      </c>
      <c r="C1354" s="22" t="s">
        <v>9455</v>
      </c>
      <c r="D1354" s="22" t="s">
        <v>10252</v>
      </c>
      <c r="E1354" s="22" t="s">
        <v>6169</v>
      </c>
      <c r="F1354" s="22" t="s">
        <v>6170</v>
      </c>
      <c r="G1354" s="23">
        <v>0</v>
      </c>
      <c r="H1354" s="23">
        <v>115889739</v>
      </c>
      <c r="I1354" s="23">
        <v>0</v>
      </c>
      <c r="J1354" s="23">
        <v>7124804830</v>
      </c>
      <c r="K1354" s="22"/>
      <c r="L1354" s="22"/>
      <c r="T1354">
        <f t="shared" si="55"/>
        <v>12</v>
      </c>
      <c r="V1354" t="s">
        <v>573</v>
      </c>
    </row>
    <row r="1355" spans="1:22" x14ac:dyDescent="0.25">
      <c r="A1355" s="21">
        <v>45636</v>
      </c>
      <c r="B1355" s="21">
        <v>45636</v>
      </c>
      <c r="C1355" s="22" t="s">
        <v>9455</v>
      </c>
      <c r="D1355" s="22" t="s">
        <v>10253</v>
      </c>
      <c r="E1355" s="22" t="s">
        <v>6169</v>
      </c>
      <c r="F1355" s="22" t="s">
        <v>6170</v>
      </c>
      <c r="G1355" s="23">
        <v>0</v>
      </c>
      <c r="H1355" s="23">
        <v>104732902</v>
      </c>
      <c r="I1355" s="23">
        <v>0</v>
      </c>
      <c r="J1355" s="23">
        <v>7229537732</v>
      </c>
      <c r="K1355" s="22"/>
      <c r="L1355" s="22"/>
      <c r="T1355">
        <f t="shared" si="55"/>
        <v>12</v>
      </c>
      <c r="V1355" t="s">
        <v>573</v>
      </c>
    </row>
    <row r="1356" spans="1:22" x14ac:dyDescent="0.25">
      <c r="A1356" s="21">
        <v>45636</v>
      </c>
      <c r="B1356" s="21">
        <v>45636</v>
      </c>
      <c r="C1356" s="22" t="s">
        <v>9455</v>
      </c>
      <c r="D1356" s="22" t="s">
        <v>10254</v>
      </c>
      <c r="E1356" s="22" t="s">
        <v>6169</v>
      </c>
      <c r="F1356" s="22" t="s">
        <v>6170</v>
      </c>
      <c r="G1356" s="23">
        <v>0</v>
      </c>
      <c r="H1356" s="23">
        <v>87963441</v>
      </c>
      <c r="I1356" s="23">
        <v>0</v>
      </c>
      <c r="J1356" s="23">
        <v>7317501173</v>
      </c>
      <c r="K1356" s="22"/>
      <c r="L1356" s="22"/>
      <c r="T1356">
        <f t="shared" si="55"/>
        <v>12</v>
      </c>
      <c r="V1356" t="s">
        <v>573</v>
      </c>
    </row>
    <row r="1357" spans="1:22" x14ac:dyDescent="0.25">
      <c r="A1357" s="21">
        <v>45636</v>
      </c>
      <c r="B1357" s="21">
        <v>45636</v>
      </c>
      <c r="C1357" s="22" t="s">
        <v>9455</v>
      </c>
      <c r="D1357" s="22" t="s">
        <v>10255</v>
      </c>
      <c r="E1357" s="22" t="s">
        <v>6169</v>
      </c>
      <c r="F1357" s="22" t="s">
        <v>6170</v>
      </c>
      <c r="G1357" s="23">
        <v>0</v>
      </c>
      <c r="H1357" s="23">
        <v>87975437</v>
      </c>
      <c r="I1357" s="23">
        <v>0</v>
      </c>
      <c r="J1357" s="23">
        <v>7405476610</v>
      </c>
      <c r="K1357" s="22"/>
      <c r="L1357" s="22"/>
      <c r="T1357">
        <f t="shared" si="55"/>
        <v>12</v>
      </c>
      <c r="V1357" t="s">
        <v>573</v>
      </c>
    </row>
    <row r="1358" spans="1:22" x14ac:dyDescent="0.25">
      <c r="A1358" s="21">
        <v>45636</v>
      </c>
      <c r="B1358" s="21">
        <v>45636</v>
      </c>
      <c r="C1358" s="22" t="s">
        <v>9455</v>
      </c>
      <c r="D1358" s="22" t="s">
        <v>10256</v>
      </c>
      <c r="E1358" s="22" t="s">
        <v>6169</v>
      </c>
      <c r="F1358" s="22" t="s">
        <v>6170</v>
      </c>
      <c r="G1358" s="23">
        <v>0</v>
      </c>
      <c r="H1358" s="23">
        <v>99335558</v>
      </c>
      <c r="I1358" s="23">
        <v>0</v>
      </c>
      <c r="J1358" s="23">
        <v>7504812168</v>
      </c>
      <c r="K1358" s="22"/>
      <c r="L1358" s="22"/>
      <c r="T1358">
        <f t="shared" si="55"/>
        <v>12</v>
      </c>
      <c r="V1358" t="s">
        <v>573</v>
      </c>
    </row>
    <row r="1359" spans="1:22" x14ac:dyDescent="0.25">
      <c r="A1359" s="21">
        <v>45636</v>
      </c>
      <c r="B1359" s="21">
        <v>45636</v>
      </c>
      <c r="C1359" s="22" t="s">
        <v>9455</v>
      </c>
      <c r="D1359" s="22" t="s">
        <v>10257</v>
      </c>
      <c r="E1359" s="22" t="s">
        <v>6169</v>
      </c>
      <c r="F1359" s="22" t="s">
        <v>6170</v>
      </c>
      <c r="G1359" s="23">
        <v>0</v>
      </c>
      <c r="H1359" s="23">
        <v>80865023</v>
      </c>
      <c r="I1359" s="23">
        <v>0</v>
      </c>
      <c r="J1359" s="23">
        <v>7585677191</v>
      </c>
      <c r="K1359" s="22"/>
      <c r="L1359" s="22"/>
      <c r="T1359">
        <f t="shared" si="55"/>
        <v>12</v>
      </c>
      <c r="V1359" t="s">
        <v>573</v>
      </c>
    </row>
    <row r="1360" spans="1:22" x14ac:dyDescent="0.25">
      <c r="A1360" s="21">
        <v>45636</v>
      </c>
      <c r="B1360" s="21">
        <v>45636</v>
      </c>
      <c r="C1360" s="22" t="s">
        <v>9455</v>
      </c>
      <c r="D1360" s="22" t="s">
        <v>10258</v>
      </c>
      <c r="E1360" s="22" t="s">
        <v>6169</v>
      </c>
      <c r="F1360" s="22" t="s">
        <v>6170</v>
      </c>
      <c r="G1360" s="23">
        <v>0</v>
      </c>
      <c r="H1360" s="23">
        <v>68361596</v>
      </c>
      <c r="I1360" s="23">
        <v>0</v>
      </c>
      <c r="J1360" s="23">
        <v>7654038787</v>
      </c>
      <c r="K1360" s="22"/>
      <c r="L1360" s="22"/>
      <c r="T1360">
        <f t="shared" si="55"/>
        <v>12</v>
      </c>
      <c r="V1360" t="s">
        <v>573</v>
      </c>
    </row>
    <row r="1361" spans="1:22" x14ac:dyDescent="0.25">
      <c r="A1361" s="21">
        <v>45636</v>
      </c>
      <c r="B1361" s="21">
        <v>45636</v>
      </c>
      <c r="C1361" s="22" t="s">
        <v>9455</v>
      </c>
      <c r="D1361" s="22" t="s">
        <v>10259</v>
      </c>
      <c r="E1361" s="22" t="s">
        <v>6169</v>
      </c>
      <c r="F1361" s="22" t="s">
        <v>6170</v>
      </c>
      <c r="G1361" s="23">
        <v>0</v>
      </c>
      <c r="H1361" s="23">
        <v>49390504</v>
      </c>
      <c r="I1361" s="23">
        <v>0</v>
      </c>
      <c r="J1361" s="23">
        <v>7703429291</v>
      </c>
      <c r="K1361" s="22"/>
      <c r="L1361" s="22"/>
      <c r="T1361">
        <f t="shared" si="55"/>
        <v>12</v>
      </c>
      <c r="V1361" t="s">
        <v>573</v>
      </c>
    </row>
    <row r="1362" spans="1:22" x14ac:dyDescent="0.25">
      <c r="A1362" s="21">
        <v>45636</v>
      </c>
      <c r="B1362" s="21">
        <v>45636</v>
      </c>
      <c r="C1362" s="22" t="s">
        <v>9455</v>
      </c>
      <c r="D1362" s="22" t="s">
        <v>10260</v>
      </c>
      <c r="E1362" s="22" t="s">
        <v>6169</v>
      </c>
      <c r="F1362" s="22" t="s">
        <v>6170</v>
      </c>
      <c r="G1362" s="23">
        <v>0</v>
      </c>
      <c r="H1362" s="23">
        <v>45358626</v>
      </c>
      <c r="I1362" s="23">
        <v>0</v>
      </c>
      <c r="J1362" s="23">
        <v>7748787917</v>
      </c>
      <c r="K1362" s="22"/>
      <c r="L1362" s="22"/>
      <c r="T1362">
        <f t="shared" si="55"/>
        <v>12</v>
      </c>
      <c r="V1362" t="s">
        <v>573</v>
      </c>
    </row>
    <row r="1363" spans="1:22" x14ac:dyDescent="0.25">
      <c r="A1363" s="21">
        <v>45636</v>
      </c>
      <c r="B1363" s="21">
        <v>45636</v>
      </c>
      <c r="C1363" s="22" t="s">
        <v>9455</v>
      </c>
      <c r="D1363" s="22" t="s">
        <v>10261</v>
      </c>
      <c r="E1363" s="22" t="s">
        <v>6169</v>
      </c>
      <c r="F1363" s="22" t="s">
        <v>6170</v>
      </c>
      <c r="G1363" s="23">
        <v>0</v>
      </c>
      <c r="H1363" s="23">
        <v>62533823</v>
      </c>
      <c r="I1363" s="23">
        <v>0</v>
      </c>
      <c r="J1363" s="23">
        <v>7811321740</v>
      </c>
      <c r="K1363" s="22"/>
      <c r="L1363" s="22"/>
      <c r="T1363">
        <f t="shared" si="55"/>
        <v>12</v>
      </c>
      <c r="V1363" t="s">
        <v>573</v>
      </c>
    </row>
    <row r="1364" spans="1:22" x14ac:dyDescent="0.25">
      <c r="A1364" s="21">
        <v>45636</v>
      </c>
      <c r="B1364" s="21">
        <v>45636</v>
      </c>
      <c r="C1364" s="22" t="s">
        <v>9455</v>
      </c>
      <c r="D1364" s="22" t="s">
        <v>10262</v>
      </c>
      <c r="E1364" s="22" t="s">
        <v>6169</v>
      </c>
      <c r="F1364" s="22" t="s">
        <v>6170</v>
      </c>
      <c r="G1364" s="23">
        <v>0</v>
      </c>
      <c r="H1364" s="23">
        <v>59797926</v>
      </c>
      <c r="I1364" s="23">
        <v>0</v>
      </c>
      <c r="J1364" s="23">
        <v>7871119666</v>
      </c>
      <c r="K1364" s="22"/>
      <c r="L1364" s="22"/>
      <c r="T1364">
        <f t="shared" si="55"/>
        <v>12</v>
      </c>
      <c r="V1364" t="s">
        <v>573</v>
      </c>
    </row>
    <row r="1365" spans="1:22" x14ac:dyDescent="0.25">
      <c r="A1365" s="21">
        <v>45636</v>
      </c>
      <c r="B1365" s="21">
        <v>45636</v>
      </c>
      <c r="C1365" s="22" t="s">
        <v>9455</v>
      </c>
      <c r="D1365" s="22" t="s">
        <v>10263</v>
      </c>
      <c r="E1365" s="22" t="s">
        <v>6169</v>
      </c>
      <c r="F1365" s="22" t="s">
        <v>6170</v>
      </c>
      <c r="G1365" s="23">
        <v>0</v>
      </c>
      <c r="H1365" s="23">
        <v>62664949</v>
      </c>
      <c r="I1365" s="23">
        <v>0</v>
      </c>
      <c r="J1365" s="23">
        <v>7933784615</v>
      </c>
      <c r="K1365" s="22"/>
      <c r="L1365" s="22"/>
      <c r="T1365">
        <f t="shared" si="55"/>
        <v>12</v>
      </c>
      <c r="V1365" t="s">
        <v>573</v>
      </c>
    </row>
    <row r="1366" spans="1:22" x14ac:dyDescent="0.25">
      <c r="A1366" s="21">
        <v>45636</v>
      </c>
      <c r="B1366" s="21">
        <v>45636</v>
      </c>
      <c r="C1366" s="22" t="s">
        <v>9455</v>
      </c>
      <c r="D1366" s="22" t="s">
        <v>10264</v>
      </c>
      <c r="E1366" s="22" t="s">
        <v>6169</v>
      </c>
      <c r="F1366" s="22" t="s">
        <v>6170</v>
      </c>
      <c r="G1366" s="23">
        <v>0</v>
      </c>
      <c r="H1366" s="23">
        <v>61258243</v>
      </c>
      <c r="I1366" s="23">
        <v>0</v>
      </c>
      <c r="J1366" s="23">
        <v>7995042858</v>
      </c>
      <c r="K1366" s="22"/>
      <c r="L1366" s="22"/>
      <c r="T1366">
        <f t="shared" si="55"/>
        <v>12</v>
      </c>
      <c r="V1366" t="s">
        <v>573</v>
      </c>
    </row>
    <row r="1367" spans="1:22" x14ac:dyDescent="0.25">
      <c r="A1367" s="21">
        <v>45636</v>
      </c>
      <c r="B1367" s="21">
        <v>45636</v>
      </c>
      <c r="C1367" s="22" t="s">
        <v>9455</v>
      </c>
      <c r="D1367" s="22" t="s">
        <v>10265</v>
      </c>
      <c r="E1367" s="22" t="s">
        <v>6169</v>
      </c>
      <c r="F1367" s="22" t="s">
        <v>6170</v>
      </c>
      <c r="G1367" s="23">
        <v>0</v>
      </c>
      <c r="H1367" s="23">
        <v>64471464</v>
      </c>
      <c r="I1367" s="23">
        <v>0</v>
      </c>
      <c r="J1367" s="23">
        <v>8059514322</v>
      </c>
      <c r="K1367" s="22"/>
      <c r="L1367" s="22"/>
      <c r="T1367">
        <f t="shared" si="55"/>
        <v>12</v>
      </c>
      <c r="V1367" t="s">
        <v>573</v>
      </c>
    </row>
    <row r="1368" spans="1:22" x14ac:dyDescent="0.25">
      <c r="A1368" s="21">
        <v>45636</v>
      </c>
      <c r="B1368" s="21">
        <v>45636</v>
      </c>
      <c r="C1368" s="22" t="s">
        <v>9455</v>
      </c>
      <c r="D1368" s="22" t="s">
        <v>10266</v>
      </c>
      <c r="E1368" s="22" t="s">
        <v>6169</v>
      </c>
      <c r="F1368" s="22" t="s">
        <v>6170</v>
      </c>
      <c r="G1368" s="23">
        <v>0</v>
      </c>
      <c r="H1368" s="23">
        <v>64703470</v>
      </c>
      <c r="I1368" s="23">
        <v>0</v>
      </c>
      <c r="J1368" s="23">
        <v>8124217792</v>
      </c>
      <c r="K1368" s="22"/>
      <c r="L1368" s="22"/>
      <c r="T1368">
        <f t="shared" si="55"/>
        <v>12</v>
      </c>
      <c r="V1368" t="s">
        <v>573</v>
      </c>
    </row>
    <row r="1369" spans="1:22" x14ac:dyDescent="0.25">
      <c r="A1369" s="21">
        <v>45636</v>
      </c>
      <c r="B1369" s="21">
        <v>45636</v>
      </c>
      <c r="C1369" s="22" t="s">
        <v>9455</v>
      </c>
      <c r="D1369" s="22" t="s">
        <v>10267</v>
      </c>
      <c r="E1369" s="22" t="s">
        <v>6169</v>
      </c>
      <c r="F1369" s="22" t="s">
        <v>6170</v>
      </c>
      <c r="G1369" s="23">
        <v>0</v>
      </c>
      <c r="H1369" s="23">
        <v>84024808</v>
      </c>
      <c r="I1369" s="23">
        <v>0</v>
      </c>
      <c r="J1369" s="23">
        <v>8208242600</v>
      </c>
      <c r="K1369" s="22"/>
      <c r="L1369" s="22"/>
      <c r="T1369">
        <f t="shared" si="55"/>
        <v>12</v>
      </c>
      <c r="V1369" t="s">
        <v>573</v>
      </c>
    </row>
    <row r="1370" spans="1:22" x14ac:dyDescent="0.25">
      <c r="A1370" s="21">
        <v>45636</v>
      </c>
      <c r="B1370" s="21">
        <v>45636</v>
      </c>
      <c r="C1370" s="22" t="s">
        <v>9455</v>
      </c>
      <c r="D1370" s="22" t="s">
        <v>10268</v>
      </c>
      <c r="E1370" s="22" t="s">
        <v>6169</v>
      </c>
      <c r="F1370" s="22" t="s">
        <v>6170</v>
      </c>
      <c r="G1370" s="23">
        <v>0</v>
      </c>
      <c r="H1370" s="23">
        <v>114316831</v>
      </c>
      <c r="I1370" s="23">
        <v>0</v>
      </c>
      <c r="J1370" s="23">
        <v>8322559431</v>
      </c>
      <c r="K1370" s="22"/>
      <c r="L1370" s="22"/>
      <c r="T1370">
        <f t="shared" si="55"/>
        <v>12</v>
      </c>
      <c r="V1370" t="s">
        <v>573</v>
      </c>
    </row>
    <row r="1371" spans="1:22" x14ac:dyDescent="0.25">
      <c r="A1371" s="21">
        <v>45636</v>
      </c>
      <c r="B1371" s="21">
        <v>45636</v>
      </c>
      <c r="C1371" s="22" t="s">
        <v>9455</v>
      </c>
      <c r="D1371" s="22" t="s">
        <v>10269</v>
      </c>
      <c r="E1371" s="22" t="s">
        <v>6169</v>
      </c>
      <c r="F1371" s="22" t="s">
        <v>6170</v>
      </c>
      <c r="G1371" s="23">
        <v>0</v>
      </c>
      <c r="H1371" s="23">
        <v>114135687</v>
      </c>
      <c r="I1371" s="23">
        <v>0</v>
      </c>
      <c r="J1371" s="23">
        <v>8436695118</v>
      </c>
      <c r="K1371" s="22"/>
      <c r="L1371" s="22"/>
      <c r="T1371">
        <f t="shared" si="55"/>
        <v>12</v>
      </c>
      <c r="V1371" t="s">
        <v>573</v>
      </c>
    </row>
    <row r="1372" spans="1:22" x14ac:dyDescent="0.25">
      <c r="A1372" s="21">
        <v>45636</v>
      </c>
      <c r="B1372" s="21">
        <v>45636</v>
      </c>
      <c r="C1372" s="22" t="s">
        <v>9455</v>
      </c>
      <c r="D1372" s="22" t="s">
        <v>10270</v>
      </c>
      <c r="E1372" s="22" t="s">
        <v>6169</v>
      </c>
      <c r="F1372" s="22" t="s">
        <v>6170</v>
      </c>
      <c r="G1372" s="23">
        <v>0</v>
      </c>
      <c r="H1372" s="23">
        <v>77399817</v>
      </c>
      <c r="I1372" s="23">
        <v>0</v>
      </c>
      <c r="J1372" s="23">
        <v>8514094935</v>
      </c>
      <c r="K1372" s="22"/>
      <c r="L1372" s="22"/>
      <c r="T1372">
        <f t="shared" si="55"/>
        <v>12</v>
      </c>
      <c r="V1372" t="s">
        <v>573</v>
      </c>
    </row>
    <row r="1373" spans="1:22" x14ac:dyDescent="0.25">
      <c r="A1373" s="21">
        <v>45636</v>
      </c>
      <c r="B1373" s="21">
        <v>45636</v>
      </c>
      <c r="C1373" s="22" t="s">
        <v>9455</v>
      </c>
      <c r="D1373" s="22" t="s">
        <v>10271</v>
      </c>
      <c r="E1373" s="22" t="s">
        <v>6169</v>
      </c>
      <c r="F1373" s="22" t="s">
        <v>6170</v>
      </c>
      <c r="G1373" s="23">
        <v>0</v>
      </c>
      <c r="H1373" s="23">
        <v>84691627</v>
      </c>
      <c r="I1373" s="23">
        <v>0</v>
      </c>
      <c r="J1373" s="23">
        <v>8598786562</v>
      </c>
      <c r="K1373" s="22"/>
      <c r="L1373" s="22"/>
      <c r="T1373">
        <f t="shared" si="55"/>
        <v>12</v>
      </c>
      <c r="V1373" t="s">
        <v>573</v>
      </c>
    </row>
    <row r="1374" spans="1:22" x14ac:dyDescent="0.25">
      <c r="A1374" s="21">
        <v>45636</v>
      </c>
      <c r="B1374" s="21">
        <v>45636</v>
      </c>
      <c r="C1374" s="22" t="s">
        <v>9455</v>
      </c>
      <c r="D1374" s="22" t="s">
        <v>10272</v>
      </c>
      <c r="E1374" s="22" t="s">
        <v>6169</v>
      </c>
      <c r="F1374" s="22" t="s">
        <v>6170</v>
      </c>
      <c r="G1374" s="23">
        <v>0</v>
      </c>
      <c r="H1374" s="23">
        <v>69499727</v>
      </c>
      <c r="I1374" s="23">
        <v>0</v>
      </c>
      <c r="J1374" s="23">
        <v>8668286289</v>
      </c>
      <c r="K1374" s="22"/>
      <c r="L1374" s="22"/>
      <c r="T1374">
        <f t="shared" ref="T1374:T1437" si="56">+MONTH(A1374)</f>
        <v>12</v>
      </c>
      <c r="V1374" t="s">
        <v>573</v>
      </c>
    </row>
    <row r="1375" spans="1:22" x14ac:dyDescent="0.25">
      <c r="A1375" s="21">
        <v>45636</v>
      </c>
      <c r="B1375" s="21">
        <v>45636</v>
      </c>
      <c r="C1375" s="22" t="s">
        <v>9455</v>
      </c>
      <c r="D1375" s="22" t="s">
        <v>10273</v>
      </c>
      <c r="E1375" s="22" t="s">
        <v>6169</v>
      </c>
      <c r="F1375" s="22" t="s">
        <v>6170</v>
      </c>
      <c r="G1375" s="23">
        <v>0</v>
      </c>
      <c r="H1375" s="23">
        <v>63826280</v>
      </c>
      <c r="I1375" s="23">
        <v>0</v>
      </c>
      <c r="J1375" s="23">
        <v>8732112569</v>
      </c>
      <c r="K1375" s="22"/>
      <c r="L1375" s="22"/>
      <c r="T1375">
        <f t="shared" si="56"/>
        <v>12</v>
      </c>
      <c r="V1375" t="s">
        <v>573</v>
      </c>
    </row>
    <row r="1376" spans="1:22" x14ac:dyDescent="0.25">
      <c r="A1376" s="21">
        <v>45636</v>
      </c>
      <c r="B1376" s="21">
        <v>45636</v>
      </c>
      <c r="C1376" s="22" t="s">
        <v>9455</v>
      </c>
      <c r="D1376" s="22" t="s">
        <v>10274</v>
      </c>
      <c r="E1376" s="22" t="s">
        <v>6169</v>
      </c>
      <c r="F1376" s="22" t="s">
        <v>6170</v>
      </c>
      <c r="G1376" s="23">
        <v>0</v>
      </c>
      <c r="H1376" s="23">
        <v>46939632</v>
      </c>
      <c r="I1376" s="23">
        <v>0</v>
      </c>
      <c r="J1376" s="23">
        <v>8779052201</v>
      </c>
      <c r="K1376" s="22"/>
      <c r="L1376" s="22"/>
      <c r="T1376">
        <f t="shared" si="56"/>
        <v>12</v>
      </c>
      <c r="V1376" t="s">
        <v>573</v>
      </c>
    </row>
    <row r="1377" spans="1:22" x14ac:dyDescent="0.25">
      <c r="A1377" s="21">
        <v>45636</v>
      </c>
      <c r="B1377" s="21">
        <v>45636</v>
      </c>
      <c r="C1377" s="22" t="s">
        <v>9455</v>
      </c>
      <c r="D1377" s="22" t="s">
        <v>10275</v>
      </c>
      <c r="E1377" s="22" t="s">
        <v>6169</v>
      </c>
      <c r="F1377" s="22" t="s">
        <v>6170</v>
      </c>
      <c r="G1377" s="23">
        <v>0</v>
      </c>
      <c r="H1377" s="23">
        <v>57775359</v>
      </c>
      <c r="I1377" s="23">
        <v>0</v>
      </c>
      <c r="J1377" s="23">
        <v>8836827560</v>
      </c>
      <c r="K1377" s="22"/>
      <c r="L1377" s="22"/>
      <c r="T1377">
        <f t="shared" si="56"/>
        <v>12</v>
      </c>
      <c r="V1377" t="s">
        <v>573</v>
      </c>
    </row>
    <row r="1378" spans="1:22" x14ac:dyDescent="0.25">
      <c r="A1378" s="21">
        <v>45636</v>
      </c>
      <c r="B1378" s="21">
        <v>45636</v>
      </c>
      <c r="C1378" s="22" t="s">
        <v>9455</v>
      </c>
      <c r="D1378" s="22" t="s">
        <v>10276</v>
      </c>
      <c r="E1378" s="22" t="s">
        <v>6169</v>
      </c>
      <c r="F1378" s="22" t="s">
        <v>6170</v>
      </c>
      <c r="G1378" s="23">
        <v>0</v>
      </c>
      <c r="H1378" s="23">
        <v>69680466</v>
      </c>
      <c r="I1378" s="23">
        <v>0</v>
      </c>
      <c r="J1378" s="23">
        <v>8906508026</v>
      </c>
      <c r="K1378" s="22"/>
      <c r="L1378" s="22"/>
      <c r="T1378">
        <f t="shared" si="56"/>
        <v>12</v>
      </c>
      <c r="V1378" t="s">
        <v>573</v>
      </c>
    </row>
    <row r="1379" spans="1:22" x14ac:dyDescent="0.25">
      <c r="A1379" s="21">
        <v>45636</v>
      </c>
      <c r="B1379" s="21">
        <v>45636</v>
      </c>
      <c r="C1379" s="22" t="s">
        <v>9455</v>
      </c>
      <c r="D1379" s="22" t="s">
        <v>10277</v>
      </c>
      <c r="E1379" s="22" t="s">
        <v>6169</v>
      </c>
      <c r="F1379" s="22" t="s">
        <v>6170</v>
      </c>
      <c r="G1379" s="23">
        <v>0</v>
      </c>
      <c r="H1379" s="23">
        <v>94539030</v>
      </c>
      <c r="I1379" s="23">
        <v>0</v>
      </c>
      <c r="J1379" s="23">
        <v>9001047056</v>
      </c>
      <c r="K1379" s="22"/>
      <c r="L1379" s="22"/>
      <c r="T1379">
        <f t="shared" si="56"/>
        <v>12</v>
      </c>
      <c r="V1379" t="s">
        <v>573</v>
      </c>
    </row>
    <row r="1380" spans="1:22" x14ac:dyDescent="0.25">
      <c r="A1380" s="21">
        <v>45636</v>
      </c>
      <c r="B1380" s="21">
        <v>45636</v>
      </c>
      <c r="C1380" s="22" t="s">
        <v>9455</v>
      </c>
      <c r="D1380" s="22" t="s">
        <v>10278</v>
      </c>
      <c r="E1380" s="22" t="s">
        <v>6169</v>
      </c>
      <c r="F1380" s="22" t="s">
        <v>6170</v>
      </c>
      <c r="G1380" s="23">
        <v>0</v>
      </c>
      <c r="H1380" s="23">
        <v>74813512</v>
      </c>
      <c r="I1380" s="23">
        <v>0</v>
      </c>
      <c r="J1380" s="23">
        <v>9075860568</v>
      </c>
      <c r="K1380" s="22"/>
      <c r="L1380" s="22"/>
      <c r="T1380">
        <f t="shared" si="56"/>
        <v>12</v>
      </c>
      <c r="V1380" t="s">
        <v>573</v>
      </c>
    </row>
    <row r="1381" spans="1:22" x14ac:dyDescent="0.25">
      <c r="A1381" s="21">
        <v>45636</v>
      </c>
      <c r="B1381" s="21">
        <v>45636</v>
      </c>
      <c r="C1381" s="22" t="s">
        <v>9455</v>
      </c>
      <c r="D1381" s="22" t="s">
        <v>10279</v>
      </c>
      <c r="E1381" s="22" t="s">
        <v>6169</v>
      </c>
      <c r="F1381" s="22" t="s">
        <v>6170</v>
      </c>
      <c r="G1381" s="23">
        <v>0</v>
      </c>
      <c r="H1381" s="23">
        <v>93473004</v>
      </c>
      <c r="I1381" s="23">
        <v>0</v>
      </c>
      <c r="J1381" s="23">
        <v>9169333572</v>
      </c>
      <c r="K1381" s="22"/>
      <c r="L1381" s="22"/>
      <c r="T1381">
        <f t="shared" si="56"/>
        <v>12</v>
      </c>
      <c r="V1381" t="s">
        <v>573</v>
      </c>
    </row>
    <row r="1382" spans="1:22" x14ac:dyDescent="0.25">
      <c r="A1382" s="21">
        <v>45636</v>
      </c>
      <c r="B1382" s="21">
        <v>45636</v>
      </c>
      <c r="C1382" s="22" t="s">
        <v>9455</v>
      </c>
      <c r="D1382" s="22" t="s">
        <v>10280</v>
      </c>
      <c r="E1382" s="22" t="s">
        <v>6169</v>
      </c>
      <c r="F1382" s="22" t="s">
        <v>6170</v>
      </c>
      <c r="G1382" s="23">
        <v>0</v>
      </c>
      <c r="H1382" s="23">
        <v>73915738</v>
      </c>
      <c r="I1382" s="23">
        <v>0</v>
      </c>
      <c r="J1382" s="23">
        <v>9243249310</v>
      </c>
      <c r="K1382" s="22"/>
      <c r="L1382" s="22"/>
      <c r="T1382">
        <f t="shared" si="56"/>
        <v>12</v>
      </c>
      <c r="V1382" t="s">
        <v>573</v>
      </c>
    </row>
    <row r="1383" spans="1:22" x14ac:dyDescent="0.25">
      <c r="A1383" s="21">
        <v>45636</v>
      </c>
      <c r="B1383" s="21">
        <v>45636</v>
      </c>
      <c r="C1383" s="22" t="s">
        <v>9455</v>
      </c>
      <c r="D1383" s="22" t="s">
        <v>10281</v>
      </c>
      <c r="E1383" s="22" t="s">
        <v>6169</v>
      </c>
      <c r="F1383" s="22" t="s">
        <v>6170</v>
      </c>
      <c r="G1383" s="23">
        <v>0</v>
      </c>
      <c r="H1383" s="23">
        <v>65284524</v>
      </c>
      <c r="I1383" s="23">
        <v>0</v>
      </c>
      <c r="J1383" s="23">
        <v>9308533834</v>
      </c>
      <c r="K1383" s="22"/>
      <c r="L1383" s="22"/>
      <c r="T1383">
        <f t="shared" si="56"/>
        <v>12</v>
      </c>
      <c r="V1383" t="s">
        <v>573</v>
      </c>
    </row>
    <row r="1384" spans="1:22" x14ac:dyDescent="0.25">
      <c r="A1384" s="21">
        <v>45636</v>
      </c>
      <c r="B1384" s="21">
        <v>45636</v>
      </c>
      <c r="C1384" s="22" t="s">
        <v>9455</v>
      </c>
      <c r="D1384" s="22" t="s">
        <v>10282</v>
      </c>
      <c r="E1384" s="22" t="s">
        <v>6169</v>
      </c>
      <c r="F1384" s="22" t="s">
        <v>6170</v>
      </c>
      <c r="G1384" s="23">
        <v>0</v>
      </c>
      <c r="H1384" s="23">
        <v>42877762</v>
      </c>
      <c r="I1384" s="23">
        <v>0</v>
      </c>
      <c r="J1384" s="23">
        <v>9351411596</v>
      </c>
      <c r="K1384" s="22"/>
      <c r="L1384" s="22"/>
      <c r="T1384">
        <f t="shared" si="56"/>
        <v>12</v>
      </c>
      <c r="V1384" t="s">
        <v>573</v>
      </c>
    </row>
    <row r="1385" spans="1:22" x14ac:dyDescent="0.25">
      <c r="A1385" s="21">
        <v>45636</v>
      </c>
      <c r="B1385" s="21">
        <v>45636</v>
      </c>
      <c r="C1385" s="22" t="s">
        <v>9455</v>
      </c>
      <c r="D1385" s="22" t="s">
        <v>10283</v>
      </c>
      <c r="E1385" s="22" t="s">
        <v>6169</v>
      </c>
      <c r="F1385" s="22" t="s">
        <v>6170</v>
      </c>
      <c r="G1385" s="23">
        <v>0</v>
      </c>
      <c r="H1385" s="23">
        <v>58664807</v>
      </c>
      <c r="I1385" s="23">
        <v>0</v>
      </c>
      <c r="J1385" s="23">
        <v>9410076403</v>
      </c>
      <c r="K1385" s="22"/>
      <c r="L1385" s="22"/>
      <c r="T1385">
        <f t="shared" si="56"/>
        <v>12</v>
      </c>
      <c r="V1385" t="s">
        <v>573</v>
      </c>
    </row>
    <row r="1386" spans="1:22" x14ac:dyDescent="0.25">
      <c r="A1386" s="21">
        <v>45639</v>
      </c>
      <c r="B1386" s="21">
        <v>45639</v>
      </c>
      <c r="C1386" s="22" t="s">
        <v>9462</v>
      </c>
      <c r="D1386" s="22" t="s">
        <v>10284</v>
      </c>
      <c r="E1386" s="22" t="s">
        <v>6169</v>
      </c>
      <c r="F1386" s="22" t="s">
        <v>6170</v>
      </c>
      <c r="G1386" s="23">
        <v>0</v>
      </c>
      <c r="H1386" s="23">
        <v>18181818</v>
      </c>
      <c r="I1386" s="23">
        <v>0</v>
      </c>
      <c r="J1386" s="23">
        <v>9428258221</v>
      </c>
      <c r="K1386" s="22"/>
      <c r="L1386" s="22"/>
      <c r="T1386">
        <f t="shared" si="56"/>
        <v>12</v>
      </c>
      <c r="V1386" t="s">
        <v>573</v>
      </c>
    </row>
    <row r="1387" spans="1:22" x14ac:dyDescent="0.25">
      <c r="A1387" s="21">
        <v>45643</v>
      </c>
      <c r="B1387" s="21">
        <v>45643</v>
      </c>
      <c r="C1387" s="22" t="s">
        <v>9490</v>
      </c>
      <c r="D1387" s="22" t="s">
        <v>10285</v>
      </c>
      <c r="E1387" s="22" t="s">
        <v>6169</v>
      </c>
      <c r="F1387" s="22" t="s">
        <v>6170</v>
      </c>
      <c r="G1387" s="23">
        <v>0</v>
      </c>
      <c r="H1387" s="23">
        <v>87472371</v>
      </c>
      <c r="I1387" s="23">
        <v>0</v>
      </c>
      <c r="J1387" s="23">
        <v>9515730592</v>
      </c>
      <c r="K1387" s="22"/>
      <c r="L1387" s="22"/>
      <c r="T1387">
        <f t="shared" si="56"/>
        <v>12</v>
      </c>
      <c r="V1387" t="s">
        <v>573</v>
      </c>
    </row>
    <row r="1388" spans="1:22" x14ac:dyDescent="0.25">
      <c r="A1388" s="21">
        <v>45643</v>
      </c>
      <c r="B1388" s="21">
        <v>45643</v>
      </c>
      <c r="C1388" s="22" t="s">
        <v>9490</v>
      </c>
      <c r="D1388" s="22" t="s">
        <v>10286</v>
      </c>
      <c r="E1388" s="22" t="s">
        <v>6169</v>
      </c>
      <c r="F1388" s="22" t="s">
        <v>6170</v>
      </c>
      <c r="G1388" s="23">
        <v>0</v>
      </c>
      <c r="H1388" s="23">
        <v>59793155</v>
      </c>
      <c r="I1388" s="23">
        <v>0</v>
      </c>
      <c r="J1388" s="23">
        <v>9575523747</v>
      </c>
      <c r="K1388" s="22"/>
      <c r="L1388" s="22"/>
      <c r="T1388">
        <f t="shared" si="56"/>
        <v>12</v>
      </c>
      <c r="V1388" t="s">
        <v>573</v>
      </c>
    </row>
    <row r="1389" spans="1:22" x14ac:dyDescent="0.25">
      <c r="A1389" s="21">
        <v>45643</v>
      </c>
      <c r="B1389" s="21">
        <v>45643</v>
      </c>
      <c r="C1389" s="22" t="s">
        <v>9490</v>
      </c>
      <c r="D1389" s="22" t="s">
        <v>10287</v>
      </c>
      <c r="E1389" s="22" t="s">
        <v>6169</v>
      </c>
      <c r="F1389" s="22" t="s">
        <v>6170</v>
      </c>
      <c r="G1389" s="23">
        <v>0</v>
      </c>
      <c r="H1389" s="23">
        <v>255184405</v>
      </c>
      <c r="I1389" s="23">
        <v>0</v>
      </c>
      <c r="J1389" s="23">
        <v>9830708152</v>
      </c>
      <c r="K1389" s="22"/>
      <c r="L1389" s="22"/>
      <c r="T1389">
        <f t="shared" si="56"/>
        <v>12</v>
      </c>
      <c r="V1389" t="s">
        <v>573</v>
      </c>
    </row>
    <row r="1390" spans="1:22" x14ac:dyDescent="0.25">
      <c r="A1390" s="21">
        <v>45643</v>
      </c>
      <c r="B1390" s="21">
        <v>45643</v>
      </c>
      <c r="C1390" s="22" t="s">
        <v>9490</v>
      </c>
      <c r="D1390" s="22" t="s">
        <v>10288</v>
      </c>
      <c r="E1390" s="22" t="s">
        <v>6169</v>
      </c>
      <c r="F1390" s="22" t="s">
        <v>6170</v>
      </c>
      <c r="G1390" s="23">
        <v>0</v>
      </c>
      <c r="H1390" s="23">
        <v>17063343</v>
      </c>
      <c r="I1390" s="23">
        <v>0</v>
      </c>
      <c r="J1390" s="23">
        <v>9847771495</v>
      </c>
      <c r="K1390" s="22"/>
      <c r="L1390" s="22"/>
      <c r="T1390">
        <f t="shared" si="56"/>
        <v>12</v>
      </c>
      <c r="V1390" t="s">
        <v>573</v>
      </c>
    </row>
    <row r="1391" spans="1:22" x14ac:dyDescent="0.25">
      <c r="A1391" s="21">
        <v>45643</v>
      </c>
      <c r="B1391" s="21">
        <v>45643</v>
      </c>
      <c r="C1391" s="22" t="s">
        <v>9490</v>
      </c>
      <c r="D1391" s="22" t="s">
        <v>10289</v>
      </c>
      <c r="E1391" s="22" t="s">
        <v>6169</v>
      </c>
      <c r="F1391" s="22" t="s">
        <v>6170</v>
      </c>
      <c r="G1391" s="23">
        <v>0</v>
      </c>
      <c r="H1391" s="23">
        <v>24642223</v>
      </c>
      <c r="I1391" s="23">
        <v>0</v>
      </c>
      <c r="J1391" s="23">
        <v>9872413718</v>
      </c>
      <c r="K1391" s="22"/>
      <c r="L1391" s="22"/>
      <c r="T1391">
        <f t="shared" si="56"/>
        <v>12</v>
      </c>
      <c r="V1391" t="s">
        <v>573</v>
      </c>
    </row>
    <row r="1392" spans="1:22" x14ac:dyDescent="0.25">
      <c r="A1392" s="21">
        <v>45643</v>
      </c>
      <c r="B1392" s="21">
        <v>45643</v>
      </c>
      <c r="C1392" s="22" t="s">
        <v>9490</v>
      </c>
      <c r="D1392" s="22" t="s">
        <v>10290</v>
      </c>
      <c r="E1392" s="22" t="s">
        <v>6169</v>
      </c>
      <c r="F1392" s="22" t="s">
        <v>6170</v>
      </c>
      <c r="G1392" s="23">
        <v>0</v>
      </c>
      <c r="H1392" s="23">
        <v>21145210</v>
      </c>
      <c r="I1392" s="23">
        <v>0</v>
      </c>
      <c r="J1392" s="23">
        <v>9893558928</v>
      </c>
      <c r="K1392" s="22"/>
      <c r="L1392" s="22"/>
      <c r="T1392">
        <f t="shared" si="56"/>
        <v>12</v>
      </c>
      <c r="V1392" t="s">
        <v>573</v>
      </c>
    </row>
    <row r="1393" spans="1:22" x14ac:dyDescent="0.25">
      <c r="A1393" s="21">
        <v>45643</v>
      </c>
      <c r="B1393" s="21">
        <v>45643</v>
      </c>
      <c r="C1393" s="22" t="s">
        <v>9490</v>
      </c>
      <c r="D1393" s="22" t="s">
        <v>10291</v>
      </c>
      <c r="E1393" s="22" t="s">
        <v>6169</v>
      </c>
      <c r="F1393" s="22" t="s">
        <v>6170</v>
      </c>
      <c r="G1393" s="23">
        <v>0</v>
      </c>
      <c r="H1393" s="23">
        <v>17913831</v>
      </c>
      <c r="I1393" s="23">
        <v>0</v>
      </c>
      <c r="J1393" s="23">
        <v>9911472759</v>
      </c>
      <c r="K1393" s="22"/>
      <c r="L1393" s="22"/>
      <c r="T1393">
        <f t="shared" si="56"/>
        <v>12</v>
      </c>
      <c r="V1393" t="s">
        <v>573</v>
      </c>
    </row>
    <row r="1394" spans="1:22" x14ac:dyDescent="0.25">
      <c r="A1394" s="21">
        <v>45643</v>
      </c>
      <c r="B1394" s="21">
        <v>45643</v>
      </c>
      <c r="C1394" s="22" t="s">
        <v>9490</v>
      </c>
      <c r="D1394" s="22" t="s">
        <v>10292</v>
      </c>
      <c r="E1394" s="22" t="s">
        <v>6169</v>
      </c>
      <c r="F1394" s="22" t="s">
        <v>6170</v>
      </c>
      <c r="G1394" s="23">
        <v>0</v>
      </c>
      <c r="H1394" s="23">
        <v>379643161</v>
      </c>
      <c r="I1394" s="23">
        <v>0</v>
      </c>
      <c r="J1394" s="23">
        <v>10291115920</v>
      </c>
      <c r="K1394" s="22"/>
      <c r="L1394" s="22"/>
      <c r="T1394">
        <f t="shared" si="56"/>
        <v>12</v>
      </c>
      <c r="V1394" t="s">
        <v>573</v>
      </c>
    </row>
    <row r="1395" spans="1:22" x14ac:dyDescent="0.25">
      <c r="A1395" s="21">
        <v>45643</v>
      </c>
      <c r="B1395" s="21">
        <v>45643</v>
      </c>
      <c r="C1395" s="22" t="s">
        <v>9490</v>
      </c>
      <c r="D1395" s="22" t="s">
        <v>10293</v>
      </c>
      <c r="E1395" s="22" t="s">
        <v>6169</v>
      </c>
      <c r="F1395" s="22" t="s">
        <v>6170</v>
      </c>
      <c r="G1395" s="23">
        <v>0</v>
      </c>
      <c r="H1395" s="23">
        <v>145476255</v>
      </c>
      <c r="I1395" s="23">
        <v>0</v>
      </c>
      <c r="J1395" s="23">
        <v>10436592175</v>
      </c>
      <c r="K1395" s="22"/>
      <c r="L1395" s="22"/>
      <c r="T1395">
        <f t="shared" si="56"/>
        <v>12</v>
      </c>
      <c r="V1395" t="s">
        <v>573</v>
      </c>
    </row>
    <row r="1396" spans="1:22" x14ac:dyDescent="0.25">
      <c r="A1396" s="21">
        <v>45643</v>
      </c>
      <c r="B1396" s="21">
        <v>45643</v>
      </c>
      <c r="C1396" s="22" t="s">
        <v>9490</v>
      </c>
      <c r="D1396" s="22" t="s">
        <v>10294</v>
      </c>
      <c r="E1396" s="22" t="s">
        <v>6169</v>
      </c>
      <c r="F1396" s="22" t="s">
        <v>6170</v>
      </c>
      <c r="G1396" s="23">
        <v>0</v>
      </c>
      <c r="H1396" s="23">
        <v>95412689</v>
      </c>
      <c r="I1396" s="23">
        <v>0</v>
      </c>
      <c r="J1396" s="23">
        <v>10532004864</v>
      </c>
      <c r="K1396" s="22"/>
      <c r="L1396" s="22"/>
      <c r="T1396">
        <f t="shared" si="56"/>
        <v>12</v>
      </c>
      <c r="V1396" t="s">
        <v>573</v>
      </c>
    </row>
    <row r="1397" spans="1:22" x14ac:dyDescent="0.25">
      <c r="A1397" s="21">
        <v>45643</v>
      </c>
      <c r="B1397" s="21">
        <v>45643</v>
      </c>
      <c r="C1397" s="22" t="s">
        <v>9490</v>
      </c>
      <c r="D1397" s="22" t="s">
        <v>10295</v>
      </c>
      <c r="E1397" s="22" t="s">
        <v>6169</v>
      </c>
      <c r="F1397" s="22" t="s">
        <v>6170</v>
      </c>
      <c r="G1397" s="23">
        <v>0</v>
      </c>
      <c r="H1397" s="23">
        <v>204833373</v>
      </c>
      <c r="I1397" s="23">
        <v>0</v>
      </c>
      <c r="J1397" s="23">
        <v>10736838237</v>
      </c>
      <c r="K1397" s="22"/>
      <c r="L1397" s="22"/>
      <c r="T1397">
        <f t="shared" si="56"/>
        <v>12</v>
      </c>
      <c r="V1397" t="s">
        <v>573</v>
      </c>
    </row>
    <row r="1398" spans="1:22" x14ac:dyDescent="0.25">
      <c r="A1398" s="21">
        <v>45643</v>
      </c>
      <c r="B1398" s="21">
        <v>45643</v>
      </c>
      <c r="C1398" s="22" t="s">
        <v>9490</v>
      </c>
      <c r="D1398" s="22" t="s">
        <v>10296</v>
      </c>
      <c r="E1398" s="22" t="s">
        <v>6169</v>
      </c>
      <c r="F1398" s="22" t="s">
        <v>6170</v>
      </c>
      <c r="G1398" s="23">
        <v>0</v>
      </c>
      <c r="H1398" s="23">
        <v>84066853</v>
      </c>
      <c r="I1398" s="23">
        <v>0</v>
      </c>
      <c r="J1398" s="23">
        <v>10820905090</v>
      </c>
      <c r="K1398" s="22"/>
      <c r="L1398" s="22"/>
      <c r="T1398">
        <f t="shared" si="56"/>
        <v>12</v>
      </c>
      <c r="V1398" t="s">
        <v>573</v>
      </c>
    </row>
    <row r="1399" spans="1:22" x14ac:dyDescent="0.25">
      <c r="A1399" s="21">
        <v>45643</v>
      </c>
      <c r="B1399" s="21">
        <v>45643</v>
      </c>
      <c r="C1399" s="22" t="s">
        <v>9490</v>
      </c>
      <c r="D1399" s="22" t="s">
        <v>10297</v>
      </c>
      <c r="E1399" s="22" t="s">
        <v>6169</v>
      </c>
      <c r="F1399" s="22" t="s">
        <v>6170</v>
      </c>
      <c r="G1399" s="23">
        <v>0</v>
      </c>
      <c r="H1399" s="23">
        <v>130854642</v>
      </c>
      <c r="I1399" s="23">
        <v>0</v>
      </c>
      <c r="J1399" s="23">
        <v>10951759732</v>
      </c>
      <c r="K1399" s="22"/>
      <c r="L1399" s="22"/>
      <c r="T1399">
        <f t="shared" si="56"/>
        <v>12</v>
      </c>
      <c r="V1399" t="s">
        <v>573</v>
      </c>
    </row>
    <row r="1400" spans="1:22" x14ac:dyDescent="0.25">
      <c r="A1400" s="21">
        <v>45643</v>
      </c>
      <c r="B1400" s="21">
        <v>45643</v>
      </c>
      <c r="C1400" s="22" t="s">
        <v>9490</v>
      </c>
      <c r="D1400" s="22" t="s">
        <v>10298</v>
      </c>
      <c r="E1400" s="22" t="s">
        <v>6169</v>
      </c>
      <c r="F1400" s="22" t="s">
        <v>6170</v>
      </c>
      <c r="G1400" s="23">
        <v>0</v>
      </c>
      <c r="H1400" s="23">
        <v>131921035</v>
      </c>
      <c r="I1400" s="23">
        <v>0</v>
      </c>
      <c r="J1400" s="23">
        <v>11083680767</v>
      </c>
      <c r="K1400" s="22"/>
      <c r="L1400" s="22"/>
      <c r="T1400">
        <f t="shared" si="56"/>
        <v>12</v>
      </c>
      <c r="V1400" t="s">
        <v>573</v>
      </c>
    </row>
    <row r="1401" spans="1:22" x14ac:dyDescent="0.25">
      <c r="A1401" s="21">
        <v>45643</v>
      </c>
      <c r="B1401" s="21">
        <v>45643</v>
      </c>
      <c r="C1401" s="22" t="s">
        <v>9490</v>
      </c>
      <c r="D1401" s="22" t="s">
        <v>10299</v>
      </c>
      <c r="E1401" s="22" t="s">
        <v>6169</v>
      </c>
      <c r="F1401" s="22" t="s">
        <v>6170</v>
      </c>
      <c r="G1401" s="23">
        <v>0</v>
      </c>
      <c r="H1401" s="23">
        <v>180816201</v>
      </c>
      <c r="I1401" s="23">
        <v>0</v>
      </c>
      <c r="J1401" s="23">
        <v>11264496968</v>
      </c>
      <c r="K1401" s="22"/>
      <c r="L1401" s="22"/>
      <c r="T1401">
        <f t="shared" si="56"/>
        <v>12</v>
      </c>
      <c r="V1401" t="s">
        <v>573</v>
      </c>
    </row>
    <row r="1402" spans="1:22" x14ac:dyDescent="0.25">
      <c r="A1402" s="21">
        <v>45643</v>
      </c>
      <c r="B1402" s="21">
        <v>45643</v>
      </c>
      <c r="C1402" s="22" t="s">
        <v>9490</v>
      </c>
      <c r="D1402" s="22" t="s">
        <v>10300</v>
      </c>
      <c r="E1402" s="22" t="s">
        <v>6169</v>
      </c>
      <c r="F1402" s="22" t="s">
        <v>6170</v>
      </c>
      <c r="G1402" s="23">
        <v>0</v>
      </c>
      <c r="H1402" s="23">
        <v>160812919</v>
      </c>
      <c r="I1402" s="23">
        <v>0</v>
      </c>
      <c r="J1402" s="23">
        <v>11425309887</v>
      </c>
      <c r="K1402" s="22"/>
      <c r="L1402" s="22"/>
      <c r="T1402">
        <f t="shared" si="56"/>
        <v>12</v>
      </c>
      <c r="V1402" t="s">
        <v>573</v>
      </c>
    </row>
    <row r="1403" spans="1:22" x14ac:dyDescent="0.25">
      <c r="A1403" s="21">
        <v>45643</v>
      </c>
      <c r="B1403" s="21">
        <v>45643</v>
      </c>
      <c r="C1403" s="22" t="s">
        <v>9490</v>
      </c>
      <c r="D1403" s="22" t="s">
        <v>10301</v>
      </c>
      <c r="E1403" s="22" t="s">
        <v>6169</v>
      </c>
      <c r="F1403" s="22" t="s">
        <v>6170</v>
      </c>
      <c r="G1403" s="23">
        <v>0</v>
      </c>
      <c r="H1403" s="23">
        <v>258625825</v>
      </c>
      <c r="I1403" s="23">
        <v>0</v>
      </c>
      <c r="J1403" s="23">
        <v>11683935712</v>
      </c>
      <c r="K1403" s="22"/>
      <c r="L1403" s="22"/>
      <c r="T1403">
        <f t="shared" si="56"/>
        <v>12</v>
      </c>
      <c r="V1403" t="s">
        <v>573</v>
      </c>
    </row>
    <row r="1404" spans="1:22" x14ac:dyDescent="0.25">
      <c r="A1404" s="21">
        <v>45643</v>
      </c>
      <c r="B1404" s="21">
        <v>45643</v>
      </c>
      <c r="C1404" s="22" t="s">
        <v>9490</v>
      </c>
      <c r="D1404" s="22" t="s">
        <v>10302</v>
      </c>
      <c r="E1404" s="22" t="s">
        <v>6169</v>
      </c>
      <c r="F1404" s="22" t="s">
        <v>6170</v>
      </c>
      <c r="G1404" s="23">
        <v>0</v>
      </c>
      <c r="H1404" s="23">
        <v>95735469</v>
      </c>
      <c r="I1404" s="23">
        <v>0</v>
      </c>
      <c r="J1404" s="23">
        <v>11779671181</v>
      </c>
      <c r="K1404" s="22"/>
      <c r="L1404" s="22"/>
      <c r="T1404">
        <f t="shared" si="56"/>
        <v>12</v>
      </c>
      <c r="V1404" t="s">
        <v>573</v>
      </c>
    </row>
    <row r="1405" spans="1:22" x14ac:dyDescent="0.25">
      <c r="A1405" s="21">
        <v>45643</v>
      </c>
      <c r="B1405" s="21">
        <v>45643</v>
      </c>
      <c r="C1405" s="22" t="s">
        <v>9490</v>
      </c>
      <c r="D1405" s="22" t="s">
        <v>10303</v>
      </c>
      <c r="E1405" s="22" t="s">
        <v>6169</v>
      </c>
      <c r="F1405" s="22" t="s">
        <v>6170</v>
      </c>
      <c r="G1405" s="23">
        <v>0</v>
      </c>
      <c r="H1405" s="23">
        <v>81677942</v>
      </c>
      <c r="I1405" s="23">
        <v>0</v>
      </c>
      <c r="J1405" s="23">
        <v>11861349123</v>
      </c>
      <c r="K1405" s="22"/>
      <c r="L1405" s="22"/>
      <c r="T1405">
        <f t="shared" si="56"/>
        <v>12</v>
      </c>
      <c r="V1405" t="s">
        <v>573</v>
      </c>
    </row>
    <row r="1406" spans="1:22" x14ac:dyDescent="0.25">
      <c r="A1406" s="21">
        <v>45643</v>
      </c>
      <c r="B1406" s="21">
        <v>45643</v>
      </c>
      <c r="C1406" s="22" t="s">
        <v>9490</v>
      </c>
      <c r="D1406" s="22" t="s">
        <v>10304</v>
      </c>
      <c r="E1406" s="22" t="s">
        <v>6169</v>
      </c>
      <c r="F1406" s="22" t="s">
        <v>6170</v>
      </c>
      <c r="G1406" s="23">
        <v>0</v>
      </c>
      <c r="H1406" s="23">
        <v>44121175</v>
      </c>
      <c r="I1406" s="23">
        <v>0</v>
      </c>
      <c r="J1406" s="23">
        <v>11905470298</v>
      </c>
      <c r="K1406" s="22"/>
      <c r="L1406" s="22"/>
      <c r="T1406">
        <f t="shared" si="56"/>
        <v>12</v>
      </c>
      <c r="V1406" t="s">
        <v>573</v>
      </c>
    </row>
    <row r="1407" spans="1:22" x14ac:dyDescent="0.25">
      <c r="A1407" s="21">
        <v>45643</v>
      </c>
      <c r="B1407" s="21">
        <v>45643</v>
      </c>
      <c r="C1407" s="22" t="s">
        <v>9490</v>
      </c>
      <c r="D1407" s="22" t="s">
        <v>10305</v>
      </c>
      <c r="E1407" s="22" t="s">
        <v>6169</v>
      </c>
      <c r="F1407" s="22" t="s">
        <v>6170</v>
      </c>
      <c r="G1407" s="23">
        <v>0</v>
      </c>
      <c r="H1407" s="23">
        <v>81303679</v>
      </c>
      <c r="I1407" s="23">
        <v>0</v>
      </c>
      <c r="J1407" s="23">
        <v>11986773977</v>
      </c>
      <c r="K1407" s="22"/>
      <c r="L1407" s="22"/>
      <c r="T1407">
        <f t="shared" si="56"/>
        <v>12</v>
      </c>
      <c r="V1407" t="s">
        <v>573</v>
      </c>
    </row>
    <row r="1408" spans="1:22" x14ac:dyDescent="0.25">
      <c r="A1408" s="21">
        <v>45643</v>
      </c>
      <c r="B1408" s="21">
        <v>45643</v>
      </c>
      <c r="C1408" s="22" t="s">
        <v>9490</v>
      </c>
      <c r="D1408" s="22" t="s">
        <v>10306</v>
      </c>
      <c r="E1408" s="22" t="s">
        <v>6169</v>
      </c>
      <c r="F1408" s="22" t="s">
        <v>6170</v>
      </c>
      <c r="G1408" s="23">
        <v>0</v>
      </c>
      <c r="H1408" s="23">
        <v>67871619</v>
      </c>
      <c r="I1408" s="23">
        <v>0</v>
      </c>
      <c r="J1408" s="23">
        <v>12054645596</v>
      </c>
      <c r="K1408" s="22"/>
      <c r="L1408" s="22"/>
      <c r="T1408">
        <f t="shared" si="56"/>
        <v>12</v>
      </c>
      <c r="V1408" t="s">
        <v>573</v>
      </c>
    </row>
    <row r="1409" spans="1:22" x14ac:dyDescent="0.25">
      <c r="A1409" s="21">
        <v>45643</v>
      </c>
      <c r="B1409" s="21">
        <v>45643</v>
      </c>
      <c r="C1409" s="22" t="s">
        <v>9490</v>
      </c>
      <c r="D1409" s="22" t="s">
        <v>10307</v>
      </c>
      <c r="E1409" s="22" t="s">
        <v>6169</v>
      </c>
      <c r="F1409" s="22" t="s">
        <v>6170</v>
      </c>
      <c r="G1409" s="23">
        <v>0</v>
      </c>
      <c r="H1409" s="23">
        <v>28068845</v>
      </c>
      <c r="I1409" s="23">
        <v>0</v>
      </c>
      <c r="J1409" s="23">
        <v>12082714441</v>
      </c>
      <c r="K1409" s="22"/>
      <c r="L1409" s="22"/>
      <c r="T1409">
        <f t="shared" si="56"/>
        <v>12</v>
      </c>
      <c r="V1409" t="s">
        <v>573</v>
      </c>
    </row>
    <row r="1410" spans="1:22" x14ac:dyDescent="0.25">
      <c r="A1410" s="21">
        <v>45643</v>
      </c>
      <c r="B1410" s="21">
        <v>45643</v>
      </c>
      <c r="C1410" s="22" t="s">
        <v>9490</v>
      </c>
      <c r="D1410" s="22" t="s">
        <v>10308</v>
      </c>
      <c r="E1410" s="22" t="s">
        <v>6169</v>
      </c>
      <c r="F1410" s="22" t="s">
        <v>6170</v>
      </c>
      <c r="G1410" s="23">
        <v>0</v>
      </c>
      <c r="H1410" s="23">
        <v>24123373</v>
      </c>
      <c r="I1410" s="23">
        <v>0</v>
      </c>
      <c r="J1410" s="23">
        <v>12106837814</v>
      </c>
      <c r="K1410" s="22"/>
      <c r="L1410" s="22"/>
      <c r="T1410">
        <f t="shared" si="56"/>
        <v>12</v>
      </c>
      <c r="V1410" t="s">
        <v>573</v>
      </c>
    </row>
    <row r="1411" spans="1:22" x14ac:dyDescent="0.25">
      <c r="A1411" s="21">
        <v>45643</v>
      </c>
      <c r="B1411" s="21">
        <v>45643</v>
      </c>
      <c r="C1411" s="22" t="s">
        <v>9490</v>
      </c>
      <c r="D1411" s="22" t="s">
        <v>10309</v>
      </c>
      <c r="E1411" s="22" t="s">
        <v>6169</v>
      </c>
      <c r="F1411" s="22" t="s">
        <v>6170</v>
      </c>
      <c r="G1411" s="23">
        <v>0</v>
      </c>
      <c r="H1411" s="23">
        <v>39561321</v>
      </c>
      <c r="I1411" s="23">
        <v>0</v>
      </c>
      <c r="J1411" s="23">
        <v>12146399135</v>
      </c>
      <c r="K1411" s="22"/>
      <c r="L1411" s="22"/>
      <c r="T1411">
        <f t="shared" si="56"/>
        <v>12</v>
      </c>
      <c r="V1411" t="s">
        <v>573</v>
      </c>
    </row>
    <row r="1412" spans="1:22" x14ac:dyDescent="0.25">
      <c r="A1412" s="21">
        <v>45644</v>
      </c>
      <c r="B1412" s="21">
        <v>45644</v>
      </c>
      <c r="C1412" s="22" t="s">
        <v>9493</v>
      </c>
      <c r="D1412" s="22" t="s">
        <v>10310</v>
      </c>
      <c r="E1412" s="22" t="s">
        <v>6169</v>
      </c>
      <c r="F1412" s="22" t="s">
        <v>6170</v>
      </c>
      <c r="G1412" s="23">
        <v>0</v>
      </c>
      <c r="H1412" s="23">
        <v>67615750</v>
      </c>
      <c r="I1412" s="23">
        <v>0</v>
      </c>
      <c r="J1412" s="23">
        <v>12214014885</v>
      </c>
      <c r="K1412" s="22"/>
      <c r="L1412" s="22"/>
      <c r="T1412">
        <f t="shared" si="56"/>
        <v>12</v>
      </c>
      <c r="V1412" t="s">
        <v>573</v>
      </c>
    </row>
    <row r="1413" spans="1:22" x14ac:dyDescent="0.25">
      <c r="A1413" s="21">
        <v>45644</v>
      </c>
      <c r="B1413" s="21">
        <v>45644</v>
      </c>
      <c r="C1413" s="22" t="s">
        <v>9521</v>
      </c>
      <c r="D1413" s="22" t="s">
        <v>10311</v>
      </c>
      <c r="E1413" s="22" t="s">
        <v>6169</v>
      </c>
      <c r="F1413" s="22" t="s">
        <v>6170</v>
      </c>
      <c r="G1413" s="23">
        <v>0</v>
      </c>
      <c r="H1413" s="23">
        <v>23298753</v>
      </c>
      <c r="I1413" s="23">
        <v>0</v>
      </c>
      <c r="J1413" s="23">
        <v>12237313638</v>
      </c>
      <c r="K1413" s="22"/>
      <c r="L1413" s="22"/>
      <c r="T1413">
        <f t="shared" si="56"/>
        <v>12</v>
      </c>
      <c r="V1413" t="s">
        <v>573</v>
      </c>
    </row>
    <row r="1414" spans="1:22" x14ac:dyDescent="0.25">
      <c r="A1414" s="21">
        <v>45644</v>
      </c>
      <c r="B1414" s="21">
        <v>45644</v>
      </c>
      <c r="C1414" s="22" t="s">
        <v>9524</v>
      </c>
      <c r="D1414" s="22" t="s">
        <v>10312</v>
      </c>
      <c r="E1414" s="22" t="s">
        <v>6169</v>
      </c>
      <c r="F1414" s="22" t="s">
        <v>6170</v>
      </c>
      <c r="G1414" s="23">
        <v>0</v>
      </c>
      <c r="H1414" s="23">
        <v>20048006</v>
      </c>
      <c r="I1414" s="23">
        <v>0</v>
      </c>
      <c r="J1414" s="23">
        <v>12257361644</v>
      </c>
      <c r="K1414" s="22"/>
      <c r="L1414" s="22"/>
      <c r="T1414">
        <f t="shared" si="56"/>
        <v>12</v>
      </c>
      <c r="V1414" t="s">
        <v>573</v>
      </c>
    </row>
    <row r="1415" spans="1:22" x14ac:dyDescent="0.25">
      <c r="A1415" s="21">
        <v>45644</v>
      </c>
      <c r="B1415" s="21">
        <v>45644</v>
      </c>
      <c r="C1415" s="22" t="s">
        <v>10313</v>
      </c>
      <c r="D1415" s="22" t="s">
        <v>10314</v>
      </c>
      <c r="E1415" s="22" t="s">
        <v>6169</v>
      </c>
      <c r="F1415" s="22" t="s">
        <v>6170</v>
      </c>
      <c r="G1415" s="23">
        <v>0</v>
      </c>
      <c r="H1415" s="23">
        <v>106486412</v>
      </c>
      <c r="I1415" s="23">
        <v>0</v>
      </c>
      <c r="J1415" s="23">
        <v>12363848056</v>
      </c>
      <c r="K1415" s="22"/>
      <c r="L1415" s="22"/>
      <c r="T1415">
        <f t="shared" si="56"/>
        <v>12</v>
      </c>
      <c r="V1415" t="s">
        <v>573</v>
      </c>
    </row>
    <row r="1416" spans="1:22" x14ac:dyDescent="0.25">
      <c r="A1416" s="21">
        <v>45644</v>
      </c>
      <c r="B1416" s="21">
        <v>45644</v>
      </c>
      <c r="C1416" s="22" t="s">
        <v>9530</v>
      </c>
      <c r="D1416" s="22" t="s">
        <v>10315</v>
      </c>
      <c r="E1416" s="22" t="s">
        <v>6169</v>
      </c>
      <c r="F1416" s="22" t="s">
        <v>6170</v>
      </c>
      <c r="G1416" s="23">
        <v>0</v>
      </c>
      <c r="H1416" s="23">
        <v>80192024</v>
      </c>
      <c r="I1416" s="23">
        <v>0</v>
      </c>
      <c r="J1416" s="23">
        <v>12444040080</v>
      </c>
      <c r="K1416" s="22"/>
      <c r="L1416" s="22"/>
      <c r="T1416">
        <f t="shared" si="56"/>
        <v>12</v>
      </c>
      <c r="V1416" t="s">
        <v>573</v>
      </c>
    </row>
    <row r="1417" spans="1:22" x14ac:dyDescent="0.25">
      <c r="A1417" s="21">
        <v>45645</v>
      </c>
      <c r="B1417" s="21">
        <v>45645</v>
      </c>
      <c r="C1417" s="22" t="s">
        <v>9558</v>
      </c>
      <c r="D1417" s="22" t="s">
        <v>10316</v>
      </c>
      <c r="E1417" s="22" t="s">
        <v>6169</v>
      </c>
      <c r="F1417" s="22" t="s">
        <v>6170</v>
      </c>
      <c r="G1417" s="23">
        <v>0</v>
      </c>
      <c r="H1417" s="23">
        <v>40743141</v>
      </c>
      <c r="I1417" s="23">
        <v>0</v>
      </c>
      <c r="J1417" s="23">
        <v>12484783221</v>
      </c>
      <c r="K1417" s="22"/>
      <c r="L1417" s="22"/>
      <c r="T1417">
        <f t="shared" si="56"/>
        <v>12</v>
      </c>
      <c r="V1417" t="s">
        <v>573</v>
      </c>
    </row>
    <row r="1418" spans="1:22" x14ac:dyDescent="0.25">
      <c r="A1418" s="21">
        <v>45645</v>
      </c>
      <c r="B1418" s="21">
        <v>45645</v>
      </c>
      <c r="C1418" s="22" t="s">
        <v>9558</v>
      </c>
      <c r="D1418" s="22" t="s">
        <v>10317</v>
      </c>
      <c r="E1418" s="22" t="s">
        <v>6169</v>
      </c>
      <c r="F1418" s="22" t="s">
        <v>6170</v>
      </c>
      <c r="G1418" s="23">
        <v>0</v>
      </c>
      <c r="H1418" s="23">
        <v>109287592</v>
      </c>
      <c r="I1418" s="23">
        <v>0</v>
      </c>
      <c r="J1418" s="23">
        <v>12594070813</v>
      </c>
      <c r="K1418" s="22"/>
      <c r="L1418" s="22"/>
      <c r="T1418">
        <f t="shared" si="56"/>
        <v>12</v>
      </c>
      <c r="V1418" t="s">
        <v>573</v>
      </c>
    </row>
    <row r="1419" spans="1:22" x14ac:dyDescent="0.25">
      <c r="A1419" s="21">
        <v>45645</v>
      </c>
      <c r="B1419" s="21">
        <v>45645</v>
      </c>
      <c r="C1419" s="22" t="s">
        <v>9558</v>
      </c>
      <c r="D1419" s="22" t="s">
        <v>10318</v>
      </c>
      <c r="E1419" s="22" t="s">
        <v>6169</v>
      </c>
      <c r="F1419" s="22" t="s">
        <v>6170</v>
      </c>
      <c r="G1419" s="23">
        <v>0</v>
      </c>
      <c r="H1419" s="23">
        <v>41666343</v>
      </c>
      <c r="I1419" s="23">
        <v>0</v>
      </c>
      <c r="J1419" s="23">
        <v>12635737156</v>
      </c>
      <c r="K1419" s="22"/>
      <c r="L1419" s="22"/>
      <c r="T1419">
        <f t="shared" si="56"/>
        <v>12</v>
      </c>
      <c r="V1419" t="s">
        <v>573</v>
      </c>
    </row>
    <row r="1420" spans="1:22" x14ac:dyDescent="0.25">
      <c r="A1420" s="21">
        <v>45645</v>
      </c>
      <c r="B1420" s="21">
        <v>45645</v>
      </c>
      <c r="C1420" s="22" t="s">
        <v>9558</v>
      </c>
      <c r="D1420" s="22" t="s">
        <v>10319</v>
      </c>
      <c r="E1420" s="22" t="s">
        <v>6169</v>
      </c>
      <c r="F1420" s="22" t="s">
        <v>6170</v>
      </c>
      <c r="G1420" s="23">
        <v>0</v>
      </c>
      <c r="H1420" s="23">
        <v>70587725</v>
      </c>
      <c r="I1420" s="23">
        <v>0</v>
      </c>
      <c r="J1420" s="23">
        <v>12706324881</v>
      </c>
      <c r="K1420" s="22"/>
      <c r="L1420" s="22"/>
      <c r="T1420">
        <f t="shared" si="56"/>
        <v>12</v>
      </c>
      <c r="V1420" t="s">
        <v>573</v>
      </c>
    </row>
    <row r="1421" spans="1:22" x14ac:dyDescent="0.25">
      <c r="A1421" s="21">
        <v>45645</v>
      </c>
      <c r="B1421" s="21">
        <v>45645</v>
      </c>
      <c r="C1421" s="22" t="s">
        <v>9558</v>
      </c>
      <c r="D1421" s="22" t="s">
        <v>10320</v>
      </c>
      <c r="E1421" s="22" t="s">
        <v>6169</v>
      </c>
      <c r="F1421" s="22" t="s">
        <v>6170</v>
      </c>
      <c r="G1421" s="23">
        <v>0</v>
      </c>
      <c r="H1421" s="23">
        <v>83886826</v>
      </c>
      <c r="I1421" s="23">
        <v>0</v>
      </c>
      <c r="J1421" s="23">
        <v>12790211707</v>
      </c>
      <c r="K1421" s="22"/>
      <c r="L1421" s="22"/>
      <c r="T1421">
        <f t="shared" si="56"/>
        <v>12</v>
      </c>
      <c r="V1421" t="s">
        <v>573</v>
      </c>
    </row>
    <row r="1422" spans="1:22" x14ac:dyDescent="0.25">
      <c r="A1422" s="21">
        <v>45645</v>
      </c>
      <c r="B1422" s="21">
        <v>45645</v>
      </c>
      <c r="C1422" s="22" t="s">
        <v>9558</v>
      </c>
      <c r="D1422" s="22" t="s">
        <v>10321</v>
      </c>
      <c r="E1422" s="22" t="s">
        <v>6169</v>
      </c>
      <c r="F1422" s="22" t="s">
        <v>6170</v>
      </c>
      <c r="G1422" s="23">
        <v>0</v>
      </c>
      <c r="H1422" s="23">
        <v>38728203</v>
      </c>
      <c r="I1422" s="23">
        <v>0</v>
      </c>
      <c r="J1422" s="23">
        <v>12828939910</v>
      </c>
      <c r="K1422" s="22"/>
      <c r="L1422" s="22"/>
      <c r="T1422">
        <f t="shared" si="56"/>
        <v>12</v>
      </c>
      <c r="V1422" t="s">
        <v>573</v>
      </c>
    </row>
    <row r="1423" spans="1:22" x14ac:dyDescent="0.25">
      <c r="A1423" s="21">
        <v>45645</v>
      </c>
      <c r="B1423" s="21">
        <v>45645</v>
      </c>
      <c r="C1423" s="22" t="s">
        <v>9558</v>
      </c>
      <c r="D1423" s="22" t="s">
        <v>10322</v>
      </c>
      <c r="E1423" s="22" t="s">
        <v>6169</v>
      </c>
      <c r="F1423" s="22" t="s">
        <v>6170</v>
      </c>
      <c r="G1423" s="23">
        <v>0</v>
      </c>
      <c r="H1423" s="23">
        <v>38987615</v>
      </c>
      <c r="I1423" s="23">
        <v>0</v>
      </c>
      <c r="J1423" s="23">
        <v>12867927525</v>
      </c>
      <c r="K1423" s="22"/>
      <c r="L1423" s="22"/>
      <c r="T1423">
        <f t="shared" si="56"/>
        <v>12</v>
      </c>
      <c r="V1423" t="s">
        <v>573</v>
      </c>
    </row>
    <row r="1424" spans="1:22" x14ac:dyDescent="0.25">
      <c r="A1424" s="21">
        <v>45645</v>
      </c>
      <c r="B1424" s="21">
        <v>45645</v>
      </c>
      <c r="C1424" s="22" t="s">
        <v>9558</v>
      </c>
      <c r="D1424" s="22" t="s">
        <v>10323</v>
      </c>
      <c r="E1424" s="22" t="s">
        <v>6169</v>
      </c>
      <c r="F1424" s="22" t="s">
        <v>6170</v>
      </c>
      <c r="G1424" s="23">
        <v>0</v>
      </c>
      <c r="H1424" s="23">
        <v>102349485</v>
      </c>
      <c r="I1424" s="23">
        <v>0</v>
      </c>
      <c r="J1424" s="23">
        <v>12970277010</v>
      </c>
      <c r="K1424" s="22"/>
      <c r="L1424" s="22"/>
      <c r="T1424">
        <f t="shared" si="56"/>
        <v>12</v>
      </c>
      <c r="V1424" t="s">
        <v>573</v>
      </c>
    </row>
    <row r="1425" spans="1:22" x14ac:dyDescent="0.25">
      <c r="A1425" s="21">
        <v>45645</v>
      </c>
      <c r="B1425" s="21">
        <v>45645</v>
      </c>
      <c r="C1425" s="22" t="s">
        <v>9558</v>
      </c>
      <c r="D1425" s="22" t="s">
        <v>10324</v>
      </c>
      <c r="E1425" s="22" t="s">
        <v>6169</v>
      </c>
      <c r="F1425" s="22" t="s">
        <v>6170</v>
      </c>
      <c r="G1425" s="23">
        <v>0</v>
      </c>
      <c r="H1425" s="23">
        <v>90470902</v>
      </c>
      <c r="I1425" s="23">
        <v>0</v>
      </c>
      <c r="J1425" s="23">
        <v>13060747912</v>
      </c>
      <c r="K1425" s="22"/>
      <c r="L1425" s="22"/>
      <c r="T1425">
        <f t="shared" si="56"/>
        <v>12</v>
      </c>
      <c r="V1425" t="s">
        <v>573</v>
      </c>
    </row>
    <row r="1426" spans="1:22" x14ac:dyDescent="0.25">
      <c r="A1426" s="21">
        <v>45645</v>
      </c>
      <c r="B1426" s="21">
        <v>45645</v>
      </c>
      <c r="C1426" s="22" t="s">
        <v>9558</v>
      </c>
      <c r="D1426" s="22" t="s">
        <v>10325</v>
      </c>
      <c r="E1426" s="22" t="s">
        <v>6169</v>
      </c>
      <c r="F1426" s="22" t="s">
        <v>6170</v>
      </c>
      <c r="G1426" s="23">
        <v>0</v>
      </c>
      <c r="H1426" s="23">
        <v>86294221</v>
      </c>
      <c r="I1426" s="23">
        <v>0</v>
      </c>
      <c r="J1426" s="23">
        <v>13147042133</v>
      </c>
      <c r="K1426" s="22"/>
      <c r="L1426" s="22"/>
      <c r="T1426">
        <f t="shared" si="56"/>
        <v>12</v>
      </c>
      <c r="V1426" t="s">
        <v>573</v>
      </c>
    </row>
    <row r="1427" spans="1:22" x14ac:dyDescent="0.25">
      <c r="A1427" s="21">
        <v>45645</v>
      </c>
      <c r="B1427" s="21">
        <v>45645</v>
      </c>
      <c r="C1427" s="22" t="s">
        <v>9558</v>
      </c>
      <c r="D1427" s="22" t="s">
        <v>10326</v>
      </c>
      <c r="E1427" s="22" t="s">
        <v>6169</v>
      </c>
      <c r="F1427" s="22" t="s">
        <v>6170</v>
      </c>
      <c r="G1427" s="23">
        <v>0</v>
      </c>
      <c r="H1427" s="23">
        <v>42753560</v>
      </c>
      <c r="I1427" s="23">
        <v>0</v>
      </c>
      <c r="J1427" s="23">
        <v>13189795693</v>
      </c>
      <c r="K1427" s="22"/>
      <c r="L1427" s="22"/>
      <c r="T1427">
        <f t="shared" si="56"/>
        <v>12</v>
      </c>
      <c r="V1427" t="s">
        <v>573</v>
      </c>
    </row>
    <row r="1428" spans="1:22" x14ac:dyDescent="0.25">
      <c r="A1428" s="21">
        <v>45645</v>
      </c>
      <c r="B1428" s="21">
        <v>45645</v>
      </c>
      <c r="C1428" s="22" t="s">
        <v>9558</v>
      </c>
      <c r="D1428" s="22" t="s">
        <v>10327</v>
      </c>
      <c r="E1428" s="22" t="s">
        <v>6169</v>
      </c>
      <c r="F1428" s="22" t="s">
        <v>6170</v>
      </c>
      <c r="G1428" s="23">
        <v>0</v>
      </c>
      <c r="H1428" s="23">
        <v>82684663</v>
      </c>
      <c r="I1428" s="23">
        <v>0</v>
      </c>
      <c r="J1428" s="23">
        <v>13272480356</v>
      </c>
      <c r="K1428" s="22"/>
      <c r="L1428" s="22"/>
      <c r="T1428">
        <f t="shared" si="56"/>
        <v>12</v>
      </c>
      <c r="V1428" t="s">
        <v>573</v>
      </c>
    </row>
    <row r="1429" spans="1:22" x14ac:dyDescent="0.25">
      <c r="A1429" s="21">
        <v>45645</v>
      </c>
      <c r="B1429" s="21">
        <v>45645</v>
      </c>
      <c r="C1429" s="22" t="s">
        <v>9558</v>
      </c>
      <c r="D1429" s="22" t="s">
        <v>10328</v>
      </c>
      <c r="E1429" s="22" t="s">
        <v>6169</v>
      </c>
      <c r="F1429" s="22" t="s">
        <v>6170</v>
      </c>
      <c r="G1429" s="23">
        <v>0</v>
      </c>
      <c r="H1429" s="23">
        <v>76545691</v>
      </c>
      <c r="I1429" s="23">
        <v>0</v>
      </c>
      <c r="J1429" s="23">
        <v>13349026047</v>
      </c>
      <c r="K1429" s="22"/>
      <c r="L1429" s="22"/>
      <c r="T1429">
        <f t="shared" si="56"/>
        <v>12</v>
      </c>
      <c r="V1429" t="s">
        <v>573</v>
      </c>
    </row>
    <row r="1430" spans="1:22" x14ac:dyDescent="0.25">
      <c r="A1430" s="21">
        <v>45645</v>
      </c>
      <c r="B1430" s="21">
        <v>45645</v>
      </c>
      <c r="C1430" s="22" t="s">
        <v>9558</v>
      </c>
      <c r="D1430" s="22" t="s">
        <v>10329</v>
      </c>
      <c r="E1430" s="22" t="s">
        <v>6169</v>
      </c>
      <c r="F1430" s="22" t="s">
        <v>6170</v>
      </c>
      <c r="G1430" s="23">
        <v>0</v>
      </c>
      <c r="H1430" s="23">
        <v>76424268</v>
      </c>
      <c r="I1430" s="23">
        <v>0</v>
      </c>
      <c r="J1430" s="23">
        <v>13425450315</v>
      </c>
      <c r="K1430" s="22"/>
      <c r="L1430" s="22"/>
      <c r="T1430">
        <f t="shared" si="56"/>
        <v>12</v>
      </c>
      <c r="V1430" t="s">
        <v>573</v>
      </c>
    </row>
    <row r="1431" spans="1:22" x14ac:dyDescent="0.25">
      <c r="A1431" s="21">
        <v>45645</v>
      </c>
      <c r="B1431" s="21">
        <v>45645</v>
      </c>
      <c r="C1431" s="22" t="s">
        <v>9558</v>
      </c>
      <c r="D1431" s="22" t="s">
        <v>10330</v>
      </c>
      <c r="E1431" s="22" t="s">
        <v>6169</v>
      </c>
      <c r="F1431" s="22" t="s">
        <v>6170</v>
      </c>
      <c r="G1431" s="23">
        <v>0</v>
      </c>
      <c r="H1431" s="23">
        <v>40896194</v>
      </c>
      <c r="I1431" s="23">
        <v>0</v>
      </c>
      <c r="J1431" s="23">
        <v>13466346509</v>
      </c>
      <c r="K1431" s="22"/>
      <c r="L1431" s="22"/>
      <c r="T1431">
        <f t="shared" si="56"/>
        <v>12</v>
      </c>
      <c r="V1431" t="s">
        <v>573</v>
      </c>
    </row>
    <row r="1432" spans="1:22" x14ac:dyDescent="0.25">
      <c r="A1432" s="21">
        <v>45645</v>
      </c>
      <c r="B1432" s="21">
        <v>45645</v>
      </c>
      <c r="C1432" s="22" t="s">
        <v>9558</v>
      </c>
      <c r="D1432" s="22" t="s">
        <v>10331</v>
      </c>
      <c r="E1432" s="22" t="s">
        <v>6169</v>
      </c>
      <c r="F1432" s="22" t="s">
        <v>6170</v>
      </c>
      <c r="G1432" s="23">
        <v>0</v>
      </c>
      <c r="H1432" s="23">
        <v>45007623</v>
      </c>
      <c r="I1432" s="23">
        <v>0</v>
      </c>
      <c r="J1432" s="23">
        <v>13511354132</v>
      </c>
      <c r="K1432" s="22"/>
      <c r="L1432" s="22"/>
      <c r="T1432">
        <f t="shared" si="56"/>
        <v>12</v>
      </c>
      <c r="V1432" t="s">
        <v>573</v>
      </c>
    </row>
    <row r="1433" spans="1:22" x14ac:dyDescent="0.25">
      <c r="A1433" s="21">
        <v>45645</v>
      </c>
      <c r="B1433" s="21">
        <v>45645</v>
      </c>
      <c r="C1433" s="22" t="s">
        <v>9558</v>
      </c>
      <c r="D1433" s="22" t="s">
        <v>10332</v>
      </c>
      <c r="E1433" s="22" t="s">
        <v>6169</v>
      </c>
      <c r="F1433" s="22" t="s">
        <v>6170</v>
      </c>
      <c r="G1433" s="23">
        <v>0</v>
      </c>
      <c r="H1433" s="23">
        <v>63088586</v>
      </c>
      <c r="I1433" s="23">
        <v>0</v>
      </c>
      <c r="J1433" s="23">
        <v>13574442718</v>
      </c>
      <c r="K1433" s="22"/>
      <c r="L1433" s="22"/>
      <c r="T1433">
        <f t="shared" si="56"/>
        <v>12</v>
      </c>
      <c r="V1433" t="s">
        <v>573</v>
      </c>
    </row>
    <row r="1434" spans="1:22" x14ac:dyDescent="0.25">
      <c r="A1434" s="21">
        <v>45646</v>
      </c>
      <c r="B1434" s="21">
        <v>45646</v>
      </c>
      <c r="C1434" s="22" t="s">
        <v>9618</v>
      </c>
      <c r="D1434" s="22" t="s">
        <v>10333</v>
      </c>
      <c r="E1434" s="22" t="s">
        <v>6169</v>
      </c>
      <c r="F1434" s="22" t="s">
        <v>6170</v>
      </c>
      <c r="G1434" s="23">
        <v>0</v>
      </c>
      <c r="H1434" s="23">
        <v>712549350</v>
      </c>
      <c r="I1434" s="23">
        <v>0</v>
      </c>
      <c r="J1434" s="23">
        <v>14286992068</v>
      </c>
      <c r="K1434" s="22"/>
      <c r="L1434" s="22"/>
      <c r="T1434">
        <f t="shared" si="56"/>
        <v>12</v>
      </c>
      <c r="V1434" t="s">
        <v>573</v>
      </c>
    </row>
    <row r="1435" spans="1:22" x14ac:dyDescent="0.25">
      <c r="A1435" s="21">
        <v>45646</v>
      </c>
      <c r="B1435" s="21">
        <v>45646</v>
      </c>
      <c r="C1435" s="22" t="s">
        <v>9618</v>
      </c>
      <c r="D1435" s="22" t="s">
        <v>10334</v>
      </c>
      <c r="E1435" s="22" t="s">
        <v>6169</v>
      </c>
      <c r="F1435" s="22" t="s">
        <v>6170</v>
      </c>
      <c r="G1435" s="23">
        <v>0</v>
      </c>
      <c r="H1435" s="23">
        <v>667804200</v>
      </c>
      <c r="I1435" s="23">
        <v>0</v>
      </c>
      <c r="J1435" s="23">
        <v>14954796268</v>
      </c>
      <c r="K1435" s="22"/>
      <c r="L1435" s="22"/>
      <c r="T1435">
        <f t="shared" si="56"/>
        <v>12</v>
      </c>
      <c r="V1435" t="s">
        <v>573</v>
      </c>
    </row>
    <row r="1436" spans="1:22" x14ac:dyDescent="0.25">
      <c r="A1436" s="21">
        <v>45646</v>
      </c>
      <c r="B1436" s="21">
        <v>45646</v>
      </c>
      <c r="C1436" s="22" t="s">
        <v>9618</v>
      </c>
      <c r="D1436" s="22" t="s">
        <v>10335</v>
      </c>
      <c r="E1436" s="22" t="s">
        <v>6169</v>
      </c>
      <c r="F1436" s="22" t="s">
        <v>6170</v>
      </c>
      <c r="G1436" s="23">
        <v>0</v>
      </c>
      <c r="H1436" s="23">
        <v>823880597</v>
      </c>
      <c r="I1436" s="23">
        <v>0</v>
      </c>
      <c r="J1436" s="23">
        <v>15778676865</v>
      </c>
      <c r="K1436" s="22"/>
      <c r="L1436" s="22"/>
      <c r="T1436">
        <f t="shared" si="56"/>
        <v>12</v>
      </c>
      <c r="V1436" t="s">
        <v>573</v>
      </c>
    </row>
    <row r="1437" spans="1:22" x14ac:dyDescent="0.25">
      <c r="A1437" s="21">
        <v>45646</v>
      </c>
      <c r="B1437" s="21">
        <v>45646</v>
      </c>
      <c r="C1437" s="22" t="s">
        <v>9618</v>
      </c>
      <c r="D1437" s="22" t="s">
        <v>10336</v>
      </c>
      <c r="E1437" s="22" t="s">
        <v>6169</v>
      </c>
      <c r="F1437" s="22" t="s">
        <v>6170</v>
      </c>
      <c r="G1437" s="23">
        <v>0</v>
      </c>
      <c r="H1437" s="23">
        <v>819328770</v>
      </c>
      <c r="I1437" s="23">
        <v>0</v>
      </c>
      <c r="J1437" s="23">
        <v>16598005635</v>
      </c>
      <c r="K1437" s="22"/>
      <c r="L1437" s="22"/>
      <c r="T1437">
        <f t="shared" si="56"/>
        <v>12</v>
      </c>
      <c r="V1437" t="s">
        <v>573</v>
      </c>
    </row>
    <row r="1438" spans="1:22" x14ac:dyDescent="0.25">
      <c r="A1438" s="21">
        <v>45646</v>
      </c>
      <c r="B1438" s="21">
        <v>45646</v>
      </c>
      <c r="C1438" s="22" t="s">
        <v>9618</v>
      </c>
      <c r="D1438" s="22" t="s">
        <v>10337</v>
      </c>
      <c r="E1438" s="22" t="s">
        <v>6169</v>
      </c>
      <c r="F1438" s="22" t="s">
        <v>6170</v>
      </c>
      <c r="G1438" s="23">
        <v>0</v>
      </c>
      <c r="H1438" s="23">
        <v>563246250</v>
      </c>
      <c r="I1438" s="23">
        <v>0</v>
      </c>
      <c r="J1438" s="23">
        <v>17161251885</v>
      </c>
      <c r="K1438" s="22"/>
      <c r="L1438" s="22"/>
      <c r="T1438">
        <f t="shared" ref="T1438:T1465" si="57">+MONTH(A1438)</f>
        <v>12</v>
      </c>
      <c r="V1438" t="s">
        <v>573</v>
      </c>
    </row>
    <row r="1439" spans="1:22" x14ac:dyDescent="0.25">
      <c r="A1439" s="21">
        <v>45646</v>
      </c>
      <c r="B1439" s="21">
        <v>45646</v>
      </c>
      <c r="C1439" s="22" t="s">
        <v>9618</v>
      </c>
      <c r="D1439" s="22" t="s">
        <v>10338</v>
      </c>
      <c r="E1439" s="22" t="s">
        <v>6169</v>
      </c>
      <c r="F1439" s="22" t="s">
        <v>6170</v>
      </c>
      <c r="G1439" s="23">
        <v>0</v>
      </c>
      <c r="H1439" s="23">
        <v>485716500</v>
      </c>
      <c r="I1439" s="23">
        <v>0</v>
      </c>
      <c r="J1439" s="23">
        <v>17646968385</v>
      </c>
      <c r="K1439" s="22"/>
      <c r="L1439" s="22"/>
      <c r="T1439">
        <f t="shared" si="57"/>
        <v>12</v>
      </c>
      <c r="V1439" t="s">
        <v>573</v>
      </c>
    </row>
    <row r="1440" spans="1:22" x14ac:dyDescent="0.25">
      <c r="A1440" s="21">
        <v>45646</v>
      </c>
      <c r="B1440" s="21">
        <v>45646</v>
      </c>
      <c r="C1440" s="22" t="s">
        <v>9618</v>
      </c>
      <c r="D1440" s="22" t="s">
        <v>10339</v>
      </c>
      <c r="E1440" s="22" t="s">
        <v>6169</v>
      </c>
      <c r="F1440" s="22" t="s">
        <v>6170</v>
      </c>
      <c r="G1440" s="23">
        <v>0</v>
      </c>
      <c r="H1440" s="23">
        <v>570881250</v>
      </c>
      <c r="I1440" s="23">
        <v>0</v>
      </c>
      <c r="J1440" s="23">
        <v>18217849635</v>
      </c>
      <c r="K1440" s="22"/>
      <c r="L1440" s="22"/>
      <c r="T1440">
        <f t="shared" si="57"/>
        <v>12</v>
      </c>
      <c r="V1440" t="s">
        <v>573</v>
      </c>
    </row>
    <row r="1441" spans="1:22" x14ac:dyDescent="0.25">
      <c r="A1441" s="21">
        <v>45646</v>
      </c>
      <c r="B1441" s="21">
        <v>45646</v>
      </c>
      <c r="C1441" s="22" t="s">
        <v>9618</v>
      </c>
      <c r="D1441" s="22" t="s">
        <v>10340</v>
      </c>
      <c r="E1441" s="22" t="s">
        <v>6169</v>
      </c>
      <c r="F1441" s="22" t="s">
        <v>6170</v>
      </c>
      <c r="G1441" s="23">
        <v>0</v>
      </c>
      <c r="H1441" s="23">
        <v>481127566</v>
      </c>
      <c r="I1441" s="23">
        <v>0</v>
      </c>
      <c r="J1441" s="23">
        <v>18698977201</v>
      </c>
      <c r="K1441" s="22"/>
      <c r="L1441" s="22"/>
      <c r="T1441">
        <f t="shared" si="57"/>
        <v>12</v>
      </c>
      <c r="V1441" t="s">
        <v>573</v>
      </c>
    </row>
    <row r="1442" spans="1:22" x14ac:dyDescent="0.25">
      <c r="A1442" s="21">
        <v>45646</v>
      </c>
      <c r="B1442" s="21">
        <v>45646</v>
      </c>
      <c r="C1442" s="22" t="s">
        <v>9618</v>
      </c>
      <c r="D1442" s="22" t="s">
        <v>10341</v>
      </c>
      <c r="E1442" s="22" t="s">
        <v>6169</v>
      </c>
      <c r="F1442" s="22" t="s">
        <v>6170</v>
      </c>
      <c r="G1442" s="23">
        <v>0</v>
      </c>
      <c r="H1442" s="23">
        <v>635474254</v>
      </c>
      <c r="I1442" s="23">
        <v>0</v>
      </c>
      <c r="J1442" s="23">
        <v>19334451455</v>
      </c>
      <c r="K1442" s="22"/>
      <c r="L1442" s="22"/>
      <c r="T1442">
        <f t="shared" si="57"/>
        <v>12</v>
      </c>
      <c r="V1442" t="s">
        <v>573</v>
      </c>
    </row>
    <row r="1443" spans="1:22" x14ac:dyDescent="0.25">
      <c r="A1443" s="21">
        <v>45646</v>
      </c>
      <c r="B1443" s="21">
        <v>45646</v>
      </c>
      <c r="C1443" s="22" t="s">
        <v>9618</v>
      </c>
      <c r="D1443" s="22" t="s">
        <v>10342</v>
      </c>
      <c r="E1443" s="22" t="s">
        <v>6169</v>
      </c>
      <c r="F1443" s="22" t="s">
        <v>6170</v>
      </c>
      <c r="G1443" s="23">
        <v>0</v>
      </c>
      <c r="H1443" s="23">
        <v>653039793</v>
      </c>
      <c r="I1443" s="23">
        <v>0</v>
      </c>
      <c r="J1443" s="23">
        <v>19987491248</v>
      </c>
      <c r="K1443" s="22"/>
      <c r="L1443" s="22"/>
      <c r="T1443">
        <f t="shared" si="57"/>
        <v>12</v>
      </c>
      <c r="V1443" t="s">
        <v>573</v>
      </c>
    </row>
    <row r="1444" spans="1:22" x14ac:dyDescent="0.25">
      <c r="A1444" s="21">
        <v>45646</v>
      </c>
      <c r="B1444" s="21">
        <v>45646</v>
      </c>
      <c r="C1444" s="22" t="s">
        <v>9618</v>
      </c>
      <c r="D1444" s="22" t="s">
        <v>10343</v>
      </c>
      <c r="E1444" s="22" t="s">
        <v>6169</v>
      </c>
      <c r="F1444" s="22" t="s">
        <v>6170</v>
      </c>
      <c r="G1444" s="23">
        <v>0</v>
      </c>
      <c r="H1444" s="23">
        <v>642941240</v>
      </c>
      <c r="I1444" s="23">
        <v>0</v>
      </c>
      <c r="J1444" s="23">
        <v>20630432488</v>
      </c>
      <c r="K1444" s="22"/>
      <c r="L1444" s="22"/>
      <c r="T1444">
        <f t="shared" si="57"/>
        <v>12</v>
      </c>
      <c r="V1444" t="s">
        <v>573</v>
      </c>
    </row>
    <row r="1445" spans="1:22" x14ac:dyDescent="0.25">
      <c r="A1445" s="21">
        <v>45646</v>
      </c>
      <c r="B1445" s="21">
        <v>45646</v>
      </c>
      <c r="C1445" s="22" t="s">
        <v>9618</v>
      </c>
      <c r="D1445" s="22" t="s">
        <v>10344</v>
      </c>
      <c r="E1445" s="22" t="s">
        <v>6169</v>
      </c>
      <c r="F1445" s="22" t="s">
        <v>6170</v>
      </c>
      <c r="G1445" s="23">
        <v>0</v>
      </c>
      <c r="H1445" s="23">
        <v>674948198</v>
      </c>
      <c r="I1445" s="23">
        <v>0</v>
      </c>
      <c r="J1445" s="23">
        <v>21305380686</v>
      </c>
      <c r="K1445" s="22"/>
      <c r="L1445" s="22"/>
      <c r="T1445">
        <f t="shared" si="57"/>
        <v>12</v>
      </c>
      <c r="V1445" t="s">
        <v>573</v>
      </c>
    </row>
    <row r="1446" spans="1:22" x14ac:dyDescent="0.25">
      <c r="A1446" s="21">
        <v>45646</v>
      </c>
      <c r="B1446" s="21">
        <v>45646</v>
      </c>
      <c r="C1446" s="22" t="s">
        <v>9618</v>
      </c>
      <c r="D1446" s="22" t="s">
        <v>10345</v>
      </c>
      <c r="E1446" s="22" t="s">
        <v>6169</v>
      </c>
      <c r="F1446" s="22" t="s">
        <v>6170</v>
      </c>
      <c r="G1446" s="23">
        <v>0</v>
      </c>
      <c r="H1446" s="23">
        <v>616335589</v>
      </c>
      <c r="I1446" s="23">
        <v>0</v>
      </c>
      <c r="J1446" s="23">
        <v>21921716275</v>
      </c>
      <c r="K1446" s="22"/>
      <c r="L1446" s="22"/>
      <c r="T1446">
        <f t="shared" si="57"/>
        <v>12</v>
      </c>
      <c r="V1446" t="s">
        <v>573</v>
      </c>
    </row>
    <row r="1447" spans="1:22" x14ac:dyDescent="0.25">
      <c r="A1447" s="21">
        <v>45646</v>
      </c>
      <c r="B1447" s="21">
        <v>45646</v>
      </c>
      <c r="C1447" s="22" t="s">
        <v>9618</v>
      </c>
      <c r="D1447" s="22" t="s">
        <v>10346</v>
      </c>
      <c r="E1447" s="22" t="s">
        <v>6169</v>
      </c>
      <c r="F1447" s="22" t="s">
        <v>6170</v>
      </c>
      <c r="G1447" s="23">
        <v>0</v>
      </c>
      <c r="H1447" s="23">
        <v>606008700</v>
      </c>
      <c r="I1447" s="23">
        <v>0</v>
      </c>
      <c r="J1447" s="23">
        <v>22527724975</v>
      </c>
      <c r="K1447" s="22"/>
      <c r="L1447" s="22"/>
      <c r="T1447">
        <f t="shared" si="57"/>
        <v>12</v>
      </c>
      <c r="V1447" t="s">
        <v>573</v>
      </c>
    </row>
    <row r="1448" spans="1:22" x14ac:dyDescent="0.25">
      <c r="A1448" s="21">
        <v>45651</v>
      </c>
      <c r="B1448" s="21">
        <v>45651</v>
      </c>
      <c r="C1448" s="22" t="s">
        <v>9675</v>
      </c>
      <c r="D1448" s="22" t="s">
        <v>10347</v>
      </c>
      <c r="E1448" s="22" t="s">
        <v>6169</v>
      </c>
      <c r="F1448" s="22" t="s">
        <v>6170</v>
      </c>
      <c r="G1448" s="23">
        <v>0</v>
      </c>
      <c r="H1448" s="23">
        <v>114546611</v>
      </c>
      <c r="I1448" s="23">
        <v>0</v>
      </c>
      <c r="J1448" s="23">
        <v>22642271586</v>
      </c>
      <c r="K1448" s="22"/>
      <c r="L1448" s="22"/>
      <c r="T1448">
        <f t="shared" si="57"/>
        <v>12</v>
      </c>
      <c r="V1448" t="s">
        <v>573</v>
      </c>
    </row>
    <row r="1449" spans="1:22" x14ac:dyDescent="0.25">
      <c r="A1449" s="21">
        <v>45653</v>
      </c>
      <c r="B1449" s="21">
        <v>45653</v>
      </c>
      <c r="C1449" s="22" t="s">
        <v>9689</v>
      </c>
      <c r="D1449" s="22" t="s">
        <v>10348</v>
      </c>
      <c r="E1449" s="22" t="s">
        <v>6169</v>
      </c>
      <c r="F1449" s="22" t="s">
        <v>6170</v>
      </c>
      <c r="G1449" s="23">
        <v>0</v>
      </c>
      <c r="H1449" s="23">
        <v>100025404</v>
      </c>
      <c r="I1449" s="23">
        <v>0</v>
      </c>
      <c r="J1449" s="23">
        <v>22742296990</v>
      </c>
      <c r="K1449" s="22"/>
      <c r="L1449" s="22"/>
      <c r="T1449">
        <f t="shared" si="57"/>
        <v>12</v>
      </c>
      <c r="V1449" t="s">
        <v>573</v>
      </c>
    </row>
    <row r="1450" spans="1:22" x14ac:dyDescent="0.25">
      <c r="A1450" s="21">
        <v>45653</v>
      </c>
      <c r="B1450" s="21">
        <v>45653</v>
      </c>
      <c r="C1450" s="22" t="s">
        <v>9703</v>
      </c>
      <c r="D1450" s="22" t="s">
        <v>10349</v>
      </c>
      <c r="E1450" s="22" t="s">
        <v>6169</v>
      </c>
      <c r="F1450" s="22" t="s">
        <v>6170</v>
      </c>
      <c r="G1450" s="23">
        <v>0</v>
      </c>
      <c r="H1450" s="23">
        <v>204577630</v>
      </c>
      <c r="I1450" s="23">
        <v>0</v>
      </c>
      <c r="J1450" s="23">
        <v>22946874620</v>
      </c>
      <c r="K1450" s="22"/>
      <c r="L1450" s="22"/>
      <c r="T1450">
        <f t="shared" si="57"/>
        <v>12</v>
      </c>
      <c r="V1450" t="s">
        <v>573</v>
      </c>
    </row>
    <row r="1451" spans="1:22" x14ac:dyDescent="0.25">
      <c r="A1451" s="21">
        <v>45656</v>
      </c>
      <c r="B1451" s="21">
        <v>45656</v>
      </c>
      <c r="C1451" s="22" t="s">
        <v>9706</v>
      </c>
      <c r="D1451" s="22" t="s">
        <v>10350</v>
      </c>
      <c r="E1451" s="22" t="s">
        <v>6169</v>
      </c>
      <c r="F1451" s="22" t="s">
        <v>6170</v>
      </c>
      <c r="G1451" s="23">
        <v>0</v>
      </c>
      <c r="H1451" s="23">
        <v>105527724</v>
      </c>
      <c r="I1451" s="23">
        <v>0</v>
      </c>
      <c r="J1451" s="23">
        <v>23052402344</v>
      </c>
      <c r="K1451" s="22"/>
      <c r="L1451" s="22"/>
      <c r="T1451">
        <f t="shared" si="57"/>
        <v>12</v>
      </c>
      <c r="V1451" t="s">
        <v>573</v>
      </c>
    </row>
    <row r="1452" spans="1:22" x14ac:dyDescent="0.25">
      <c r="A1452" s="21">
        <v>45656</v>
      </c>
      <c r="B1452" s="21">
        <v>45656</v>
      </c>
      <c r="C1452" s="22" t="s">
        <v>10351</v>
      </c>
      <c r="D1452" s="22" t="s">
        <v>10352</v>
      </c>
      <c r="E1452" s="22" t="s">
        <v>6169</v>
      </c>
      <c r="F1452" s="22" t="s">
        <v>6170</v>
      </c>
      <c r="G1452" s="23">
        <v>0</v>
      </c>
      <c r="H1452" s="23">
        <v>638010000</v>
      </c>
      <c r="I1452" s="23">
        <v>0</v>
      </c>
      <c r="J1452" s="23">
        <v>23690412344</v>
      </c>
      <c r="K1452" s="22"/>
      <c r="L1452" s="22"/>
      <c r="T1452">
        <f t="shared" si="57"/>
        <v>12</v>
      </c>
      <c r="V1452" t="s">
        <v>573</v>
      </c>
    </row>
    <row r="1453" spans="1:22" x14ac:dyDescent="0.25">
      <c r="A1453" s="21">
        <v>45656</v>
      </c>
      <c r="B1453" s="21">
        <v>45656</v>
      </c>
      <c r="C1453" s="22" t="s">
        <v>10353</v>
      </c>
      <c r="D1453" s="22" t="s">
        <v>10354</v>
      </c>
      <c r="E1453" s="22" t="s">
        <v>6169</v>
      </c>
      <c r="F1453" s="22" t="s">
        <v>6170</v>
      </c>
      <c r="G1453" s="23">
        <v>0</v>
      </c>
      <c r="H1453" s="23">
        <v>54196176</v>
      </c>
      <c r="I1453" s="23">
        <v>0</v>
      </c>
      <c r="J1453" s="23">
        <v>23744608520</v>
      </c>
      <c r="K1453" s="22"/>
      <c r="L1453" s="22"/>
      <c r="T1453">
        <f t="shared" si="57"/>
        <v>12</v>
      </c>
      <c r="V1453" t="s">
        <v>573</v>
      </c>
    </row>
    <row r="1454" spans="1:22" x14ac:dyDescent="0.25">
      <c r="A1454" s="21">
        <v>45656</v>
      </c>
      <c r="B1454" s="21">
        <v>45656</v>
      </c>
      <c r="C1454" s="22" t="s">
        <v>10353</v>
      </c>
      <c r="D1454" s="22" t="s">
        <v>10355</v>
      </c>
      <c r="E1454" s="22" t="s">
        <v>6169</v>
      </c>
      <c r="F1454" s="22" t="s">
        <v>6170</v>
      </c>
      <c r="G1454" s="23">
        <v>0</v>
      </c>
      <c r="H1454" s="23">
        <v>62245095</v>
      </c>
      <c r="I1454" s="23">
        <v>0</v>
      </c>
      <c r="J1454" s="23">
        <v>23806853615</v>
      </c>
      <c r="K1454" s="22"/>
      <c r="L1454" s="22"/>
      <c r="T1454">
        <f t="shared" si="57"/>
        <v>12</v>
      </c>
      <c r="V1454" t="s">
        <v>573</v>
      </c>
    </row>
    <row r="1455" spans="1:22" x14ac:dyDescent="0.25">
      <c r="A1455" s="21">
        <v>45656</v>
      </c>
      <c r="B1455" s="21">
        <v>45656</v>
      </c>
      <c r="C1455" s="22" t="s">
        <v>10353</v>
      </c>
      <c r="D1455" s="22" t="s">
        <v>10356</v>
      </c>
      <c r="E1455" s="22" t="s">
        <v>6169</v>
      </c>
      <c r="F1455" s="22" t="s">
        <v>6170</v>
      </c>
      <c r="G1455" s="23">
        <v>0</v>
      </c>
      <c r="H1455" s="23">
        <v>140473607</v>
      </c>
      <c r="I1455" s="23">
        <v>0</v>
      </c>
      <c r="J1455" s="23">
        <v>23947327222</v>
      </c>
      <c r="K1455" s="22"/>
      <c r="L1455" s="22"/>
      <c r="T1455">
        <f t="shared" si="57"/>
        <v>12</v>
      </c>
      <c r="V1455" t="s">
        <v>573</v>
      </c>
    </row>
    <row r="1456" spans="1:22" x14ac:dyDescent="0.25">
      <c r="A1456" s="21">
        <v>45656</v>
      </c>
      <c r="B1456" s="21">
        <v>45656</v>
      </c>
      <c r="C1456" s="22" t="s">
        <v>10353</v>
      </c>
      <c r="D1456" s="22" t="s">
        <v>10357</v>
      </c>
      <c r="E1456" s="22" t="s">
        <v>6169</v>
      </c>
      <c r="F1456" s="22" t="s">
        <v>6170</v>
      </c>
      <c r="G1456" s="23">
        <v>0</v>
      </c>
      <c r="H1456" s="23">
        <v>61148197</v>
      </c>
      <c r="I1456" s="23">
        <v>0</v>
      </c>
      <c r="J1456" s="23">
        <v>24008475419</v>
      </c>
      <c r="K1456" s="22"/>
      <c r="L1456" s="22"/>
      <c r="T1456">
        <f t="shared" si="57"/>
        <v>12</v>
      </c>
      <c r="V1456" t="s">
        <v>573</v>
      </c>
    </row>
    <row r="1457" spans="1:22" x14ac:dyDescent="0.25">
      <c r="A1457" s="21">
        <v>45656</v>
      </c>
      <c r="B1457" s="21">
        <v>45656</v>
      </c>
      <c r="C1457" s="22" t="s">
        <v>10353</v>
      </c>
      <c r="D1457" s="22" t="s">
        <v>10358</v>
      </c>
      <c r="E1457" s="22" t="s">
        <v>6169</v>
      </c>
      <c r="F1457" s="22" t="s">
        <v>6170</v>
      </c>
      <c r="G1457" s="23">
        <v>0</v>
      </c>
      <c r="H1457" s="23">
        <v>60528081</v>
      </c>
      <c r="I1457" s="23">
        <v>0</v>
      </c>
      <c r="J1457" s="23">
        <v>24069003500</v>
      </c>
      <c r="K1457" s="22"/>
      <c r="L1457" s="22"/>
      <c r="T1457">
        <f t="shared" si="57"/>
        <v>12</v>
      </c>
      <c r="V1457" t="s">
        <v>573</v>
      </c>
    </row>
    <row r="1458" spans="1:22" x14ac:dyDescent="0.25">
      <c r="A1458" s="21">
        <v>45656</v>
      </c>
      <c r="B1458" s="21">
        <v>45656</v>
      </c>
      <c r="C1458" s="22" t="s">
        <v>10353</v>
      </c>
      <c r="D1458" s="22" t="s">
        <v>10359</v>
      </c>
      <c r="E1458" s="22" t="s">
        <v>6169</v>
      </c>
      <c r="F1458" s="22" t="s">
        <v>6170</v>
      </c>
      <c r="G1458" s="23">
        <v>0</v>
      </c>
      <c r="H1458" s="23">
        <v>61800436</v>
      </c>
      <c r="I1458" s="23">
        <v>0</v>
      </c>
      <c r="J1458" s="23">
        <v>24130803936</v>
      </c>
      <c r="K1458" s="22"/>
      <c r="L1458" s="22"/>
      <c r="T1458">
        <f t="shared" si="57"/>
        <v>12</v>
      </c>
      <c r="V1458" t="s">
        <v>573</v>
      </c>
    </row>
    <row r="1459" spans="1:22" x14ac:dyDescent="0.25">
      <c r="A1459" s="21">
        <v>45656</v>
      </c>
      <c r="B1459" s="21">
        <v>45656</v>
      </c>
      <c r="C1459" s="22" t="s">
        <v>10353</v>
      </c>
      <c r="D1459" s="22" t="s">
        <v>10360</v>
      </c>
      <c r="E1459" s="22" t="s">
        <v>6169</v>
      </c>
      <c r="F1459" s="22" t="s">
        <v>6170</v>
      </c>
      <c r="G1459" s="23">
        <v>0</v>
      </c>
      <c r="H1459" s="23">
        <v>54196176</v>
      </c>
      <c r="I1459" s="23">
        <v>0</v>
      </c>
      <c r="J1459" s="23">
        <v>24185000112</v>
      </c>
      <c r="K1459" s="22"/>
      <c r="L1459" s="22"/>
      <c r="T1459">
        <f t="shared" si="57"/>
        <v>12</v>
      </c>
      <c r="V1459" t="s">
        <v>573</v>
      </c>
    </row>
    <row r="1460" spans="1:22" x14ac:dyDescent="0.25">
      <c r="A1460" s="21">
        <v>45656</v>
      </c>
      <c r="B1460" s="21">
        <v>45656</v>
      </c>
      <c r="C1460" s="22" t="s">
        <v>10353</v>
      </c>
      <c r="D1460" s="22" t="s">
        <v>10361</v>
      </c>
      <c r="E1460" s="22" t="s">
        <v>6169</v>
      </c>
      <c r="F1460" s="22" t="s">
        <v>6170</v>
      </c>
      <c r="G1460" s="23">
        <v>0</v>
      </c>
      <c r="H1460" s="23">
        <v>43731368</v>
      </c>
      <c r="I1460" s="23">
        <v>0</v>
      </c>
      <c r="J1460" s="23">
        <v>24228731480</v>
      </c>
      <c r="K1460" s="22"/>
      <c r="L1460" s="22"/>
      <c r="T1460">
        <f t="shared" si="57"/>
        <v>12</v>
      </c>
      <c r="V1460" t="s">
        <v>573</v>
      </c>
    </row>
    <row r="1461" spans="1:22" x14ac:dyDescent="0.25">
      <c r="A1461" s="21">
        <v>45656</v>
      </c>
      <c r="B1461" s="21">
        <v>45656</v>
      </c>
      <c r="C1461" s="22" t="s">
        <v>10353</v>
      </c>
      <c r="D1461" s="22" t="s">
        <v>10362</v>
      </c>
      <c r="E1461" s="22" t="s">
        <v>6169</v>
      </c>
      <c r="F1461" s="22" t="s">
        <v>6170</v>
      </c>
      <c r="G1461" s="23">
        <v>0</v>
      </c>
      <c r="H1461" s="23">
        <v>42056802</v>
      </c>
      <c r="I1461" s="23">
        <v>0</v>
      </c>
      <c r="J1461" s="23">
        <v>24270788282</v>
      </c>
      <c r="K1461" s="22"/>
      <c r="L1461" s="22"/>
      <c r="T1461">
        <f t="shared" si="57"/>
        <v>12</v>
      </c>
      <c r="V1461" t="s">
        <v>573</v>
      </c>
    </row>
    <row r="1462" spans="1:22" x14ac:dyDescent="0.25">
      <c r="A1462" s="21">
        <v>45656</v>
      </c>
      <c r="B1462" s="21">
        <v>45656</v>
      </c>
      <c r="C1462" s="22" t="s">
        <v>10353</v>
      </c>
      <c r="D1462" s="22" t="s">
        <v>10363</v>
      </c>
      <c r="E1462" s="22" t="s">
        <v>6169</v>
      </c>
      <c r="F1462" s="22" t="s">
        <v>6170</v>
      </c>
      <c r="G1462" s="23">
        <v>0</v>
      </c>
      <c r="H1462" s="23">
        <v>44404823</v>
      </c>
      <c r="I1462" s="23">
        <v>0</v>
      </c>
      <c r="J1462" s="23">
        <v>24315193105</v>
      </c>
      <c r="K1462" s="22"/>
      <c r="L1462" s="22"/>
      <c r="T1462">
        <f t="shared" si="57"/>
        <v>12</v>
      </c>
      <c r="V1462" t="s">
        <v>573</v>
      </c>
    </row>
    <row r="1463" spans="1:22" x14ac:dyDescent="0.25">
      <c r="A1463" s="21">
        <v>45656</v>
      </c>
      <c r="B1463" s="21">
        <v>45656</v>
      </c>
      <c r="C1463" s="22" t="s">
        <v>10353</v>
      </c>
      <c r="D1463" s="22" t="s">
        <v>10364</v>
      </c>
      <c r="E1463" s="22" t="s">
        <v>6169</v>
      </c>
      <c r="F1463" s="22" t="s">
        <v>6170</v>
      </c>
      <c r="G1463" s="23">
        <v>0</v>
      </c>
      <c r="H1463" s="23">
        <v>56781111</v>
      </c>
      <c r="I1463" s="23">
        <v>0</v>
      </c>
      <c r="J1463" s="23">
        <v>24371974216</v>
      </c>
      <c r="K1463" s="22"/>
      <c r="L1463" s="22"/>
      <c r="T1463">
        <f t="shared" si="57"/>
        <v>12</v>
      </c>
      <c r="V1463" t="s">
        <v>573</v>
      </c>
    </row>
    <row r="1464" spans="1:22" x14ac:dyDescent="0.25">
      <c r="A1464" s="21">
        <v>45656</v>
      </c>
      <c r="B1464" s="21">
        <v>45656</v>
      </c>
      <c r="C1464" s="22" t="s">
        <v>10353</v>
      </c>
      <c r="D1464" s="22" t="s">
        <v>10365</v>
      </c>
      <c r="E1464" s="22" t="s">
        <v>6169</v>
      </c>
      <c r="F1464" s="22" t="s">
        <v>6170</v>
      </c>
      <c r="G1464" s="23">
        <v>0</v>
      </c>
      <c r="H1464" s="23">
        <v>44386631</v>
      </c>
      <c r="I1464" s="23">
        <v>0</v>
      </c>
      <c r="J1464" s="23">
        <v>24416360847</v>
      </c>
      <c r="K1464" s="22"/>
      <c r="L1464" s="22"/>
      <c r="T1464">
        <f t="shared" si="57"/>
        <v>12</v>
      </c>
      <c r="V1464" t="s">
        <v>573</v>
      </c>
    </row>
    <row r="1465" spans="1:22" x14ac:dyDescent="0.25">
      <c r="A1465" s="21">
        <v>45657</v>
      </c>
      <c r="B1465" s="21">
        <v>45657</v>
      </c>
      <c r="C1465" s="22" t="s">
        <v>10366</v>
      </c>
      <c r="D1465" s="22" t="s">
        <v>10367</v>
      </c>
      <c r="E1465" s="22" t="s">
        <v>6169</v>
      </c>
      <c r="F1465" s="22" t="s">
        <v>6170</v>
      </c>
      <c r="G1465" s="23">
        <v>0</v>
      </c>
      <c r="H1465" s="23">
        <v>64552829</v>
      </c>
      <c r="I1465" s="23">
        <v>0</v>
      </c>
      <c r="J1465" s="23">
        <v>24480913676</v>
      </c>
      <c r="K1465" s="22"/>
      <c r="L1465" s="22"/>
      <c r="T1465">
        <f t="shared" si="57"/>
        <v>12</v>
      </c>
      <c r="V1465" t="s">
        <v>573</v>
      </c>
    </row>
    <row r="1466" spans="1:22" x14ac:dyDescent="0.25">
      <c r="A1466" s="21">
        <v>45621</v>
      </c>
      <c r="B1466" s="21">
        <v>45621</v>
      </c>
      <c r="C1466" s="22" t="s">
        <v>10368</v>
      </c>
      <c r="D1466" s="22" t="s">
        <v>10369</v>
      </c>
      <c r="E1466" s="22" t="s">
        <v>7123</v>
      </c>
      <c r="F1466" s="22" t="s">
        <v>1414</v>
      </c>
      <c r="G1466" s="23">
        <v>0</v>
      </c>
      <c r="H1466" s="23">
        <v>354342</v>
      </c>
      <c r="I1466" s="23">
        <v>0</v>
      </c>
      <c r="J1466" s="23">
        <v>354342</v>
      </c>
      <c r="K1466" s="22"/>
      <c r="L1466" s="22"/>
      <c r="T1466">
        <f t="shared" ref="T1466:T1470" si="58">+MONTH(A1466)</f>
        <v>11</v>
      </c>
      <c r="V1466" t="s">
        <v>573</v>
      </c>
    </row>
    <row r="1467" spans="1:22" x14ac:dyDescent="0.25">
      <c r="A1467" s="21">
        <v>45621</v>
      </c>
      <c r="B1467" s="21">
        <v>45621</v>
      </c>
      <c r="C1467" s="22" t="s">
        <v>10370</v>
      </c>
      <c r="D1467" s="22" t="s">
        <v>9777</v>
      </c>
      <c r="E1467" s="22" t="s">
        <v>7123</v>
      </c>
      <c r="F1467" s="22" t="s">
        <v>521</v>
      </c>
      <c r="G1467" s="23">
        <v>0</v>
      </c>
      <c r="H1467" s="23">
        <v>6</v>
      </c>
      <c r="I1467" s="23">
        <v>0</v>
      </c>
      <c r="J1467" s="23">
        <v>354348</v>
      </c>
      <c r="K1467" s="22"/>
      <c r="L1467" s="22"/>
      <c r="T1467">
        <f t="shared" si="58"/>
        <v>11</v>
      </c>
      <c r="U1467" t="s">
        <v>7120</v>
      </c>
      <c r="V1467" t="s">
        <v>573</v>
      </c>
    </row>
    <row r="1468" spans="1:22" x14ac:dyDescent="0.25">
      <c r="A1468" s="21">
        <v>45626</v>
      </c>
      <c r="B1468" s="21">
        <v>45626</v>
      </c>
      <c r="C1468" s="22" t="s">
        <v>10371</v>
      </c>
      <c r="D1468" s="22" t="s">
        <v>10372</v>
      </c>
      <c r="E1468" s="22" t="s">
        <v>7123</v>
      </c>
      <c r="F1468" s="22" t="s">
        <v>1287</v>
      </c>
      <c r="G1468" s="23">
        <v>0</v>
      </c>
      <c r="H1468" s="23">
        <v>77036</v>
      </c>
      <c r="I1468" s="23">
        <v>0</v>
      </c>
      <c r="J1468" s="23">
        <v>431384</v>
      </c>
      <c r="K1468" s="22"/>
      <c r="L1468" s="22"/>
      <c r="T1468">
        <f t="shared" si="58"/>
        <v>11</v>
      </c>
      <c r="U1468" t="s">
        <v>7120</v>
      </c>
      <c r="V1468" t="s">
        <v>573</v>
      </c>
    </row>
    <row r="1469" spans="1:22" x14ac:dyDescent="0.25">
      <c r="A1469" s="21">
        <v>45626</v>
      </c>
      <c r="B1469" s="21">
        <v>45626</v>
      </c>
      <c r="C1469" s="22" t="s">
        <v>10373</v>
      </c>
      <c r="D1469" s="22" t="s">
        <v>10374</v>
      </c>
      <c r="E1469" s="22" t="s">
        <v>7123</v>
      </c>
      <c r="F1469" s="22" t="s">
        <v>10136</v>
      </c>
      <c r="G1469" s="23">
        <v>0</v>
      </c>
      <c r="H1469" s="23">
        <v>27200</v>
      </c>
      <c r="I1469" s="23">
        <v>0</v>
      </c>
      <c r="J1469" s="23">
        <v>458584</v>
      </c>
      <c r="K1469" s="22"/>
      <c r="L1469" s="22"/>
      <c r="T1469">
        <f t="shared" si="58"/>
        <v>11</v>
      </c>
      <c r="U1469" t="s">
        <v>7120</v>
      </c>
      <c r="V1469" t="s">
        <v>573</v>
      </c>
    </row>
    <row r="1470" spans="1:22" x14ac:dyDescent="0.25">
      <c r="A1470" s="21">
        <v>45626</v>
      </c>
      <c r="B1470" s="21">
        <v>45626</v>
      </c>
      <c r="C1470" s="22" t="s">
        <v>10375</v>
      </c>
      <c r="D1470" s="22" t="s">
        <v>9769</v>
      </c>
      <c r="E1470" s="22" t="s">
        <v>7123</v>
      </c>
      <c r="F1470" s="22" t="s">
        <v>1431</v>
      </c>
      <c r="G1470" s="23">
        <v>0</v>
      </c>
      <c r="H1470" s="23">
        <v>17</v>
      </c>
      <c r="I1470" s="23">
        <v>0</v>
      </c>
      <c r="J1470" s="23">
        <v>458601</v>
      </c>
      <c r="K1470" s="22"/>
      <c r="L1470" s="22"/>
      <c r="T1470">
        <f t="shared" si="58"/>
        <v>11</v>
      </c>
      <c r="U1470" t="s">
        <v>7120</v>
      </c>
      <c r="V1470" t="s">
        <v>573</v>
      </c>
    </row>
  </sheetData>
  <conditionalFormatting sqref="P637:Q637">
    <cfRule type="duplicateValues" dxfId="0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47D36-2267-46EF-BC3A-A7DF80471482}">
  <sheetPr filterMode="1"/>
  <dimension ref="A1:T321"/>
  <sheetViews>
    <sheetView topLeftCell="A296" workbookViewId="0">
      <selection activeCell="G54" sqref="G54"/>
    </sheetView>
  </sheetViews>
  <sheetFormatPr defaultRowHeight="15" x14ac:dyDescent="0.25"/>
  <cols>
    <col min="4" max="4" width="62.85546875" bestFit="1" customWidth="1"/>
    <col min="17" max="18" width="8.7109375" style="8"/>
  </cols>
  <sheetData>
    <row r="1" spans="1:18" ht="18.75" x14ac:dyDescent="0.3">
      <c r="A1" s="42" t="s">
        <v>490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170"/>
    </row>
    <row r="2" spans="1:18" x14ac:dyDescent="0.25">
      <c r="A2" s="43" t="s">
        <v>4202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171"/>
    </row>
    <row r="3" spans="1:18" ht="21" x14ac:dyDescent="0.25">
      <c r="A3" s="39" t="s">
        <v>492</v>
      </c>
      <c r="B3" s="39" t="s">
        <v>493</v>
      </c>
      <c r="C3" s="36" t="s">
        <v>494</v>
      </c>
      <c r="D3" s="36" t="s">
        <v>495</v>
      </c>
      <c r="E3" s="36" t="s">
        <v>496</v>
      </c>
      <c r="F3" s="36" t="s">
        <v>497</v>
      </c>
      <c r="G3" s="41" t="s">
        <v>498</v>
      </c>
      <c r="H3" s="41" t="s">
        <v>499</v>
      </c>
      <c r="I3" s="41" t="s">
        <v>500</v>
      </c>
      <c r="J3" s="41" t="s">
        <v>501</v>
      </c>
      <c r="K3" s="36" t="s">
        <v>502</v>
      </c>
      <c r="L3" s="36" t="s">
        <v>503</v>
      </c>
      <c r="M3" s="36" t="s">
        <v>504</v>
      </c>
      <c r="N3" s="36" t="s">
        <v>505</v>
      </c>
      <c r="O3" s="36" t="s">
        <v>506</v>
      </c>
      <c r="P3" s="36" t="s">
        <v>507</v>
      </c>
      <c r="Q3" s="111" t="s">
        <v>4384</v>
      </c>
    </row>
    <row r="4" spans="1:18" hidden="1" x14ac:dyDescent="0.25">
      <c r="A4" s="40">
        <v>45301</v>
      </c>
      <c r="B4" s="40">
        <v>45301</v>
      </c>
      <c r="C4" s="37" t="s">
        <v>4203</v>
      </c>
      <c r="D4" s="37" t="s">
        <v>4204</v>
      </c>
      <c r="E4" s="37" t="s">
        <v>4205</v>
      </c>
      <c r="F4" s="37" t="s">
        <v>1183</v>
      </c>
      <c r="G4" s="38">
        <v>4350295</v>
      </c>
      <c r="H4" s="38">
        <v>0</v>
      </c>
      <c r="I4" s="38">
        <v>4350295</v>
      </c>
      <c r="J4" s="38">
        <v>0</v>
      </c>
      <c r="K4" s="37" t="s">
        <v>1184</v>
      </c>
      <c r="L4" s="37" t="s">
        <v>1185</v>
      </c>
      <c r="M4" s="37" t="s">
        <v>4206</v>
      </c>
      <c r="N4" s="37"/>
      <c r="O4" s="37"/>
      <c r="P4" s="22" t="s">
        <v>3137</v>
      </c>
      <c r="Q4" s="37">
        <f>+MONTH(B4)</f>
        <v>1</v>
      </c>
      <c r="R4" t="s">
        <v>369</v>
      </c>
    </row>
    <row r="5" spans="1:18" hidden="1" x14ac:dyDescent="0.25">
      <c r="A5" s="40">
        <v>45306</v>
      </c>
      <c r="B5" s="40">
        <v>45306</v>
      </c>
      <c r="C5" s="37" t="s">
        <v>4207</v>
      </c>
      <c r="D5" s="37" t="s">
        <v>4208</v>
      </c>
      <c r="E5" s="37" t="s">
        <v>4205</v>
      </c>
      <c r="F5" s="37" t="s">
        <v>532</v>
      </c>
      <c r="G5" s="38">
        <v>538467</v>
      </c>
      <c r="H5" s="38">
        <v>0</v>
      </c>
      <c r="I5" s="38">
        <v>4888762</v>
      </c>
      <c r="J5" s="38">
        <v>0</v>
      </c>
      <c r="K5" s="37" t="s">
        <v>1163</v>
      </c>
      <c r="L5" s="37" t="s">
        <v>1164</v>
      </c>
      <c r="M5" s="37" t="s">
        <v>4206</v>
      </c>
      <c r="N5" s="37"/>
      <c r="O5" s="37"/>
      <c r="P5" s="22" t="s">
        <v>3137</v>
      </c>
      <c r="Q5" s="37">
        <f t="shared" ref="Q5:Q68" si="0">+MONTH(B5)</f>
        <v>1</v>
      </c>
      <c r="R5" t="s">
        <v>369</v>
      </c>
    </row>
    <row r="6" spans="1:18" hidden="1" x14ac:dyDescent="0.25">
      <c r="A6" s="40">
        <v>45308</v>
      </c>
      <c r="B6" s="40">
        <v>45308</v>
      </c>
      <c r="C6" s="37" t="s">
        <v>4209</v>
      </c>
      <c r="D6" s="37" t="s">
        <v>4210</v>
      </c>
      <c r="E6" s="37" t="s">
        <v>4205</v>
      </c>
      <c r="F6" s="37" t="s">
        <v>1183</v>
      </c>
      <c r="G6" s="38">
        <v>249645</v>
      </c>
      <c r="H6" s="38">
        <v>0</v>
      </c>
      <c r="I6" s="38">
        <v>5138407</v>
      </c>
      <c r="J6" s="38">
        <v>0</v>
      </c>
      <c r="K6" s="37" t="s">
        <v>1184</v>
      </c>
      <c r="L6" s="37" t="s">
        <v>1185</v>
      </c>
      <c r="M6" s="37" t="s">
        <v>4206</v>
      </c>
      <c r="N6" s="37"/>
      <c r="O6" s="37"/>
      <c r="P6" s="22" t="s">
        <v>3137</v>
      </c>
      <c r="Q6" s="37">
        <f t="shared" si="0"/>
        <v>1</v>
      </c>
      <c r="R6" t="s">
        <v>369</v>
      </c>
    </row>
    <row r="7" spans="1:18" hidden="1" x14ac:dyDescent="0.25">
      <c r="A7" s="40">
        <v>45316</v>
      </c>
      <c r="B7" s="40">
        <v>45316</v>
      </c>
      <c r="C7" s="37" t="s">
        <v>4211</v>
      </c>
      <c r="D7" s="37" t="s">
        <v>4212</v>
      </c>
      <c r="E7" s="37" t="s">
        <v>4205</v>
      </c>
      <c r="F7" s="37" t="s">
        <v>532</v>
      </c>
      <c r="G7" s="38">
        <v>5522313</v>
      </c>
      <c r="H7" s="38">
        <v>0</v>
      </c>
      <c r="I7" s="38">
        <v>10660720</v>
      </c>
      <c r="J7" s="38">
        <v>0</v>
      </c>
      <c r="K7" s="37" t="s">
        <v>1163</v>
      </c>
      <c r="L7" s="37" t="s">
        <v>1164</v>
      </c>
      <c r="M7" s="37" t="s">
        <v>4206</v>
      </c>
      <c r="N7" s="37"/>
      <c r="O7" s="37"/>
      <c r="P7" s="22" t="s">
        <v>3137</v>
      </c>
      <c r="Q7" s="37">
        <f t="shared" si="0"/>
        <v>1</v>
      </c>
      <c r="R7" t="s">
        <v>369</v>
      </c>
    </row>
    <row r="8" spans="1:18" hidden="1" x14ac:dyDescent="0.25">
      <c r="A8" s="40">
        <v>45316</v>
      </c>
      <c r="B8" s="40">
        <v>45316</v>
      </c>
      <c r="C8" s="37" t="s">
        <v>4213</v>
      </c>
      <c r="D8" s="37" t="s">
        <v>4214</v>
      </c>
      <c r="E8" s="37" t="s">
        <v>4205</v>
      </c>
      <c r="F8" s="37" t="s">
        <v>1183</v>
      </c>
      <c r="G8" s="38">
        <v>3745479</v>
      </c>
      <c r="H8" s="38">
        <v>0</v>
      </c>
      <c r="I8" s="38">
        <v>14406199</v>
      </c>
      <c r="J8" s="38">
        <v>0</v>
      </c>
      <c r="K8" s="37" t="s">
        <v>1184</v>
      </c>
      <c r="L8" s="37" t="s">
        <v>1185</v>
      </c>
      <c r="M8" s="37" t="s">
        <v>4206</v>
      </c>
      <c r="N8" s="37"/>
      <c r="O8" s="37"/>
      <c r="P8" s="22" t="s">
        <v>3137</v>
      </c>
      <c r="Q8" s="37">
        <f t="shared" si="0"/>
        <v>1</v>
      </c>
      <c r="R8" t="s">
        <v>369</v>
      </c>
    </row>
    <row r="9" spans="1:18" hidden="1" x14ac:dyDescent="0.25">
      <c r="A9" s="40">
        <v>45316</v>
      </c>
      <c r="B9" s="40">
        <v>45316</v>
      </c>
      <c r="C9" s="37" t="s">
        <v>4213</v>
      </c>
      <c r="D9" s="37" t="s">
        <v>4215</v>
      </c>
      <c r="E9" s="37" t="s">
        <v>4205</v>
      </c>
      <c r="F9" s="37" t="s">
        <v>1183</v>
      </c>
      <c r="G9" s="38">
        <v>1298964</v>
      </c>
      <c r="H9" s="38">
        <v>0</v>
      </c>
      <c r="I9" s="38">
        <v>15705163</v>
      </c>
      <c r="J9" s="38">
        <v>0</v>
      </c>
      <c r="K9" s="37" t="s">
        <v>1184</v>
      </c>
      <c r="L9" s="37" t="s">
        <v>1185</v>
      </c>
      <c r="M9" s="37" t="s">
        <v>4206</v>
      </c>
      <c r="N9" s="37"/>
      <c r="O9" s="37"/>
      <c r="P9" s="22" t="s">
        <v>3137</v>
      </c>
      <c r="Q9" s="37">
        <f t="shared" si="0"/>
        <v>1</v>
      </c>
      <c r="R9" t="s">
        <v>369</v>
      </c>
    </row>
    <row r="10" spans="1:18" hidden="1" x14ac:dyDescent="0.25">
      <c r="A10" s="40">
        <v>45316</v>
      </c>
      <c r="B10" s="40">
        <v>45316</v>
      </c>
      <c r="C10" s="37" t="s">
        <v>4213</v>
      </c>
      <c r="D10" s="37" t="s">
        <v>4216</v>
      </c>
      <c r="E10" s="37" t="s">
        <v>4205</v>
      </c>
      <c r="F10" s="37" t="s">
        <v>1183</v>
      </c>
      <c r="G10" s="38">
        <v>6383019</v>
      </c>
      <c r="H10" s="38">
        <v>0</v>
      </c>
      <c r="I10" s="38">
        <v>22088182</v>
      </c>
      <c r="J10" s="38">
        <v>0</v>
      </c>
      <c r="K10" s="37" t="s">
        <v>1184</v>
      </c>
      <c r="L10" s="37" t="s">
        <v>1185</v>
      </c>
      <c r="M10" s="37" t="s">
        <v>4206</v>
      </c>
      <c r="N10" s="37"/>
      <c r="O10" s="37"/>
      <c r="P10" s="22" t="s">
        <v>3137</v>
      </c>
      <c r="Q10" s="37">
        <f t="shared" si="0"/>
        <v>1</v>
      </c>
      <c r="R10" t="s">
        <v>369</v>
      </c>
    </row>
    <row r="11" spans="1:18" hidden="1" x14ac:dyDescent="0.25">
      <c r="A11" s="40">
        <v>45316</v>
      </c>
      <c r="B11" s="40">
        <v>45316</v>
      </c>
      <c r="C11" s="37" t="s">
        <v>4213</v>
      </c>
      <c r="D11" s="37" t="s">
        <v>4217</v>
      </c>
      <c r="E11" s="37" t="s">
        <v>4205</v>
      </c>
      <c r="F11" s="37" t="s">
        <v>1183</v>
      </c>
      <c r="G11" s="38">
        <v>5927495</v>
      </c>
      <c r="H11" s="38">
        <v>0</v>
      </c>
      <c r="I11" s="38">
        <v>28015677</v>
      </c>
      <c r="J11" s="38">
        <v>0</v>
      </c>
      <c r="K11" s="37" t="s">
        <v>1184</v>
      </c>
      <c r="L11" s="37" t="s">
        <v>1185</v>
      </c>
      <c r="M11" s="37" t="s">
        <v>4206</v>
      </c>
      <c r="N11" s="37"/>
      <c r="O11" s="37"/>
      <c r="P11" s="22" t="s">
        <v>3137</v>
      </c>
      <c r="Q11" s="37">
        <f t="shared" si="0"/>
        <v>1</v>
      </c>
      <c r="R11" t="s">
        <v>369</v>
      </c>
    </row>
    <row r="12" spans="1:18" hidden="1" x14ac:dyDescent="0.25">
      <c r="A12" s="40">
        <v>45316</v>
      </c>
      <c r="B12" s="40">
        <v>45316</v>
      </c>
      <c r="C12" s="37" t="s">
        <v>4213</v>
      </c>
      <c r="D12" s="37" t="s">
        <v>4218</v>
      </c>
      <c r="E12" s="37" t="s">
        <v>4205</v>
      </c>
      <c r="F12" s="37" t="s">
        <v>1183</v>
      </c>
      <c r="G12" s="38">
        <v>4458904</v>
      </c>
      <c r="H12" s="38">
        <v>0</v>
      </c>
      <c r="I12" s="38">
        <v>32474581</v>
      </c>
      <c r="J12" s="38">
        <v>0</v>
      </c>
      <c r="K12" s="37" t="s">
        <v>1184</v>
      </c>
      <c r="L12" s="37" t="s">
        <v>1185</v>
      </c>
      <c r="M12" s="37" t="s">
        <v>4206</v>
      </c>
      <c r="N12" s="37"/>
      <c r="O12" s="37"/>
      <c r="P12" s="22" t="s">
        <v>3137</v>
      </c>
      <c r="Q12" s="37">
        <f t="shared" si="0"/>
        <v>1</v>
      </c>
      <c r="R12" t="s">
        <v>369</v>
      </c>
    </row>
    <row r="13" spans="1:18" hidden="1" x14ac:dyDescent="0.25">
      <c r="A13" s="40">
        <v>45316</v>
      </c>
      <c r="B13" s="40">
        <v>45316</v>
      </c>
      <c r="C13" s="37" t="s">
        <v>4213</v>
      </c>
      <c r="D13" s="37" t="s">
        <v>4219</v>
      </c>
      <c r="E13" s="37" t="s">
        <v>4205</v>
      </c>
      <c r="F13" s="37" t="s">
        <v>1183</v>
      </c>
      <c r="G13" s="38">
        <v>7254631</v>
      </c>
      <c r="H13" s="38">
        <v>0</v>
      </c>
      <c r="I13" s="38">
        <v>39729212</v>
      </c>
      <c r="J13" s="38">
        <v>0</v>
      </c>
      <c r="K13" s="37" t="s">
        <v>1184</v>
      </c>
      <c r="L13" s="37" t="s">
        <v>1185</v>
      </c>
      <c r="M13" s="37" t="s">
        <v>4206</v>
      </c>
      <c r="N13" s="37"/>
      <c r="O13" s="37"/>
      <c r="P13" s="22" t="s">
        <v>3137</v>
      </c>
      <c r="Q13" s="37">
        <f t="shared" si="0"/>
        <v>1</v>
      </c>
      <c r="R13" t="s">
        <v>369</v>
      </c>
    </row>
    <row r="14" spans="1:18" hidden="1" x14ac:dyDescent="0.25">
      <c r="A14" s="40">
        <v>45316</v>
      </c>
      <c r="B14" s="40">
        <v>45316</v>
      </c>
      <c r="C14" s="37" t="s">
        <v>4213</v>
      </c>
      <c r="D14" s="37" t="s">
        <v>4220</v>
      </c>
      <c r="E14" s="37" t="s">
        <v>4205</v>
      </c>
      <c r="F14" s="37" t="s">
        <v>1183</v>
      </c>
      <c r="G14" s="38">
        <v>7019316</v>
      </c>
      <c r="H14" s="38">
        <v>0</v>
      </c>
      <c r="I14" s="38">
        <v>46748528</v>
      </c>
      <c r="J14" s="38">
        <v>0</v>
      </c>
      <c r="K14" s="37" t="s">
        <v>1184</v>
      </c>
      <c r="L14" s="37" t="s">
        <v>1185</v>
      </c>
      <c r="M14" s="37" t="s">
        <v>4206</v>
      </c>
      <c r="N14" s="37"/>
      <c r="O14" s="37"/>
      <c r="P14" s="22" t="s">
        <v>3137</v>
      </c>
      <c r="Q14" s="37">
        <f t="shared" si="0"/>
        <v>1</v>
      </c>
      <c r="R14" t="s">
        <v>369</v>
      </c>
    </row>
    <row r="15" spans="1:18" hidden="1" x14ac:dyDescent="0.25">
      <c r="A15" s="40">
        <v>45316</v>
      </c>
      <c r="B15" s="40">
        <v>45316</v>
      </c>
      <c r="C15" s="37" t="s">
        <v>4213</v>
      </c>
      <c r="D15" s="37" t="s">
        <v>4221</v>
      </c>
      <c r="E15" s="37" t="s">
        <v>4205</v>
      </c>
      <c r="F15" s="37" t="s">
        <v>1183</v>
      </c>
      <c r="G15" s="38">
        <v>3232827</v>
      </c>
      <c r="H15" s="38">
        <v>0</v>
      </c>
      <c r="I15" s="38">
        <v>49981355</v>
      </c>
      <c r="J15" s="38">
        <v>0</v>
      </c>
      <c r="K15" s="37" t="s">
        <v>1184</v>
      </c>
      <c r="L15" s="37" t="s">
        <v>1185</v>
      </c>
      <c r="M15" s="37" t="s">
        <v>4206</v>
      </c>
      <c r="N15" s="37"/>
      <c r="O15" s="37"/>
      <c r="P15" s="22" t="s">
        <v>3137</v>
      </c>
      <c r="Q15" s="37">
        <f t="shared" si="0"/>
        <v>1</v>
      </c>
      <c r="R15" t="s">
        <v>369</v>
      </c>
    </row>
    <row r="16" spans="1:18" hidden="1" x14ac:dyDescent="0.25">
      <c r="A16" s="40">
        <v>45316</v>
      </c>
      <c r="B16" s="40">
        <v>45316</v>
      </c>
      <c r="C16" s="37" t="s">
        <v>4213</v>
      </c>
      <c r="D16" s="37" t="s">
        <v>4222</v>
      </c>
      <c r="E16" s="37" t="s">
        <v>4205</v>
      </c>
      <c r="F16" s="37" t="s">
        <v>1183</v>
      </c>
      <c r="G16" s="38">
        <v>1871438</v>
      </c>
      <c r="H16" s="38">
        <v>0</v>
      </c>
      <c r="I16" s="38">
        <v>51852793</v>
      </c>
      <c r="J16" s="38">
        <v>0</v>
      </c>
      <c r="K16" s="37" t="s">
        <v>1184</v>
      </c>
      <c r="L16" s="37" t="s">
        <v>1185</v>
      </c>
      <c r="M16" s="37" t="s">
        <v>4206</v>
      </c>
      <c r="N16" s="37"/>
      <c r="O16" s="37"/>
      <c r="P16" s="22" t="s">
        <v>3137</v>
      </c>
      <c r="Q16" s="37">
        <f t="shared" si="0"/>
        <v>1</v>
      </c>
      <c r="R16" t="s">
        <v>369</v>
      </c>
    </row>
    <row r="17" spans="1:18" hidden="1" x14ac:dyDescent="0.25">
      <c r="A17" s="40">
        <v>45322</v>
      </c>
      <c r="B17" s="40">
        <v>45322</v>
      </c>
      <c r="C17" s="37" t="s">
        <v>4223</v>
      </c>
      <c r="D17" s="37" t="s">
        <v>4224</v>
      </c>
      <c r="E17" s="37" t="s">
        <v>4205</v>
      </c>
      <c r="F17" s="37" t="s">
        <v>4225</v>
      </c>
      <c r="G17" s="38">
        <v>0</v>
      </c>
      <c r="H17" s="38">
        <v>51852793</v>
      </c>
      <c r="I17" s="38">
        <v>0</v>
      </c>
      <c r="J17" s="38">
        <v>0</v>
      </c>
      <c r="K17" s="37"/>
      <c r="L17" s="37"/>
      <c r="M17" s="37"/>
      <c r="N17" s="37"/>
      <c r="O17" s="37"/>
      <c r="P17" s="22" t="s">
        <v>3137</v>
      </c>
      <c r="Q17" s="37">
        <f t="shared" si="0"/>
        <v>1</v>
      </c>
      <c r="R17" t="s">
        <v>369</v>
      </c>
    </row>
    <row r="18" spans="1:18" hidden="1" x14ac:dyDescent="0.25">
      <c r="A18" s="40">
        <v>45323</v>
      </c>
      <c r="B18" s="40">
        <v>45323</v>
      </c>
      <c r="C18" s="37" t="s">
        <v>4226</v>
      </c>
      <c r="D18" s="37" t="s">
        <v>4227</v>
      </c>
      <c r="E18" s="37" t="s">
        <v>4205</v>
      </c>
      <c r="F18" s="37" t="s">
        <v>1183</v>
      </c>
      <c r="G18" s="38">
        <v>845753</v>
      </c>
      <c r="H18" s="38">
        <v>0</v>
      </c>
      <c r="I18" s="38">
        <v>845753</v>
      </c>
      <c r="J18" s="38">
        <v>0</v>
      </c>
      <c r="K18" s="37"/>
      <c r="L18" s="37"/>
      <c r="M18" s="37" t="s">
        <v>4206</v>
      </c>
      <c r="N18" s="37"/>
      <c r="O18" s="37"/>
      <c r="P18" s="22" t="s">
        <v>3137</v>
      </c>
      <c r="Q18" s="37">
        <f t="shared" si="0"/>
        <v>2</v>
      </c>
      <c r="R18" t="s">
        <v>369</v>
      </c>
    </row>
    <row r="19" spans="1:18" hidden="1" x14ac:dyDescent="0.25">
      <c r="A19" s="40">
        <v>45329</v>
      </c>
      <c r="B19" s="40">
        <v>45329</v>
      </c>
      <c r="C19" s="37" t="s">
        <v>4228</v>
      </c>
      <c r="D19" s="37" t="s">
        <v>4227</v>
      </c>
      <c r="E19" s="37" t="s">
        <v>4205</v>
      </c>
      <c r="F19" s="37" t="s">
        <v>1183</v>
      </c>
      <c r="G19" s="38">
        <v>3042265</v>
      </c>
      <c r="H19" s="38">
        <v>0</v>
      </c>
      <c r="I19" s="38">
        <v>3888018</v>
      </c>
      <c r="J19" s="38">
        <v>0</v>
      </c>
      <c r="K19" s="37"/>
      <c r="L19" s="37"/>
      <c r="M19" s="37" t="s">
        <v>4206</v>
      </c>
      <c r="N19" s="37"/>
      <c r="O19" s="37"/>
      <c r="P19" s="22" t="s">
        <v>3137</v>
      </c>
      <c r="Q19" s="37">
        <f t="shared" si="0"/>
        <v>2</v>
      </c>
      <c r="R19" t="s">
        <v>369</v>
      </c>
    </row>
    <row r="20" spans="1:18" hidden="1" x14ac:dyDescent="0.25">
      <c r="A20" s="40">
        <v>45345</v>
      </c>
      <c r="B20" s="40">
        <v>45345</v>
      </c>
      <c r="C20" s="37" t="s">
        <v>4229</v>
      </c>
      <c r="D20" s="37" t="s">
        <v>4230</v>
      </c>
      <c r="E20" s="37" t="s">
        <v>4205</v>
      </c>
      <c r="F20" s="37" t="s">
        <v>1183</v>
      </c>
      <c r="G20" s="38">
        <v>42000000</v>
      </c>
      <c r="H20" s="38">
        <v>0</v>
      </c>
      <c r="I20" s="38">
        <v>45888018</v>
      </c>
      <c r="J20" s="38">
        <v>0</v>
      </c>
      <c r="K20" s="37" t="s">
        <v>4231</v>
      </c>
      <c r="L20" s="37" t="s">
        <v>4232</v>
      </c>
      <c r="M20" s="37" t="s">
        <v>4206</v>
      </c>
      <c r="N20" s="37"/>
      <c r="O20" s="37"/>
      <c r="P20" s="22" t="s">
        <v>3137</v>
      </c>
      <c r="Q20" s="37">
        <f t="shared" si="0"/>
        <v>2</v>
      </c>
      <c r="R20" t="s">
        <v>369</v>
      </c>
    </row>
    <row r="21" spans="1:18" hidden="1" x14ac:dyDescent="0.25">
      <c r="A21" s="40">
        <v>45346</v>
      </c>
      <c r="B21" s="40">
        <v>45346</v>
      </c>
      <c r="C21" s="37" t="s">
        <v>4233</v>
      </c>
      <c r="D21" s="37" t="s">
        <v>4234</v>
      </c>
      <c r="E21" s="37" t="s">
        <v>4205</v>
      </c>
      <c r="F21" s="37" t="s">
        <v>1183</v>
      </c>
      <c r="G21" s="38">
        <v>4315068</v>
      </c>
      <c r="H21" s="38">
        <v>0</v>
      </c>
      <c r="I21" s="38">
        <v>50203086</v>
      </c>
      <c r="J21" s="38">
        <v>0</v>
      </c>
      <c r="K21" s="37"/>
      <c r="L21" s="37"/>
      <c r="M21" s="37" t="s">
        <v>4206</v>
      </c>
      <c r="N21" s="37"/>
      <c r="O21" s="37"/>
      <c r="P21" s="22" t="s">
        <v>3137</v>
      </c>
      <c r="Q21" s="37">
        <f t="shared" si="0"/>
        <v>2</v>
      </c>
      <c r="R21" t="s">
        <v>369</v>
      </c>
    </row>
    <row r="22" spans="1:18" hidden="1" x14ac:dyDescent="0.25">
      <c r="A22" s="40">
        <v>45348</v>
      </c>
      <c r="B22" s="40">
        <v>45348</v>
      </c>
      <c r="C22" s="37" t="s">
        <v>4235</v>
      </c>
      <c r="D22" s="37" t="s">
        <v>4212</v>
      </c>
      <c r="E22" s="37" t="s">
        <v>4205</v>
      </c>
      <c r="F22" s="37" t="s">
        <v>532</v>
      </c>
      <c r="G22" s="38">
        <v>5542117</v>
      </c>
      <c r="H22" s="38">
        <v>0</v>
      </c>
      <c r="I22" s="38">
        <v>55745203</v>
      </c>
      <c r="J22" s="38">
        <v>0</v>
      </c>
      <c r="K22" s="37" t="s">
        <v>1163</v>
      </c>
      <c r="L22" s="37" t="s">
        <v>1164</v>
      </c>
      <c r="M22" s="37" t="s">
        <v>4206</v>
      </c>
      <c r="N22" s="37"/>
      <c r="O22" s="37"/>
      <c r="P22" s="22" t="s">
        <v>3137</v>
      </c>
      <c r="Q22" s="37">
        <f t="shared" si="0"/>
        <v>2</v>
      </c>
      <c r="R22" t="s">
        <v>369</v>
      </c>
    </row>
    <row r="23" spans="1:18" hidden="1" x14ac:dyDescent="0.25">
      <c r="A23" s="40">
        <v>45348</v>
      </c>
      <c r="B23" s="40">
        <v>45348</v>
      </c>
      <c r="C23" s="37" t="s">
        <v>4236</v>
      </c>
      <c r="D23" s="37" t="s">
        <v>4221</v>
      </c>
      <c r="E23" s="37" t="s">
        <v>4205</v>
      </c>
      <c r="F23" s="37" t="s">
        <v>1183</v>
      </c>
      <c r="G23" s="38">
        <v>3337112</v>
      </c>
      <c r="H23" s="38">
        <v>0</v>
      </c>
      <c r="I23" s="38">
        <v>59082315</v>
      </c>
      <c r="J23" s="38">
        <v>0</v>
      </c>
      <c r="K23" s="37" t="s">
        <v>1184</v>
      </c>
      <c r="L23" s="37" t="s">
        <v>1185</v>
      </c>
      <c r="M23" s="37" t="s">
        <v>4206</v>
      </c>
      <c r="N23" s="37"/>
      <c r="O23" s="37"/>
      <c r="P23" s="22" t="s">
        <v>3137</v>
      </c>
      <c r="Q23" s="37">
        <f t="shared" si="0"/>
        <v>2</v>
      </c>
      <c r="R23" t="s">
        <v>369</v>
      </c>
    </row>
    <row r="24" spans="1:18" hidden="1" x14ac:dyDescent="0.25">
      <c r="A24" s="40">
        <v>45348</v>
      </c>
      <c r="B24" s="40">
        <v>45348</v>
      </c>
      <c r="C24" s="37" t="s">
        <v>4237</v>
      </c>
      <c r="D24" s="37" t="s">
        <v>4216</v>
      </c>
      <c r="E24" s="37" t="s">
        <v>4205</v>
      </c>
      <c r="F24" s="37" t="s">
        <v>1183</v>
      </c>
      <c r="G24" s="38">
        <v>7307306</v>
      </c>
      <c r="H24" s="38">
        <v>0</v>
      </c>
      <c r="I24" s="38">
        <v>66389621</v>
      </c>
      <c r="J24" s="38">
        <v>0</v>
      </c>
      <c r="K24" s="37" t="s">
        <v>1184</v>
      </c>
      <c r="L24" s="37" t="s">
        <v>1185</v>
      </c>
      <c r="M24" s="37" t="s">
        <v>4206</v>
      </c>
      <c r="N24" s="37"/>
      <c r="O24" s="37"/>
      <c r="P24" s="22" t="s">
        <v>3137</v>
      </c>
      <c r="Q24" s="37">
        <f t="shared" si="0"/>
        <v>2</v>
      </c>
      <c r="R24" t="s">
        <v>369</v>
      </c>
    </row>
    <row r="25" spans="1:18" hidden="1" x14ac:dyDescent="0.25">
      <c r="A25" s="40">
        <v>45348</v>
      </c>
      <c r="B25" s="40">
        <v>45348</v>
      </c>
      <c r="C25" s="37" t="s">
        <v>4238</v>
      </c>
      <c r="D25" s="37" t="s">
        <v>4215</v>
      </c>
      <c r="E25" s="37" t="s">
        <v>4205</v>
      </c>
      <c r="F25" s="37" t="s">
        <v>1183</v>
      </c>
      <c r="G25" s="38">
        <v>1340866</v>
      </c>
      <c r="H25" s="38">
        <v>0</v>
      </c>
      <c r="I25" s="38">
        <v>67730487</v>
      </c>
      <c r="J25" s="38">
        <v>0</v>
      </c>
      <c r="K25" s="37" t="s">
        <v>1184</v>
      </c>
      <c r="L25" s="37" t="s">
        <v>1185</v>
      </c>
      <c r="M25" s="37" t="s">
        <v>4206</v>
      </c>
      <c r="N25" s="37"/>
      <c r="O25" s="37"/>
      <c r="P25" s="22" t="s">
        <v>3137</v>
      </c>
      <c r="Q25" s="37">
        <f t="shared" si="0"/>
        <v>2</v>
      </c>
      <c r="R25" t="s">
        <v>369</v>
      </c>
    </row>
    <row r="26" spans="1:18" hidden="1" x14ac:dyDescent="0.25">
      <c r="A26" s="40">
        <v>45348</v>
      </c>
      <c r="B26" s="40">
        <v>45348</v>
      </c>
      <c r="C26" s="37" t="s">
        <v>4239</v>
      </c>
      <c r="D26" s="37" t="s">
        <v>4217</v>
      </c>
      <c r="E26" s="37" t="s">
        <v>4205</v>
      </c>
      <c r="F26" s="37" t="s">
        <v>1183</v>
      </c>
      <c r="G26" s="38">
        <v>6928533</v>
      </c>
      <c r="H26" s="38">
        <v>0</v>
      </c>
      <c r="I26" s="38">
        <v>74659020</v>
      </c>
      <c r="J26" s="38">
        <v>0</v>
      </c>
      <c r="K26" s="37" t="s">
        <v>1184</v>
      </c>
      <c r="L26" s="37" t="s">
        <v>1185</v>
      </c>
      <c r="M26" s="37" t="s">
        <v>4206</v>
      </c>
      <c r="N26" s="37"/>
      <c r="O26" s="37"/>
      <c r="P26" s="22" t="s">
        <v>3137</v>
      </c>
      <c r="Q26" s="37">
        <f t="shared" si="0"/>
        <v>2</v>
      </c>
      <c r="R26" t="s">
        <v>369</v>
      </c>
    </row>
    <row r="27" spans="1:18" hidden="1" x14ac:dyDescent="0.25">
      <c r="A27" s="40">
        <v>45348</v>
      </c>
      <c r="B27" s="40">
        <v>45348</v>
      </c>
      <c r="C27" s="37" t="s">
        <v>4240</v>
      </c>
      <c r="D27" s="37" t="s">
        <v>4241</v>
      </c>
      <c r="E27" s="37" t="s">
        <v>4205</v>
      </c>
      <c r="F27" s="37" t="s">
        <v>1183</v>
      </c>
      <c r="G27" s="38">
        <v>2961166</v>
      </c>
      <c r="H27" s="38">
        <v>0</v>
      </c>
      <c r="I27" s="38">
        <v>77620186</v>
      </c>
      <c r="J27" s="38">
        <v>0</v>
      </c>
      <c r="K27" s="37" t="s">
        <v>1184</v>
      </c>
      <c r="L27" s="37" t="s">
        <v>1185</v>
      </c>
      <c r="M27" s="37" t="s">
        <v>4206</v>
      </c>
      <c r="N27" s="37"/>
      <c r="O27" s="37"/>
      <c r="P27" s="22" t="s">
        <v>3137</v>
      </c>
      <c r="Q27" s="37">
        <f t="shared" si="0"/>
        <v>2</v>
      </c>
      <c r="R27" t="s">
        <v>369</v>
      </c>
    </row>
    <row r="28" spans="1:18" hidden="1" x14ac:dyDescent="0.25">
      <c r="A28" s="40">
        <v>45348</v>
      </c>
      <c r="B28" s="40">
        <v>45348</v>
      </c>
      <c r="C28" s="37" t="s">
        <v>4242</v>
      </c>
      <c r="D28" s="37" t="s">
        <v>4243</v>
      </c>
      <c r="E28" s="37" t="s">
        <v>4205</v>
      </c>
      <c r="F28" s="37" t="s">
        <v>1183</v>
      </c>
      <c r="G28" s="38">
        <v>216807</v>
      </c>
      <c r="H28" s="38">
        <v>0</v>
      </c>
      <c r="I28" s="38">
        <v>77836993</v>
      </c>
      <c r="J28" s="38">
        <v>0</v>
      </c>
      <c r="K28" s="37" t="s">
        <v>1184</v>
      </c>
      <c r="L28" s="37" t="s">
        <v>1185</v>
      </c>
      <c r="M28" s="37" t="s">
        <v>4206</v>
      </c>
      <c r="N28" s="37"/>
      <c r="O28" s="37"/>
      <c r="P28" s="22" t="s">
        <v>3137</v>
      </c>
      <c r="Q28" s="37">
        <f t="shared" si="0"/>
        <v>2</v>
      </c>
      <c r="R28" t="s">
        <v>369</v>
      </c>
    </row>
    <row r="29" spans="1:18" hidden="1" x14ac:dyDescent="0.25">
      <c r="A29" s="40">
        <v>45348</v>
      </c>
      <c r="B29" s="40">
        <v>45348</v>
      </c>
      <c r="C29" s="37" t="s">
        <v>4244</v>
      </c>
      <c r="D29" s="37" t="s">
        <v>4222</v>
      </c>
      <c r="E29" s="37" t="s">
        <v>4205</v>
      </c>
      <c r="F29" s="37" t="s">
        <v>1183</v>
      </c>
      <c r="G29" s="38">
        <v>3992400</v>
      </c>
      <c r="H29" s="38">
        <v>0</v>
      </c>
      <c r="I29" s="38">
        <v>81829393</v>
      </c>
      <c r="J29" s="38">
        <v>0</v>
      </c>
      <c r="K29" s="37" t="s">
        <v>1184</v>
      </c>
      <c r="L29" s="37" t="s">
        <v>1185</v>
      </c>
      <c r="M29" s="37" t="s">
        <v>4206</v>
      </c>
      <c r="N29" s="37"/>
      <c r="O29" s="37"/>
      <c r="P29" s="22" t="s">
        <v>3137</v>
      </c>
      <c r="Q29" s="37">
        <f t="shared" si="0"/>
        <v>2</v>
      </c>
      <c r="R29" t="s">
        <v>369</v>
      </c>
    </row>
    <row r="30" spans="1:18" hidden="1" x14ac:dyDescent="0.25">
      <c r="A30" s="40">
        <v>45348</v>
      </c>
      <c r="B30" s="40">
        <v>45348</v>
      </c>
      <c r="C30" s="37" t="s">
        <v>4245</v>
      </c>
      <c r="D30" s="37" t="s">
        <v>4222</v>
      </c>
      <c r="E30" s="37" t="s">
        <v>4205</v>
      </c>
      <c r="F30" s="37" t="s">
        <v>1183</v>
      </c>
      <c r="G30" s="38">
        <v>7245745</v>
      </c>
      <c r="H30" s="38">
        <v>0</v>
      </c>
      <c r="I30" s="38">
        <v>89075138</v>
      </c>
      <c r="J30" s="38">
        <v>0</v>
      </c>
      <c r="K30" s="37" t="s">
        <v>1184</v>
      </c>
      <c r="L30" s="37" t="s">
        <v>1185</v>
      </c>
      <c r="M30" s="37" t="s">
        <v>4206</v>
      </c>
      <c r="N30" s="37"/>
      <c r="O30" s="37"/>
      <c r="P30" s="22" t="s">
        <v>3137</v>
      </c>
      <c r="Q30" s="37">
        <f t="shared" si="0"/>
        <v>2</v>
      </c>
      <c r="R30" t="s">
        <v>369</v>
      </c>
    </row>
    <row r="31" spans="1:18" hidden="1" x14ac:dyDescent="0.25">
      <c r="A31" s="40">
        <v>45348</v>
      </c>
      <c r="B31" s="40">
        <v>45348</v>
      </c>
      <c r="C31" s="37" t="s">
        <v>4246</v>
      </c>
      <c r="D31" s="37" t="s">
        <v>4247</v>
      </c>
      <c r="E31" s="37" t="s">
        <v>4205</v>
      </c>
      <c r="F31" s="37" t="s">
        <v>1183</v>
      </c>
      <c r="G31" s="38">
        <v>7408889</v>
      </c>
      <c r="H31" s="38">
        <v>0</v>
      </c>
      <c r="I31" s="38">
        <v>96484027</v>
      </c>
      <c r="J31" s="38">
        <v>0</v>
      </c>
      <c r="K31" s="37" t="s">
        <v>1184</v>
      </c>
      <c r="L31" s="37" t="s">
        <v>1185</v>
      </c>
      <c r="M31" s="37" t="s">
        <v>4206</v>
      </c>
      <c r="N31" s="37"/>
      <c r="O31" s="37"/>
      <c r="P31" s="22" t="s">
        <v>3137</v>
      </c>
      <c r="Q31" s="37">
        <f t="shared" si="0"/>
        <v>2</v>
      </c>
      <c r="R31" t="s">
        <v>369</v>
      </c>
    </row>
    <row r="32" spans="1:18" hidden="1" x14ac:dyDescent="0.25">
      <c r="A32" s="40">
        <v>45348</v>
      </c>
      <c r="B32" s="40">
        <v>45348</v>
      </c>
      <c r="C32" s="37" t="s">
        <v>4248</v>
      </c>
      <c r="D32" s="37" t="s">
        <v>4249</v>
      </c>
      <c r="E32" s="37" t="s">
        <v>4205</v>
      </c>
      <c r="F32" s="37" t="s">
        <v>1183</v>
      </c>
      <c r="G32" s="38">
        <v>253048</v>
      </c>
      <c r="H32" s="38">
        <v>0</v>
      </c>
      <c r="I32" s="38">
        <v>96737075</v>
      </c>
      <c r="J32" s="38">
        <v>0</v>
      </c>
      <c r="K32" s="37" t="s">
        <v>1184</v>
      </c>
      <c r="L32" s="37" t="s">
        <v>1185</v>
      </c>
      <c r="M32" s="37" t="s">
        <v>4206</v>
      </c>
      <c r="N32" s="37"/>
      <c r="O32" s="37"/>
      <c r="P32" s="22" t="s">
        <v>3137</v>
      </c>
      <c r="Q32" s="37">
        <f t="shared" si="0"/>
        <v>2</v>
      </c>
      <c r="R32" t="s">
        <v>369</v>
      </c>
    </row>
    <row r="33" spans="1:18" hidden="1" x14ac:dyDescent="0.25">
      <c r="A33" s="40">
        <v>45351</v>
      </c>
      <c r="B33" s="40">
        <v>45351</v>
      </c>
      <c r="C33" s="37" t="s">
        <v>4250</v>
      </c>
      <c r="D33" s="37" t="s">
        <v>4224</v>
      </c>
      <c r="E33" s="37" t="s">
        <v>4205</v>
      </c>
      <c r="F33" s="37" t="s">
        <v>4225</v>
      </c>
      <c r="G33" s="38">
        <v>0</v>
      </c>
      <c r="H33" s="38">
        <v>96737075</v>
      </c>
      <c r="I33" s="38">
        <v>0</v>
      </c>
      <c r="J33" s="38">
        <v>0</v>
      </c>
      <c r="K33" s="37"/>
      <c r="L33" s="37"/>
      <c r="M33" s="37"/>
      <c r="N33" s="37"/>
      <c r="O33" s="37"/>
      <c r="P33" s="22" t="s">
        <v>3137</v>
      </c>
      <c r="Q33" s="37">
        <f t="shared" si="0"/>
        <v>2</v>
      </c>
      <c r="R33" t="s">
        <v>369</v>
      </c>
    </row>
    <row r="34" spans="1:18" hidden="1" x14ac:dyDescent="0.25">
      <c r="A34" s="40">
        <v>45359</v>
      </c>
      <c r="B34" s="40">
        <v>45359</v>
      </c>
      <c r="C34" s="37" t="s">
        <v>4251</v>
      </c>
      <c r="D34" s="37" t="s">
        <v>4252</v>
      </c>
      <c r="E34" s="37" t="s">
        <v>4205</v>
      </c>
      <c r="F34" s="37" t="s">
        <v>1183</v>
      </c>
      <c r="G34" s="38">
        <v>2490725</v>
      </c>
      <c r="H34" s="38">
        <v>0</v>
      </c>
      <c r="I34" s="38">
        <v>2490725</v>
      </c>
      <c r="J34" s="38">
        <v>0</v>
      </c>
      <c r="K34" s="37"/>
      <c r="L34" s="37"/>
      <c r="M34" s="37" t="s">
        <v>4206</v>
      </c>
      <c r="N34" s="37"/>
      <c r="O34" s="37"/>
      <c r="P34" s="22" t="s">
        <v>3137</v>
      </c>
      <c r="Q34" s="37">
        <f t="shared" si="0"/>
        <v>3</v>
      </c>
      <c r="R34" t="s">
        <v>369</v>
      </c>
    </row>
    <row r="35" spans="1:18" hidden="1" x14ac:dyDescent="0.25">
      <c r="A35" s="40">
        <v>45376</v>
      </c>
      <c r="B35" s="40">
        <v>45376</v>
      </c>
      <c r="C35" s="37" t="s">
        <v>4253</v>
      </c>
      <c r="D35" s="37" t="s">
        <v>4254</v>
      </c>
      <c r="E35" s="37" t="s">
        <v>4205</v>
      </c>
      <c r="F35" s="37" t="s">
        <v>1225</v>
      </c>
      <c r="G35" s="38">
        <v>931046</v>
      </c>
      <c r="H35" s="38">
        <v>0</v>
      </c>
      <c r="I35" s="38">
        <v>3421771</v>
      </c>
      <c r="J35" s="38">
        <v>0</v>
      </c>
      <c r="K35" s="37" t="s">
        <v>1184</v>
      </c>
      <c r="L35" s="37" t="s">
        <v>1185</v>
      </c>
      <c r="M35" s="37" t="s">
        <v>4206</v>
      </c>
      <c r="N35" s="37"/>
      <c r="O35" s="37"/>
      <c r="P35" s="22" t="s">
        <v>3137</v>
      </c>
      <c r="Q35" s="37">
        <f t="shared" si="0"/>
        <v>3</v>
      </c>
      <c r="R35" t="s">
        <v>369</v>
      </c>
    </row>
    <row r="36" spans="1:18" hidden="1" x14ac:dyDescent="0.25">
      <c r="A36" s="40">
        <v>45376</v>
      </c>
      <c r="B36" s="40">
        <v>45376</v>
      </c>
      <c r="C36" s="37" t="s">
        <v>4255</v>
      </c>
      <c r="D36" s="37" t="s">
        <v>4256</v>
      </c>
      <c r="E36" s="37" t="s">
        <v>4205</v>
      </c>
      <c r="F36" s="37" t="s">
        <v>1183</v>
      </c>
      <c r="G36" s="38">
        <v>4199661</v>
      </c>
      <c r="H36" s="38">
        <v>0</v>
      </c>
      <c r="I36" s="38">
        <v>7621432</v>
      </c>
      <c r="J36" s="38">
        <v>0</v>
      </c>
      <c r="K36" s="37" t="s">
        <v>1184</v>
      </c>
      <c r="L36" s="37" t="s">
        <v>1185</v>
      </c>
      <c r="M36" s="37" t="s">
        <v>4206</v>
      </c>
      <c r="N36" s="37"/>
      <c r="O36" s="37"/>
      <c r="P36" s="22" t="s">
        <v>3137</v>
      </c>
      <c r="Q36" s="37">
        <f t="shared" si="0"/>
        <v>3</v>
      </c>
      <c r="R36" t="s">
        <v>369</v>
      </c>
    </row>
    <row r="37" spans="1:18" hidden="1" x14ac:dyDescent="0.25">
      <c r="A37" s="40">
        <v>45376</v>
      </c>
      <c r="B37" s="40">
        <v>45376</v>
      </c>
      <c r="C37" s="37" t="s">
        <v>4257</v>
      </c>
      <c r="D37" s="37" t="s">
        <v>4247</v>
      </c>
      <c r="E37" s="37" t="s">
        <v>4205</v>
      </c>
      <c r="F37" s="37" t="s">
        <v>1183</v>
      </c>
      <c r="G37" s="38">
        <v>7978803</v>
      </c>
      <c r="H37" s="38">
        <v>0</v>
      </c>
      <c r="I37" s="38">
        <v>15600235</v>
      </c>
      <c r="J37" s="38">
        <v>0</v>
      </c>
      <c r="K37" s="37" t="s">
        <v>1184</v>
      </c>
      <c r="L37" s="37" t="s">
        <v>1185</v>
      </c>
      <c r="M37" s="37" t="s">
        <v>4206</v>
      </c>
      <c r="N37" s="37"/>
      <c r="O37" s="37"/>
      <c r="P37" s="22" t="s">
        <v>3137</v>
      </c>
      <c r="Q37" s="37">
        <f t="shared" si="0"/>
        <v>3</v>
      </c>
      <c r="R37" t="s">
        <v>369</v>
      </c>
    </row>
    <row r="38" spans="1:18" hidden="1" x14ac:dyDescent="0.25">
      <c r="A38" s="40">
        <v>45376</v>
      </c>
      <c r="B38" s="40">
        <v>45376</v>
      </c>
      <c r="C38" s="37" t="s">
        <v>4258</v>
      </c>
      <c r="D38" s="37" t="s">
        <v>4217</v>
      </c>
      <c r="E38" s="37" t="s">
        <v>4205</v>
      </c>
      <c r="F38" s="37" t="s">
        <v>1183</v>
      </c>
      <c r="G38" s="38">
        <v>6613600</v>
      </c>
      <c r="H38" s="38">
        <v>0</v>
      </c>
      <c r="I38" s="38">
        <v>22213835</v>
      </c>
      <c r="J38" s="38">
        <v>0</v>
      </c>
      <c r="K38" s="37" t="s">
        <v>1184</v>
      </c>
      <c r="L38" s="37" t="s">
        <v>1185</v>
      </c>
      <c r="M38" s="37" t="s">
        <v>4206</v>
      </c>
      <c r="N38" s="37"/>
      <c r="O38" s="37"/>
      <c r="P38" s="22" t="s">
        <v>3137</v>
      </c>
      <c r="Q38" s="37">
        <f t="shared" si="0"/>
        <v>3</v>
      </c>
      <c r="R38" t="s">
        <v>369</v>
      </c>
    </row>
    <row r="39" spans="1:18" hidden="1" x14ac:dyDescent="0.25">
      <c r="A39" s="40">
        <v>45376</v>
      </c>
      <c r="B39" s="40">
        <v>45376</v>
      </c>
      <c r="C39" s="37" t="s">
        <v>4259</v>
      </c>
      <c r="D39" s="37" t="s">
        <v>4241</v>
      </c>
      <c r="E39" s="37" t="s">
        <v>4205</v>
      </c>
      <c r="F39" s="37" t="s">
        <v>1183</v>
      </c>
      <c r="G39" s="38">
        <v>3948221</v>
      </c>
      <c r="H39" s="38">
        <v>0</v>
      </c>
      <c r="I39" s="38">
        <v>26162056</v>
      </c>
      <c r="J39" s="38">
        <v>0</v>
      </c>
      <c r="K39" s="37" t="s">
        <v>1184</v>
      </c>
      <c r="L39" s="37" t="s">
        <v>1185</v>
      </c>
      <c r="M39" s="37" t="s">
        <v>4206</v>
      </c>
      <c r="N39" s="37"/>
      <c r="O39" s="37"/>
      <c r="P39" s="22" t="s">
        <v>3137</v>
      </c>
      <c r="Q39" s="37">
        <f t="shared" si="0"/>
        <v>3</v>
      </c>
      <c r="R39" t="s">
        <v>369</v>
      </c>
    </row>
    <row r="40" spans="1:18" hidden="1" x14ac:dyDescent="0.25">
      <c r="A40" s="40">
        <v>45376</v>
      </c>
      <c r="B40" s="40">
        <v>45376</v>
      </c>
      <c r="C40" s="37" t="s">
        <v>4260</v>
      </c>
      <c r="D40" s="37" t="s">
        <v>4216</v>
      </c>
      <c r="E40" s="37" t="s">
        <v>4205</v>
      </c>
      <c r="F40" s="37" t="s">
        <v>1183</v>
      </c>
      <c r="G40" s="38">
        <v>6393893</v>
      </c>
      <c r="H40" s="38">
        <v>0</v>
      </c>
      <c r="I40" s="38">
        <v>32555949</v>
      </c>
      <c r="J40" s="38">
        <v>0</v>
      </c>
      <c r="K40" s="37" t="s">
        <v>1184</v>
      </c>
      <c r="L40" s="37" t="s">
        <v>1185</v>
      </c>
      <c r="M40" s="37" t="s">
        <v>4206</v>
      </c>
      <c r="N40" s="37"/>
      <c r="O40" s="37"/>
      <c r="P40" s="22" t="s">
        <v>3137</v>
      </c>
      <c r="Q40" s="37">
        <f t="shared" si="0"/>
        <v>3</v>
      </c>
      <c r="R40" t="s">
        <v>369</v>
      </c>
    </row>
    <row r="41" spans="1:18" hidden="1" x14ac:dyDescent="0.25">
      <c r="A41" s="40">
        <v>45376</v>
      </c>
      <c r="B41" s="40">
        <v>45376</v>
      </c>
      <c r="C41" s="37" t="s">
        <v>4261</v>
      </c>
      <c r="D41" s="37" t="s">
        <v>4249</v>
      </c>
      <c r="E41" s="37" t="s">
        <v>4205</v>
      </c>
      <c r="F41" s="37" t="s">
        <v>1183</v>
      </c>
      <c r="G41" s="38">
        <v>181675</v>
      </c>
      <c r="H41" s="38">
        <v>0</v>
      </c>
      <c r="I41" s="38">
        <v>32737624</v>
      </c>
      <c r="J41" s="38">
        <v>0</v>
      </c>
      <c r="K41" s="37" t="s">
        <v>1184</v>
      </c>
      <c r="L41" s="37" t="s">
        <v>1185</v>
      </c>
      <c r="M41" s="37" t="s">
        <v>4206</v>
      </c>
      <c r="N41" s="37"/>
      <c r="O41" s="37"/>
      <c r="P41" s="22" t="s">
        <v>3137</v>
      </c>
      <c r="Q41" s="37">
        <f t="shared" si="0"/>
        <v>3</v>
      </c>
      <c r="R41" t="s">
        <v>369</v>
      </c>
    </row>
    <row r="42" spans="1:18" hidden="1" x14ac:dyDescent="0.25">
      <c r="A42" s="40">
        <v>45376</v>
      </c>
      <c r="B42" s="40">
        <v>45376</v>
      </c>
      <c r="C42" s="37" t="s">
        <v>4262</v>
      </c>
      <c r="D42" s="37" t="s">
        <v>4243</v>
      </c>
      <c r="E42" s="37" t="s">
        <v>4205</v>
      </c>
      <c r="F42" s="37" t="s">
        <v>1183</v>
      </c>
      <c r="G42" s="38">
        <v>303530</v>
      </c>
      <c r="H42" s="38">
        <v>0</v>
      </c>
      <c r="I42" s="38">
        <v>33041154</v>
      </c>
      <c r="J42" s="38">
        <v>0</v>
      </c>
      <c r="K42" s="37" t="s">
        <v>1184</v>
      </c>
      <c r="L42" s="37" t="s">
        <v>1185</v>
      </c>
      <c r="M42" s="37" t="s">
        <v>4206</v>
      </c>
      <c r="N42" s="37"/>
      <c r="O42" s="37"/>
      <c r="P42" s="22" t="s">
        <v>3137</v>
      </c>
      <c r="Q42" s="37">
        <f t="shared" si="0"/>
        <v>3</v>
      </c>
      <c r="R42" t="s">
        <v>369</v>
      </c>
    </row>
    <row r="43" spans="1:18" hidden="1" x14ac:dyDescent="0.25">
      <c r="A43" s="40">
        <v>45376</v>
      </c>
      <c r="B43" s="40">
        <v>45376</v>
      </c>
      <c r="C43" s="37" t="s">
        <v>4263</v>
      </c>
      <c r="D43" s="37" t="s">
        <v>4222</v>
      </c>
      <c r="E43" s="37" t="s">
        <v>4205</v>
      </c>
      <c r="F43" s="37" t="s">
        <v>1183</v>
      </c>
      <c r="G43" s="38">
        <v>3493350</v>
      </c>
      <c r="H43" s="38">
        <v>0</v>
      </c>
      <c r="I43" s="38">
        <v>36534504</v>
      </c>
      <c r="J43" s="38">
        <v>0</v>
      </c>
      <c r="K43" s="37" t="s">
        <v>1184</v>
      </c>
      <c r="L43" s="37" t="s">
        <v>1185</v>
      </c>
      <c r="M43" s="37" t="s">
        <v>4206</v>
      </c>
      <c r="N43" s="37"/>
      <c r="O43" s="37"/>
      <c r="P43" s="22" t="s">
        <v>3137</v>
      </c>
      <c r="Q43" s="37">
        <f t="shared" si="0"/>
        <v>3</v>
      </c>
      <c r="R43" t="s">
        <v>369</v>
      </c>
    </row>
    <row r="44" spans="1:18" hidden="1" x14ac:dyDescent="0.25">
      <c r="A44" s="40">
        <v>45376</v>
      </c>
      <c r="B44" s="40">
        <v>45376</v>
      </c>
      <c r="C44" s="37" t="s">
        <v>4264</v>
      </c>
      <c r="D44" s="37" t="s">
        <v>4221</v>
      </c>
      <c r="E44" s="37" t="s">
        <v>4205</v>
      </c>
      <c r="F44" s="37" t="s">
        <v>1183</v>
      </c>
      <c r="G44" s="38">
        <v>3337112</v>
      </c>
      <c r="H44" s="38">
        <v>0</v>
      </c>
      <c r="I44" s="38">
        <v>39871616</v>
      </c>
      <c r="J44" s="38">
        <v>0</v>
      </c>
      <c r="K44" s="37" t="s">
        <v>1184</v>
      </c>
      <c r="L44" s="37" t="s">
        <v>1185</v>
      </c>
      <c r="M44" s="37" t="s">
        <v>4206</v>
      </c>
      <c r="N44" s="37"/>
      <c r="O44" s="37"/>
      <c r="P44" s="22" t="s">
        <v>3137</v>
      </c>
      <c r="Q44" s="37">
        <f t="shared" si="0"/>
        <v>3</v>
      </c>
      <c r="R44" t="s">
        <v>369</v>
      </c>
    </row>
    <row r="45" spans="1:18" hidden="1" x14ac:dyDescent="0.25">
      <c r="A45" s="40">
        <v>45376</v>
      </c>
      <c r="B45" s="40">
        <v>45376</v>
      </c>
      <c r="C45" s="37" t="s">
        <v>4265</v>
      </c>
      <c r="D45" s="37" t="s">
        <v>4215</v>
      </c>
      <c r="E45" s="37" t="s">
        <v>4205</v>
      </c>
      <c r="F45" s="37" t="s">
        <v>1183</v>
      </c>
      <c r="G45" s="38">
        <v>1301429</v>
      </c>
      <c r="H45" s="38">
        <v>0</v>
      </c>
      <c r="I45" s="38">
        <v>41173045</v>
      </c>
      <c r="J45" s="38">
        <v>0</v>
      </c>
      <c r="K45" s="37" t="s">
        <v>1184</v>
      </c>
      <c r="L45" s="37" t="s">
        <v>1185</v>
      </c>
      <c r="M45" s="37" t="s">
        <v>4206</v>
      </c>
      <c r="N45" s="37"/>
      <c r="O45" s="37"/>
      <c r="P45" s="22" t="s">
        <v>3137</v>
      </c>
      <c r="Q45" s="37">
        <f t="shared" si="0"/>
        <v>3</v>
      </c>
      <c r="R45" t="s">
        <v>369</v>
      </c>
    </row>
    <row r="46" spans="1:18" hidden="1" x14ac:dyDescent="0.25">
      <c r="A46" s="40">
        <v>45376</v>
      </c>
      <c r="B46" s="40">
        <v>45376</v>
      </c>
      <c r="C46" s="37" t="s">
        <v>4266</v>
      </c>
      <c r="D46" s="37" t="s">
        <v>4212</v>
      </c>
      <c r="E46" s="37" t="s">
        <v>4205</v>
      </c>
      <c r="F46" s="37" t="s">
        <v>532</v>
      </c>
      <c r="G46" s="38">
        <v>4710810</v>
      </c>
      <c r="H46" s="38">
        <v>0</v>
      </c>
      <c r="I46" s="38">
        <v>45883855</v>
      </c>
      <c r="J46" s="38">
        <v>0</v>
      </c>
      <c r="K46" s="37" t="s">
        <v>1163</v>
      </c>
      <c r="L46" s="37" t="s">
        <v>1164</v>
      </c>
      <c r="M46" s="37" t="s">
        <v>4206</v>
      </c>
      <c r="N46" s="37"/>
      <c r="O46" s="37"/>
      <c r="P46" s="22" t="s">
        <v>3137</v>
      </c>
      <c r="Q46" s="37">
        <f t="shared" si="0"/>
        <v>3</v>
      </c>
      <c r="R46" t="s">
        <v>369</v>
      </c>
    </row>
    <row r="47" spans="1:18" hidden="1" x14ac:dyDescent="0.25">
      <c r="A47" s="40">
        <v>45377</v>
      </c>
      <c r="B47" s="40">
        <v>45377</v>
      </c>
      <c r="C47" s="37" t="s">
        <v>4267</v>
      </c>
      <c r="D47" s="37" t="s">
        <v>4254</v>
      </c>
      <c r="E47" s="37" t="s">
        <v>4205</v>
      </c>
      <c r="F47" s="37" t="s">
        <v>1225</v>
      </c>
      <c r="G47" s="38">
        <v>883878</v>
      </c>
      <c r="H47" s="38">
        <v>0</v>
      </c>
      <c r="I47" s="38">
        <v>46767733</v>
      </c>
      <c r="J47" s="38">
        <v>0</v>
      </c>
      <c r="K47" s="37" t="s">
        <v>1184</v>
      </c>
      <c r="L47" s="37" t="s">
        <v>1185</v>
      </c>
      <c r="M47" s="37" t="s">
        <v>4206</v>
      </c>
      <c r="N47" s="37"/>
      <c r="O47" s="37"/>
      <c r="P47" s="22" t="s">
        <v>3137</v>
      </c>
      <c r="Q47" s="37">
        <f t="shared" si="0"/>
        <v>3</v>
      </c>
      <c r="R47" t="s">
        <v>369</v>
      </c>
    </row>
    <row r="48" spans="1:18" hidden="1" x14ac:dyDescent="0.25">
      <c r="A48" s="40">
        <v>45382</v>
      </c>
      <c r="B48" s="40">
        <v>45382</v>
      </c>
      <c r="C48" s="37" t="s">
        <v>4268</v>
      </c>
      <c r="D48" s="37" t="s">
        <v>4224</v>
      </c>
      <c r="E48" s="37" t="s">
        <v>4205</v>
      </c>
      <c r="F48" s="37" t="s">
        <v>4225</v>
      </c>
      <c r="G48" s="38">
        <v>0</v>
      </c>
      <c r="H48" s="38">
        <v>46767733</v>
      </c>
      <c r="I48" s="38">
        <v>0</v>
      </c>
      <c r="J48" s="38">
        <v>0</v>
      </c>
      <c r="K48" s="37"/>
      <c r="L48" s="37"/>
      <c r="M48" s="37"/>
      <c r="N48" s="37"/>
      <c r="O48" s="37"/>
      <c r="P48" s="22" t="s">
        <v>3137</v>
      </c>
      <c r="Q48" s="37">
        <f t="shared" si="0"/>
        <v>3</v>
      </c>
      <c r="R48" t="s">
        <v>369</v>
      </c>
    </row>
    <row r="49" spans="1:18" hidden="1" x14ac:dyDescent="0.25">
      <c r="A49" s="40">
        <v>45392</v>
      </c>
      <c r="B49" s="40">
        <v>45392</v>
      </c>
      <c r="C49" s="37" t="s">
        <v>4269</v>
      </c>
      <c r="D49" s="37" t="s">
        <v>4270</v>
      </c>
      <c r="E49" s="37" t="s">
        <v>4205</v>
      </c>
      <c r="F49" s="37" t="s">
        <v>1183</v>
      </c>
      <c r="G49" s="38">
        <v>3653653</v>
      </c>
      <c r="H49" s="38">
        <v>0</v>
      </c>
      <c r="I49" s="38">
        <v>3653653</v>
      </c>
      <c r="J49" s="38">
        <v>0</v>
      </c>
      <c r="K49" s="37"/>
      <c r="L49" s="37"/>
      <c r="M49" s="37" t="s">
        <v>4206</v>
      </c>
      <c r="N49" s="37"/>
      <c r="O49" s="37"/>
      <c r="P49" s="22" t="s">
        <v>3137</v>
      </c>
      <c r="Q49" s="37">
        <f t="shared" si="0"/>
        <v>4</v>
      </c>
      <c r="R49" t="s">
        <v>369</v>
      </c>
    </row>
    <row r="50" spans="1:18" hidden="1" x14ac:dyDescent="0.25">
      <c r="A50" s="40">
        <v>45407</v>
      </c>
      <c r="B50" s="40">
        <v>45407</v>
      </c>
      <c r="C50" s="37" t="s">
        <v>4271</v>
      </c>
      <c r="D50" s="37" t="s">
        <v>4243</v>
      </c>
      <c r="E50" s="37" t="s">
        <v>4205</v>
      </c>
      <c r="F50" s="37" t="s">
        <v>1183</v>
      </c>
      <c r="G50" s="38">
        <v>336051</v>
      </c>
      <c r="H50" s="38">
        <v>0</v>
      </c>
      <c r="I50" s="38">
        <v>3989704</v>
      </c>
      <c r="J50" s="38">
        <v>0</v>
      </c>
      <c r="K50" s="37" t="s">
        <v>1184</v>
      </c>
      <c r="L50" s="37" t="s">
        <v>1185</v>
      </c>
      <c r="M50" s="37" t="s">
        <v>4206</v>
      </c>
      <c r="N50" s="37"/>
      <c r="O50" s="37"/>
      <c r="P50" s="22" t="s">
        <v>3137</v>
      </c>
      <c r="Q50" s="37">
        <f t="shared" si="0"/>
        <v>4</v>
      </c>
      <c r="R50" t="s">
        <v>369</v>
      </c>
    </row>
    <row r="51" spans="1:18" hidden="1" x14ac:dyDescent="0.25">
      <c r="A51" s="40">
        <v>45407</v>
      </c>
      <c r="B51" s="40">
        <v>45407</v>
      </c>
      <c r="C51" s="37" t="s">
        <v>4272</v>
      </c>
      <c r="D51" s="37" t="s">
        <v>4221</v>
      </c>
      <c r="E51" s="37" t="s">
        <v>4205</v>
      </c>
      <c r="F51" s="37" t="s">
        <v>1183</v>
      </c>
      <c r="G51" s="38">
        <v>3993493</v>
      </c>
      <c r="H51" s="38">
        <v>0</v>
      </c>
      <c r="I51" s="38">
        <v>7983197</v>
      </c>
      <c r="J51" s="38">
        <v>0</v>
      </c>
      <c r="K51" s="37" t="s">
        <v>1184</v>
      </c>
      <c r="L51" s="37" t="s">
        <v>1185</v>
      </c>
      <c r="M51" s="37" t="s">
        <v>4206</v>
      </c>
      <c r="N51" s="37"/>
      <c r="O51" s="37"/>
      <c r="P51" s="22" t="s">
        <v>3137</v>
      </c>
      <c r="Q51" s="37">
        <f t="shared" si="0"/>
        <v>4</v>
      </c>
      <c r="R51" t="s">
        <v>369</v>
      </c>
    </row>
    <row r="52" spans="1:18" hidden="1" x14ac:dyDescent="0.25">
      <c r="A52" s="40">
        <v>45407</v>
      </c>
      <c r="B52" s="40">
        <v>45407</v>
      </c>
      <c r="C52" s="37" t="s">
        <v>4273</v>
      </c>
      <c r="D52" s="37" t="s">
        <v>4254</v>
      </c>
      <c r="E52" s="37" t="s">
        <v>4205</v>
      </c>
      <c r="F52" s="37" t="s">
        <v>1183</v>
      </c>
      <c r="G52" s="38">
        <v>4018761</v>
      </c>
      <c r="H52" s="38">
        <v>0</v>
      </c>
      <c r="I52" s="38">
        <v>12001958</v>
      </c>
      <c r="J52" s="38">
        <v>0</v>
      </c>
      <c r="K52" s="37" t="s">
        <v>1184</v>
      </c>
      <c r="L52" s="37" t="s">
        <v>1185</v>
      </c>
      <c r="M52" s="37" t="s">
        <v>4206</v>
      </c>
      <c r="N52" s="37"/>
      <c r="O52" s="37"/>
      <c r="P52" s="22" t="s">
        <v>3137</v>
      </c>
      <c r="Q52" s="37">
        <f t="shared" si="0"/>
        <v>4</v>
      </c>
      <c r="R52" t="s">
        <v>369</v>
      </c>
    </row>
    <row r="53" spans="1:18" hidden="1" x14ac:dyDescent="0.25">
      <c r="A53" s="40">
        <v>45407</v>
      </c>
      <c r="B53" s="40">
        <v>45407</v>
      </c>
      <c r="C53" s="37" t="s">
        <v>4274</v>
      </c>
      <c r="D53" s="37" t="s">
        <v>4215</v>
      </c>
      <c r="E53" s="37" t="s">
        <v>4205</v>
      </c>
      <c r="F53" s="37" t="s">
        <v>1183</v>
      </c>
      <c r="G53" s="38">
        <v>1604603</v>
      </c>
      <c r="H53" s="38">
        <v>0</v>
      </c>
      <c r="I53" s="38">
        <v>13606561</v>
      </c>
      <c r="J53" s="38">
        <v>0</v>
      </c>
      <c r="K53" s="37" t="s">
        <v>1184</v>
      </c>
      <c r="L53" s="37" t="s">
        <v>1185</v>
      </c>
      <c r="M53" s="37" t="s">
        <v>4206</v>
      </c>
      <c r="N53" s="37"/>
      <c r="O53" s="37"/>
      <c r="P53" s="22" t="s">
        <v>3137</v>
      </c>
      <c r="Q53" s="37">
        <f t="shared" si="0"/>
        <v>4</v>
      </c>
      <c r="R53" t="s">
        <v>369</v>
      </c>
    </row>
    <row r="54" spans="1:18" hidden="1" x14ac:dyDescent="0.25">
      <c r="A54" s="40">
        <v>45407</v>
      </c>
      <c r="B54" s="40">
        <v>45407</v>
      </c>
      <c r="C54" s="37" t="s">
        <v>4275</v>
      </c>
      <c r="D54" s="37" t="s">
        <v>4249</v>
      </c>
      <c r="E54" s="37" t="s">
        <v>4205</v>
      </c>
      <c r="F54" s="37" t="s">
        <v>1183</v>
      </c>
      <c r="G54" s="38">
        <v>205720</v>
      </c>
      <c r="H54" s="38">
        <v>0</v>
      </c>
      <c r="I54" s="38">
        <v>13812281</v>
      </c>
      <c r="J54" s="38">
        <v>0</v>
      </c>
      <c r="K54" s="37" t="s">
        <v>1184</v>
      </c>
      <c r="L54" s="37" t="s">
        <v>1185</v>
      </c>
      <c r="M54" s="37" t="s">
        <v>4206</v>
      </c>
      <c r="N54" s="37"/>
      <c r="O54" s="37"/>
      <c r="P54" s="22" t="s">
        <v>3137</v>
      </c>
      <c r="Q54" s="37">
        <f t="shared" si="0"/>
        <v>4</v>
      </c>
      <c r="R54" t="s">
        <v>369</v>
      </c>
    </row>
    <row r="55" spans="1:18" hidden="1" x14ac:dyDescent="0.25">
      <c r="A55" s="40">
        <v>45407</v>
      </c>
      <c r="B55" s="40">
        <v>45407</v>
      </c>
      <c r="C55" s="37" t="s">
        <v>4276</v>
      </c>
      <c r="D55" s="37" t="s">
        <v>4222</v>
      </c>
      <c r="E55" s="37" t="s">
        <v>4205</v>
      </c>
      <c r="F55" s="37" t="s">
        <v>1183</v>
      </c>
      <c r="G55" s="38">
        <v>4087807</v>
      </c>
      <c r="H55" s="38">
        <v>0</v>
      </c>
      <c r="I55" s="38">
        <v>17900088</v>
      </c>
      <c r="J55" s="38">
        <v>0</v>
      </c>
      <c r="K55" s="37" t="s">
        <v>1184</v>
      </c>
      <c r="L55" s="37" t="s">
        <v>1185</v>
      </c>
      <c r="M55" s="37" t="s">
        <v>4206</v>
      </c>
      <c r="N55" s="37"/>
      <c r="O55" s="37"/>
      <c r="P55" s="22" t="s">
        <v>3137</v>
      </c>
      <c r="Q55" s="37">
        <f t="shared" si="0"/>
        <v>4</v>
      </c>
      <c r="R55" t="s">
        <v>369</v>
      </c>
    </row>
    <row r="56" spans="1:18" hidden="1" x14ac:dyDescent="0.25">
      <c r="A56" s="40">
        <v>45407</v>
      </c>
      <c r="B56" s="40">
        <v>45407</v>
      </c>
      <c r="C56" s="37" t="s">
        <v>4277</v>
      </c>
      <c r="D56" s="37" t="s">
        <v>4217</v>
      </c>
      <c r="E56" s="37" t="s">
        <v>4205</v>
      </c>
      <c r="F56" s="37" t="s">
        <v>1183</v>
      </c>
      <c r="G56" s="38">
        <v>7322200</v>
      </c>
      <c r="H56" s="38">
        <v>0</v>
      </c>
      <c r="I56" s="38">
        <v>25222288</v>
      </c>
      <c r="J56" s="38">
        <v>0</v>
      </c>
      <c r="K56" s="37" t="s">
        <v>1184</v>
      </c>
      <c r="L56" s="37" t="s">
        <v>1185</v>
      </c>
      <c r="M56" s="37" t="s">
        <v>4206</v>
      </c>
      <c r="N56" s="37"/>
      <c r="O56" s="37"/>
      <c r="P56" s="22" t="s">
        <v>3137</v>
      </c>
      <c r="Q56" s="37">
        <f t="shared" si="0"/>
        <v>4</v>
      </c>
      <c r="R56" t="s">
        <v>369</v>
      </c>
    </row>
    <row r="57" spans="1:18" hidden="1" x14ac:dyDescent="0.25">
      <c r="A57" s="40">
        <v>45407</v>
      </c>
      <c r="B57" s="40">
        <v>45407</v>
      </c>
      <c r="C57" s="37" t="s">
        <v>4278</v>
      </c>
      <c r="D57" s="37" t="s">
        <v>4279</v>
      </c>
      <c r="E57" s="37" t="s">
        <v>4205</v>
      </c>
      <c r="F57" s="37" t="s">
        <v>1183</v>
      </c>
      <c r="G57" s="38">
        <v>1741382</v>
      </c>
      <c r="H57" s="38">
        <v>0</v>
      </c>
      <c r="I57" s="38">
        <v>26963670</v>
      </c>
      <c r="J57" s="38">
        <v>0</v>
      </c>
      <c r="K57" s="37" t="s">
        <v>1184</v>
      </c>
      <c r="L57" s="37" t="s">
        <v>1185</v>
      </c>
      <c r="M57" s="37" t="s">
        <v>4206</v>
      </c>
      <c r="N57" s="37"/>
      <c r="O57" s="37"/>
      <c r="P57" s="22" t="s">
        <v>3137</v>
      </c>
      <c r="Q57" s="37">
        <f t="shared" si="0"/>
        <v>4</v>
      </c>
      <c r="R57" t="s">
        <v>369</v>
      </c>
    </row>
    <row r="58" spans="1:18" hidden="1" x14ac:dyDescent="0.25">
      <c r="A58" s="40">
        <v>45407</v>
      </c>
      <c r="B58" s="40">
        <v>45407</v>
      </c>
      <c r="C58" s="37" t="s">
        <v>4280</v>
      </c>
      <c r="D58" s="37" t="s">
        <v>4281</v>
      </c>
      <c r="E58" s="37" t="s">
        <v>4205</v>
      </c>
      <c r="F58" s="37" t="s">
        <v>1183</v>
      </c>
      <c r="G58" s="38">
        <v>3043746</v>
      </c>
      <c r="H58" s="38">
        <v>0</v>
      </c>
      <c r="I58" s="38">
        <v>30007416</v>
      </c>
      <c r="J58" s="38">
        <v>0</v>
      </c>
      <c r="K58" s="37" t="s">
        <v>1184</v>
      </c>
      <c r="L58" s="37" t="s">
        <v>1185</v>
      </c>
      <c r="M58" s="37" t="s">
        <v>4206</v>
      </c>
      <c r="N58" s="37"/>
      <c r="O58" s="37"/>
      <c r="P58" s="22" t="s">
        <v>3137</v>
      </c>
      <c r="Q58" s="37">
        <f t="shared" si="0"/>
        <v>4</v>
      </c>
      <c r="R58" t="s">
        <v>369</v>
      </c>
    </row>
    <row r="59" spans="1:18" hidden="1" x14ac:dyDescent="0.25">
      <c r="A59" s="40">
        <v>45407</v>
      </c>
      <c r="B59" s="40">
        <v>45407</v>
      </c>
      <c r="C59" s="37" t="s">
        <v>4282</v>
      </c>
      <c r="D59" s="37" t="s">
        <v>4247</v>
      </c>
      <c r="E59" s="37" t="s">
        <v>4205</v>
      </c>
      <c r="F59" s="37" t="s">
        <v>1183</v>
      </c>
      <c r="G59" s="38">
        <v>8833675</v>
      </c>
      <c r="H59" s="38">
        <v>0</v>
      </c>
      <c r="I59" s="38">
        <v>38841091</v>
      </c>
      <c r="J59" s="38">
        <v>0</v>
      </c>
      <c r="K59" s="37" t="s">
        <v>1184</v>
      </c>
      <c r="L59" s="37" t="s">
        <v>1185</v>
      </c>
      <c r="M59" s="37" t="s">
        <v>4206</v>
      </c>
      <c r="N59" s="37"/>
      <c r="O59" s="37"/>
      <c r="P59" s="22" t="s">
        <v>3137</v>
      </c>
      <c r="Q59" s="37">
        <f t="shared" si="0"/>
        <v>4</v>
      </c>
      <c r="R59" t="s">
        <v>369</v>
      </c>
    </row>
    <row r="60" spans="1:18" hidden="1" x14ac:dyDescent="0.25">
      <c r="A60" s="40">
        <v>45407</v>
      </c>
      <c r="B60" s="40">
        <v>45407</v>
      </c>
      <c r="C60" s="37" t="s">
        <v>4283</v>
      </c>
      <c r="D60" s="37" t="s">
        <v>4256</v>
      </c>
      <c r="E60" s="37" t="s">
        <v>4205</v>
      </c>
      <c r="F60" s="37" t="s">
        <v>1183</v>
      </c>
      <c r="G60" s="38">
        <v>3945136</v>
      </c>
      <c r="H60" s="38">
        <v>0</v>
      </c>
      <c r="I60" s="38">
        <v>42786227</v>
      </c>
      <c r="J60" s="38">
        <v>0</v>
      </c>
      <c r="K60" s="37" t="s">
        <v>1184</v>
      </c>
      <c r="L60" s="37" t="s">
        <v>1185</v>
      </c>
      <c r="M60" s="37" t="s">
        <v>4206</v>
      </c>
      <c r="N60" s="37"/>
      <c r="O60" s="37"/>
      <c r="P60" s="22" t="s">
        <v>3137</v>
      </c>
      <c r="Q60" s="37">
        <f t="shared" si="0"/>
        <v>4</v>
      </c>
      <c r="R60" t="s">
        <v>369</v>
      </c>
    </row>
    <row r="61" spans="1:18" hidden="1" x14ac:dyDescent="0.25">
      <c r="A61" s="40">
        <v>45407</v>
      </c>
      <c r="B61" s="40">
        <v>45407</v>
      </c>
      <c r="C61" s="37" t="s">
        <v>4284</v>
      </c>
      <c r="D61" s="37" t="s">
        <v>4241</v>
      </c>
      <c r="E61" s="37" t="s">
        <v>4205</v>
      </c>
      <c r="F61" s="37" t="s">
        <v>1183</v>
      </c>
      <c r="G61" s="38">
        <v>4371245</v>
      </c>
      <c r="H61" s="38">
        <v>0</v>
      </c>
      <c r="I61" s="38">
        <v>47157472</v>
      </c>
      <c r="J61" s="38">
        <v>0</v>
      </c>
      <c r="K61" s="37" t="s">
        <v>1184</v>
      </c>
      <c r="L61" s="37" t="s">
        <v>1185</v>
      </c>
      <c r="M61" s="37" t="s">
        <v>4206</v>
      </c>
      <c r="N61" s="37"/>
      <c r="O61" s="37"/>
      <c r="P61" s="22" t="s">
        <v>3137</v>
      </c>
      <c r="Q61" s="37">
        <f t="shared" si="0"/>
        <v>4</v>
      </c>
      <c r="R61" t="s">
        <v>369</v>
      </c>
    </row>
    <row r="62" spans="1:18" hidden="1" x14ac:dyDescent="0.25">
      <c r="A62" s="40">
        <v>45412</v>
      </c>
      <c r="B62" s="40">
        <v>45412</v>
      </c>
      <c r="C62" s="37" t="s">
        <v>4285</v>
      </c>
      <c r="D62" s="37" t="s">
        <v>4224</v>
      </c>
      <c r="E62" s="37" t="s">
        <v>4205</v>
      </c>
      <c r="F62" s="37" t="s">
        <v>4225</v>
      </c>
      <c r="G62" s="38">
        <v>0</v>
      </c>
      <c r="H62" s="38">
        <v>47157472</v>
      </c>
      <c r="I62" s="38">
        <v>0</v>
      </c>
      <c r="J62" s="38">
        <v>0</v>
      </c>
      <c r="K62" s="37"/>
      <c r="L62" s="37"/>
      <c r="M62" s="37"/>
      <c r="N62" s="37"/>
      <c r="O62" s="37"/>
      <c r="P62" s="22" t="s">
        <v>3137</v>
      </c>
      <c r="Q62" s="37">
        <f t="shared" si="0"/>
        <v>4</v>
      </c>
      <c r="R62" t="s">
        <v>369</v>
      </c>
    </row>
    <row r="63" spans="1:18" hidden="1" x14ac:dyDescent="0.25">
      <c r="A63" s="40">
        <v>45420</v>
      </c>
      <c r="B63" s="40">
        <v>45420</v>
      </c>
      <c r="C63" s="37" t="s">
        <v>4286</v>
      </c>
      <c r="D63" s="37" t="s">
        <v>4217</v>
      </c>
      <c r="E63" s="37" t="s">
        <v>4205</v>
      </c>
      <c r="F63" s="37" t="s">
        <v>1183</v>
      </c>
      <c r="G63" s="38">
        <v>3070600</v>
      </c>
      <c r="H63" s="38">
        <v>0</v>
      </c>
      <c r="I63" s="38">
        <v>3070600</v>
      </c>
      <c r="J63" s="38">
        <v>0</v>
      </c>
      <c r="K63" s="37" t="s">
        <v>1184</v>
      </c>
      <c r="L63" s="37" t="s">
        <v>1185</v>
      </c>
      <c r="M63" s="37" t="s">
        <v>4206</v>
      </c>
      <c r="N63" s="37"/>
      <c r="O63" s="37"/>
      <c r="P63" s="22" t="s">
        <v>3137</v>
      </c>
      <c r="Q63" s="37">
        <f t="shared" si="0"/>
        <v>5</v>
      </c>
      <c r="R63" t="s">
        <v>369</v>
      </c>
    </row>
    <row r="64" spans="1:18" hidden="1" x14ac:dyDescent="0.25">
      <c r="A64" s="40">
        <v>45428</v>
      </c>
      <c r="B64" s="40">
        <v>45428</v>
      </c>
      <c r="C64" s="37" t="s">
        <v>4287</v>
      </c>
      <c r="D64" s="37" t="s">
        <v>4288</v>
      </c>
      <c r="E64" s="37" t="s">
        <v>4205</v>
      </c>
      <c r="F64" s="37" t="s">
        <v>532</v>
      </c>
      <c r="G64" s="38">
        <v>15000000</v>
      </c>
      <c r="H64" s="38">
        <v>0</v>
      </c>
      <c r="I64" s="38">
        <v>18070600</v>
      </c>
      <c r="J64" s="38">
        <v>0</v>
      </c>
      <c r="K64" s="37" t="s">
        <v>4289</v>
      </c>
      <c r="L64" s="37" t="s">
        <v>4290</v>
      </c>
      <c r="M64" s="37" t="s">
        <v>4206</v>
      </c>
      <c r="N64" s="37"/>
      <c r="O64" s="37"/>
      <c r="P64" s="22" t="s">
        <v>3137</v>
      </c>
      <c r="Q64" s="37">
        <f t="shared" si="0"/>
        <v>5</v>
      </c>
      <c r="R64" t="s">
        <v>369</v>
      </c>
    </row>
    <row r="65" spans="1:18" hidden="1" x14ac:dyDescent="0.25">
      <c r="A65" s="40">
        <v>45437</v>
      </c>
      <c r="B65" s="40">
        <v>45437</v>
      </c>
      <c r="C65" s="37" t="s">
        <v>4291</v>
      </c>
      <c r="D65" s="37" t="s">
        <v>4249</v>
      </c>
      <c r="E65" s="37" t="s">
        <v>4205</v>
      </c>
      <c r="F65" s="37" t="s">
        <v>1183</v>
      </c>
      <c r="G65" s="38">
        <v>217552</v>
      </c>
      <c r="H65" s="38">
        <v>0</v>
      </c>
      <c r="I65" s="38">
        <v>18288152</v>
      </c>
      <c r="J65" s="38">
        <v>0</v>
      </c>
      <c r="K65" s="37" t="s">
        <v>1184</v>
      </c>
      <c r="L65" s="37" t="s">
        <v>1185</v>
      </c>
      <c r="M65" s="37" t="s">
        <v>4206</v>
      </c>
      <c r="N65" s="37"/>
      <c r="O65" s="37"/>
      <c r="P65" s="22" t="s">
        <v>3137</v>
      </c>
      <c r="Q65" s="37">
        <f t="shared" si="0"/>
        <v>5</v>
      </c>
      <c r="R65" t="s">
        <v>369</v>
      </c>
    </row>
    <row r="66" spans="1:18" hidden="1" x14ac:dyDescent="0.25">
      <c r="A66" s="40">
        <v>45437</v>
      </c>
      <c r="B66" s="40">
        <v>45437</v>
      </c>
      <c r="C66" s="37" t="s">
        <v>4292</v>
      </c>
      <c r="D66" s="37" t="s">
        <v>4293</v>
      </c>
      <c r="E66" s="37" t="s">
        <v>4205</v>
      </c>
      <c r="F66" s="37" t="s">
        <v>1183</v>
      </c>
      <c r="G66" s="38">
        <v>828829</v>
      </c>
      <c r="H66" s="38">
        <v>0</v>
      </c>
      <c r="I66" s="38">
        <v>19116981</v>
      </c>
      <c r="J66" s="38">
        <v>0</v>
      </c>
      <c r="K66" s="37" t="s">
        <v>1184</v>
      </c>
      <c r="L66" s="37" t="s">
        <v>1185</v>
      </c>
      <c r="M66" s="37" t="s">
        <v>4206</v>
      </c>
      <c r="N66" s="37"/>
      <c r="O66" s="37"/>
      <c r="P66" s="22" t="s">
        <v>3137</v>
      </c>
      <c r="Q66" s="37">
        <f t="shared" si="0"/>
        <v>5</v>
      </c>
      <c r="R66" t="s">
        <v>369</v>
      </c>
    </row>
    <row r="67" spans="1:18" hidden="1" x14ac:dyDescent="0.25">
      <c r="A67" s="40">
        <v>45437</v>
      </c>
      <c r="B67" s="40">
        <v>45437</v>
      </c>
      <c r="C67" s="37" t="s">
        <v>4294</v>
      </c>
      <c r="D67" s="37" t="s">
        <v>4222</v>
      </c>
      <c r="E67" s="37" t="s">
        <v>4205</v>
      </c>
      <c r="F67" s="37" t="s">
        <v>1183</v>
      </c>
      <c r="G67" s="38">
        <v>4183213</v>
      </c>
      <c r="H67" s="38">
        <v>0</v>
      </c>
      <c r="I67" s="38">
        <v>23300194</v>
      </c>
      <c r="J67" s="38">
        <v>0</v>
      </c>
      <c r="K67" s="37" t="s">
        <v>1184</v>
      </c>
      <c r="L67" s="37" t="s">
        <v>1185</v>
      </c>
      <c r="M67" s="37" t="s">
        <v>4206</v>
      </c>
      <c r="N67" s="37"/>
      <c r="O67" s="37"/>
      <c r="P67" s="22" t="s">
        <v>3137</v>
      </c>
      <c r="Q67" s="37">
        <f t="shared" si="0"/>
        <v>5</v>
      </c>
      <c r="R67" t="s">
        <v>369</v>
      </c>
    </row>
    <row r="68" spans="1:18" hidden="1" x14ac:dyDescent="0.25">
      <c r="A68" s="40">
        <v>45437</v>
      </c>
      <c r="B68" s="40">
        <v>45437</v>
      </c>
      <c r="C68" s="37" t="s">
        <v>4295</v>
      </c>
      <c r="D68" s="37" t="s">
        <v>4279</v>
      </c>
      <c r="E68" s="37" t="s">
        <v>4205</v>
      </c>
      <c r="F68" s="37" t="s">
        <v>1183</v>
      </c>
      <c r="G68" s="38">
        <v>3731532</v>
      </c>
      <c r="H68" s="38">
        <v>0</v>
      </c>
      <c r="I68" s="38">
        <v>27031726</v>
      </c>
      <c r="J68" s="38">
        <v>0</v>
      </c>
      <c r="K68" s="37" t="s">
        <v>1184</v>
      </c>
      <c r="L68" s="37" t="s">
        <v>1185</v>
      </c>
      <c r="M68" s="37" t="s">
        <v>4206</v>
      </c>
      <c r="N68" s="37"/>
      <c r="O68" s="37"/>
      <c r="P68" s="22" t="s">
        <v>3137</v>
      </c>
      <c r="Q68" s="37">
        <f t="shared" si="0"/>
        <v>5</v>
      </c>
      <c r="R68" t="s">
        <v>369</v>
      </c>
    </row>
    <row r="69" spans="1:18" hidden="1" x14ac:dyDescent="0.25">
      <c r="A69" s="40">
        <v>45437</v>
      </c>
      <c r="B69" s="40">
        <v>45437</v>
      </c>
      <c r="C69" s="37" t="s">
        <v>4296</v>
      </c>
      <c r="D69" s="37" t="s">
        <v>4221</v>
      </c>
      <c r="E69" s="37" t="s">
        <v>4205</v>
      </c>
      <c r="F69" s="37" t="s">
        <v>1183</v>
      </c>
      <c r="G69" s="38">
        <v>3864670</v>
      </c>
      <c r="H69" s="38">
        <v>0</v>
      </c>
      <c r="I69" s="38">
        <v>30896396</v>
      </c>
      <c r="J69" s="38">
        <v>0</v>
      </c>
      <c r="K69" s="37" t="s">
        <v>1184</v>
      </c>
      <c r="L69" s="37" t="s">
        <v>1185</v>
      </c>
      <c r="M69" s="37" t="s">
        <v>4206</v>
      </c>
      <c r="N69" s="37"/>
      <c r="O69" s="37"/>
      <c r="P69" s="22" t="s">
        <v>3137</v>
      </c>
      <c r="Q69" s="37">
        <f t="shared" ref="Q69:Q132" si="1">+MONTH(B69)</f>
        <v>5</v>
      </c>
      <c r="R69" t="s">
        <v>369</v>
      </c>
    </row>
    <row r="70" spans="1:18" hidden="1" x14ac:dyDescent="0.25">
      <c r="A70" s="40">
        <v>45437</v>
      </c>
      <c r="B70" s="40">
        <v>45437</v>
      </c>
      <c r="C70" s="37" t="s">
        <v>4297</v>
      </c>
      <c r="D70" s="37" t="s">
        <v>4298</v>
      </c>
      <c r="E70" s="37" t="s">
        <v>4205</v>
      </c>
      <c r="F70" s="37" t="s">
        <v>1183</v>
      </c>
      <c r="G70" s="38">
        <v>2536205</v>
      </c>
      <c r="H70" s="38">
        <v>0</v>
      </c>
      <c r="I70" s="38">
        <v>33432601</v>
      </c>
      <c r="J70" s="38">
        <v>0</v>
      </c>
      <c r="K70" s="37" t="s">
        <v>1184</v>
      </c>
      <c r="L70" s="37" t="s">
        <v>1185</v>
      </c>
      <c r="M70" s="37" t="s">
        <v>4206</v>
      </c>
      <c r="N70" s="37"/>
      <c r="O70" s="37"/>
      <c r="P70" s="22" t="s">
        <v>3137</v>
      </c>
      <c r="Q70" s="37">
        <f t="shared" si="1"/>
        <v>5</v>
      </c>
      <c r="R70" t="s">
        <v>369</v>
      </c>
    </row>
    <row r="71" spans="1:18" hidden="1" x14ac:dyDescent="0.25">
      <c r="A71" s="40">
        <v>45437</v>
      </c>
      <c r="B71" s="40">
        <v>45437</v>
      </c>
      <c r="C71" s="37" t="s">
        <v>4299</v>
      </c>
      <c r="D71" s="37" t="s">
        <v>4281</v>
      </c>
      <c r="E71" s="37" t="s">
        <v>4205</v>
      </c>
      <c r="F71" s="37" t="s">
        <v>1183</v>
      </c>
      <c r="G71" s="38">
        <v>2227131</v>
      </c>
      <c r="H71" s="38">
        <v>0</v>
      </c>
      <c r="I71" s="38">
        <v>35659732</v>
      </c>
      <c r="J71" s="38">
        <v>0</v>
      </c>
      <c r="K71" s="37" t="s">
        <v>1184</v>
      </c>
      <c r="L71" s="37" t="s">
        <v>1185</v>
      </c>
      <c r="M71" s="37" t="s">
        <v>4206</v>
      </c>
      <c r="N71" s="37"/>
      <c r="O71" s="37"/>
      <c r="P71" s="22" t="s">
        <v>3137</v>
      </c>
      <c r="Q71" s="37">
        <f t="shared" si="1"/>
        <v>5</v>
      </c>
      <c r="R71" t="s">
        <v>369</v>
      </c>
    </row>
    <row r="72" spans="1:18" hidden="1" x14ac:dyDescent="0.25">
      <c r="A72" s="40">
        <v>45437</v>
      </c>
      <c r="B72" s="40">
        <v>45437</v>
      </c>
      <c r="C72" s="37" t="s">
        <v>4300</v>
      </c>
      <c r="D72" s="37" t="s">
        <v>4215</v>
      </c>
      <c r="E72" s="37" t="s">
        <v>4205</v>
      </c>
      <c r="F72" s="37" t="s">
        <v>1183</v>
      </c>
      <c r="G72" s="38">
        <v>1552841</v>
      </c>
      <c r="H72" s="38">
        <v>0</v>
      </c>
      <c r="I72" s="38">
        <v>37212573</v>
      </c>
      <c r="J72" s="38">
        <v>0</v>
      </c>
      <c r="K72" s="37" t="s">
        <v>1184</v>
      </c>
      <c r="L72" s="37" t="s">
        <v>1185</v>
      </c>
      <c r="M72" s="37" t="s">
        <v>4206</v>
      </c>
      <c r="N72" s="37"/>
      <c r="O72" s="37"/>
      <c r="P72" s="22" t="s">
        <v>3137</v>
      </c>
      <c r="Q72" s="37">
        <f t="shared" si="1"/>
        <v>5</v>
      </c>
      <c r="R72" t="s">
        <v>369</v>
      </c>
    </row>
    <row r="73" spans="1:18" hidden="1" x14ac:dyDescent="0.25">
      <c r="A73" s="40">
        <v>45437</v>
      </c>
      <c r="B73" s="40">
        <v>45437</v>
      </c>
      <c r="C73" s="37" t="s">
        <v>4301</v>
      </c>
      <c r="D73" s="37" t="s">
        <v>4247</v>
      </c>
      <c r="E73" s="37" t="s">
        <v>4205</v>
      </c>
      <c r="F73" s="37" t="s">
        <v>1183</v>
      </c>
      <c r="G73" s="38">
        <v>9386827</v>
      </c>
      <c r="H73" s="38">
        <v>0</v>
      </c>
      <c r="I73" s="38">
        <v>46599400</v>
      </c>
      <c r="J73" s="38">
        <v>0</v>
      </c>
      <c r="K73" s="37" t="s">
        <v>1184</v>
      </c>
      <c r="L73" s="37" t="s">
        <v>1185</v>
      </c>
      <c r="M73" s="37" t="s">
        <v>4206</v>
      </c>
      <c r="N73" s="37"/>
      <c r="O73" s="37"/>
      <c r="P73" s="22" t="s">
        <v>3137</v>
      </c>
      <c r="Q73" s="37">
        <f t="shared" si="1"/>
        <v>5</v>
      </c>
      <c r="R73" t="s">
        <v>369</v>
      </c>
    </row>
    <row r="74" spans="1:18" hidden="1" x14ac:dyDescent="0.25">
      <c r="A74" s="40">
        <v>45437</v>
      </c>
      <c r="B74" s="40">
        <v>45437</v>
      </c>
      <c r="C74" s="37" t="s">
        <v>4302</v>
      </c>
      <c r="D74" s="37" t="s">
        <v>4254</v>
      </c>
      <c r="E74" s="37" t="s">
        <v>4205</v>
      </c>
      <c r="F74" s="37" t="s">
        <v>1183</v>
      </c>
      <c r="G74" s="38">
        <v>3889123</v>
      </c>
      <c r="H74" s="38">
        <v>0</v>
      </c>
      <c r="I74" s="38">
        <v>50488523</v>
      </c>
      <c r="J74" s="38">
        <v>0</v>
      </c>
      <c r="K74" s="37" t="s">
        <v>1184</v>
      </c>
      <c r="L74" s="37" t="s">
        <v>1185</v>
      </c>
      <c r="M74" s="37" t="s">
        <v>4206</v>
      </c>
      <c r="N74" s="37"/>
      <c r="O74" s="37"/>
      <c r="P74" s="22" t="s">
        <v>3137</v>
      </c>
      <c r="Q74" s="37">
        <f t="shared" si="1"/>
        <v>5</v>
      </c>
      <c r="R74" t="s">
        <v>369</v>
      </c>
    </row>
    <row r="75" spans="1:18" hidden="1" x14ac:dyDescent="0.25">
      <c r="A75" s="40">
        <v>45437</v>
      </c>
      <c r="B75" s="40">
        <v>45437</v>
      </c>
      <c r="C75" s="37" t="s">
        <v>4303</v>
      </c>
      <c r="D75" s="37" t="s">
        <v>4256</v>
      </c>
      <c r="E75" s="37" t="s">
        <v>4205</v>
      </c>
      <c r="F75" s="37" t="s">
        <v>1183</v>
      </c>
      <c r="G75" s="38">
        <v>3877762</v>
      </c>
      <c r="H75" s="38">
        <v>0</v>
      </c>
      <c r="I75" s="38">
        <v>54366285</v>
      </c>
      <c r="J75" s="38">
        <v>0</v>
      </c>
      <c r="K75" s="37" t="s">
        <v>1184</v>
      </c>
      <c r="L75" s="37" t="s">
        <v>1185</v>
      </c>
      <c r="M75" s="37" t="s">
        <v>4206</v>
      </c>
      <c r="N75" s="37"/>
      <c r="O75" s="37"/>
      <c r="P75" s="22" t="s">
        <v>3137</v>
      </c>
      <c r="Q75" s="37">
        <f t="shared" si="1"/>
        <v>5</v>
      </c>
      <c r="R75" t="s">
        <v>369</v>
      </c>
    </row>
    <row r="76" spans="1:18" hidden="1" x14ac:dyDescent="0.25">
      <c r="A76" s="40">
        <v>45437</v>
      </c>
      <c r="B76" s="40">
        <v>45437</v>
      </c>
      <c r="C76" s="37" t="s">
        <v>4304</v>
      </c>
      <c r="D76" s="37" t="s">
        <v>4305</v>
      </c>
      <c r="E76" s="37" t="s">
        <v>4205</v>
      </c>
      <c r="F76" s="37" t="s">
        <v>1183</v>
      </c>
      <c r="G76" s="38">
        <v>2031528</v>
      </c>
      <c r="H76" s="38">
        <v>0</v>
      </c>
      <c r="I76" s="38">
        <v>56397813</v>
      </c>
      <c r="J76" s="38">
        <v>0</v>
      </c>
      <c r="K76" s="37" t="s">
        <v>1184</v>
      </c>
      <c r="L76" s="37" t="s">
        <v>1185</v>
      </c>
      <c r="M76" s="37" t="s">
        <v>4206</v>
      </c>
      <c r="N76" s="37"/>
      <c r="O76" s="37"/>
      <c r="P76" s="22" t="s">
        <v>3137</v>
      </c>
      <c r="Q76" s="37">
        <f t="shared" si="1"/>
        <v>5</v>
      </c>
      <c r="R76" t="s">
        <v>369</v>
      </c>
    </row>
    <row r="77" spans="1:18" hidden="1" x14ac:dyDescent="0.25">
      <c r="A77" s="40">
        <v>45437</v>
      </c>
      <c r="B77" s="40">
        <v>45437</v>
      </c>
      <c r="C77" s="37" t="s">
        <v>4306</v>
      </c>
      <c r="D77" s="37" t="s">
        <v>4241</v>
      </c>
      <c r="E77" s="37" t="s">
        <v>4205</v>
      </c>
      <c r="F77" s="37" t="s">
        <v>1183</v>
      </c>
      <c r="G77" s="38">
        <v>4545431</v>
      </c>
      <c r="H77" s="38">
        <v>0</v>
      </c>
      <c r="I77" s="38">
        <v>60943244</v>
      </c>
      <c r="J77" s="38">
        <v>0</v>
      </c>
      <c r="K77" s="37" t="s">
        <v>1184</v>
      </c>
      <c r="L77" s="37" t="s">
        <v>1185</v>
      </c>
      <c r="M77" s="37" t="s">
        <v>4206</v>
      </c>
      <c r="N77" s="37"/>
      <c r="O77" s="37"/>
      <c r="P77" s="22" t="s">
        <v>3137</v>
      </c>
      <c r="Q77" s="37">
        <f t="shared" si="1"/>
        <v>5</v>
      </c>
      <c r="R77" t="s">
        <v>369</v>
      </c>
    </row>
    <row r="78" spans="1:18" hidden="1" x14ac:dyDescent="0.25">
      <c r="A78" s="40">
        <v>45437</v>
      </c>
      <c r="B78" s="40">
        <v>45437</v>
      </c>
      <c r="C78" s="37" t="s">
        <v>4307</v>
      </c>
      <c r="D78" s="37" t="s">
        <v>4243</v>
      </c>
      <c r="E78" s="37" t="s">
        <v>4205</v>
      </c>
      <c r="F78" s="37" t="s">
        <v>1183</v>
      </c>
      <c r="G78" s="38">
        <v>349442</v>
      </c>
      <c r="H78" s="38">
        <v>0</v>
      </c>
      <c r="I78" s="38">
        <v>61292686</v>
      </c>
      <c r="J78" s="38">
        <v>0</v>
      </c>
      <c r="K78" s="37" t="s">
        <v>1184</v>
      </c>
      <c r="L78" s="37" t="s">
        <v>1185</v>
      </c>
      <c r="M78" s="37" t="s">
        <v>4206</v>
      </c>
      <c r="N78" s="37"/>
      <c r="O78" s="37"/>
      <c r="P78" s="22" t="s">
        <v>3137</v>
      </c>
      <c r="Q78" s="37">
        <f t="shared" si="1"/>
        <v>5</v>
      </c>
      <c r="R78" t="s">
        <v>369</v>
      </c>
    </row>
    <row r="79" spans="1:18" hidden="1" x14ac:dyDescent="0.25">
      <c r="A79" s="40">
        <v>45439</v>
      </c>
      <c r="B79" s="40">
        <v>45439</v>
      </c>
      <c r="C79" s="37" t="s">
        <v>4308</v>
      </c>
      <c r="D79" s="37" t="s">
        <v>4309</v>
      </c>
      <c r="E79" s="37" t="s">
        <v>4205</v>
      </c>
      <c r="F79" s="37" t="s">
        <v>532</v>
      </c>
      <c r="G79" s="38">
        <v>17967114</v>
      </c>
      <c r="H79" s="38">
        <v>0</v>
      </c>
      <c r="I79" s="38">
        <v>79259800</v>
      </c>
      <c r="J79" s="38">
        <v>0</v>
      </c>
      <c r="K79" s="37" t="s">
        <v>1163</v>
      </c>
      <c r="L79" s="37" t="s">
        <v>1164</v>
      </c>
      <c r="M79" s="37" t="s">
        <v>4206</v>
      </c>
      <c r="N79" s="37"/>
      <c r="O79" s="37"/>
      <c r="P79" s="22" t="s">
        <v>3137</v>
      </c>
      <c r="Q79" s="37">
        <f t="shared" si="1"/>
        <v>5</v>
      </c>
      <c r="R79" t="s">
        <v>369</v>
      </c>
    </row>
    <row r="80" spans="1:18" hidden="1" x14ac:dyDescent="0.25">
      <c r="A80" s="40">
        <v>45443</v>
      </c>
      <c r="B80" s="40">
        <v>45443</v>
      </c>
      <c r="C80" s="37" t="s">
        <v>4310</v>
      </c>
      <c r="D80" s="37" t="s">
        <v>4224</v>
      </c>
      <c r="E80" s="37" t="s">
        <v>4205</v>
      </c>
      <c r="F80" s="37" t="s">
        <v>4225</v>
      </c>
      <c r="G80" s="38">
        <v>0</v>
      </c>
      <c r="H80" s="38">
        <v>79259800</v>
      </c>
      <c r="I80" s="38">
        <v>0</v>
      </c>
      <c r="J80" s="38">
        <v>0</v>
      </c>
      <c r="K80" s="37"/>
      <c r="L80" s="37"/>
      <c r="M80" s="37"/>
      <c r="N80" s="37"/>
      <c r="O80" s="37"/>
      <c r="P80" s="22" t="s">
        <v>3137</v>
      </c>
      <c r="Q80" s="37">
        <f t="shared" si="1"/>
        <v>5</v>
      </c>
      <c r="R80" t="s">
        <v>369</v>
      </c>
    </row>
    <row r="81" spans="1:18" hidden="1" x14ac:dyDescent="0.25">
      <c r="A81" s="40">
        <v>45451</v>
      </c>
      <c r="B81" s="40">
        <v>45451</v>
      </c>
      <c r="C81" s="37" t="s">
        <v>4311</v>
      </c>
      <c r="D81" s="37" t="s">
        <v>4221</v>
      </c>
      <c r="E81" s="37" t="s">
        <v>4205</v>
      </c>
      <c r="F81" s="37" t="s">
        <v>1183</v>
      </c>
      <c r="G81" s="38">
        <v>1803513</v>
      </c>
      <c r="H81" s="38">
        <v>0</v>
      </c>
      <c r="I81" s="38">
        <v>1803513</v>
      </c>
      <c r="J81" s="38">
        <v>0</v>
      </c>
      <c r="K81" s="37" t="s">
        <v>1184</v>
      </c>
      <c r="L81" s="37" t="s">
        <v>1185</v>
      </c>
      <c r="M81" s="37" t="s">
        <v>4206</v>
      </c>
      <c r="N81" s="37"/>
      <c r="O81" s="37"/>
      <c r="P81" s="22" t="s">
        <v>3137</v>
      </c>
      <c r="Q81" s="37">
        <f t="shared" si="1"/>
        <v>6</v>
      </c>
      <c r="R81" t="s">
        <v>369</v>
      </c>
    </row>
    <row r="82" spans="1:18" hidden="1" x14ac:dyDescent="0.25">
      <c r="A82" s="40">
        <v>45455</v>
      </c>
      <c r="B82" s="40">
        <v>45455</v>
      </c>
      <c r="C82" s="37" t="s">
        <v>4312</v>
      </c>
      <c r="D82" s="37" t="s">
        <v>4313</v>
      </c>
      <c r="E82" s="37" t="s">
        <v>4205</v>
      </c>
      <c r="F82" s="37" t="s">
        <v>1183</v>
      </c>
      <c r="G82" s="38">
        <v>931705</v>
      </c>
      <c r="H82" s="38">
        <v>0</v>
      </c>
      <c r="I82" s="38">
        <v>2735218</v>
      </c>
      <c r="J82" s="38">
        <v>0</v>
      </c>
      <c r="K82" s="37" t="s">
        <v>4314</v>
      </c>
      <c r="L82" s="37" t="s">
        <v>4315</v>
      </c>
      <c r="M82" s="37" t="s">
        <v>4206</v>
      </c>
      <c r="N82" s="37"/>
      <c r="O82" s="37"/>
      <c r="P82" s="22" t="s">
        <v>3137</v>
      </c>
      <c r="Q82" s="37">
        <f t="shared" si="1"/>
        <v>6</v>
      </c>
      <c r="R82" t="s">
        <v>369</v>
      </c>
    </row>
    <row r="83" spans="1:18" hidden="1" x14ac:dyDescent="0.25">
      <c r="A83" s="40">
        <v>45468</v>
      </c>
      <c r="B83" s="40">
        <v>45468</v>
      </c>
      <c r="C83" s="37" t="s">
        <v>4316</v>
      </c>
      <c r="D83" s="37" t="s">
        <v>4279</v>
      </c>
      <c r="E83" s="37" t="s">
        <v>4205</v>
      </c>
      <c r="F83" s="37" t="s">
        <v>1183</v>
      </c>
      <c r="G83" s="38">
        <v>3855917</v>
      </c>
      <c r="H83" s="38">
        <v>0</v>
      </c>
      <c r="I83" s="38">
        <v>6591135</v>
      </c>
      <c r="J83" s="38">
        <v>0</v>
      </c>
      <c r="K83" s="37" t="s">
        <v>1184</v>
      </c>
      <c r="L83" s="37" t="s">
        <v>1185</v>
      </c>
      <c r="M83" s="37" t="s">
        <v>4206</v>
      </c>
      <c r="N83" s="37"/>
      <c r="O83" s="37"/>
      <c r="P83" s="22" t="s">
        <v>3137</v>
      </c>
      <c r="Q83" s="37">
        <f t="shared" si="1"/>
        <v>6</v>
      </c>
      <c r="R83" t="s">
        <v>369</v>
      </c>
    </row>
    <row r="84" spans="1:18" hidden="1" x14ac:dyDescent="0.25">
      <c r="A84" s="40">
        <v>45468</v>
      </c>
      <c r="B84" s="40">
        <v>45468</v>
      </c>
      <c r="C84" s="37" t="s">
        <v>4317</v>
      </c>
      <c r="D84" s="37" t="s">
        <v>4298</v>
      </c>
      <c r="E84" s="37" t="s">
        <v>4205</v>
      </c>
      <c r="F84" s="37" t="s">
        <v>1183</v>
      </c>
      <c r="G84" s="38">
        <v>2382495</v>
      </c>
      <c r="H84" s="38">
        <v>0</v>
      </c>
      <c r="I84" s="38">
        <v>8973630</v>
      </c>
      <c r="J84" s="38">
        <v>0</v>
      </c>
      <c r="K84" s="37" t="s">
        <v>1184</v>
      </c>
      <c r="L84" s="37" t="s">
        <v>1185</v>
      </c>
      <c r="M84" s="37" t="s">
        <v>4206</v>
      </c>
      <c r="N84" s="37"/>
      <c r="O84" s="37"/>
      <c r="P84" s="22" t="s">
        <v>3137</v>
      </c>
      <c r="Q84" s="37">
        <f t="shared" si="1"/>
        <v>6</v>
      </c>
      <c r="R84" t="s">
        <v>369</v>
      </c>
    </row>
    <row r="85" spans="1:18" hidden="1" x14ac:dyDescent="0.25">
      <c r="A85" s="40">
        <v>45468</v>
      </c>
      <c r="B85" s="40">
        <v>45468</v>
      </c>
      <c r="C85" s="37" t="s">
        <v>4318</v>
      </c>
      <c r="D85" s="37" t="s">
        <v>4281</v>
      </c>
      <c r="E85" s="37" t="s">
        <v>4205</v>
      </c>
      <c r="F85" s="37" t="s">
        <v>1183</v>
      </c>
      <c r="G85" s="38">
        <v>2388707</v>
      </c>
      <c r="H85" s="38">
        <v>0</v>
      </c>
      <c r="I85" s="38">
        <v>11362337</v>
      </c>
      <c r="J85" s="38">
        <v>0</v>
      </c>
      <c r="K85" s="37" t="s">
        <v>1184</v>
      </c>
      <c r="L85" s="37" t="s">
        <v>1185</v>
      </c>
      <c r="M85" s="37" t="s">
        <v>4206</v>
      </c>
      <c r="N85" s="37"/>
      <c r="O85" s="37"/>
      <c r="P85" s="22" t="s">
        <v>3137</v>
      </c>
      <c r="Q85" s="37">
        <f t="shared" si="1"/>
        <v>6</v>
      </c>
      <c r="R85" t="s">
        <v>369</v>
      </c>
    </row>
    <row r="86" spans="1:18" hidden="1" x14ac:dyDescent="0.25">
      <c r="A86" s="40">
        <v>45468</v>
      </c>
      <c r="B86" s="40">
        <v>45468</v>
      </c>
      <c r="C86" s="37" t="s">
        <v>4319</v>
      </c>
      <c r="D86" s="37" t="s">
        <v>4305</v>
      </c>
      <c r="E86" s="37" t="s">
        <v>4205</v>
      </c>
      <c r="F86" s="37" t="s">
        <v>1183</v>
      </c>
      <c r="G86" s="38">
        <v>4198491</v>
      </c>
      <c r="H86" s="38">
        <v>0</v>
      </c>
      <c r="I86" s="38">
        <v>15560828</v>
      </c>
      <c r="J86" s="38">
        <v>0</v>
      </c>
      <c r="K86" s="37" t="s">
        <v>1184</v>
      </c>
      <c r="L86" s="37" t="s">
        <v>1185</v>
      </c>
      <c r="M86" s="37" t="s">
        <v>4206</v>
      </c>
      <c r="N86" s="37"/>
      <c r="O86" s="37"/>
      <c r="P86" s="22" t="s">
        <v>3137</v>
      </c>
      <c r="Q86" s="37">
        <f t="shared" si="1"/>
        <v>6</v>
      </c>
      <c r="R86" t="s">
        <v>369</v>
      </c>
    </row>
    <row r="87" spans="1:18" hidden="1" x14ac:dyDescent="0.25">
      <c r="A87" s="40">
        <v>45468</v>
      </c>
      <c r="B87" s="40">
        <v>45468</v>
      </c>
      <c r="C87" s="37" t="s">
        <v>4320</v>
      </c>
      <c r="D87" s="37" t="s">
        <v>4249</v>
      </c>
      <c r="E87" s="37" t="s">
        <v>4205</v>
      </c>
      <c r="F87" s="37" t="s">
        <v>1183</v>
      </c>
      <c r="G87" s="38">
        <v>224804</v>
      </c>
      <c r="H87" s="38">
        <v>0</v>
      </c>
      <c r="I87" s="38">
        <v>15785632</v>
      </c>
      <c r="J87" s="38">
        <v>0</v>
      </c>
      <c r="K87" s="37" t="s">
        <v>1184</v>
      </c>
      <c r="L87" s="37" t="s">
        <v>1185</v>
      </c>
      <c r="M87" s="37" t="s">
        <v>4206</v>
      </c>
      <c r="N87" s="37"/>
      <c r="O87" s="37"/>
      <c r="P87" s="22" t="s">
        <v>3137</v>
      </c>
      <c r="Q87" s="37">
        <f t="shared" si="1"/>
        <v>6</v>
      </c>
      <c r="R87" t="s">
        <v>369</v>
      </c>
    </row>
    <row r="88" spans="1:18" hidden="1" x14ac:dyDescent="0.25">
      <c r="A88" s="40">
        <v>45468</v>
      </c>
      <c r="B88" s="40">
        <v>45468</v>
      </c>
      <c r="C88" s="37" t="s">
        <v>4321</v>
      </c>
      <c r="D88" s="37" t="s">
        <v>4247</v>
      </c>
      <c r="E88" s="37" t="s">
        <v>4205</v>
      </c>
      <c r="F88" s="37" t="s">
        <v>1183</v>
      </c>
      <c r="G88" s="38">
        <v>9872931</v>
      </c>
      <c r="H88" s="38">
        <v>0</v>
      </c>
      <c r="I88" s="38">
        <v>25658563</v>
      </c>
      <c r="J88" s="38">
        <v>0</v>
      </c>
      <c r="K88" s="37" t="s">
        <v>1184</v>
      </c>
      <c r="L88" s="37" t="s">
        <v>1185</v>
      </c>
      <c r="M88" s="37" t="s">
        <v>4206</v>
      </c>
      <c r="N88" s="37"/>
      <c r="O88" s="37"/>
      <c r="P88" s="22" t="s">
        <v>3137</v>
      </c>
      <c r="Q88" s="37">
        <f t="shared" si="1"/>
        <v>6</v>
      </c>
      <c r="R88" t="s">
        <v>369</v>
      </c>
    </row>
    <row r="89" spans="1:18" hidden="1" x14ac:dyDescent="0.25">
      <c r="A89" s="40">
        <v>45468</v>
      </c>
      <c r="B89" s="40">
        <v>45468</v>
      </c>
      <c r="C89" s="37" t="s">
        <v>4322</v>
      </c>
      <c r="D89" s="37" t="s">
        <v>4293</v>
      </c>
      <c r="E89" s="37" t="s">
        <v>4205</v>
      </c>
      <c r="F89" s="37" t="s">
        <v>1183</v>
      </c>
      <c r="G89" s="38">
        <v>856457</v>
      </c>
      <c r="H89" s="38">
        <v>0</v>
      </c>
      <c r="I89" s="38">
        <v>26515020</v>
      </c>
      <c r="J89" s="38">
        <v>0</v>
      </c>
      <c r="K89" s="37" t="s">
        <v>1184</v>
      </c>
      <c r="L89" s="37" t="s">
        <v>1185</v>
      </c>
      <c r="M89" s="37" t="s">
        <v>4206</v>
      </c>
      <c r="N89" s="37"/>
      <c r="O89" s="37"/>
      <c r="P89" s="22" t="s">
        <v>3137</v>
      </c>
      <c r="Q89" s="37">
        <f t="shared" si="1"/>
        <v>6</v>
      </c>
      <c r="R89" t="s">
        <v>369</v>
      </c>
    </row>
    <row r="90" spans="1:18" hidden="1" x14ac:dyDescent="0.25">
      <c r="A90" s="40">
        <v>45468</v>
      </c>
      <c r="B90" s="40">
        <v>45468</v>
      </c>
      <c r="C90" s="37" t="s">
        <v>4323</v>
      </c>
      <c r="D90" s="37" t="s">
        <v>4254</v>
      </c>
      <c r="E90" s="37" t="s">
        <v>4205</v>
      </c>
      <c r="F90" s="37" t="s">
        <v>1183</v>
      </c>
      <c r="G90" s="38">
        <v>4232281</v>
      </c>
      <c r="H90" s="38">
        <v>0</v>
      </c>
      <c r="I90" s="38">
        <v>30747301</v>
      </c>
      <c r="J90" s="38">
        <v>0</v>
      </c>
      <c r="K90" s="37" t="s">
        <v>1184</v>
      </c>
      <c r="L90" s="37" t="s">
        <v>1185</v>
      </c>
      <c r="M90" s="37" t="s">
        <v>4206</v>
      </c>
      <c r="N90" s="37"/>
      <c r="O90" s="37"/>
      <c r="P90" s="22" t="s">
        <v>3137</v>
      </c>
      <c r="Q90" s="37">
        <f t="shared" si="1"/>
        <v>6</v>
      </c>
      <c r="R90" t="s">
        <v>369</v>
      </c>
    </row>
    <row r="91" spans="1:18" hidden="1" x14ac:dyDescent="0.25">
      <c r="A91" s="40">
        <v>45468</v>
      </c>
      <c r="B91" s="40">
        <v>45468</v>
      </c>
      <c r="C91" s="37" t="s">
        <v>4324</v>
      </c>
      <c r="D91" s="37" t="s">
        <v>4243</v>
      </c>
      <c r="E91" s="37" t="s">
        <v>4205</v>
      </c>
      <c r="F91" s="37" t="s">
        <v>1183</v>
      </c>
      <c r="G91" s="38">
        <v>375587</v>
      </c>
      <c r="H91" s="38">
        <v>0</v>
      </c>
      <c r="I91" s="38">
        <v>31122888</v>
      </c>
      <c r="J91" s="38">
        <v>0</v>
      </c>
      <c r="K91" s="37" t="s">
        <v>1184</v>
      </c>
      <c r="L91" s="37" t="s">
        <v>1185</v>
      </c>
      <c r="M91" s="37" t="s">
        <v>4206</v>
      </c>
      <c r="N91" s="37"/>
      <c r="O91" s="37"/>
      <c r="P91" s="22" t="s">
        <v>3137</v>
      </c>
      <c r="Q91" s="37">
        <f t="shared" si="1"/>
        <v>6</v>
      </c>
      <c r="R91" t="s">
        <v>369</v>
      </c>
    </row>
    <row r="92" spans="1:18" hidden="1" x14ac:dyDescent="0.25">
      <c r="A92" s="40">
        <v>45468</v>
      </c>
      <c r="B92" s="40">
        <v>45468</v>
      </c>
      <c r="C92" s="37" t="s">
        <v>4325</v>
      </c>
      <c r="D92" s="37" t="s">
        <v>4222</v>
      </c>
      <c r="E92" s="37" t="s">
        <v>4205</v>
      </c>
      <c r="F92" s="37" t="s">
        <v>1183</v>
      </c>
      <c r="G92" s="38">
        <v>4322654</v>
      </c>
      <c r="H92" s="38">
        <v>0</v>
      </c>
      <c r="I92" s="38">
        <v>35445542</v>
      </c>
      <c r="J92" s="38">
        <v>0</v>
      </c>
      <c r="K92" s="37" t="s">
        <v>1184</v>
      </c>
      <c r="L92" s="37" t="s">
        <v>1185</v>
      </c>
      <c r="M92" s="37" t="s">
        <v>4206</v>
      </c>
      <c r="N92" s="37"/>
      <c r="O92" s="37"/>
      <c r="P92" s="22" t="s">
        <v>3137</v>
      </c>
      <c r="Q92" s="37">
        <f t="shared" si="1"/>
        <v>6</v>
      </c>
      <c r="R92" t="s">
        <v>369</v>
      </c>
    </row>
    <row r="93" spans="1:18" hidden="1" x14ac:dyDescent="0.25">
      <c r="A93" s="40">
        <v>45468</v>
      </c>
      <c r="B93" s="40">
        <v>45468</v>
      </c>
      <c r="C93" s="37" t="s">
        <v>4326</v>
      </c>
      <c r="D93" s="37" t="s">
        <v>4241</v>
      </c>
      <c r="E93" s="37" t="s">
        <v>4205</v>
      </c>
      <c r="F93" s="37" t="s">
        <v>1183</v>
      </c>
      <c r="G93" s="38">
        <v>4885509</v>
      </c>
      <c r="H93" s="38">
        <v>0</v>
      </c>
      <c r="I93" s="38">
        <v>40331051</v>
      </c>
      <c r="J93" s="38">
        <v>0</v>
      </c>
      <c r="K93" s="37" t="s">
        <v>1184</v>
      </c>
      <c r="L93" s="37" t="s">
        <v>1185</v>
      </c>
      <c r="M93" s="37" t="s">
        <v>4206</v>
      </c>
      <c r="N93" s="37"/>
      <c r="O93" s="37"/>
      <c r="P93" s="22" t="s">
        <v>3137</v>
      </c>
      <c r="Q93" s="37">
        <f t="shared" si="1"/>
        <v>6</v>
      </c>
      <c r="R93" t="s">
        <v>369</v>
      </c>
    </row>
    <row r="94" spans="1:18" hidden="1" x14ac:dyDescent="0.25">
      <c r="A94" s="40">
        <v>45468</v>
      </c>
      <c r="B94" s="40">
        <v>45468</v>
      </c>
      <c r="C94" s="37" t="s">
        <v>4327</v>
      </c>
      <c r="D94" s="37" t="s">
        <v>4256</v>
      </c>
      <c r="E94" s="37" t="s">
        <v>4205</v>
      </c>
      <c r="F94" s="37" t="s">
        <v>1183</v>
      </c>
      <c r="G94" s="38">
        <v>4409270</v>
      </c>
      <c r="H94" s="38">
        <v>0</v>
      </c>
      <c r="I94" s="38">
        <v>44740321</v>
      </c>
      <c r="J94" s="38">
        <v>0</v>
      </c>
      <c r="K94" s="37" t="s">
        <v>1184</v>
      </c>
      <c r="L94" s="37" t="s">
        <v>1185</v>
      </c>
      <c r="M94" s="37" t="s">
        <v>4206</v>
      </c>
      <c r="N94" s="37"/>
      <c r="O94" s="37"/>
      <c r="P94" s="22" t="s">
        <v>3137</v>
      </c>
      <c r="Q94" s="37">
        <f t="shared" si="1"/>
        <v>6</v>
      </c>
      <c r="R94" t="s">
        <v>369</v>
      </c>
    </row>
    <row r="95" spans="1:18" hidden="1" x14ac:dyDescent="0.25">
      <c r="A95" s="40">
        <v>45473</v>
      </c>
      <c r="B95" s="40">
        <v>45473</v>
      </c>
      <c r="C95" s="37" t="s">
        <v>4328</v>
      </c>
      <c r="D95" s="37" t="s">
        <v>4224</v>
      </c>
      <c r="E95" s="37" t="s">
        <v>4205</v>
      </c>
      <c r="F95" s="37" t="s">
        <v>4225</v>
      </c>
      <c r="G95" s="38">
        <v>0</v>
      </c>
      <c r="H95" s="38">
        <v>44740321</v>
      </c>
      <c r="I95" s="38">
        <v>0</v>
      </c>
      <c r="J95" s="38">
        <v>0</v>
      </c>
      <c r="K95" s="37"/>
      <c r="L95" s="37"/>
      <c r="M95" s="37"/>
      <c r="N95" s="37"/>
      <c r="O95" s="37"/>
      <c r="P95" s="22" t="s">
        <v>3137</v>
      </c>
      <c r="Q95" s="37">
        <f t="shared" si="1"/>
        <v>6</v>
      </c>
      <c r="R95" t="s">
        <v>369</v>
      </c>
    </row>
    <row r="96" spans="1:18" hidden="1" x14ac:dyDescent="0.25">
      <c r="A96" s="40">
        <v>45483</v>
      </c>
      <c r="B96" s="40">
        <v>45483</v>
      </c>
      <c r="C96" s="37" t="s">
        <v>4329</v>
      </c>
      <c r="D96" s="37" t="s">
        <v>4222</v>
      </c>
      <c r="E96" s="37" t="s">
        <v>4205</v>
      </c>
      <c r="F96" s="37" t="s">
        <v>1183</v>
      </c>
      <c r="G96" s="38">
        <v>2091607</v>
      </c>
      <c r="H96" s="38">
        <v>0</v>
      </c>
      <c r="I96" s="38">
        <v>2091607</v>
      </c>
      <c r="J96" s="38">
        <v>0</v>
      </c>
      <c r="K96" s="37" t="s">
        <v>1184</v>
      </c>
      <c r="L96" s="37" t="s">
        <v>1185</v>
      </c>
      <c r="M96" s="37" t="s">
        <v>4206</v>
      </c>
      <c r="N96" s="37"/>
      <c r="O96" s="37"/>
      <c r="P96" s="22" t="s">
        <v>3137</v>
      </c>
      <c r="Q96" s="37">
        <f t="shared" si="1"/>
        <v>7</v>
      </c>
      <c r="R96" t="s">
        <v>369</v>
      </c>
    </row>
    <row r="97" spans="1:18" hidden="1" x14ac:dyDescent="0.25">
      <c r="A97" s="40">
        <v>45490</v>
      </c>
      <c r="B97" s="40">
        <v>45490</v>
      </c>
      <c r="C97" s="37" t="s">
        <v>4330</v>
      </c>
      <c r="D97" s="37" t="s">
        <v>4331</v>
      </c>
      <c r="E97" s="37" t="s">
        <v>4205</v>
      </c>
      <c r="F97" s="37" t="s">
        <v>532</v>
      </c>
      <c r="G97" s="38">
        <v>10000000</v>
      </c>
      <c r="H97" s="38">
        <v>0</v>
      </c>
      <c r="I97" s="38">
        <v>12091607</v>
      </c>
      <c r="J97" s="38">
        <v>0</v>
      </c>
      <c r="K97" s="37" t="s">
        <v>4289</v>
      </c>
      <c r="L97" s="37" t="s">
        <v>4290</v>
      </c>
      <c r="M97" s="37" t="s">
        <v>4206</v>
      </c>
      <c r="N97" s="37" t="s">
        <v>1795</v>
      </c>
      <c r="O97" s="37" t="s">
        <v>1796</v>
      </c>
      <c r="P97" s="22" t="s">
        <v>3137</v>
      </c>
      <c r="Q97" s="37">
        <f t="shared" si="1"/>
        <v>7</v>
      </c>
      <c r="R97" t="s">
        <v>369</v>
      </c>
    </row>
    <row r="98" spans="1:18" hidden="1" x14ac:dyDescent="0.25">
      <c r="A98" s="40">
        <v>45490</v>
      </c>
      <c r="B98" s="40">
        <v>45490</v>
      </c>
      <c r="C98" s="37" t="s">
        <v>4332</v>
      </c>
      <c r="D98" s="37" t="s">
        <v>4333</v>
      </c>
      <c r="E98" s="37" t="s">
        <v>4205</v>
      </c>
      <c r="F98" s="37" t="s">
        <v>532</v>
      </c>
      <c r="G98" s="38">
        <v>5000000</v>
      </c>
      <c r="H98" s="38">
        <v>0</v>
      </c>
      <c r="I98" s="38">
        <v>17091607</v>
      </c>
      <c r="J98" s="38">
        <v>0</v>
      </c>
      <c r="K98" s="37" t="s">
        <v>4289</v>
      </c>
      <c r="L98" s="37" t="s">
        <v>4290</v>
      </c>
      <c r="M98" s="37" t="s">
        <v>4206</v>
      </c>
      <c r="N98" s="37" t="s">
        <v>1795</v>
      </c>
      <c r="O98" s="37" t="s">
        <v>1796</v>
      </c>
      <c r="P98" s="22" t="s">
        <v>3137</v>
      </c>
      <c r="Q98" s="37">
        <f t="shared" si="1"/>
        <v>7</v>
      </c>
      <c r="R98" t="s">
        <v>369</v>
      </c>
    </row>
    <row r="99" spans="1:18" hidden="1" x14ac:dyDescent="0.25">
      <c r="A99" s="40">
        <v>45491</v>
      </c>
      <c r="B99" s="40">
        <v>45491</v>
      </c>
      <c r="C99" s="37" t="s">
        <v>4334</v>
      </c>
      <c r="D99" s="37" t="s">
        <v>4249</v>
      </c>
      <c r="E99" s="37" t="s">
        <v>4205</v>
      </c>
      <c r="F99" s="37" t="s">
        <v>1183</v>
      </c>
      <c r="G99" s="38">
        <v>166790</v>
      </c>
      <c r="H99" s="38">
        <v>0</v>
      </c>
      <c r="I99" s="38">
        <v>17258397</v>
      </c>
      <c r="J99" s="38">
        <v>0</v>
      </c>
      <c r="K99" s="37" t="s">
        <v>1184</v>
      </c>
      <c r="L99" s="37" t="s">
        <v>1185</v>
      </c>
      <c r="M99" s="37" t="s">
        <v>4206</v>
      </c>
      <c r="N99" s="37"/>
      <c r="O99" s="37"/>
      <c r="P99" s="22" t="s">
        <v>3137</v>
      </c>
      <c r="Q99" s="37">
        <f t="shared" si="1"/>
        <v>7</v>
      </c>
      <c r="R99" t="s">
        <v>369</v>
      </c>
    </row>
    <row r="100" spans="1:18" hidden="1" x14ac:dyDescent="0.25">
      <c r="A100" s="40">
        <v>45498</v>
      </c>
      <c r="B100" s="40">
        <v>45498</v>
      </c>
      <c r="C100" s="37" t="s">
        <v>4335</v>
      </c>
      <c r="D100" s="37" t="s">
        <v>4336</v>
      </c>
      <c r="E100" s="37" t="s">
        <v>4205</v>
      </c>
      <c r="F100" s="37" t="s">
        <v>532</v>
      </c>
      <c r="G100" s="38">
        <v>4453544</v>
      </c>
      <c r="H100" s="38">
        <v>0</v>
      </c>
      <c r="I100" s="38">
        <v>21711941</v>
      </c>
      <c r="J100" s="38">
        <v>0</v>
      </c>
      <c r="K100" s="37"/>
      <c r="L100" s="37"/>
      <c r="M100" s="37" t="s">
        <v>4206</v>
      </c>
      <c r="N100" s="37" t="s">
        <v>809</v>
      </c>
      <c r="O100" s="37" t="s">
        <v>1297</v>
      </c>
      <c r="P100" s="22" t="s">
        <v>3137</v>
      </c>
      <c r="Q100" s="37">
        <f t="shared" si="1"/>
        <v>7</v>
      </c>
      <c r="R100" t="s">
        <v>369</v>
      </c>
    </row>
    <row r="101" spans="1:18" hidden="1" x14ac:dyDescent="0.25">
      <c r="A101" s="40">
        <v>45498</v>
      </c>
      <c r="B101" s="40">
        <v>45498</v>
      </c>
      <c r="C101" s="37" t="s">
        <v>4337</v>
      </c>
      <c r="D101" s="37" t="s">
        <v>4293</v>
      </c>
      <c r="E101" s="37" t="s">
        <v>4205</v>
      </c>
      <c r="F101" s="37" t="s">
        <v>1183</v>
      </c>
      <c r="G101" s="38">
        <v>828829</v>
      </c>
      <c r="H101" s="38">
        <v>0</v>
      </c>
      <c r="I101" s="38">
        <v>22540770</v>
      </c>
      <c r="J101" s="38">
        <v>0</v>
      </c>
      <c r="K101" s="37" t="s">
        <v>1184</v>
      </c>
      <c r="L101" s="37" t="s">
        <v>1185</v>
      </c>
      <c r="M101" s="37" t="s">
        <v>4206</v>
      </c>
      <c r="N101" s="37"/>
      <c r="O101" s="37"/>
      <c r="P101" s="22" t="s">
        <v>3137</v>
      </c>
      <c r="Q101" s="37">
        <f t="shared" si="1"/>
        <v>7</v>
      </c>
      <c r="R101" t="s">
        <v>369</v>
      </c>
    </row>
    <row r="102" spans="1:18" hidden="1" x14ac:dyDescent="0.25">
      <c r="A102" s="40">
        <v>45498</v>
      </c>
      <c r="B102" s="40">
        <v>45498</v>
      </c>
      <c r="C102" s="37" t="s">
        <v>4338</v>
      </c>
      <c r="D102" s="37" t="s">
        <v>4243</v>
      </c>
      <c r="E102" s="37" t="s">
        <v>4205</v>
      </c>
      <c r="F102" s="37" t="s">
        <v>1183</v>
      </c>
      <c r="G102" s="38">
        <v>363471</v>
      </c>
      <c r="H102" s="38">
        <v>0</v>
      </c>
      <c r="I102" s="38">
        <v>22904241</v>
      </c>
      <c r="J102" s="38">
        <v>0</v>
      </c>
      <c r="K102" s="37" t="s">
        <v>1184</v>
      </c>
      <c r="L102" s="37" t="s">
        <v>1185</v>
      </c>
      <c r="M102" s="37" t="s">
        <v>4206</v>
      </c>
      <c r="N102" s="37"/>
      <c r="O102" s="37"/>
      <c r="P102" s="22" t="s">
        <v>3137</v>
      </c>
      <c r="Q102" s="37">
        <f t="shared" si="1"/>
        <v>7</v>
      </c>
      <c r="R102" t="s">
        <v>369</v>
      </c>
    </row>
    <row r="103" spans="1:18" hidden="1" x14ac:dyDescent="0.25">
      <c r="A103" s="40">
        <v>45498</v>
      </c>
      <c r="B103" s="40">
        <v>45498</v>
      </c>
      <c r="C103" s="37" t="s">
        <v>4339</v>
      </c>
      <c r="D103" s="37" t="s">
        <v>4241</v>
      </c>
      <c r="E103" s="37" t="s">
        <v>4205</v>
      </c>
      <c r="F103" s="37" t="s">
        <v>1183</v>
      </c>
      <c r="G103" s="38">
        <v>4727912</v>
      </c>
      <c r="H103" s="38">
        <v>0</v>
      </c>
      <c r="I103" s="38">
        <v>27632153</v>
      </c>
      <c r="J103" s="38">
        <v>0</v>
      </c>
      <c r="K103" s="37" t="s">
        <v>1184</v>
      </c>
      <c r="L103" s="37" t="s">
        <v>1185</v>
      </c>
      <c r="M103" s="37" t="s">
        <v>4206</v>
      </c>
      <c r="N103" s="37"/>
      <c r="O103" s="37"/>
      <c r="P103" s="22" t="s">
        <v>3137</v>
      </c>
      <c r="Q103" s="37">
        <f t="shared" si="1"/>
        <v>7</v>
      </c>
      <c r="R103" t="s">
        <v>369</v>
      </c>
    </row>
    <row r="104" spans="1:18" hidden="1" x14ac:dyDescent="0.25">
      <c r="A104" s="40">
        <v>45498</v>
      </c>
      <c r="B104" s="40">
        <v>45498</v>
      </c>
      <c r="C104" s="37" t="s">
        <v>4340</v>
      </c>
      <c r="D104" s="37" t="s">
        <v>4281</v>
      </c>
      <c r="E104" s="37" t="s">
        <v>4205</v>
      </c>
      <c r="F104" s="37" t="s">
        <v>1183</v>
      </c>
      <c r="G104" s="38">
        <v>2489146</v>
      </c>
      <c r="H104" s="38">
        <v>0</v>
      </c>
      <c r="I104" s="38">
        <v>30121299</v>
      </c>
      <c r="J104" s="38">
        <v>0</v>
      </c>
      <c r="K104" s="37" t="s">
        <v>1184</v>
      </c>
      <c r="L104" s="37" t="s">
        <v>1185</v>
      </c>
      <c r="M104" s="37" t="s">
        <v>4206</v>
      </c>
      <c r="N104" s="37"/>
      <c r="O104" s="37"/>
      <c r="P104" s="22" t="s">
        <v>3137</v>
      </c>
      <c r="Q104" s="37">
        <f t="shared" si="1"/>
        <v>7</v>
      </c>
      <c r="R104" t="s">
        <v>369</v>
      </c>
    </row>
    <row r="105" spans="1:18" hidden="1" x14ac:dyDescent="0.25">
      <c r="A105" s="40">
        <v>45498</v>
      </c>
      <c r="B105" s="40">
        <v>45498</v>
      </c>
      <c r="C105" s="37" t="s">
        <v>4341</v>
      </c>
      <c r="D105" s="37" t="s">
        <v>4247</v>
      </c>
      <c r="E105" s="37" t="s">
        <v>4205</v>
      </c>
      <c r="F105" s="37" t="s">
        <v>1183</v>
      </c>
      <c r="G105" s="38">
        <v>9554449</v>
      </c>
      <c r="H105" s="38">
        <v>0</v>
      </c>
      <c r="I105" s="38">
        <v>39675748</v>
      </c>
      <c r="J105" s="38">
        <v>0</v>
      </c>
      <c r="K105" s="37" t="s">
        <v>1184</v>
      </c>
      <c r="L105" s="37" t="s">
        <v>1185</v>
      </c>
      <c r="M105" s="37" t="s">
        <v>4206</v>
      </c>
      <c r="N105" s="37"/>
      <c r="O105" s="37"/>
      <c r="P105" s="22" t="s">
        <v>3137</v>
      </c>
      <c r="Q105" s="37">
        <f t="shared" si="1"/>
        <v>7</v>
      </c>
      <c r="R105" t="s">
        <v>369</v>
      </c>
    </row>
    <row r="106" spans="1:18" hidden="1" x14ac:dyDescent="0.25">
      <c r="A106" s="40">
        <v>45498</v>
      </c>
      <c r="B106" s="40">
        <v>45498</v>
      </c>
      <c r="C106" s="37" t="s">
        <v>4342</v>
      </c>
      <c r="D106" s="37" t="s">
        <v>4298</v>
      </c>
      <c r="E106" s="37" t="s">
        <v>4205</v>
      </c>
      <c r="F106" s="37" t="s">
        <v>1183</v>
      </c>
      <c r="G106" s="38">
        <v>2332766</v>
      </c>
      <c r="H106" s="38">
        <v>0</v>
      </c>
      <c r="I106" s="38">
        <v>42008514</v>
      </c>
      <c r="J106" s="38">
        <v>0</v>
      </c>
      <c r="K106" s="37" t="s">
        <v>1184</v>
      </c>
      <c r="L106" s="37" t="s">
        <v>1185</v>
      </c>
      <c r="M106" s="37" t="s">
        <v>4206</v>
      </c>
      <c r="N106" s="37"/>
      <c r="O106" s="37"/>
      <c r="P106" s="22" t="s">
        <v>3137</v>
      </c>
      <c r="Q106" s="37">
        <f t="shared" si="1"/>
        <v>7</v>
      </c>
      <c r="R106" t="s">
        <v>369</v>
      </c>
    </row>
    <row r="107" spans="1:18" hidden="1" x14ac:dyDescent="0.25">
      <c r="A107" s="40">
        <v>45498</v>
      </c>
      <c r="B107" s="40">
        <v>45498</v>
      </c>
      <c r="C107" s="37" t="s">
        <v>4343</v>
      </c>
      <c r="D107" s="37" t="s">
        <v>4305</v>
      </c>
      <c r="E107" s="37" t="s">
        <v>4205</v>
      </c>
      <c r="F107" s="37" t="s">
        <v>1183</v>
      </c>
      <c r="G107" s="38">
        <v>4063055</v>
      </c>
      <c r="H107" s="38">
        <v>0</v>
      </c>
      <c r="I107" s="38">
        <v>46071569</v>
      </c>
      <c r="J107" s="38">
        <v>0</v>
      </c>
      <c r="K107" s="37" t="s">
        <v>1184</v>
      </c>
      <c r="L107" s="37" t="s">
        <v>1185</v>
      </c>
      <c r="M107" s="37" t="s">
        <v>4206</v>
      </c>
      <c r="N107" s="37"/>
      <c r="O107" s="37"/>
      <c r="P107" s="22" t="s">
        <v>3137</v>
      </c>
      <c r="Q107" s="37">
        <f t="shared" si="1"/>
        <v>7</v>
      </c>
      <c r="R107" t="s">
        <v>369</v>
      </c>
    </row>
    <row r="108" spans="1:18" hidden="1" x14ac:dyDescent="0.25">
      <c r="A108" s="40">
        <v>45498</v>
      </c>
      <c r="B108" s="40">
        <v>45498</v>
      </c>
      <c r="C108" s="37" t="s">
        <v>4344</v>
      </c>
      <c r="D108" s="37" t="s">
        <v>4254</v>
      </c>
      <c r="E108" s="37" t="s">
        <v>4205</v>
      </c>
      <c r="F108" s="37" t="s">
        <v>1183</v>
      </c>
      <c r="G108" s="38">
        <v>4346667</v>
      </c>
      <c r="H108" s="38">
        <v>0</v>
      </c>
      <c r="I108" s="38">
        <v>50418236</v>
      </c>
      <c r="J108" s="38">
        <v>0</v>
      </c>
      <c r="K108" s="37" t="s">
        <v>1184</v>
      </c>
      <c r="L108" s="37" t="s">
        <v>1185</v>
      </c>
      <c r="M108" s="37" t="s">
        <v>4206</v>
      </c>
      <c r="N108" s="37"/>
      <c r="O108" s="37"/>
      <c r="P108" s="22" t="s">
        <v>3137</v>
      </c>
      <c r="Q108" s="37">
        <f t="shared" si="1"/>
        <v>7</v>
      </c>
      <c r="R108" t="s">
        <v>369</v>
      </c>
    </row>
    <row r="109" spans="1:18" hidden="1" x14ac:dyDescent="0.25">
      <c r="A109" s="40">
        <v>45498</v>
      </c>
      <c r="B109" s="40">
        <v>45498</v>
      </c>
      <c r="C109" s="37" t="s">
        <v>4345</v>
      </c>
      <c r="D109" s="37" t="s">
        <v>4279</v>
      </c>
      <c r="E109" s="37" t="s">
        <v>4205</v>
      </c>
      <c r="F109" s="37" t="s">
        <v>1183</v>
      </c>
      <c r="G109" s="38">
        <v>4021763</v>
      </c>
      <c r="H109" s="38">
        <v>0</v>
      </c>
      <c r="I109" s="38">
        <v>54439999</v>
      </c>
      <c r="J109" s="38">
        <v>0</v>
      </c>
      <c r="K109" s="37" t="s">
        <v>1184</v>
      </c>
      <c r="L109" s="37" t="s">
        <v>1185</v>
      </c>
      <c r="M109" s="37" t="s">
        <v>4206</v>
      </c>
      <c r="N109" s="37"/>
      <c r="O109" s="37"/>
      <c r="P109" s="22" t="s">
        <v>3137</v>
      </c>
      <c r="Q109" s="37">
        <f t="shared" si="1"/>
        <v>7</v>
      </c>
      <c r="R109" t="s">
        <v>369</v>
      </c>
    </row>
    <row r="110" spans="1:18" hidden="1" x14ac:dyDescent="0.25">
      <c r="A110" s="40">
        <v>45498</v>
      </c>
      <c r="B110" s="40">
        <v>45498</v>
      </c>
      <c r="C110" s="37" t="s">
        <v>4346</v>
      </c>
      <c r="D110" s="37" t="s">
        <v>4256</v>
      </c>
      <c r="E110" s="37" t="s">
        <v>4205</v>
      </c>
      <c r="F110" s="37" t="s">
        <v>1183</v>
      </c>
      <c r="G110" s="38">
        <v>4267036</v>
      </c>
      <c r="H110" s="38">
        <v>0</v>
      </c>
      <c r="I110" s="38">
        <v>58707035</v>
      </c>
      <c r="J110" s="38">
        <v>0</v>
      </c>
      <c r="K110" s="37" t="s">
        <v>1184</v>
      </c>
      <c r="L110" s="37" t="s">
        <v>1185</v>
      </c>
      <c r="M110" s="37" t="s">
        <v>4206</v>
      </c>
      <c r="N110" s="37"/>
      <c r="O110" s="37"/>
      <c r="P110" s="22" t="s">
        <v>3137</v>
      </c>
      <c r="Q110" s="37">
        <f t="shared" si="1"/>
        <v>7</v>
      </c>
      <c r="R110" t="s">
        <v>369</v>
      </c>
    </row>
    <row r="111" spans="1:18" hidden="1" x14ac:dyDescent="0.25">
      <c r="A111" s="40">
        <v>45504</v>
      </c>
      <c r="B111" s="40">
        <v>45504</v>
      </c>
      <c r="C111" s="37" t="s">
        <v>4347</v>
      </c>
      <c r="D111" s="37" t="s">
        <v>4224</v>
      </c>
      <c r="E111" s="37" t="s">
        <v>4205</v>
      </c>
      <c r="F111" s="37" t="s">
        <v>4225</v>
      </c>
      <c r="G111" s="38">
        <v>0</v>
      </c>
      <c r="H111" s="38">
        <v>60617925</v>
      </c>
      <c r="I111" s="38">
        <v>0</v>
      </c>
      <c r="J111" s="38">
        <v>1910890</v>
      </c>
      <c r="K111" s="37"/>
      <c r="L111" s="37"/>
      <c r="M111" s="37"/>
      <c r="N111" s="37"/>
      <c r="O111" s="37"/>
      <c r="P111" s="22" t="s">
        <v>3137</v>
      </c>
      <c r="Q111" s="37">
        <f t="shared" si="1"/>
        <v>7</v>
      </c>
      <c r="R111" t="s">
        <v>369</v>
      </c>
    </row>
    <row r="112" spans="1:18" hidden="1" x14ac:dyDescent="0.25">
      <c r="A112" s="40">
        <v>45504</v>
      </c>
      <c r="B112" s="40">
        <v>45504</v>
      </c>
      <c r="C112" s="37" t="s">
        <v>4348</v>
      </c>
      <c r="D112" s="37" t="s">
        <v>4247</v>
      </c>
      <c r="E112" s="37" t="s">
        <v>4205</v>
      </c>
      <c r="F112" s="37" t="s">
        <v>1183</v>
      </c>
      <c r="G112" s="38">
        <v>1910890</v>
      </c>
      <c r="H112" s="38">
        <v>0</v>
      </c>
      <c r="I112" s="38">
        <v>0</v>
      </c>
      <c r="J112" s="38">
        <v>0</v>
      </c>
      <c r="K112" s="37" t="s">
        <v>1184</v>
      </c>
      <c r="L112" s="37" t="s">
        <v>1185</v>
      </c>
      <c r="M112" s="37" t="s">
        <v>4206</v>
      </c>
      <c r="N112" s="37"/>
      <c r="O112" s="37"/>
      <c r="P112" s="22" t="s">
        <v>3137</v>
      </c>
      <c r="Q112" s="37">
        <f t="shared" si="1"/>
        <v>7</v>
      </c>
      <c r="R112" t="s">
        <v>369</v>
      </c>
    </row>
    <row r="113" spans="1:18" hidden="1" x14ac:dyDescent="0.25">
      <c r="A113" s="40">
        <v>45509</v>
      </c>
      <c r="B113" s="40">
        <v>45509</v>
      </c>
      <c r="C113" s="37" t="s">
        <v>4349</v>
      </c>
      <c r="D113" s="37" t="s">
        <v>4350</v>
      </c>
      <c r="E113" s="37" t="s">
        <v>4205</v>
      </c>
      <c r="F113" s="37" t="s">
        <v>1183</v>
      </c>
      <c r="G113" s="38">
        <v>1733568</v>
      </c>
      <c r="H113" s="38">
        <v>0</v>
      </c>
      <c r="I113" s="38">
        <v>1733568</v>
      </c>
      <c r="J113" s="38">
        <v>0</v>
      </c>
      <c r="K113" s="37" t="s">
        <v>1184</v>
      </c>
      <c r="L113" s="37" t="s">
        <v>1185</v>
      </c>
      <c r="M113" s="37" t="s">
        <v>4206</v>
      </c>
      <c r="N113" s="37"/>
      <c r="O113" s="37"/>
      <c r="P113" s="22" t="s">
        <v>3137</v>
      </c>
      <c r="Q113" s="37">
        <f t="shared" si="1"/>
        <v>8</v>
      </c>
      <c r="R113" t="s">
        <v>369</v>
      </c>
    </row>
    <row r="114" spans="1:18" hidden="1" x14ac:dyDescent="0.25">
      <c r="A114" s="40">
        <v>45510</v>
      </c>
      <c r="B114" s="40">
        <v>45510</v>
      </c>
      <c r="C114" s="37" t="s">
        <v>4351</v>
      </c>
      <c r="D114" s="37" t="s">
        <v>4352</v>
      </c>
      <c r="E114" s="37" t="s">
        <v>4205</v>
      </c>
      <c r="F114" s="37" t="s">
        <v>532</v>
      </c>
      <c r="G114" s="38">
        <v>4142466</v>
      </c>
      <c r="H114" s="38">
        <v>0</v>
      </c>
      <c r="I114" s="38">
        <v>5876034</v>
      </c>
      <c r="J114" s="38">
        <v>0</v>
      </c>
      <c r="K114" s="37" t="s">
        <v>1025</v>
      </c>
      <c r="L114" s="37" t="s">
        <v>1026</v>
      </c>
      <c r="M114" s="37" t="s">
        <v>4206</v>
      </c>
      <c r="N114" s="37"/>
      <c r="O114" s="37"/>
      <c r="P114" s="22" t="s">
        <v>3137</v>
      </c>
      <c r="Q114" s="37">
        <f t="shared" si="1"/>
        <v>8</v>
      </c>
      <c r="R114" t="s">
        <v>369</v>
      </c>
    </row>
    <row r="115" spans="1:18" hidden="1" x14ac:dyDescent="0.25">
      <c r="A115" s="40">
        <v>45510</v>
      </c>
      <c r="B115" s="40">
        <v>45510</v>
      </c>
      <c r="C115" s="37" t="s">
        <v>4353</v>
      </c>
      <c r="D115" s="37" t="s">
        <v>4354</v>
      </c>
      <c r="E115" s="37" t="s">
        <v>4205</v>
      </c>
      <c r="F115" s="37" t="s">
        <v>1183</v>
      </c>
      <c r="G115" s="38">
        <v>183940</v>
      </c>
      <c r="H115" s="38">
        <v>0</v>
      </c>
      <c r="I115" s="38">
        <v>6059974</v>
      </c>
      <c r="J115" s="38">
        <v>0</v>
      </c>
      <c r="K115" s="37" t="s">
        <v>1184</v>
      </c>
      <c r="L115" s="37" t="s">
        <v>1185</v>
      </c>
      <c r="M115" s="37" t="s">
        <v>4355</v>
      </c>
      <c r="N115" s="37"/>
      <c r="O115" s="37"/>
      <c r="P115" s="22" t="s">
        <v>3137</v>
      </c>
      <c r="Q115" s="37">
        <f t="shared" si="1"/>
        <v>8</v>
      </c>
      <c r="R115" t="s">
        <v>369</v>
      </c>
    </row>
    <row r="116" spans="1:18" hidden="1" x14ac:dyDescent="0.25">
      <c r="A116" s="40">
        <v>45510</v>
      </c>
      <c r="B116" s="40">
        <v>45510</v>
      </c>
      <c r="C116" s="37" t="s">
        <v>4356</v>
      </c>
      <c r="D116" s="37" t="s">
        <v>4357</v>
      </c>
      <c r="E116" s="37" t="s">
        <v>4205</v>
      </c>
      <c r="F116" s="37" t="s">
        <v>1183</v>
      </c>
      <c r="G116" s="38">
        <v>145388</v>
      </c>
      <c r="H116" s="38">
        <v>0</v>
      </c>
      <c r="I116" s="38">
        <v>6205362</v>
      </c>
      <c r="J116" s="38">
        <v>0</v>
      </c>
      <c r="K116" s="37" t="s">
        <v>1184</v>
      </c>
      <c r="L116" s="37" t="s">
        <v>1185</v>
      </c>
      <c r="M116" s="37" t="s">
        <v>4206</v>
      </c>
      <c r="N116" s="37"/>
      <c r="O116" s="37"/>
      <c r="P116" s="22" t="s">
        <v>3137</v>
      </c>
      <c r="Q116" s="37">
        <f t="shared" si="1"/>
        <v>8</v>
      </c>
      <c r="R116" t="s">
        <v>369</v>
      </c>
    </row>
    <row r="117" spans="1:18" hidden="1" x14ac:dyDescent="0.25">
      <c r="A117" s="40">
        <v>45520</v>
      </c>
      <c r="B117" s="40">
        <v>45520</v>
      </c>
      <c r="C117" s="37" t="s">
        <v>4358</v>
      </c>
      <c r="D117" s="37" t="s">
        <v>4359</v>
      </c>
      <c r="E117" s="37" t="s">
        <v>4205</v>
      </c>
      <c r="F117" s="37" t="s">
        <v>532</v>
      </c>
      <c r="G117" s="38">
        <v>24263014</v>
      </c>
      <c r="H117" s="38">
        <v>0</v>
      </c>
      <c r="I117" s="38">
        <v>30468376</v>
      </c>
      <c r="J117" s="38">
        <v>0</v>
      </c>
      <c r="K117" s="37" t="s">
        <v>4360</v>
      </c>
      <c r="L117" s="37" t="s">
        <v>4361</v>
      </c>
      <c r="M117" s="37" t="s">
        <v>4206</v>
      </c>
      <c r="N117" s="37"/>
      <c r="O117" s="37"/>
      <c r="P117" s="22" t="s">
        <v>3137</v>
      </c>
      <c r="Q117" s="37">
        <f t="shared" si="1"/>
        <v>8</v>
      </c>
      <c r="R117" t="s">
        <v>369</v>
      </c>
    </row>
    <row r="118" spans="1:18" hidden="1" x14ac:dyDescent="0.25">
      <c r="A118" s="40">
        <v>45520</v>
      </c>
      <c r="B118" s="40">
        <v>45520</v>
      </c>
      <c r="C118" s="37" t="s">
        <v>4362</v>
      </c>
      <c r="D118" s="37" t="s">
        <v>4363</v>
      </c>
      <c r="E118" s="37" t="s">
        <v>4205</v>
      </c>
      <c r="F118" s="37" t="s">
        <v>532</v>
      </c>
      <c r="G118" s="38">
        <v>17950685</v>
      </c>
      <c r="H118" s="38">
        <v>0</v>
      </c>
      <c r="I118" s="38">
        <v>48419061</v>
      </c>
      <c r="J118" s="38">
        <v>0</v>
      </c>
      <c r="K118" s="37" t="s">
        <v>4360</v>
      </c>
      <c r="L118" s="37" t="s">
        <v>4361</v>
      </c>
      <c r="M118" s="37" t="s">
        <v>4206</v>
      </c>
      <c r="N118" s="37"/>
      <c r="O118" s="37"/>
      <c r="P118" s="22" t="s">
        <v>3137</v>
      </c>
      <c r="Q118" s="37">
        <f t="shared" si="1"/>
        <v>8</v>
      </c>
      <c r="R118" t="s">
        <v>369</v>
      </c>
    </row>
    <row r="119" spans="1:18" hidden="1" x14ac:dyDescent="0.25">
      <c r="A119" s="40">
        <v>45520</v>
      </c>
      <c r="B119" s="40">
        <v>45520</v>
      </c>
      <c r="C119" s="37" t="s">
        <v>4364</v>
      </c>
      <c r="D119" s="37" t="s">
        <v>4365</v>
      </c>
      <c r="E119" s="37" t="s">
        <v>4205</v>
      </c>
      <c r="F119" s="37" t="s">
        <v>532</v>
      </c>
      <c r="G119" s="38">
        <v>18542466</v>
      </c>
      <c r="H119" s="38">
        <v>0</v>
      </c>
      <c r="I119" s="38">
        <v>66961527</v>
      </c>
      <c r="J119" s="38">
        <v>0</v>
      </c>
      <c r="K119" s="37" t="s">
        <v>4360</v>
      </c>
      <c r="L119" s="37" t="s">
        <v>4361</v>
      </c>
      <c r="M119" s="37" t="s">
        <v>4206</v>
      </c>
      <c r="N119" s="37"/>
      <c r="O119" s="37"/>
      <c r="P119" s="22" t="s">
        <v>3137</v>
      </c>
      <c r="Q119" s="37">
        <f t="shared" si="1"/>
        <v>8</v>
      </c>
      <c r="R119" t="s">
        <v>369</v>
      </c>
    </row>
    <row r="120" spans="1:18" hidden="1" x14ac:dyDescent="0.25">
      <c r="A120" s="40">
        <v>45525</v>
      </c>
      <c r="B120" s="40">
        <v>45525</v>
      </c>
      <c r="C120" s="37" t="s">
        <v>4366</v>
      </c>
      <c r="D120" s="37" t="s">
        <v>4256</v>
      </c>
      <c r="E120" s="37" t="s">
        <v>4205</v>
      </c>
      <c r="F120" s="37" t="s">
        <v>1183</v>
      </c>
      <c r="G120" s="38">
        <v>3840332</v>
      </c>
      <c r="H120" s="38">
        <v>0</v>
      </c>
      <c r="I120" s="38">
        <v>70801859</v>
      </c>
      <c r="J120" s="38">
        <v>0</v>
      </c>
      <c r="K120" s="37" t="s">
        <v>1184</v>
      </c>
      <c r="L120" s="37" t="s">
        <v>1185</v>
      </c>
      <c r="M120" s="37" t="s">
        <v>4206</v>
      </c>
      <c r="N120" s="37"/>
      <c r="O120" s="37"/>
      <c r="P120" s="22" t="s">
        <v>3137</v>
      </c>
      <c r="Q120" s="37">
        <f t="shared" si="1"/>
        <v>8</v>
      </c>
      <c r="R120" t="s">
        <v>369</v>
      </c>
    </row>
    <row r="121" spans="1:18" hidden="1" x14ac:dyDescent="0.25">
      <c r="A121" s="40">
        <v>45530</v>
      </c>
      <c r="B121" s="40">
        <v>45530</v>
      </c>
      <c r="C121" s="37" t="s">
        <v>4367</v>
      </c>
      <c r="D121" s="37" t="s">
        <v>4254</v>
      </c>
      <c r="E121" s="37" t="s">
        <v>4205</v>
      </c>
      <c r="F121" s="37" t="s">
        <v>1183</v>
      </c>
      <c r="G121" s="38">
        <v>4636445</v>
      </c>
      <c r="H121" s="38">
        <v>0</v>
      </c>
      <c r="I121" s="38">
        <v>75438304</v>
      </c>
      <c r="J121" s="38">
        <v>0</v>
      </c>
      <c r="K121" s="37" t="s">
        <v>1184</v>
      </c>
      <c r="L121" s="37" t="s">
        <v>1185</v>
      </c>
      <c r="M121" s="37" t="s">
        <v>4206</v>
      </c>
      <c r="N121" s="37"/>
      <c r="O121" s="37"/>
      <c r="P121" s="22" t="s">
        <v>3137</v>
      </c>
      <c r="Q121" s="37">
        <f t="shared" si="1"/>
        <v>8</v>
      </c>
      <c r="R121" t="s">
        <v>369</v>
      </c>
    </row>
    <row r="122" spans="1:18" hidden="1" x14ac:dyDescent="0.25">
      <c r="A122" s="40">
        <v>45530</v>
      </c>
      <c r="B122" s="40">
        <v>45530</v>
      </c>
      <c r="C122" s="37" t="s">
        <v>4368</v>
      </c>
      <c r="D122" s="37" t="s">
        <v>4293</v>
      </c>
      <c r="E122" s="37" t="s">
        <v>4205</v>
      </c>
      <c r="F122" s="37" t="s">
        <v>1183</v>
      </c>
      <c r="G122" s="38">
        <v>988095</v>
      </c>
      <c r="H122" s="38">
        <v>0</v>
      </c>
      <c r="I122" s="38">
        <v>76426399</v>
      </c>
      <c r="J122" s="38">
        <v>0</v>
      </c>
      <c r="K122" s="37" t="s">
        <v>1184</v>
      </c>
      <c r="L122" s="37" t="s">
        <v>1185</v>
      </c>
      <c r="M122" s="37" t="s">
        <v>4206</v>
      </c>
      <c r="N122" s="37"/>
      <c r="O122" s="37"/>
      <c r="P122" s="22" t="s">
        <v>3137</v>
      </c>
      <c r="Q122" s="37">
        <f t="shared" si="1"/>
        <v>8</v>
      </c>
      <c r="R122" t="s">
        <v>369</v>
      </c>
    </row>
    <row r="123" spans="1:18" hidden="1" x14ac:dyDescent="0.25">
      <c r="A123" s="40">
        <v>45530</v>
      </c>
      <c r="B123" s="40">
        <v>45530</v>
      </c>
      <c r="C123" s="37" t="s">
        <v>4369</v>
      </c>
      <c r="D123" s="37" t="s">
        <v>4305</v>
      </c>
      <c r="E123" s="37" t="s">
        <v>4205</v>
      </c>
      <c r="F123" s="37" t="s">
        <v>1183</v>
      </c>
      <c r="G123" s="38">
        <v>4588863</v>
      </c>
      <c r="H123" s="38">
        <v>0</v>
      </c>
      <c r="I123" s="38">
        <v>81015262</v>
      </c>
      <c r="J123" s="38">
        <v>0</v>
      </c>
      <c r="K123" s="37" t="s">
        <v>1184</v>
      </c>
      <c r="L123" s="37" t="s">
        <v>1185</v>
      </c>
      <c r="M123" s="37" t="s">
        <v>4206</v>
      </c>
      <c r="N123" s="37"/>
      <c r="O123" s="37"/>
      <c r="P123" s="22" t="s">
        <v>3137</v>
      </c>
      <c r="Q123" s="37">
        <f t="shared" si="1"/>
        <v>8</v>
      </c>
      <c r="R123" t="s">
        <v>369</v>
      </c>
    </row>
    <row r="124" spans="1:18" hidden="1" x14ac:dyDescent="0.25">
      <c r="A124" s="40">
        <v>45530</v>
      </c>
      <c r="B124" s="40">
        <v>45530</v>
      </c>
      <c r="C124" s="37" t="s">
        <v>4370</v>
      </c>
      <c r="D124" s="37" t="s">
        <v>4371</v>
      </c>
      <c r="E124" s="37" t="s">
        <v>4205</v>
      </c>
      <c r="F124" s="37" t="s">
        <v>1183</v>
      </c>
      <c r="G124" s="38">
        <v>3257142</v>
      </c>
      <c r="H124" s="38">
        <v>0</v>
      </c>
      <c r="I124" s="38">
        <v>84272404</v>
      </c>
      <c r="J124" s="38">
        <v>0</v>
      </c>
      <c r="K124" s="37" t="s">
        <v>1184</v>
      </c>
      <c r="L124" s="37" t="s">
        <v>1185</v>
      </c>
      <c r="M124" s="37" t="s">
        <v>4206</v>
      </c>
      <c r="N124" s="37"/>
      <c r="O124" s="37"/>
      <c r="P124" s="22" t="s">
        <v>3137</v>
      </c>
      <c r="Q124" s="37">
        <f t="shared" si="1"/>
        <v>8</v>
      </c>
      <c r="R124" t="s">
        <v>369</v>
      </c>
    </row>
    <row r="125" spans="1:18" hidden="1" x14ac:dyDescent="0.25">
      <c r="A125" s="40">
        <v>45530</v>
      </c>
      <c r="B125" s="40">
        <v>45530</v>
      </c>
      <c r="C125" s="37" t="s">
        <v>4372</v>
      </c>
      <c r="D125" s="37" t="s">
        <v>4298</v>
      </c>
      <c r="E125" s="37" t="s">
        <v>4205</v>
      </c>
      <c r="F125" s="37" t="s">
        <v>1183</v>
      </c>
      <c r="G125" s="38">
        <v>2748685</v>
      </c>
      <c r="H125" s="38">
        <v>0</v>
      </c>
      <c r="I125" s="38">
        <v>87021089</v>
      </c>
      <c r="J125" s="38">
        <v>0</v>
      </c>
      <c r="K125" s="37" t="s">
        <v>1184</v>
      </c>
      <c r="L125" s="37" t="s">
        <v>1185</v>
      </c>
      <c r="M125" s="37" t="s">
        <v>4206</v>
      </c>
      <c r="N125" s="37"/>
      <c r="O125" s="37"/>
      <c r="P125" s="22" t="s">
        <v>3137</v>
      </c>
      <c r="Q125" s="37">
        <f t="shared" si="1"/>
        <v>8</v>
      </c>
      <c r="R125" t="s">
        <v>369</v>
      </c>
    </row>
    <row r="126" spans="1:18" hidden="1" x14ac:dyDescent="0.25">
      <c r="A126" s="40">
        <v>45530</v>
      </c>
      <c r="B126" s="40">
        <v>45530</v>
      </c>
      <c r="C126" s="37" t="s">
        <v>4373</v>
      </c>
      <c r="D126" s="37" t="s">
        <v>4374</v>
      </c>
      <c r="E126" s="37" t="s">
        <v>4205</v>
      </c>
      <c r="F126" s="37" t="s">
        <v>1183</v>
      </c>
      <c r="G126" s="38">
        <v>965090</v>
      </c>
      <c r="H126" s="38">
        <v>0</v>
      </c>
      <c r="I126" s="38">
        <v>87986179</v>
      </c>
      <c r="J126" s="38">
        <v>0</v>
      </c>
      <c r="K126" s="37" t="s">
        <v>1184</v>
      </c>
      <c r="L126" s="37" t="s">
        <v>1185</v>
      </c>
      <c r="M126" s="37" t="s">
        <v>4206</v>
      </c>
      <c r="N126" s="37"/>
      <c r="O126" s="37"/>
      <c r="P126" s="22" t="s">
        <v>3137</v>
      </c>
      <c r="Q126" s="37">
        <f t="shared" si="1"/>
        <v>8</v>
      </c>
      <c r="R126" t="s">
        <v>369</v>
      </c>
    </row>
    <row r="127" spans="1:18" hidden="1" x14ac:dyDescent="0.25">
      <c r="A127" s="40">
        <v>45530</v>
      </c>
      <c r="B127" s="40">
        <v>45530</v>
      </c>
      <c r="C127" s="37" t="s">
        <v>4375</v>
      </c>
      <c r="D127" s="37" t="s">
        <v>4281</v>
      </c>
      <c r="E127" s="37" t="s">
        <v>4205</v>
      </c>
      <c r="F127" s="37" t="s">
        <v>1183</v>
      </c>
      <c r="G127" s="38">
        <v>2655089</v>
      </c>
      <c r="H127" s="38">
        <v>0</v>
      </c>
      <c r="I127" s="38">
        <v>90641268</v>
      </c>
      <c r="J127" s="38">
        <v>0</v>
      </c>
      <c r="K127" s="37" t="s">
        <v>1184</v>
      </c>
      <c r="L127" s="37" t="s">
        <v>1185</v>
      </c>
      <c r="M127" s="37" t="s">
        <v>4206</v>
      </c>
      <c r="N127" s="37"/>
      <c r="O127" s="37"/>
      <c r="P127" s="22" t="s">
        <v>3137</v>
      </c>
      <c r="Q127" s="37">
        <f t="shared" si="1"/>
        <v>8</v>
      </c>
      <c r="R127" t="s">
        <v>369</v>
      </c>
    </row>
    <row r="128" spans="1:18" hidden="1" x14ac:dyDescent="0.25">
      <c r="A128" s="40">
        <v>45530</v>
      </c>
      <c r="B128" s="40">
        <v>45530</v>
      </c>
      <c r="C128" s="37" t="s">
        <v>4376</v>
      </c>
      <c r="D128" s="37" t="s">
        <v>4377</v>
      </c>
      <c r="E128" s="37" t="s">
        <v>4205</v>
      </c>
      <c r="F128" s="37" t="s">
        <v>1183</v>
      </c>
      <c r="G128" s="38">
        <v>2232230</v>
      </c>
      <c r="H128" s="38">
        <v>0</v>
      </c>
      <c r="I128" s="38">
        <v>92873498</v>
      </c>
      <c r="J128" s="38">
        <v>0</v>
      </c>
      <c r="K128" s="37" t="s">
        <v>1184</v>
      </c>
      <c r="L128" s="37" t="s">
        <v>1185</v>
      </c>
      <c r="M128" s="37" t="s">
        <v>4206</v>
      </c>
      <c r="N128" s="37"/>
      <c r="O128" s="37"/>
      <c r="P128" s="22" t="s">
        <v>3137</v>
      </c>
      <c r="Q128" s="37">
        <f t="shared" si="1"/>
        <v>8</v>
      </c>
      <c r="R128" t="s">
        <v>369</v>
      </c>
    </row>
    <row r="129" spans="1:18" hidden="1" x14ac:dyDescent="0.25">
      <c r="A129" s="40">
        <v>45530</v>
      </c>
      <c r="B129" s="40">
        <v>45530</v>
      </c>
      <c r="C129" s="37" t="s">
        <v>4378</v>
      </c>
      <c r="D129" s="37" t="s">
        <v>4279</v>
      </c>
      <c r="E129" s="37" t="s">
        <v>4205</v>
      </c>
      <c r="F129" s="37" t="s">
        <v>1183</v>
      </c>
      <c r="G129" s="38">
        <v>4643685</v>
      </c>
      <c r="H129" s="38">
        <v>0</v>
      </c>
      <c r="I129" s="38">
        <v>97517183</v>
      </c>
      <c r="J129" s="38">
        <v>0</v>
      </c>
      <c r="K129" s="37" t="s">
        <v>1184</v>
      </c>
      <c r="L129" s="37" t="s">
        <v>1185</v>
      </c>
      <c r="M129" s="37" t="s">
        <v>4206</v>
      </c>
      <c r="N129" s="37"/>
      <c r="O129" s="37"/>
      <c r="P129" s="22" t="s">
        <v>3137</v>
      </c>
      <c r="Q129" s="37">
        <f t="shared" si="1"/>
        <v>8</v>
      </c>
      <c r="R129" t="s">
        <v>369</v>
      </c>
    </row>
    <row r="130" spans="1:18" hidden="1" x14ac:dyDescent="0.25">
      <c r="A130" s="40">
        <v>45530</v>
      </c>
      <c r="B130" s="40">
        <v>45530</v>
      </c>
      <c r="C130" s="37" t="s">
        <v>4379</v>
      </c>
      <c r="D130" s="37" t="s">
        <v>4380</v>
      </c>
      <c r="E130" s="37" t="s">
        <v>4205</v>
      </c>
      <c r="F130" s="37" t="s">
        <v>1183</v>
      </c>
      <c r="G130" s="38">
        <v>376171</v>
      </c>
      <c r="H130" s="38">
        <v>0</v>
      </c>
      <c r="I130" s="38">
        <v>97893354</v>
      </c>
      <c r="J130" s="38">
        <v>0</v>
      </c>
      <c r="K130" s="37" t="s">
        <v>1184</v>
      </c>
      <c r="L130" s="37" t="s">
        <v>1185</v>
      </c>
      <c r="M130" s="37" t="s">
        <v>4206</v>
      </c>
      <c r="N130" s="37"/>
      <c r="O130" s="37"/>
      <c r="P130" s="22" t="s">
        <v>3137</v>
      </c>
      <c r="Q130" s="37">
        <f t="shared" si="1"/>
        <v>8</v>
      </c>
      <c r="R130" t="s">
        <v>369</v>
      </c>
    </row>
    <row r="131" spans="1:18" hidden="1" x14ac:dyDescent="0.25">
      <c r="A131" s="40">
        <v>45530</v>
      </c>
      <c r="B131" s="40">
        <v>45530</v>
      </c>
      <c r="C131" s="37" t="s">
        <v>4381</v>
      </c>
      <c r="D131" s="37" t="s">
        <v>4382</v>
      </c>
      <c r="E131" s="37" t="s">
        <v>4205</v>
      </c>
      <c r="F131" s="37" t="s">
        <v>1183</v>
      </c>
      <c r="G131" s="38">
        <v>389314</v>
      </c>
      <c r="H131" s="38">
        <v>0</v>
      </c>
      <c r="I131" s="38">
        <v>98282668</v>
      </c>
      <c r="J131" s="38">
        <v>0</v>
      </c>
      <c r="K131" s="37" t="s">
        <v>1184</v>
      </c>
      <c r="L131" s="37" t="s">
        <v>1185</v>
      </c>
      <c r="M131" s="37" t="s">
        <v>4206</v>
      </c>
      <c r="N131" s="37"/>
      <c r="O131" s="37"/>
      <c r="P131" s="22" t="s">
        <v>3137</v>
      </c>
      <c r="Q131" s="37">
        <f t="shared" si="1"/>
        <v>8</v>
      </c>
      <c r="R131" t="s">
        <v>369</v>
      </c>
    </row>
    <row r="132" spans="1:18" hidden="1" x14ac:dyDescent="0.25">
      <c r="A132" s="40">
        <v>45535</v>
      </c>
      <c r="B132" s="40">
        <v>45535</v>
      </c>
      <c r="C132" s="37" t="s">
        <v>4383</v>
      </c>
      <c r="D132" s="37" t="s">
        <v>4224</v>
      </c>
      <c r="E132" s="37" t="s">
        <v>4205</v>
      </c>
      <c r="F132" s="37" t="s">
        <v>4225</v>
      </c>
      <c r="G132" s="38">
        <v>0</v>
      </c>
      <c r="H132" s="38">
        <v>98282668</v>
      </c>
      <c r="I132" s="38">
        <v>0</v>
      </c>
      <c r="J132" s="38">
        <v>0</v>
      </c>
      <c r="K132" s="37"/>
      <c r="L132" s="37"/>
      <c r="M132" s="37"/>
      <c r="N132" s="37"/>
      <c r="O132" s="37"/>
      <c r="P132" s="22" t="s">
        <v>3137</v>
      </c>
      <c r="Q132" s="37">
        <f t="shared" si="1"/>
        <v>8</v>
      </c>
      <c r="R132" t="s">
        <v>369</v>
      </c>
    </row>
    <row r="133" spans="1:18" ht="21" hidden="1" x14ac:dyDescent="0.25">
      <c r="A133" s="39" t="s">
        <v>492</v>
      </c>
      <c r="B133" s="39" t="s">
        <v>493</v>
      </c>
      <c r="C133" s="36" t="s">
        <v>494</v>
      </c>
      <c r="D133" s="36" t="s">
        <v>495</v>
      </c>
      <c r="E133" s="36" t="s">
        <v>496</v>
      </c>
      <c r="F133" s="36" t="s">
        <v>497</v>
      </c>
      <c r="G133" s="41" t="s">
        <v>498</v>
      </c>
      <c r="H133" s="41" t="s">
        <v>499</v>
      </c>
      <c r="I133" s="41" t="s">
        <v>500</v>
      </c>
      <c r="J133" s="41" t="s">
        <v>501</v>
      </c>
      <c r="K133" s="36" t="s">
        <v>502</v>
      </c>
      <c r="L133" s="36" t="s">
        <v>503</v>
      </c>
      <c r="M133" s="36" t="s">
        <v>504</v>
      </c>
      <c r="N133" s="36" t="s">
        <v>505</v>
      </c>
      <c r="O133" s="36" t="s">
        <v>506</v>
      </c>
      <c r="P133" s="22"/>
      <c r="Q133" s="37"/>
      <c r="R133"/>
    </row>
    <row r="134" spans="1:18" hidden="1" x14ac:dyDescent="0.25">
      <c r="A134" s="40">
        <v>45545</v>
      </c>
      <c r="B134" s="40">
        <v>45545</v>
      </c>
      <c r="C134" s="37" t="s">
        <v>7231</v>
      </c>
      <c r="D134" s="37" t="s">
        <v>4254</v>
      </c>
      <c r="E134" s="37" t="s">
        <v>4205</v>
      </c>
      <c r="F134" s="37" t="s">
        <v>1183</v>
      </c>
      <c r="G134" s="38">
        <v>2173333</v>
      </c>
      <c r="H134" s="38">
        <v>0</v>
      </c>
      <c r="I134" s="38">
        <v>2173333</v>
      </c>
      <c r="J134" s="38">
        <v>0</v>
      </c>
      <c r="K134" s="37" t="s">
        <v>1184</v>
      </c>
      <c r="L134" s="37" t="s">
        <v>1185</v>
      </c>
      <c r="M134" s="37" t="s">
        <v>4206</v>
      </c>
      <c r="N134" s="37"/>
      <c r="O134" s="37"/>
      <c r="P134" s="22" t="s">
        <v>3137</v>
      </c>
      <c r="Q134" s="37">
        <f t="shared" ref="Q134:Q150" si="2">+MONTH(B134)</f>
        <v>9</v>
      </c>
      <c r="R134" t="s">
        <v>369</v>
      </c>
    </row>
    <row r="135" spans="1:18" hidden="1" x14ac:dyDescent="0.25">
      <c r="A135" s="40">
        <v>45551</v>
      </c>
      <c r="B135" s="40">
        <v>45551</v>
      </c>
      <c r="C135" s="37" t="s">
        <v>7232</v>
      </c>
      <c r="D135" s="37" t="s">
        <v>4281</v>
      </c>
      <c r="E135" s="37" t="s">
        <v>4205</v>
      </c>
      <c r="F135" s="37" t="s">
        <v>1183</v>
      </c>
      <c r="G135" s="38">
        <v>1742402</v>
      </c>
      <c r="H135" s="38">
        <v>0</v>
      </c>
      <c r="I135" s="38">
        <v>3915735</v>
      </c>
      <c r="J135" s="38">
        <v>0</v>
      </c>
      <c r="K135" s="37" t="s">
        <v>1184</v>
      </c>
      <c r="L135" s="37" t="s">
        <v>1185</v>
      </c>
      <c r="M135" s="37" t="s">
        <v>4206</v>
      </c>
      <c r="N135" s="37"/>
      <c r="O135" s="37"/>
      <c r="P135" s="22" t="s">
        <v>3137</v>
      </c>
      <c r="Q135" s="37">
        <f t="shared" si="2"/>
        <v>9</v>
      </c>
      <c r="R135" t="s">
        <v>369</v>
      </c>
    </row>
    <row r="136" spans="1:18" hidden="1" x14ac:dyDescent="0.25">
      <c r="A136" s="40">
        <v>45552</v>
      </c>
      <c r="B136" s="40">
        <v>45552</v>
      </c>
      <c r="C136" s="37" t="s">
        <v>7233</v>
      </c>
      <c r="D136" s="37" t="s">
        <v>7234</v>
      </c>
      <c r="E136" s="37" t="s">
        <v>4205</v>
      </c>
      <c r="F136" s="37" t="s">
        <v>532</v>
      </c>
      <c r="G136" s="38">
        <v>11598904</v>
      </c>
      <c r="H136" s="38">
        <v>0</v>
      </c>
      <c r="I136" s="38">
        <v>15514639</v>
      </c>
      <c r="J136" s="38">
        <v>0</v>
      </c>
      <c r="K136" s="37" t="s">
        <v>4360</v>
      </c>
      <c r="L136" s="37" t="s">
        <v>4361</v>
      </c>
      <c r="M136" s="37" t="s">
        <v>4206</v>
      </c>
      <c r="N136" s="37"/>
      <c r="O136" s="37"/>
      <c r="P136" s="22" t="s">
        <v>3137</v>
      </c>
      <c r="Q136" s="37">
        <f t="shared" si="2"/>
        <v>9</v>
      </c>
      <c r="R136" t="s">
        <v>369</v>
      </c>
    </row>
    <row r="137" spans="1:18" hidden="1" x14ac:dyDescent="0.25">
      <c r="A137" s="40">
        <v>45552</v>
      </c>
      <c r="B137" s="40">
        <v>45552</v>
      </c>
      <c r="C137" s="37" t="s">
        <v>7235</v>
      </c>
      <c r="D137" s="37" t="s">
        <v>7236</v>
      </c>
      <c r="E137" s="37" t="s">
        <v>4205</v>
      </c>
      <c r="F137" s="37" t="s">
        <v>532</v>
      </c>
      <c r="G137" s="38">
        <v>11506849</v>
      </c>
      <c r="H137" s="38">
        <v>0</v>
      </c>
      <c r="I137" s="38">
        <v>27021488</v>
      </c>
      <c r="J137" s="38">
        <v>0</v>
      </c>
      <c r="K137" s="37" t="s">
        <v>4289</v>
      </c>
      <c r="L137" s="37" t="s">
        <v>4290</v>
      </c>
      <c r="M137" s="37" t="s">
        <v>4206</v>
      </c>
      <c r="N137" s="37" t="s">
        <v>1795</v>
      </c>
      <c r="O137" s="37" t="s">
        <v>1796</v>
      </c>
      <c r="P137" s="22" t="s">
        <v>3137</v>
      </c>
      <c r="Q137" s="37">
        <f t="shared" si="2"/>
        <v>9</v>
      </c>
      <c r="R137" t="s">
        <v>369</v>
      </c>
    </row>
    <row r="138" spans="1:18" hidden="1" x14ac:dyDescent="0.25">
      <c r="A138" s="40">
        <v>45559</v>
      </c>
      <c r="B138" s="40">
        <v>45559</v>
      </c>
      <c r="C138" s="37" t="s">
        <v>7237</v>
      </c>
      <c r="D138" s="37" t="s">
        <v>7238</v>
      </c>
      <c r="E138" s="37" t="s">
        <v>4205</v>
      </c>
      <c r="F138" s="37" t="s">
        <v>532</v>
      </c>
      <c r="G138" s="38">
        <v>39697887</v>
      </c>
      <c r="H138" s="38">
        <v>0</v>
      </c>
      <c r="I138" s="38">
        <v>66719375</v>
      </c>
      <c r="J138" s="38">
        <v>0</v>
      </c>
      <c r="K138" s="37" t="s">
        <v>4652</v>
      </c>
      <c r="L138" s="37" t="s">
        <v>306</v>
      </c>
      <c r="M138" s="37" t="s">
        <v>4206</v>
      </c>
      <c r="N138" s="37"/>
      <c r="O138" s="37"/>
      <c r="P138" s="22" t="s">
        <v>3137</v>
      </c>
      <c r="Q138" s="37">
        <f t="shared" si="2"/>
        <v>9</v>
      </c>
      <c r="R138" t="s">
        <v>369</v>
      </c>
    </row>
    <row r="139" spans="1:18" hidden="1" x14ac:dyDescent="0.25">
      <c r="A139" s="40">
        <v>45560</v>
      </c>
      <c r="B139" s="40">
        <v>45560</v>
      </c>
      <c r="C139" s="37" t="s">
        <v>7239</v>
      </c>
      <c r="D139" s="37" t="s">
        <v>4305</v>
      </c>
      <c r="E139" s="37" t="s">
        <v>4205</v>
      </c>
      <c r="F139" s="37" t="s">
        <v>1183</v>
      </c>
      <c r="G139" s="38">
        <v>4541062</v>
      </c>
      <c r="H139" s="38">
        <v>0</v>
      </c>
      <c r="I139" s="38">
        <v>71260437</v>
      </c>
      <c r="J139" s="38">
        <v>0</v>
      </c>
      <c r="K139" s="37" t="s">
        <v>1184</v>
      </c>
      <c r="L139" s="37" t="s">
        <v>1185</v>
      </c>
      <c r="M139" s="37" t="s">
        <v>4206</v>
      </c>
      <c r="N139" s="37"/>
      <c r="O139" s="37"/>
      <c r="P139" s="22" t="s">
        <v>3137</v>
      </c>
      <c r="Q139" s="37">
        <f t="shared" si="2"/>
        <v>9</v>
      </c>
      <c r="R139" t="s">
        <v>369</v>
      </c>
    </row>
    <row r="140" spans="1:18" hidden="1" x14ac:dyDescent="0.25">
      <c r="A140" s="40">
        <v>45560</v>
      </c>
      <c r="B140" s="40">
        <v>45560</v>
      </c>
      <c r="C140" s="37" t="s">
        <v>7240</v>
      </c>
      <c r="D140" s="37" t="s">
        <v>7241</v>
      </c>
      <c r="E140" s="37" t="s">
        <v>4205</v>
      </c>
      <c r="F140" s="37" t="s">
        <v>1183</v>
      </c>
      <c r="G140" s="38">
        <v>2473208</v>
      </c>
      <c r="H140" s="38">
        <v>0</v>
      </c>
      <c r="I140" s="38">
        <v>73733645</v>
      </c>
      <c r="J140" s="38">
        <v>0</v>
      </c>
      <c r="K140" s="37" t="s">
        <v>1184</v>
      </c>
      <c r="L140" s="37" t="s">
        <v>1185</v>
      </c>
      <c r="M140" s="37" t="s">
        <v>4206</v>
      </c>
      <c r="N140" s="37"/>
      <c r="O140" s="37"/>
      <c r="P140" s="22" t="s">
        <v>3137</v>
      </c>
      <c r="Q140" s="37">
        <f t="shared" si="2"/>
        <v>9</v>
      </c>
      <c r="R140" t="s">
        <v>369</v>
      </c>
    </row>
    <row r="141" spans="1:18" hidden="1" x14ac:dyDescent="0.25">
      <c r="A141" s="40">
        <v>45560</v>
      </c>
      <c r="B141" s="40">
        <v>45560</v>
      </c>
      <c r="C141" s="37" t="s">
        <v>7242</v>
      </c>
      <c r="D141" s="37" t="s">
        <v>7243</v>
      </c>
      <c r="E141" s="37" t="s">
        <v>4205</v>
      </c>
      <c r="F141" s="37" t="s">
        <v>1183</v>
      </c>
      <c r="G141" s="38">
        <v>2184148</v>
      </c>
      <c r="H141" s="38">
        <v>0</v>
      </c>
      <c r="I141" s="38">
        <v>75917793</v>
      </c>
      <c r="J141" s="38">
        <v>0</v>
      </c>
      <c r="K141" s="37" t="s">
        <v>1184</v>
      </c>
      <c r="L141" s="37" t="s">
        <v>1185</v>
      </c>
      <c r="M141" s="37" t="s">
        <v>4206</v>
      </c>
      <c r="N141" s="37"/>
      <c r="O141" s="37"/>
      <c r="P141" s="22" t="s">
        <v>3137</v>
      </c>
      <c r="Q141" s="37">
        <f t="shared" si="2"/>
        <v>9</v>
      </c>
      <c r="R141" t="s">
        <v>369</v>
      </c>
    </row>
    <row r="142" spans="1:18" hidden="1" x14ac:dyDescent="0.25">
      <c r="A142" s="40">
        <v>45560</v>
      </c>
      <c r="B142" s="40">
        <v>45560</v>
      </c>
      <c r="C142" s="37" t="s">
        <v>7244</v>
      </c>
      <c r="D142" s="37" t="s">
        <v>7245</v>
      </c>
      <c r="E142" s="37" t="s">
        <v>4205</v>
      </c>
      <c r="F142" s="37" t="s">
        <v>1183</v>
      </c>
      <c r="G142" s="38">
        <v>6107141</v>
      </c>
      <c r="H142" s="38">
        <v>0</v>
      </c>
      <c r="I142" s="38">
        <v>82024934</v>
      </c>
      <c r="J142" s="38">
        <v>0</v>
      </c>
      <c r="K142" s="37" t="s">
        <v>1184</v>
      </c>
      <c r="L142" s="37" t="s">
        <v>1185</v>
      </c>
      <c r="M142" s="37" t="s">
        <v>4206</v>
      </c>
      <c r="N142" s="37"/>
      <c r="O142" s="37"/>
      <c r="P142" s="22" t="s">
        <v>3137</v>
      </c>
      <c r="Q142" s="37">
        <f t="shared" si="2"/>
        <v>9</v>
      </c>
      <c r="R142" t="s">
        <v>369</v>
      </c>
    </row>
    <row r="143" spans="1:18" hidden="1" x14ac:dyDescent="0.25">
      <c r="A143" s="40">
        <v>45560</v>
      </c>
      <c r="B143" s="40">
        <v>45560</v>
      </c>
      <c r="C143" s="37" t="s">
        <v>7246</v>
      </c>
      <c r="D143" s="37" t="s">
        <v>7247</v>
      </c>
      <c r="E143" s="37" t="s">
        <v>4205</v>
      </c>
      <c r="F143" s="37" t="s">
        <v>1183</v>
      </c>
      <c r="G143" s="38">
        <v>820737</v>
      </c>
      <c r="H143" s="38">
        <v>0</v>
      </c>
      <c r="I143" s="38">
        <v>82845671</v>
      </c>
      <c r="J143" s="38">
        <v>0</v>
      </c>
      <c r="K143" s="37" t="s">
        <v>1184</v>
      </c>
      <c r="L143" s="37" t="s">
        <v>1185</v>
      </c>
      <c r="M143" s="37" t="s">
        <v>4206</v>
      </c>
      <c r="N143" s="37"/>
      <c r="O143" s="37"/>
      <c r="P143" s="22" t="s">
        <v>3137</v>
      </c>
      <c r="Q143" s="37">
        <f t="shared" si="2"/>
        <v>9</v>
      </c>
      <c r="R143" t="s">
        <v>369</v>
      </c>
    </row>
    <row r="144" spans="1:18" hidden="1" x14ac:dyDescent="0.25">
      <c r="A144" s="40">
        <v>45560</v>
      </c>
      <c r="B144" s="40">
        <v>45560</v>
      </c>
      <c r="C144" s="37" t="s">
        <v>7248</v>
      </c>
      <c r="D144" s="37" t="s">
        <v>4298</v>
      </c>
      <c r="E144" s="37" t="s">
        <v>4205</v>
      </c>
      <c r="F144" s="37" t="s">
        <v>1183</v>
      </c>
      <c r="G144" s="38">
        <v>2576892</v>
      </c>
      <c r="H144" s="38">
        <v>0</v>
      </c>
      <c r="I144" s="38">
        <v>85422563</v>
      </c>
      <c r="J144" s="38">
        <v>0</v>
      </c>
      <c r="K144" s="37" t="s">
        <v>1184</v>
      </c>
      <c r="L144" s="37" t="s">
        <v>1185</v>
      </c>
      <c r="M144" s="37" t="s">
        <v>4206</v>
      </c>
      <c r="N144" s="37"/>
      <c r="O144" s="37"/>
      <c r="P144" s="22" t="s">
        <v>3137</v>
      </c>
      <c r="Q144" s="37">
        <f t="shared" si="2"/>
        <v>9</v>
      </c>
      <c r="R144" t="s">
        <v>369</v>
      </c>
    </row>
    <row r="145" spans="1:18" hidden="1" x14ac:dyDescent="0.25">
      <c r="A145" s="40">
        <v>45560</v>
      </c>
      <c r="B145" s="40">
        <v>45560</v>
      </c>
      <c r="C145" s="37" t="s">
        <v>7249</v>
      </c>
      <c r="D145" s="37" t="s">
        <v>4279</v>
      </c>
      <c r="E145" s="37" t="s">
        <v>4205</v>
      </c>
      <c r="F145" s="37" t="s">
        <v>1183</v>
      </c>
      <c r="G145" s="38">
        <v>4344191</v>
      </c>
      <c r="H145" s="38">
        <v>0</v>
      </c>
      <c r="I145" s="38">
        <v>89766754</v>
      </c>
      <c r="J145" s="38">
        <v>0</v>
      </c>
      <c r="K145" s="37" t="s">
        <v>1184</v>
      </c>
      <c r="L145" s="37" t="s">
        <v>1185</v>
      </c>
      <c r="M145" s="37" t="s">
        <v>4206</v>
      </c>
      <c r="N145" s="37"/>
      <c r="O145" s="37"/>
      <c r="P145" s="22" t="s">
        <v>3137</v>
      </c>
      <c r="Q145" s="37">
        <f t="shared" si="2"/>
        <v>9</v>
      </c>
      <c r="R145" t="s">
        <v>369</v>
      </c>
    </row>
    <row r="146" spans="1:18" hidden="1" x14ac:dyDescent="0.25">
      <c r="A146" s="40">
        <v>45560</v>
      </c>
      <c r="B146" s="40">
        <v>45560</v>
      </c>
      <c r="C146" s="37" t="s">
        <v>7250</v>
      </c>
      <c r="D146" s="37" t="s">
        <v>4374</v>
      </c>
      <c r="E146" s="37" t="s">
        <v>4205</v>
      </c>
      <c r="F146" s="37" t="s">
        <v>1183</v>
      </c>
      <c r="G146" s="38">
        <v>2227131</v>
      </c>
      <c r="H146" s="38">
        <v>0</v>
      </c>
      <c r="I146" s="38">
        <v>91993885</v>
      </c>
      <c r="J146" s="38">
        <v>0</v>
      </c>
      <c r="K146" s="37" t="s">
        <v>1184</v>
      </c>
      <c r="L146" s="37" t="s">
        <v>1185</v>
      </c>
      <c r="M146" s="37" t="s">
        <v>4206</v>
      </c>
      <c r="N146" s="37"/>
      <c r="O146" s="37"/>
      <c r="P146" s="22" t="s">
        <v>3137</v>
      </c>
      <c r="Q146" s="37">
        <f t="shared" si="2"/>
        <v>9</v>
      </c>
      <c r="R146" t="s">
        <v>369</v>
      </c>
    </row>
    <row r="147" spans="1:18" hidden="1" x14ac:dyDescent="0.25">
      <c r="A147" s="40">
        <v>45560</v>
      </c>
      <c r="B147" s="40">
        <v>45560</v>
      </c>
      <c r="C147" s="37" t="s">
        <v>7251</v>
      </c>
      <c r="D147" s="37" t="s">
        <v>4377</v>
      </c>
      <c r="E147" s="37" t="s">
        <v>4205</v>
      </c>
      <c r="F147" s="37" t="s">
        <v>1183</v>
      </c>
      <c r="G147" s="38">
        <v>5151301</v>
      </c>
      <c r="H147" s="38">
        <v>0</v>
      </c>
      <c r="I147" s="38">
        <v>97145186</v>
      </c>
      <c r="J147" s="38">
        <v>0</v>
      </c>
      <c r="K147" s="37" t="s">
        <v>1184</v>
      </c>
      <c r="L147" s="37" t="s">
        <v>1185</v>
      </c>
      <c r="M147" s="37" t="s">
        <v>4206</v>
      </c>
      <c r="N147" s="37"/>
      <c r="O147" s="37"/>
      <c r="P147" s="22" t="s">
        <v>3137</v>
      </c>
      <c r="Q147" s="37">
        <f t="shared" si="2"/>
        <v>9</v>
      </c>
      <c r="R147" t="s">
        <v>369</v>
      </c>
    </row>
    <row r="148" spans="1:18" hidden="1" x14ac:dyDescent="0.25">
      <c r="A148" s="40">
        <v>45560</v>
      </c>
      <c r="B148" s="40">
        <v>45560</v>
      </c>
      <c r="C148" s="37" t="s">
        <v>7252</v>
      </c>
      <c r="D148" s="37" t="s">
        <v>4293</v>
      </c>
      <c r="E148" s="37" t="s">
        <v>4205</v>
      </c>
      <c r="F148" s="37" t="s">
        <v>1183</v>
      </c>
      <c r="G148" s="38">
        <v>926339</v>
      </c>
      <c r="H148" s="38">
        <v>0</v>
      </c>
      <c r="I148" s="38">
        <v>98071525</v>
      </c>
      <c r="J148" s="38">
        <v>0</v>
      </c>
      <c r="K148" s="37" t="s">
        <v>1184</v>
      </c>
      <c r="L148" s="37" t="s">
        <v>1185</v>
      </c>
      <c r="M148" s="37" t="s">
        <v>4206</v>
      </c>
      <c r="N148" s="37"/>
      <c r="O148" s="37"/>
      <c r="P148" s="22" t="s">
        <v>3137</v>
      </c>
      <c r="Q148" s="37">
        <f t="shared" si="2"/>
        <v>9</v>
      </c>
      <c r="R148" t="s">
        <v>369</v>
      </c>
    </row>
    <row r="149" spans="1:18" hidden="1" x14ac:dyDescent="0.25">
      <c r="A149" s="40">
        <v>45560</v>
      </c>
      <c r="B149" s="40">
        <v>45560</v>
      </c>
      <c r="C149" s="37" t="s">
        <v>7253</v>
      </c>
      <c r="D149" s="37" t="s">
        <v>4382</v>
      </c>
      <c r="E149" s="37" t="s">
        <v>4205</v>
      </c>
      <c r="F149" s="37" t="s">
        <v>1183</v>
      </c>
      <c r="G149" s="38">
        <v>1061765</v>
      </c>
      <c r="H149" s="38">
        <v>0</v>
      </c>
      <c r="I149" s="38">
        <v>99133290</v>
      </c>
      <c r="J149" s="38">
        <v>0</v>
      </c>
      <c r="K149" s="37" t="s">
        <v>1184</v>
      </c>
      <c r="L149" s="37" t="s">
        <v>1185</v>
      </c>
      <c r="M149" s="37" t="s">
        <v>4206</v>
      </c>
      <c r="N149" s="37"/>
      <c r="O149" s="37"/>
      <c r="P149" s="22" t="s">
        <v>3137</v>
      </c>
      <c r="Q149" s="37">
        <f t="shared" si="2"/>
        <v>9</v>
      </c>
      <c r="R149" t="s">
        <v>369</v>
      </c>
    </row>
    <row r="150" spans="1:18" hidden="1" x14ac:dyDescent="0.25">
      <c r="A150" s="40">
        <v>45560</v>
      </c>
      <c r="B150" s="40">
        <v>45560</v>
      </c>
      <c r="C150" s="37" t="s">
        <v>7254</v>
      </c>
      <c r="D150" s="37" t="s">
        <v>4380</v>
      </c>
      <c r="E150" s="37" t="s">
        <v>4205</v>
      </c>
      <c r="F150" s="37" t="s">
        <v>1183</v>
      </c>
      <c r="G150" s="38">
        <v>1025922</v>
      </c>
      <c r="H150" s="38">
        <v>0</v>
      </c>
      <c r="I150" s="38">
        <v>100159212</v>
      </c>
      <c r="J150" s="38">
        <v>0</v>
      </c>
      <c r="K150" s="37" t="s">
        <v>1184</v>
      </c>
      <c r="L150" s="37" t="s">
        <v>1185</v>
      </c>
      <c r="M150" s="37" t="s">
        <v>4206</v>
      </c>
      <c r="N150" s="37"/>
      <c r="O150" s="37"/>
      <c r="P150" s="22" t="s">
        <v>3137</v>
      </c>
      <c r="Q150" s="37">
        <f t="shared" si="2"/>
        <v>9</v>
      </c>
      <c r="R150" t="s">
        <v>369</v>
      </c>
    </row>
    <row r="151" spans="1:18" hidden="1" x14ac:dyDescent="0.25">
      <c r="Q151"/>
      <c r="R151"/>
    </row>
    <row r="152" spans="1:18" s="110" customFormat="1" hidden="1" x14ac:dyDescent="0.25">
      <c r="A152" s="110" t="s">
        <v>7457</v>
      </c>
    </row>
    <row r="153" spans="1:18" hidden="1" x14ac:dyDescent="0.25">
      <c r="A153" s="40">
        <v>45292</v>
      </c>
      <c r="B153" s="40">
        <v>45292</v>
      </c>
      <c r="C153" s="37" t="s">
        <v>7337</v>
      </c>
      <c r="D153" s="37" t="s">
        <v>7338</v>
      </c>
      <c r="E153" s="37" t="s">
        <v>7339</v>
      </c>
      <c r="F153" s="37" t="s">
        <v>7307</v>
      </c>
      <c r="G153" s="38">
        <v>996642</v>
      </c>
      <c r="H153" s="38">
        <v>0</v>
      </c>
      <c r="I153" s="38">
        <v>996642</v>
      </c>
      <c r="J153" s="38">
        <v>0</v>
      </c>
      <c r="K153" s="37"/>
      <c r="L153" s="37"/>
      <c r="M153" s="37" t="s">
        <v>7340</v>
      </c>
      <c r="N153" s="37"/>
      <c r="O153" s="37"/>
      <c r="P153" s="22" t="s">
        <v>3136</v>
      </c>
      <c r="Q153" s="37">
        <f t="shared" ref="Q153:Q184" si="3">+MONTH(A153)</f>
        <v>1</v>
      </c>
      <c r="R153" t="s">
        <v>369</v>
      </c>
    </row>
    <row r="154" spans="1:18" hidden="1" x14ac:dyDescent="0.25">
      <c r="A154" s="40">
        <v>45307</v>
      </c>
      <c r="B154" s="40">
        <v>45307</v>
      </c>
      <c r="C154" s="37" t="s">
        <v>7341</v>
      </c>
      <c r="D154" s="37" t="s">
        <v>7342</v>
      </c>
      <c r="E154" s="37" t="s">
        <v>7339</v>
      </c>
      <c r="F154" s="37" t="s">
        <v>532</v>
      </c>
      <c r="G154" s="38">
        <v>12270569</v>
      </c>
      <c r="H154" s="38">
        <v>0</v>
      </c>
      <c r="I154" s="38">
        <v>13267211</v>
      </c>
      <c r="J154" s="38">
        <v>0</v>
      </c>
      <c r="K154" s="37" t="s">
        <v>7343</v>
      </c>
      <c r="L154" s="37" t="s">
        <v>7344</v>
      </c>
      <c r="M154" s="37" t="s">
        <v>2283</v>
      </c>
      <c r="N154" s="37"/>
      <c r="O154" s="37"/>
      <c r="P154" s="64" t="s">
        <v>5481</v>
      </c>
      <c r="Q154" s="37">
        <f t="shared" si="3"/>
        <v>1</v>
      </c>
      <c r="R154" t="s">
        <v>369</v>
      </c>
    </row>
    <row r="155" spans="1:18" hidden="1" x14ac:dyDescent="0.25">
      <c r="A155" s="40">
        <v>45313</v>
      </c>
      <c r="B155" s="40">
        <v>45313</v>
      </c>
      <c r="C155" s="37" t="s">
        <v>7345</v>
      </c>
      <c r="D155" s="37" t="s">
        <v>7342</v>
      </c>
      <c r="E155" s="37" t="s">
        <v>7339</v>
      </c>
      <c r="F155" s="37" t="s">
        <v>532</v>
      </c>
      <c r="G155" s="38">
        <v>138781</v>
      </c>
      <c r="H155" s="38">
        <v>0</v>
      </c>
      <c r="I155" s="38">
        <v>13405992</v>
      </c>
      <c r="J155" s="38">
        <v>0</v>
      </c>
      <c r="K155" s="37" t="s">
        <v>7343</v>
      </c>
      <c r="L155" s="37" t="s">
        <v>7344</v>
      </c>
      <c r="M155" s="37" t="s">
        <v>2283</v>
      </c>
      <c r="N155" s="37"/>
      <c r="O155" s="37"/>
      <c r="P155" s="64" t="s">
        <v>5481</v>
      </c>
      <c r="Q155" s="37">
        <f t="shared" si="3"/>
        <v>1</v>
      </c>
      <c r="R155" t="s">
        <v>369</v>
      </c>
    </row>
    <row r="156" spans="1:18" hidden="1" x14ac:dyDescent="0.25">
      <c r="A156" s="40">
        <v>45322</v>
      </c>
      <c r="B156" s="40">
        <v>45322</v>
      </c>
      <c r="C156" s="37" t="s">
        <v>4223</v>
      </c>
      <c r="D156" s="37" t="s">
        <v>7346</v>
      </c>
      <c r="E156" s="37" t="s">
        <v>7339</v>
      </c>
      <c r="F156" s="37" t="s">
        <v>4225</v>
      </c>
      <c r="G156" s="38"/>
      <c r="H156" s="38"/>
      <c r="I156" s="38">
        <v>0</v>
      </c>
      <c r="J156" s="38">
        <v>0</v>
      </c>
      <c r="K156" s="37"/>
      <c r="L156" s="37"/>
      <c r="M156" s="37"/>
      <c r="N156" s="37"/>
      <c r="O156" s="37"/>
      <c r="P156" s="22" t="s">
        <v>3126</v>
      </c>
      <c r="Q156" s="172">
        <f t="shared" si="3"/>
        <v>1</v>
      </c>
      <c r="R156" s="8" t="s">
        <v>369</v>
      </c>
    </row>
    <row r="157" spans="1:18" hidden="1" x14ac:dyDescent="0.25">
      <c r="A157" s="40">
        <v>45355</v>
      </c>
      <c r="B157" s="40">
        <v>45355</v>
      </c>
      <c r="C157" s="37" t="s">
        <v>7347</v>
      </c>
      <c r="D157" s="37" t="s">
        <v>7348</v>
      </c>
      <c r="E157" s="37" t="s">
        <v>7339</v>
      </c>
      <c r="F157" s="37" t="s">
        <v>549</v>
      </c>
      <c r="G157" s="38">
        <v>1</v>
      </c>
      <c r="H157" s="38">
        <v>0</v>
      </c>
      <c r="I157" s="38">
        <v>1</v>
      </c>
      <c r="J157" s="38">
        <v>0</v>
      </c>
      <c r="K157" s="37" t="s">
        <v>3255</v>
      </c>
      <c r="L157" s="37" t="s">
        <v>3256</v>
      </c>
      <c r="M157" s="37" t="s">
        <v>7349</v>
      </c>
      <c r="N157" s="37" t="s">
        <v>3555</v>
      </c>
      <c r="O157" s="37" t="s">
        <v>3555</v>
      </c>
      <c r="P157" s="22" t="s">
        <v>3126</v>
      </c>
      <c r="Q157" s="172">
        <f t="shared" si="3"/>
        <v>3</v>
      </c>
      <c r="R157" s="8" t="s">
        <v>369</v>
      </c>
    </row>
    <row r="158" spans="1:18" hidden="1" x14ac:dyDescent="0.25">
      <c r="A158" s="40">
        <v>45366</v>
      </c>
      <c r="B158" s="40">
        <v>45366</v>
      </c>
      <c r="C158" s="37" t="s">
        <v>7350</v>
      </c>
      <c r="D158" s="37" t="s">
        <v>7351</v>
      </c>
      <c r="E158" s="37" t="s">
        <v>7339</v>
      </c>
      <c r="F158" s="37" t="s">
        <v>1287</v>
      </c>
      <c r="G158" s="38">
        <v>3500000</v>
      </c>
      <c r="H158" s="38">
        <v>0</v>
      </c>
      <c r="I158" s="38">
        <v>3500001</v>
      </c>
      <c r="J158" s="38">
        <v>0</v>
      </c>
      <c r="K158" s="37" t="s">
        <v>7352</v>
      </c>
      <c r="L158" s="37" t="s">
        <v>7353</v>
      </c>
      <c r="M158" s="37" t="s">
        <v>7354</v>
      </c>
      <c r="N158" s="37"/>
      <c r="O158" s="37"/>
      <c r="P158" s="22" t="s">
        <v>3136</v>
      </c>
      <c r="Q158" s="37">
        <f t="shared" si="3"/>
        <v>3</v>
      </c>
      <c r="R158" t="s">
        <v>369</v>
      </c>
    </row>
    <row r="159" spans="1:18" hidden="1" x14ac:dyDescent="0.25">
      <c r="A159" s="40">
        <v>45366</v>
      </c>
      <c r="B159" s="40">
        <v>45366</v>
      </c>
      <c r="C159" s="37" t="s">
        <v>7355</v>
      </c>
      <c r="D159" s="37" t="s">
        <v>7356</v>
      </c>
      <c r="E159" s="37" t="s">
        <v>7339</v>
      </c>
      <c r="F159" s="37" t="s">
        <v>1287</v>
      </c>
      <c r="G159" s="38">
        <v>23100</v>
      </c>
      <c r="H159" s="38">
        <v>0</v>
      </c>
      <c r="I159" s="38">
        <v>3523101</v>
      </c>
      <c r="J159" s="38">
        <v>0</v>
      </c>
      <c r="K159" s="37" t="s">
        <v>7357</v>
      </c>
      <c r="L159" s="37" t="s">
        <v>7358</v>
      </c>
      <c r="M159" s="37" t="s">
        <v>7354</v>
      </c>
      <c r="N159" s="37"/>
      <c r="O159" s="37"/>
      <c r="P159" s="22" t="s">
        <v>3136</v>
      </c>
      <c r="Q159" s="37">
        <f t="shared" si="3"/>
        <v>3</v>
      </c>
      <c r="R159" t="s">
        <v>369</v>
      </c>
    </row>
    <row r="160" spans="1:18" hidden="1" x14ac:dyDescent="0.25">
      <c r="A160" s="40">
        <v>45366</v>
      </c>
      <c r="B160" s="40">
        <v>45366</v>
      </c>
      <c r="C160" s="37" t="s">
        <v>7359</v>
      </c>
      <c r="D160" s="37" t="s">
        <v>7356</v>
      </c>
      <c r="E160" s="37" t="s">
        <v>7339</v>
      </c>
      <c r="F160" s="37" t="s">
        <v>1287</v>
      </c>
      <c r="G160" s="38">
        <v>23100</v>
      </c>
      <c r="H160" s="38">
        <v>0</v>
      </c>
      <c r="I160" s="38">
        <v>3546201</v>
      </c>
      <c r="J160" s="38">
        <v>0</v>
      </c>
      <c r="K160" s="37" t="s">
        <v>7357</v>
      </c>
      <c r="L160" s="37" t="s">
        <v>7358</v>
      </c>
      <c r="M160" s="37" t="s">
        <v>7354</v>
      </c>
      <c r="N160" s="37"/>
      <c r="O160" s="37"/>
      <c r="P160" s="22" t="s">
        <v>3136</v>
      </c>
      <c r="Q160" s="37">
        <f t="shared" si="3"/>
        <v>3</v>
      </c>
      <c r="R160" t="s">
        <v>369</v>
      </c>
    </row>
    <row r="161" spans="1:18" hidden="1" x14ac:dyDescent="0.25">
      <c r="A161" s="40">
        <v>45372</v>
      </c>
      <c r="B161" s="40">
        <v>45372</v>
      </c>
      <c r="C161" s="37" t="s">
        <v>7360</v>
      </c>
      <c r="D161" s="37" t="s">
        <v>7361</v>
      </c>
      <c r="E161" s="37" t="s">
        <v>7339</v>
      </c>
      <c r="F161" s="37" t="s">
        <v>532</v>
      </c>
      <c r="G161" s="38">
        <v>52404979</v>
      </c>
      <c r="H161" s="38">
        <v>0</v>
      </c>
      <c r="I161" s="38">
        <v>55951180</v>
      </c>
      <c r="J161" s="38">
        <v>0</v>
      </c>
      <c r="K161" s="37" t="s">
        <v>5112</v>
      </c>
      <c r="L161" s="37" t="s">
        <v>7362</v>
      </c>
      <c r="M161" s="37" t="s">
        <v>2283</v>
      </c>
      <c r="N161" s="37"/>
      <c r="O161" s="37"/>
      <c r="P161" s="64" t="s">
        <v>5481</v>
      </c>
      <c r="Q161" s="37">
        <f t="shared" si="3"/>
        <v>3</v>
      </c>
      <c r="R161" t="s">
        <v>369</v>
      </c>
    </row>
    <row r="162" spans="1:18" hidden="1" x14ac:dyDescent="0.25">
      <c r="A162" s="40">
        <v>45382</v>
      </c>
      <c r="B162" s="40">
        <v>45382</v>
      </c>
      <c r="C162" s="37" t="s">
        <v>4268</v>
      </c>
      <c r="D162" s="37" t="s">
        <v>7346</v>
      </c>
      <c r="E162" s="37" t="s">
        <v>7339</v>
      </c>
      <c r="F162" s="37" t="s">
        <v>4225</v>
      </c>
      <c r="G162" s="38"/>
      <c r="H162" s="38"/>
      <c r="I162" s="38">
        <v>0</v>
      </c>
      <c r="J162" s="38">
        <v>0</v>
      </c>
      <c r="K162" s="37"/>
      <c r="L162" s="37"/>
      <c r="M162" s="37"/>
      <c r="N162" s="37"/>
      <c r="O162" s="37"/>
      <c r="P162" s="22" t="s">
        <v>3126</v>
      </c>
      <c r="Q162" s="172">
        <f t="shared" si="3"/>
        <v>3</v>
      </c>
      <c r="R162" s="8" t="s">
        <v>369</v>
      </c>
    </row>
    <row r="163" spans="1:18" hidden="1" x14ac:dyDescent="0.25">
      <c r="A163" s="40">
        <v>45390</v>
      </c>
      <c r="B163" s="40">
        <v>45390</v>
      </c>
      <c r="C163" s="37" t="s">
        <v>7363</v>
      </c>
      <c r="D163" s="37" t="s">
        <v>7364</v>
      </c>
      <c r="E163" s="37" t="s">
        <v>7339</v>
      </c>
      <c r="F163" s="37" t="s">
        <v>1287</v>
      </c>
      <c r="G163" s="38">
        <v>14408009</v>
      </c>
      <c r="H163" s="38">
        <v>0</v>
      </c>
      <c r="I163" s="38">
        <v>14408009</v>
      </c>
      <c r="J163" s="38">
        <v>0</v>
      </c>
      <c r="K163" s="37" t="s">
        <v>7365</v>
      </c>
      <c r="L163" s="37" t="s">
        <v>7366</v>
      </c>
      <c r="M163" s="37" t="s">
        <v>7354</v>
      </c>
      <c r="N163" s="37"/>
      <c r="O163" s="37"/>
      <c r="P163" s="22" t="s">
        <v>3136</v>
      </c>
      <c r="Q163" s="37">
        <f t="shared" si="3"/>
        <v>4</v>
      </c>
      <c r="R163" t="s">
        <v>369</v>
      </c>
    </row>
    <row r="164" spans="1:18" hidden="1" x14ac:dyDescent="0.25">
      <c r="A164" s="40">
        <v>45412</v>
      </c>
      <c r="B164" s="40">
        <v>45412</v>
      </c>
      <c r="C164" s="37" t="s">
        <v>4285</v>
      </c>
      <c r="D164" s="37" t="s">
        <v>7346</v>
      </c>
      <c r="E164" s="37" t="s">
        <v>7339</v>
      </c>
      <c r="F164" s="37" t="s">
        <v>4225</v>
      </c>
      <c r="G164" s="38"/>
      <c r="H164" s="38"/>
      <c r="I164" s="38">
        <v>0</v>
      </c>
      <c r="J164" s="38">
        <v>0</v>
      </c>
      <c r="K164" s="37"/>
      <c r="L164" s="37"/>
      <c r="M164" s="37"/>
      <c r="N164" s="37"/>
      <c r="O164" s="37"/>
      <c r="P164" s="22" t="s">
        <v>3126</v>
      </c>
      <c r="Q164" s="172">
        <f t="shared" si="3"/>
        <v>4</v>
      </c>
      <c r="R164" s="8" t="s">
        <v>369</v>
      </c>
    </row>
    <row r="165" spans="1:18" hidden="1" x14ac:dyDescent="0.25">
      <c r="A165" s="40">
        <v>45413</v>
      </c>
      <c r="B165" s="40">
        <v>45413</v>
      </c>
      <c r="C165" s="37" t="s">
        <v>7367</v>
      </c>
      <c r="D165" s="37" t="s">
        <v>7368</v>
      </c>
      <c r="E165" s="37" t="s">
        <v>7339</v>
      </c>
      <c r="F165" s="37" t="s">
        <v>7307</v>
      </c>
      <c r="G165" s="38">
        <v>3139003</v>
      </c>
      <c r="H165" s="38">
        <v>0</v>
      </c>
      <c r="I165" s="38">
        <v>3139003</v>
      </c>
      <c r="J165" s="38">
        <v>0</v>
      </c>
      <c r="K165" s="37"/>
      <c r="L165" s="37"/>
      <c r="M165" s="37" t="s">
        <v>7340</v>
      </c>
      <c r="N165" s="37"/>
      <c r="O165" s="37"/>
      <c r="P165" s="22" t="s">
        <v>3136</v>
      </c>
      <c r="Q165" s="37">
        <f t="shared" si="3"/>
        <v>5</v>
      </c>
      <c r="R165" t="s">
        <v>369</v>
      </c>
    </row>
    <row r="166" spans="1:18" hidden="1" x14ac:dyDescent="0.25">
      <c r="A166" s="40">
        <v>45413</v>
      </c>
      <c r="B166" s="40">
        <v>45413</v>
      </c>
      <c r="C166" s="37" t="s">
        <v>7367</v>
      </c>
      <c r="D166" s="37" t="s">
        <v>7369</v>
      </c>
      <c r="E166" s="37" t="s">
        <v>7339</v>
      </c>
      <c r="F166" s="37" t="s">
        <v>7307</v>
      </c>
      <c r="G166" s="38">
        <v>9430000</v>
      </c>
      <c r="H166" s="38">
        <v>0</v>
      </c>
      <c r="I166" s="38">
        <v>12569003</v>
      </c>
      <c r="J166" s="38">
        <v>0</v>
      </c>
      <c r="K166" s="37"/>
      <c r="L166" s="37"/>
      <c r="M166" s="37" t="s">
        <v>7340</v>
      </c>
      <c r="N166" s="37"/>
      <c r="O166" s="37"/>
      <c r="P166" s="22" t="s">
        <v>3136</v>
      </c>
      <c r="Q166" s="37">
        <f t="shared" si="3"/>
        <v>5</v>
      </c>
      <c r="R166" t="s">
        <v>369</v>
      </c>
    </row>
    <row r="167" spans="1:18" hidden="1" x14ac:dyDescent="0.25">
      <c r="A167" s="40">
        <v>45413</v>
      </c>
      <c r="B167" s="40">
        <v>45413</v>
      </c>
      <c r="C167" s="37" t="s">
        <v>7367</v>
      </c>
      <c r="D167" s="37" t="s">
        <v>7370</v>
      </c>
      <c r="E167" s="37" t="s">
        <v>7339</v>
      </c>
      <c r="F167" s="37" t="s">
        <v>7307</v>
      </c>
      <c r="G167" s="38">
        <v>488481</v>
      </c>
      <c r="H167" s="38">
        <v>0</v>
      </c>
      <c r="I167" s="38">
        <v>13057484</v>
      </c>
      <c r="J167" s="38">
        <v>0</v>
      </c>
      <c r="K167" s="37"/>
      <c r="L167" s="37"/>
      <c r="M167" s="37" t="s">
        <v>7340</v>
      </c>
      <c r="N167" s="37"/>
      <c r="O167" s="37"/>
      <c r="P167" s="22" t="s">
        <v>3136</v>
      </c>
      <c r="Q167" s="37">
        <f t="shared" si="3"/>
        <v>5</v>
      </c>
      <c r="R167" t="s">
        <v>369</v>
      </c>
    </row>
    <row r="168" spans="1:18" hidden="1" x14ac:dyDescent="0.25">
      <c r="A168" s="40">
        <v>45413</v>
      </c>
      <c r="B168" s="40">
        <v>45413</v>
      </c>
      <c r="C168" s="37" t="s">
        <v>7367</v>
      </c>
      <c r="D168" s="37" t="s">
        <v>7371</v>
      </c>
      <c r="E168" s="37" t="s">
        <v>7339</v>
      </c>
      <c r="F168" s="37" t="s">
        <v>7307</v>
      </c>
      <c r="G168" s="38">
        <v>4918000</v>
      </c>
      <c r="H168" s="38">
        <v>0</v>
      </c>
      <c r="I168" s="38">
        <v>17975484</v>
      </c>
      <c r="J168" s="38">
        <v>0</v>
      </c>
      <c r="K168" s="37"/>
      <c r="L168" s="37"/>
      <c r="M168" s="37" t="s">
        <v>7340</v>
      </c>
      <c r="N168" s="37"/>
      <c r="O168" s="37"/>
      <c r="P168" s="22" t="s">
        <v>3136</v>
      </c>
      <c r="Q168" s="37">
        <f t="shared" si="3"/>
        <v>5</v>
      </c>
      <c r="R168" t="s">
        <v>369</v>
      </c>
    </row>
    <row r="169" spans="1:18" hidden="1" x14ac:dyDescent="0.25">
      <c r="A169" s="40">
        <v>45413</v>
      </c>
      <c r="B169" s="40">
        <v>45413</v>
      </c>
      <c r="C169" s="37" t="s">
        <v>7367</v>
      </c>
      <c r="D169" s="37" t="s">
        <v>7372</v>
      </c>
      <c r="E169" s="37" t="s">
        <v>7339</v>
      </c>
      <c r="F169" s="37" t="s">
        <v>7307</v>
      </c>
      <c r="G169" s="38">
        <v>496200</v>
      </c>
      <c r="H169" s="38">
        <v>0</v>
      </c>
      <c r="I169" s="38">
        <v>18471684</v>
      </c>
      <c r="J169" s="38">
        <v>0</v>
      </c>
      <c r="K169" s="37"/>
      <c r="L169" s="37"/>
      <c r="M169" s="37" t="s">
        <v>7340</v>
      </c>
      <c r="N169" s="37"/>
      <c r="O169" s="37"/>
      <c r="P169" s="22" t="s">
        <v>3136</v>
      </c>
      <c r="Q169" s="37">
        <f t="shared" si="3"/>
        <v>5</v>
      </c>
      <c r="R169" t="s">
        <v>369</v>
      </c>
    </row>
    <row r="170" spans="1:18" hidden="1" x14ac:dyDescent="0.25">
      <c r="A170" s="40">
        <v>45433</v>
      </c>
      <c r="B170" s="40">
        <v>45433</v>
      </c>
      <c r="C170" s="37" t="s">
        <v>7373</v>
      </c>
      <c r="D170" s="37" t="s">
        <v>7374</v>
      </c>
      <c r="E170" s="37" t="s">
        <v>7339</v>
      </c>
      <c r="F170" s="37" t="s">
        <v>532</v>
      </c>
      <c r="G170" s="38">
        <v>363944</v>
      </c>
      <c r="H170" s="38">
        <v>0</v>
      </c>
      <c r="I170" s="38">
        <v>18835628</v>
      </c>
      <c r="J170" s="38">
        <v>0</v>
      </c>
      <c r="K170" s="37" t="s">
        <v>7375</v>
      </c>
      <c r="L170" s="37" t="s">
        <v>7376</v>
      </c>
      <c r="M170" s="37" t="s">
        <v>7377</v>
      </c>
      <c r="N170" s="37"/>
      <c r="O170" s="37"/>
      <c r="P170" s="64" t="s">
        <v>5481</v>
      </c>
      <c r="Q170" s="37">
        <f t="shared" si="3"/>
        <v>5</v>
      </c>
      <c r="R170" t="s">
        <v>369</v>
      </c>
    </row>
    <row r="171" spans="1:18" hidden="1" x14ac:dyDescent="0.25">
      <c r="A171" s="40">
        <v>45433</v>
      </c>
      <c r="B171" s="40">
        <v>45433</v>
      </c>
      <c r="C171" s="37" t="s">
        <v>7378</v>
      </c>
      <c r="D171" s="37" t="s">
        <v>7374</v>
      </c>
      <c r="E171" s="37" t="s">
        <v>7339</v>
      </c>
      <c r="F171" s="37" t="s">
        <v>532</v>
      </c>
      <c r="G171" s="38">
        <v>8222</v>
      </c>
      <c r="H171" s="38">
        <v>0</v>
      </c>
      <c r="I171" s="38">
        <v>18843850</v>
      </c>
      <c r="J171" s="38">
        <v>0</v>
      </c>
      <c r="K171" s="37" t="s">
        <v>7375</v>
      </c>
      <c r="L171" s="37" t="s">
        <v>7376</v>
      </c>
      <c r="M171" s="37" t="s">
        <v>7377</v>
      </c>
      <c r="N171" s="37"/>
      <c r="O171" s="37"/>
      <c r="P171" s="64" t="s">
        <v>5481</v>
      </c>
      <c r="Q171" s="37">
        <f t="shared" si="3"/>
        <v>5</v>
      </c>
      <c r="R171" t="s">
        <v>369</v>
      </c>
    </row>
    <row r="172" spans="1:18" hidden="1" x14ac:dyDescent="0.25">
      <c r="A172" s="40">
        <v>45439</v>
      </c>
      <c r="B172" s="40">
        <v>45439</v>
      </c>
      <c r="C172" s="37" t="s">
        <v>7379</v>
      </c>
      <c r="D172" s="37" t="s">
        <v>7380</v>
      </c>
      <c r="E172" s="37" t="s">
        <v>7339</v>
      </c>
      <c r="F172" s="37" t="s">
        <v>514</v>
      </c>
      <c r="G172" s="38">
        <v>39300000</v>
      </c>
      <c r="H172" s="38">
        <v>0</v>
      </c>
      <c r="I172" s="38">
        <v>58143850</v>
      </c>
      <c r="J172" s="38">
        <v>0</v>
      </c>
      <c r="K172" s="37" t="s">
        <v>1025</v>
      </c>
      <c r="L172" s="37" t="s">
        <v>1026</v>
      </c>
      <c r="M172" s="37" t="s">
        <v>4206</v>
      </c>
      <c r="N172" s="37"/>
      <c r="O172" s="37"/>
      <c r="P172" s="64" t="s">
        <v>5481</v>
      </c>
      <c r="Q172" s="37">
        <f t="shared" si="3"/>
        <v>5</v>
      </c>
      <c r="R172" t="s">
        <v>369</v>
      </c>
    </row>
    <row r="173" spans="1:18" hidden="1" x14ac:dyDescent="0.25">
      <c r="A173" s="40">
        <v>45439</v>
      </c>
      <c r="B173" s="40">
        <v>45439</v>
      </c>
      <c r="C173" s="37" t="s">
        <v>7379</v>
      </c>
      <c r="D173" s="37" t="s">
        <v>7380</v>
      </c>
      <c r="E173" s="37" t="s">
        <v>7339</v>
      </c>
      <c r="F173" s="37" t="s">
        <v>514</v>
      </c>
      <c r="G173" s="38">
        <v>39300000</v>
      </c>
      <c r="H173" s="38">
        <v>0</v>
      </c>
      <c r="I173" s="38">
        <v>97443850</v>
      </c>
      <c r="J173" s="38">
        <v>0</v>
      </c>
      <c r="K173" s="37" t="s">
        <v>1025</v>
      </c>
      <c r="L173" s="37" t="s">
        <v>1026</v>
      </c>
      <c r="M173" s="37" t="s">
        <v>4206</v>
      </c>
      <c r="N173" s="37"/>
      <c r="O173" s="37"/>
      <c r="P173" s="64" t="s">
        <v>5481</v>
      </c>
      <c r="Q173" s="37">
        <f t="shared" si="3"/>
        <v>5</v>
      </c>
      <c r="R173" t="s">
        <v>369</v>
      </c>
    </row>
    <row r="174" spans="1:18" hidden="1" x14ac:dyDescent="0.25">
      <c r="A174" s="40">
        <v>45443</v>
      </c>
      <c r="B174" s="40">
        <v>45443</v>
      </c>
      <c r="C174" s="37" t="s">
        <v>4310</v>
      </c>
      <c r="D174" s="37" t="s">
        <v>7346</v>
      </c>
      <c r="E174" s="37" t="s">
        <v>7339</v>
      </c>
      <c r="F174" s="37" t="s">
        <v>4225</v>
      </c>
      <c r="G174" s="38"/>
      <c r="H174" s="38"/>
      <c r="I174" s="38">
        <v>0</v>
      </c>
      <c r="J174" s="38">
        <v>0</v>
      </c>
      <c r="K174" s="37"/>
      <c r="L174" s="37"/>
      <c r="M174" s="37"/>
      <c r="N174" s="37"/>
      <c r="O174" s="37"/>
      <c r="P174" s="22" t="s">
        <v>3126</v>
      </c>
      <c r="Q174" s="172">
        <f t="shared" si="3"/>
        <v>5</v>
      </c>
      <c r="R174" s="8" t="s">
        <v>369</v>
      </c>
    </row>
    <row r="175" spans="1:18" hidden="1" x14ac:dyDescent="0.25">
      <c r="A175" s="40">
        <v>45477</v>
      </c>
      <c r="B175" s="40">
        <v>45477</v>
      </c>
      <c r="C175" s="37" t="s">
        <v>876</v>
      </c>
      <c r="D175" s="37" t="s">
        <v>7381</v>
      </c>
      <c r="E175" s="37" t="s">
        <v>7339</v>
      </c>
      <c r="F175" s="37" t="s">
        <v>635</v>
      </c>
      <c r="G175" s="38">
        <v>3790000</v>
      </c>
      <c r="H175" s="38">
        <v>0</v>
      </c>
      <c r="I175" s="38">
        <v>3790000</v>
      </c>
      <c r="J175" s="38">
        <v>0</v>
      </c>
      <c r="K175" s="37"/>
      <c r="L175" s="37"/>
      <c r="M175" s="37" t="s">
        <v>814</v>
      </c>
      <c r="N175" s="37"/>
      <c r="O175" s="37"/>
      <c r="P175" s="22" t="s">
        <v>3119</v>
      </c>
      <c r="Q175" s="37">
        <f t="shared" si="3"/>
        <v>7</v>
      </c>
      <c r="R175" t="s">
        <v>369</v>
      </c>
    </row>
    <row r="176" spans="1:18" hidden="1" x14ac:dyDescent="0.25">
      <c r="A176" s="40">
        <v>45477</v>
      </c>
      <c r="B176" s="40">
        <v>45477</v>
      </c>
      <c r="C176" s="37" t="s">
        <v>876</v>
      </c>
      <c r="D176" s="37" t="s">
        <v>7382</v>
      </c>
      <c r="E176" s="37" t="s">
        <v>7339</v>
      </c>
      <c r="F176" s="37" t="s">
        <v>635</v>
      </c>
      <c r="G176" s="38">
        <v>620000</v>
      </c>
      <c r="H176" s="38">
        <v>0</v>
      </c>
      <c r="I176" s="38">
        <v>4410000</v>
      </c>
      <c r="J176" s="38">
        <v>0</v>
      </c>
      <c r="K176" s="37"/>
      <c r="L176" s="37"/>
      <c r="M176" s="37" t="s">
        <v>814</v>
      </c>
      <c r="N176" s="37"/>
      <c r="O176" s="37"/>
      <c r="P176" s="22" t="s">
        <v>3119</v>
      </c>
      <c r="Q176" s="37">
        <f t="shared" si="3"/>
        <v>7</v>
      </c>
      <c r="R176" t="s">
        <v>369</v>
      </c>
    </row>
    <row r="177" spans="1:18" hidden="1" x14ac:dyDescent="0.25">
      <c r="A177" s="40">
        <v>45478</v>
      </c>
      <c r="B177" s="40">
        <v>45478</v>
      </c>
      <c r="C177" s="37" t="s">
        <v>7383</v>
      </c>
      <c r="D177" s="37" t="s">
        <v>7384</v>
      </c>
      <c r="E177" s="37" t="s">
        <v>7339</v>
      </c>
      <c r="F177" s="37" t="s">
        <v>635</v>
      </c>
      <c r="G177" s="38">
        <v>500000</v>
      </c>
      <c r="H177" s="38">
        <v>0</v>
      </c>
      <c r="I177" s="38">
        <v>4910000</v>
      </c>
      <c r="J177" s="38">
        <v>0</v>
      </c>
      <c r="K177" s="37"/>
      <c r="L177" s="37"/>
      <c r="M177" s="37" t="s">
        <v>814</v>
      </c>
      <c r="N177" s="37"/>
      <c r="O177" s="37"/>
      <c r="P177" s="22" t="s">
        <v>3119</v>
      </c>
      <c r="Q177" s="37">
        <f t="shared" si="3"/>
        <v>7</v>
      </c>
      <c r="R177" t="s">
        <v>369</v>
      </c>
    </row>
    <row r="178" spans="1:18" hidden="1" x14ac:dyDescent="0.25">
      <c r="A178" s="40">
        <v>45478</v>
      </c>
      <c r="B178" s="40">
        <v>45478</v>
      </c>
      <c r="C178" s="37" t="s">
        <v>7383</v>
      </c>
      <c r="D178" s="37" t="s">
        <v>7381</v>
      </c>
      <c r="E178" s="37" t="s">
        <v>7339</v>
      </c>
      <c r="F178" s="37" t="s">
        <v>635</v>
      </c>
      <c r="G178" s="38">
        <v>2150000</v>
      </c>
      <c r="H178" s="38">
        <v>0</v>
      </c>
      <c r="I178" s="38">
        <v>7060000</v>
      </c>
      <c r="J178" s="38">
        <v>0</v>
      </c>
      <c r="K178" s="37"/>
      <c r="L178" s="37"/>
      <c r="M178" s="37" t="s">
        <v>814</v>
      </c>
      <c r="N178" s="37"/>
      <c r="O178" s="37"/>
      <c r="P178" s="22" t="s">
        <v>3119</v>
      </c>
      <c r="Q178" s="37">
        <f t="shared" si="3"/>
        <v>7</v>
      </c>
      <c r="R178" t="s">
        <v>369</v>
      </c>
    </row>
    <row r="179" spans="1:18" hidden="1" x14ac:dyDescent="0.25">
      <c r="A179" s="40">
        <v>45478</v>
      </c>
      <c r="B179" s="40">
        <v>45478</v>
      </c>
      <c r="C179" s="37" t="s">
        <v>7383</v>
      </c>
      <c r="D179" s="37" t="s">
        <v>7385</v>
      </c>
      <c r="E179" s="37" t="s">
        <v>7339</v>
      </c>
      <c r="F179" s="37" t="s">
        <v>635</v>
      </c>
      <c r="G179" s="38">
        <v>520000</v>
      </c>
      <c r="H179" s="38">
        <v>0</v>
      </c>
      <c r="I179" s="38">
        <v>7580000</v>
      </c>
      <c r="J179" s="38">
        <v>0</v>
      </c>
      <c r="K179" s="37"/>
      <c r="L179" s="37"/>
      <c r="M179" s="37" t="s">
        <v>814</v>
      </c>
      <c r="N179" s="37"/>
      <c r="O179" s="37"/>
      <c r="P179" s="22" t="s">
        <v>3119</v>
      </c>
      <c r="Q179" s="37">
        <f t="shared" si="3"/>
        <v>7</v>
      </c>
      <c r="R179" t="s">
        <v>369</v>
      </c>
    </row>
    <row r="180" spans="1:18" hidden="1" x14ac:dyDescent="0.25">
      <c r="A180" s="40">
        <v>45478</v>
      </c>
      <c r="B180" s="40">
        <v>45478</v>
      </c>
      <c r="C180" s="37" t="s">
        <v>7383</v>
      </c>
      <c r="D180" s="37" t="s">
        <v>7386</v>
      </c>
      <c r="E180" s="37" t="s">
        <v>7339</v>
      </c>
      <c r="F180" s="37" t="s">
        <v>635</v>
      </c>
      <c r="G180" s="38">
        <v>348000</v>
      </c>
      <c r="H180" s="38">
        <v>0</v>
      </c>
      <c r="I180" s="38">
        <v>7928000</v>
      </c>
      <c r="J180" s="38">
        <v>0</v>
      </c>
      <c r="K180" s="37"/>
      <c r="L180" s="37"/>
      <c r="M180" s="37" t="s">
        <v>814</v>
      </c>
      <c r="N180" s="37"/>
      <c r="O180" s="37"/>
      <c r="P180" s="22" t="s">
        <v>3119</v>
      </c>
      <c r="Q180" s="37">
        <f t="shared" si="3"/>
        <v>7</v>
      </c>
      <c r="R180" t="s">
        <v>369</v>
      </c>
    </row>
    <row r="181" spans="1:18" hidden="1" x14ac:dyDescent="0.25">
      <c r="A181" s="40">
        <v>45483</v>
      </c>
      <c r="B181" s="40">
        <v>45483</v>
      </c>
      <c r="C181" s="37" t="s">
        <v>7387</v>
      </c>
      <c r="D181" s="37" t="s">
        <v>7388</v>
      </c>
      <c r="E181" s="37" t="s">
        <v>7339</v>
      </c>
      <c r="F181" s="37" t="s">
        <v>532</v>
      </c>
      <c r="G181" s="38">
        <v>932389</v>
      </c>
      <c r="H181" s="38">
        <v>0</v>
      </c>
      <c r="I181" s="38">
        <v>8860389</v>
      </c>
      <c r="J181" s="38">
        <v>0</v>
      </c>
      <c r="K181" s="37" t="s">
        <v>2281</v>
      </c>
      <c r="L181" s="37" t="s">
        <v>2282</v>
      </c>
      <c r="M181" s="37" t="s">
        <v>2283</v>
      </c>
      <c r="N181" s="37" t="s">
        <v>3517</v>
      </c>
      <c r="O181" s="37" t="s">
        <v>3517</v>
      </c>
      <c r="P181" s="64" t="s">
        <v>5481</v>
      </c>
      <c r="Q181" s="37">
        <f t="shared" si="3"/>
        <v>7</v>
      </c>
      <c r="R181" t="s">
        <v>369</v>
      </c>
    </row>
    <row r="182" spans="1:18" hidden="1" x14ac:dyDescent="0.25">
      <c r="A182" s="40">
        <v>45484</v>
      </c>
      <c r="B182" s="40">
        <v>45484</v>
      </c>
      <c r="C182" s="37" t="s">
        <v>7389</v>
      </c>
      <c r="D182" s="37" t="s">
        <v>7390</v>
      </c>
      <c r="E182" s="37" t="s">
        <v>7339</v>
      </c>
      <c r="F182" s="37" t="s">
        <v>532</v>
      </c>
      <c r="G182" s="38">
        <v>858248</v>
      </c>
      <c r="H182" s="38">
        <v>0</v>
      </c>
      <c r="I182" s="38">
        <v>9718637</v>
      </c>
      <c r="J182" s="38">
        <v>0</v>
      </c>
      <c r="K182" s="37" t="s">
        <v>7391</v>
      </c>
      <c r="L182" s="37" t="s">
        <v>7392</v>
      </c>
      <c r="M182" s="37" t="s">
        <v>2283</v>
      </c>
      <c r="N182" s="37" t="s">
        <v>3507</v>
      </c>
      <c r="O182" s="37" t="s">
        <v>3507</v>
      </c>
      <c r="P182" s="64" t="s">
        <v>5481</v>
      </c>
      <c r="Q182" s="37">
        <f t="shared" si="3"/>
        <v>7</v>
      </c>
      <c r="R182" t="s">
        <v>369</v>
      </c>
    </row>
    <row r="183" spans="1:18" hidden="1" x14ac:dyDescent="0.25">
      <c r="A183" s="40">
        <v>45490</v>
      </c>
      <c r="B183" s="40">
        <v>45490</v>
      </c>
      <c r="C183" s="37" t="s">
        <v>7393</v>
      </c>
      <c r="D183" s="37" t="s">
        <v>7394</v>
      </c>
      <c r="E183" s="37" t="s">
        <v>7339</v>
      </c>
      <c r="F183" s="37" t="s">
        <v>538</v>
      </c>
      <c r="G183" s="38">
        <v>500000</v>
      </c>
      <c r="H183" s="38">
        <v>0</v>
      </c>
      <c r="I183" s="38">
        <v>10218637</v>
      </c>
      <c r="J183" s="38">
        <v>0</v>
      </c>
      <c r="K183" s="37"/>
      <c r="L183" s="37"/>
      <c r="M183" s="37" t="s">
        <v>1296</v>
      </c>
      <c r="N183" s="37"/>
      <c r="O183" s="37"/>
      <c r="P183" s="22" t="s">
        <v>3137</v>
      </c>
      <c r="Q183" s="37">
        <f t="shared" si="3"/>
        <v>7</v>
      </c>
      <c r="R183" t="s">
        <v>369</v>
      </c>
    </row>
    <row r="184" spans="1:18" hidden="1" x14ac:dyDescent="0.25">
      <c r="A184" s="40">
        <v>45490</v>
      </c>
      <c r="B184" s="40">
        <v>45490</v>
      </c>
      <c r="C184" s="37" t="s">
        <v>7395</v>
      </c>
      <c r="D184" s="37" t="s">
        <v>7396</v>
      </c>
      <c r="E184" s="37" t="s">
        <v>7339</v>
      </c>
      <c r="F184" s="37" t="s">
        <v>538</v>
      </c>
      <c r="G184" s="38">
        <v>250000</v>
      </c>
      <c r="H184" s="38">
        <v>0</v>
      </c>
      <c r="I184" s="38">
        <v>10468637</v>
      </c>
      <c r="J184" s="38">
        <v>0</v>
      </c>
      <c r="K184" s="37"/>
      <c r="L184" s="37"/>
      <c r="M184" s="37" t="s">
        <v>1296</v>
      </c>
      <c r="N184" s="37"/>
      <c r="O184" s="37"/>
      <c r="P184" s="22" t="s">
        <v>3137</v>
      </c>
      <c r="Q184" s="37">
        <f t="shared" si="3"/>
        <v>7</v>
      </c>
      <c r="R184" t="s">
        <v>369</v>
      </c>
    </row>
    <row r="185" spans="1:18" hidden="1" x14ac:dyDescent="0.25">
      <c r="A185" s="40">
        <v>45492</v>
      </c>
      <c r="B185" s="40">
        <v>45492</v>
      </c>
      <c r="C185" s="37" t="s">
        <v>7397</v>
      </c>
      <c r="D185" s="37" t="s">
        <v>7398</v>
      </c>
      <c r="E185" s="37" t="s">
        <v>7339</v>
      </c>
      <c r="F185" s="37" t="s">
        <v>532</v>
      </c>
      <c r="G185" s="38">
        <v>273338</v>
      </c>
      <c r="H185" s="38">
        <v>0</v>
      </c>
      <c r="I185" s="38">
        <v>10741975</v>
      </c>
      <c r="J185" s="38">
        <v>0</v>
      </c>
      <c r="K185" s="37" t="s">
        <v>7375</v>
      </c>
      <c r="L185" s="37" t="s">
        <v>7376</v>
      </c>
      <c r="M185" s="37" t="s">
        <v>621</v>
      </c>
      <c r="N185" s="37"/>
      <c r="O185" s="37"/>
      <c r="P185" s="64" t="s">
        <v>5481</v>
      </c>
      <c r="Q185" s="37">
        <f t="shared" ref="Q185:Q216" si="4">+MONTH(A185)</f>
        <v>7</v>
      </c>
      <c r="R185" t="s">
        <v>369</v>
      </c>
    </row>
    <row r="186" spans="1:18" hidden="1" x14ac:dyDescent="0.25">
      <c r="A186" s="40">
        <v>45492</v>
      </c>
      <c r="B186" s="40">
        <v>45492</v>
      </c>
      <c r="C186" s="37" t="s">
        <v>7397</v>
      </c>
      <c r="D186" s="37" t="s">
        <v>7399</v>
      </c>
      <c r="E186" s="37" t="s">
        <v>7339</v>
      </c>
      <c r="F186" s="37" t="s">
        <v>532</v>
      </c>
      <c r="G186" s="38">
        <v>287467</v>
      </c>
      <c r="H186" s="38">
        <v>0</v>
      </c>
      <c r="I186" s="38">
        <v>11029442</v>
      </c>
      <c r="J186" s="38">
        <v>0</v>
      </c>
      <c r="K186" s="37" t="s">
        <v>7375</v>
      </c>
      <c r="L186" s="37" t="s">
        <v>7376</v>
      </c>
      <c r="M186" s="37" t="s">
        <v>621</v>
      </c>
      <c r="N186" s="37"/>
      <c r="O186" s="37"/>
      <c r="P186" s="64" t="s">
        <v>5481</v>
      </c>
      <c r="Q186" s="37">
        <f t="shared" si="4"/>
        <v>7</v>
      </c>
      <c r="R186" t="s">
        <v>369</v>
      </c>
    </row>
    <row r="187" spans="1:18" hidden="1" x14ac:dyDescent="0.25">
      <c r="A187" s="40">
        <v>45493</v>
      </c>
      <c r="B187" s="40">
        <v>45493</v>
      </c>
      <c r="C187" s="37" t="s">
        <v>7400</v>
      </c>
      <c r="D187" s="37" t="s">
        <v>7401</v>
      </c>
      <c r="E187" s="37" t="s">
        <v>7339</v>
      </c>
      <c r="F187" s="37" t="s">
        <v>532</v>
      </c>
      <c r="G187" s="38">
        <v>2087906</v>
      </c>
      <c r="H187" s="38">
        <v>0</v>
      </c>
      <c r="I187" s="38">
        <v>13117348</v>
      </c>
      <c r="J187" s="38">
        <v>0</v>
      </c>
      <c r="K187" s="37" t="s">
        <v>7391</v>
      </c>
      <c r="L187" s="37" t="s">
        <v>7392</v>
      </c>
      <c r="M187" s="37" t="s">
        <v>2283</v>
      </c>
      <c r="N187" s="37" t="s">
        <v>5745</v>
      </c>
      <c r="O187" s="37" t="s">
        <v>5745</v>
      </c>
      <c r="P187" s="64" t="s">
        <v>5481</v>
      </c>
      <c r="Q187" s="37">
        <f t="shared" si="4"/>
        <v>7</v>
      </c>
      <c r="R187" t="s">
        <v>369</v>
      </c>
    </row>
    <row r="188" spans="1:18" hidden="1" x14ac:dyDescent="0.25">
      <c r="A188" s="40">
        <v>45498</v>
      </c>
      <c r="B188" s="40">
        <v>45498</v>
      </c>
      <c r="C188" s="37" t="s">
        <v>7402</v>
      </c>
      <c r="D188" s="37" t="s">
        <v>7403</v>
      </c>
      <c r="E188" s="37" t="s">
        <v>7339</v>
      </c>
      <c r="F188" s="37" t="s">
        <v>532</v>
      </c>
      <c r="G188" s="38">
        <v>2602381</v>
      </c>
      <c r="H188" s="38">
        <v>0</v>
      </c>
      <c r="I188" s="38">
        <v>15719729</v>
      </c>
      <c r="J188" s="38">
        <v>0</v>
      </c>
      <c r="K188" s="37" t="s">
        <v>842</v>
      </c>
      <c r="L188" s="37" t="s">
        <v>294</v>
      </c>
      <c r="M188" s="37" t="s">
        <v>592</v>
      </c>
      <c r="N188" s="37" t="s">
        <v>4089</v>
      </c>
      <c r="O188" s="37" t="s">
        <v>4090</v>
      </c>
      <c r="P188" s="22" t="s">
        <v>3119</v>
      </c>
      <c r="Q188" s="37">
        <f t="shared" si="4"/>
        <v>7</v>
      </c>
      <c r="R188" t="s">
        <v>369</v>
      </c>
    </row>
    <row r="189" spans="1:18" hidden="1" x14ac:dyDescent="0.25">
      <c r="A189" s="40">
        <v>45504</v>
      </c>
      <c r="B189" s="40">
        <v>45504</v>
      </c>
      <c r="C189" s="37" t="s">
        <v>4347</v>
      </c>
      <c r="D189" s="37" t="s">
        <v>7346</v>
      </c>
      <c r="E189" s="37" t="s">
        <v>7339</v>
      </c>
      <c r="F189" s="37" t="s">
        <v>4225</v>
      </c>
      <c r="G189" s="38"/>
      <c r="H189" s="38"/>
      <c r="I189" s="38">
        <v>0</v>
      </c>
      <c r="J189" s="38">
        <v>0</v>
      </c>
      <c r="K189" s="37"/>
      <c r="L189" s="37"/>
      <c r="M189" s="37"/>
      <c r="N189" s="37"/>
      <c r="O189" s="37"/>
      <c r="P189" s="22" t="s">
        <v>3126</v>
      </c>
      <c r="Q189" s="172">
        <f t="shared" si="4"/>
        <v>7</v>
      </c>
      <c r="R189" s="8" t="s">
        <v>369</v>
      </c>
    </row>
    <row r="190" spans="1:18" hidden="1" x14ac:dyDescent="0.25">
      <c r="A190" s="40">
        <v>45505</v>
      </c>
      <c r="B190" s="40">
        <v>45505</v>
      </c>
      <c r="C190" s="37" t="s">
        <v>7404</v>
      </c>
      <c r="D190" s="37" t="s">
        <v>7405</v>
      </c>
      <c r="E190" s="37" t="s">
        <v>7339</v>
      </c>
      <c r="F190" s="37" t="s">
        <v>691</v>
      </c>
      <c r="G190" s="38">
        <v>1</v>
      </c>
      <c r="H190" s="38">
        <v>0</v>
      </c>
      <c r="I190" s="38">
        <v>1</v>
      </c>
      <c r="J190" s="38">
        <v>0</v>
      </c>
      <c r="K190" s="37"/>
      <c r="L190" s="37"/>
      <c r="M190" s="37" t="s">
        <v>7349</v>
      </c>
      <c r="N190" s="37" t="s">
        <v>3418</v>
      </c>
      <c r="O190" s="37" t="s">
        <v>3418</v>
      </c>
      <c r="P190" s="22" t="s">
        <v>3126</v>
      </c>
      <c r="Q190" s="172">
        <f t="shared" si="4"/>
        <v>8</v>
      </c>
      <c r="R190" s="8" t="s">
        <v>369</v>
      </c>
    </row>
    <row r="191" spans="1:18" hidden="1" x14ac:dyDescent="0.25">
      <c r="A191" s="40">
        <v>45505</v>
      </c>
      <c r="B191" s="40">
        <v>45505</v>
      </c>
      <c r="C191" s="37" t="s">
        <v>7406</v>
      </c>
      <c r="D191" s="37" t="s">
        <v>7407</v>
      </c>
      <c r="E191" s="37" t="s">
        <v>7339</v>
      </c>
      <c r="F191" s="37" t="s">
        <v>691</v>
      </c>
      <c r="G191" s="38">
        <v>1</v>
      </c>
      <c r="H191" s="38">
        <v>0</v>
      </c>
      <c r="I191" s="38">
        <v>2</v>
      </c>
      <c r="J191" s="38">
        <v>0</v>
      </c>
      <c r="K191" s="37"/>
      <c r="L191" s="37"/>
      <c r="M191" s="37" t="s">
        <v>7349</v>
      </c>
      <c r="N191" s="37" t="s">
        <v>3396</v>
      </c>
      <c r="O191" s="37" t="s">
        <v>3396</v>
      </c>
      <c r="P191" s="22" t="s">
        <v>3126</v>
      </c>
      <c r="Q191" s="172">
        <f t="shared" si="4"/>
        <v>8</v>
      </c>
      <c r="R191" s="8" t="s">
        <v>369</v>
      </c>
    </row>
    <row r="192" spans="1:18" hidden="1" x14ac:dyDescent="0.25">
      <c r="A192" s="40">
        <v>45505</v>
      </c>
      <c r="B192" s="40">
        <v>45505</v>
      </c>
      <c r="C192" s="37" t="s">
        <v>7408</v>
      </c>
      <c r="D192" s="37" t="s">
        <v>7409</v>
      </c>
      <c r="E192" s="37" t="s">
        <v>7339</v>
      </c>
      <c r="F192" s="37" t="s">
        <v>691</v>
      </c>
      <c r="G192" s="38">
        <v>1</v>
      </c>
      <c r="H192" s="38">
        <v>0</v>
      </c>
      <c r="I192" s="38">
        <v>3</v>
      </c>
      <c r="J192" s="38">
        <v>0</v>
      </c>
      <c r="K192" s="37"/>
      <c r="L192" s="37"/>
      <c r="M192" s="37" t="s">
        <v>7349</v>
      </c>
      <c r="N192" s="37" t="s">
        <v>3399</v>
      </c>
      <c r="O192" s="37" t="s">
        <v>3399</v>
      </c>
      <c r="P192" s="22" t="s">
        <v>3126</v>
      </c>
      <c r="Q192" s="172">
        <f t="shared" si="4"/>
        <v>8</v>
      </c>
      <c r="R192" s="8" t="s">
        <v>369</v>
      </c>
    </row>
    <row r="193" spans="1:18" hidden="1" x14ac:dyDescent="0.25">
      <c r="A193" s="40">
        <v>45505</v>
      </c>
      <c r="B193" s="40">
        <v>45505</v>
      </c>
      <c r="C193" s="37" t="s">
        <v>7410</v>
      </c>
      <c r="D193" s="37" t="s">
        <v>7411</v>
      </c>
      <c r="E193" s="37" t="s">
        <v>7339</v>
      </c>
      <c r="F193" s="37" t="s">
        <v>691</v>
      </c>
      <c r="G193" s="38">
        <v>1</v>
      </c>
      <c r="H193" s="38">
        <v>0</v>
      </c>
      <c r="I193" s="38">
        <v>4</v>
      </c>
      <c r="J193" s="38">
        <v>0</v>
      </c>
      <c r="K193" s="37"/>
      <c r="L193" s="37"/>
      <c r="M193" s="37" t="s">
        <v>7349</v>
      </c>
      <c r="N193" s="37" t="s">
        <v>3393</v>
      </c>
      <c r="O193" s="37" t="s">
        <v>3393</v>
      </c>
      <c r="P193" s="22" t="s">
        <v>3126</v>
      </c>
      <c r="Q193" s="172">
        <f t="shared" si="4"/>
        <v>8</v>
      </c>
      <c r="R193" s="8" t="s">
        <v>369</v>
      </c>
    </row>
    <row r="194" spans="1:18" hidden="1" x14ac:dyDescent="0.25">
      <c r="A194" s="40">
        <v>45505</v>
      </c>
      <c r="B194" s="40">
        <v>45505</v>
      </c>
      <c r="C194" s="37" t="s">
        <v>7412</v>
      </c>
      <c r="D194" s="37" t="s">
        <v>7413</v>
      </c>
      <c r="E194" s="37" t="s">
        <v>7339</v>
      </c>
      <c r="F194" s="37" t="s">
        <v>538</v>
      </c>
      <c r="G194" s="38">
        <v>207123</v>
      </c>
      <c r="H194" s="38">
        <v>0</v>
      </c>
      <c r="I194" s="38">
        <v>207127</v>
      </c>
      <c r="J194" s="38">
        <v>0</v>
      </c>
      <c r="K194" s="37"/>
      <c r="L194" s="37"/>
      <c r="M194" s="37" t="s">
        <v>1296</v>
      </c>
      <c r="N194" s="37"/>
      <c r="O194" s="37"/>
      <c r="P194" s="22" t="s">
        <v>3137</v>
      </c>
      <c r="Q194" s="37">
        <f t="shared" si="4"/>
        <v>8</v>
      </c>
      <c r="R194" t="s">
        <v>369</v>
      </c>
    </row>
    <row r="195" spans="1:18" hidden="1" x14ac:dyDescent="0.25">
      <c r="A195" s="40">
        <v>45505</v>
      </c>
      <c r="B195" s="40">
        <v>45505</v>
      </c>
      <c r="C195" s="37" t="s">
        <v>7414</v>
      </c>
      <c r="D195" s="37" t="s">
        <v>7415</v>
      </c>
      <c r="E195" s="37" t="s">
        <v>7339</v>
      </c>
      <c r="F195" s="37" t="s">
        <v>532</v>
      </c>
      <c r="G195" s="38">
        <v>599632</v>
      </c>
      <c r="H195" s="38">
        <v>0</v>
      </c>
      <c r="I195" s="38">
        <v>806759</v>
      </c>
      <c r="J195" s="38">
        <v>0</v>
      </c>
      <c r="K195" s="37" t="s">
        <v>7391</v>
      </c>
      <c r="L195" s="37" t="s">
        <v>7392</v>
      </c>
      <c r="M195" s="37" t="s">
        <v>2283</v>
      </c>
      <c r="N195" s="37" t="s">
        <v>3626</v>
      </c>
      <c r="O195" s="37" t="s">
        <v>3626</v>
      </c>
      <c r="P195" s="64" t="s">
        <v>5481</v>
      </c>
      <c r="Q195" s="37">
        <f t="shared" si="4"/>
        <v>8</v>
      </c>
      <c r="R195" t="s">
        <v>369</v>
      </c>
    </row>
    <row r="196" spans="1:18" hidden="1" x14ac:dyDescent="0.25">
      <c r="A196" s="40">
        <v>45505</v>
      </c>
      <c r="B196" s="40">
        <v>45505</v>
      </c>
      <c r="C196" s="37" t="s">
        <v>7416</v>
      </c>
      <c r="D196" s="37" t="s">
        <v>7417</v>
      </c>
      <c r="E196" s="37" t="s">
        <v>7339</v>
      </c>
      <c r="F196" s="37" t="s">
        <v>532</v>
      </c>
      <c r="G196" s="38">
        <v>1</v>
      </c>
      <c r="H196" s="38">
        <v>0</v>
      </c>
      <c r="I196" s="38">
        <v>806760</v>
      </c>
      <c r="J196" s="38">
        <v>0</v>
      </c>
      <c r="K196" s="37"/>
      <c r="L196" s="37"/>
      <c r="M196" s="37" t="s">
        <v>7349</v>
      </c>
      <c r="N196" s="37"/>
      <c r="O196" s="37"/>
      <c r="P196" s="22" t="s">
        <v>3126</v>
      </c>
      <c r="Q196" s="172">
        <f t="shared" si="4"/>
        <v>8</v>
      </c>
      <c r="R196" s="8" t="s">
        <v>369</v>
      </c>
    </row>
    <row r="197" spans="1:18" hidden="1" x14ac:dyDescent="0.25">
      <c r="A197" s="40">
        <v>45514</v>
      </c>
      <c r="B197" s="40">
        <v>45514</v>
      </c>
      <c r="C197" s="37" t="s">
        <v>7418</v>
      </c>
      <c r="D197" s="37" t="s">
        <v>7419</v>
      </c>
      <c r="E197" s="37" t="s">
        <v>7339</v>
      </c>
      <c r="F197" s="37" t="s">
        <v>691</v>
      </c>
      <c r="G197" s="38">
        <v>6</v>
      </c>
      <c r="H197" s="38">
        <v>0</v>
      </c>
      <c r="I197" s="38">
        <v>806766</v>
      </c>
      <c r="J197" s="38">
        <v>0</v>
      </c>
      <c r="K197" s="37"/>
      <c r="L197" s="37"/>
      <c r="M197" s="37" t="s">
        <v>7349</v>
      </c>
      <c r="N197" s="37" t="s">
        <v>3361</v>
      </c>
      <c r="O197" s="37" t="s">
        <v>3361</v>
      </c>
      <c r="P197" s="22" t="s">
        <v>3126</v>
      </c>
      <c r="Q197" s="172">
        <f t="shared" si="4"/>
        <v>8</v>
      </c>
      <c r="R197" s="8" t="s">
        <v>369</v>
      </c>
    </row>
    <row r="198" spans="1:18" hidden="1" x14ac:dyDescent="0.25">
      <c r="A198" s="40">
        <v>45514</v>
      </c>
      <c r="B198" s="40">
        <v>45514</v>
      </c>
      <c r="C198" s="37" t="s">
        <v>7420</v>
      </c>
      <c r="D198" s="37" t="s">
        <v>7421</v>
      </c>
      <c r="E198" s="37" t="s">
        <v>7339</v>
      </c>
      <c r="F198" s="37" t="s">
        <v>691</v>
      </c>
      <c r="G198" s="38">
        <v>6</v>
      </c>
      <c r="H198" s="38">
        <v>0</v>
      </c>
      <c r="I198" s="38">
        <v>806772</v>
      </c>
      <c r="J198" s="38">
        <v>0</v>
      </c>
      <c r="K198" s="37"/>
      <c r="L198" s="37"/>
      <c r="M198" s="37" t="s">
        <v>7349</v>
      </c>
      <c r="N198" s="37" t="s">
        <v>3418</v>
      </c>
      <c r="O198" s="37" t="s">
        <v>3418</v>
      </c>
      <c r="P198" s="22" t="s">
        <v>3126</v>
      </c>
      <c r="Q198" s="172">
        <f t="shared" si="4"/>
        <v>8</v>
      </c>
      <c r="R198" s="8" t="s">
        <v>369</v>
      </c>
    </row>
    <row r="199" spans="1:18" hidden="1" x14ac:dyDescent="0.25">
      <c r="A199" s="40">
        <v>45520</v>
      </c>
      <c r="B199" s="40">
        <v>45520</v>
      </c>
      <c r="C199" s="37" t="s">
        <v>7422</v>
      </c>
      <c r="D199" s="37" t="s">
        <v>7423</v>
      </c>
      <c r="E199" s="37" t="s">
        <v>7339</v>
      </c>
      <c r="F199" s="37" t="s">
        <v>538</v>
      </c>
      <c r="G199" s="38">
        <v>1213151</v>
      </c>
      <c r="H199" s="38">
        <v>0</v>
      </c>
      <c r="I199" s="38">
        <v>2019923</v>
      </c>
      <c r="J199" s="38">
        <v>0</v>
      </c>
      <c r="K199" s="37"/>
      <c r="L199" s="37"/>
      <c r="M199" s="37" t="s">
        <v>1296</v>
      </c>
      <c r="N199" s="37"/>
      <c r="O199" s="37"/>
      <c r="P199" s="22" t="s">
        <v>3137</v>
      </c>
      <c r="Q199" s="37">
        <f t="shared" si="4"/>
        <v>8</v>
      </c>
      <c r="R199" t="s">
        <v>369</v>
      </c>
    </row>
    <row r="200" spans="1:18" hidden="1" x14ac:dyDescent="0.25">
      <c r="A200" s="40">
        <v>45520</v>
      </c>
      <c r="B200" s="40">
        <v>45520</v>
      </c>
      <c r="C200" s="37" t="s">
        <v>7424</v>
      </c>
      <c r="D200" s="37" t="s">
        <v>7425</v>
      </c>
      <c r="E200" s="37" t="s">
        <v>7339</v>
      </c>
      <c r="F200" s="37" t="s">
        <v>538</v>
      </c>
      <c r="G200" s="38">
        <v>897534</v>
      </c>
      <c r="H200" s="38">
        <v>0</v>
      </c>
      <c r="I200" s="38">
        <v>2917457</v>
      </c>
      <c r="J200" s="38">
        <v>0</v>
      </c>
      <c r="K200" s="37"/>
      <c r="L200" s="37"/>
      <c r="M200" s="37" t="s">
        <v>1296</v>
      </c>
      <c r="N200" s="37"/>
      <c r="O200" s="37"/>
      <c r="P200" s="22" t="s">
        <v>3137</v>
      </c>
      <c r="Q200" s="37">
        <f t="shared" si="4"/>
        <v>8</v>
      </c>
      <c r="R200" t="s">
        <v>369</v>
      </c>
    </row>
    <row r="201" spans="1:18" hidden="1" x14ac:dyDescent="0.25">
      <c r="A201" s="40">
        <v>45520</v>
      </c>
      <c r="B201" s="40">
        <v>45520</v>
      </c>
      <c r="C201" s="37" t="s">
        <v>7426</v>
      </c>
      <c r="D201" s="37" t="s">
        <v>7427</v>
      </c>
      <c r="E201" s="37" t="s">
        <v>7339</v>
      </c>
      <c r="F201" s="37" t="s">
        <v>538</v>
      </c>
      <c r="G201" s="38">
        <v>927123</v>
      </c>
      <c r="H201" s="38">
        <v>0</v>
      </c>
      <c r="I201" s="38">
        <v>3844580</v>
      </c>
      <c r="J201" s="38">
        <v>0</v>
      </c>
      <c r="K201" s="37"/>
      <c r="L201" s="37"/>
      <c r="M201" s="37" t="s">
        <v>1296</v>
      </c>
      <c r="N201" s="37"/>
      <c r="O201" s="37"/>
      <c r="P201" s="22" t="s">
        <v>3137</v>
      </c>
      <c r="Q201" s="37">
        <f t="shared" si="4"/>
        <v>8</v>
      </c>
      <c r="R201" t="s">
        <v>369</v>
      </c>
    </row>
    <row r="202" spans="1:18" hidden="1" x14ac:dyDescent="0.25">
      <c r="A202" s="40">
        <v>45527</v>
      </c>
      <c r="B202" s="40">
        <v>45527</v>
      </c>
      <c r="C202" s="37" t="s">
        <v>7428</v>
      </c>
      <c r="D202" s="37" t="s">
        <v>7429</v>
      </c>
      <c r="E202" s="37" t="s">
        <v>7339</v>
      </c>
      <c r="F202" s="37" t="s">
        <v>532</v>
      </c>
      <c r="G202" s="38">
        <v>255708</v>
      </c>
      <c r="H202" s="38">
        <v>0</v>
      </c>
      <c r="I202" s="38">
        <v>4100288</v>
      </c>
      <c r="J202" s="38">
        <v>0</v>
      </c>
      <c r="K202" s="37" t="s">
        <v>7375</v>
      </c>
      <c r="L202" s="37" t="s">
        <v>7376</v>
      </c>
      <c r="M202" s="37" t="s">
        <v>7377</v>
      </c>
      <c r="N202" s="37"/>
      <c r="O202" s="37"/>
      <c r="P202" s="64" t="s">
        <v>5481</v>
      </c>
      <c r="Q202" s="37">
        <f t="shared" si="4"/>
        <v>8</v>
      </c>
      <c r="R202" t="s">
        <v>369</v>
      </c>
    </row>
    <row r="203" spans="1:18" hidden="1" x14ac:dyDescent="0.25">
      <c r="A203" s="40">
        <v>45535</v>
      </c>
      <c r="B203" s="40">
        <v>45535</v>
      </c>
      <c r="C203" s="37" t="s">
        <v>4383</v>
      </c>
      <c r="D203" s="37" t="s">
        <v>7346</v>
      </c>
      <c r="E203" s="37" t="s">
        <v>7339</v>
      </c>
      <c r="F203" s="37" t="s">
        <v>4225</v>
      </c>
      <c r="G203" s="38"/>
      <c r="H203" s="38"/>
      <c r="I203" s="38">
        <v>0</v>
      </c>
      <c r="J203" s="38">
        <v>0</v>
      </c>
      <c r="K203" s="37"/>
      <c r="L203" s="37"/>
      <c r="M203" s="37"/>
      <c r="N203" s="37"/>
      <c r="O203" s="37"/>
      <c r="P203" s="22" t="s">
        <v>3126</v>
      </c>
      <c r="Q203" s="172">
        <f t="shared" si="4"/>
        <v>8</v>
      </c>
      <c r="R203" s="8" t="s">
        <v>369</v>
      </c>
    </row>
    <row r="204" spans="1:18" hidden="1" x14ac:dyDescent="0.25">
      <c r="A204" s="40">
        <v>45547</v>
      </c>
      <c r="B204" s="40">
        <v>45547</v>
      </c>
      <c r="C204" s="37" t="s">
        <v>7430</v>
      </c>
      <c r="D204" s="37" t="s">
        <v>7431</v>
      </c>
      <c r="E204" s="37" t="s">
        <v>7339</v>
      </c>
      <c r="F204" s="37" t="s">
        <v>532</v>
      </c>
      <c r="G204" s="38">
        <v>4467143</v>
      </c>
      <c r="H204" s="38">
        <v>0</v>
      </c>
      <c r="I204" s="38">
        <v>4467143</v>
      </c>
      <c r="J204" s="38">
        <v>0</v>
      </c>
      <c r="K204" s="37" t="s">
        <v>7343</v>
      </c>
      <c r="L204" s="37" t="s">
        <v>7344</v>
      </c>
      <c r="M204" s="37" t="s">
        <v>2283</v>
      </c>
      <c r="N204" s="37" t="s">
        <v>6462</v>
      </c>
      <c r="O204" s="37" t="s">
        <v>6462</v>
      </c>
      <c r="P204" s="64" t="s">
        <v>5481</v>
      </c>
      <c r="Q204" s="37">
        <f t="shared" si="4"/>
        <v>9</v>
      </c>
      <c r="R204" t="s">
        <v>369</v>
      </c>
    </row>
    <row r="205" spans="1:18" hidden="1" x14ac:dyDescent="0.25">
      <c r="A205" s="40">
        <v>45551</v>
      </c>
      <c r="B205" s="40">
        <v>45551</v>
      </c>
      <c r="C205" s="37" t="s">
        <v>7432</v>
      </c>
      <c r="D205" s="37" t="s">
        <v>7433</v>
      </c>
      <c r="E205" s="37" t="s">
        <v>7339</v>
      </c>
      <c r="F205" s="37" t="s">
        <v>532</v>
      </c>
      <c r="G205" s="38">
        <v>696342</v>
      </c>
      <c r="H205" s="38">
        <v>0</v>
      </c>
      <c r="I205" s="38">
        <v>5163485</v>
      </c>
      <c r="J205" s="38">
        <v>0</v>
      </c>
      <c r="K205" s="37" t="s">
        <v>6284</v>
      </c>
      <c r="L205" s="37" t="s">
        <v>6285</v>
      </c>
      <c r="M205" s="37" t="s">
        <v>2283</v>
      </c>
      <c r="N205" s="37" t="s">
        <v>6107</v>
      </c>
      <c r="O205" s="37" t="s">
        <v>6107</v>
      </c>
      <c r="P205" s="64" t="s">
        <v>5481</v>
      </c>
      <c r="Q205" s="37">
        <f t="shared" si="4"/>
        <v>9</v>
      </c>
      <c r="R205" t="s">
        <v>369</v>
      </c>
    </row>
    <row r="206" spans="1:18" hidden="1" x14ac:dyDescent="0.25">
      <c r="A206" s="40">
        <v>45552</v>
      </c>
      <c r="B206" s="40">
        <v>45552</v>
      </c>
      <c r="C206" s="37" t="s">
        <v>7434</v>
      </c>
      <c r="D206" s="37" t="s">
        <v>7435</v>
      </c>
      <c r="E206" s="37" t="s">
        <v>7339</v>
      </c>
      <c r="F206" s="37" t="s">
        <v>538</v>
      </c>
      <c r="G206" s="38">
        <v>575342</v>
      </c>
      <c r="H206" s="38">
        <v>0</v>
      </c>
      <c r="I206" s="38">
        <v>5738827</v>
      </c>
      <c r="J206" s="38">
        <v>0</v>
      </c>
      <c r="K206" s="37"/>
      <c r="L206" s="37"/>
      <c r="M206" s="37" t="s">
        <v>3136</v>
      </c>
      <c r="N206" s="37"/>
      <c r="O206" s="37"/>
      <c r="P206" s="22" t="s">
        <v>3137</v>
      </c>
      <c r="Q206" s="37">
        <f t="shared" si="4"/>
        <v>9</v>
      </c>
      <c r="R206" t="s">
        <v>369</v>
      </c>
    </row>
    <row r="207" spans="1:18" hidden="1" x14ac:dyDescent="0.25">
      <c r="A207" s="40">
        <v>45552</v>
      </c>
      <c r="B207" s="40">
        <v>45552</v>
      </c>
      <c r="C207" s="37" t="s">
        <v>7436</v>
      </c>
      <c r="D207" s="37" t="s">
        <v>7437</v>
      </c>
      <c r="E207" s="37" t="s">
        <v>7339</v>
      </c>
      <c r="F207" s="37" t="s">
        <v>538</v>
      </c>
      <c r="G207" s="38">
        <v>579945</v>
      </c>
      <c r="H207" s="38">
        <v>0</v>
      </c>
      <c r="I207" s="38">
        <v>6318772</v>
      </c>
      <c r="J207" s="38">
        <v>0</v>
      </c>
      <c r="K207" s="37"/>
      <c r="L207" s="37"/>
      <c r="M207" s="37" t="s">
        <v>3136</v>
      </c>
      <c r="N207" s="37"/>
      <c r="O207" s="37"/>
      <c r="P207" s="22" t="s">
        <v>3137</v>
      </c>
      <c r="Q207" s="37">
        <f t="shared" si="4"/>
        <v>9</v>
      </c>
      <c r="R207" t="s">
        <v>369</v>
      </c>
    </row>
    <row r="208" spans="1:18" hidden="1" x14ac:dyDescent="0.25">
      <c r="A208" s="40">
        <v>45552</v>
      </c>
      <c r="B208" s="40">
        <v>45552</v>
      </c>
      <c r="C208" s="37" t="s">
        <v>7438</v>
      </c>
      <c r="D208" s="37" t="s">
        <v>7439</v>
      </c>
      <c r="E208" s="37" t="s">
        <v>7339</v>
      </c>
      <c r="F208" s="37" t="s">
        <v>532</v>
      </c>
      <c r="G208" s="38">
        <v>1941545</v>
      </c>
      <c r="H208" s="38">
        <v>0</v>
      </c>
      <c r="I208" s="38">
        <v>8260317</v>
      </c>
      <c r="J208" s="38">
        <v>0</v>
      </c>
      <c r="K208" s="37" t="s">
        <v>6284</v>
      </c>
      <c r="L208" s="37" t="s">
        <v>6285</v>
      </c>
      <c r="M208" s="37" t="s">
        <v>2283</v>
      </c>
      <c r="N208" s="37" t="s">
        <v>7440</v>
      </c>
      <c r="O208" s="37" t="s">
        <v>7440</v>
      </c>
      <c r="P208" s="64" t="s">
        <v>5481</v>
      </c>
      <c r="Q208" s="37">
        <f t="shared" si="4"/>
        <v>9</v>
      </c>
      <c r="R208" t="s">
        <v>369</v>
      </c>
    </row>
    <row r="209" spans="1:18" hidden="1" x14ac:dyDescent="0.25">
      <c r="A209" s="40">
        <v>45552</v>
      </c>
      <c r="B209" s="40">
        <v>45552</v>
      </c>
      <c r="C209" s="37" t="s">
        <v>7441</v>
      </c>
      <c r="D209" s="37" t="s">
        <v>7442</v>
      </c>
      <c r="E209" s="37" t="s">
        <v>7339</v>
      </c>
      <c r="F209" s="37" t="s">
        <v>1287</v>
      </c>
      <c r="G209" s="38">
        <v>1</v>
      </c>
      <c r="H209" s="38">
        <v>0</v>
      </c>
      <c r="I209" s="38">
        <v>8260318</v>
      </c>
      <c r="J209" s="38">
        <v>0</v>
      </c>
      <c r="K209" s="37" t="s">
        <v>7365</v>
      </c>
      <c r="L209" s="37" t="s">
        <v>7366</v>
      </c>
      <c r="M209" s="37" t="s">
        <v>1296</v>
      </c>
      <c r="N209" s="37"/>
      <c r="O209" s="37"/>
      <c r="P209" s="22" t="s">
        <v>3126</v>
      </c>
      <c r="Q209" s="172">
        <f t="shared" si="4"/>
        <v>9</v>
      </c>
      <c r="R209" s="8" t="s">
        <v>369</v>
      </c>
    </row>
    <row r="210" spans="1:18" hidden="1" x14ac:dyDescent="0.25">
      <c r="A210" s="40">
        <v>45558</v>
      </c>
      <c r="B210" s="40">
        <v>45558</v>
      </c>
      <c r="C210" s="37" t="s">
        <v>7443</v>
      </c>
      <c r="D210" s="37" t="s">
        <v>7444</v>
      </c>
      <c r="E210" s="37" t="s">
        <v>7339</v>
      </c>
      <c r="F210" s="37" t="s">
        <v>532</v>
      </c>
      <c r="G210" s="38">
        <v>932000</v>
      </c>
      <c r="H210" s="38">
        <v>0</v>
      </c>
      <c r="I210" s="38">
        <v>9192318</v>
      </c>
      <c r="J210" s="38">
        <v>0</v>
      </c>
      <c r="K210" s="37" t="s">
        <v>704</v>
      </c>
      <c r="L210" s="37" t="s">
        <v>705</v>
      </c>
      <c r="M210" s="37" t="s">
        <v>535</v>
      </c>
      <c r="N210" s="37"/>
      <c r="O210" s="37"/>
      <c r="P210" s="22" t="s">
        <v>3126</v>
      </c>
      <c r="Q210" s="172">
        <f t="shared" si="4"/>
        <v>9</v>
      </c>
      <c r="R210" s="8" t="s">
        <v>369</v>
      </c>
    </row>
    <row r="211" spans="1:18" hidden="1" x14ac:dyDescent="0.25">
      <c r="A211" s="40">
        <v>45559</v>
      </c>
      <c r="B211" s="40">
        <v>45559</v>
      </c>
      <c r="C211" s="37" t="s">
        <v>7445</v>
      </c>
      <c r="D211" s="37" t="s">
        <v>7446</v>
      </c>
      <c r="E211" s="37" t="s">
        <v>7339</v>
      </c>
      <c r="F211" s="37" t="s">
        <v>532</v>
      </c>
      <c r="G211" s="38">
        <v>-39300000</v>
      </c>
      <c r="H211" s="38">
        <v>39300000</v>
      </c>
      <c r="I211" s="38">
        <v>0</v>
      </c>
      <c r="J211" s="38">
        <v>30107682</v>
      </c>
      <c r="K211" s="37" t="s">
        <v>1025</v>
      </c>
      <c r="L211" s="37" t="s">
        <v>1026</v>
      </c>
      <c r="M211" s="37" t="s">
        <v>4206</v>
      </c>
      <c r="N211" s="37"/>
      <c r="O211" s="37"/>
      <c r="P211" s="64" t="s">
        <v>5481</v>
      </c>
      <c r="Q211" s="37">
        <f t="shared" si="4"/>
        <v>9</v>
      </c>
      <c r="R211" t="s">
        <v>369</v>
      </c>
    </row>
    <row r="212" spans="1:18" hidden="1" x14ac:dyDescent="0.25">
      <c r="A212" s="40">
        <v>45559</v>
      </c>
      <c r="B212" s="40">
        <v>45559</v>
      </c>
      <c r="C212" s="37" t="s">
        <v>7447</v>
      </c>
      <c r="D212" s="37" t="s">
        <v>7448</v>
      </c>
      <c r="E212" s="37" t="s">
        <v>7339</v>
      </c>
      <c r="F212" s="37" t="s">
        <v>538</v>
      </c>
      <c r="G212" s="38">
        <v>1984894</v>
      </c>
      <c r="H212" s="38">
        <v>0</v>
      </c>
      <c r="I212" s="38">
        <v>0</v>
      </c>
      <c r="J212" s="38">
        <v>28122788</v>
      </c>
      <c r="K212" s="37"/>
      <c r="L212" s="37"/>
      <c r="M212" s="37" t="s">
        <v>3136</v>
      </c>
      <c r="N212" s="37"/>
      <c r="O212" s="37"/>
      <c r="P212" s="22" t="s">
        <v>3137</v>
      </c>
      <c r="Q212" s="37">
        <f t="shared" si="4"/>
        <v>9</v>
      </c>
      <c r="R212" t="s">
        <v>369</v>
      </c>
    </row>
    <row r="213" spans="1:18" hidden="1" x14ac:dyDescent="0.25">
      <c r="A213" s="40">
        <v>45559</v>
      </c>
      <c r="B213" s="40">
        <v>45559</v>
      </c>
      <c r="C213" s="37" t="s">
        <v>7449</v>
      </c>
      <c r="D213" s="37" t="s">
        <v>7450</v>
      </c>
      <c r="E213" s="37" t="s">
        <v>7339</v>
      </c>
      <c r="F213" s="37" t="s">
        <v>635</v>
      </c>
      <c r="G213" s="38">
        <v>1180000</v>
      </c>
      <c r="H213" s="38">
        <v>0</v>
      </c>
      <c r="I213" s="38">
        <v>0</v>
      </c>
      <c r="J213" s="38">
        <v>26942788</v>
      </c>
      <c r="K213" s="37"/>
      <c r="L213" s="37"/>
      <c r="M213" s="37"/>
      <c r="N213" s="37"/>
      <c r="O213" s="37"/>
      <c r="P213" s="22" t="s">
        <v>3126</v>
      </c>
      <c r="Q213" s="172">
        <f t="shared" si="4"/>
        <v>9</v>
      </c>
      <c r="R213" s="8" t="s">
        <v>369</v>
      </c>
    </row>
    <row r="214" spans="1:18" hidden="1" x14ac:dyDescent="0.25">
      <c r="A214" s="40">
        <v>45559</v>
      </c>
      <c r="B214" s="40">
        <v>45559</v>
      </c>
      <c r="C214" s="37" t="s">
        <v>7451</v>
      </c>
      <c r="D214" s="37" t="s">
        <v>7452</v>
      </c>
      <c r="E214" s="37" t="s">
        <v>7339</v>
      </c>
      <c r="F214" s="37" t="s">
        <v>532</v>
      </c>
      <c r="G214" s="38">
        <v>2050000</v>
      </c>
      <c r="H214" s="38">
        <v>0</v>
      </c>
      <c r="I214" s="38">
        <v>0</v>
      </c>
      <c r="J214" s="38">
        <v>24892788</v>
      </c>
      <c r="K214" s="37" t="s">
        <v>4652</v>
      </c>
      <c r="L214" s="37" t="s">
        <v>306</v>
      </c>
      <c r="M214" s="37" t="s">
        <v>2793</v>
      </c>
      <c r="N214" s="37"/>
      <c r="O214" s="37"/>
      <c r="P214" s="22" t="s">
        <v>3126</v>
      </c>
      <c r="Q214" s="172">
        <f t="shared" si="4"/>
        <v>9</v>
      </c>
      <c r="R214" s="8" t="s">
        <v>369</v>
      </c>
    </row>
    <row r="215" spans="1:18" hidden="1" x14ac:dyDescent="0.25">
      <c r="A215" s="40">
        <v>45561</v>
      </c>
      <c r="B215" s="40">
        <v>45561</v>
      </c>
      <c r="C215" s="37" t="s">
        <v>7453</v>
      </c>
      <c r="D215" s="37" t="s">
        <v>7454</v>
      </c>
      <c r="E215" s="37" t="s">
        <v>7339</v>
      </c>
      <c r="F215" s="37" t="s">
        <v>532</v>
      </c>
      <c r="G215" s="38">
        <v>412102</v>
      </c>
      <c r="H215" s="38">
        <v>0</v>
      </c>
      <c r="I215" s="38">
        <v>0</v>
      </c>
      <c r="J215" s="38">
        <v>24480686</v>
      </c>
      <c r="K215" s="37" t="s">
        <v>6284</v>
      </c>
      <c r="L215" s="37" t="s">
        <v>6285</v>
      </c>
      <c r="M215" s="37" t="s">
        <v>2283</v>
      </c>
      <c r="N215" s="37" t="s">
        <v>6696</v>
      </c>
      <c r="O215" s="37" t="s">
        <v>6696</v>
      </c>
      <c r="P215" s="64" t="s">
        <v>5481</v>
      </c>
      <c r="Q215" s="37">
        <f t="shared" si="4"/>
        <v>9</v>
      </c>
      <c r="R215" t="s">
        <v>369</v>
      </c>
    </row>
    <row r="216" spans="1:18" hidden="1" x14ac:dyDescent="0.25">
      <c r="A216" s="40">
        <v>45565</v>
      </c>
      <c r="B216" s="40">
        <v>45565</v>
      </c>
      <c r="C216" s="37" t="s">
        <v>4422</v>
      </c>
      <c r="D216" s="37" t="s">
        <v>7346</v>
      </c>
      <c r="E216" s="37" t="s">
        <v>7339</v>
      </c>
      <c r="F216" s="37" t="s">
        <v>4225</v>
      </c>
      <c r="G216" s="38"/>
      <c r="H216" s="38"/>
      <c r="I216" s="38">
        <v>0</v>
      </c>
      <c r="J216" s="38">
        <v>0</v>
      </c>
      <c r="K216" s="37"/>
      <c r="L216" s="37"/>
      <c r="M216" s="37"/>
      <c r="N216" s="37"/>
      <c r="O216" s="37"/>
      <c r="P216" s="22" t="s">
        <v>3126</v>
      </c>
      <c r="Q216" s="172">
        <f t="shared" si="4"/>
        <v>9</v>
      </c>
      <c r="R216" s="8" t="s">
        <v>369</v>
      </c>
    </row>
    <row r="217" spans="1:18" hidden="1" x14ac:dyDescent="0.25"/>
    <row r="218" spans="1:18" s="169" customFormat="1" hidden="1" x14ac:dyDescent="0.25">
      <c r="A218" s="169" t="s">
        <v>8914</v>
      </c>
      <c r="Q218" s="8"/>
      <c r="R218" s="8"/>
    </row>
    <row r="219" spans="1:18" ht="15" hidden="1" customHeight="1" x14ac:dyDescent="0.25">
      <c r="A219" s="17" t="s">
        <v>492</v>
      </c>
      <c r="B219" s="17" t="s">
        <v>493</v>
      </c>
      <c r="C219" s="18" t="s">
        <v>494</v>
      </c>
      <c r="D219" s="18" t="s">
        <v>495</v>
      </c>
      <c r="E219" s="18" t="s">
        <v>496</v>
      </c>
      <c r="F219" s="18" t="s">
        <v>497</v>
      </c>
      <c r="G219" s="19" t="s">
        <v>498</v>
      </c>
      <c r="H219" s="19" t="s">
        <v>499</v>
      </c>
      <c r="I219" s="19" t="s">
        <v>500</v>
      </c>
      <c r="J219" s="19" t="s">
        <v>501</v>
      </c>
      <c r="K219" s="18" t="s">
        <v>502</v>
      </c>
      <c r="L219" s="18" t="s">
        <v>503</v>
      </c>
      <c r="M219" s="18" t="s">
        <v>504</v>
      </c>
      <c r="N219" s="18" t="s">
        <v>505</v>
      </c>
      <c r="O219" s="18" t="s">
        <v>506</v>
      </c>
      <c r="P219" s="18" t="s">
        <v>507</v>
      </c>
      <c r="Q219" s="33" t="s">
        <v>4406</v>
      </c>
    </row>
    <row r="220" spans="1:18" hidden="1" x14ac:dyDescent="0.25">
      <c r="A220" s="21">
        <v>45566</v>
      </c>
      <c r="B220" s="21">
        <v>45566</v>
      </c>
      <c r="C220" s="22" t="s">
        <v>8603</v>
      </c>
      <c r="D220" s="22" t="s">
        <v>8604</v>
      </c>
      <c r="E220" s="22" t="s">
        <v>4205</v>
      </c>
      <c r="F220" s="22" t="s">
        <v>1183</v>
      </c>
      <c r="G220" s="23">
        <v>866721</v>
      </c>
      <c r="H220" s="23">
        <v>0</v>
      </c>
      <c r="I220" s="23">
        <v>866721</v>
      </c>
      <c r="J220" s="23">
        <v>0</v>
      </c>
      <c r="K220" s="22" t="s">
        <v>1184</v>
      </c>
      <c r="L220" s="22" t="s">
        <v>1185</v>
      </c>
      <c r="M220" s="22" t="s">
        <v>3137</v>
      </c>
      <c r="N220" s="22"/>
      <c r="O220" s="22"/>
      <c r="P220" s="22" t="s">
        <v>4779</v>
      </c>
      <c r="Q220" s="172">
        <f t="shared" ref="Q220" si="5">+MONTH(A220)</f>
        <v>10</v>
      </c>
      <c r="R220" s="8" t="s">
        <v>369</v>
      </c>
    </row>
    <row r="221" spans="1:18" hidden="1" x14ac:dyDescent="0.25">
      <c r="A221" s="21">
        <v>45566</v>
      </c>
      <c r="B221" s="21">
        <v>45566</v>
      </c>
      <c r="C221" s="22" t="s">
        <v>8605</v>
      </c>
      <c r="D221" s="22" t="s">
        <v>8606</v>
      </c>
      <c r="E221" s="22" t="s">
        <v>4205</v>
      </c>
      <c r="F221" s="22" t="s">
        <v>1183</v>
      </c>
      <c r="G221" s="23">
        <v>515378</v>
      </c>
      <c r="H221" s="23">
        <v>0</v>
      </c>
      <c r="I221" s="23">
        <v>1382099</v>
      </c>
      <c r="J221" s="23">
        <v>0</v>
      </c>
      <c r="K221" s="22" t="s">
        <v>1184</v>
      </c>
      <c r="L221" s="22" t="s">
        <v>1185</v>
      </c>
      <c r="M221" s="22" t="s">
        <v>3137</v>
      </c>
      <c r="N221" s="22"/>
      <c r="O221" s="22"/>
      <c r="P221" s="22" t="s">
        <v>4779</v>
      </c>
      <c r="Q221" s="172">
        <f t="shared" ref="Q221:Q259" si="6">+MONTH(A221)</f>
        <v>10</v>
      </c>
      <c r="R221" s="8" t="s">
        <v>369</v>
      </c>
    </row>
    <row r="222" spans="1:18" hidden="1" x14ac:dyDescent="0.25">
      <c r="A222" s="21">
        <v>45566</v>
      </c>
      <c r="B222" s="21">
        <v>45566</v>
      </c>
      <c r="C222" s="22" t="s">
        <v>8607</v>
      </c>
      <c r="D222" s="22" t="s">
        <v>8608</v>
      </c>
      <c r="E222" s="22" t="s">
        <v>4205</v>
      </c>
      <c r="F222" s="22" t="s">
        <v>1183</v>
      </c>
      <c r="G222" s="23">
        <v>185268</v>
      </c>
      <c r="H222" s="23">
        <v>0</v>
      </c>
      <c r="I222" s="23">
        <v>1567367</v>
      </c>
      <c r="J222" s="23">
        <v>0</v>
      </c>
      <c r="K222" s="22" t="s">
        <v>1184</v>
      </c>
      <c r="L222" s="22" t="s">
        <v>1185</v>
      </c>
      <c r="M222" s="22" t="s">
        <v>3137</v>
      </c>
      <c r="N222" s="22"/>
      <c r="O222" s="22"/>
      <c r="P222" s="22"/>
      <c r="Q222" s="172">
        <f t="shared" si="6"/>
        <v>10</v>
      </c>
      <c r="R222" s="8" t="s">
        <v>369</v>
      </c>
    </row>
    <row r="223" spans="1:18" hidden="1" x14ac:dyDescent="0.25">
      <c r="A223" s="21">
        <v>45569</v>
      </c>
      <c r="B223" s="21">
        <v>45569</v>
      </c>
      <c r="C223" s="22" t="s">
        <v>8609</v>
      </c>
      <c r="D223" s="22" t="s">
        <v>8610</v>
      </c>
      <c r="E223" s="22" t="s">
        <v>4205</v>
      </c>
      <c r="F223" s="22" t="s">
        <v>532</v>
      </c>
      <c r="G223" s="23">
        <v>12428581</v>
      </c>
      <c r="H223" s="23">
        <v>0</v>
      </c>
      <c r="I223" s="23">
        <v>13995948</v>
      </c>
      <c r="J223" s="23">
        <v>0</v>
      </c>
      <c r="K223" s="22" t="s">
        <v>7343</v>
      </c>
      <c r="L223" s="22" t="s">
        <v>7344</v>
      </c>
      <c r="M223" s="22" t="s">
        <v>3137</v>
      </c>
      <c r="N223" s="22" t="s">
        <v>6397</v>
      </c>
      <c r="O223" s="22" t="s">
        <v>6397</v>
      </c>
      <c r="P223" s="22" t="s">
        <v>7936</v>
      </c>
      <c r="Q223" s="172">
        <f t="shared" si="6"/>
        <v>10</v>
      </c>
      <c r="R223" s="8" t="s">
        <v>369</v>
      </c>
    </row>
    <row r="224" spans="1:18" hidden="1" x14ac:dyDescent="0.25">
      <c r="A224" s="21">
        <v>45569</v>
      </c>
      <c r="B224" s="21">
        <v>45569</v>
      </c>
      <c r="C224" s="22" t="s">
        <v>8611</v>
      </c>
      <c r="D224" s="22" t="s">
        <v>8612</v>
      </c>
      <c r="E224" s="22" t="s">
        <v>4205</v>
      </c>
      <c r="F224" s="22" t="s">
        <v>532</v>
      </c>
      <c r="G224" s="23">
        <v>21488054</v>
      </c>
      <c r="H224" s="23">
        <v>0</v>
      </c>
      <c r="I224" s="23">
        <v>35484002</v>
      </c>
      <c r="J224" s="23">
        <v>0</v>
      </c>
      <c r="K224" s="22" t="s">
        <v>7343</v>
      </c>
      <c r="L224" s="22" t="s">
        <v>7344</v>
      </c>
      <c r="M224" s="22" t="s">
        <v>3137</v>
      </c>
      <c r="N224" s="22" t="s">
        <v>6442</v>
      </c>
      <c r="O224" s="22" t="s">
        <v>6442</v>
      </c>
      <c r="P224" s="22" t="s">
        <v>7936</v>
      </c>
      <c r="Q224" s="172">
        <f t="shared" si="6"/>
        <v>10</v>
      </c>
      <c r="R224" s="8" t="s">
        <v>369</v>
      </c>
    </row>
    <row r="225" spans="1:18" hidden="1" x14ac:dyDescent="0.25">
      <c r="A225" s="21">
        <v>45574</v>
      </c>
      <c r="B225" s="21">
        <v>45574</v>
      </c>
      <c r="C225" s="22" t="s">
        <v>8613</v>
      </c>
      <c r="D225" s="22" t="s">
        <v>8614</v>
      </c>
      <c r="E225" s="22" t="s">
        <v>4205</v>
      </c>
      <c r="F225" s="22" t="s">
        <v>532</v>
      </c>
      <c r="G225" s="23">
        <v>30082192</v>
      </c>
      <c r="H225" s="23">
        <v>0</v>
      </c>
      <c r="I225" s="23">
        <v>65566194</v>
      </c>
      <c r="J225" s="23">
        <v>0</v>
      </c>
      <c r="K225" s="22" t="s">
        <v>4571</v>
      </c>
      <c r="L225" s="22" t="s">
        <v>4572</v>
      </c>
      <c r="M225" s="22" t="s">
        <v>3137</v>
      </c>
      <c r="N225" s="22"/>
      <c r="O225" s="22"/>
      <c r="P225" s="22" t="s">
        <v>4428</v>
      </c>
      <c r="Q225" s="172">
        <f t="shared" si="6"/>
        <v>10</v>
      </c>
      <c r="R225" s="8" t="s">
        <v>369</v>
      </c>
    </row>
    <row r="226" spans="1:18" hidden="1" x14ac:dyDescent="0.25">
      <c r="A226" s="21">
        <v>45579</v>
      </c>
      <c r="B226" s="21">
        <v>45579</v>
      </c>
      <c r="C226" s="22" t="s">
        <v>8615</v>
      </c>
      <c r="D226" s="22" t="s">
        <v>4305</v>
      </c>
      <c r="E226" s="22" t="s">
        <v>4205</v>
      </c>
      <c r="F226" s="22" t="s">
        <v>1183</v>
      </c>
      <c r="G226" s="23">
        <v>2876006</v>
      </c>
      <c r="H226" s="23">
        <v>0</v>
      </c>
      <c r="I226" s="23">
        <v>68442200</v>
      </c>
      <c r="J226" s="23">
        <v>0</v>
      </c>
      <c r="K226" s="22" t="s">
        <v>1184</v>
      </c>
      <c r="L226" s="22" t="s">
        <v>1185</v>
      </c>
      <c r="M226" s="22" t="s">
        <v>3137</v>
      </c>
      <c r="N226" s="22"/>
      <c r="O226" s="22"/>
      <c r="P226" s="22" t="s">
        <v>4779</v>
      </c>
      <c r="Q226" s="172">
        <f t="shared" si="6"/>
        <v>10</v>
      </c>
      <c r="R226" s="8" t="s">
        <v>369</v>
      </c>
    </row>
    <row r="227" spans="1:18" hidden="1" x14ac:dyDescent="0.25">
      <c r="A227" s="21">
        <v>45579</v>
      </c>
      <c r="B227" s="21">
        <v>45579</v>
      </c>
      <c r="C227" s="22" t="s">
        <v>8616</v>
      </c>
      <c r="D227" s="22" t="s">
        <v>8612</v>
      </c>
      <c r="E227" s="22" t="s">
        <v>4205</v>
      </c>
      <c r="F227" s="22" t="s">
        <v>532</v>
      </c>
      <c r="G227" s="23">
        <v>875829</v>
      </c>
      <c r="H227" s="23">
        <v>0</v>
      </c>
      <c r="I227" s="23">
        <v>69318029</v>
      </c>
      <c r="J227" s="23">
        <v>0</v>
      </c>
      <c r="K227" s="22" t="s">
        <v>6284</v>
      </c>
      <c r="L227" s="22" t="s">
        <v>6285</v>
      </c>
      <c r="M227" s="22" t="s">
        <v>3137</v>
      </c>
      <c r="N227" s="22" t="s">
        <v>6752</v>
      </c>
      <c r="O227" s="22" t="s">
        <v>6752</v>
      </c>
      <c r="P227" s="22" t="s">
        <v>7936</v>
      </c>
      <c r="Q227" s="172">
        <f t="shared" si="6"/>
        <v>10</v>
      </c>
      <c r="R227" s="8" t="s">
        <v>369</v>
      </c>
    </row>
    <row r="228" spans="1:18" hidden="1" x14ac:dyDescent="0.25">
      <c r="A228" s="21">
        <v>45579</v>
      </c>
      <c r="B228" s="21">
        <v>45579</v>
      </c>
      <c r="C228" s="22" t="s">
        <v>8617</v>
      </c>
      <c r="D228" s="22" t="s">
        <v>8612</v>
      </c>
      <c r="E228" s="22" t="s">
        <v>4205</v>
      </c>
      <c r="F228" s="22" t="s">
        <v>532</v>
      </c>
      <c r="G228" s="23">
        <v>524042</v>
      </c>
      <c r="H228" s="23">
        <v>0</v>
      </c>
      <c r="I228" s="23">
        <v>69842071</v>
      </c>
      <c r="J228" s="23">
        <v>0</v>
      </c>
      <c r="K228" s="22" t="s">
        <v>6284</v>
      </c>
      <c r="L228" s="22" t="s">
        <v>6285</v>
      </c>
      <c r="M228" s="22" t="s">
        <v>3137</v>
      </c>
      <c r="N228" s="22" t="s">
        <v>6694</v>
      </c>
      <c r="O228" s="22" t="s">
        <v>6694</v>
      </c>
      <c r="P228" s="22" t="s">
        <v>7936</v>
      </c>
      <c r="Q228" s="172">
        <f t="shared" si="6"/>
        <v>10</v>
      </c>
      <c r="R228" s="8" t="s">
        <v>369</v>
      </c>
    </row>
    <row r="229" spans="1:18" hidden="1" x14ac:dyDescent="0.25">
      <c r="A229" s="21">
        <v>45580</v>
      </c>
      <c r="B229" s="21">
        <v>45580</v>
      </c>
      <c r="C229" s="22" t="s">
        <v>8618</v>
      </c>
      <c r="D229" s="22" t="s">
        <v>8612</v>
      </c>
      <c r="E229" s="22" t="s">
        <v>4205</v>
      </c>
      <c r="F229" s="22" t="s">
        <v>532</v>
      </c>
      <c r="G229" s="23">
        <v>3323480</v>
      </c>
      <c r="H229" s="23">
        <v>0</v>
      </c>
      <c r="I229" s="23">
        <v>73165551</v>
      </c>
      <c r="J229" s="23">
        <v>0</v>
      </c>
      <c r="K229" s="22" t="s">
        <v>6284</v>
      </c>
      <c r="L229" s="22" t="s">
        <v>6285</v>
      </c>
      <c r="M229" s="22" t="s">
        <v>3137</v>
      </c>
      <c r="N229" s="22" t="s">
        <v>6698</v>
      </c>
      <c r="O229" s="22" t="s">
        <v>6698</v>
      </c>
      <c r="P229" s="22" t="s">
        <v>7936</v>
      </c>
      <c r="Q229" s="172">
        <f t="shared" si="6"/>
        <v>10</v>
      </c>
      <c r="R229" s="8" t="s">
        <v>369</v>
      </c>
    </row>
    <row r="230" spans="1:18" hidden="1" x14ac:dyDescent="0.25">
      <c r="A230" s="21">
        <v>45583</v>
      </c>
      <c r="B230" s="21">
        <v>45583</v>
      </c>
      <c r="C230" s="22" t="s">
        <v>8619</v>
      </c>
      <c r="D230" s="22" t="s">
        <v>8612</v>
      </c>
      <c r="E230" s="22" t="s">
        <v>4205</v>
      </c>
      <c r="F230" s="22" t="s">
        <v>532</v>
      </c>
      <c r="G230" s="23">
        <v>1006276</v>
      </c>
      <c r="H230" s="23">
        <v>0</v>
      </c>
      <c r="I230" s="23">
        <v>74171827</v>
      </c>
      <c r="J230" s="23">
        <v>0</v>
      </c>
      <c r="K230" s="22" t="s">
        <v>6284</v>
      </c>
      <c r="L230" s="22" t="s">
        <v>6285</v>
      </c>
      <c r="M230" s="22" t="s">
        <v>3137</v>
      </c>
      <c r="N230" s="22" t="s">
        <v>6684</v>
      </c>
      <c r="O230" s="22" t="s">
        <v>6684</v>
      </c>
      <c r="P230" s="22" t="s">
        <v>7936</v>
      </c>
      <c r="Q230" s="172">
        <f t="shared" si="6"/>
        <v>10</v>
      </c>
      <c r="R230" s="8" t="s">
        <v>369</v>
      </c>
    </row>
    <row r="231" spans="1:18" hidden="1" x14ac:dyDescent="0.25">
      <c r="A231" s="21">
        <v>45583</v>
      </c>
      <c r="B231" s="21">
        <v>45583</v>
      </c>
      <c r="C231" s="22" t="s">
        <v>8620</v>
      </c>
      <c r="D231" s="22" t="s">
        <v>8612</v>
      </c>
      <c r="E231" s="22" t="s">
        <v>4205</v>
      </c>
      <c r="F231" s="22" t="s">
        <v>532</v>
      </c>
      <c r="G231" s="23">
        <v>1949600</v>
      </c>
      <c r="H231" s="23">
        <v>0</v>
      </c>
      <c r="I231" s="23">
        <v>76121427</v>
      </c>
      <c r="J231" s="23">
        <v>0</v>
      </c>
      <c r="K231" s="22" t="s">
        <v>6284</v>
      </c>
      <c r="L231" s="22" t="s">
        <v>6285</v>
      </c>
      <c r="M231" s="22" t="s">
        <v>3137</v>
      </c>
      <c r="N231" s="22" t="s">
        <v>6692</v>
      </c>
      <c r="O231" s="22" t="s">
        <v>6692</v>
      </c>
      <c r="P231" s="22" t="s">
        <v>7936</v>
      </c>
      <c r="Q231" s="172">
        <f t="shared" si="6"/>
        <v>10</v>
      </c>
      <c r="R231" s="8" t="s">
        <v>369</v>
      </c>
    </row>
    <row r="232" spans="1:18" hidden="1" x14ac:dyDescent="0.25">
      <c r="A232" s="21">
        <v>45587</v>
      </c>
      <c r="B232" s="21">
        <v>45587</v>
      </c>
      <c r="C232" s="22" t="s">
        <v>8621</v>
      </c>
      <c r="D232" s="22" t="s">
        <v>8622</v>
      </c>
      <c r="E232" s="22" t="s">
        <v>4205</v>
      </c>
      <c r="F232" s="22" t="s">
        <v>532</v>
      </c>
      <c r="G232" s="23">
        <v>34026761</v>
      </c>
      <c r="H232" s="23">
        <v>0</v>
      </c>
      <c r="I232" s="23">
        <v>110148188</v>
      </c>
      <c r="J232" s="23">
        <v>0</v>
      </c>
      <c r="K232" s="22" t="s">
        <v>4652</v>
      </c>
      <c r="L232" s="22" t="s">
        <v>306</v>
      </c>
      <c r="M232" s="22" t="s">
        <v>3137</v>
      </c>
      <c r="N232" s="22"/>
      <c r="O232" s="22"/>
      <c r="P232" s="22" t="s">
        <v>4428</v>
      </c>
      <c r="Q232" s="172">
        <f t="shared" si="6"/>
        <v>10</v>
      </c>
      <c r="R232" s="8" t="s">
        <v>369</v>
      </c>
    </row>
    <row r="233" spans="1:18" hidden="1" x14ac:dyDescent="0.25">
      <c r="A233" s="21">
        <v>45587</v>
      </c>
      <c r="B233" s="21">
        <v>45587</v>
      </c>
      <c r="C233" s="22" t="s">
        <v>8623</v>
      </c>
      <c r="D233" s="22" t="s">
        <v>8624</v>
      </c>
      <c r="E233" s="22" t="s">
        <v>4205</v>
      </c>
      <c r="F233" s="22" t="s">
        <v>532</v>
      </c>
      <c r="G233" s="23">
        <v>35310070</v>
      </c>
      <c r="H233" s="23">
        <v>0</v>
      </c>
      <c r="I233" s="23">
        <v>145458258</v>
      </c>
      <c r="J233" s="23">
        <v>0</v>
      </c>
      <c r="K233" s="22" t="s">
        <v>4652</v>
      </c>
      <c r="L233" s="22" t="s">
        <v>306</v>
      </c>
      <c r="M233" s="22" t="s">
        <v>3137</v>
      </c>
      <c r="N233" s="22"/>
      <c r="O233" s="22"/>
      <c r="P233" s="22" t="s">
        <v>4428</v>
      </c>
      <c r="Q233" s="172">
        <f t="shared" si="6"/>
        <v>10</v>
      </c>
      <c r="R233" s="8" t="s">
        <v>369</v>
      </c>
    </row>
    <row r="234" spans="1:18" hidden="1" x14ac:dyDescent="0.25">
      <c r="A234" s="21">
        <v>45587</v>
      </c>
      <c r="B234" s="21">
        <v>45587</v>
      </c>
      <c r="C234" s="22" t="s">
        <v>8625</v>
      </c>
      <c r="D234" s="22" t="s">
        <v>8626</v>
      </c>
      <c r="E234" s="22" t="s">
        <v>4205</v>
      </c>
      <c r="F234" s="22" t="s">
        <v>532</v>
      </c>
      <c r="G234" s="23">
        <v>17714383</v>
      </c>
      <c r="H234" s="23">
        <v>0</v>
      </c>
      <c r="I234" s="23">
        <v>163172641</v>
      </c>
      <c r="J234" s="23">
        <v>0</v>
      </c>
      <c r="K234" s="22" t="s">
        <v>7343</v>
      </c>
      <c r="L234" s="22" t="s">
        <v>7344</v>
      </c>
      <c r="M234" s="22" t="s">
        <v>3137</v>
      </c>
      <c r="N234" s="22" t="s">
        <v>6377</v>
      </c>
      <c r="O234" s="22" t="s">
        <v>6377</v>
      </c>
      <c r="P234" s="22" t="s">
        <v>7936</v>
      </c>
      <c r="Q234" s="172">
        <f t="shared" si="6"/>
        <v>10</v>
      </c>
      <c r="R234" s="8" t="s">
        <v>369</v>
      </c>
    </row>
    <row r="235" spans="1:18" hidden="1" x14ac:dyDescent="0.25">
      <c r="A235" s="21">
        <v>45590</v>
      </c>
      <c r="B235" s="21">
        <v>45590</v>
      </c>
      <c r="C235" s="22" t="s">
        <v>8627</v>
      </c>
      <c r="D235" s="22" t="s">
        <v>8628</v>
      </c>
      <c r="E235" s="22" t="s">
        <v>4205</v>
      </c>
      <c r="F235" s="22" t="s">
        <v>1183</v>
      </c>
      <c r="G235" s="23">
        <v>1550180</v>
      </c>
      <c r="H235" s="23">
        <v>0</v>
      </c>
      <c r="I235" s="23">
        <v>164722821</v>
      </c>
      <c r="J235" s="23">
        <v>0</v>
      </c>
      <c r="K235" s="22" t="s">
        <v>1184</v>
      </c>
      <c r="L235" s="22" t="s">
        <v>1185</v>
      </c>
      <c r="M235" s="22" t="s">
        <v>3137</v>
      </c>
      <c r="N235" s="22"/>
      <c r="O235" s="22"/>
      <c r="P235" s="22" t="s">
        <v>4779</v>
      </c>
      <c r="Q235" s="172">
        <f t="shared" si="6"/>
        <v>10</v>
      </c>
      <c r="R235" s="8" t="s">
        <v>369</v>
      </c>
    </row>
    <row r="236" spans="1:18" hidden="1" x14ac:dyDescent="0.25">
      <c r="A236" s="21">
        <v>45590</v>
      </c>
      <c r="B236" s="21">
        <v>45590</v>
      </c>
      <c r="C236" s="22" t="s">
        <v>8629</v>
      </c>
      <c r="D236" s="22" t="s">
        <v>8630</v>
      </c>
      <c r="E236" s="22" t="s">
        <v>4205</v>
      </c>
      <c r="F236" s="22" t="s">
        <v>1183</v>
      </c>
      <c r="G236" s="23">
        <v>1606717</v>
      </c>
      <c r="H236" s="23">
        <v>0</v>
      </c>
      <c r="I236" s="23">
        <v>166329538</v>
      </c>
      <c r="J236" s="23">
        <v>0</v>
      </c>
      <c r="K236" s="22" t="s">
        <v>1184</v>
      </c>
      <c r="L236" s="22" t="s">
        <v>1185</v>
      </c>
      <c r="M236" s="22" t="s">
        <v>3137</v>
      </c>
      <c r="N236" s="22"/>
      <c r="O236" s="22"/>
      <c r="P236" s="22" t="s">
        <v>4779</v>
      </c>
      <c r="Q236" s="172">
        <f t="shared" si="6"/>
        <v>10</v>
      </c>
      <c r="R236" s="8" t="s">
        <v>369</v>
      </c>
    </row>
    <row r="237" spans="1:18" hidden="1" x14ac:dyDescent="0.25">
      <c r="A237" s="21">
        <v>45590</v>
      </c>
      <c r="B237" s="21">
        <v>45590</v>
      </c>
      <c r="C237" s="22" t="s">
        <v>8631</v>
      </c>
      <c r="D237" s="22" t="s">
        <v>7241</v>
      </c>
      <c r="E237" s="22" t="s">
        <v>4205</v>
      </c>
      <c r="F237" s="22" t="s">
        <v>1183</v>
      </c>
      <c r="G237" s="23">
        <v>5299732</v>
      </c>
      <c r="H237" s="23">
        <v>0</v>
      </c>
      <c r="I237" s="23">
        <v>171629270</v>
      </c>
      <c r="J237" s="23">
        <v>0</v>
      </c>
      <c r="K237" s="22" t="s">
        <v>1184</v>
      </c>
      <c r="L237" s="22" t="s">
        <v>1185</v>
      </c>
      <c r="M237" s="22" t="s">
        <v>3137</v>
      </c>
      <c r="N237" s="22"/>
      <c r="O237" s="22"/>
      <c r="P237" s="22" t="s">
        <v>4779</v>
      </c>
      <c r="Q237" s="172">
        <f t="shared" si="6"/>
        <v>10</v>
      </c>
      <c r="R237" s="8" t="s">
        <v>369</v>
      </c>
    </row>
    <row r="238" spans="1:18" hidden="1" x14ac:dyDescent="0.25">
      <c r="A238" s="21">
        <v>45590</v>
      </c>
      <c r="B238" s="21">
        <v>45590</v>
      </c>
      <c r="C238" s="22" t="s">
        <v>8632</v>
      </c>
      <c r="D238" s="22" t="s">
        <v>7243</v>
      </c>
      <c r="E238" s="22" t="s">
        <v>4205</v>
      </c>
      <c r="F238" s="22" t="s">
        <v>1183</v>
      </c>
      <c r="G238" s="23">
        <v>4680318</v>
      </c>
      <c r="H238" s="23">
        <v>0</v>
      </c>
      <c r="I238" s="23">
        <v>176309588</v>
      </c>
      <c r="J238" s="23">
        <v>0</v>
      </c>
      <c r="K238" s="22" t="s">
        <v>1184</v>
      </c>
      <c r="L238" s="22" t="s">
        <v>1185</v>
      </c>
      <c r="M238" s="22" t="s">
        <v>3137</v>
      </c>
      <c r="N238" s="22"/>
      <c r="O238" s="22"/>
      <c r="P238" s="22" t="s">
        <v>4779</v>
      </c>
      <c r="Q238" s="172">
        <f t="shared" si="6"/>
        <v>10</v>
      </c>
      <c r="R238" s="8" t="s">
        <v>369</v>
      </c>
    </row>
    <row r="239" spans="1:18" hidden="1" x14ac:dyDescent="0.25">
      <c r="A239" s="21">
        <v>45590</v>
      </c>
      <c r="B239" s="21">
        <v>45590</v>
      </c>
      <c r="C239" s="22" t="s">
        <v>8633</v>
      </c>
      <c r="D239" s="22" t="s">
        <v>4380</v>
      </c>
      <c r="E239" s="22" t="s">
        <v>4205</v>
      </c>
      <c r="F239" s="22" t="s">
        <v>1183</v>
      </c>
      <c r="G239" s="23">
        <v>1025922</v>
      </c>
      <c r="H239" s="23">
        <v>0</v>
      </c>
      <c r="I239" s="23">
        <v>177335510</v>
      </c>
      <c r="J239" s="23">
        <v>0</v>
      </c>
      <c r="K239" s="22" t="s">
        <v>1184</v>
      </c>
      <c r="L239" s="22" t="s">
        <v>1185</v>
      </c>
      <c r="M239" s="22" t="s">
        <v>3137</v>
      </c>
      <c r="N239" s="22"/>
      <c r="O239" s="22"/>
      <c r="P239" s="22" t="s">
        <v>4779</v>
      </c>
      <c r="Q239" s="172">
        <f t="shared" si="6"/>
        <v>10</v>
      </c>
      <c r="R239" s="8" t="s">
        <v>369</v>
      </c>
    </row>
    <row r="240" spans="1:18" hidden="1" x14ac:dyDescent="0.25">
      <c r="A240" s="21">
        <v>45590</v>
      </c>
      <c r="B240" s="21">
        <v>45590</v>
      </c>
      <c r="C240" s="22" t="s">
        <v>8634</v>
      </c>
      <c r="D240" s="22" t="s">
        <v>4382</v>
      </c>
      <c r="E240" s="22" t="s">
        <v>4205</v>
      </c>
      <c r="F240" s="22" t="s">
        <v>1183</v>
      </c>
      <c r="G240" s="23">
        <v>1061765</v>
      </c>
      <c r="H240" s="23">
        <v>0</v>
      </c>
      <c r="I240" s="23">
        <v>178397275</v>
      </c>
      <c r="J240" s="23">
        <v>0</v>
      </c>
      <c r="K240" s="22" t="s">
        <v>1184</v>
      </c>
      <c r="L240" s="22" t="s">
        <v>1185</v>
      </c>
      <c r="M240" s="22" t="s">
        <v>3137</v>
      </c>
      <c r="N240" s="22"/>
      <c r="O240" s="22"/>
      <c r="P240" s="22" t="s">
        <v>4779</v>
      </c>
      <c r="Q240" s="172">
        <f t="shared" si="6"/>
        <v>10</v>
      </c>
      <c r="R240" s="8" t="s">
        <v>369</v>
      </c>
    </row>
    <row r="241" spans="1:18" hidden="1" x14ac:dyDescent="0.25">
      <c r="A241" s="21">
        <v>45590</v>
      </c>
      <c r="B241" s="21">
        <v>45590</v>
      </c>
      <c r="C241" s="22" t="s">
        <v>8635</v>
      </c>
      <c r="D241" s="22" t="s">
        <v>8636</v>
      </c>
      <c r="E241" s="22" t="s">
        <v>4205</v>
      </c>
      <c r="F241" s="22" t="s">
        <v>1183</v>
      </c>
      <c r="G241" s="23">
        <v>1166555</v>
      </c>
      <c r="H241" s="23">
        <v>0</v>
      </c>
      <c r="I241" s="23">
        <v>179563830</v>
      </c>
      <c r="J241" s="23">
        <v>0</v>
      </c>
      <c r="K241" s="22" t="s">
        <v>1184</v>
      </c>
      <c r="L241" s="22" t="s">
        <v>1185</v>
      </c>
      <c r="M241" s="22" t="s">
        <v>3137</v>
      </c>
      <c r="N241" s="22"/>
      <c r="O241" s="22"/>
      <c r="P241" s="22" t="s">
        <v>4779</v>
      </c>
      <c r="Q241" s="172">
        <f t="shared" si="6"/>
        <v>10</v>
      </c>
      <c r="R241" s="8" t="s">
        <v>369</v>
      </c>
    </row>
    <row r="242" spans="1:18" hidden="1" x14ac:dyDescent="0.25">
      <c r="A242" s="21">
        <v>45590</v>
      </c>
      <c r="B242" s="21">
        <v>45590</v>
      </c>
      <c r="C242" s="22" t="s">
        <v>8637</v>
      </c>
      <c r="D242" s="22" t="s">
        <v>4371</v>
      </c>
      <c r="E242" s="22" t="s">
        <v>4205</v>
      </c>
      <c r="F242" s="22" t="s">
        <v>1183</v>
      </c>
      <c r="G242" s="23">
        <v>6072310</v>
      </c>
      <c r="H242" s="23">
        <v>0</v>
      </c>
      <c r="I242" s="23">
        <v>185636140</v>
      </c>
      <c r="J242" s="23">
        <v>0</v>
      </c>
      <c r="K242" s="22" t="s">
        <v>1184</v>
      </c>
      <c r="L242" s="22" t="s">
        <v>1185</v>
      </c>
      <c r="M242" s="22" t="s">
        <v>3137</v>
      </c>
      <c r="N242" s="22"/>
      <c r="O242" s="22"/>
      <c r="P242" s="22" t="s">
        <v>4779</v>
      </c>
      <c r="Q242" s="172">
        <f t="shared" si="6"/>
        <v>10</v>
      </c>
      <c r="R242" s="8" t="s">
        <v>369</v>
      </c>
    </row>
    <row r="243" spans="1:18" hidden="1" x14ac:dyDescent="0.25">
      <c r="A243" s="21">
        <v>45590</v>
      </c>
      <c r="B243" s="21">
        <v>45590</v>
      </c>
      <c r="C243" s="22" t="s">
        <v>8638</v>
      </c>
      <c r="D243" s="22" t="s">
        <v>8639</v>
      </c>
      <c r="E243" s="22" t="s">
        <v>4205</v>
      </c>
      <c r="F243" s="22" t="s">
        <v>1183</v>
      </c>
      <c r="G243" s="23">
        <v>615553</v>
      </c>
      <c r="H243" s="23">
        <v>0</v>
      </c>
      <c r="I243" s="23">
        <v>186251693</v>
      </c>
      <c r="J243" s="23">
        <v>0</v>
      </c>
      <c r="K243" s="22" t="s">
        <v>1184</v>
      </c>
      <c r="L243" s="22" t="s">
        <v>1185</v>
      </c>
      <c r="M243" s="22" t="s">
        <v>3137</v>
      </c>
      <c r="N243" s="22"/>
      <c r="O243" s="22"/>
      <c r="P243" s="22" t="s">
        <v>4779</v>
      </c>
      <c r="Q243" s="172">
        <f t="shared" si="6"/>
        <v>10</v>
      </c>
      <c r="R243" s="8" t="s">
        <v>369</v>
      </c>
    </row>
    <row r="244" spans="1:18" hidden="1" x14ac:dyDescent="0.25">
      <c r="A244" s="21">
        <v>45590</v>
      </c>
      <c r="B244" s="21">
        <v>45590</v>
      </c>
      <c r="C244" s="22" t="s">
        <v>8640</v>
      </c>
      <c r="D244" s="22" t="s">
        <v>8641</v>
      </c>
      <c r="E244" s="22" t="s">
        <v>4205</v>
      </c>
      <c r="F244" s="22" t="s">
        <v>1183</v>
      </c>
      <c r="G244" s="23">
        <v>2274570</v>
      </c>
      <c r="H244" s="23">
        <v>0</v>
      </c>
      <c r="I244" s="23">
        <v>188526263</v>
      </c>
      <c r="J244" s="23">
        <v>0</v>
      </c>
      <c r="K244" s="22" t="s">
        <v>1184</v>
      </c>
      <c r="L244" s="22" t="s">
        <v>1185</v>
      </c>
      <c r="M244" s="22" t="s">
        <v>3137</v>
      </c>
      <c r="N244" s="22"/>
      <c r="O244" s="22"/>
      <c r="P244" s="22" t="s">
        <v>4779</v>
      </c>
      <c r="Q244" s="172">
        <f t="shared" si="6"/>
        <v>10</v>
      </c>
      <c r="R244" s="8" t="s">
        <v>369</v>
      </c>
    </row>
    <row r="245" spans="1:18" hidden="1" x14ac:dyDescent="0.25">
      <c r="A245" s="21">
        <v>45590</v>
      </c>
      <c r="B245" s="21">
        <v>45590</v>
      </c>
      <c r="C245" s="22" t="s">
        <v>8642</v>
      </c>
      <c r="D245" s="22" t="s">
        <v>4374</v>
      </c>
      <c r="E245" s="22" t="s">
        <v>4205</v>
      </c>
      <c r="F245" s="22" t="s">
        <v>1183</v>
      </c>
      <c r="G245" s="23">
        <v>2227131</v>
      </c>
      <c r="H245" s="23">
        <v>0</v>
      </c>
      <c r="I245" s="23">
        <v>190753394</v>
      </c>
      <c r="J245" s="23">
        <v>0</v>
      </c>
      <c r="K245" s="22" t="s">
        <v>1184</v>
      </c>
      <c r="L245" s="22" t="s">
        <v>1185</v>
      </c>
      <c r="M245" s="22" t="s">
        <v>3137</v>
      </c>
      <c r="N245" s="22"/>
      <c r="O245" s="22"/>
      <c r="P245" s="22" t="s">
        <v>4779</v>
      </c>
      <c r="Q245" s="172">
        <f t="shared" si="6"/>
        <v>10</v>
      </c>
      <c r="R245" s="8" t="s">
        <v>369</v>
      </c>
    </row>
    <row r="246" spans="1:18" hidden="1" x14ac:dyDescent="0.25">
      <c r="A246" s="21">
        <v>45590</v>
      </c>
      <c r="B246" s="21">
        <v>45590</v>
      </c>
      <c r="C246" s="22" t="s">
        <v>8643</v>
      </c>
      <c r="D246" s="22" t="s">
        <v>4377</v>
      </c>
      <c r="E246" s="22" t="s">
        <v>4205</v>
      </c>
      <c r="F246" s="22" t="s">
        <v>1183</v>
      </c>
      <c r="G246" s="23">
        <v>5151301</v>
      </c>
      <c r="H246" s="23">
        <v>0</v>
      </c>
      <c r="I246" s="23">
        <v>195904695</v>
      </c>
      <c r="J246" s="23">
        <v>0</v>
      </c>
      <c r="K246" s="22" t="s">
        <v>1184</v>
      </c>
      <c r="L246" s="22" t="s">
        <v>1185</v>
      </c>
      <c r="M246" s="22" t="s">
        <v>3137</v>
      </c>
      <c r="N246" s="22"/>
      <c r="O246" s="22"/>
      <c r="P246" s="22" t="s">
        <v>4779</v>
      </c>
      <c r="Q246" s="172">
        <f t="shared" si="6"/>
        <v>10</v>
      </c>
      <c r="R246" s="8" t="s">
        <v>369</v>
      </c>
    </row>
    <row r="247" spans="1:18" hidden="1" x14ac:dyDescent="0.25">
      <c r="A247" s="21">
        <v>45593</v>
      </c>
      <c r="B247" s="21">
        <v>45593</v>
      </c>
      <c r="C247" s="22" t="s">
        <v>8644</v>
      </c>
      <c r="D247" s="22" t="s">
        <v>8645</v>
      </c>
      <c r="E247" s="22" t="s">
        <v>4205</v>
      </c>
      <c r="F247" s="22" t="s">
        <v>532</v>
      </c>
      <c r="G247" s="23">
        <v>4805877</v>
      </c>
      <c r="H247" s="23">
        <v>0</v>
      </c>
      <c r="I247" s="23">
        <v>200710572</v>
      </c>
      <c r="J247" s="23">
        <v>0</v>
      </c>
      <c r="K247" s="22" t="s">
        <v>8646</v>
      </c>
      <c r="L247" s="22" t="s">
        <v>8647</v>
      </c>
      <c r="M247" s="22" t="s">
        <v>3137</v>
      </c>
      <c r="N247" s="22" t="s">
        <v>8648</v>
      </c>
      <c r="O247" s="22" t="s">
        <v>8648</v>
      </c>
      <c r="P247" s="22" t="s">
        <v>4428</v>
      </c>
      <c r="Q247" s="172">
        <f t="shared" si="6"/>
        <v>10</v>
      </c>
      <c r="R247" s="8" t="s">
        <v>369</v>
      </c>
    </row>
    <row r="248" spans="1:18" hidden="1" x14ac:dyDescent="0.25">
      <c r="A248" s="21">
        <v>45596</v>
      </c>
      <c r="B248" s="21">
        <v>45596</v>
      </c>
      <c r="C248" s="22" t="s">
        <v>8555</v>
      </c>
      <c r="D248" s="22" t="s">
        <v>4224</v>
      </c>
      <c r="E248" s="22" t="s">
        <v>4205</v>
      </c>
      <c r="F248" s="22" t="s">
        <v>4225</v>
      </c>
      <c r="G248" s="23">
        <v>0</v>
      </c>
      <c r="H248" s="23">
        <v>200710572</v>
      </c>
      <c r="I248" s="23">
        <v>0</v>
      </c>
      <c r="J248" s="23">
        <v>0</v>
      </c>
      <c r="K248" s="22"/>
      <c r="L248" s="22"/>
      <c r="M248" s="22"/>
      <c r="N248" s="22"/>
      <c r="O248" s="22"/>
      <c r="P248" s="22"/>
      <c r="Q248" s="172">
        <f t="shared" si="6"/>
        <v>10</v>
      </c>
      <c r="R248" s="8" t="s">
        <v>369</v>
      </c>
    </row>
    <row r="249" spans="1:18" hidden="1" x14ac:dyDescent="0.25">
      <c r="A249" s="21"/>
      <c r="B249" s="21"/>
      <c r="C249" s="22" t="s">
        <v>4430</v>
      </c>
      <c r="D249" s="22" t="s">
        <v>4431</v>
      </c>
      <c r="E249" s="22" t="s">
        <v>4205</v>
      </c>
      <c r="F249" s="22"/>
      <c r="G249" s="23">
        <v>200710572</v>
      </c>
      <c r="H249" s="23">
        <v>200710572</v>
      </c>
      <c r="I249" s="23"/>
      <c r="J249" s="23"/>
      <c r="K249" s="22"/>
      <c r="L249" s="22"/>
      <c r="M249" s="22"/>
      <c r="N249" s="22"/>
      <c r="O249" s="22"/>
      <c r="P249" s="22"/>
      <c r="Q249" s="172">
        <f t="shared" si="6"/>
        <v>1</v>
      </c>
      <c r="R249" s="8" t="s">
        <v>369</v>
      </c>
    </row>
    <row r="250" spans="1:18" hidden="1" x14ac:dyDescent="0.25">
      <c r="A250" s="21"/>
      <c r="B250" s="21"/>
      <c r="C250" s="22" t="s">
        <v>4430</v>
      </c>
      <c r="D250" s="22" t="s">
        <v>4432</v>
      </c>
      <c r="E250" s="22" t="s">
        <v>4205</v>
      </c>
      <c r="F250" s="22"/>
      <c r="G250" s="23"/>
      <c r="H250" s="23"/>
      <c r="I250" s="23">
        <v>0</v>
      </c>
      <c r="J250" s="23">
        <v>0</v>
      </c>
      <c r="K250" s="22"/>
      <c r="L250" s="22"/>
      <c r="M250" s="22"/>
      <c r="N250" s="22"/>
      <c r="O250" s="22"/>
      <c r="P250" s="22"/>
      <c r="Q250" s="172">
        <f t="shared" si="6"/>
        <v>1</v>
      </c>
      <c r="R250" s="8" t="s">
        <v>369</v>
      </c>
    </row>
    <row r="251" spans="1:18" hidden="1" x14ac:dyDescent="0.25">
      <c r="A251" s="21">
        <v>45576</v>
      </c>
      <c r="B251" s="21">
        <v>45576</v>
      </c>
      <c r="C251" s="22" t="s">
        <v>8649</v>
      </c>
      <c r="D251" s="22" t="s">
        <v>8650</v>
      </c>
      <c r="E251" s="22" t="s">
        <v>7339</v>
      </c>
      <c r="F251" s="22" t="s">
        <v>532</v>
      </c>
      <c r="G251" s="23">
        <v>1</v>
      </c>
      <c r="H251" s="23">
        <v>0</v>
      </c>
      <c r="I251" s="23">
        <v>1</v>
      </c>
      <c r="J251" s="23">
        <v>0</v>
      </c>
      <c r="K251" s="22" t="s">
        <v>996</v>
      </c>
      <c r="L251" s="22" t="s">
        <v>997</v>
      </c>
      <c r="M251" s="22" t="s">
        <v>7932</v>
      </c>
      <c r="N251" s="22"/>
      <c r="O251" s="22"/>
      <c r="P251" s="22" t="s">
        <v>4412</v>
      </c>
      <c r="Q251" s="172">
        <f t="shared" si="6"/>
        <v>10</v>
      </c>
      <c r="R251" s="8" t="s">
        <v>369</v>
      </c>
    </row>
    <row r="252" spans="1:18" hidden="1" x14ac:dyDescent="0.25">
      <c r="A252" s="21">
        <v>45584</v>
      </c>
      <c r="B252" s="21">
        <v>45584</v>
      </c>
      <c r="C252" s="22" t="s">
        <v>8651</v>
      </c>
      <c r="D252" s="22" t="s">
        <v>8652</v>
      </c>
      <c r="E252" s="22" t="s">
        <v>7339</v>
      </c>
      <c r="F252" s="22" t="s">
        <v>8653</v>
      </c>
      <c r="G252" s="23">
        <v>7829530</v>
      </c>
      <c r="H252" s="23">
        <v>0</v>
      </c>
      <c r="I252" s="23">
        <v>7829531</v>
      </c>
      <c r="J252" s="23">
        <v>0</v>
      </c>
      <c r="K252" s="22" t="s">
        <v>7365</v>
      </c>
      <c r="L252" s="22" t="s">
        <v>7366</v>
      </c>
      <c r="M252" s="22" t="s">
        <v>3136</v>
      </c>
      <c r="N252" s="22"/>
      <c r="O252" s="22"/>
      <c r="P252" s="22" t="s">
        <v>4428</v>
      </c>
      <c r="Q252" s="172">
        <f t="shared" si="6"/>
        <v>10</v>
      </c>
      <c r="R252" s="8" t="s">
        <v>369</v>
      </c>
    </row>
    <row r="253" spans="1:18" hidden="1" x14ac:dyDescent="0.25">
      <c r="A253" s="21">
        <v>45584</v>
      </c>
      <c r="B253" s="21">
        <v>45584</v>
      </c>
      <c r="C253" s="22" t="s">
        <v>8651</v>
      </c>
      <c r="D253" s="22" t="s">
        <v>8654</v>
      </c>
      <c r="E253" s="22" t="s">
        <v>7339</v>
      </c>
      <c r="F253" s="22" t="s">
        <v>8653</v>
      </c>
      <c r="G253" s="23">
        <v>13576008</v>
      </c>
      <c r="H253" s="23">
        <v>0</v>
      </c>
      <c r="I253" s="23">
        <v>21405539</v>
      </c>
      <c r="J253" s="23">
        <v>0</v>
      </c>
      <c r="K253" s="22" t="s">
        <v>7365</v>
      </c>
      <c r="L253" s="22" t="s">
        <v>7366</v>
      </c>
      <c r="M253" s="22" t="s">
        <v>3136</v>
      </c>
      <c r="N253" s="22"/>
      <c r="O253" s="22"/>
      <c r="P253" s="22" t="s">
        <v>4428</v>
      </c>
      <c r="Q253" s="172">
        <f t="shared" si="6"/>
        <v>10</v>
      </c>
      <c r="R253" s="8" t="s">
        <v>369</v>
      </c>
    </row>
    <row r="254" spans="1:18" hidden="1" x14ac:dyDescent="0.25">
      <c r="A254" s="21">
        <v>45587</v>
      </c>
      <c r="B254" s="21">
        <v>45587</v>
      </c>
      <c r="C254" s="22" t="s">
        <v>8655</v>
      </c>
      <c r="D254" s="22" t="s">
        <v>7442</v>
      </c>
      <c r="E254" s="22" t="s">
        <v>7339</v>
      </c>
      <c r="F254" s="22" t="s">
        <v>1287</v>
      </c>
      <c r="G254" s="23">
        <v>1</v>
      </c>
      <c r="H254" s="23">
        <v>0</v>
      </c>
      <c r="I254" s="23">
        <v>21405540</v>
      </c>
      <c r="J254" s="23">
        <v>0</v>
      </c>
      <c r="K254" s="22" t="s">
        <v>7365</v>
      </c>
      <c r="L254" s="22" t="s">
        <v>7366</v>
      </c>
      <c r="M254" s="22" t="s">
        <v>3136</v>
      </c>
      <c r="N254" s="22"/>
      <c r="O254" s="22"/>
      <c r="P254" s="22" t="s">
        <v>4428</v>
      </c>
      <c r="Q254" s="172">
        <f t="shared" si="6"/>
        <v>10</v>
      </c>
      <c r="R254" s="8" t="s">
        <v>369</v>
      </c>
    </row>
    <row r="255" spans="1:18" hidden="1" x14ac:dyDescent="0.25">
      <c r="A255" s="21">
        <v>45596</v>
      </c>
      <c r="B255" s="21">
        <v>45596</v>
      </c>
      <c r="C255" s="22" t="s">
        <v>8656</v>
      </c>
      <c r="D255" s="22" t="s">
        <v>8657</v>
      </c>
      <c r="E255" s="22" t="s">
        <v>7339</v>
      </c>
      <c r="F255" s="22" t="s">
        <v>538</v>
      </c>
      <c r="G255" s="23">
        <v>1701338</v>
      </c>
      <c r="H255" s="23">
        <v>0</v>
      </c>
      <c r="I255" s="23">
        <v>23106878</v>
      </c>
      <c r="J255" s="23">
        <v>0</v>
      </c>
      <c r="K255" s="22"/>
      <c r="L255" s="22"/>
      <c r="M255" s="22" t="s">
        <v>3136</v>
      </c>
      <c r="N255" s="22"/>
      <c r="O255" s="22"/>
      <c r="P255" s="22" t="s">
        <v>4779</v>
      </c>
      <c r="Q255" s="172">
        <f t="shared" si="6"/>
        <v>10</v>
      </c>
      <c r="R255" s="8" t="s">
        <v>369</v>
      </c>
    </row>
    <row r="256" spans="1:18" hidden="1" x14ac:dyDescent="0.25">
      <c r="A256" s="21">
        <v>45596</v>
      </c>
      <c r="B256" s="21">
        <v>45596</v>
      </c>
      <c r="C256" s="22" t="s">
        <v>8658</v>
      </c>
      <c r="D256" s="22" t="s">
        <v>8659</v>
      </c>
      <c r="E256" s="22" t="s">
        <v>7339</v>
      </c>
      <c r="F256" s="22" t="s">
        <v>538</v>
      </c>
      <c r="G256" s="23">
        <v>1504110</v>
      </c>
      <c r="H256" s="23">
        <v>0</v>
      </c>
      <c r="I256" s="23">
        <v>24610988</v>
      </c>
      <c r="J256" s="23">
        <v>0</v>
      </c>
      <c r="K256" s="22"/>
      <c r="L256" s="22"/>
      <c r="M256" s="22" t="s">
        <v>3136</v>
      </c>
      <c r="N256" s="22"/>
      <c r="O256" s="22"/>
      <c r="P256" s="22" t="s">
        <v>4779</v>
      </c>
      <c r="Q256" s="172">
        <f t="shared" si="6"/>
        <v>10</v>
      </c>
      <c r="R256" s="8" t="s">
        <v>369</v>
      </c>
    </row>
    <row r="257" spans="1:20" hidden="1" x14ac:dyDescent="0.25">
      <c r="A257" s="21">
        <v>45596</v>
      </c>
      <c r="B257" s="21">
        <v>45596</v>
      </c>
      <c r="C257" s="22" t="s">
        <v>8660</v>
      </c>
      <c r="D257" s="22" t="s">
        <v>8657</v>
      </c>
      <c r="E257" s="22" t="s">
        <v>7339</v>
      </c>
      <c r="F257" s="22" t="s">
        <v>538</v>
      </c>
      <c r="G257" s="23">
        <v>1765504</v>
      </c>
      <c r="H257" s="23">
        <v>0</v>
      </c>
      <c r="I257" s="23">
        <v>26376492</v>
      </c>
      <c r="J257" s="23">
        <v>0</v>
      </c>
      <c r="K257" s="22"/>
      <c r="L257" s="22"/>
      <c r="M257" s="22" t="s">
        <v>3136</v>
      </c>
      <c r="N257" s="22"/>
      <c r="O257" s="22"/>
      <c r="P257" s="22" t="s">
        <v>4779</v>
      </c>
      <c r="Q257" s="172">
        <f t="shared" si="6"/>
        <v>10</v>
      </c>
      <c r="R257" s="8" t="s">
        <v>369</v>
      </c>
    </row>
    <row r="258" spans="1:20" hidden="1" x14ac:dyDescent="0.25">
      <c r="A258" s="21">
        <v>45596</v>
      </c>
      <c r="B258" s="21">
        <v>45596</v>
      </c>
      <c r="C258" s="22" t="s">
        <v>8555</v>
      </c>
      <c r="D258" s="22" t="s">
        <v>7346</v>
      </c>
      <c r="E258" s="22" t="s">
        <v>7339</v>
      </c>
      <c r="F258" s="22" t="s">
        <v>4225</v>
      </c>
      <c r="G258" s="23">
        <v>0</v>
      </c>
      <c r="H258" s="23">
        <v>26376492</v>
      </c>
      <c r="I258" s="23">
        <v>0</v>
      </c>
      <c r="J258" s="23">
        <v>0</v>
      </c>
      <c r="K258" s="22"/>
      <c r="L258" s="22"/>
      <c r="M258" s="22"/>
      <c r="N258" s="22"/>
      <c r="O258" s="22"/>
      <c r="P258" s="22"/>
      <c r="Q258" s="172">
        <f t="shared" si="6"/>
        <v>10</v>
      </c>
      <c r="R258" s="8" t="s">
        <v>369</v>
      </c>
    </row>
    <row r="259" spans="1:20" hidden="1" x14ac:dyDescent="0.25">
      <c r="A259" s="21"/>
      <c r="B259" s="21"/>
      <c r="C259" s="22" t="s">
        <v>4430</v>
      </c>
      <c r="D259" s="22" t="s">
        <v>4431</v>
      </c>
      <c r="E259" s="22" t="s">
        <v>7339</v>
      </c>
      <c r="F259" s="22"/>
      <c r="G259" s="23">
        <v>26376492</v>
      </c>
      <c r="H259" s="23">
        <v>26376492</v>
      </c>
      <c r="I259" s="23"/>
      <c r="J259" s="23"/>
      <c r="K259" s="22"/>
      <c r="L259" s="22"/>
      <c r="M259" s="22"/>
      <c r="N259" s="22"/>
      <c r="O259" s="22"/>
      <c r="P259" s="22"/>
      <c r="Q259" s="172">
        <f t="shared" si="6"/>
        <v>1</v>
      </c>
      <c r="R259" s="8" t="s">
        <v>369</v>
      </c>
    </row>
    <row r="260" spans="1:20" hidden="1" x14ac:dyDescent="0.25"/>
    <row r="261" spans="1:20" hidden="1" x14ac:dyDescent="0.25"/>
    <row r="262" spans="1:20" s="169" customFormat="1" hidden="1" x14ac:dyDescent="0.25">
      <c r="A262" s="169" t="s">
        <v>8913</v>
      </c>
      <c r="Q262" s="8"/>
      <c r="R262" s="8"/>
    </row>
    <row r="263" spans="1:20" ht="33.75" hidden="1" customHeight="1" x14ac:dyDescent="0.25">
      <c r="A263" s="17" t="s">
        <v>492</v>
      </c>
      <c r="B263" s="17" t="s">
        <v>493</v>
      </c>
      <c r="C263" s="18" t="s">
        <v>494</v>
      </c>
      <c r="D263" s="18" t="s">
        <v>495</v>
      </c>
      <c r="E263" s="18" t="s">
        <v>496</v>
      </c>
      <c r="F263" s="18" t="s">
        <v>497</v>
      </c>
      <c r="G263" s="19" t="s">
        <v>498</v>
      </c>
      <c r="H263" s="19" t="s">
        <v>499</v>
      </c>
      <c r="I263" s="19" t="s">
        <v>500</v>
      </c>
      <c r="J263" s="19" t="s">
        <v>501</v>
      </c>
      <c r="K263" s="18" t="s">
        <v>502</v>
      </c>
      <c r="L263" s="18" t="s">
        <v>503</v>
      </c>
      <c r="M263" s="18" t="s">
        <v>504</v>
      </c>
      <c r="N263" s="18" t="s">
        <v>5004</v>
      </c>
      <c r="O263" s="18" t="s">
        <v>505</v>
      </c>
      <c r="P263" s="18" t="s">
        <v>506</v>
      </c>
      <c r="Q263" s="18" t="s">
        <v>5484</v>
      </c>
      <c r="R263" s="18" t="s">
        <v>5485</v>
      </c>
      <c r="S263" s="18" t="s">
        <v>5484</v>
      </c>
      <c r="T263" s="18" t="s">
        <v>5485</v>
      </c>
    </row>
    <row r="264" spans="1:20" hidden="1" x14ac:dyDescent="0.25">
      <c r="A264" s="21">
        <v>45566</v>
      </c>
      <c r="B264" s="21">
        <v>45566</v>
      </c>
      <c r="C264" s="22" t="s">
        <v>8915</v>
      </c>
      <c r="D264" s="22" t="s">
        <v>8916</v>
      </c>
      <c r="E264" s="22" t="s">
        <v>7339</v>
      </c>
      <c r="F264" s="22" t="s">
        <v>8653</v>
      </c>
      <c r="G264" s="23">
        <v>7112369</v>
      </c>
      <c r="H264" s="23">
        <v>0</v>
      </c>
      <c r="I264" s="23">
        <v>7112369</v>
      </c>
      <c r="J264" s="23">
        <v>0</v>
      </c>
      <c r="K264" s="22" t="s">
        <v>8917</v>
      </c>
      <c r="L264" s="22" t="s">
        <v>8918</v>
      </c>
      <c r="M264" s="22" t="s">
        <v>3136</v>
      </c>
      <c r="N264" s="22" t="s">
        <v>3178</v>
      </c>
      <c r="O264" s="22"/>
      <c r="P264" s="22"/>
      <c r="Q264" s="172">
        <f t="shared" ref="Q264:Q274" si="7">+MONTH(A264)</f>
        <v>10</v>
      </c>
      <c r="R264" s="8" t="s">
        <v>369</v>
      </c>
      <c r="S264" s="22"/>
      <c r="T264" s="22"/>
    </row>
    <row r="265" spans="1:20" hidden="1" x14ac:dyDescent="0.25">
      <c r="A265" s="21">
        <v>45566</v>
      </c>
      <c r="B265" s="21">
        <v>45566</v>
      </c>
      <c r="C265" s="22" t="s">
        <v>8919</v>
      </c>
      <c r="D265" s="22" t="s">
        <v>8920</v>
      </c>
      <c r="E265" s="22" t="s">
        <v>7339</v>
      </c>
      <c r="F265" s="22" t="s">
        <v>1287</v>
      </c>
      <c r="G265" s="23">
        <v>8000000</v>
      </c>
      <c r="H265" s="23">
        <v>0</v>
      </c>
      <c r="I265" s="23">
        <v>15112369</v>
      </c>
      <c r="J265" s="23">
        <v>0</v>
      </c>
      <c r="K265" s="22" t="s">
        <v>8917</v>
      </c>
      <c r="L265" s="22" t="s">
        <v>8918</v>
      </c>
      <c r="M265" s="22" t="s">
        <v>3136</v>
      </c>
      <c r="N265" s="22" t="s">
        <v>3178</v>
      </c>
      <c r="O265" s="22"/>
      <c r="P265" s="22"/>
      <c r="Q265" s="172">
        <f t="shared" si="7"/>
        <v>10</v>
      </c>
      <c r="R265" s="8" t="s">
        <v>369</v>
      </c>
      <c r="S265" s="22"/>
      <c r="T265" s="22"/>
    </row>
    <row r="266" spans="1:20" hidden="1" x14ac:dyDescent="0.25">
      <c r="A266" s="21">
        <v>45566</v>
      </c>
      <c r="B266" s="21">
        <v>45566</v>
      </c>
      <c r="C266" s="22" t="s">
        <v>8919</v>
      </c>
      <c r="D266" s="22" t="s">
        <v>8921</v>
      </c>
      <c r="E266" s="22" t="s">
        <v>7339</v>
      </c>
      <c r="F266" s="22" t="s">
        <v>1287</v>
      </c>
      <c r="G266" s="23">
        <v>236000</v>
      </c>
      <c r="H266" s="23">
        <v>0</v>
      </c>
      <c r="I266" s="23">
        <v>15348369</v>
      </c>
      <c r="J266" s="23">
        <v>0</v>
      </c>
      <c r="K266" s="22" t="s">
        <v>8917</v>
      </c>
      <c r="L266" s="22" t="s">
        <v>8918</v>
      </c>
      <c r="M266" s="22" t="s">
        <v>3136</v>
      </c>
      <c r="N266" s="22" t="s">
        <v>3178</v>
      </c>
      <c r="O266" s="22"/>
      <c r="P266" s="22"/>
      <c r="Q266" s="172">
        <f t="shared" si="7"/>
        <v>10</v>
      </c>
      <c r="R266" s="8" t="s">
        <v>369</v>
      </c>
      <c r="S266" s="22"/>
      <c r="T266" s="22"/>
    </row>
    <row r="267" spans="1:20" hidden="1" x14ac:dyDescent="0.25">
      <c r="A267" s="21">
        <v>45566</v>
      </c>
      <c r="B267" s="21">
        <v>45566</v>
      </c>
      <c r="C267" s="22" t="s">
        <v>8922</v>
      </c>
      <c r="D267" s="22" t="s">
        <v>8923</v>
      </c>
      <c r="E267" s="22" t="s">
        <v>7339</v>
      </c>
      <c r="F267" s="22" t="s">
        <v>8653</v>
      </c>
      <c r="G267" s="23">
        <v>1677</v>
      </c>
      <c r="H267" s="23">
        <v>0</v>
      </c>
      <c r="I267" s="23">
        <v>15350046</v>
      </c>
      <c r="J267" s="23">
        <v>0</v>
      </c>
      <c r="K267" s="22" t="s">
        <v>8917</v>
      </c>
      <c r="L267" s="22" t="s">
        <v>8918</v>
      </c>
      <c r="M267" s="22" t="s">
        <v>3136</v>
      </c>
      <c r="N267" s="22" t="s">
        <v>3178</v>
      </c>
      <c r="O267" s="22"/>
      <c r="P267" s="22"/>
      <c r="Q267" s="172">
        <f t="shared" si="7"/>
        <v>10</v>
      </c>
      <c r="R267" s="8" t="s">
        <v>369</v>
      </c>
      <c r="S267" s="22"/>
      <c r="T267" s="22"/>
    </row>
    <row r="268" spans="1:20" hidden="1" x14ac:dyDescent="0.25">
      <c r="A268" s="21">
        <v>45566</v>
      </c>
      <c r="B268" s="21">
        <v>45566</v>
      </c>
      <c r="C268" s="22" t="s">
        <v>8924</v>
      </c>
      <c r="D268" s="22" t="s">
        <v>8925</v>
      </c>
      <c r="E268" s="22" t="s">
        <v>7339</v>
      </c>
      <c r="F268" s="22" t="s">
        <v>8653</v>
      </c>
      <c r="G268" s="23">
        <v>1238</v>
      </c>
      <c r="H268" s="23">
        <v>0</v>
      </c>
      <c r="I268" s="23">
        <v>15351284</v>
      </c>
      <c r="J268" s="23">
        <v>0</v>
      </c>
      <c r="K268" s="22" t="s">
        <v>8917</v>
      </c>
      <c r="L268" s="22" t="s">
        <v>8918</v>
      </c>
      <c r="M268" s="22" t="s">
        <v>3136</v>
      </c>
      <c r="N268" s="22" t="s">
        <v>3178</v>
      </c>
      <c r="O268" s="22"/>
      <c r="P268" s="22"/>
      <c r="Q268" s="172">
        <f t="shared" si="7"/>
        <v>10</v>
      </c>
      <c r="R268" s="8" t="s">
        <v>369</v>
      </c>
      <c r="S268" s="22"/>
      <c r="T268" s="22"/>
    </row>
    <row r="269" spans="1:20" hidden="1" x14ac:dyDescent="0.25">
      <c r="A269" s="21">
        <v>45566</v>
      </c>
      <c r="B269" s="21">
        <v>45566</v>
      </c>
      <c r="C269" s="22" t="s">
        <v>8926</v>
      </c>
      <c r="D269" s="22" t="s">
        <v>8927</v>
      </c>
      <c r="E269" s="22" t="s">
        <v>7339</v>
      </c>
      <c r="F269" s="22" t="s">
        <v>8653</v>
      </c>
      <c r="G269" s="23">
        <v>757</v>
      </c>
      <c r="H269" s="23">
        <v>0</v>
      </c>
      <c r="I269" s="23">
        <v>15352041</v>
      </c>
      <c r="J269" s="23">
        <v>0</v>
      </c>
      <c r="K269" s="22" t="s">
        <v>8917</v>
      </c>
      <c r="L269" s="22" t="s">
        <v>8918</v>
      </c>
      <c r="M269" s="22" t="s">
        <v>3136</v>
      </c>
      <c r="N269" s="22" t="s">
        <v>3178</v>
      </c>
      <c r="O269" s="22"/>
      <c r="P269" s="22"/>
      <c r="Q269" s="172">
        <f t="shared" si="7"/>
        <v>10</v>
      </c>
      <c r="R269" s="8" t="s">
        <v>369</v>
      </c>
      <c r="S269" s="22"/>
      <c r="T269" s="22"/>
    </row>
    <row r="270" spans="1:20" hidden="1" x14ac:dyDescent="0.25">
      <c r="A270" s="21">
        <v>45566</v>
      </c>
      <c r="B270" s="21">
        <v>45566</v>
      </c>
      <c r="C270" s="22" t="s">
        <v>8928</v>
      </c>
      <c r="D270" s="22" t="s">
        <v>8929</v>
      </c>
      <c r="E270" s="22" t="s">
        <v>7339</v>
      </c>
      <c r="F270" s="22" t="s">
        <v>8653</v>
      </c>
      <c r="G270" s="23">
        <v>231</v>
      </c>
      <c r="H270" s="23">
        <v>0</v>
      </c>
      <c r="I270" s="23">
        <v>15352272</v>
      </c>
      <c r="J270" s="23">
        <v>0</v>
      </c>
      <c r="K270" s="22" t="s">
        <v>8917</v>
      </c>
      <c r="L270" s="22" t="s">
        <v>8918</v>
      </c>
      <c r="M270" s="22" t="s">
        <v>3136</v>
      </c>
      <c r="N270" s="22" t="s">
        <v>3178</v>
      </c>
      <c r="O270" s="22"/>
      <c r="P270" s="22"/>
      <c r="Q270" s="172">
        <f t="shared" si="7"/>
        <v>10</v>
      </c>
      <c r="R270" s="8" t="s">
        <v>369</v>
      </c>
      <c r="S270" s="22"/>
      <c r="T270" s="22"/>
    </row>
    <row r="271" spans="1:20" hidden="1" x14ac:dyDescent="0.25">
      <c r="A271" s="21">
        <v>45596</v>
      </c>
      <c r="B271" s="21">
        <v>45596</v>
      </c>
      <c r="C271" s="22" t="s">
        <v>8903</v>
      </c>
      <c r="D271" s="22" t="s">
        <v>7346</v>
      </c>
      <c r="E271" s="22" t="s">
        <v>7339</v>
      </c>
      <c r="F271" s="22" t="s">
        <v>4225</v>
      </c>
      <c r="G271" s="23">
        <v>0</v>
      </c>
      <c r="H271" s="23">
        <v>15352272</v>
      </c>
      <c r="I271" s="23">
        <v>0</v>
      </c>
      <c r="J271" s="23">
        <v>0</v>
      </c>
      <c r="K271" s="22"/>
      <c r="L271" s="22"/>
      <c r="M271" s="22"/>
      <c r="N271" s="22"/>
      <c r="O271" s="22"/>
      <c r="P271" s="22"/>
      <c r="Q271" s="172">
        <f t="shared" si="7"/>
        <v>10</v>
      </c>
      <c r="R271" s="8" t="s">
        <v>369</v>
      </c>
      <c r="S271" s="22"/>
      <c r="T271" s="22"/>
    </row>
    <row r="272" spans="1:20" hidden="1" x14ac:dyDescent="0.25">
      <c r="A272" s="21"/>
      <c r="B272" s="21"/>
      <c r="C272" s="22" t="s">
        <v>4430</v>
      </c>
      <c r="D272" s="22" t="s">
        <v>4431</v>
      </c>
      <c r="E272" s="22" t="s">
        <v>7339</v>
      </c>
      <c r="F272" s="22"/>
      <c r="G272" s="23">
        <v>15352272</v>
      </c>
      <c r="H272" s="23">
        <v>15352272</v>
      </c>
      <c r="I272" s="23"/>
      <c r="J272" s="23"/>
      <c r="K272" s="22"/>
      <c r="L272" s="22"/>
      <c r="M272" s="22"/>
      <c r="N272" s="22"/>
      <c r="O272" s="22"/>
      <c r="P272" s="22"/>
      <c r="Q272" s="172">
        <f t="shared" si="7"/>
        <v>1</v>
      </c>
      <c r="R272" s="8" t="s">
        <v>369</v>
      </c>
      <c r="S272" s="22"/>
      <c r="T272" s="22"/>
    </row>
    <row r="273" spans="1:20" hidden="1" x14ac:dyDescent="0.25">
      <c r="A273" s="21"/>
      <c r="B273" s="21"/>
      <c r="C273" s="22" t="s">
        <v>4430</v>
      </c>
      <c r="D273" s="22" t="s">
        <v>4432</v>
      </c>
      <c r="E273" s="22" t="s">
        <v>7339</v>
      </c>
      <c r="F273" s="22"/>
      <c r="G273" s="23"/>
      <c r="H273" s="23"/>
      <c r="I273" s="23">
        <v>0</v>
      </c>
      <c r="J273" s="23">
        <v>0</v>
      </c>
      <c r="K273" s="22"/>
      <c r="L273" s="22"/>
      <c r="M273" s="22"/>
      <c r="N273" s="22"/>
      <c r="O273" s="22"/>
      <c r="P273" s="22"/>
      <c r="Q273" s="172">
        <f t="shared" si="7"/>
        <v>1</v>
      </c>
      <c r="R273" s="8" t="s">
        <v>369</v>
      </c>
      <c r="S273" s="22"/>
      <c r="T273" s="22"/>
    </row>
    <row r="274" spans="1:20" hidden="1" x14ac:dyDescent="0.25">
      <c r="Q274" s="172">
        <f t="shared" si="7"/>
        <v>1</v>
      </c>
      <c r="R274" s="8" t="s">
        <v>369</v>
      </c>
    </row>
    <row r="276" spans="1:20" s="159" customFormat="1" x14ac:dyDescent="0.25">
      <c r="A276" s="159" t="s">
        <v>11501</v>
      </c>
    </row>
    <row r="277" spans="1:20" ht="21" x14ac:dyDescent="0.25">
      <c r="A277" s="17" t="s">
        <v>492</v>
      </c>
      <c r="B277" s="17" t="s">
        <v>493</v>
      </c>
      <c r="C277" s="18" t="s">
        <v>494</v>
      </c>
      <c r="D277" s="18" t="s">
        <v>495</v>
      </c>
      <c r="E277" s="18" t="s">
        <v>496</v>
      </c>
      <c r="F277" s="18" t="s">
        <v>497</v>
      </c>
      <c r="G277" s="19" t="s">
        <v>498</v>
      </c>
      <c r="H277" s="19" t="s">
        <v>499</v>
      </c>
      <c r="I277" s="19" t="s">
        <v>500</v>
      </c>
      <c r="J277" s="19" t="s">
        <v>501</v>
      </c>
      <c r="K277" s="18" t="s">
        <v>502</v>
      </c>
      <c r="L277" s="18" t="s">
        <v>503</v>
      </c>
      <c r="M277" s="18" t="s">
        <v>504</v>
      </c>
      <c r="N277" s="18" t="s">
        <v>505</v>
      </c>
      <c r="O277" s="18" t="s">
        <v>506</v>
      </c>
      <c r="P277" s="18" t="s">
        <v>507</v>
      </c>
      <c r="Q277" s="111" t="s">
        <v>4384</v>
      </c>
    </row>
    <row r="278" spans="1:20" x14ac:dyDescent="0.25">
      <c r="A278" s="21"/>
      <c r="B278" s="21"/>
      <c r="C278" s="22" t="s">
        <v>4430</v>
      </c>
      <c r="D278" s="22" t="s">
        <v>7894</v>
      </c>
      <c r="E278" s="22" t="s">
        <v>4205</v>
      </c>
      <c r="F278" s="22"/>
      <c r="G278" s="23"/>
      <c r="H278" s="23"/>
      <c r="I278" s="23">
        <v>12106064</v>
      </c>
      <c r="J278" s="23">
        <v>0</v>
      </c>
      <c r="K278" s="22"/>
      <c r="L278" s="22"/>
      <c r="M278" s="22"/>
      <c r="N278" s="22"/>
      <c r="O278" s="22"/>
      <c r="P278" s="22"/>
      <c r="Q278" s="22"/>
    </row>
    <row r="279" spans="1:20" x14ac:dyDescent="0.25">
      <c r="A279" s="21">
        <v>45597</v>
      </c>
      <c r="B279" s="21">
        <v>45597</v>
      </c>
      <c r="C279" s="22" t="s">
        <v>11502</v>
      </c>
      <c r="D279" s="22" t="s">
        <v>11503</v>
      </c>
      <c r="E279" s="22" t="s">
        <v>4205</v>
      </c>
      <c r="F279" s="22" t="s">
        <v>532</v>
      </c>
      <c r="G279" s="23">
        <v>2361108</v>
      </c>
      <c r="H279" s="23">
        <v>0</v>
      </c>
      <c r="I279" s="23">
        <v>14467172</v>
      </c>
      <c r="J279" s="23">
        <v>0</v>
      </c>
      <c r="K279" s="22" t="s">
        <v>6284</v>
      </c>
      <c r="L279" s="22" t="s">
        <v>6285</v>
      </c>
      <c r="M279" s="22" t="s">
        <v>3137</v>
      </c>
      <c r="N279" s="22" t="s">
        <v>11504</v>
      </c>
      <c r="O279" s="22" t="s">
        <v>11504</v>
      </c>
      <c r="P279" s="22" t="s">
        <v>7936</v>
      </c>
      <c r="Q279" s="22"/>
    </row>
    <row r="280" spans="1:20" x14ac:dyDescent="0.25">
      <c r="A280" s="21">
        <v>45603</v>
      </c>
      <c r="B280" s="21">
        <v>45603</v>
      </c>
      <c r="C280" s="22" t="s">
        <v>11505</v>
      </c>
      <c r="D280" s="22" t="s">
        <v>8645</v>
      </c>
      <c r="E280" s="22" t="s">
        <v>4205</v>
      </c>
      <c r="F280" s="22" t="s">
        <v>532</v>
      </c>
      <c r="G280" s="23">
        <v>2580128</v>
      </c>
      <c r="H280" s="23">
        <v>0</v>
      </c>
      <c r="I280" s="23">
        <v>17047300</v>
      </c>
      <c r="J280" s="23">
        <v>0</v>
      </c>
      <c r="K280" s="22" t="s">
        <v>8646</v>
      </c>
      <c r="L280" s="22" t="s">
        <v>8647</v>
      </c>
      <c r="M280" s="22" t="s">
        <v>3137</v>
      </c>
      <c r="N280" s="22" t="s">
        <v>8648</v>
      </c>
      <c r="O280" s="22" t="s">
        <v>8648</v>
      </c>
      <c r="P280" s="22" t="s">
        <v>4428</v>
      </c>
      <c r="Q280" s="22"/>
    </row>
    <row r="281" spans="1:20" x14ac:dyDescent="0.25">
      <c r="A281" s="21">
        <v>45614</v>
      </c>
      <c r="B281" s="21">
        <v>45614</v>
      </c>
      <c r="C281" s="22" t="s">
        <v>11506</v>
      </c>
      <c r="D281" s="22" t="s">
        <v>11507</v>
      </c>
      <c r="E281" s="22" t="s">
        <v>4205</v>
      </c>
      <c r="F281" s="22" t="s">
        <v>532</v>
      </c>
      <c r="G281" s="23">
        <v>20500000</v>
      </c>
      <c r="H281" s="23">
        <v>0</v>
      </c>
      <c r="I281" s="23">
        <v>37547300</v>
      </c>
      <c r="J281" s="23">
        <v>0</v>
      </c>
      <c r="K281" s="22" t="s">
        <v>4289</v>
      </c>
      <c r="L281" s="22" t="s">
        <v>4290</v>
      </c>
      <c r="M281" s="22" t="s">
        <v>3137</v>
      </c>
      <c r="N281" s="22"/>
      <c r="O281" s="22"/>
      <c r="P281" s="22" t="s">
        <v>4428</v>
      </c>
      <c r="Q281" s="22"/>
    </row>
    <row r="282" spans="1:20" x14ac:dyDescent="0.25">
      <c r="A282" s="21">
        <v>45615</v>
      </c>
      <c r="B282" s="21">
        <v>45615</v>
      </c>
      <c r="C282" s="22" t="s">
        <v>11508</v>
      </c>
      <c r="D282" s="22" t="s">
        <v>11509</v>
      </c>
      <c r="E282" s="22" t="s">
        <v>4205</v>
      </c>
      <c r="F282" s="22" t="s">
        <v>532</v>
      </c>
      <c r="G282" s="23">
        <v>28066979</v>
      </c>
      <c r="H282" s="23">
        <v>0</v>
      </c>
      <c r="I282" s="23">
        <v>65614279</v>
      </c>
      <c r="J282" s="23">
        <v>0</v>
      </c>
      <c r="K282" s="22" t="s">
        <v>4652</v>
      </c>
      <c r="L282" s="22" t="s">
        <v>306</v>
      </c>
      <c r="M282" s="22" t="s">
        <v>3137</v>
      </c>
      <c r="N282" s="22"/>
      <c r="O282" s="22"/>
      <c r="P282" s="22" t="s">
        <v>4428</v>
      </c>
      <c r="Q282" s="22"/>
    </row>
    <row r="283" spans="1:20" x14ac:dyDescent="0.25">
      <c r="A283" s="21">
        <v>45615</v>
      </c>
      <c r="B283" s="21">
        <v>45615</v>
      </c>
      <c r="C283" s="22" t="s">
        <v>11510</v>
      </c>
      <c r="D283" s="22" t="s">
        <v>11509</v>
      </c>
      <c r="E283" s="22" t="s">
        <v>4205</v>
      </c>
      <c r="F283" s="22" t="s">
        <v>532</v>
      </c>
      <c r="G283" s="23">
        <v>35160985</v>
      </c>
      <c r="H283" s="23">
        <v>0</v>
      </c>
      <c r="I283" s="23">
        <v>100775264</v>
      </c>
      <c r="J283" s="23">
        <v>0</v>
      </c>
      <c r="K283" s="22" t="s">
        <v>4652</v>
      </c>
      <c r="L283" s="22" t="s">
        <v>306</v>
      </c>
      <c r="M283" s="22" t="s">
        <v>3137</v>
      </c>
      <c r="N283" s="22"/>
      <c r="O283" s="22"/>
      <c r="P283" s="22" t="s">
        <v>4428</v>
      </c>
      <c r="Q283" s="22"/>
    </row>
    <row r="284" spans="1:20" x14ac:dyDescent="0.25">
      <c r="A284" s="21">
        <v>45618</v>
      </c>
      <c r="B284" s="21">
        <v>45618</v>
      </c>
      <c r="C284" s="22" t="s">
        <v>11511</v>
      </c>
      <c r="D284" s="22" t="s">
        <v>11512</v>
      </c>
      <c r="E284" s="22" t="s">
        <v>4205</v>
      </c>
      <c r="F284" s="22" t="s">
        <v>532</v>
      </c>
      <c r="G284" s="23">
        <v>663136</v>
      </c>
      <c r="H284" s="23">
        <v>0</v>
      </c>
      <c r="I284" s="23">
        <v>101438400</v>
      </c>
      <c r="J284" s="23">
        <v>0</v>
      </c>
      <c r="K284" s="22" t="s">
        <v>2281</v>
      </c>
      <c r="L284" s="22" t="s">
        <v>2282</v>
      </c>
      <c r="M284" s="22" t="s">
        <v>3137</v>
      </c>
      <c r="N284" s="22" t="s">
        <v>8783</v>
      </c>
      <c r="O284" s="22" t="s">
        <v>8783</v>
      </c>
      <c r="P284" s="22" t="s">
        <v>4428</v>
      </c>
      <c r="Q284" s="22"/>
    </row>
    <row r="285" spans="1:20" x14ac:dyDescent="0.25">
      <c r="A285" s="21">
        <v>45619</v>
      </c>
      <c r="B285" s="21">
        <v>45619</v>
      </c>
      <c r="C285" s="22" t="s">
        <v>11513</v>
      </c>
      <c r="D285" s="22" t="s">
        <v>8612</v>
      </c>
      <c r="E285" s="22" t="s">
        <v>4205</v>
      </c>
      <c r="F285" s="22" t="s">
        <v>532</v>
      </c>
      <c r="G285" s="23">
        <v>1821726</v>
      </c>
      <c r="H285" s="23">
        <v>0</v>
      </c>
      <c r="I285" s="23">
        <v>103260126</v>
      </c>
      <c r="J285" s="23">
        <v>0</v>
      </c>
      <c r="K285" s="22" t="s">
        <v>6284</v>
      </c>
      <c r="L285" s="22" t="s">
        <v>6285</v>
      </c>
      <c r="M285" s="22" t="s">
        <v>3137</v>
      </c>
      <c r="N285" s="22" t="s">
        <v>6743</v>
      </c>
      <c r="O285" s="22" t="s">
        <v>6743</v>
      </c>
      <c r="P285" s="22" t="s">
        <v>7936</v>
      </c>
      <c r="Q285" s="22"/>
    </row>
    <row r="286" spans="1:20" x14ac:dyDescent="0.25">
      <c r="A286" s="21">
        <v>45621</v>
      </c>
      <c r="B286" s="21">
        <v>45621</v>
      </c>
      <c r="C286" s="22" t="s">
        <v>11514</v>
      </c>
      <c r="D286" s="22" t="s">
        <v>4374</v>
      </c>
      <c r="E286" s="22" t="s">
        <v>4205</v>
      </c>
      <c r="F286" s="22" t="s">
        <v>1183</v>
      </c>
      <c r="G286" s="23">
        <v>2406175</v>
      </c>
      <c r="H286" s="23">
        <v>0</v>
      </c>
      <c r="I286" s="23">
        <v>105666301</v>
      </c>
      <c r="J286" s="23">
        <v>0</v>
      </c>
      <c r="K286" s="22" t="s">
        <v>1184</v>
      </c>
      <c r="L286" s="22" t="s">
        <v>1185</v>
      </c>
      <c r="M286" s="22" t="s">
        <v>3137</v>
      </c>
      <c r="N286" s="22"/>
      <c r="O286" s="22"/>
      <c r="P286" s="22" t="s">
        <v>4779</v>
      </c>
      <c r="Q286" s="22"/>
    </row>
    <row r="287" spans="1:20" x14ac:dyDescent="0.25">
      <c r="A287" s="21">
        <v>45621</v>
      </c>
      <c r="B287" s="21">
        <v>45621</v>
      </c>
      <c r="C287" s="22" t="s">
        <v>11515</v>
      </c>
      <c r="D287" s="22" t="s">
        <v>4377</v>
      </c>
      <c r="E287" s="22" t="s">
        <v>4205</v>
      </c>
      <c r="F287" s="22" t="s">
        <v>1183</v>
      </c>
      <c r="G287" s="23">
        <v>5565425</v>
      </c>
      <c r="H287" s="23">
        <v>0</v>
      </c>
      <c r="I287" s="23">
        <v>111231726</v>
      </c>
      <c r="J287" s="23">
        <v>0</v>
      </c>
      <c r="K287" s="22" t="s">
        <v>1184</v>
      </c>
      <c r="L287" s="22" t="s">
        <v>1185</v>
      </c>
      <c r="M287" s="22" t="s">
        <v>3137</v>
      </c>
      <c r="N287" s="22"/>
      <c r="O287" s="22"/>
      <c r="P287" s="22" t="s">
        <v>4779</v>
      </c>
      <c r="Q287" s="22"/>
    </row>
    <row r="288" spans="1:20" x14ac:dyDescent="0.25">
      <c r="A288" s="21">
        <v>45621</v>
      </c>
      <c r="B288" s="21">
        <v>45621</v>
      </c>
      <c r="C288" s="22" t="s">
        <v>11516</v>
      </c>
      <c r="D288" s="22" t="s">
        <v>8628</v>
      </c>
      <c r="E288" s="22" t="s">
        <v>4205</v>
      </c>
      <c r="F288" s="22" t="s">
        <v>1183</v>
      </c>
      <c r="G288" s="23">
        <v>2402779</v>
      </c>
      <c r="H288" s="23">
        <v>0</v>
      </c>
      <c r="I288" s="23">
        <v>113634505</v>
      </c>
      <c r="J288" s="23">
        <v>0</v>
      </c>
      <c r="K288" s="22" t="s">
        <v>1184</v>
      </c>
      <c r="L288" s="22" t="s">
        <v>1185</v>
      </c>
      <c r="M288" s="22" t="s">
        <v>3137</v>
      </c>
      <c r="N288" s="22"/>
      <c r="O288" s="22"/>
      <c r="P288" s="22" t="s">
        <v>4779</v>
      </c>
      <c r="Q288" s="22"/>
    </row>
    <row r="289" spans="1:17" x14ac:dyDescent="0.25">
      <c r="A289" s="21">
        <v>45621</v>
      </c>
      <c r="B289" s="21">
        <v>45621</v>
      </c>
      <c r="C289" s="22" t="s">
        <v>11517</v>
      </c>
      <c r="D289" s="22" t="s">
        <v>11518</v>
      </c>
      <c r="E289" s="22" t="s">
        <v>4205</v>
      </c>
      <c r="F289" s="22" t="s">
        <v>1183</v>
      </c>
      <c r="G289" s="23">
        <v>5476390</v>
      </c>
      <c r="H289" s="23">
        <v>0</v>
      </c>
      <c r="I289" s="23">
        <v>119110895</v>
      </c>
      <c r="J289" s="23">
        <v>0</v>
      </c>
      <c r="K289" s="22" t="s">
        <v>1184</v>
      </c>
      <c r="L289" s="22" t="s">
        <v>1185</v>
      </c>
      <c r="M289" s="22" t="s">
        <v>3137</v>
      </c>
      <c r="N289" s="22"/>
      <c r="O289" s="22"/>
      <c r="P289" s="22" t="s">
        <v>4779</v>
      </c>
      <c r="Q289" s="22"/>
    </row>
    <row r="290" spans="1:17" x14ac:dyDescent="0.25">
      <c r="A290" s="21">
        <v>45621</v>
      </c>
      <c r="B290" s="21">
        <v>45621</v>
      </c>
      <c r="C290" s="22" t="s">
        <v>11519</v>
      </c>
      <c r="D290" s="22" t="s">
        <v>11520</v>
      </c>
      <c r="E290" s="22" t="s">
        <v>4205</v>
      </c>
      <c r="F290" s="22" t="s">
        <v>1183</v>
      </c>
      <c r="G290" s="23">
        <v>4836328</v>
      </c>
      <c r="H290" s="23">
        <v>0</v>
      </c>
      <c r="I290" s="23">
        <v>123947223</v>
      </c>
      <c r="J290" s="23">
        <v>0</v>
      </c>
      <c r="K290" s="22" t="s">
        <v>1184</v>
      </c>
      <c r="L290" s="22" t="s">
        <v>1185</v>
      </c>
      <c r="M290" s="22" t="s">
        <v>3137</v>
      </c>
      <c r="N290" s="22"/>
      <c r="O290" s="22"/>
      <c r="P290" s="22" t="s">
        <v>4779</v>
      </c>
      <c r="Q290" s="22"/>
    </row>
    <row r="291" spans="1:17" x14ac:dyDescent="0.25">
      <c r="A291" s="21">
        <v>45621</v>
      </c>
      <c r="B291" s="21">
        <v>45621</v>
      </c>
      <c r="C291" s="22" t="s">
        <v>11521</v>
      </c>
      <c r="D291" s="22" t="s">
        <v>4382</v>
      </c>
      <c r="E291" s="22" t="s">
        <v>4205</v>
      </c>
      <c r="F291" s="22" t="s">
        <v>1183</v>
      </c>
      <c r="G291" s="23">
        <v>1138795</v>
      </c>
      <c r="H291" s="23">
        <v>0</v>
      </c>
      <c r="I291" s="23">
        <v>125086018</v>
      </c>
      <c r="J291" s="23">
        <v>0</v>
      </c>
      <c r="K291" s="22" t="s">
        <v>1184</v>
      </c>
      <c r="L291" s="22" t="s">
        <v>1185</v>
      </c>
      <c r="M291" s="22" t="s">
        <v>3137</v>
      </c>
      <c r="N291" s="22"/>
      <c r="O291" s="22"/>
      <c r="P291" s="22" t="s">
        <v>4779</v>
      </c>
      <c r="Q291" s="22"/>
    </row>
    <row r="292" spans="1:17" x14ac:dyDescent="0.25">
      <c r="A292" s="21">
        <v>45621</v>
      </c>
      <c r="B292" s="21">
        <v>45621</v>
      </c>
      <c r="C292" s="22" t="s">
        <v>11522</v>
      </c>
      <c r="D292" s="22" t="s">
        <v>4380</v>
      </c>
      <c r="E292" s="22" t="s">
        <v>4205</v>
      </c>
      <c r="F292" s="22" t="s">
        <v>1183</v>
      </c>
      <c r="G292" s="23">
        <v>1100351</v>
      </c>
      <c r="H292" s="23">
        <v>0</v>
      </c>
      <c r="I292" s="23">
        <v>126186369</v>
      </c>
      <c r="J292" s="23">
        <v>0</v>
      </c>
      <c r="K292" s="22" t="s">
        <v>1184</v>
      </c>
      <c r="L292" s="22" t="s">
        <v>1185</v>
      </c>
      <c r="M292" s="22" t="s">
        <v>3137</v>
      </c>
      <c r="N292" s="22"/>
      <c r="O292" s="22"/>
      <c r="P292" s="22" t="s">
        <v>4779</v>
      </c>
      <c r="Q292" s="22"/>
    </row>
    <row r="293" spans="1:17" x14ac:dyDescent="0.25">
      <c r="A293" s="21">
        <v>45621</v>
      </c>
      <c r="B293" s="21">
        <v>45621</v>
      </c>
      <c r="C293" s="22" t="s">
        <v>11523</v>
      </c>
      <c r="D293" s="22" t="s">
        <v>11524</v>
      </c>
      <c r="E293" s="22" t="s">
        <v>4205</v>
      </c>
      <c r="F293" s="22" t="s">
        <v>1183</v>
      </c>
      <c r="G293" s="23">
        <v>3616320</v>
      </c>
      <c r="H293" s="23">
        <v>0</v>
      </c>
      <c r="I293" s="23">
        <v>129802689</v>
      </c>
      <c r="J293" s="23">
        <v>0</v>
      </c>
      <c r="K293" s="22" t="s">
        <v>1184</v>
      </c>
      <c r="L293" s="22" t="s">
        <v>1185</v>
      </c>
      <c r="M293" s="22" t="s">
        <v>3137</v>
      </c>
      <c r="N293" s="22"/>
      <c r="O293" s="22"/>
      <c r="P293" s="22" t="s">
        <v>4779</v>
      </c>
      <c r="Q293" s="22"/>
    </row>
    <row r="294" spans="1:17" x14ac:dyDescent="0.25">
      <c r="A294" s="21">
        <v>45621</v>
      </c>
      <c r="B294" s="21">
        <v>45621</v>
      </c>
      <c r="C294" s="22" t="s">
        <v>11525</v>
      </c>
      <c r="D294" s="22" t="s">
        <v>8641</v>
      </c>
      <c r="E294" s="22" t="s">
        <v>4205</v>
      </c>
      <c r="F294" s="22" t="s">
        <v>1183</v>
      </c>
      <c r="G294" s="23">
        <v>4700778</v>
      </c>
      <c r="H294" s="23">
        <v>0</v>
      </c>
      <c r="I294" s="23">
        <v>134503467</v>
      </c>
      <c r="J294" s="23">
        <v>0</v>
      </c>
      <c r="K294" s="22" t="s">
        <v>1184</v>
      </c>
      <c r="L294" s="22" t="s">
        <v>1185</v>
      </c>
      <c r="M294" s="22" t="s">
        <v>3137</v>
      </c>
      <c r="N294" s="22"/>
      <c r="O294" s="22"/>
      <c r="P294" s="22" t="s">
        <v>4779</v>
      </c>
      <c r="Q294" s="22"/>
    </row>
    <row r="295" spans="1:17" x14ac:dyDescent="0.25">
      <c r="A295" s="21">
        <v>45621</v>
      </c>
      <c r="B295" s="21">
        <v>45621</v>
      </c>
      <c r="C295" s="22" t="s">
        <v>11526</v>
      </c>
      <c r="D295" s="22" t="s">
        <v>11527</v>
      </c>
      <c r="E295" s="22" t="s">
        <v>4205</v>
      </c>
      <c r="F295" s="22" t="s">
        <v>1183</v>
      </c>
      <c r="G295" s="23">
        <v>1423092</v>
      </c>
      <c r="H295" s="23">
        <v>0</v>
      </c>
      <c r="I295" s="23">
        <v>135926559</v>
      </c>
      <c r="J295" s="23">
        <v>0</v>
      </c>
      <c r="K295" s="22" t="s">
        <v>1184</v>
      </c>
      <c r="L295" s="22" t="s">
        <v>1185</v>
      </c>
      <c r="M295" s="22" t="s">
        <v>3137</v>
      </c>
      <c r="N295" s="22"/>
      <c r="O295" s="22"/>
      <c r="P295" s="22" t="s">
        <v>4779</v>
      </c>
      <c r="Q295" s="22"/>
    </row>
    <row r="296" spans="1:17" x14ac:dyDescent="0.25">
      <c r="A296" s="21">
        <v>45621</v>
      </c>
      <c r="B296" s="21">
        <v>45621</v>
      </c>
      <c r="C296" s="22" t="s">
        <v>11528</v>
      </c>
      <c r="D296" s="22" t="s">
        <v>4371</v>
      </c>
      <c r="E296" s="22" t="s">
        <v>4205</v>
      </c>
      <c r="F296" s="22" t="s">
        <v>1183</v>
      </c>
      <c r="G296" s="23">
        <v>5528734</v>
      </c>
      <c r="H296" s="23">
        <v>0</v>
      </c>
      <c r="I296" s="23">
        <v>141455293</v>
      </c>
      <c r="J296" s="23">
        <v>0</v>
      </c>
      <c r="K296" s="22" t="s">
        <v>1184</v>
      </c>
      <c r="L296" s="22" t="s">
        <v>1185</v>
      </c>
      <c r="M296" s="22" t="s">
        <v>3137</v>
      </c>
      <c r="N296" s="22"/>
      <c r="O296" s="22"/>
      <c r="P296" s="22" t="s">
        <v>4779</v>
      </c>
      <c r="Q296" s="22"/>
    </row>
    <row r="297" spans="1:17" x14ac:dyDescent="0.25">
      <c r="A297" s="21">
        <v>45621</v>
      </c>
      <c r="B297" s="21">
        <v>45621</v>
      </c>
      <c r="C297" s="22" t="s">
        <v>11529</v>
      </c>
      <c r="D297" s="22" t="s">
        <v>8639</v>
      </c>
      <c r="E297" s="22" t="s">
        <v>4205</v>
      </c>
      <c r="F297" s="22" t="s">
        <v>1183</v>
      </c>
      <c r="G297" s="23">
        <v>657797</v>
      </c>
      <c r="H297" s="23">
        <v>0</v>
      </c>
      <c r="I297" s="23">
        <v>142113090</v>
      </c>
      <c r="J297" s="23">
        <v>0</v>
      </c>
      <c r="K297" s="22" t="s">
        <v>1184</v>
      </c>
      <c r="L297" s="22" t="s">
        <v>1185</v>
      </c>
      <c r="M297" s="22" t="s">
        <v>3137</v>
      </c>
      <c r="N297" s="22"/>
      <c r="O297" s="22"/>
      <c r="P297" s="22" t="s">
        <v>4779</v>
      </c>
      <c r="Q297" s="22"/>
    </row>
    <row r="298" spans="1:17" x14ac:dyDescent="0.25">
      <c r="A298" s="21">
        <v>45621</v>
      </c>
      <c r="B298" s="21">
        <v>45621</v>
      </c>
      <c r="C298" s="22" t="s">
        <v>11530</v>
      </c>
      <c r="D298" s="22" t="s">
        <v>11531</v>
      </c>
      <c r="E298" s="22" t="s">
        <v>4205</v>
      </c>
      <c r="F298" s="22" t="s">
        <v>1225</v>
      </c>
      <c r="G298" s="23">
        <v>2200929</v>
      </c>
      <c r="H298" s="23">
        <v>0</v>
      </c>
      <c r="I298" s="23">
        <v>144314019</v>
      </c>
      <c r="J298" s="23">
        <v>0</v>
      </c>
      <c r="K298" s="22" t="s">
        <v>1184</v>
      </c>
      <c r="L298" s="22" t="s">
        <v>1185</v>
      </c>
      <c r="M298" s="22" t="s">
        <v>3137</v>
      </c>
      <c r="N298" s="22"/>
      <c r="O298" s="22"/>
      <c r="P298" s="22" t="s">
        <v>4428</v>
      </c>
      <c r="Q298" s="22"/>
    </row>
    <row r="299" spans="1:17" x14ac:dyDescent="0.25">
      <c r="A299" s="21">
        <v>45625</v>
      </c>
      <c r="B299" s="21">
        <v>45625</v>
      </c>
      <c r="C299" s="22" t="s">
        <v>11532</v>
      </c>
      <c r="D299" s="22" t="s">
        <v>8612</v>
      </c>
      <c r="E299" s="22" t="s">
        <v>4205</v>
      </c>
      <c r="F299" s="22" t="s">
        <v>532</v>
      </c>
      <c r="G299" s="23">
        <v>4522815</v>
      </c>
      <c r="H299" s="23">
        <v>0</v>
      </c>
      <c r="I299" s="23">
        <v>148836834</v>
      </c>
      <c r="J299" s="23">
        <v>0</v>
      </c>
      <c r="K299" s="22" t="s">
        <v>6284</v>
      </c>
      <c r="L299" s="22" t="s">
        <v>6285</v>
      </c>
      <c r="M299" s="22" t="s">
        <v>3137</v>
      </c>
      <c r="N299" s="22" t="s">
        <v>6706</v>
      </c>
      <c r="O299" s="22" t="s">
        <v>6706</v>
      </c>
      <c r="P299" s="22" t="s">
        <v>7936</v>
      </c>
      <c r="Q299" s="22"/>
    </row>
    <row r="300" spans="1:17" x14ac:dyDescent="0.25">
      <c r="A300" s="21">
        <v>45626</v>
      </c>
      <c r="B300" s="21">
        <v>45626</v>
      </c>
      <c r="C300" s="22" t="s">
        <v>9461</v>
      </c>
      <c r="D300" s="22" t="s">
        <v>4224</v>
      </c>
      <c r="E300" s="22" t="s">
        <v>4205</v>
      </c>
      <c r="F300" s="22" t="s">
        <v>4225</v>
      </c>
      <c r="G300" s="23">
        <v>0</v>
      </c>
      <c r="H300" s="23">
        <v>136730770</v>
      </c>
      <c r="I300" s="23">
        <v>12106064</v>
      </c>
      <c r="J300" s="23">
        <v>0</v>
      </c>
      <c r="K300" s="22"/>
      <c r="L300" s="22"/>
      <c r="M300" s="22"/>
      <c r="N300" s="22"/>
      <c r="O300" s="22"/>
      <c r="P300" s="22"/>
      <c r="Q300" s="22"/>
    </row>
    <row r="301" spans="1:17" x14ac:dyDescent="0.25">
      <c r="A301" s="21">
        <v>45642</v>
      </c>
      <c r="B301" s="21">
        <v>45642</v>
      </c>
      <c r="C301" s="22" t="s">
        <v>11533</v>
      </c>
      <c r="D301" s="22" t="s">
        <v>11534</v>
      </c>
      <c r="E301" s="22" t="s">
        <v>4205</v>
      </c>
      <c r="F301" s="22" t="s">
        <v>11535</v>
      </c>
      <c r="G301" s="23">
        <v>64736842</v>
      </c>
      <c r="H301" s="23">
        <v>0</v>
      </c>
      <c r="I301" s="23">
        <v>76842906</v>
      </c>
      <c r="J301" s="23">
        <v>0</v>
      </c>
      <c r="K301" s="22"/>
      <c r="L301" s="22"/>
      <c r="M301" s="22"/>
      <c r="N301" s="22"/>
      <c r="O301" s="22"/>
      <c r="P301" s="22" t="s">
        <v>529</v>
      </c>
      <c r="Q301" s="22"/>
    </row>
    <row r="302" spans="1:17" x14ac:dyDescent="0.25">
      <c r="A302" s="21">
        <v>45650</v>
      </c>
      <c r="B302" s="21">
        <v>45650</v>
      </c>
      <c r="C302" s="22" t="s">
        <v>11536</v>
      </c>
      <c r="D302" s="22" t="s">
        <v>11537</v>
      </c>
      <c r="E302" s="22" t="s">
        <v>4205</v>
      </c>
      <c r="F302" s="22" t="s">
        <v>11535</v>
      </c>
      <c r="G302" s="23">
        <v>28591151</v>
      </c>
      <c r="H302" s="23">
        <v>0</v>
      </c>
      <c r="I302" s="23">
        <v>105434057</v>
      </c>
      <c r="J302" s="23">
        <v>0</v>
      </c>
      <c r="K302" s="22"/>
      <c r="L302" s="22"/>
      <c r="M302" s="22"/>
      <c r="N302" s="22"/>
      <c r="O302" s="22"/>
      <c r="P302" s="22" t="s">
        <v>529</v>
      </c>
      <c r="Q302" s="22"/>
    </row>
    <row r="303" spans="1:17" x14ac:dyDescent="0.25">
      <c r="A303" s="21">
        <v>45650</v>
      </c>
      <c r="B303" s="21">
        <v>45650</v>
      </c>
      <c r="C303" s="22" t="s">
        <v>11538</v>
      </c>
      <c r="D303" s="22" t="s">
        <v>11539</v>
      </c>
      <c r="E303" s="22" t="s">
        <v>4205</v>
      </c>
      <c r="F303" s="22" t="s">
        <v>11535</v>
      </c>
      <c r="G303" s="23">
        <v>35817643</v>
      </c>
      <c r="H303" s="23">
        <v>0</v>
      </c>
      <c r="I303" s="23">
        <v>141251700</v>
      </c>
      <c r="J303" s="23">
        <v>0</v>
      </c>
      <c r="K303" s="22"/>
      <c r="L303" s="22"/>
      <c r="M303" s="22"/>
      <c r="N303" s="22"/>
      <c r="O303" s="22"/>
      <c r="P303" s="22" t="s">
        <v>529</v>
      </c>
      <c r="Q303" s="22"/>
    </row>
    <row r="304" spans="1:17" x14ac:dyDescent="0.25">
      <c r="A304" s="21">
        <v>45657</v>
      </c>
      <c r="B304" s="21">
        <v>45657</v>
      </c>
      <c r="C304" s="22" t="s">
        <v>11540</v>
      </c>
      <c r="D304" s="22" t="s">
        <v>11541</v>
      </c>
      <c r="E304" s="22" t="s">
        <v>4205</v>
      </c>
      <c r="F304" s="22" t="s">
        <v>11535</v>
      </c>
      <c r="G304" s="23">
        <v>6842105</v>
      </c>
      <c r="H304" s="23">
        <v>0</v>
      </c>
      <c r="I304" s="23">
        <v>148093805</v>
      </c>
      <c r="J304" s="23">
        <v>0</v>
      </c>
      <c r="K304" s="22"/>
      <c r="L304" s="22"/>
      <c r="M304" s="22" t="s">
        <v>3137</v>
      </c>
      <c r="N304" s="22"/>
      <c r="O304" s="22"/>
      <c r="P304" s="22"/>
      <c r="Q304" s="22"/>
    </row>
    <row r="305" spans="1:17" x14ac:dyDescent="0.25">
      <c r="A305" s="21"/>
      <c r="B305" s="21"/>
      <c r="C305" s="22" t="s">
        <v>4430</v>
      </c>
      <c r="D305" s="22" t="s">
        <v>4431</v>
      </c>
      <c r="E305" s="22" t="s">
        <v>4205</v>
      </c>
      <c r="F305" s="22"/>
      <c r="G305" s="23">
        <v>272718511</v>
      </c>
      <c r="H305" s="23">
        <v>136730770</v>
      </c>
      <c r="I305" s="23"/>
      <c r="J305" s="23"/>
      <c r="K305" s="22"/>
      <c r="L305" s="22"/>
      <c r="M305" s="22"/>
      <c r="N305" s="22"/>
      <c r="O305" s="22"/>
      <c r="P305" s="22"/>
      <c r="Q305" s="22"/>
    </row>
    <row r="306" spans="1:17" x14ac:dyDescent="0.25">
      <c r="A306" s="21"/>
      <c r="B306" s="21"/>
      <c r="C306" s="22" t="s">
        <v>4430</v>
      </c>
      <c r="D306" s="22" t="s">
        <v>4432</v>
      </c>
      <c r="E306" s="22" t="s">
        <v>4205</v>
      </c>
      <c r="F306" s="22"/>
      <c r="G306" s="23"/>
      <c r="H306" s="23"/>
      <c r="I306" s="23">
        <v>148093805</v>
      </c>
      <c r="J306" s="23">
        <v>0</v>
      </c>
      <c r="K306" s="22"/>
      <c r="L306" s="22"/>
      <c r="M306" s="22"/>
      <c r="N306" s="22"/>
      <c r="O306" s="22"/>
      <c r="P306" s="22"/>
      <c r="Q306" s="22"/>
    </row>
    <row r="307" spans="1:17" x14ac:dyDescent="0.25">
      <c r="A307" s="21"/>
      <c r="B307" s="21"/>
      <c r="C307" s="22" t="s">
        <v>4430</v>
      </c>
      <c r="D307" s="22" t="s">
        <v>7894</v>
      </c>
      <c r="E307" s="22" t="s">
        <v>7339</v>
      </c>
      <c r="F307" s="22"/>
      <c r="G307" s="23"/>
      <c r="H307" s="23"/>
      <c r="I307" s="23">
        <v>0</v>
      </c>
      <c r="J307" s="23">
        <v>12106064</v>
      </c>
      <c r="K307" s="22"/>
      <c r="L307" s="22"/>
      <c r="M307" s="22"/>
      <c r="N307" s="22"/>
      <c r="O307" s="22"/>
      <c r="P307" s="22"/>
      <c r="Q307" s="22"/>
    </row>
    <row r="308" spans="1:17" x14ac:dyDescent="0.25">
      <c r="A308" s="21">
        <v>45624</v>
      </c>
      <c r="B308" s="21">
        <v>45624</v>
      </c>
      <c r="C308" s="22" t="s">
        <v>11542</v>
      </c>
      <c r="D308" s="22" t="s">
        <v>11543</v>
      </c>
      <c r="E308" s="22" t="s">
        <v>7339</v>
      </c>
      <c r="F308" s="22" t="s">
        <v>532</v>
      </c>
      <c r="G308" s="23">
        <v>2000</v>
      </c>
      <c r="H308" s="23">
        <v>0</v>
      </c>
      <c r="I308" s="23">
        <v>0</v>
      </c>
      <c r="J308" s="23">
        <v>12104064</v>
      </c>
      <c r="K308" s="22" t="s">
        <v>11544</v>
      </c>
      <c r="L308" s="22" t="s">
        <v>11545</v>
      </c>
      <c r="M308" s="22" t="s">
        <v>7932</v>
      </c>
      <c r="N308" s="22"/>
      <c r="O308" s="22"/>
      <c r="P308" s="22" t="s">
        <v>4428</v>
      </c>
      <c r="Q308" s="22"/>
    </row>
    <row r="309" spans="1:17" x14ac:dyDescent="0.25">
      <c r="A309" s="21">
        <v>45624</v>
      </c>
      <c r="B309" s="21">
        <v>45624</v>
      </c>
      <c r="C309" s="22" t="s">
        <v>11542</v>
      </c>
      <c r="D309" s="22" t="s">
        <v>11543</v>
      </c>
      <c r="E309" s="22" t="s">
        <v>7339</v>
      </c>
      <c r="F309" s="22" t="s">
        <v>532</v>
      </c>
      <c r="G309" s="23">
        <v>2000</v>
      </c>
      <c r="H309" s="23">
        <v>0</v>
      </c>
      <c r="I309" s="23">
        <v>0</v>
      </c>
      <c r="J309" s="23">
        <v>12102064</v>
      </c>
      <c r="K309" s="22" t="s">
        <v>11544</v>
      </c>
      <c r="L309" s="22" t="s">
        <v>11545</v>
      </c>
      <c r="M309" s="22" t="s">
        <v>7932</v>
      </c>
      <c r="N309" s="22"/>
      <c r="O309" s="22"/>
      <c r="P309" s="22" t="s">
        <v>4428</v>
      </c>
      <c r="Q309" s="22"/>
    </row>
    <row r="310" spans="1:17" x14ac:dyDescent="0.25">
      <c r="A310" s="21">
        <v>45624</v>
      </c>
      <c r="B310" s="21">
        <v>45624</v>
      </c>
      <c r="C310" s="22" t="s">
        <v>11542</v>
      </c>
      <c r="D310" s="22" t="s">
        <v>11543</v>
      </c>
      <c r="E310" s="22" t="s">
        <v>7339</v>
      </c>
      <c r="F310" s="22" t="s">
        <v>532</v>
      </c>
      <c r="G310" s="23">
        <v>2000</v>
      </c>
      <c r="H310" s="23">
        <v>0</v>
      </c>
      <c r="I310" s="23">
        <v>0</v>
      </c>
      <c r="J310" s="23">
        <v>12100064</v>
      </c>
      <c r="K310" s="22" t="s">
        <v>11544</v>
      </c>
      <c r="L310" s="22" t="s">
        <v>11545</v>
      </c>
      <c r="M310" s="22" t="s">
        <v>7932</v>
      </c>
      <c r="N310" s="22"/>
      <c r="O310" s="22"/>
      <c r="P310" s="22" t="s">
        <v>4428</v>
      </c>
      <c r="Q310" s="22"/>
    </row>
    <row r="311" spans="1:17" x14ac:dyDescent="0.25">
      <c r="A311" s="21">
        <v>45624</v>
      </c>
      <c r="B311" s="21">
        <v>45624</v>
      </c>
      <c r="C311" s="22" t="s">
        <v>11542</v>
      </c>
      <c r="D311" s="22" t="s">
        <v>11543</v>
      </c>
      <c r="E311" s="22" t="s">
        <v>7339</v>
      </c>
      <c r="F311" s="22" t="s">
        <v>532</v>
      </c>
      <c r="G311" s="23">
        <v>2000</v>
      </c>
      <c r="H311" s="23">
        <v>0</v>
      </c>
      <c r="I311" s="23">
        <v>0</v>
      </c>
      <c r="J311" s="23">
        <v>12098064</v>
      </c>
      <c r="K311" s="22" t="s">
        <v>11544</v>
      </c>
      <c r="L311" s="22" t="s">
        <v>11545</v>
      </c>
      <c r="M311" s="22" t="s">
        <v>7932</v>
      </c>
      <c r="N311" s="22"/>
      <c r="O311" s="22"/>
      <c r="P311" s="22" t="s">
        <v>4428</v>
      </c>
      <c r="Q311" s="22"/>
    </row>
    <row r="312" spans="1:17" x14ac:dyDescent="0.25">
      <c r="A312" s="21">
        <v>45624</v>
      </c>
      <c r="B312" s="21">
        <v>45624</v>
      </c>
      <c r="C312" s="22" t="s">
        <v>11542</v>
      </c>
      <c r="D312" s="22" t="s">
        <v>11543</v>
      </c>
      <c r="E312" s="22" t="s">
        <v>7339</v>
      </c>
      <c r="F312" s="22" t="s">
        <v>532</v>
      </c>
      <c r="G312" s="23">
        <v>2000</v>
      </c>
      <c r="H312" s="23">
        <v>0</v>
      </c>
      <c r="I312" s="23">
        <v>0</v>
      </c>
      <c r="J312" s="23">
        <v>12096064</v>
      </c>
      <c r="K312" s="22" t="s">
        <v>11544</v>
      </c>
      <c r="L312" s="22" t="s">
        <v>11545</v>
      </c>
      <c r="M312" s="22" t="s">
        <v>7932</v>
      </c>
      <c r="N312" s="22"/>
      <c r="O312" s="22"/>
      <c r="P312" s="22" t="s">
        <v>4428</v>
      </c>
      <c r="Q312" s="22"/>
    </row>
    <row r="313" spans="1:17" x14ac:dyDescent="0.25">
      <c r="A313" s="21">
        <v>45626</v>
      </c>
      <c r="B313" s="21">
        <v>45626</v>
      </c>
      <c r="C313" s="22" t="s">
        <v>9461</v>
      </c>
      <c r="D313" s="22" t="s">
        <v>7346</v>
      </c>
      <c r="E313" s="22" t="s">
        <v>7339</v>
      </c>
      <c r="F313" s="22" t="s">
        <v>4225</v>
      </c>
      <c r="G313" s="23">
        <v>0</v>
      </c>
      <c r="H313" s="23">
        <v>10289</v>
      </c>
      <c r="I313" s="23">
        <v>0</v>
      </c>
      <c r="J313" s="23">
        <v>12106353</v>
      </c>
      <c r="K313" s="22"/>
      <c r="L313" s="22"/>
      <c r="M313" s="22"/>
      <c r="N313" s="22"/>
      <c r="O313" s="22"/>
      <c r="P313" s="22"/>
      <c r="Q313" s="22"/>
    </row>
    <row r="314" spans="1:17" x14ac:dyDescent="0.25">
      <c r="A314" s="21">
        <v>45626</v>
      </c>
      <c r="B314" s="21">
        <v>45626</v>
      </c>
      <c r="C314" s="22" t="s">
        <v>11546</v>
      </c>
      <c r="D314" s="22" t="s">
        <v>8650</v>
      </c>
      <c r="E314" s="22" t="s">
        <v>7339</v>
      </c>
      <c r="F314" s="22" t="s">
        <v>1225</v>
      </c>
      <c r="G314" s="23">
        <v>289</v>
      </c>
      <c r="H314" s="23">
        <v>0</v>
      </c>
      <c r="I314" s="23">
        <v>0</v>
      </c>
      <c r="J314" s="23">
        <v>12106064</v>
      </c>
      <c r="K314" s="22"/>
      <c r="L314" s="22"/>
      <c r="M314" s="22" t="s">
        <v>7932</v>
      </c>
      <c r="N314" s="22"/>
      <c r="O314" s="22"/>
      <c r="P314" s="22" t="s">
        <v>4428</v>
      </c>
      <c r="Q314" s="22"/>
    </row>
    <row r="315" spans="1:17" x14ac:dyDescent="0.25">
      <c r="A315" s="21"/>
      <c r="B315" s="21"/>
      <c r="C315" s="22" t="s">
        <v>4430</v>
      </c>
      <c r="D315" s="22" t="s">
        <v>4431</v>
      </c>
      <c r="E315" s="22" t="s">
        <v>7339</v>
      </c>
      <c r="F315" s="22"/>
      <c r="G315" s="23">
        <v>10289</v>
      </c>
      <c r="H315" s="23">
        <v>10289</v>
      </c>
      <c r="I315" s="23"/>
      <c r="J315" s="23"/>
      <c r="K315" s="22"/>
      <c r="L315" s="22"/>
      <c r="M315" s="22"/>
      <c r="N315" s="22"/>
      <c r="O315" s="22"/>
      <c r="P315" s="22"/>
      <c r="Q315" s="22"/>
    </row>
    <row r="316" spans="1:17" x14ac:dyDescent="0.25">
      <c r="A316" s="21"/>
      <c r="B316" s="21"/>
      <c r="C316" s="22" t="s">
        <v>4430</v>
      </c>
      <c r="D316" s="22" t="s">
        <v>4432</v>
      </c>
      <c r="E316" s="22" t="s">
        <v>7339</v>
      </c>
      <c r="F316" s="22"/>
      <c r="G316" s="23"/>
      <c r="H316" s="23"/>
      <c r="I316" s="23">
        <v>0</v>
      </c>
      <c r="J316" s="23">
        <v>12106064</v>
      </c>
      <c r="K316" s="22"/>
      <c r="L316" s="22"/>
      <c r="M316" s="22"/>
      <c r="N316" s="22"/>
      <c r="O316" s="22"/>
      <c r="P316" s="22"/>
      <c r="Q316" s="22"/>
    </row>
    <row r="317" spans="1:17" x14ac:dyDescent="0.25">
      <c r="A317" s="232" t="s">
        <v>11547</v>
      </c>
      <c r="B317" s="191"/>
      <c r="G317" s="27"/>
      <c r="H317" s="27"/>
      <c r="I317" s="27"/>
      <c r="J317" s="27"/>
      <c r="Q317"/>
    </row>
    <row r="320" spans="1:17" s="235" customFormat="1" x14ac:dyDescent="0.25">
      <c r="A320" s="235" t="s">
        <v>11548</v>
      </c>
    </row>
    <row r="321" spans="1:1" x14ac:dyDescent="0.25">
      <c r="A321" t="s">
        <v>11549</v>
      </c>
    </row>
  </sheetData>
  <autoFilter ref="A3:R216" xr:uid="{0A2C5753-EBAA-48FA-906C-FC643890137C}">
    <filterColumn colId="15">
      <filters>
        <filter val="Chi phí khác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D532-684B-49FA-BF87-9F39DC2FD0B5}">
  <sheetPr filterMode="1"/>
  <dimension ref="A1:X2250"/>
  <sheetViews>
    <sheetView topLeftCell="F1" zoomScale="85" zoomScaleNormal="85" workbookViewId="0">
      <pane ySplit="3" topLeftCell="A2169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52.42578125" customWidth="1"/>
    <col min="7" max="7" width="16" bestFit="1" customWidth="1"/>
    <col min="8" max="8" width="12.28515625" customWidth="1"/>
    <col min="9" max="9" width="15.5703125" bestFit="1" customWidth="1"/>
    <col min="12" max="12" width="74.140625" bestFit="1" customWidth="1"/>
    <col min="14" max="14" width="15.7109375" customWidth="1"/>
    <col min="19" max="19" width="15.7109375" style="8" customWidth="1"/>
    <col min="20" max="20" width="8.7109375" style="8"/>
  </cols>
  <sheetData>
    <row r="1" spans="1:24" ht="18.75" x14ac:dyDescent="0.3">
      <c r="A1" s="24" t="s">
        <v>490</v>
      </c>
      <c r="B1" s="24"/>
      <c r="C1" s="24"/>
      <c r="D1" s="24"/>
      <c r="E1" s="24"/>
      <c r="F1" s="24"/>
      <c r="G1" s="26">
        <f>+SUM(G4:G4623)</f>
        <v>112112267975</v>
      </c>
      <c r="H1" s="26">
        <f>+SUM(H4:H4623)</f>
        <v>38949823985</v>
      </c>
      <c r="I1" s="26">
        <f>+G1-H1</f>
        <v>73162443990</v>
      </c>
      <c r="J1" s="24"/>
      <c r="K1" s="24"/>
      <c r="L1" s="24"/>
      <c r="M1" s="24"/>
      <c r="N1" s="24"/>
      <c r="O1" s="24"/>
      <c r="P1" s="24"/>
      <c r="Q1" s="24"/>
      <c r="U1" t="s">
        <v>573</v>
      </c>
    </row>
    <row r="2" spans="1:24" x14ac:dyDescent="0.25">
      <c r="A2" s="25" t="s">
        <v>3183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U2" t="s">
        <v>369</v>
      </c>
    </row>
    <row r="3" spans="1:24" ht="15" customHeight="1" x14ac:dyDescent="0.25">
      <c r="A3" s="17" t="s">
        <v>492</v>
      </c>
      <c r="B3" s="17" t="s">
        <v>493</v>
      </c>
      <c r="C3" s="18" t="s">
        <v>494</v>
      </c>
      <c r="D3" s="18" t="s">
        <v>495</v>
      </c>
      <c r="E3" s="18" t="s">
        <v>496</v>
      </c>
      <c r="F3" s="18" t="s">
        <v>497</v>
      </c>
      <c r="G3" s="19" t="s">
        <v>498</v>
      </c>
      <c r="H3" s="19" t="s">
        <v>499</v>
      </c>
      <c r="I3" s="19" t="s">
        <v>500</v>
      </c>
      <c r="J3" s="19" t="s">
        <v>501</v>
      </c>
      <c r="K3" s="18" t="s">
        <v>502</v>
      </c>
      <c r="L3" s="18" t="s">
        <v>503</v>
      </c>
      <c r="M3" s="18" t="s">
        <v>504</v>
      </c>
      <c r="N3" s="18" t="s">
        <v>505</v>
      </c>
      <c r="O3" s="18" t="s">
        <v>506</v>
      </c>
      <c r="P3" s="18" t="s">
        <v>507</v>
      </c>
      <c r="Q3" s="18" t="s">
        <v>508</v>
      </c>
      <c r="R3" s="20" t="s">
        <v>3</v>
      </c>
      <c r="S3" s="31" t="s">
        <v>509</v>
      </c>
      <c r="T3" s="31" t="s">
        <v>510</v>
      </c>
      <c r="U3" s="20" t="s">
        <v>482</v>
      </c>
      <c r="V3" s="20" t="s">
        <v>482</v>
      </c>
      <c r="W3" s="20" t="s">
        <v>482</v>
      </c>
      <c r="X3" s="20" t="s">
        <v>482</v>
      </c>
    </row>
    <row r="4" spans="1:24" hidden="1" x14ac:dyDescent="0.25">
      <c r="A4" s="21">
        <v>45322</v>
      </c>
      <c r="B4" s="21">
        <v>45322</v>
      </c>
      <c r="C4" s="22" t="s">
        <v>3184</v>
      </c>
      <c r="D4" s="22" t="s">
        <v>3185</v>
      </c>
      <c r="E4" s="22" t="s">
        <v>3186</v>
      </c>
      <c r="F4" s="22" t="s">
        <v>603</v>
      </c>
      <c r="G4" s="23">
        <v>35331824</v>
      </c>
      <c r="H4" s="23">
        <v>0</v>
      </c>
      <c r="I4" s="23">
        <v>0</v>
      </c>
      <c r="J4" s="23">
        <v>55703527</v>
      </c>
      <c r="K4" s="22"/>
      <c r="L4" s="22"/>
      <c r="M4" s="22" t="s">
        <v>3187</v>
      </c>
      <c r="N4" s="22" t="s">
        <v>3188</v>
      </c>
      <c r="O4" s="22" t="s">
        <v>3189</v>
      </c>
      <c r="P4" s="22" t="s">
        <v>695</v>
      </c>
      <c r="Q4" s="22" t="str">
        <f>IFERROR(LEFT(N4,FIND("_",N4)-1),"")</f>
        <v>B-1110</v>
      </c>
      <c r="R4" t="str">
        <f>IFERROR(RIGHT(N4,LEN(N4)-FIND("_",N4)),"")</f>
        <v>One Verandah</v>
      </c>
      <c r="S4" s="32" t="s">
        <v>3146</v>
      </c>
      <c r="T4" s="8">
        <f t="shared" ref="T4:T67" si="0">+MONTH(A4)</f>
        <v>1</v>
      </c>
      <c r="U4" t="s">
        <v>369</v>
      </c>
    </row>
    <row r="5" spans="1:24" hidden="1" x14ac:dyDescent="0.25">
      <c r="A5" s="21">
        <v>45322</v>
      </c>
      <c r="B5" s="21">
        <v>45322</v>
      </c>
      <c r="C5" s="22" t="s">
        <v>3190</v>
      </c>
      <c r="D5" s="22" t="s">
        <v>3191</v>
      </c>
      <c r="E5" s="22" t="s">
        <v>3186</v>
      </c>
      <c r="F5" s="22" t="s">
        <v>603</v>
      </c>
      <c r="G5" s="23">
        <v>4245552</v>
      </c>
      <c r="H5" s="23">
        <v>0</v>
      </c>
      <c r="I5" s="23">
        <v>0</v>
      </c>
      <c r="J5" s="23">
        <v>51457975</v>
      </c>
      <c r="K5" s="22"/>
      <c r="L5" s="22"/>
      <c r="M5" s="22" t="s">
        <v>3187</v>
      </c>
      <c r="N5" s="22" t="s">
        <v>3192</v>
      </c>
      <c r="O5" s="22" t="s">
        <v>3192</v>
      </c>
      <c r="P5" s="22" t="s">
        <v>695</v>
      </c>
      <c r="Q5" s="22" t="str">
        <f t="shared" ref="Q5:Q68" si="1">IFERROR(LEFT(N5,FIND("_",N5)-1),"")</f>
        <v>P11112B</v>
      </c>
      <c r="R5" t="str">
        <f t="shared" ref="R5:R68" si="2">IFERROR(RIGHT(N5,LEN(N5)-FIND("_",N5)),"")</f>
        <v>Panoma</v>
      </c>
      <c r="S5" s="32" t="s">
        <v>3146</v>
      </c>
      <c r="T5" s="8">
        <f t="shared" si="0"/>
        <v>1</v>
      </c>
      <c r="U5" t="s">
        <v>369</v>
      </c>
    </row>
    <row r="6" spans="1:24" hidden="1" x14ac:dyDescent="0.25">
      <c r="A6" s="21">
        <v>45322</v>
      </c>
      <c r="B6" s="21">
        <v>45322</v>
      </c>
      <c r="C6" s="22" t="s">
        <v>3193</v>
      </c>
      <c r="D6" s="22" t="s">
        <v>3194</v>
      </c>
      <c r="E6" s="22" t="s">
        <v>3186</v>
      </c>
      <c r="F6" s="22" t="s">
        <v>603</v>
      </c>
      <c r="G6" s="23">
        <v>11046612</v>
      </c>
      <c r="H6" s="23">
        <v>0</v>
      </c>
      <c r="I6" s="23">
        <v>0</v>
      </c>
      <c r="J6" s="23">
        <v>40411363</v>
      </c>
      <c r="K6" s="22"/>
      <c r="L6" s="22"/>
      <c r="M6" s="22" t="s">
        <v>3187</v>
      </c>
      <c r="N6" s="22" t="s">
        <v>3195</v>
      </c>
      <c r="O6" s="22" t="s">
        <v>3195</v>
      </c>
      <c r="P6" s="22" t="s">
        <v>734</v>
      </c>
      <c r="Q6" s="22" t="str">
        <f t="shared" si="1"/>
        <v>P12302</v>
      </c>
      <c r="R6" t="str">
        <f t="shared" si="2"/>
        <v>Panoma</v>
      </c>
      <c r="S6" s="32" t="s">
        <v>3146</v>
      </c>
      <c r="T6" s="8">
        <f t="shared" si="0"/>
        <v>1</v>
      </c>
      <c r="U6" t="s">
        <v>369</v>
      </c>
    </row>
    <row r="7" spans="1:24" hidden="1" x14ac:dyDescent="0.25">
      <c r="A7" s="21">
        <v>45322</v>
      </c>
      <c r="B7" s="21">
        <v>45322</v>
      </c>
      <c r="C7" s="22" t="s">
        <v>3196</v>
      </c>
      <c r="D7" s="22" t="s">
        <v>3197</v>
      </c>
      <c r="E7" s="22" t="s">
        <v>3186</v>
      </c>
      <c r="F7" s="22" t="s">
        <v>603</v>
      </c>
      <c r="G7" s="23">
        <v>13387500</v>
      </c>
      <c r="H7" s="23">
        <v>0</v>
      </c>
      <c r="I7" s="23">
        <v>0</v>
      </c>
      <c r="J7" s="23">
        <v>27023863</v>
      </c>
      <c r="K7" s="22"/>
      <c r="L7" s="22"/>
      <c r="M7" s="22" t="s">
        <v>3187</v>
      </c>
      <c r="N7" s="22" t="s">
        <v>3198</v>
      </c>
      <c r="O7" s="22" t="s">
        <v>3199</v>
      </c>
      <c r="P7" s="22" t="s">
        <v>695</v>
      </c>
      <c r="Q7" s="22" t="str">
        <f t="shared" si="1"/>
        <v>P2-24.23</v>
      </c>
      <c r="R7" t="str">
        <f t="shared" si="2"/>
        <v>FPT ĐN</v>
      </c>
      <c r="S7" s="32" t="s">
        <v>3146</v>
      </c>
      <c r="T7" s="8">
        <f t="shared" si="0"/>
        <v>1</v>
      </c>
      <c r="U7" t="s">
        <v>369</v>
      </c>
    </row>
    <row r="8" spans="1:24" hidden="1" x14ac:dyDescent="0.25">
      <c r="A8" s="21">
        <v>45322</v>
      </c>
      <c r="B8" s="21">
        <v>45322</v>
      </c>
      <c r="C8" s="22" t="s">
        <v>3200</v>
      </c>
      <c r="D8" s="22" t="s">
        <v>3201</v>
      </c>
      <c r="E8" s="22" t="s">
        <v>3186</v>
      </c>
      <c r="F8" s="22" t="s">
        <v>603</v>
      </c>
      <c r="G8" s="23">
        <v>13387500</v>
      </c>
      <c r="H8" s="23">
        <v>0</v>
      </c>
      <c r="I8" s="23">
        <v>0</v>
      </c>
      <c r="J8" s="23">
        <v>13636363</v>
      </c>
      <c r="K8" s="22"/>
      <c r="L8" s="22"/>
      <c r="M8" s="22" t="s">
        <v>3187</v>
      </c>
      <c r="N8" s="22" t="s">
        <v>3198</v>
      </c>
      <c r="O8" s="22" t="s">
        <v>3199</v>
      </c>
      <c r="P8" s="22" t="s">
        <v>734</v>
      </c>
      <c r="Q8" s="22" t="str">
        <f t="shared" si="1"/>
        <v>P2-24.23</v>
      </c>
      <c r="R8" t="str">
        <f t="shared" si="2"/>
        <v>FPT ĐN</v>
      </c>
      <c r="S8" s="32" t="s">
        <v>3146</v>
      </c>
      <c r="T8" s="8">
        <f t="shared" si="0"/>
        <v>1</v>
      </c>
      <c r="U8" t="s">
        <v>369</v>
      </c>
    </row>
    <row r="9" spans="1:24" hidden="1" x14ac:dyDescent="0.25">
      <c r="A9" s="21">
        <v>45322</v>
      </c>
      <c r="B9" s="21">
        <v>45322</v>
      </c>
      <c r="C9" s="22" t="s">
        <v>3202</v>
      </c>
      <c r="D9" s="22" t="s">
        <v>3203</v>
      </c>
      <c r="E9" s="22" t="s">
        <v>3186</v>
      </c>
      <c r="F9" s="22" t="s">
        <v>603</v>
      </c>
      <c r="G9" s="23">
        <v>13636363</v>
      </c>
      <c r="H9" s="23">
        <v>0</v>
      </c>
      <c r="I9" s="23">
        <v>0</v>
      </c>
      <c r="J9" s="23">
        <v>0</v>
      </c>
      <c r="K9" s="22"/>
      <c r="L9" s="22"/>
      <c r="M9" s="22" t="s">
        <v>692</v>
      </c>
      <c r="N9" s="22" t="s">
        <v>3204</v>
      </c>
      <c r="O9" s="22" t="s">
        <v>3204</v>
      </c>
      <c r="P9" s="22" t="s">
        <v>529</v>
      </c>
      <c r="Q9" s="22" t="str">
        <f t="shared" si="1"/>
        <v>P12805</v>
      </c>
      <c r="R9" t="str">
        <f t="shared" si="2"/>
        <v>Panoma</v>
      </c>
      <c r="S9" s="32" t="s">
        <v>3148</v>
      </c>
      <c r="T9" s="8">
        <f t="shared" si="0"/>
        <v>1</v>
      </c>
      <c r="U9" t="s">
        <v>369</v>
      </c>
    </row>
    <row r="10" spans="1:24" hidden="1" x14ac:dyDescent="0.25">
      <c r="A10" s="21">
        <v>45325</v>
      </c>
      <c r="B10" s="21">
        <v>45325</v>
      </c>
      <c r="C10" s="22" t="s">
        <v>3205</v>
      </c>
      <c r="D10" s="22" t="s">
        <v>3206</v>
      </c>
      <c r="E10" s="22" t="s">
        <v>3186</v>
      </c>
      <c r="F10" s="22" t="s">
        <v>549</v>
      </c>
      <c r="G10" s="23">
        <v>13636364</v>
      </c>
      <c r="H10" s="23">
        <v>0</v>
      </c>
      <c r="I10" s="23">
        <v>13636364</v>
      </c>
      <c r="J10" s="23">
        <v>0</v>
      </c>
      <c r="K10" s="22" t="s">
        <v>3207</v>
      </c>
      <c r="L10" s="22" t="s">
        <v>3208</v>
      </c>
      <c r="M10" s="22" t="s">
        <v>692</v>
      </c>
      <c r="N10" s="22" t="s">
        <v>3209</v>
      </c>
      <c r="O10" s="22" t="s">
        <v>3209</v>
      </c>
      <c r="P10" s="22" t="s">
        <v>3210</v>
      </c>
      <c r="Q10" s="22" t="str">
        <f t="shared" si="1"/>
        <v>P22210</v>
      </c>
      <c r="R10" t="str">
        <f t="shared" si="2"/>
        <v>Panoma</v>
      </c>
      <c r="S10" s="32" t="s">
        <v>3148</v>
      </c>
      <c r="T10" s="8">
        <f t="shared" si="0"/>
        <v>2</v>
      </c>
      <c r="U10" t="s">
        <v>369</v>
      </c>
    </row>
    <row r="11" spans="1:24" hidden="1" x14ac:dyDescent="0.25">
      <c r="A11" s="21">
        <v>45351</v>
      </c>
      <c r="B11" s="21">
        <v>45351</v>
      </c>
      <c r="C11" s="22" t="s">
        <v>3211</v>
      </c>
      <c r="D11" s="22" t="s">
        <v>3212</v>
      </c>
      <c r="E11" s="22" t="s">
        <v>3186</v>
      </c>
      <c r="F11" s="22" t="s">
        <v>603</v>
      </c>
      <c r="G11" s="23">
        <v>23955454</v>
      </c>
      <c r="H11" s="23">
        <v>0</v>
      </c>
      <c r="I11" s="23">
        <v>0</v>
      </c>
      <c r="J11" s="23">
        <v>135409865</v>
      </c>
      <c r="K11" s="22"/>
      <c r="L11" s="22"/>
      <c r="M11" s="22" t="s">
        <v>562</v>
      </c>
      <c r="N11" s="22" t="s">
        <v>3213</v>
      </c>
      <c r="O11" s="22" t="s">
        <v>3214</v>
      </c>
      <c r="P11" s="22" t="s">
        <v>529</v>
      </c>
      <c r="Q11" s="22" t="str">
        <f t="shared" si="1"/>
        <v>HHMKT</v>
      </c>
      <c r="R11" t="str">
        <f t="shared" si="2"/>
        <v>BINHAN</v>
      </c>
      <c r="S11" s="32" t="s">
        <v>3146</v>
      </c>
      <c r="T11" s="8">
        <f t="shared" si="0"/>
        <v>2</v>
      </c>
      <c r="U11" t="s">
        <v>369</v>
      </c>
    </row>
    <row r="12" spans="1:24" hidden="1" x14ac:dyDescent="0.25">
      <c r="A12" s="21">
        <v>45351</v>
      </c>
      <c r="B12" s="21">
        <v>45351</v>
      </c>
      <c r="C12" s="22" t="s">
        <v>3215</v>
      </c>
      <c r="D12" s="22" t="s">
        <v>3216</v>
      </c>
      <c r="E12" s="22" t="s">
        <v>3186</v>
      </c>
      <c r="F12" s="22" t="s">
        <v>603</v>
      </c>
      <c r="G12" s="23">
        <v>50000000</v>
      </c>
      <c r="H12" s="23">
        <v>0</v>
      </c>
      <c r="I12" s="23">
        <v>0</v>
      </c>
      <c r="J12" s="23">
        <v>85409865</v>
      </c>
      <c r="K12" s="22"/>
      <c r="L12" s="22"/>
      <c r="M12" s="22" t="s">
        <v>3187</v>
      </c>
      <c r="N12" s="22" t="s">
        <v>3217</v>
      </c>
      <c r="O12" s="22" t="s">
        <v>3218</v>
      </c>
      <c r="P12" s="22" t="s">
        <v>529</v>
      </c>
      <c r="Q12" s="22" t="str">
        <f t="shared" si="1"/>
        <v>H31406</v>
      </c>
      <c r="R12" t="str">
        <f t="shared" si="2"/>
        <v>The Hill</v>
      </c>
      <c r="S12" s="32" t="s">
        <v>3146</v>
      </c>
      <c r="T12" s="8">
        <f t="shared" si="0"/>
        <v>2</v>
      </c>
      <c r="U12" t="s">
        <v>369</v>
      </c>
    </row>
    <row r="13" spans="1:24" hidden="1" x14ac:dyDescent="0.25">
      <c r="A13" s="21">
        <v>45351</v>
      </c>
      <c r="B13" s="21">
        <v>45351</v>
      </c>
      <c r="C13" s="22" t="s">
        <v>3219</v>
      </c>
      <c r="D13" s="22" t="s">
        <v>3220</v>
      </c>
      <c r="E13" s="22" t="s">
        <v>3186</v>
      </c>
      <c r="F13" s="22" t="s">
        <v>603</v>
      </c>
      <c r="G13" s="23">
        <v>4118493</v>
      </c>
      <c r="H13" s="23">
        <v>0</v>
      </c>
      <c r="I13" s="23">
        <v>0</v>
      </c>
      <c r="J13" s="23">
        <v>81291372</v>
      </c>
      <c r="K13" s="22"/>
      <c r="L13" s="22"/>
      <c r="M13" s="22" t="s">
        <v>3187</v>
      </c>
      <c r="N13" s="22" t="s">
        <v>3221</v>
      </c>
      <c r="O13" s="22" t="s">
        <v>3221</v>
      </c>
      <c r="P13" s="22" t="s">
        <v>558</v>
      </c>
      <c r="Q13" s="22" t="str">
        <f t="shared" si="1"/>
        <v>P10615</v>
      </c>
      <c r="R13" t="str">
        <f t="shared" si="2"/>
        <v>Panoma</v>
      </c>
      <c r="S13" s="32" t="s">
        <v>3146</v>
      </c>
      <c r="T13" s="8">
        <f t="shared" si="0"/>
        <v>2</v>
      </c>
      <c r="U13" t="s">
        <v>369</v>
      </c>
    </row>
    <row r="14" spans="1:24" hidden="1" x14ac:dyDescent="0.25">
      <c r="A14" s="21">
        <v>45351</v>
      </c>
      <c r="B14" s="21">
        <v>45351</v>
      </c>
      <c r="C14" s="22" t="s">
        <v>3219</v>
      </c>
      <c r="D14" s="22" t="s">
        <v>3222</v>
      </c>
      <c r="E14" s="22" t="s">
        <v>3186</v>
      </c>
      <c r="F14" s="22" t="s">
        <v>603</v>
      </c>
      <c r="G14" s="23">
        <v>4118493</v>
      </c>
      <c r="H14" s="23">
        <v>0</v>
      </c>
      <c r="I14" s="23">
        <v>0</v>
      </c>
      <c r="J14" s="23">
        <v>77172879</v>
      </c>
      <c r="K14" s="22"/>
      <c r="L14" s="22"/>
      <c r="M14" s="22" t="s">
        <v>3187</v>
      </c>
      <c r="N14" s="22" t="s">
        <v>3221</v>
      </c>
      <c r="O14" s="22" t="s">
        <v>3221</v>
      </c>
      <c r="P14" s="22" t="s">
        <v>558</v>
      </c>
      <c r="Q14" s="22" t="str">
        <f t="shared" si="1"/>
        <v>P10615</v>
      </c>
      <c r="R14" t="str">
        <f t="shared" si="2"/>
        <v>Panoma</v>
      </c>
      <c r="S14" s="32" t="s">
        <v>3146</v>
      </c>
      <c r="T14" s="8">
        <f t="shared" si="0"/>
        <v>2</v>
      </c>
      <c r="U14" t="s">
        <v>369</v>
      </c>
    </row>
    <row r="15" spans="1:24" hidden="1" x14ac:dyDescent="0.25">
      <c r="A15" s="21">
        <v>45351</v>
      </c>
      <c r="B15" s="21">
        <v>45351</v>
      </c>
      <c r="C15" s="22" t="s">
        <v>3219</v>
      </c>
      <c r="D15" s="22" t="s">
        <v>3223</v>
      </c>
      <c r="E15" s="22" t="s">
        <v>3186</v>
      </c>
      <c r="F15" s="22" t="s">
        <v>603</v>
      </c>
      <c r="G15" s="23">
        <v>447662</v>
      </c>
      <c r="H15" s="23">
        <v>0</v>
      </c>
      <c r="I15" s="23">
        <v>0</v>
      </c>
      <c r="J15" s="23">
        <v>76725217</v>
      </c>
      <c r="K15" s="22"/>
      <c r="L15" s="22"/>
      <c r="M15" s="22" t="s">
        <v>3224</v>
      </c>
      <c r="N15" s="22" t="s">
        <v>3221</v>
      </c>
      <c r="O15" s="22" t="s">
        <v>3221</v>
      </c>
      <c r="P15" s="22" t="s">
        <v>558</v>
      </c>
      <c r="Q15" s="22" t="str">
        <f t="shared" si="1"/>
        <v>P10615</v>
      </c>
      <c r="R15" t="str">
        <f t="shared" si="2"/>
        <v>Panoma</v>
      </c>
      <c r="S15" s="32" t="s">
        <v>3146</v>
      </c>
      <c r="T15" s="8">
        <f t="shared" si="0"/>
        <v>2</v>
      </c>
      <c r="U15" t="s">
        <v>369</v>
      </c>
    </row>
    <row r="16" spans="1:24" hidden="1" x14ac:dyDescent="0.25">
      <c r="A16" s="21">
        <v>45351</v>
      </c>
      <c r="B16" s="21">
        <v>45351</v>
      </c>
      <c r="C16" s="22" t="s">
        <v>3219</v>
      </c>
      <c r="D16" s="22" t="s">
        <v>3225</v>
      </c>
      <c r="E16" s="22" t="s">
        <v>3186</v>
      </c>
      <c r="F16" s="22" t="s">
        <v>603</v>
      </c>
      <c r="G16" s="23">
        <v>447662</v>
      </c>
      <c r="H16" s="23">
        <v>0</v>
      </c>
      <c r="I16" s="23">
        <v>0</v>
      </c>
      <c r="J16" s="23">
        <v>76277555</v>
      </c>
      <c r="K16" s="22"/>
      <c r="L16" s="22"/>
      <c r="M16" s="22" t="s">
        <v>3224</v>
      </c>
      <c r="N16" s="22" t="s">
        <v>3221</v>
      </c>
      <c r="O16" s="22" t="s">
        <v>3221</v>
      </c>
      <c r="P16" s="22" t="s">
        <v>558</v>
      </c>
      <c r="Q16" s="22" t="str">
        <f t="shared" si="1"/>
        <v>P10615</v>
      </c>
      <c r="R16" t="str">
        <f t="shared" si="2"/>
        <v>Panoma</v>
      </c>
      <c r="S16" s="32" t="s">
        <v>3146</v>
      </c>
      <c r="T16" s="8">
        <f t="shared" si="0"/>
        <v>2</v>
      </c>
      <c r="U16" t="s">
        <v>369</v>
      </c>
    </row>
    <row r="17" spans="1:21" hidden="1" x14ac:dyDescent="0.25">
      <c r="A17" s="21">
        <v>45351</v>
      </c>
      <c r="B17" s="21">
        <v>45351</v>
      </c>
      <c r="C17" s="22" t="s">
        <v>3219</v>
      </c>
      <c r="D17" s="22" t="s">
        <v>3226</v>
      </c>
      <c r="E17" s="22" t="s">
        <v>3186</v>
      </c>
      <c r="F17" s="22" t="s">
        <v>603</v>
      </c>
      <c r="G17" s="23">
        <v>895324</v>
      </c>
      <c r="H17" s="23">
        <v>0</v>
      </c>
      <c r="I17" s="23">
        <v>0</v>
      </c>
      <c r="J17" s="23">
        <v>75382231</v>
      </c>
      <c r="K17" s="22"/>
      <c r="L17" s="22"/>
      <c r="M17" s="22" t="s">
        <v>3224</v>
      </c>
      <c r="N17" s="22" t="s">
        <v>3221</v>
      </c>
      <c r="O17" s="22" t="s">
        <v>3221</v>
      </c>
      <c r="P17" s="22" t="s">
        <v>558</v>
      </c>
      <c r="Q17" s="22" t="str">
        <f t="shared" si="1"/>
        <v>P10615</v>
      </c>
      <c r="R17" t="str">
        <f t="shared" si="2"/>
        <v>Panoma</v>
      </c>
      <c r="S17" s="32" t="s">
        <v>3146</v>
      </c>
      <c r="T17" s="8">
        <f t="shared" si="0"/>
        <v>2</v>
      </c>
      <c r="U17" t="s">
        <v>369</v>
      </c>
    </row>
    <row r="18" spans="1:21" hidden="1" x14ac:dyDescent="0.25">
      <c r="A18" s="21">
        <v>45351</v>
      </c>
      <c r="B18" s="21">
        <v>45351</v>
      </c>
      <c r="C18" s="22" t="s">
        <v>3219</v>
      </c>
      <c r="D18" s="22" t="s">
        <v>3227</v>
      </c>
      <c r="E18" s="22" t="s">
        <v>3186</v>
      </c>
      <c r="F18" s="22" t="s">
        <v>603</v>
      </c>
      <c r="G18" s="23">
        <v>537194</v>
      </c>
      <c r="H18" s="23">
        <v>0</v>
      </c>
      <c r="I18" s="23">
        <v>0</v>
      </c>
      <c r="J18" s="23">
        <v>74845037</v>
      </c>
      <c r="K18" s="22"/>
      <c r="L18" s="22"/>
      <c r="M18" s="22" t="s">
        <v>3224</v>
      </c>
      <c r="N18" s="22" t="s">
        <v>3221</v>
      </c>
      <c r="O18" s="22" t="s">
        <v>3221</v>
      </c>
      <c r="P18" s="22" t="s">
        <v>558</v>
      </c>
      <c r="Q18" s="22" t="str">
        <f t="shared" si="1"/>
        <v>P10615</v>
      </c>
      <c r="R18" t="str">
        <f t="shared" si="2"/>
        <v>Panoma</v>
      </c>
      <c r="S18" s="32" t="s">
        <v>3146</v>
      </c>
      <c r="T18" s="8">
        <f t="shared" si="0"/>
        <v>2</v>
      </c>
      <c r="U18" t="s">
        <v>369</v>
      </c>
    </row>
    <row r="19" spans="1:21" hidden="1" x14ac:dyDescent="0.25">
      <c r="A19" s="21">
        <v>45351</v>
      </c>
      <c r="B19" s="21">
        <v>45351</v>
      </c>
      <c r="C19" s="22" t="s">
        <v>3228</v>
      </c>
      <c r="D19" s="22" t="s">
        <v>3229</v>
      </c>
      <c r="E19" s="22" t="s">
        <v>3186</v>
      </c>
      <c r="F19" s="22" t="s">
        <v>603</v>
      </c>
      <c r="G19" s="23">
        <v>461473</v>
      </c>
      <c r="H19" s="23">
        <v>0</v>
      </c>
      <c r="I19" s="23">
        <v>0</v>
      </c>
      <c r="J19" s="23">
        <v>74383564</v>
      </c>
      <c r="K19" s="22"/>
      <c r="L19" s="22"/>
      <c r="M19" s="22" t="s">
        <v>3224</v>
      </c>
      <c r="N19" s="22" t="s">
        <v>3192</v>
      </c>
      <c r="O19" s="22" t="s">
        <v>3192</v>
      </c>
      <c r="P19" s="22" t="s">
        <v>529</v>
      </c>
      <c r="Q19" s="22" t="str">
        <f t="shared" si="1"/>
        <v>P11112B</v>
      </c>
      <c r="R19" t="str">
        <f t="shared" si="2"/>
        <v>Panoma</v>
      </c>
      <c r="S19" s="32" t="s">
        <v>3146</v>
      </c>
      <c r="T19" s="8">
        <f t="shared" si="0"/>
        <v>2</v>
      </c>
      <c r="U19" t="s">
        <v>369</v>
      </c>
    </row>
    <row r="20" spans="1:21" hidden="1" x14ac:dyDescent="0.25">
      <c r="A20" s="21">
        <v>45351</v>
      </c>
      <c r="B20" s="21">
        <v>45351</v>
      </c>
      <c r="C20" s="22" t="s">
        <v>3228</v>
      </c>
      <c r="D20" s="22" t="s">
        <v>3230</v>
      </c>
      <c r="E20" s="22" t="s">
        <v>3186</v>
      </c>
      <c r="F20" s="22" t="s">
        <v>603</v>
      </c>
      <c r="G20" s="23">
        <v>461473</v>
      </c>
      <c r="H20" s="23">
        <v>0</v>
      </c>
      <c r="I20" s="23">
        <v>0</v>
      </c>
      <c r="J20" s="23">
        <v>73922091</v>
      </c>
      <c r="K20" s="22"/>
      <c r="L20" s="22"/>
      <c r="M20" s="22" t="s">
        <v>3224</v>
      </c>
      <c r="N20" s="22" t="s">
        <v>3192</v>
      </c>
      <c r="O20" s="22" t="s">
        <v>3192</v>
      </c>
      <c r="P20" s="22" t="s">
        <v>529</v>
      </c>
      <c r="Q20" s="22" t="str">
        <f t="shared" si="1"/>
        <v>P11112B</v>
      </c>
      <c r="R20" t="str">
        <f t="shared" si="2"/>
        <v>Panoma</v>
      </c>
      <c r="S20" s="32" t="s">
        <v>3146</v>
      </c>
      <c r="T20" s="8">
        <f t="shared" si="0"/>
        <v>2</v>
      </c>
      <c r="U20" t="s">
        <v>369</v>
      </c>
    </row>
    <row r="21" spans="1:21" hidden="1" x14ac:dyDescent="0.25">
      <c r="A21" s="21">
        <v>45351</v>
      </c>
      <c r="B21" s="21">
        <v>45351</v>
      </c>
      <c r="C21" s="22" t="s">
        <v>3228</v>
      </c>
      <c r="D21" s="22" t="s">
        <v>3231</v>
      </c>
      <c r="E21" s="22" t="s">
        <v>3186</v>
      </c>
      <c r="F21" s="22" t="s">
        <v>603</v>
      </c>
      <c r="G21" s="23">
        <v>276883</v>
      </c>
      <c r="H21" s="23">
        <v>0</v>
      </c>
      <c r="I21" s="23">
        <v>0</v>
      </c>
      <c r="J21" s="23">
        <v>73645208</v>
      </c>
      <c r="K21" s="22"/>
      <c r="L21" s="22"/>
      <c r="M21" s="22" t="s">
        <v>3224</v>
      </c>
      <c r="N21" s="22" t="s">
        <v>3192</v>
      </c>
      <c r="O21" s="22" t="s">
        <v>3192</v>
      </c>
      <c r="P21" s="22" t="s">
        <v>529</v>
      </c>
      <c r="Q21" s="22" t="str">
        <f t="shared" si="1"/>
        <v>P11112B</v>
      </c>
      <c r="R21" t="str">
        <f t="shared" si="2"/>
        <v>Panoma</v>
      </c>
      <c r="S21" s="32" t="s">
        <v>3146</v>
      </c>
      <c r="T21" s="8">
        <f t="shared" si="0"/>
        <v>2</v>
      </c>
      <c r="U21" t="s">
        <v>369</v>
      </c>
    </row>
    <row r="22" spans="1:21" hidden="1" x14ac:dyDescent="0.25">
      <c r="A22" s="21">
        <v>45351</v>
      </c>
      <c r="B22" s="21">
        <v>45351</v>
      </c>
      <c r="C22" s="22" t="s">
        <v>3232</v>
      </c>
      <c r="D22" s="22" t="s">
        <v>3233</v>
      </c>
      <c r="E22" s="22" t="s">
        <v>3186</v>
      </c>
      <c r="F22" s="22" t="s">
        <v>603</v>
      </c>
      <c r="G22" s="23">
        <v>4951283</v>
      </c>
      <c r="H22" s="23">
        <v>0</v>
      </c>
      <c r="I22" s="23">
        <v>0</v>
      </c>
      <c r="J22" s="23">
        <v>68693925</v>
      </c>
      <c r="K22" s="22"/>
      <c r="L22" s="22"/>
      <c r="M22" s="22" t="s">
        <v>3187</v>
      </c>
      <c r="N22" s="22" t="s">
        <v>563</v>
      </c>
      <c r="O22" s="22" t="s">
        <v>563</v>
      </c>
      <c r="P22" s="22" t="s">
        <v>529</v>
      </c>
      <c r="Q22" s="22" t="str">
        <f t="shared" si="1"/>
        <v>P11502</v>
      </c>
      <c r="R22" t="str">
        <f t="shared" si="2"/>
        <v>Panoma</v>
      </c>
      <c r="S22" s="32" t="s">
        <v>3146</v>
      </c>
      <c r="T22" s="8">
        <f t="shared" si="0"/>
        <v>2</v>
      </c>
      <c r="U22" t="s">
        <v>369</v>
      </c>
    </row>
    <row r="23" spans="1:21" hidden="1" x14ac:dyDescent="0.25">
      <c r="A23" s="21">
        <v>45351</v>
      </c>
      <c r="B23" s="21">
        <v>45351</v>
      </c>
      <c r="C23" s="22" t="s">
        <v>3232</v>
      </c>
      <c r="D23" s="22" t="s">
        <v>3234</v>
      </c>
      <c r="E23" s="22" t="s">
        <v>3186</v>
      </c>
      <c r="F23" s="22" t="s">
        <v>603</v>
      </c>
      <c r="G23" s="23">
        <v>538183</v>
      </c>
      <c r="H23" s="23">
        <v>0</v>
      </c>
      <c r="I23" s="23">
        <v>0</v>
      </c>
      <c r="J23" s="23">
        <v>68155742</v>
      </c>
      <c r="K23" s="22"/>
      <c r="L23" s="22"/>
      <c r="M23" s="22" t="s">
        <v>3224</v>
      </c>
      <c r="N23" s="22" t="s">
        <v>563</v>
      </c>
      <c r="O23" s="22" t="s">
        <v>563</v>
      </c>
      <c r="P23" s="22" t="s">
        <v>529</v>
      </c>
      <c r="Q23" s="22" t="str">
        <f t="shared" si="1"/>
        <v>P11502</v>
      </c>
      <c r="R23" t="str">
        <f t="shared" si="2"/>
        <v>Panoma</v>
      </c>
      <c r="S23" s="32" t="s">
        <v>3146</v>
      </c>
      <c r="T23" s="8">
        <f t="shared" si="0"/>
        <v>2</v>
      </c>
      <c r="U23" t="s">
        <v>369</v>
      </c>
    </row>
    <row r="24" spans="1:21" hidden="1" x14ac:dyDescent="0.25">
      <c r="A24" s="21">
        <v>45351</v>
      </c>
      <c r="B24" s="21">
        <v>45351</v>
      </c>
      <c r="C24" s="22" t="s">
        <v>3232</v>
      </c>
      <c r="D24" s="22" t="s">
        <v>3235</v>
      </c>
      <c r="E24" s="22" t="s">
        <v>3186</v>
      </c>
      <c r="F24" s="22" t="s">
        <v>603</v>
      </c>
      <c r="G24" s="23">
        <v>538183</v>
      </c>
      <c r="H24" s="23">
        <v>0</v>
      </c>
      <c r="I24" s="23">
        <v>0</v>
      </c>
      <c r="J24" s="23">
        <v>67617559</v>
      </c>
      <c r="K24" s="22"/>
      <c r="L24" s="22"/>
      <c r="M24" s="22" t="s">
        <v>3224</v>
      </c>
      <c r="N24" s="22" t="s">
        <v>563</v>
      </c>
      <c r="O24" s="22" t="s">
        <v>563</v>
      </c>
      <c r="P24" s="22" t="s">
        <v>529</v>
      </c>
      <c r="Q24" s="22" t="str">
        <f t="shared" si="1"/>
        <v>P11502</v>
      </c>
      <c r="R24" t="str">
        <f t="shared" si="2"/>
        <v>Panoma</v>
      </c>
      <c r="S24" s="32" t="s">
        <v>3146</v>
      </c>
      <c r="T24" s="8">
        <f t="shared" si="0"/>
        <v>2</v>
      </c>
      <c r="U24" t="s">
        <v>369</v>
      </c>
    </row>
    <row r="25" spans="1:21" hidden="1" x14ac:dyDescent="0.25">
      <c r="A25" s="21">
        <v>45351</v>
      </c>
      <c r="B25" s="21">
        <v>45351</v>
      </c>
      <c r="C25" s="22" t="s">
        <v>3232</v>
      </c>
      <c r="D25" s="22" t="s">
        <v>3235</v>
      </c>
      <c r="E25" s="22" t="s">
        <v>3186</v>
      </c>
      <c r="F25" s="22" t="s">
        <v>603</v>
      </c>
      <c r="G25" s="23">
        <v>269091</v>
      </c>
      <c r="H25" s="23">
        <v>0</v>
      </c>
      <c r="I25" s="23">
        <v>0</v>
      </c>
      <c r="J25" s="23">
        <v>67348468</v>
      </c>
      <c r="K25" s="22"/>
      <c r="L25" s="22"/>
      <c r="M25" s="22" t="s">
        <v>3224</v>
      </c>
      <c r="N25" s="22" t="s">
        <v>563</v>
      </c>
      <c r="O25" s="22" t="s">
        <v>563</v>
      </c>
      <c r="P25" s="22" t="s">
        <v>529</v>
      </c>
      <c r="Q25" s="22" t="str">
        <f t="shared" si="1"/>
        <v>P11502</v>
      </c>
      <c r="R25" t="str">
        <f t="shared" si="2"/>
        <v>Panoma</v>
      </c>
      <c r="S25" s="32" t="s">
        <v>3146</v>
      </c>
      <c r="T25" s="8">
        <f t="shared" si="0"/>
        <v>2</v>
      </c>
      <c r="U25" t="s">
        <v>369</v>
      </c>
    </row>
    <row r="26" spans="1:21" hidden="1" x14ac:dyDescent="0.25">
      <c r="A26" s="21">
        <v>45351</v>
      </c>
      <c r="B26" s="21">
        <v>45351</v>
      </c>
      <c r="C26" s="22" t="s">
        <v>3232</v>
      </c>
      <c r="D26" s="22" t="s">
        <v>3236</v>
      </c>
      <c r="E26" s="22" t="s">
        <v>3186</v>
      </c>
      <c r="F26" s="22" t="s">
        <v>603</v>
      </c>
      <c r="G26" s="23">
        <v>322910</v>
      </c>
      <c r="H26" s="23">
        <v>0</v>
      </c>
      <c r="I26" s="23">
        <v>0</v>
      </c>
      <c r="J26" s="23">
        <v>67025558</v>
      </c>
      <c r="K26" s="22"/>
      <c r="L26" s="22"/>
      <c r="M26" s="22" t="s">
        <v>3224</v>
      </c>
      <c r="N26" s="22" t="s">
        <v>563</v>
      </c>
      <c r="O26" s="22" t="s">
        <v>563</v>
      </c>
      <c r="P26" s="22" t="s">
        <v>529</v>
      </c>
      <c r="Q26" s="22" t="str">
        <f t="shared" si="1"/>
        <v>P11502</v>
      </c>
      <c r="R26" t="str">
        <f t="shared" si="2"/>
        <v>Panoma</v>
      </c>
      <c r="S26" s="32" t="s">
        <v>3146</v>
      </c>
      <c r="T26" s="8">
        <f t="shared" si="0"/>
        <v>2</v>
      </c>
      <c r="U26" t="s">
        <v>369</v>
      </c>
    </row>
    <row r="27" spans="1:21" hidden="1" x14ac:dyDescent="0.25">
      <c r="A27" s="21">
        <v>45351</v>
      </c>
      <c r="B27" s="21">
        <v>45351</v>
      </c>
      <c r="C27" s="22" t="s">
        <v>3232</v>
      </c>
      <c r="D27" s="22" t="s">
        <v>3236</v>
      </c>
      <c r="E27" s="22" t="s">
        <v>3186</v>
      </c>
      <c r="F27" s="22" t="s">
        <v>603</v>
      </c>
      <c r="G27" s="23">
        <v>322910</v>
      </c>
      <c r="H27" s="23">
        <v>0</v>
      </c>
      <c r="I27" s="23">
        <v>0</v>
      </c>
      <c r="J27" s="23">
        <v>66702648</v>
      </c>
      <c r="K27" s="22"/>
      <c r="L27" s="22"/>
      <c r="M27" s="22" t="s">
        <v>3224</v>
      </c>
      <c r="N27" s="22" t="s">
        <v>563</v>
      </c>
      <c r="O27" s="22" t="s">
        <v>563</v>
      </c>
      <c r="P27" s="22" t="s">
        <v>529</v>
      </c>
      <c r="Q27" s="22" t="str">
        <f t="shared" si="1"/>
        <v>P11502</v>
      </c>
      <c r="R27" t="str">
        <f t="shared" si="2"/>
        <v>Panoma</v>
      </c>
      <c r="S27" s="32" t="s">
        <v>3146</v>
      </c>
      <c r="T27" s="8">
        <f t="shared" si="0"/>
        <v>2</v>
      </c>
      <c r="U27" t="s">
        <v>369</v>
      </c>
    </row>
    <row r="28" spans="1:21" hidden="1" x14ac:dyDescent="0.25">
      <c r="A28" s="21">
        <v>45351</v>
      </c>
      <c r="B28" s="21">
        <v>45351</v>
      </c>
      <c r="C28" s="22" t="s">
        <v>3232</v>
      </c>
      <c r="D28" s="22" t="s">
        <v>3236</v>
      </c>
      <c r="E28" s="22" t="s">
        <v>3186</v>
      </c>
      <c r="F28" s="22" t="s">
        <v>603</v>
      </c>
      <c r="G28" s="23">
        <v>161454</v>
      </c>
      <c r="H28" s="23">
        <v>0</v>
      </c>
      <c r="I28" s="23">
        <v>0</v>
      </c>
      <c r="J28" s="23">
        <v>66541194</v>
      </c>
      <c r="K28" s="22"/>
      <c r="L28" s="22"/>
      <c r="M28" s="22" t="s">
        <v>3224</v>
      </c>
      <c r="N28" s="22" t="s">
        <v>563</v>
      </c>
      <c r="O28" s="22" t="s">
        <v>563</v>
      </c>
      <c r="P28" s="22" t="s">
        <v>529</v>
      </c>
      <c r="Q28" s="22" t="str">
        <f t="shared" si="1"/>
        <v>P11502</v>
      </c>
      <c r="R28" t="str">
        <f t="shared" si="2"/>
        <v>Panoma</v>
      </c>
      <c r="S28" s="32" t="s">
        <v>3146</v>
      </c>
      <c r="T28" s="8">
        <f t="shared" si="0"/>
        <v>2</v>
      </c>
      <c r="U28" t="s">
        <v>369</v>
      </c>
    </row>
    <row r="29" spans="1:21" hidden="1" x14ac:dyDescent="0.25">
      <c r="A29" s="21">
        <v>45351</v>
      </c>
      <c r="B29" s="21">
        <v>45351</v>
      </c>
      <c r="C29" s="22" t="s">
        <v>3237</v>
      </c>
      <c r="D29" s="22" t="s">
        <v>3238</v>
      </c>
      <c r="E29" s="22" t="s">
        <v>3186</v>
      </c>
      <c r="F29" s="22" t="s">
        <v>603</v>
      </c>
      <c r="G29" s="23">
        <v>789043</v>
      </c>
      <c r="H29" s="23">
        <v>0</v>
      </c>
      <c r="I29" s="23">
        <v>0</v>
      </c>
      <c r="J29" s="23">
        <v>65752151</v>
      </c>
      <c r="K29" s="22"/>
      <c r="L29" s="22"/>
      <c r="M29" s="22" t="s">
        <v>3187</v>
      </c>
      <c r="N29" s="22" t="s">
        <v>3195</v>
      </c>
      <c r="O29" s="22" t="s">
        <v>3195</v>
      </c>
      <c r="P29" s="22" t="s">
        <v>529</v>
      </c>
      <c r="Q29" s="22" t="str">
        <f t="shared" si="1"/>
        <v>P12302</v>
      </c>
      <c r="R29" t="str">
        <f t="shared" si="2"/>
        <v>Panoma</v>
      </c>
      <c r="S29" s="32" t="s">
        <v>3146</v>
      </c>
      <c r="T29" s="8">
        <f t="shared" si="0"/>
        <v>2</v>
      </c>
      <c r="U29" t="s">
        <v>369</v>
      </c>
    </row>
    <row r="30" spans="1:21" hidden="1" x14ac:dyDescent="0.25">
      <c r="A30" s="21">
        <v>45351</v>
      </c>
      <c r="B30" s="21">
        <v>45351</v>
      </c>
      <c r="C30" s="22" t="s">
        <v>3239</v>
      </c>
      <c r="D30" s="22" t="s">
        <v>3240</v>
      </c>
      <c r="E30" s="22" t="s">
        <v>3186</v>
      </c>
      <c r="F30" s="22" t="s">
        <v>603</v>
      </c>
      <c r="G30" s="23">
        <v>19925652</v>
      </c>
      <c r="H30" s="23">
        <v>0</v>
      </c>
      <c r="I30" s="23">
        <v>0</v>
      </c>
      <c r="J30" s="23">
        <v>45826499</v>
      </c>
      <c r="K30" s="22"/>
      <c r="L30" s="22"/>
      <c r="M30" s="22" t="s">
        <v>3187</v>
      </c>
      <c r="N30" s="22" t="s">
        <v>3204</v>
      </c>
      <c r="O30" s="22" t="s">
        <v>3204</v>
      </c>
      <c r="P30" s="22" t="s">
        <v>529</v>
      </c>
      <c r="Q30" s="22" t="str">
        <f t="shared" si="1"/>
        <v>P12805</v>
      </c>
      <c r="R30" t="str">
        <f t="shared" si="2"/>
        <v>Panoma</v>
      </c>
      <c r="S30" s="32" t="s">
        <v>3146</v>
      </c>
      <c r="T30" s="8">
        <f t="shared" si="0"/>
        <v>2</v>
      </c>
      <c r="U30" t="s">
        <v>369</v>
      </c>
    </row>
    <row r="31" spans="1:21" hidden="1" x14ac:dyDescent="0.25">
      <c r="A31" s="21">
        <v>45351</v>
      </c>
      <c r="B31" s="21">
        <v>45351</v>
      </c>
      <c r="C31" s="22" t="s">
        <v>3239</v>
      </c>
      <c r="D31" s="22" t="s">
        <v>3241</v>
      </c>
      <c r="E31" s="22" t="s">
        <v>3186</v>
      </c>
      <c r="F31" s="22" t="s">
        <v>603</v>
      </c>
      <c r="G31" s="23">
        <v>2165832</v>
      </c>
      <c r="H31" s="23">
        <v>0</v>
      </c>
      <c r="I31" s="23">
        <v>0</v>
      </c>
      <c r="J31" s="23">
        <v>43660667</v>
      </c>
      <c r="K31" s="22"/>
      <c r="L31" s="22"/>
      <c r="M31" s="22" t="s">
        <v>3224</v>
      </c>
      <c r="N31" s="22" t="s">
        <v>3204</v>
      </c>
      <c r="O31" s="22" t="s">
        <v>3204</v>
      </c>
      <c r="P31" s="22" t="s">
        <v>529</v>
      </c>
      <c r="Q31" s="22" t="str">
        <f t="shared" si="1"/>
        <v>P12805</v>
      </c>
      <c r="R31" t="str">
        <f t="shared" si="2"/>
        <v>Panoma</v>
      </c>
      <c r="S31" s="32" t="s">
        <v>3146</v>
      </c>
      <c r="T31" s="8">
        <f t="shared" si="0"/>
        <v>2</v>
      </c>
      <c r="U31" t="s">
        <v>369</v>
      </c>
    </row>
    <row r="32" spans="1:21" hidden="1" x14ac:dyDescent="0.25">
      <c r="A32" s="21">
        <v>45351</v>
      </c>
      <c r="B32" s="21">
        <v>45351</v>
      </c>
      <c r="C32" s="22" t="s">
        <v>3239</v>
      </c>
      <c r="D32" s="22" t="s">
        <v>3242</v>
      </c>
      <c r="E32" s="22" t="s">
        <v>3186</v>
      </c>
      <c r="F32" s="22" t="s">
        <v>603</v>
      </c>
      <c r="G32" s="23">
        <v>2165832</v>
      </c>
      <c r="H32" s="23">
        <v>0</v>
      </c>
      <c r="I32" s="23">
        <v>0</v>
      </c>
      <c r="J32" s="23">
        <v>41494835</v>
      </c>
      <c r="K32" s="22"/>
      <c r="L32" s="22"/>
      <c r="M32" s="22" t="s">
        <v>3224</v>
      </c>
      <c r="N32" s="22" t="s">
        <v>3204</v>
      </c>
      <c r="O32" s="22" t="s">
        <v>3204</v>
      </c>
      <c r="P32" s="22" t="s">
        <v>529</v>
      </c>
      <c r="Q32" s="22" t="str">
        <f t="shared" si="1"/>
        <v>P12805</v>
      </c>
      <c r="R32" t="str">
        <f t="shared" si="2"/>
        <v>Panoma</v>
      </c>
      <c r="S32" s="32" t="s">
        <v>3146</v>
      </c>
      <c r="T32" s="8">
        <f t="shared" si="0"/>
        <v>2</v>
      </c>
      <c r="U32" t="s">
        <v>369</v>
      </c>
    </row>
    <row r="33" spans="1:21" hidden="1" x14ac:dyDescent="0.25">
      <c r="A33" s="21">
        <v>45351</v>
      </c>
      <c r="B33" s="21">
        <v>45351</v>
      </c>
      <c r="C33" s="22" t="s">
        <v>3239</v>
      </c>
      <c r="D33" s="22" t="s">
        <v>3243</v>
      </c>
      <c r="E33" s="22" t="s">
        <v>3186</v>
      </c>
      <c r="F33" s="22" t="s">
        <v>603</v>
      </c>
      <c r="G33" s="23">
        <v>1299499</v>
      </c>
      <c r="H33" s="23">
        <v>0</v>
      </c>
      <c r="I33" s="23">
        <v>0</v>
      </c>
      <c r="J33" s="23">
        <v>40195336</v>
      </c>
      <c r="K33" s="22"/>
      <c r="L33" s="22"/>
      <c r="M33" s="22" t="s">
        <v>3224</v>
      </c>
      <c r="N33" s="22" t="s">
        <v>3204</v>
      </c>
      <c r="O33" s="22" t="s">
        <v>3204</v>
      </c>
      <c r="P33" s="22" t="s">
        <v>529</v>
      </c>
      <c r="Q33" s="22" t="str">
        <f t="shared" si="1"/>
        <v>P12805</v>
      </c>
      <c r="R33" t="str">
        <f t="shared" si="2"/>
        <v>Panoma</v>
      </c>
      <c r="S33" s="32" t="s">
        <v>3146</v>
      </c>
      <c r="T33" s="8">
        <f t="shared" si="0"/>
        <v>2</v>
      </c>
      <c r="U33" t="s">
        <v>369</v>
      </c>
    </row>
    <row r="34" spans="1:21" hidden="1" x14ac:dyDescent="0.25">
      <c r="A34" s="21">
        <v>45351</v>
      </c>
      <c r="B34" s="21">
        <v>45351</v>
      </c>
      <c r="C34" s="22" t="s">
        <v>3244</v>
      </c>
      <c r="D34" s="22" t="s">
        <v>3245</v>
      </c>
      <c r="E34" s="22" t="s">
        <v>3186</v>
      </c>
      <c r="F34" s="22" t="s">
        <v>603</v>
      </c>
      <c r="G34" s="23">
        <v>26096318</v>
      </c>
      <c r="H34" s="23">
        <v>0</v>
      </c>
      <c r="I34" s="23">
        <v>0</v>
      </c>
      <c r="J34" s="23">
        <v>14099018</v>
      </c>
      <c r="K34" s="22"/>
      <c r="L34" s="22"/>
      <c r="M34" s="22" t="s">
        <v>3187</v>
      </c>
      <c r="N34" s="22" t="s">
        <v>3246</v>
      </c>
      <c r="O34" s="22" t="s">
        <v>3247</v>
      </c>
      <c r="P34" s="22" t="s">
        <v>558</v>
      </c>
      <c r="Q34" s="22" t="str">
        <f t="shared" si="1"/>
        <v>P2-21.09</v>
      </c>
      <c r="R34" t="str">
        <f t="shared" si="2"/>
        <v>FPT ĐN</v>
      </c>
      <c r="S34" s="32" t="s">
        <v>3146</v>
      </c>
      <c r="T34" s="8">
        <f t="shared" si="0"/>
        <v>2</v>
      </c>
      <c r="U34" t="s">
        <v>369</v>
      </c>
    </row>
    <row r="35" spans="1:21" hidden="1" x14ac:dyDescent="0.25">
      <c r="A35" s="21">
        <v>45351</v>
      </c>
      <c r="B35" s="21">
        <v>45351</v>
      </c>
      <c r="C35" s="22" t="s">
        <v>3244</v>
      </c>
      <c r="D35" s="22" t="s">
        <v>3248</v>
      </c>
      <c r="E35" s="22" t="s">
        <v>3186</v>
      </c>
      <c r="F35" s="22" t="s">
        <v>603</v>
      </c>
      <c r="G35" s="23">
        <v>3479509</v>
      </c>
      <c r="H35" s="23">
        <v>0</v>
      </c>
      <c r="I35" s="23">
        <v>0</v>
      </c>
      <c r="J35" s="23">
        <v>10619509</v>
      </c>
      <c r="K35" s="22"/>
      <c r="L35" s="22"/>
      <c r="M35" s="22" t="s">
        <v>3224</v>
      </c>
      <c r="N35" s="22" t="s">
        <v>3246</v>
      </c>
      <c r="O35" s="22" t="s">
        <v>3247</v>
      </c>
      <c r="P35" s="22" t="s">
        <v>558</v>
      </c>
      <c r="Q35" s="22" t="str">
        <f t="shared" si="1"/>
        <v>P2-21.09</v>
      </c>
      <c r="R35" t="str">
        <f t="shared" si="2"/>
        <v>FPT ĐN</v>
      </c>
      <c r="S35" s="32" t="s">
        <v>3146</v>
      </c>
      <c r="T35" s="8">
        <f t="shared" si="0"/>
        <v>2</v>
      </c>
      <c r="U35" t="s">
        <v>369</v>
      </c>
    </row>
    <row r="36" spans="1:21" hidden="1" x14ac:dyDescent="0.25">
      <c r="A36" s="21">
        <v>45351</v>
      </c>
      <c r="B36" s="21">
        <v>45351</v>
      </c>
      <c r="C36" s="22" t="s">
        <v>3244</v>
      </c>
      <c r="D36" s="22" t="s">
        <v>3249</v>
      </c>
      <c r="E36" s="22" t="s">
        <v>3186</v>
      </c>
      <c r="F36" s="22" t="s">
        <v>603</v>
      </c>
      <c r="G36" s="23">
        <v>3479509</v>
      </c>
      <c r="H36" s="23">
        <v>0</v>
      </c>
      <c r="I36" s="23">
        <v>0</v>
      </c>
      <c r="J36" s="23">
        <v>7140000</v>
      </c>
      <c r="K36" s="22"/>
      <c r="L36" s="22"/>
      <c r="M36" s="22" t="s">
        <v>3224</v>
      </c>
      <c r="N36" s="22" t="s">
        <v>3246</v>
      </c>
      <c r="O36" s="22" t="s">
        <v>3247</v>
      </c>
      <c r="P36" s="22" t="s">
        <v>558</v>
      </c>
      <c r="Q36" s="22" t="str">
        <f t="shared" si="1"/>
        <v>P2-21.09</v>
      </c>
      <c r="R36" t="str">
        <f t="shared" si="2"/>
        <v>FPT ĐN</v>
      </c>
      <c r="S36" s="32" t="s">
        <v>3146</v>
      </c>
      <c r="T36" s="8">
        <f t="shared" si="0"/>
        <v>2</v>
      </c>
      <c r="U36" t="s">
        <v>369</v>
      </c>
    </row>
    <row r="37" spans="1:21" hidden="1" x14ac:dyDescent="0.25">
      <c r="A37" s="21">
        <v>45351</v>
      </c>
      <c r="B37" s="21">
        <v>45351</v>
      </c>
      <c r="C37" s="22" t="s">
        <v>3250</v>
      </c>
      <c r="D37" s="22" t="s">
        <v>3251</v>
      </c>
      <c r="E37" s="22" t="s">
        <v>3186</v>
      </c>
      <c r="F37" s="22" t="s">
        <v>603</v>
      </c>
      <c r="G37" s="23">
        <v>3570000</v>
      </c>
      <c r="H37" s="23">
        <v>0</v>
      </c>
      <c r="I37" s="23">
        <v>0</v>
      </c>
      <c r="J37" s="23">
        <v>3570000</v>
      </c>
      <c r="K37" s="22"/>
      <c r="L37" s="22"/>
      <c r="M37" s="22" t="s">
        <v>3224</v>
      </c>
      <c r="N37" s="22" t="s">
        <v>3198</v>
      </c>
      <c r="O37" s="22" t="s">
        <v>3199</v>
      </c>
      <c r="P37" s="22" t="s">
        <v>558</v>
      </c>
      <c r="Q37" s="22" t="str">
        <f t="shared" si="1"/>
        <v>P2-24.23</v>
      </c>
      <c r="R37" t="str">
        <f t="shared" si="2"/>
        <v>FPT ĐN</v>
      </c>
      <c r="S37" s="32" t="s">
        <v>3146</v>
      </c>
      <c r="T37" s="8">
        <f t="shared" si="0"/>
        <v>2</v>
      </c>
      <c r="U37" t="s">
        <v>369</v>
      </c>
    </row>
    <row r="38" spans="1:21" hidden="1" x14ac:dyDescent="0.25">
      <c r="A38" s="21">
        <v>45351</v>
      </c>
      <c r="B38" s="21">
        <v>45351</v>
      </c>
      <c r="C38" s="22" t="s">
        <v>3250</v>
      </c>
      <c r="D38" s="22" t="s">
        <v>3252</v>
      </c>
      <c r="E38" s="22" t="s">
        <v>3186</v>
      </c>
      <c r="F38" s="22" t="s">
        <v>603</v>
      </c>
      <c r="G38" s="23">
        <v>3570000</v>
      </c>
      <c r="H38" s="23">
        <v>0</v>
      </c>
      <c r="I38" s="23">
        <v>0</v>
      </c>
      <c r="J38" s="23">
        <v>0</v>
      </c>
      <c r="K38" s="22"/>
      <c r="L38" s="22"/>
      <c r="M38" s="22" t="s">
        <v>3224</v>
      </c>
      <c r="N38" s="22" t="s">
        <v>3198</v>
      </c>
      <c r="O38" s="22" t="s">
        <v>3199</v>
      </c>
      <c r="P38" s="22" t="s">
        <v>558</v>
      </c>
      <c r="Q38" s="22" t="str">
        <f t="shared" si="1"/>
        <v>P2-24.23</v>
      </c>
      <c r="R38" t="str">
        <f t="shared" si="2"/>
        <v>FPT ĐN</v>
      </c>
      <c r="S38" s="32" t="s">
        <v>3146</v>
      </c>
      <c r="T38" s="8">
        <f t="shared" si="0"/>
        <v>2</v>
      </c>
      <c r="U38" t="s">
        <v>369</v>
      </c>
    </row>
    <row r="39" spans="1:21" hidden="1" x14ac:dyDescent="0.25">
      <c r="A39" s="21">
        <v>45364</v>
      </c>
      <c r="B39" s="21">
        <v>45364</v>
      </c>
      <c r="C39" s="22" t="s">
        <v>3253</v>
      </c>
      <c r="D39" s="22" t="s">
        <v>3254</v>
      </c>
      <c r="E39" s="22" t="s">
        <v>3186</v>
      </c>
      <c r="F39" s="22" t="s">
        <v>549</v>
      </c>
      <c r="G39" s="23">
        <v>37864494</v>
      </c>
      <c r="H39" s="23">
        <v>0</v>
      </c>
      <c r="I39" s="23">
        <v>37864494</v>
      </c>
      <c r="J39" s="23">
        <v>0</v>
      </c>
      <c r="K39" s="22" t="s">
        <v>3255</v>
      </c>
      <c r="L39" s="22" t="s">
        <v>3256</v>
      </c>
      <c r="M39" s="22" t="s">
        <v>3257</v>
      </c>
      <c r="N39" s="22" t="s">
        <v>3258</v>
      </c>
      <c r="O39" s="22" t="s">
        <v>3258</v>
      </c>
      <c r="P39" s="22" t="s">
        <v>3259</v>
      </c>
      <c r="Q39" s="22" t="str">
        <f t="shared" si="1"/>
        <v>P13002</v>
      </c>
      <c r="R39" t="str">
        <f t="shared" si="2"/>
        <v>Panoma</v>
      </c>
      <c r="S39" s="32" t="s">
        <v>3147</v>
      </c>
      <c r="T39" s="8">
        <f t="shared" si="0"/>
        <v>3</v>
      </c>
      <c r="U39" t="s">
        <v>369</v>
      </c>
    </row>
    <row r="40" spans="1:21" hidden="1" x14ac:dyDescent="0.25">
      <c r="A40" s="21">
        <v>45364</v>
      </c>
      <c r="B40" s="21">
        <v>45364</v>
      </c>
      <c r="C40" s="22" t="s">
        <v>3253</v>
      </c>
      <c r="D40" s="22" t="s">
        <v>3260</v>
      </c>
      <c r="E40" s="22" t="s">
        <v>3186</v>
      </c>
      <c r="F40" s="22" t="s">
        <v>549</v>
      </c>
      <c r="G40" s="23">
        <v>29992549</v>
      </c>
      <c r="H40" s="23">
        <v>0</v>
      </c>
      <c r="I40" s="23">
        <v>67857043</v>
      </c>
      <c r="J40" s="23">
        <v>0</v>
      </c>
      <c r="K40" s="22" t="s">
        <v>3255</v>
      </c>
      <c r="L40" s="22" t="s">
        <v>3256</v>
      </c>
      <c r="M40" s="22" t="s">
        <v>3257</v>
      </c>
      <c r="N40" s="22" t="s">
        <v>3261</v>
      </c>
      <c r="O40" s="22" t="s">
        <v>3261</v>
      </c>
      <c r="P40" s="22" t="s">
        <v>3259</v>
      </c>
      <c r="Q40" s="22" t="str">
        <f t="shared" si="1"/>
        <v>P21507</v>
      </c>
      <c r="R40" t="str">
        <f t="shared" si="2"/>
        <v>Panoma</v>
      </c>
      <c r="S40" s="32" t="s">
        <v>3147</v>
      </c>
      <c r="T40" s="8">
        <f t="shared" si="0"/>
        <v>3</v>
      </c>
      <c r="U40" t="s">
        <v>369</v>
      </c>
    </row>
    <row r="41" spans="1:21" hidden="1" x14ac:dyDescent="0.25">
      <c r="A41" s="21">
        <v>45382</v>
      </c>
      <c r="B41" s="21">
        <v>45382</v>
      </c>
      <c r="C41" s="22" t="s">
        <v>3262</v>
      </c>
      <c r="D41" s="22" t="s">
        <v>3263</v>
      </c>
      <c r="E41" s="22" t="s">
        <v>3186</v>
      </c>
      <c r="F41" s="22" t="s">
        <v>603</v>
      </c>
      <c r="G41" s="23">
        <v>1927190</v>
      </c>
      <c r="H41" s="23">
        <v>0</v>
      </c>
      <c r="I41" s="23">
        <v>69784233</v>
      </c>
      <c r="J41" s="23">
        <v>0</v>
      </c>
      <c r="K41" s="22"/>
      <c r="L41" s="22"/>
      <c r="M41" s="22" t="s">
        <v>3224</v>
      </c>
      <c r="N41" s="22" t="s">
        <v>3188</v>
      </c>
      <c r="O41" s="22" t="s">
        <v>3189</v>
      </c>
      <c r="P41" s="22" t="s">
        <v>529</v>
      </c>
      <c r="Q41" s="22" t="str">
        <f t="shared" si="1"/>
        <v>B-1110</v>
      </c>
      <c r="R41" t="str">
        <f t="shared" si="2"/>
        <v>One Verandah</v>
      </c>
      <c r="S41" s="32" t="s">
        <v>3146</v>
      </c>
      <c r="T41" s="8">
        <f t="shared" si="0"/>
        <v>3</v>
      </c>
      <c r="U41" t="s">
        <v>369</v>
      </c>
    </row>
    <row r="42" spans="1:21" hidden="1" x14ac:dyDescent="0.25">
      <c r="A42" s="21">
        <v>45382</v>
      </c>
      <c r="B42" s="21">
        <v>45382</v>
      </c>
      <c r="C42" s="22" t="s">
        <v>3264</v>
      </c>
      <c r="D42" s="22" t="s">
        <v>3265</v>
      </c>
      <c r="E42" s="22" t="s">
        <v>3186</v>
      </c>
      <c r="F42" s="22" t="s">
        <v>603</v>
      </c>
      <c r="G42" s="23">
        <v>4118493</v>
      </c>
      <c r="H42" s="23">
        <v>0</v>
      </c>
      <c r="I42" s="23">
        <v>73902726</v>
      </c>
      <c r="J42" s="23">
        <v>0</v>
      </c>
      <c r="K42" s="22"/>
      <c r="L42" s="22"/>
      <c r="M42" s="22" t="s">
        <v>3187</v>
      </c>
      <c r="N42" s="22" t="s">
        <v>3221</v>
      </c>
      <c r="O42" s="22" t="s">
        <v>3221</v>
      </c>
      <c r="P42" s="22" t="s">
        <v>558</v>
      </c>
      <c r="Q42" s="22" t="str">
        <f t="shared" si="1"/>
        <v>P10615</v>
      </c>
      <c r="R42" t="str">
        <f t="shared" si="2"/>
        <v>Panoma</v>
      </c>
      <c r="S42" s="32" t="s">
        <v>3146</v>
      </c>
      <c r="T42" s="8">
        <f t="shared" si="0"/>
        <v>3</v>
      </c>
      <c r="U42" t="s">
        <v>369</v>
      </c>
    </row>
    <row r="43" spans="1:21" hidden="1" x14ac:dyDescent="0.25">
      <c r="A43" s="21">
        <v>45382</v>
      </c>
      <c r="B43" s="21">
        <v>45382</v>
      </c>
      <c r="C43" s="22" t="s">
        <v>3264</v>
      </c>
      <c r="D43" s="22" t="s">
        <v>3266</v>
      </c>
      <c r="E43" s="22" t="s">
        <v>3186</v>
      </c>
      <c r="F43" s="22" t="s">
        <v>603</v>
      </c>
      <c r="G43" s="23">
        <v>4118493</v>
      </c>
      <c r="H43" s="23">
        <v>0</v>
      </c>
      <c r="I43" s="23">
        <v>78021219</v>
      </c>
      <c r="J43" s="23">
        <v>0</v>
      </c>
      <c r="K43" s="22"/>
      <c r="L43" s="22"/>
      <c r="M43" s="22" t="s">
        <v>3187</v>
      </c>
      <c r="N43" s="22" t="s">
        <v>3221</v>
      </c>
      <c r="O43" s="22" t="s">
        <v>3221</v>
      </c>
      <c r="P43" s="22" t="s">
        <v>558</v>
      </c>
      <c r="Q43" s="22" t="str">
        <f t="shared" si="1"/>
        <v>P10615</v>
      </c>
      <c r="R43" t="str">
        <f t="shared" si="2"/>
        <v>Panoma</v>
      </c>
      <c r="S43" s="32" t="s">
        <v>3146</v>
      </c>
      <c r="T43" s="8">
        <f t="shared" si="0"/>
        <v>3</v>
      </c>
      <c r="U43" t="s">
        <v>369</v>
      </c>
    </row>
    <row r="44" spans="1:21" hidden="1" x14ac:dyDescent="0.25">
      <c r="A44" s="21">
        <v>45382</v>
      </c>
      <c r="B44" s="21">
        <v>45382</v>
      </c>
      <c r="C44" s="22" t="s">
        <v>3264</v>
      </c>
      <c r="D44" s="22" t="s">
        <v>3267</v>
      </c>
      <c r="E44" s="22" t="s">
        <v>3186</v>
      </c>
      <c r="F44" s="22" t="s">
        <v>603</v>
      </c>
      <c r="G44" s="23">
        <v>447662</v>
      </c>
      <c r="H44" s="23">
        <v>0</v>
      </c>
      <c r="I44" s="23">
        <v>78468881</v>
      </c>
      <c r="J44" s="23">
        <v>0</v>
      </c>
      <c r="K44" s="22"/>
      <c r="L44" s="22"/>
      <c r="M44" s="22" t="s">
        <v>3224</v>
      </c>
      <c r="N44" s="22" t="s">
        <v>3221</v>
      </c>
      <c r="O44" s="22" t="s">
        <v>3221</v>
      </c>
      <c r="P44" s="22" t="s">
        <v>558</v>
      </c>
      <c r="Q44" s="22" t="str">
        <f t="shared" si="1"/>
        <v>P10615</v>
      </c>
      <c r="R44" t="str">
        <f t="shared" si="2"/>
        <v>Panoma</v>
      </c>
      <c r="S44" s="32" t="s">
        <v>3146</v>
      </c>
      <c r="T44" s="8">
        <f t="shared" si="0"/>
        <v>3</v>
      </c>
      <c r="U44" t="s">
        <v>369</v>
      </c>
    </row>
    <row r="45" spans="1:21" hidden="1" x14ac:dyDescent="0.25">
      <c r="A45" s="21">
        <v>45382</v>
      </c>
      <c r="B45" s="21">
        <v>45382</v>
      </c>
      <c r="C45" s="22" t="s">
        <v>3264</v>
      </c>
      <c r="D45" s="22" t="s">
        <v>3268</v>
      </c>
      <c r="E45" s="22" t="s">
        <v>3186</v>
      </c>
      <c r="F45" s="22" t="s">
        <v>603</v>
      </c>
      <c r="G45" s="23">
        <v>447662</v>
      </c>
      <c r="H45" s="23">
        <v>0</v>
      </c>
      <c r="I45" s="23">
        <v>78916543</v>
      </c>
      <c r="J45" s="23">
        <v>0</v>
      </c>
      <c r="K45" s="22"/>
      <c r="L45" s="22"/>
      <c r="M45" s="22" t="s">
        <v>3224</v>
      </c>
      <c r="N45" s="22" t="s">
        <v>3221</v>
      </c>
      <c r="O45" s="22" t="s">
        <v>3221</v>
      </c>
      <c r="P45" s="22" t="s">
        <v>558</v>
      </c>
      <c r="Q45" s="22" t="str">
        <f t="shared" si="1"/>
        <v>P10615</v>
      </c>
      <c r="R45" t="str">
        <f t="shared" si="2"/>
        <v>Panoma</v>
      </c>
      <c r="S45" s="32" t="s">
        <v>3146</v>
      </c>
      <c r="T45" s="8">
        <f t="shared" si="0"/>
        <v>3</v>
      </c>
      <c r="U45" t="s">
        <v>369</v>
      </c>
    </row>
    <row r="46" spans="1:21" hidden="1" x14ac:dyDescent="0.25">
      <c r="A46" s="21">
        <v>45382</v>
      </c>
      <c r="B46" s="21">
        <v>45382</v>
      </c>
      <c r="C46" s="22" t="s">
        <v>3264</v>
      </c>
      <c r="D46" s="22" t="s">
        <v>3269</v>
      </c>
      <c r="E46" s="22" t="s">
        <v>3186</v>
      </c>
      <c r="F46" s="22" t="s">
        <v>603</v>
      </c>
      <c r="G46" s="23">
        <v>895324</v>
      </c>
      <c r="H46" s="23">
        <v>0</v>
      </c>
      <c r="I46" s="23">
        <v>79811867</v>
      </c>
      <c r="J46" s="23">
        <v>0</v>
      </c>
      <c r="K46" s="22"/>
      <c r="L46" s="22"/>
      <c r="M46" s="22" t="s">
        <v>3224</v>
      </c>
      <c r="N46" s="22" t="s">
        <v>3221</v>
      </c>
      <c r="O46" s="22" t="s">
        <v>3221</v>
      </c>
      <c r="P46" s="22" t="s">
        <v>558</v>
      </c>
      <c r="Q46" s="22" t="str">
        <f t="shared" si="1"/>
        <v>P10615</v>
      </c>
      <c r="R46" t="str">
        <f t="shared" si="2"/>
        <v>Panoma</v>
      </c>
      <c r="S46" s="32" t="s">
        <v>3146</v>
      </c>
      <c r="T46" s="8">
        <f t="shared" si="0"/>
        <v>3</v>
      </c>
      <c r="U46" t="s">
        <v>369</v>
      </c>
    </row>
    <row r="47" spans="1:21" hidden="1" x14ac:dyDescent="0.25">
      <c r="A47" s="21">
        <v>45382</v>
      </c>
      <c r="B47" s="21">
        <v>45382</v>
      </c>
      <c r="C47" s="22" t="s">
        <v>3264</v>
      </c>
      <c r="D47" s="22" t="s">
        <v>3270</v>
      </c>
      <c r="E47" s="22" t="s">
        <v>3186</v>
      </c>
      <c r="F47" s="22" t="s">
        <v>603</v>
      </c>
      <c r="G47" s="23">
        <v>537194</v>
      </c>
      <c r="H47" s="23">
        <v>0</v>
      </c>
      <c r="I47" s="23">
        <v>80349061</v>
      </c>
      <c r="J47" s="23">
        <v>0</v>
      </c>
      <c r="K47" s="22"/>
      <c r="L47" s="22"/>
      <c r="M47" s="22" t="s">
        <v>3224</v>
      </c>
      <c r="N47" s="22" t="s">
        <v>3221</v>
      </c>
      <c r="O47" s="22" t="s">
        <v>3221</v>
      </c>
      <c r="P47" s="22" t="s">
        <v>558</v>
      </c>
      <c r="Q47" s="22" t="str">
        <f t="shared" si="1"/>
        <v>P10615</v>
      </c>
      <c r="R47" t="str">
        <f t="shared" si="2"/>
        <v>Panoma</v>
      </c>
      <c r="S47" s="32" t="s">
        <v>3146</v>
      </c>
      <c r="T47" s="8">
        <f t="shared" si="0"/>
        <v>3</v>
      </c>
      <c r="U47" t="s">
        <v>369</v>
      </c>
    </row>
    <row r="48" spans="1:21" hidden="1" x14ac:dyDescent="0.25">
      <c r="A48" s="21">
        <v>45382</v>
      </c>
      <c r="B48" s="21">
        <v>45382</v>
      </c>
      <c r="C48" s="22" t="s">
        <v>3264</v>
      </c>
      <c r="D48" s="22" t="s">
        <v>3265</v>
      </c>
      <c r="E48" s="22" t="s">
        <v>3186</v>
      </c>
      <c r="F48" s="22" t="s">
        <v>603</v>
      </c>
      <c r="G48" s="23">
        <v>4118492</v>
      </c>
      <c r="H48" s="23">
        <v>0</v>
      </c>
      <c r="I48" s="23">
        <v>84467553</v>
      </c>
      <c r="J48" s="23">
        <v>0</v>
      </c>
      <c r="K48" s="22"/>
      <c r="L48" s="22"/>
      <c r="M48" s="22" t="s">
        <v>3187</v>
      </c>
      <c r="N48" s="22" t="s">
        <v>3221</v>
      </c>
      <c r="O48" s="22" t="s">
        <v>3221</v>
      </c>
      <c r="P48" s="22" t="s">
        <v>558</v>
      </c>
      <c r="Q48" s="22" t="str">
        <f t="shared" si="1"/>
        <v>P10615</v>
      </c>
      <c r="R48" t="str">
        <f t="shared" si="2"/>
        <v>Panoma</v>
      </c>
      <c r="S48" s="32" t="s">
        <v>3146</v>
      </c>
      <c r="T48" s="8">
        <f t="shared" si="0"/>
        <v>3</v>
      </c>
      <c r="U48" t="s">
        <v>369</v>
      </c>
    </row>
    <row r="49" spans="1:21" hidden="1" x14ac:dyDescent="0.25">
      <c r="A49" s="21">
        <v>45382</v>
      </c>
      <c r="B49" s="21">
        <v>45382</v>
      </c>
      <c r="C49" s="22" t="s">
        <v>3264</v>
      </c>
      <c r="D49" s="22" t="s">
        <v>3266</v>
      </c>
      <c r="E49" s="22" t="s">
        <v>3186</v>
      </c>
      <c r="F49" s="22" t="s">
        <v>603</v>
      </c>
      <c r="G49" s="23">
        <v>4118492</v>
      </c>
      <c r="H49" s="23">
        <v>0</v>
      </c>
      <c r="I49" s="23">
        <v>88586045</v>
      </c>
      <c r="J49" s="23">
        <v>0</v>
      </c>
      <c r="K49" s="22"/>
      <c r="L49" s="22"/>
      <c r="M49" s="22" t="s">
        <v>3187</v>
      </c>
      <c r="N49" s="22" t="s">
        <v>3221</v>
      </c>
      <c r="O49" s="22" t="s">
        <v>3221</v>
      </c>
      <c r="P49" s="22" t="s">
        <v>558</v>
      </c>
      <c r="Q49" s="22" t="str">
        <f t="shared" si="1"/>
        <v>P10615</v>
      </c>
      <c r="R49" t="str">
        <f t="shared" si="2"/>
        <v>Panoma</v>
      </c>
      <c r="S49" s="32" t="s">
        <v>3146</v>
      </c>
      <c r="T49" s="8">
        <f t="shared" si="0"/>
        <v>3</v>
      </c>
      <c r="U49" t="s">
        <v>369</v>
      </c>
    </row>
    <row r="50" spans="1:21" hidden="1" x14ac:dyDescent="0.25">
      <c r="A50" s="21">
        <v>45382</v>
      </c>
      <c r="B50" s="21">
        <v>45382</v>
      </c>
      <c r="C50" s="22" t="s">
        <v>3264</v>
      </c>
      <c r="D50" s="22" t="s">
        <v>3267</v>
      </c>
      <c r="E50" s="22" t="s">
        <v>3186</v>
      </c>
      <c r="F50" s="22" t="s">
        <v>603</v>
      </c>
      <c r="G50" s="23">
        <v>447662</v>
      </c>
      <c r="H50" s="23">
        <v>0</v>
      </c>
      <c r="I50" s="23">
        <v>89033707</v>
      </c>
      <c r="J50" s="23">
        <v>0</v>
      </c>
      <c r="K50" s="22"/>
      <c r="L50" s="22"/>
      <c r="M50" s="22" t="s">
        <v>3224</v>
      </c>
      <c r="N50" s="22" t="s">
        <v>3221</v>
      </c>
      <c r="O50" s="22" t="s">
        <v>3221</v>
      </c>
      <c r="P50" s="22" t="s">
        <v>558</v>
      </c>
      <c r="Q50" s="22" t="str">
        <f t="shared" si="1"/>
        <v>P10615</v>
      </c>
      <c r="R50" t="str">
        <f t="shared" si="2"/>
        <v>Panoma</v>
      </c>
      <c r="S50" s="32" t="s">
        <v>3146</v>
      </c>
      <c r="T50" s="8">
        <f t="shared" si="0"/>
        <v>3</v>
      </c>
      <c r="U50" t="s">
        <v>369</v>
      </c>
    </row>
    <row r="51" spans="1:21" hidden="1" x14ac:dyDescent="0.25">
      <c r="A51" s="21">
        <v>45382</v>
      </c>
      <c r="B51" s="21">
        <v>45382</v>
      </c>
      <c r="C51" s="22" t="s">
        <v>3264</v>
      </c>
      <c r="D51" s="22" t="s">
        <v>3268</v>
      </c>
      <c r="E51" s="22" t="s">
        <v>3186</v>
      </c>
      <c r="F51" s="22" t="s">
        <v>603</v>
      </c>
      <c r="G51" s="23">
        <v>447662</v>
      </c>
      <c r="H51" s="23">
        <v>0</v>
      </c>
      <c r="I51" s="23">
        <v>89481369</v>
      </c>
      <c r="J51" s="23">
        <v>0</v>
      </c>
      <c r="K51" s="22"/>
      <c r="L51" s="22"/>
      <c r="M51" s="22" t="s">
        <v>3224</v>
      </c>
      <c r="N51" s="22" t="s">
        <v>3221</v>
      </c>
      <c r="O51" s="22" t="s">
        <v>3221</v>
      </c>
      <c r="P51" s="22" t="s">
        <v>558</v>
      </c>
      <c r="Q51" s="22" t="str">
        <f t="shared" si="1"/>
        <v>P10615</v>
      </c>
      <c r="R51" t="str">
        <f t="shared" si="2"/>
        <v>Panoma</v>
      </c>
      <c r="S51" s="32" t="s">
        <v>3146</v>
      </c>
      <c r="T51" s="8">
        <f t="shared" si="0"/>
        <v>3</v>
      </c>
      <c r="U51" t="s">
        <v>369</v>
      </c>
    </row>
    <row r="52" spans="1:21" hidden="1" x14ac:dyDescent="0.25">
      <c r="A52" s="21">
        <v>45382</v>
      </c>
      <c r="B52" s="21">
        <v>45382</v>
      </c>
      <c r="C52" s="22" t="s">
        <v>3264</v>
      </c>
      <c r="D52" s="22" t="s">
        <v>3269</v>
      </c>
      <c r="E52" s="22" t="s">
        <v>3186</v>
      </c>
      <c r="F52" s="22" t="s">
        <v>603</v>
      </c>
      <c r="G52" s="23">
        <v>895324</v>
      </c>
      <c r="H52" s="23">
        <v>0</v>
      </c>
      <c r="I52" s="23">
        <v>90376693</v>
      </c>
      <c r="J52" s="23">
        <v>0</v>
      </c>
      <c r="K52" s="22"/>
      <c r="L52" s="22"/>
      <c r="M52" s="22" t="s">
        <v>3224</v>
      </c>
      <c r="N52" s="22" t="s">
        <v>3221</v>
      </c>
      <c r="O52" s="22" t="s">
        <v>3221</v>
      </c>
      <c r="P52" s="22" t="s">
        <v>558</v>
      </c>
      <c r="Q52" s="22" t="str">
        <f t="shared" si="1"/>
        <v>P10615</v>
      </c>
      <c r="R52" t="str">
        <f t="shared" si="2"/>
        <v>Panoma</v>
      </c>
      <c r="S52" s="32" t="s">
        <v>3146</v>
      </c>
      <c r="T52" s="8">
        <f t="shared" si="0"/>
        <v>3</v>
      </c>
      <c r="U52" t="s">
        <v>369</v>
      </c>
    </row>
    <row r="53" spans="1:21" hidden="1" x14ac:dyDescent="0.25">
      <c r="A53" s="21">
        <v>45382</v>
      </c>
      <c r="B53" s="21">
        <v>45382</v>
      </c>
      <c r="C53" s="22" t="s">
        <v>3264</v>
      </c>
      <c r="D53" s="22" t="s">
        <v>3270</v>
      </c>
      <c r="E53" s="22" t="s">
        <v>3186</v>
      </c>
      <c r="F53" s="22" t="s">
        <v>603</v>
      </c>
      <c r="G53" s="23">
        <v>537194</v>
      </c>
      <c r="H53" s="23">
        <v>0</v>
      </c>
      <c r="I53" s="23">
        <v>90913887</v>
      </c>
      <c r="J53" s="23">
        <v>0</v>
      </c>
      <c r="K53" s="22"/>
      <c r="L53" s="22"/>
      <c r="M53" s="22" t="s">
        <v>3224</v>
      </c>
      <c r="N53" s="22" t="s">
        <v>3221</v>
      </c>
      <c r="O53" s="22" t="s">
        <v>3221</v>
      </c>
      <c r="P53" s="22" t="s">
        <v>558</v>
      </c>
      <c r="Q53" s="22" t="str">
        <f t="shared" si="1"/>
        <v>P10615</v>
      </c>
      <c r="R53" t="str">
        <f t="shared" si="2"/>
        <v>Panoma</v>
      </c>
      <c r="S53" s="32" t="s">
        <v>3146</v>
      </c>
      <c r="T53" s="8">
        <f t="shared" si="0"/>
        <v>3</v>
      </c>
      <c r="U53" t="s">
        <v>369</v>
      </c>
    </row>
    <row r="54" spans="1:21" hidden="1" x14ac:dyDescent="0.25">
      <c r="A54" s="21">
        <v>45382</v>
      </c>
      <c r="B54" s="21">
        <v>45382</v>
      </c>
      <c r="C54" s="22" t="s">
        <v>3271</v>
      </c>
      <c r="D54" s="22" t="s">
        <v>3272</v>
      </c>
      <c r="E54" s="22" t="s">
        <v>3186</v>
      </c>
      <c r="F54" s="22" t="s">
        <v>603</v>
      </c>
      <c r="G54" s="23">
        <v>10991272</v>
      </c>
      <c r="H54" s="23">
        <v>0</v>
      </c>
      <c r="I54" s="23">
        <v>101905159</v>
      </c>
      <c r="J54" s="23">
        <v>0</v>
      </c>
      <c r="K54" s="22"/>
      <c r="L54" s="22"/>
      <c r="M54" s="22" t="s">
        <v>3187</v>
      </c>
      <c r="N54" s="22" t="s">
        <v>3273</v>
      </c>
      <c r="O54" s="22" t="s">
        <v>3273</v>
      </c>
      <c r="P54" s="22" t="s">
        <v>529</v>
      </c>
      <c r="Q54" s="22" t="str">
        <f t="shared" si="1"/>
        <v>P11707</v>
      </c>
      <c r="R54" t="str">
        <f t="shared" si="2"/>
        <v>Panoma</v>
      </c>
      <c r="S54" s="32" t="s">
        <v>3146</v>
      </c>
      <c r="T54" s="8">
        <f t="shared" si="0"/>
        <v>3</v>
      </c>
      <c r="U54" t="s">
        <v>369</v>
      </c>
    </row>
    <row r="55" spans="1:21" hidden="1" x14ac:dyDescent="0.25">
      <c r="A55" s="21">
        <v>45382</v>
      </c>
      <c r="B55" s="21">
        <v>45382</v>
      </c>
      <c r="C55" s="22" t="s">
        <v>3271</v>
      </c>
      <c r="D55" s="22" t="s">
        <v>3274</v>
      </c>
      <c r="E55" s="22" t="s">
        <v>3186</v>
      </c>
      <c r="F55" s="22" t="s">
        <v>603</v>
      </c>
      <c r="G55" s="23">
        <v>1194703</v>
      </c>
      <c r="H55" s="23">
        <v>0</v>
      </c>
      <c r="I55" s="23">
        <v>103099862</v>
      </c>
      <c r="J55" s="23">
        <v>0</v>
      </c>
      <c r="K55" s="22"/>
      <c r="L55" s="22"/>
      <c r="M55" s="22" t="s">
        <v>3224</v>
      </c>
      <c r="N55" s="22" t="s">
        <v>3273</v>
      </c>
      <c r="O55" s="22" t="s">
        <v>3273</v>
      </c>
      <c r="P55" s="22" t="s">
        <v>695</v>
      </c>
      <c r="Q55" s="22" t="str">
        <f t="shared" si="1"/>
        <v>P11707</v>
      </c>
      <c r="R55" t="str">
        <f t="shared" si="2"/>
        <v>Panoma</v>
      </c>
      <c r="S55" s="32" t="s">
        <v>3146</v>
      </c>
      <c r="T55" s="8">
        <f t="shared" si="0"/>
        <v>3</v>
      </c>
      <c r="U55" t="s">
        <v>369</v>
      </c>
    </row>
    <row r="56" spans="1:21" hidden="1" x14ac:dyDescent="0.25">
      <c r="A56" s="21">
        <v>45382</v>
      </c>
      <c r="B56" s="21">
        <v>45382</v>
      </c>
      <c r="C56" s="22" t="s">
        <v>3271</v>
      </c>
      <c r="D56" s="22" t="s">
        <v>3275</v>
      </c>
      <c r="E56" s="22" t="s">
        <v>3186</v>
      </c>
      <c r="F56" s="22" t="s">
        <v>603</v>
      </c>
      <c r="G56" s="23">
        <v>716822</v>
      </c>
      <c r="H56" s="23">
        <v>0</v>
      </c>
      <c r="I56" s="23">
        <v>103816684</v>
      </c>
      <c r="J56" s="23">
        <v>0</v>
      </c>
      <c r="K56" s="22"/>
      <c r="L56" s="22"/>
      <c r="M56" s="22" t="s">
        <v>3224</v>
      </c>
      <c r="N56" s="22" t="s">
        <v>3273</v>
      </c>
      <c r="O56" s="22" t="s">
        <v>3273</v>
      </c>
      <c r="P56" s="22" t="s">
        <v>695</v>
      </c>
      <c r="Q56" s="22" t="str">
        <f t="shared" si="1"/>
        <v>P11707</v>
      </c>
      <c r="R56" t="str">
        <f t="shared" si="2"/>
        <v>Panoma</v>
      </c>
      <c r="S56" s="32" t="s">
        <v>3146</v>
      </c>
      <c r="T56" s="8">
        <f t="shared" si="0"/>
        <v>3</v>
      </c>
      <c r="U56" t="s">
        <v>369</v>
      </c>
    </row>
    <row r="57" spans="1:21" hidden="1" x14ac:dyDescent="0.25">
      <c r="A57" s="21">
        <v>45382</v>
      </c>
      <c r="B57" s="21">
        <v>45382</v>
      </c>
      <c r="C57" s="22" t="s">
        <v>3276</v>
      </c>
      <c r="D57" s="22" t="s">
        <v>3277</v>
      </c>
      <c r="E57" s="22" t="s">
        <v>3186</v>
      </c>
      <c r="F57" s="22" t="s">
        <v>603</v>
      </c>
      <c r="G57" s="23">
        <v>9250196</v>
      </c>
      <c r="H57" s="23">
        <v>0</v>
      </c>
      <c r="I57" s="23">
        <v>113066880</v>
      </c>
      <c r="J57" s="23">
        <v>0</v>
      </c>
      <c r="K57" s="22"/>
      <c r="L57" s="22"/>
      <c r="M57" s="22" t="s">
        <v>3187</v>
      </c>
      <c r="N57" s="22" t="s">
        <v>3278</v>
      </c>
      <c r="O57" s="22" t="s">
        <v>3278</v>
      </c>
      <c r="P57" s="22" t="s">
        <v>558</v>
      </c>
      <c r="Q57" s="22" t="str">
        <f t="shared" si="1"/>
        <v>P20501</v>
      </c>
      <c r="R57" t="str">
        <f t="shared" si="2"/>
        <v>Panoma</v>
      </c>
      <c r="S57" s="32" t="s">
        <v>3146</v>
      </c>
      <c r="T57" s="8">
        <f t="shared" si="0"/>
        <v>3</v>
      </c>
      <c r="U57" t="s">
        <v>369</v>
      </c>
    </row>
    <row r="58" spans="1:21" hidden="1" x14ac:dyDescent="0.25">
      <c r="A58" s="21">
        <v>45382</v>
      </c>
      <c r="B58" s="21">
        <v>45382</v>
      </c>
      <c r="C58" s="22" t="s">
        <v>3276</v>
      </c>
      <c r="D58" s="22" t="s">
        <v>3279</v>
      </c>
      <c r="E58" s="22" t="s">
        <v>3186</v>
      </c>
      <c r="F58" s="22" t="s">
        <v>603</v>
      </c>
      <c r="G58" s="23">
        <v>9250196</v>
      </c>
      <c r="H58" s="23">
        <v>0</v>
      </c>
      <c r="I58" s="23">
        <v>122317076</v>
      </c>
      <c r="J58" s="23">
        <v>0</v>
      </c>
      <c r="K58" s="22"/>
      <c r="L58" s="22"/>
      <c r="M58" s="22" t="s">
        <v>3187</v>
      </c>
      <c r="N58" s="22" t="s">
        <v>3278</v>
      </c>
      <c r="O58" s="22" t="s">
        <v>3278</v>
      </c>
      <c r="P58" s="22" t="s">
        <v>558</v>
      </c>
      <c r="Q58" s="22" t="str">
        <f t="shared" si="1"/>
        <v>P20501</v>
      </c>
      <c r="R58" t="str">
        <f t="shared" si="2"/>
        <v>Panoma</v>
      </c>
      <c r="S58" s="32" t="s">
        <v>3146</v>
      </c>
      <c r="T58" s="8">
        <f t="shared" si="0"/>
        <v>3</v>
      </c>
      <c r="U58" t="s">
        <v>369</v>
      </c>
    </row>
    <row r="59" spans="1:21" hidden="1" x14ac:dyDescent="0.25">
      <c r="A59" s="21">
        <v>45382</v>
      </c>
      <c r="B59" s="21">
        <v>45382</v>
      </c>
      <c r="C59" s="22" t="s">
        <v>3276</v>
      </c>
      <c r="D59" s="22" t="s">
        <v>3280</v>
      </c>
      <c r="E59" s="22" t="s">
        <v>3186</v>
      </c>
      <c r="F59" s="22" t="s">
        <v>603</v>
      </c>
      <c r="G59" s="23">
        <v>1005456</v>
      </c>
      <c r="H59" s="23">
        <v>0</v>
      </c>
      <c r="I59" s="23">
        <v>123322532</v>
      </c>
      <c r="J59" s="23">
        <v>0</v>
      </c>
      <c r="K59" s="22"/>
      <c r="L59" s="22"/>
      <c r="M59" s="22" t="s">
        <v>3224</v>
      </c>
      <c r="N59" s="22" t="s">
        <v>3278</v>
      </c>
      <c r="O59" s="22" t="s">
        <v>3278</v>
      </c>
      <c r="P59" s="22" t="s">
        <v>558</v>
      </c>
      <c r="Q59" s="22" t="str">
        <f t="shared" si="1"/>
        <v>P20501</v>
      </c>
      <c r="R59" t="str">
        <f t="shared" si="2"/>
        <v>Panoma</v>
      </c>
      <c r="S59" s="32" t="s">
        <v>3146</v>
      </c>
      <c r="T59" s="8">
        <f t="shared" si="0"/>
        <v>3</v>
      </c>
      <c r="U59" t="s">
        <v>369</v>
      </c>
    </row>
    <row r="60" spans="1:21" hidden="1" x14ac:dyDescent="0.25">
      <c r="A60" s="21">
        <v>45382</v>
      </c>
      <c r="B60" s="21">
        <v>45382</v>
      </c>
      <c r="C60" s="22" t="s">
        <v>3276</v>
      </c>
      <c r="D60" s="22" t="s">
        <v>3281</v>
      </c>
      <c r="E60" s="22" t="s">
        <v>3186</v>
      </c>
      <c r="F60" s="22" t="s">
        <v>603</v>
      </c>
      <c r="G60" s="23">
        <v>1005456</v>
      </c>
      <c r="H60" s="23">
        <v>0</v>
      </c>
      <c r="I60" s="23">
        <v>124327988</v>
      </c>
      <c r="J60" s="23">
        <v>0</v>
      </c>
      <c r="K60" s="22"/>
      <c r="L60" s="22"/>
      <c r="M60" s="22" t="s">
        <v>3224</v>
      </c>
      <c r="N60" s="22" t="s">
        <v>3278</v>
      </c>
      <c r="O60" s="22" t="s">
        <v>3278</v>
      </c>
      <c r="P60" s="22" t="s">
        <v>558</v>
      </c>
      <c r="Q60" s="22" t="str">
        <f t="shared" si="1"/>
        <v>P20501</v>
      </c>
      <c r="R60" t="str">
        <f t="shared" si="2"/>
        <v>Panoma</v>
      </c>
      <c r="S60" s="32" t="s">
        <v>3146</v>
      </c>
      <c r="T60" s="8">
        <f t="shared" si="0"/>
        <v>3</v>
      </c>
      <c r="U60" t="s">
        <v>369</v>
      </c>
    </row>
    <row r="61" spans="1:21" hidden="1" x14ac:dyDescent="0.25">
      <c r="A61" s="21">
        <v>45382</v>
      </c>
      <c r="B61" s="21">
        <v>45382</v>
      </c>
      <c r="C61" s="22" t="s">
        <v>3276</v>
      </c>
      <c r="D61" s="22" t="s">
        <v>3282</v>
      </c>
      <c r="E61" s="22" t="s">
        <v>3186</v>
      </c>
      <c r="F61" s="22" t="s">
        <v>603</v>
      </c>
      <c r="G61" s="23">
        <v>2010911</v>
      </c>
      <c r="H61" s="23">
        <v>0</v>
      </c>
      <c r="I61" s="23">
        <v>126338899</v>
      </c>
      <c r="J61" s="23">
        <v>0</v>
      </c>
      <c r="K61" s="22"/>
      <c r="L61" s="22"/>
      <c r="M61" s="22" t="s">
        <v>3224</v>
      </c>
      <c r="N61" s="22" t="s">
        <v>3278</v>
      </c>
      <c r="O61" s="22" t="s">
        <v>3278</v>
      </c>
      <c r="P61" s="22" t="s">
        <v>558</v>
      </c>
      <c r="Q61" s="22" t="str">
        <f t="shared" si="1"/>
        <v>P20501</v>
      </c>
      <c r="R61" t="str">
        <f t="shared" si="2"/>
        <v>Panoma</v>
      </c>
      <c r="S61" s="32" t="s">
        <v>3146</v>
      </c>
      <c r="T61" s="8">
        <f t="shared" si="0"/>
        <v>3</v>
      </c>
      <c r="U61" t="s">
        <v>369</v>
      </c>
    </row>
    <row r="62" spans="1:21" hidden="1" x14ac:dyDescent="0.25">
      <c r="A62" s="21">
        <v>45382</v>
      </c>
      <c r="B62" s="21">
        <v>45382</v>
      </c>
      <c r="C62" s="22" t="s">
        <v>3276</v>
      </c>
      <c r="D62" s="22" t="s">
        <v>3283</v>
      </c>
      <c r="E62" s="22" t="s">
        <v>3186</v>
      </c>
      <c r="F62" s="22" t="s">
        <v>603</v>
      </c>
      <c r="G62" s="23">
        <v>1206547</v>
      </c>
      <c r="H62" s="23">
        <v>0</v>
      </c>
      <c r="I62" s="23">
        <v>127545446</v>
      </c>
      <c r="J62" s="23">
        <v>0</v>
      </c>
      <c r="K62" s="22"/>
      <c r="L62" s="22"/>
      <c r="M62" s="22" t="s">
        <v>3224</v>
      </c>
      <c r="N62" s="22" t="s">
        <v>3278</v>
      </c>
      <c r="O62" s="22" t="s">
        <v>3278</v>
      </c>
      <c r="P62" s="22" t="s">
        <v>558</v>
      </c>
      <c r="Q62" s="22" t="str">
        <f t="shared" si="1"/>
        <v>P20501</v>
      </c>
      <c r="R62" t="str">
        <f t="shared" si="2"/>
        <v>Panoma</v>
      </c>
      <c r="S62" s="32" t="s">
        <v>3146</v>
      </c>
      <c r="T62" s="8">
        <f t="shared" si="0"/>
        <v>3</v>
      </c>
      <c r="U62" t="s">
        <v>369</v>
      </c>
    </row>
    <row r="63" spans="1:21" hidden="1" x14ac:dyDescent="0.25">
      <c r="A63" s="21">
        <v>45382</v>
      </c>
      <c r="B63" s="21">
        <v>45382</v>
      </c>
      <c r="C63" s="22" t="s">
        <v>3284</v>
      </c>
      <c r="D63" s="22" t="s">
        <v>3285</v>
      </c>
      <c r="E63" s="22" t="s">
        <v>3186</v>
      </c>
      <c r="F63" s="22" t="s">
        <v>603</v>
      </c>
      <c r="G63" s="23">
        <v>27464453</v>
      </c>
      <c r="H63" s="23">
        <v>0</v>
      </c>
      <c r="I63" s="23">
        <v>155009899</v>
      </c>
      <c r="J63" s="23">
        <v>0</v>
      </c>
      <c r="K63" s="22"/>
      <c r="L63" s="22"/>
      <c r="M63" s="22" t="s">
        <v>562</v>
      </c>
      <c r="N63" s="22" t="s">
        <v>3213</v>
      </c>
      <c r="O63" s="22" t="s">
        <v>3214</v>
      </c>
      <c r="P63" s="22" t="s">
        <v>529</v>
      </c>
      <c r="Q63" s="22" t="str">
        <f t="shared" si="1"/>
        <v>HHMKT</v>
      </c>
      <c r="R63" t="str">
        <f t="shared" si="2"/>
        <v>BINHAN</v>
      </c>
      <c r="S63" s="32" t="s">
        <v>3146</v>
      </c>
      <c r="T63" s="8">
        <f t="shared" si="0"/>
        <v>3</v>
      </c>
      <c r="U63" t="s">
        <v>369</v>
      </c>
    </row>
    <row r="64" spans="1:21" hidden="1" x14ac:dyDescent="0.25">
      <c r="A64" s="21">
        <v>45383</v>
      </c>
      <c r="B64" s="21">
        <v>45383</v>
      </c>
      <c r="C64" s="22" t="s">
        <v>2910</v>
      </c>
      <c r="D64" s="22" t="s">
        <v>3286</v>
      </c>
      <c r="E64" s="22" t="s">
        <v>3186</v>
      </c>
      <c r="F64" s="22" t="s">
        <v>549</v>
      </c>
      <c r="G64" s="23">
        <v>8427065</v>
      </c>
      <c r="H64" s="23">
        <v>0</v>
      </c>
      <c r="I64" s="23">
        <v>8427065</v>
      </c>
      <c r="J64" s="23">
        <v>0</v>
      </c>
      <c r="K64" s="22" t="s">
        <v>3287</v>
      </c>
      <c r="L64" s="22" t="s">
        <v>3288</v>
      </c>
      <c r="M64" s="22" t="s">
        <v>3257</v>
      </c>
      <c r="N64" s="22" t="s">
        <v>3289</v>
      </c>
      <c r="O64" s="22" t="s">
        <v>3289</v>
      </c>
      <c r="P64" s="22" t="s">
        <v>3210</v>
      </c>
      <c r="Q64" s="22" t="str">
        <f t="shared" si="1"/>
        <v>P11611</v>
      </c>
      <c r="R64" t="str">
        <f t="shared" si="2"/>
        <v>Panoma</v>
      </c>
      <c r="S64" s="32" t="s">
        <v>3147</v>
      </c>
      <c r="T64" s="8">
        <f t="shared" si="0"/>
        <v>4</v>
      </c>
      <c r="U64" t="s">
        <v>369</v>
      </c>
    </row>
    <row r="65" spans="1:21" hidden="1" x14ac:dyDescent="0.25">
      <c r="A65" s="21">
        <v>45383</v>
      </c>
      <c r="B65" s="21">
        <v>45383</v>
      </c>
      <c r="C65" s="22" t="s">
        <v>2978</v>
      </c>
      <c r="D65" s="22" t="s">
        <v>3290</v>
      </c>
      <c r="E65" s="22" t="s">
        <v>3186</v>
      </c>
      <c r="F65" s="22" t="s">
        <v>549</v>
      </c>
      <c r="G65" s="23">
        <v>3383697</v>
      </c>
      <c r="H65" s="23">
        <v>0</v>
      </c>
      <c r="I65" s="23">
        <v>11810762</v>
      </c>
      <c r="J65" s="23">
        <v>0</v>
      </c>
      <c r="K65" s="22" t="s">
        <v>3287</v>
      </c>
      <c r="L65" s="22" t="s">
        <v>3288</v>
      </c>
      <c r="M65" s="22" t="s">
        <v>3257</v>
      </c>
      <c r="N65" s="22" t="s">
        <v>3291</v>
      </c>
      <c r="O65" s="22" t="s">
        <v>3291</v>
      </c>
      <c r="P65" s="22" t="s">
        <v>3210</v>
      </c>
      <c r="Q65" s="22" t="str">
        <f t="shared" si="1"/>
        <v>P21512</v>
      </c>
      <c r="R65" t="str">
        <f t="shared" si="2"/>
        <v>Panoma</v>
      </c>
      <c r="S65" s="32" t="s">
        <v>3147</v>
      </c>
      <c r="T65" s="8">
        <f t="shared" si="0"/>
        <v>4</v>
      </c>
      <c r="U65" t="s">
        <v>369</v>
      </c>
    </row>
    <row r="66" spans="1:21" hidden="1" x14ac:dyDescent="0.25">
      <c r="A66" s="21">
        <v>45383</v>
      </c>
      <c r="B66" s="21">
        <v>45383</v>
      </c>
      <c r="C66" s="22" t="s">
        <v>3071</v>
      </c>
      <c r="D66" s="22" t="s">
        <v>3292</v>
      </c>
      <c r="E66" s="22" t="s">
        <v>3186</v>
      </c>
      <c r="F66" s="22" t="s">
        <v>549</v>
      </c>
      <c r="G66" s="23">
        <v>50755453</v>
      </c>
      <c r="H66" s="23">
        <v>0</v>
      </c>
      <c r="I66" s="23">
        <v>62566215</v>
      </c>
      <c r="J66" s="23">
        <v>0</v>
      </c>
      <c r="K66" s="22" t="s">
        <v>3287</v>
      </c>
      <c r="L66" s="22" t="s">
        <v>3288</v>
      </c>
      <c r="M66" s="22" t="s">
        <v>3257</v>
      </c>
      <c r="N66" s="22" t="s">
        <v>3291</v>
      </c>
      <c r="O66" s="22" t="s">
        <v>3291</v>
      </c>
      <c r="P66" s="22" t="s">
        <v>3210</v>
      </c>
      <c r="Q66" s="22" t="str">
        <f t="shared" si="1"/>
        <v>P21512</v>
      </c>
      <c r="R66" t="str">
        <f t="shared" si="2"/>
        <v>Panoma</v>
      </c>
      <c r="S66" s="32" t="s">
        <v>3147</v>
      </c>
      <c r="T66" s="8">
        <f t="shared" si="0"/>
        <v>4</v>
      </c>
      <c r="U66" t="s">
        <v>369</v>
      </c>
    </row>
    <row r="67" spans="1:21" hidden="1" x14ac:dyDescent="0.25">
      <c r="A67" s="21">
        <v>45394</v>
      </c>
      <c r="B67" s="21">
        <v>45376</v>
      </c>
      <c r="C67" s="22" t="s">
        <v>3293</v>
      </c>
      <c r="D67" s="22" t="s">
        <v>3294</v>
      </c>
      <c r="E67" s="22" t="s">
        <v>3186</v>
      </c>
      <c r="F67" s="22" t="s">
        <v>549</v>
      </c>
      <c r="G67" s="23">
        <v>44196245</v>
      </c>
      <c r="H67" s="23">
        <v>0</v>
      </c>
      <c r="I67" s="23">
        <v>106762460</v>
      </c>
      <c r="J67" s="23">
        <v>0</v>
      </c>
      <c r="K67" s="22" t="s">
        <v>3207</v>
      </c>
      <c r="L67" s="22" t="s">
        <v>3208</v>
      </c>
      <c r="M67" s="22" t="s">
        <v>3257</v>
      </c>
      <c r="N67" s="22" t="s">
        <v>3209</v>
      </c>
      <c r="O67" s="22" t="s">
        <v>3209</v>
      </c>
      <c r="P67" s="22" t="s">
        <v>3210</v>
      </c>
      <c r="Q67" s="22" t="str">
        <f t="shared" si="1"/>
        <v>P22210</v>
      </c>
      <c r="R67" t="str">
        <f t="shared" si="2"/>
        <v>Panoma</v>
      </c>
      <c r="S67" s="32" t="s">
        <v>3147</v>
      </c>
      <c r="T67" s="8">
        <f t="shared" si="0"/>
        <v>4</v>
      </c>
      <c r="U67" t="s">
        <v>369</v>
      </c>
    </row>
    <row r="68" spans="1:21" hidden="1" x14ac:dyDescent="0.25">
      <c r="A68" s="21">
        <v>45407</v>
      </c>
      <c r="B68" s="21">
        <v>45407</v>
      </c>
      <c r="C68" s="22" t="s">
        <v>3295</v>
      </c>
      <c r="D68" s="22" t="s">
        <v>3296</v>
      </c>
      <c r="E68" s="22" t="s">
        <v>3186</v>
      </c>
      <c r="F68" s="22" t="s">
        <v>603</v>
      </c>
      <c r="G68" s="23">
        <v>13636364</v>
      </c>
      <c r="H68" s="23">
        <v>0</v>
      </c>
      <c r="I68" s="23">
        <v>120398824</v>
      </c>
      <c r="J68" s="23">
        <v>0</v>
      </c>
      <c r="K68" s="22"/>
      <c r="L68" s="22"/>
      <c r="M68" s="22" t="s">
        <v>692</v>
      </c>
      <c r="N68" s="22" t="s">
        <v>3297</v>
      </c>
      <c r="O68" s="22" t="s">
        <v>3297</v>
      </c>
      <c r="P68" s="22" t="s">
        <v>695</v>
      </c>
      <c r="Q68" s="22" t="str">
        <f t="shared" si="1"/>
        <v>T11701</v>
      </c>
      <c r="R68" t="str">
        <f t="shared" si="2"/>
        <v>SunPonte</v>
      </c>
      <c r="S68" s="32" t="s">
        <v>3148</v>
      </c>
      <c r="T68" s="8">
        <f t="shared" ref="T68:T131" si="3">+MONTH(A68)</f>
        <v>4</v>
      </c>
      <c r="U68" t="s">
        <v>369</v>
      </c>
    </row>
    <row r="69" spans="1:21" hidden="1" x14ac:dyDescent="0.25">
      <c r="A69" s="21">
        <v>45407</v>
      </c>
      <c r="B69" s="21">
        <v>45407</v>
      </c>
      <c r="C69" s="22" t="s">
        <v>3298</v>
      </c>
      <c r="D69" s="22" t="s">
        <v>3299</v>
      </c>
      <c r="E69" s="22" t="s">
        <v>3186</v>
      </c>
      <c r="F69" s="22" t="s">
        <v>603</v>
      </c>
      <c r="G69" s="23">
        <v>18181818</v>
      </c>
      <c r="H69" s="23">
        <v>0</v>
      </c>
      <c r="I69" s="23">
        <v>138580642</v>
      </c>
      <c r="J69" s="23">
        <v>0</v>
      </c>
      <c r="K69" s="22"/>
      <c r="L69" s="22"/>
      <c r="M69" s="22" t="s">
        <v>692</v>
      </c>
      <c r="N69" s="22" t="s">
        <v>3300</v>
      </c>
      <c r="O69" s="22" t="s">
        <v>3300</v>
      </c>
      <c r="P69" s="22" t="s">
        <v>695</v>
      </c>
      <c r="Q69" s="22" t="str">
        <f t="shared" ref="Q69:Q132" si="4">IFERROR(LEFT(N69,FIND("_",N69)-1),"")</f>
        <v>T11705</v>
      </c>
      <c r="R69" t="str">
        <f t="shared" ref="R69:R132" si="5">IFERROR(RIGHT(N69,LEN(N69)-FIND("_",N69)),"")</f>
        <v>SunPonte</v>
      </c>
      <c r="S69" s="32" t="s">
        <v>3148</v>
      </c>
      <c r="T69" s="8">
        <f t="shared" si="3"/>
        <v>4</v>
      </c>
      <c r="U69" t="s">
        <v>369</v>
      </c>
    </row>
    <row r="70" spans="1:21" hidden="1" x14ac:dyDescent="0.25">
      <c r="A70" s="21">
        <v>45407</v>
      </c>
      <c r="B70" s="21">
        <v>45407</v>
      </c>
      <c r="C70" s="22" t="s">
        <v>3301</v>
      </c>
      <c r="D70" s="22" t="s">
        <v>3302</v>
      </c>
      <c r="E70" s="22" t="s">
        <v>3186</v>
      </c>
      <c r="F70" s="22" t="s">
        <v>603</v>
      </c>
      <c r="G70" s="23">
        <v>4545455</v>
      </c>
      <c r="H70" s="23">
        <v>0</v>
      </c>
      <c r="I70" s="23">
        <v>143126097</v>
      </c>
      <c r="J70" s="23">
        <v>0</v>
      </c>
      <c r="K70" s="22"/>
      <c r="L70" s="22"/>
      <c r="M70" s="22" t="s">
        <v>692</v>
      </c>
      <c r="N70" s="22" t="s">
        <v>3303</v>
      </c>
      <c r="O70" s="22" t="s">
        <v>3303</v>
      </c>
      <c r="P70" s="22" t="s">
        <v>695</v>
      </c>
      <c r="Q70" s="22" t="str">
        <f t="shared" si="4"/>
        <v>T11707</v>
      </c>
      <c r="R70" t="str">
        <f t="shared" si="5"/>
        <v>SunPonte</v>
      </c>
      <c r="S70" s="32" t="s">
        <v>3148</v>
      </c>
      <c r="T70" s="8">
        <f t="shared" si="3"/>
        <v>4</v>
      </c>
      <c r="U70" t="s">
        <v>369</v>
      </c>
    </row>
    <row r="71" spans="1:21" hidden="1" x14ac:dyDescent="0.25">
      <c r="A71" s="21">
        <v>45407</v>
      </c>
      <c r="B71" s="21">
        <v>45407</v>
      </c>
      <c r="C71" s="22" t="s">
        <v>3304</v>
      </c>
      <c r="D71" s="22" t="s">
        <v>3305</v>
      </c>
      <c r="E71" s="22" t="s">
        <v>3186</v>
      </c>
      <c r="F71" s="22" t="s">
        <v>603</v>
      </c>
      <c r="G71" s="23">
        <v>4545455</v>
      </c>
      <c r="H71" s="23">
        <v>0</v>
      </c>
      <c r="I71" s="23">
        <v>147671552</v>
      </c>
      <c r="J71" s="23">
        <v>0</v>
      </c>
      <c r="K71" s="22"/>
      <c r="L71" s="22"/>
      <c r="M71" s="22" t="s">
        <v>692</v>
      </c>
      <c r="N71" s="22" t="s">
        <v>3303</v>
      </c>
      <c r="O71" s="22" t="s">
        <v>3303</v>
      </c>
      <c r="P71" s="22" t="s">
        <v>695</v>
      </c>
      <c r="Q71" s="22" t="str">
        <f t="shared" si="4"/>
        <v>T11707</v>
      </c>
      <c r="R71" t="str">
        <f t="shared" si="5"/>
        <v>SunPonte</v>
      </c>
      <c r="S71" s="32" t="s">
        <v>3148</v>
      </c>
      <c r="T71" s="8">
        <f t="shared" si="3"/>
        <v>4</v>
      </c>
      <c r="U71" t="s">
        <v>369</v>
      </c>
    </row>
    <row r="72" spans="1:21" hidden="1" x14ac:dyDescent="0.25">
      <c r="A72" s="21">
        <v>45407</v>
      </c>
      <c r="B72" s="21">
        <v>45407</v>
      </c>
      <c r="C72" s="22" t="s">
        <v>3306</v>
      </c>
      <c r="D72" s="22" t="s">
        <v>3307</v>
      </c>
      <c r="E72" s="22" t="s">
        <v>3186</v>
      </c>
      <c r="F72" s="22" t="s">
        <v>603</v>
      </c>
      <c r="G72" s="23">
        <v>36363636</v>
      </c>
      <c r="H72" s="23">
        <v>0</v>
      </c>
      <c r="I72" s="23">
        <v>184035188</v>
      </c>
      <c r="J72" s="23">
        <v>0</v>
      </c>
      <c r="K72" s="22"/>
      <c r="L72" s="22"/>
      <c r="M72" s="22" t="s">
        <v>692</v>
      </c>
      <c r="N72" s="22" t="s">
        <v>3308</v>
      </c>
      <c r="O72" s="22" t="s">
        <v>3308</v>
      </c>
      <c r="P72" s="22" t="s">
        <v>695</v>
      </c>
      <c r="Q72" s="22" t="str">
        <f t="shared" si="4"/>
        <v>T11712</v>
      </c>
      <c r="R72" t="str">
        <f t="shared" si="5"/>
        <v>SunPonte</v>
      </c>
      <c r="S72" s="32" t="s">
        <v>3148</v>
      </c>
      <c r="T72" s="8">
        <f t="shared" si="3"/>
        <v>4</v>
      </c>
      <c r="U72" t="s">
        <v>369</v>
      </c>
    </row>
    <row r="73" spans="1:21" hidden="1" x14ac:dyDescent="0.25">
      <c r="A73" s="21">
        <v>45407</v>
      </c>
      <c r="B73" s="21">
        <v>45407</v>
      </c>
      <c r="C73" s="22" t="s">
        <v>3309</v>
      </c>
      <c r="D73" s="22" t="s">
        <v>3310</v>
      </c>
      <c r="E73" s="22" t="s">
        <v>3186</v>
      </c>
      <c r="F73" s="22" t="s">
        <v>603</v>
      </c>
      <c r="G73" s="23">
        <v>9090909</v>
      </c>
      <c r="H73" s="23">
        <v>0</v>
      </c>
      <c r="I73" s="23">
        <v>193126097</v>
      </c>
      <c r="J73" s="23">
        <v>0</v>
      </c>
      <c r="K73" s="22"/>
      <c r="L73" s="22"/>
      <c r="M73" s="22" t="s">
        <v>692</v>
      </c>
      <c r="N73" s="22" t="s">
        <v>3311</v>
      </c>
      <c r="O73" s="22" t="s">
        <v>3311</v>
      </c>
      <c r="P73" s="22" t="s">
        <v>695</v>
      </c>
      <c r="Q73" s="22" t="str">
        <f t="shared" si="4"/>
        <v>T212B01</v>
      </c>
      <c r="R73" t="str">
        <f t="shared" si="5"/>
        <v>SunPonte</v>
      </c>
      <c r="S73" s="32" t="s">
        <v>3148</v>
      </c>
      <c r="T73" s="8">
        <f t="shared" si="3"/>
        <v>4</v>
      </c>
      <c r="U73" t="s">
        <v>369</v>
      </c>
    </row>
    <row r="74" spans="1:21" hidden="1" x14ac:dyDescent="0.25">
      <c r="A74" s="21">
        <v>45407</v>
      </c>
      <c r="B74" s="21">
        <v>45407</v>
      </c>
      <c r="C74" s="22" t="s">
        <v>3312</v>
      </c>
      <c r="D74" s="22" t="s">
        <v>3313</v>
      </c>
      <c r="E74" s="22" t="s">
        <v>3186</v>
      </c>
      <c r="F74" s="22" t="s">
        <v>603</v>
      </c>
      <c r="G74" s="23">
        <v>13636364</v>
      </c>
      <c r="H74" s="23">
        <v>0</v>
      </c>
      <c r="I74" s="23">
        <v>206762461</v>
      </c>
      <c r="J74" s="23">
        <v>0</v>
      </c>
      <c r="K74" s="22"/>
      <c r="L74" s="22"/>
      <c r="M74" s="22" t="s">
        <v>692</v>
      </c>
      <c r="N74" s="22" t="s">
        <v>3314</v>
      </c>
      <c r="O74" s="22" t="s">
        <v>3314</v>
      </c>
      <c r="P74" s="22" t="s">
        <v>695</v>
      </c>
      <c r="Q74" s="22" t="str">
        <f t="shared" si="4"/>
        <v>T212B02</v>
      </c>
      <c r="R74" t="str">
        <f t="shared" si="5"/>
        <v>SunPonte</v>
      </c>
      <c r="S74" s="32" t="s">
        <v>3148</v>
      </c>
      <c r="T74" s="8">
        <f t="shared" si="3"/>
        <v>4</v>
      </c>
      <c r="U74" t="s">
        <v>369</v>
      </c>
    </row>
    <row r="75" spans="1:21" hidden="1" x14ac:dyDescent="0.25">
      <c r="A75" s="21">
        <v>45407</v>
      </c>
      <c r="B75" s="21">
        <v>45407</v>
      </c>
      <c r="C75" s="22" t="s">
        <v>3315</v>
      </c>
      <c r="D75" s="22" t="s">
        <v>3316</v>
      </c>
      <c r="E75" s="22" t="s">
        <v>3186</v>
      </c>
      <c r="F75" s="22" t="s">
        <v>603</v>
      </c>
      <c r="G75" s="23">
        <v>4545455</v>
      </c>
      <c r="H75" s="23">
        <v>0</v>
      </c>
      <c r="I75" s="23">
        <v>211307916</v>
      </c>
      <c r="J75" s="23">
        <v>0</v>
      </c>
      <c r="K75" s="22"/>
      <c r="L75" s="22"/>
      <c r="M75" s="22" t="s">
        <v>692</v>
      </c>
      <c r="N75" s="22" t="s">
        <v>3317</v>
      </c>
      <c r="O75" s="22" t="s">
        <v>3317</v>
      </c>
      <c r="P75" s="22" t="s">
        <v>695</v>
      </c>
      <c r="Q75" s="22" t="str">
        <f t="shared" si="4"/>
        <v>T212B03</v>
      </c>
      <c r="R75" t="str">
        <f t="shared" si="5"/>
        <v>SunPonte</v>
      </c>
      <c r="S75" s="32" t="s">
        <v>3148</v>
      </c>
      <c r="T75" s="8">
        <f t="shared" si="3"/>
        <v>4</v>
      </c>
      <c r="U75" t="s">
        <v>369</v>
      </c>
    </row>
    <row r="76" spans="1:21" hidden="1" x14ac:dyDescent="0.25">
      <c r="A76" s="21">
        <v>45407</v>
      </c>
      <c r="B76" s="21">
        <v>45407</v>
      </c>
      <c r="C76" s="22" t="s">
        <v>3318</v>
      </c>
      <c r="D76" s="22" t="s">
        <v>3319</v>
      </c>
      <c r="E76" s="22" t="s">
        <v>3186</v>
      </c>
      <c r="F76" s="22" t="s">
        <v>603</v>
      </c>
      <c r="G76" s="23">
        <v>4545455</v>
      </c>
      <c r="H76" s="23">
        <v>0</v>
      </c>
      <c r="I76" s="23">
        <v>215853371</v>
      </c>
      <c r="J76" s="23">
        <v>0</v>
      </c>
      <c r="K76" s="22"/>
      <c r="L76" s="22"/>
      <c r="M76" s="22" t="s">
        <v>692</v>
      </c>
      <c r="N76" s="22" t="s">
        <v>3317</v>
      </c>
      <c r="O76" s="22" t="s">
        <v>3317</v>
      </c>
      <c r="P76" s="22" t="s">
        <v>695</v>
      </c>
      <c r="Q76" s="22" t="str">
        <f t="shared" si="4"/>
        <v>T212B03</v>
      </c>
      <c r="R76" t="str">
        <f t="shared" si="5"/>
        <v>SunPonte</v>
      </c>
      <c r="S76" s="32" t="s">
        <v>3148</v>
      </c>
      <c r="T76" s="8">
        <f t="shared" si="3"/>
        <v>4</v>
      </c>
      <c r="U76" t="s">
        <v>369</v>
      </c>
    </row>
    <row r="77" spans="1:21" hidden="1" x14ac:dyDescent="0.25">
      <c r="A77" s="21">
        <v>45407</v>
      </c>
      <c r="B77" s="21">
        <v>45407</v>
      </c>
      <c r="C77" s="22" t="s">
        <v>3320</v>
      </c>
      <c r="D77" s="22" t="s">
        <v>3321</v>
      </c>
      <c r="E77" s="22" t="s">
        <v>3186</v>
      </c>
      <c r="F77" s="22" t="s">
        <v>603</v>
      </c>
      <c r="G77" s="23">
        <v>13636364</v>
      </c>
      <c r="H77" s="23">
        <v>0</v>
      </c>
      <c r="I77" s="23">
        <v>229489735</v>
      </c>
      <c r="J77" s="23">
        <v>0</v>
      </c>
      <c r="K77" s="22"/>
      <c r="L77" s="22"/>
      <c r="M77" s="22" t="s">
        <v>692</v>
      </c>
      <c r="N77" s="22" t="s">
        <v>3322</v>
      </c>
      <c r="O77" s="22" t="s">
        <v>3322</v>
      </c>
      <c r="P77" s="22" t="s">
        <v>695</v>
      </c>
      <c r="Q77" s="22" t="str">
        <f t="shared" si="4"/>
        <v>T212B07</v>
      </c>
      <c r="R77" t="str">
        <f t="shared" si="5"/>
        <v>SunPonte</v>
      </c>
      <c r="S77" s="32" t="s">
        <v>3148</v>
      </c>
      <c r="T77" s="8">
        <f t="shared" si="3"/>
        <v>4</v>
      </c>
      <c r="U77" t="s">
        <v>369</v>
      </c>
    </row>
    <row r="78" spans="1:21" hidden="1" x14ac:dyDescent="0.25">
      <c r="A78" s="21">
        <v>45407</v>
      </c>
      <c r="B78" s="21">
        <v>45407</v>
      </c>
      <c r="C78" s="22" t="s">
        <v>3323</v>
      </c>
      <c r="D78" s="22" t="s">
        <v>3324</v>
      </c>
      <c r="E78" s="22" t="s">
        <v>3186</v>
      </c>
      <c r="F78" s="22" t="s">
        <v>603</v>
      </c>
      <c r="G78" s="23">
        <v>9090909</v>
      </c>
      <c r="H78" s="23">
        <v>0</v>
      </c>
      <c r="I78" s="23">
        <v>238580644</v>
      </c>
      <c r="J78" s="23">
        <v>0</v>
      </c>
      <c r="K78" s="22"/>
      <c r="L78" s="22"/>
      <c r="M78" s="22" t="s">
        <v>692</v>
      </c>
      <c r="N78" s="22" t="s">
        <v>3325</v>
      </c>
      <c r="O78" s="22" t="s">
        <v>3325</v>
      </c>
      <c r="P78" s="22" t="s">
        <v>695</v>
      </c>
      <c r="Q78" s="22" t="str">
        <f t="shared" si="4"/>
        <v>T22309</v>
      </c>
      <c r="R78" t="str">
        <f t="shared" si="5"/>
        <v>SunPonte</v>
      </c>
      <c r="S78" s="32" t="s">
        <v>3148</v>
      </c>
      <c r="T78" s="8">
        <f t="shared" si="3"/>
        <v>4</v>
      </c>
      <c r="U78" t="s">
        <v>369</v>
      </c>
    </row>
    <row r="79" spans="1:21" hidden="1" x14ac:dyDescent="0.25">
      <c r="A79" s="21">
        <v>45412</v>
      </c>
      <c r="B79" s="21">
        <v>45412</v>
      </c>
      <c r="C79" s="22" t="s">
        <v>1793</v>
      </c>
      <c r="D79" s="22" t="s">
        <v>3326</v>
      </c>
      <c r="E79" s="22" t="s">
        <v>3186</v>
      </c>
      <c r="F79" s="22" t="s">
        <v>603</v>
      </c>
      <c r="G79" s="23">
        <v>500000</v>
      </c>
      <c r="H79" s="23">
        <v>0</v>
      </c>
      <c r="I79" s="23">
        <v>239080644</v>
      </c>
      <c r="J79" s="23">
        <v>0</v>
      </c>
      <c r="K79" s="22"/>
      <c r="L79" s="22"/>
      <c r="M79" s="22" t="s">
        <v>604</v>
      </c>
      <c r="N79" s="22" t="s">
        <v>3327</v>
      </c>
      <c r="O79" s="22" t="s">
        <v>1796</v>
      </c>
      <c r="P79" s="22" t="s">
        <v>529</v>
      </c>
      <c r="Q79" s="22" t="str">
        <f t="shared" si="4"/>
        <v/>
      </c>
      <c r="R79" t="str">
        <f t="shared" si="5"/>
        <v>HN</v>
      </c>
      <c r="S79" s="32" t="s">
        <v>3133</v>
      </c>
      <c r="T79" s="8">
        <f t="shared" si="3"/>
        <v>4</v>
      </c>
      <c r="U79" t="s">
        <v>369</v>
      </c>
    </row>
    <row r="80" spans="1:21" hidden="1" x14ac:dyDescent="0.25">
      <c r="A80" s="21">
        <v>45416</v>
      </c>
      <c r="B80" s="21">
        <v>45416</v>
      </c>
      <c r="C80" s="22" t="s">
        <v>3328</v>
      </c>
      <c r="D80" s="22" t="s">
        <v>3329</v>
      </c>
      <c r="E80" s="22" t="s">
        <v>3186</v>
      </c>
      <c r="F80" s="22" t="s">
        <v>603</v>
      </c>
      <c r="G80" s="23">
        <v>9090909</v>
      </c>
      <c r="H80" s="23">
        <v>0</v>
      </c>
      <c r="I80" s="23">
        <v>9090909</v>
      </c>
      <c r="J80" s="23">
        <v>0</v>
      </c>
      <c r="K80" s="22"/>
      <c r="L80" s="22"/>
      <c r="M80" s="22" t="s">
        <v>692</v>
      </c>
      <c r="N80" s="22" t="s">
        <v>3330</v>
      </c>
      <c r="O80" s="22" t="s">
        <v>3330</v>
      </c>
      <c r="P80" s="22" t="s">
        <v>734</v>
      </c>
      <c r="Q80" s="22" t="str">
        <f t="shared" si="4"/>
        <v>T11702</v>
      </c>
      <c r="R80" t="str">
        <f t="shared" si="5"/>
        <v>SunPonte</v>
      </c>
      <c r="S80" s="32" t="s">
        <v>3148</v>
      </c>
      <c r="T80" s="8">
        <f t="shared" si="3"/>
        <v>5</v>
      </c>
      <c r="U80" t="s">
        <v>369</v>
      </c>
    </row>
    <row r="81" spans="1:21" hidden="1" x14ac:dyDescent="0.25">
      <c r="A81" s="21">
        <v>45416</v>
      </c>
      <c r="B81" s="21">
        <v>45416</v>
      </c>
      <c r="C81" s="22" t="s">
        <v>3331</v>
      </c>
      <c r="D81" s="22" t="s">
        <v>3332</v>
      </c>
      <c r="E81" s="22" t="s">
        <v>3186</v>
      </c>
      <c r="F81" s="22" t="s">
        <v>603</v>
      </c>
      <c r="G81" s="23">
        <v>13636364</v>
      </c>
      <c r="H81" s="23">
        <v>0</v>
      </c>
      <c r="I81" s="23">
        <v>22727273</v>
      </c>
      <c r="J81" s="23">
        <v>0</v>
      </c>
      <c r="K81" s="22"/>
      <c r="L81" s="22"/>
      <c r="M81" s="22" t="s">
        <v>692</v>
      </c>
      <c r="N81" s="22" t="s">
        <v>3333</v>
      </c>
      <c r="O81" s="22" t="s">
        <v>3333</v>
      </c>
      <c r="P81" s="22" t="s">
        <v>734</v>
      </c>
      <c r="Q81" s="22" t="str">
        <f t="shared" si="4"/>
        <v>T11706</v>
      </c>
      <c r="R81" t="str">
        <f t="shared" si="5"/>
        <v>SunPonte</v>
      </c>
      <c r="S81" s="32" t="s">
        <v>3148</v>
      </c>
      <c r="T81" s="8">
        <f t="shared" si="3"/>
        <v>5</v>
      </c>
      <c r="U81" t="s">
        <v>369</v>
      </c>
    </row>
    <row r="82" spans="1:21" hidden="1" x14ac:dyDescent="0.25">
      <c r="A82" s="21">
        <v>45416</v>
      </c>
      <c r="B82" s="21">
        <v>45416</v>
      </c>
      <c r="C82" s="22" t="s">
        <v>3334</v>
      </c>
      <c r="D82" s="22" t="s">
        <v>3335</v>
      </c>
      <c r="E82" s="22" t="s">
        <v>3186</v>
      </c>
      <c r="F82" s="22" t="s">
        <v>603</v>
      </c>
      <c r="G82" s="23">
        <v>9090909</v>
      </c>
      <c r="H82" s="23">
        <v>0</v>
      </c>
      <c r="I82" s="23">
        <v>31818182</v>
      </c>
      <c r="J82" s="23">
        <v>0</v>
      </c>
      <c r="K82" s="22"/>
      <c r="L82" s="22"/>
      <c r="M82" s="22" t="s">
        <v>692</v>
      </c>
      <c r="N82" s="22" t="s">
        <v>3336</v>
      </c>
      <c r="O82" s="22" t="s">
        <v>3336</v>
      </c>
      <c r="P82" s="22" t="s">
        <v>734</v>
      </c>
      <c r="Q82" s="22" t="str">
        <f t="shared" si="4"/>
        <v>T11802</v>
      </c>
      <c r="R82" t="str">
        <f t="shared" si="5"/>
        <v>SunPonte</v>
      </c>
      <c r="S82" s="32" t="s">
        <v>3148</v>
      </c>
      <c r="T82" s="8">
        <f t="shared" si="3"/>
        <v>5</v>
      </c>
      <c r="U82" t="s">
        <v>369</v>
      </c>
    </row>
    <row r="83" spans="1:21" hidden="1" x14ac:dyDescent="0.25">
      <c r="A83" s="21">
        <v>45416</v>
      </c>
      <c r="B83" s="21">
        <v>45416</v>
      </c>
      <c r="C83" s="22" t="s">
        <v>3337</v>
      </c>
      <c r="D83" s="22" t="s">
        <v>3338</v>
      </c>
      <c r="E83" s="22" t="s">
        <v>3186</v>
      </c>
      <c r="F83" s="22" t="s">
        <v>603</v>
      </c>
      <c r="G83" s="23">
        <v>9090909</v>
      </c>
      <c r="H83" s="23">
        <v>0</v>
      </c>
      <c r="I83" s="23">
        <v>40909091</v>
      </c>
      <c r="J83" s="23">
        <v>0</v>
      </c>
      <c r="K83" s="22"/>
      <c r="L83" s="22"/>
      <c r="M83" s="22" t="s">
        <v>692</v>
      </c>
      <c r="N83" s="22" t="s">
        <v>3339</v>
      </c>
      <c r="O83" s="22" t="s">
        <v>3339</v>
      </c>
      <c r="P83" s="22" t="s">
        <v>734</v>
      </c>
      <c r="Q83" s="22" t="str">
        <f t="shared" si="4"/>
        <v>T10602</v>
      </c>
      <c r="R83" t="str">
        <f t="shared" si="5"/>
        <v>SunPonte</v>
      </c>
      <c r="S83" s="32" t="s">
        <v>3148</v>
      </c>
      <c r="T83" s="8">
        <f t="shared" si="3"/>
        <v>5</v>
      </c>
      <c r="U83" t="s">
        <v>369</v>
      </c>
    </row>
    <row r="84" spans="1:21" hidden="1" x14ac:dyDescent="0.25">
      <c r="A84" s="21">
        <v>45416</v>
      </c>
      <c r="B84" s="21">
        <v>45416</v>
      </c>
      <c r="C84" s="22" t="s">
        <v>3340</v>
      </c>
      <c r="D84" s="22" t="s">
        <v>3341</v>
      </c>
      <c r="E84" s="22" t="s">
        <v>3186</v>
      </c>
      <c r="F84" s="22" t="s">
        <v>603</v>
      </c>
      <c r="G84" s="23">
        <v>4545455</v>
      </c>
      <c r="H84" s="23">
        <v>0</v>
      </c>
      <c r="I84" s="23">
        <v>45454546</v>
      </c>
      <c r="J84" s="23">
        <v>0</v>
      </c>
      <c r="K84" s="22"/>
      <c r="L84" s="22"/>
      <c r="M84" s="22" t="s">
        <v>692</v>
      </c>
      <c r="N84" s="22" t="s">
        <v>3342</v>
      </c>
      <c r="O84" s="22" t="s">
        <v>3342</v>
      </c>
      <c r="P84" s="22" t="s">
        <v>734</v>
      </c>
      <c r="Q84" s="22" t="str">
        <f t="shared" si="4"/>
        <v>T203A03</v>
      </c>
      <c r="R84" t="str">
        <f t="shared" si="5"/>
        <v>SunPonte</v>
      </c>
      <c r="S84" s="32" t="s">
        <v>3148</v>
      </c>
      <c r="T84" s="8">
        <f t="shared" si="3"/>
        <v>5</v>
      </c>
      <c r="U84" t="s">
        <v>369</v>
      </c>
    </row>
    <row r="85" spans="1:21" hidden="1" x14ac:dyDescent="0.25">
      <c r="A85" s="21">
        <v>45416</v>
      </c>
      <c r="B85" s="21">
        <v>45416</v>
      </c>
      <c r="C85" s="22" t="s">
        <v>3343</v>
      </c>
      <c r="D85" s="22" t="s">
        <v>3344</v>
      </c>
      <c r="E85" s="22" t="s">
        <v>3186</v>
      </c>
      <c r="F85" s="22" t="s">
        <v>603</v>
      </c>
      <c r="G85" s="23">
        <v>4545455</v>
      </c>
      <c r="H85" s="23">
        <v>0</v>
      </c>
      <c r="I85" s="23">
        <v>50000001</v>
      </c>
      <c r="J85" s="23">
        <v>0</v>
      </c>
      <c r="K85" s="22"/>
      <c r="L85" s="22"/>
      <c r="M85" s="22" t="s">
        <v>692</v>
      </c>
      <c r="N85" s="22" t="s">
        <v>3342</v>
      </c>
      <c r="O85" s="22" t="s">
        <v>3342</v>
      </c>
      <c r="P85" s="22" t="s">
        <v>734</v>
      </c>
      <c r="Q85" s="22" t="str">
        <f t="shared" si="4"/>
        <v>T203A03</v>
      </c>
      <c r="R85" t="str">
        <f t="shared" si="5"/>
        <v>SunPonte</v>
      </c>
      <c r="S85" s="32" t="s">
        <v>3148</v>
      </c>
      <c r="T85" s="8">
        <f t="shared" si="3"/>
        <v>5</v>
      </c>
      <c r="U85" t="s">
        <v>369</v>
      </c>
    </row>
    <row r="86" spans="1:21" hidden="1" x14ac:dyDescent="0.25">
      <c r="A86" s="21">
        <v>45416</v>
      </c>
      <c r="B86" s="21">
        <v>45416</v>
      </c>
      <c r="C86" s="22" t="s">
        <v>3345</v>
      </c>
      <c r="D86" s="22" t="s">
        <v>3346</v>
      </c>
      <c r="E86" s="22" t="s">
        <v>3186</v>
      </c>
      <c r="F86" s="22" t="s">
        <v>691</v>
      </c>
      <c r="G86" s="23">
        <v>9090909</v>
      </c>
      <c r="H86" s="23">
        <v>0</v>
      </c>
      <c r="I86" s="23">
        <v>59090910</v>
      </c>
      <c r="J86" s="23">
        <v>0</v>
      </c>
      <c r="K86" s="22"/>
      <c r="L86" s="22"/>
      <c r="M86" s="22" t="s">
        <v>692</v>
      </c>
      <c r="N86" s="22" t="s">
        <v>3347</v>
      </c>
      <c r="O86" s="22" t="s">
        <v>3347</v>
      </c>
      <c r="P86" s="22" t="s">
        <v>734</v>
      </c>
      <c r="Q86" s="22" t="str">
        <f t="shared" si="4"/>
        <v>T22412</v>
      </c>
      <c r="R86" t="str">
        <f t="shared" si="5"/>
        <v>SunPonte</v>
      </c>
      <c r="S86" s="32" t="s">
        <v>3148</v>
      </c>
      <c r="T86" s="8">
        <f t="shared" si="3"/>
        <v>5</v>
      </c>
      <c r="U86" t="s">
        <v>369</v>
      </c>
    </row>
    <row r="87" spans="1:21" hidden="1" x14ac:dyDescent="0.25">
      <c r="A87" s="21">
        <v>45416</v>
      </c>
      <c r="B87" s="21">
        <v>45416</v>
      </c>
      <c r="C87" s="22" t="s">
        <v>3348</v>
      </c>
      <c r="D87" s="22" t="s">
        <v>3349</v>
      </c>
      <c r="E87" s="22" t="s">
        <v>3186</v>
      </c>
      <c r="F87" s="22" t="s">
        <v>603</v>
      </c>
      <c r="G87" s="23">
        <v>13636364</v>
      </c>
      <c r="H87" s="23">
        <v>0</v>
      </c>
      <c r="I87" s="23">
        <v>72727274</v>
      </c>
      <c r="J87" s="23">
        <v>0</v>
      </c>
      <c r="K87" s="22"/>
      <c r="L87" s="22"/>
      <c r="M87" s="22" t="s">
        <v>692</v>
      </c>
      <c r="N87" s="22" t="s">
        <v>3350</v>
      </c>
      <c r="O87" s="22" t="s">
        <v>3350</v>
      </c>
      <c r="P87" s="22" t="s">
        <v>734</v>
      </c>
      <c r="Q87" s="22" t="str">
        <f t="shared" si="4"/>
        <v>T12009</v>
      </c>
      <c r="R87" t="str">
        <f t="shared" si="5"/>
        <v>SunPonte</v>
      </c>
      <c r="S87" s="32" t="s">
        <v>3148</v>
      </c>
      <c r="T87" s="8">
        <f t="shared" si="3"/>
        <v>5</v>
      </c>
      <c r="U87" t="s">
        <v>369</v>
      </c>
    </row>
    <row r="88" spans="1:21" hidden="1" x14ac:dyDescent="0.25">
      <c r="A88" s="21">
        <v>45418</v>
      </c>
      <c r="B88" s="21">
        <v>45418</v>
      </c>
      <c r="C88" s="22" t="s">
        <v>3351</v>
      </c>
      <c r="D88" s="22" t="s">
        <v>3352</v>
      </c>
      <c r="E88" s="22" t="s">
        <v>3186</v>
      </c>
      <c r="F88" s="22" t="s">
        <v>603</v>
      </c>
      <c r="G88" s="23">
        <v>18181818</v>
      </c>
      <c r="H88" s="23">
        <v>0</v>
      </c>
      <c r="I88" s="23">
        <v>90909092</v>
      </c>
      <c r="J88" s="23">
        <v>0</v>
      </c>
      <c r="K88" s="22"/>
      <c r="L88" s="22"/>
      <c r="M88" s="22" t="s">
        <v>692</v>
      </c>
      <c r="N88" s="22" t="s">
        <v>3353</v>
      </c>
      <c r="O88" s="22" t="s">
        <v>3353</v>
      </c>
      <c r="P88" s="22" t="s">
        <v>734</v>
      </c>
      <c r="Q88" s="22" t="str">
        <f t="shared" si="4"/>
        <v>T11711</v>
      </c>
      <c r="R88" t="str">
        <f t="shared" si="5"/>
        <v>SunPonte</v>
      </c>
      <c r="S88" s="32" t="s">
        <v>3148</v>
      </c>
      <c r="T88" s="8">
        <f t="shared" si="3"/>
        <v>5</v>
      </c>
      <c r="U88" t="s">
        <v>369</v>
      </c>
    </row>
    <row r="89" spans="1:21" hidden="1" x14ac:dyDescent="0.25">
      <c r="A89" s="21">
        <v>45443</v>
      </c>
      <c r="B89" s="21">
        <v>45443</v>
      </c>
      <c r="C89" s="22" t="s">
        <v>3354</v>
      </c>
      <c r="D89" s="22" t="s">
        <v>3355</v>
      </c>
      <c r="E89" s="22" t="s">
        <v>3186</v>
      </c>
      <c r="F89" s="22" t="s">
        <v>603</v>
      </c>
      <c r="G89" s="23">
        <v>13283768</v>
      </c>
      <c r="H89" s="23">
        <v>0</v>
      </c>
      <c r="I89" s="23">
        <v>0</v>
      </c>
      <c r="J89" s="23">
        <v>70485911</v>
      </c>
      <c r="K89" s="22"/>
      <c r="L89" s="22"/>
      <c r="M89" s="22" t="s">
        <v>3187</v>
      </c>
      <c r="N89" s="22" t="s">
        <v>3204</v>
      </c>
      <c r="O89" s="22" t="s">
        <v>3204</v>
      </c>
      <c r="P89" s="22" t="s">
        <v>695</v>
      </c>
      <c r="Q89" s="22" t="str">
        <f t="shared" si="4"/>
        <v>P12805</v>
      </c>
      <c r="R89" t="str">
        <f t="shared" si="5"/>
        <v>Panoma</v>
      </c>
      <c r="S89" s="32" t="s">
        <v>3146</v>
      </c>
      <c r="T89" s="8">
        <f t="shared" si="3"/>
        <v>5</v>
      </c>
      <c r="U89" t="s">
        <v>369</v>
      </c>
    </row>
    <row r="90" spans="1:21" hidden="1" x14ac:dyDescent="0.25">
      <c r="A90" s="21">
        <v>45443</v>
      </c>
      <c r="B90" s="21">
        <v>45443</v>
      </c>
      <c r="C90" s="22" t="s">
        <v>3354</v>
      </c>
      <c r="D90" s="22" t="s">
        <v>3356</v>
      </c>
      <c r="E90" s="22" t="s">
        <v>3186</v>
      </c>
      <c r="F90" s="22" t="s">
        <v>603</v>
      </c>
      <c r="G90" s="23">
        <v>1443887</v>
      </c>
      <c r="H90" s="23">
        <v>0</v>
      </c>
      <c r="I90" s="23">
        <v>0</v>
      </c>
      <c r="J90" s="23">
        <v>69042024</v>
      </c>
      <c r="K90" s="22"/>
      <c r="L90" s="22"/>
      <c r="M90" s="22" t="s">
        <v>3224</v>
      </c>
      <c r="N90" s="22" t="s">
        <v>3204</v>
      </c>
      <c r="O90" s="22" t="s">
        <v>3204</v>
      </c>
      <c r="P90" s="22" t="s">
        <v>695</v>
      </c>
      <c r="Q90" s="22" t="str">
        <f t="shared" si="4"/>
        <v>P12805</v>
      </c>
      <c r="R90" t="str">
        <f t="shared" si="5"/>
        <v>Panoma</v>
      </c>
      <c r="S90" s="32" t="s">
        <v>3146</v>
      </c>
      <c r="T90" s="8">
        <f t="shared" si="3"/>
        <v>5</v>
      </c>
      <c r="U90" t="s">
        <v>369</v>
      </c>
    </row>
    <row r="91" spans="1:21" hidden="1" x14ac:dyDescent="0.25">
      <c r="A91" s="21">
        <v>45443</v>
      </c>
      <c r="B91" s="21">
        <v>45443</v>
      </c>
      <c r="C91" s="22" t="s">
        <v>3354</v>
      </c>
      <c r="D91" s="22" t="s">
        <v>3357</v>
      </c>
      <c r="E91" s="22" t="s">
        <v>3186</v>
      </c>
      <c r="F91" s="22" t="s">
        <v>603</v>
      </c>
      <c r="G91" s="23">
        <v>1443887</v>
      </c>
      <c r="H91" s="23">
        <v>0</v>
      </c>
      <c r="I91" s="23">
        <v>0</v>
      </c>
      <c r="J91" s="23">
        <v>67598137</v>
      </c>
      <c r="K91" s="22"/>
      <c r="L91" s="22"/>
      <c r="M91" s="22" t="s">
        <v>3224</v>
      </c>
      <c r="N91" s="22" t="s">
        <v>3204</v>
      </c>
      <c r="O91" s="22" t="s">
        <v>3204</v>
      </c>
      <c r="P91" s="22" t="s">
        <v>695</v>
      </c>
      <c r="Q91" s="22" t="str">
        <f t="shared" si="4"/>
        <v>P12805</v>
      </c>
      <c r="R91" t="str">
        <f t="shared" si="5"/>
        <v>Panoma</v>
      </c>
      <c r="S91" s="32" t="s">
        <v>3146</v>
      </c>
      <c r="T91" s="8">
        <f t="shared" si="3"/>
        <v>5</v>
      </c>
      <c r="U91" t="s">
        <v>369</v>
      </c>
    </row>
    <row r="92" spans="1:21" hidden="1" x14ac:dyDescent="0.25">
      <c r="A92" s="21">
        <v>45443</v>
      </c>
      <c r="B92" s="21">
        <v>45443</v>
      </c>
      <c r="C92" s="22" t="s">
        <v>3354</v>
      </c>
      <c r="D92" s="22" t="s">
        <v>3358</v>
      </c>
      <c r="E92" s="22" t="s">
        <v>3186</v>
      </c>
      <c r="F92" s="22" t="s">
        <v>603</v>
      </c>
      <c r="G92" s="23">
        <v>866333</v>
      </c>
      <c r="H92" s="23">
        <v>0</v>
      </c>
      <c r="I92" s="23">
        <v>0</v>
      </c>
      <c r="J92" s="23">
        <v>66731804</v>
      </c>
      <c r="K92" s="22"/>
      <c r="L92" s="22"/>
      <c r="M92" s="22" t="s">
        <v>3224</v>
      </c>
      <c r="N92" s="22" t="s">
        <v>3204</v>
      </c>
      <c r="O92" s="22" t="s">
        <v>3204</v>
      </c>
      <c r="P92" s="22" t="s">
        <v>695</v>
      </c>
      <c r="Q92" s="22" t="str">
        <f t="shared" si="4"/>
        <v>P12805</v>
      </c>
      <c r="R92" t="str">
        <f t="shared" si="5"/>
        <v>Panoma</v>
      </c>
      <c r="S92" s="32" t="s">
        <v>3146</v>
      </c>
      <c r="T92" s="8">
        <f t="shared" si="3"/>
        <v>5</v>
      </c>
      <c r="U92" t="s">
        <v>369</v>
      </c>
    </row>
    <row r="93" spans="1:21" hidden="1" x14ac:dyDescent="0.25">
      <c r="A93" s="21">
        <v>45443</v>
      </c>
      <c r="B93" s="21">
        <v>45443</v>
      </c>
      <c r="C93" s="22" t="s">
        <v>3359</v>
      </c>
      <c r="D93" s="22" t="s">
        <v>3360</v>
      </c>
      <c r="E93" s="22" t="s">
        <v>3186</v>
      </c>
      <c r="F93" s="22" t="s">
        <v>603</v>
      </c>
      <c r="G93" s="23">
        <v>19083192</v>
      </c>
      <c r="H93" s="23">
        <v>0</v>
      </c>
      <c r="I93" s="23">
        <v>0</v>
      </c>
      <c r="J93" s="23">
        <v>47648612</v>
      </c>
      <c r="K93" s="22"/>
      <c r="L93" s="22"/>
      <c r="M93" s="22" t="s">
        <v>3187</v>
      </c>
      <c r="N93" s="22" t="s">
        <v>3361</v>
      </c>
      <c r="O93" s="22" t="s">
        <v>3361</v>
      </c>
      <c r="P93" s="22" t="s">
        <v>695</v>
      </c>
      <c r="Q93" s="22" t="str">
        <f t="shared" si="4"/>
        <v>P212A03A</v>
      </c>
      <c r="R93" t="str">
        <f t="shared" si="5"/>
        <v>Panoma</v>
      </c>
      <c r="S93" s="32" t="s">
        <v>3146</v>
      </c>
      <c r="T93" s="8">
        <f t="shared" si="3"/>
        <v>5</v>
      </c>
      <c r="U93" t="s">
        <v>369</v>
      </c>
    </row>
    <row r="94" spans="1:21" hidden="1" x14ac:dyDescent="0.25">
      <c r="A94" s="21">
        <v>45443</v>
      </c>
      <c r="B94" s="21">
        <v>45443</v>
      </c>
      <c r="C94" s="22" t="s">
        <v>3359</v>
      </c>
      <c r="D94" s="22" t="s">
        <v>3362</v>
      </c>
      <c r="E94" s="22" t="s">
        <v>3186</v>
      </c>
      <c r="F94" s="22" t="s">
        <v>603</v>
      </c>
      <c r="G94" s="23">
        <v>2074260</v>
      </c>
      <c r="H94" s="23">
        <v>0</v>
      </c>
      <c r="I94" s="23">
        <v>0</v>
      </c>
      <c r="J94" s="23">
        <v>45574352</v>
      </c>
      <c r="K94" s="22"/>
      <c r="L94" s="22"/>
      <c r="M94" s="22" t="s">
        <v>3224</v>
      </c>
      <c r="N94" s="22" t="s">
        <v>3361</v>
      </c>
      <c r="O94" s="22" t="s">
        <v>3361</v>
      </c>
      <c r="P94" s="22" t="s">
        <v>695</v>
      </c>
      <c r="Q94" s="22" t="str">
        <f t="shared" si="4"/>
        <v>P212A03A</v>
      </c>
      <c r="R94" t="str">
        <f t="shared" si="5"/>
        <v>Panoma</v>
      </c>
      <c r="S94" s="32" t="s">
        <v>3146</v>
      </c>
      <c r="T94" s="8">
        <f t="shared" si="3"/>
        <v>5</v>
      </c>
      <c r="U94" t="s">
        <v>369</v>
      </c>
    </row>
    <row r="95" spans="1:21" hidden="1" x14ac:dyDescent="0.25">
      <c r="A95" s="21">
        <v>45443</v>
      </c>
      <c r="B95" s="21">
        <v>45443</v>
      </c>
      <c r="C95" s="22" t="s">
        <v>3359</v>
      </c>
      <c r="D95" s="22" t="s">
        <v>3363</v>
      </c>
      <c r="E95" s="22" t="s">
        <v>3186</v>
      </c>
      <c r="F95" s="22" t="s">
        <v>603</v>
      </c>
      <c r="G95" s="23">
        <v>2074260</v>
      </c>
      <c r="H95" s="23">
        <v>0</v>
      </c>
      <c r="I95" s="23">
        <v>0</v>
      </c>
      <c r="J95" s="23">
        <v>43500092</v>
      </c>
      <c r="K95" s="22"/>
      <c r="L95" s="22"/>
      <c r="M95" s="22" t="s">
        <v>3224</v>
      </c>
      <c r="N95" s="22" t="s">
        <v>3361</v>
      </c>
      <c r="O95" s="22" t="s">
        <v>3361</v>
      </c>
      <c r="P95" s="22" t="s">
        <v>695</v>
      </c>
      <c r="Q95" s="22" t="str">
        <f t="shared" si="4"/>
        <v>P212A03A</v>
      </c>
      <c r="R95" t="str">
        <f t="shared" si="5"/>
        <v>Panoma</v>
      </c>
      <c r="S95" s="32" t="s">
        <v>3146</v>
      </c>
      <c r="T95" s="8">
        <f t="shared" si="3"/>
        <v>5</v>
      </c>
      <c r="U95" t="s">
        <v>369</v>
      </c>
    </row>
    <row r="96" spans="1:21" hidden="1" x14ac:dyDescent="0.25">
      <c r="A96" s="21">
        <v>45443</v>
      </c>
      <c r="B96" s="21">
        <v>45443</v>
      </c>
      <c r="C96" s="22" t="s">
        <v>3359</v>
      </c>
      <c r="D96" s="22" t="s">
        <v>3364</v>
      </c>
      <c r="E96" s="22" t="s">
        <v>3186</v>
      </c>
      <c r="F96" s="22" t="s">
        <v>603</v>
      </c>
      <c r="G96" s="23">
        <v>1244556</v>
      </c>
      <c r="H96" s="23">
        <v>0</v>
      </c>
      <c r="I96" s="23">
        <v>0</v>
      </c>
      <c r="J96" s="23">
        <v>42255536</v>
      </c>
      <c r="K96" s="22"/>
      <c r="L96" s="22"/>
      <c r="M96" s="22" t="s">
        <v>3224</v>
      </c>
      <c r="N96" s="22" t="s">
        <v>3361</v>
      </c>
      <c r="O96" s="22" t="s">
        <v>3361</v>
      </c>
      <c r="P96" s="22" t="s">
        <v>695</v>
      </c>
      <c r="Q96" s="22" t="str">
        <f t="shared" si="4"/>
        <v>P212A03A</v>
      </c>
      <c r="R96" t="str">
        <f t="shared" si="5"/>
        <v>Panoma</v>
      </c>
      <c r="S96" s="32" t="s">
        <v>3146</v>
      </c>
      <c r="T96" s="8">
        <f t="shared" si="3"/>
        <v>5</v>
      </c>
      <c r="U96" t="s">
        <v>369</v>
      </c>
    </row>
    <row r="97" spans="1:21" hidden="1" x14ac:dyDescent="0.25">
      <c r="A97" s="21">
        <v>45443</v>
      </c>
      <c r="B97" s="21">
        <v>45443</v>
      </c>
      <c r="C97" s="22" t="s">
        <v>3365</v>
      </c>
      <c r="D97" s="22" t="s">
        <v>3366</v>
      </c>
      <c r="E97" s="22" t="s">
        <v>3186</v>
      </c>
      <c r="F97" s="22" t="s">
        <v>603</v>
      </c>
      <c r="G97" s="23">
        <v>32944993</v>
      </c>
      <c r="H97" s="23">
        <v>0</v>
      </c>
      <c r="I97" s="23">
        <v>0</v>
      </c>
      <c r="J97" s="23">
        <v>9310543</v>
      </c>
      <c r="K97" s="22"/>
      <c r="L97" s="22"/>
      <c r="M97" s="22" t="s">
        <v>3187</v>
      </c>
      <c r="N97" s="22" t="s">
        <v>3367</v>
      </c>
      <c r="O97" s="22" t="s">
        <v>3367</v>
      </c>
      <c r="P97" s="22" t="s">
        <v>695</v>
      </c>
      <c r="Q97" s="22" t="str">
        <f t="shared" si="4"/>
        <v>P21607</v>
      </c>
      <c r="R97" t="str">
        <f t="shared" si="5"/>
        <v>Panoma</v>
      </c>
      <c r="S97" s="32" t="s">
        <v>3146</v>
      </c>
      <c r="T97" s="8">
        <f t="shared" si="3"/>
        <v>5</v>
      </c>
      <c r="U97" t="s">
        <v>369</v>
      </c>
    </row>
    <row r="98" spans="1:21" hidden="1" x14ac:dyDescent="0.25">
      <c r="A98" s="21">
        <v>45443</v>
      </c>
      <c r="B98" s="21">
        <v>45443</v>
      </c>
      <c r="C98" s="22" t="s">
        <v>3365</v>
      </c>
      <c r="D98" s="22" t="s">
        <v>3368</v>
      </c>
      <c r="E98" s="22" t="s">
        <v>3186</v>
      </c>
      <c r="F98" s="22" t="s">
        <v>603</v>
      </c>
      <c r="G98" s="23">
        <v>3580978</v>
      </c>
      <c r="H98" s="23">
        <v>0</v>
      </c>
      <c r="I98" s="23">
        <v>0</v>
      </c>
      <c r="J98" s="23">
        <v>5729565</v>
      </c>
      <c r="K98" s="22"/>
      <c r="L98" s="22"/>
      <c r="M98" s="22" t="s">
        <v>3224</v>
      </c>
      <c r="N98" s="22" t="s">
        <v>3367</v>
      </c>
      <c r="O98" s="22" t="s">
        <v>3367</v>
      </c>
      <c r="P98" s="22" t="s">
        <v>695</v>
      </c>
      <c r="Q98" s="22" t="str">
        <f t="shared" si="4"/>
        <v>P21607</v>
      </c>
      <c r="R98" t="str">
        <f t="shared" si="5"/>
        <v>Panoma</v>
      </c>
      <c r="S98" s="32" t="s">
        <v>3146</v>
      </c>
      <c r="T98" s="8">
        <f t="shared" si="3"/>
        <v>5</v>
      </c>
      <c r="U98" t="s">
        <v>369</v>
      </c>
    </row>
    <row r="99" spans="1:21" hidden="1" x14ac:dyDescent="0.25">
      <c r="A99" s="21">
        <v>45443</v>
      </c>
      <c r="B99" s="21">
        <v>45443</v>
      </c>
      <c r="C99" s="22" t="s">
        <v>3365</v>
      </c>
      <c r="D99" s="22" t="s">
        <v>3369</v>
      </c>
      <c r="E99" s="22" t="s">
        <v>3186</v>
      </c>
      <c r="F99" s="22" t="s">
        <v>603</v>
      </c>
      <c r="G99" s="23">
        <v>3580978</v>
      </c>
      <c r="H99" s="23">
        <v>0</v>
      </c>
      <c r="I99" s="23">
        <v>0</v>
      </c>
      <c r="J99" s="23">
        <v>2148587</v>
      </c>
      <c r="K99" s="22"/>
      <c r="L99" s="22"/>
      <c r="M99" s="22" t="s">
        <v>3224</v>
      </c>
      <c r="N99" s="22" t="s">
        <v>3367</v>
      </c>
      <c r="O99" s="22" t="s">
        <v>3367</v>
      </c>
      <c r="P99" s="22" t="s">
        <v>695</v>
      </c>
      <c r="Q99" s="22" t="str">
        <f t="shared" si="4"/>
        <v>P21607</v>
      </c>
      <c r="R99" t="str">
        <f t="shared" si="5"/>
        <v>Panoma</v>
      </c>
      <c r="S99" s="32" t="s">
        <v>3146</v>
      </c>
      <c r="T99" s="8">
        <f t="shared" si="3"/>
        <v>5</v>
      </c>
      <c r="U99" t="s">
        <v>369</v>
      </c>
    </row>
    <row r="100" spans="1:21" hidden="1" x14ac:dyDescent="0.25">
      <c r="A100" s="21">
        <v>45443</v>
      </c>
      <c r="B100" s="21">
        <v>45443</v>
      </c>
      <c r="C100" s="22" t="s">
        <v>3365</v>
      </c>
      <c r="D100" s="22" t="s">
        <v>3370</v>
      </c>
      <c r="E100" s="22" t="s">
        <v>3186</v>
      </c>
      <c r="F100" s="22" t="s">
        <v>603</v>
      </c>
      <c r="G100" s="23">
        <v>2148587</v>
      </c>
      <c r="H100" s="23">
        <v>0</v>
      </c>
      <c r="I100" s="23">
        <v>0</v>
      </c>
      <c r="J100" s="23">
        <v>0</v>
      </c>
      <c r="K100" s="22"/>
      <c r="L100" s="22"/>
      <c r="M100" s="22" t="s">
        <v>3224</v>
      </c>
      <c r="N100" s="22" t="s">
        <v>3367</v>
      </c>
      <c r="O100" s="22" t="s">
        <v>3367</v>
      </c>
      <c r="P100" s="22" t="s">
        <v>695</v>
      </c>
      <c r="Q100" s="22" t="str">
        <f t="shared" si="4"/>
        <v>P21607</v>
      </c>
      <c r="R100" t="str">
        <f t="shared" si="5"/>
        <v>Panoma</v>
      </c>
      <c r="S100" s="32" t="s">
        <v>3146</v>
      </c>
      <c r="T100" s="8">
        <f t="shared" si="3"/>
        <v>5</v>
      </c>
      <c r="U100" t="s">
        <v>369</v>
      </c>
    </row>
    <row r="101" spans="1:21" hidden="1" x14ac:dyDescent="0.25">
      <c r="A101" s="21">
        <v>45444</v>
      </c>
      <c r="B101" s="21">
        <v>45301</v>
      </c>
      <c r="C101" s="22" t="s">
        <v>3371</v>
      </c>
      <c r="D101" s="22" t="s">
        <v>3372</v>
      </c>
      <c r="E101" s="22" t="s">
        <v>3186</v>
      </c>
      <c r="F101" s="22" t="s">
        <v>549</v>
      </c>
      <c r="G101" s="23">
        <v>12217134</v>
      </c>
      <c r="H101" s="23">
        <v>0</v>
      </c>
      <c r="I101" s="23">
        <v>12217134</v>
      </c>
      <c r="J101" s="23">
        <v>0</v>
      </c>
      <c r="K101" s="22" t="s">
        <v>3373</v>
      </c>
      <c r="L101" s="22" t="s">
        <v>3374</v>
      </c>
      <c r="M101" s="22" t="s">
        <v>3257</v>
      </c>
      <c r="N101" s="22" t="s">
        <v>3375</v>
      </c>
      <c r="O101" s="22" t="s">
        <v>3375</v>
      </c>
      <c r="P101" s="22" t="s">
        <v>3210</v>
      </c>
      <c r="Q101" s="22" t="str">
        <f t="shared" si="4"/>
        <v>P12903A</v>
      </c>
      <c r="R101" t="str">
        <f t="shared" si="5"/>
        <v>Panoma</v>
      </c>
      <c r="S101" s="32" t="s">
        <v>3147</v>
      </c>
      <c r="T101" s="8">
        <f t="shared" si="3"/>
        <v>6</v>
      </c>
      <c r="U101" t="s">
        <v>369</v>
      </c>
    </row>
    <row r="102" spans="1:21" hidden="1" x14ac:dyDescent="0.25">
      <c r="A102" s="21">
        <v>45444</v>
      </c>
      <c r="B102" s="21">
        <v>45301</v>
      </c>
      <c r="C102" s="22" t="s">
        <v>3371</v>
      </c>
      <c r="D102" s="22" t="s">
        <v>3376</v>
      </c>
      <c r="E102" s="22" t="s">
        <v>3186</v>
      </c>
      <c r="F102" s="22" t="s">
        <v>549</v>
      </c>
      <c r="G102" s="23">
        <v>12338590</v>
      </c>
      <c r="H102" s="23">
        <v>0</v>
      </c>
      <c r="I102" s="23">
        <v>24555724</v>
      </c>
      <c r="J102" s="23">
        <v>0</v>
      </c>
      <c r="K102" s="22" t="s">
        <v>3373</v>
      </c>
      <c r="L102" s="22" t="s">
        <v>3374</v>
      </c>
      <c r="M102" s="22" t="s">
        <v>3257</v>
      </c>
      <c r="N102" s="22" t="s">
        <v>3377</v>
      </c>
      <c r="O102" s="22" t="s">
        <v>3377</v>
      </c>
      <c r="P102" s="22" t="s">
        <v>3210</v>
      </c>
      <c r="Q102" s="22" t="str">
        <f t="shared" si="4"/>
        <v>P12905</v>
      </c>
      <c r="R102" t="str">
        <f t="shared" si="5"/>
        <v>Panoma</v>
      </c>
      <c r="S102" s="32" t="s">
        <v>3147</v>
      </c>
      <c r="T102" s="8">
        <f t="shared" si="3"/>
        <v>6</v>
      </c>
      <c r="U102" t="s">
        <v>369</v>
      </c>
    </row>
    <row r="103" spans="1:21" hidden="1" x14ac:dyDescent="0.25">
      <c r="A103" s="21">
        <v>45447</v>
      </c>
      <c r="B103" s="21">
        <v>45447</v>
      </c>
      <c r="C103" s="22" t="s">
        <v>3378</v>
      </c>
      <c r="D103" s="22" t="s">
        <v>3379</v>
      </c>
      <c r="E103" s="22" t="s">
        <v>3186</v>
      </c>
      <c r="F103" s="22" t="s">
        <v>603</v>
      </c>
      <c r="G103" s="23">
        <v>13636364</v>
      </c>
      <c r="H103" s="23">
        <v>0</v>
      </c>
      <c r="I103" s="23">
        <v>38192088</v>
      </c>
      <c r="J103" s="23">
        <v>0</v>
      </c>
      <c r="K103" s="22"/>
      <c r="L103" s="22"/>
      <c r="M103" s="22" t="s">
        <v>692</v>
      </c>
      <c r="N103" s="22" t="s">
        <v>3380</v>
      </c>
      <c r="O103" s="22" t="s">
        <v>3380</v>
      </c>
      <c r="P103" s="22" t="s">
        <v>734</v>
      </c>
      <c r="Q103" s="22" t="str">
        <f t="shared" si="4"/>
        <v>T21702</v>
      </c>
      <c r="R103" t="str">
        <f t="shared" si="5"/>
        <v>SunPonte</v>
      </c>
      <c r="S103" s="32" t="s">
        <v>3148</v>
      </c>
      <c r="T103" s="8">
        <f t="shared" si="3"/>
        <v>6</v>
      </c>
      <c r="U103" t="s">
        <v>369</v>
      </c>
    </row>
    <row r="104" spans="1:21" hidden="1" x14ac:dyDescent="0.25">
      <c r="A104" s="21">
        <v>45447</v>
      </c>
      <c r="B104" s="21">
        <v>45447</v>
      </c>
      <c r="C104" s="22" t="s">
        <v>3381</v>
      </c>
      <c r="D104" s="22" t="s">
        <v>3382</v>
      </c>
      <c r="E104" s="22" t="s">
        <v>3186</v>
      </c>
      <c r="F104" s="22" t="s">
        <v>603</v>
      </c>
      <c r="G104" s="23">
        <v>4545455</v>
      </c>
      <c r="H104" s="23">
        <v>0</v>
      </c>
      <c r="I104" s="23">
        <v>42737543</v>
      </c>
      <c r="J104" s="23">
        <v>0</v>
      </c>
      <c r="K104" s="22"/>
      <c r="L104" s="22"/>
      <c r="M104" s="22" t="s">
        <v>692</v>
      </c>
      <c r="N104" s="22" t="s">
        <v>3383</v>
      </c>
      <c r="O104" s="22" t="s">
        <v>3383</v>
      </c>
      <c r="P104" s="22" t="s">
        <v>734</v>
      </c>
      <c r="Q104" s="22" t="str">
        <f t="shared" si="4"/>
        <v>T103A08</v>
      </c>
      <c r="R104" t="str">
        <f t="shared" si="5"/>
        <v>SunPonte</v>
      </c>
      <c r="S104" s="32" t="s">
        <v>3148</v>
      </c>
      <c r="T104" s="8">
        <f t="shared" si="3"/>
        <v>6</v>
      </c>
      <c r="U104" t="s">
        <v>369</v>
      </c>
    </row>
    <row r="105" spans="1:21" hidden="1" x14ac:dyDescent="0.25">
      <c r="A105" s="21">
        <v>45447</v>
      </c>
      <c r="B105" s="21">
        <v>45447</v>
      </c>
      <c r="C105" s="22" t="s">
        <v>3384</v>
      </c>
      <c r="D105" s="22" t="s">
        <v>3385</v>
      </c>
      <c r="E105" s="22" t="s">
        <v>3186</v>
      </c>
      <c r="F105" s="22" t="s">
        <v>603</v>
      </c>
      <c r="G105" s="23">
        <v>4545455</v>
      </c>
      <c r="H105" s="23">
        <v>0</v>
      </c>
      <c r="I105" s="23">
        <v>47282998</v>
      </c>
      <c r="J105" s="23">
        <v>0</v>
      </c>
      <c r="K105" s="22"/>
      <c r="L105" s="22"/>
      <c r="M105" s="22" t="s">
        <v>692</v>
      </c>
      <c r="N105" s="22" t="s">
        <v>3383</v>
      </c>
      <c r="O105" s="22" t="s">
        <v>3383</v>
      </c>
      <c r="P105" s="22" t="s">
        <v>734</v>
      </c>
      <c r="Q105" s="22" t="str">
        <f t="shared" si="4"/>
        <v>T103A08</v>
      </c>
      <c r="R105" t="str">
        <f t="shared" si="5"/>
        <v>SunPonte</v>
      </c>
      <c r="S105" s="32" t="s">
        <v>3148</v>
      </c>
      <c r="T105" s="8">
        <f t="shared" si="3"/>
        <v>6</v>
      </c>
      <c r="U105" t="s">
        <v>369</v>
      </c>
    </row>
    <row r="106" spans="1:21" hidden="1" x14ac:dyDescent="0.25">
      <c r="A106" s="21">
        <v>45447</v>
      </c>
      <c r="B106" s="21">
        <v>45447</v>
      </c>
      <c r="C106" s="22" t="s">
        <v>3386</v>
      </c>
      <c r="D106" s="22" t="s">
        <v>3387</v>
      </c>
      <c r="E106" s="22" t="s">
        <v>3186</v>
      </c>
      <c r="F106" s="22" t="s">
        <v>691</v>
      </c>
      <c r="G106" s="23">
        <v>18181818</v>
      </c>
      <c r="H106" s="23">
        <v>0</v>
      </c>
      <c r="I106" s="23">
        <v>65464816</v>
      </c>
      <c r="J106" s="23">
        <v>0</v>
      </c>
      <c r="K106" s="22" t="s">
        <v>3388</v>
      </c>
      <c r="L106" s="22" t="s">
        <v>3389</v>
      </c>
      <c r="M106" s="22" t="s">
        <v>692</v>
      </c>
      <c r="N106" s="22" t="s">
        <v>3390</v>
      </c>
      <c r="O106" s="22" t="s">
        <v>3390</v>
      </c>
      <c r="P106" s="22" t="s">
        <v>734</v>
      </c>
      <c r="Q106" s="22" t="str">
        <f t="shared" si="4"/>
        <v>T212B11</v>
      </c>
      <c r="R106" t="str">
        <f t="shared" si="5"/>
        <v>SunPonte</v>
      </c>
      <c r="S106" s="32" t="s">
        <v>3148</v>
      </c>
      <c r="T106" s="8">
        <f t="shared" si="3"/>
        <v>6</v>
      </c>
      <c r="U106" t="s">
        <v>369</v>
      </c>
    </row>
    <row r="107" spans="1:21" hidden="1" x14ac:dyDescent="0.25">
      <c r="A107" s="21">
        <v>45447</v>
      </c>
      <c r="B107" s="21">
        <v>45447</v>
      </c>
      <c r="C107" s="22" t="s">
        <v>3391</v>
      </c>
      <c r="D107" s="22" t="s">
        <v>3392</v>
      </c>
      <c r="E107" s="22" t="s">
        <v>3186</v>
      </c>
      <c r="F107" s="22" t="s">
        <v>691</v>
      </c>
      <c r="G107" s="23">
        <v>36363636</v>
      </c>
      <c r="H107" s="23">
        <v>0</v>
      </c>
      <c r="I107" s="23">
        <v>101828452</v>
      </c>
      <c r="J107" s="23">
        <v>0</v>
      </c>
      <c r="K107" s="22" t="s">
        <v>3388</v>
      </c>
      <c r="L107" s="22" t="s">
        <v>3389</v>
      </c>
      <c r="M107" s="22" t="s">
        <v>692</v>
      </c>
      <c r="N107" s="22" t="s">
        <v>3393</v>
      </c>
      <c r="O107" s="22" t="s">
        <v>3393</v>
      </c>
      <c r="P107" s="22" t="s">
        <v>734</v>
      </c>
      <c r="Q107" s="22" t="str">
        <f t="shared" si="4"/>
        <v>T21703A</v>
      </c>
      <c r="R107" t="str">
        <f t="shared" si="5"/>
        <v>SunPonte</v>
      </c>
      <c r="S107" s="32" t="s">
        <v>3148</v>
      </c>
      <c r="T107" s="8">
        <f t="shared" si="3"/>
        <v>6</v>
      </c>
      <c r="U107" t="s">
        <v>369</v>
      </c>
    </row>
    <row r="108" spans="1:21" hidden="1" x14ac:dyDescent="0.25">
      <c r="A108" s="21">
        <v>45448</v>
      </c>
      <c r="B108" s="21">
        <v>45448</v>
      </c>
      <c r="C108" s="22" t="s">
        <v>3394</v>
      </c>
      <c r="D108" s="22" t="s">
        <v>3395</v>
      </c>
      <c r="E108" s="22" t="s">
        <v>3186</v>
      </c>
      <c r="F108" s="22" t="s">
        <v>603</v>
      </c>
      <c r="G108" s="23">
        <v>38181818</v>
      </c>
      <c r="H108" s="23">
        <v>0</v>
      </c>
      <c r="I108" s="23">
        <v>140010270</v>
      </c>
      <c r="J108" s="23">
        <v>0</v>
      </c>
      <c r="K108" s="22"/>
      <c r="L108" s="22"/>
      <c r="M108" s="22" t="s">
        <v>692</v>
      </c>
      <c r="N108" s="22" t="s">
        <v>3396</v>
      </c>
      <c r="O108" s="22" t="s">
        <v>3396</v>
      </c>
      <c r="P108" s="22" t="s">
        <v>695</v>
      </c>
      <c r="Q108" s="22" t="str">
        <f t="shared" si="4"/>
        <v>B2.7.04</v>
      </c>
      <c r="R108" t="str">
        <f t="shared" si="5"/>
        <v>Cosmo</v>
      </c>
      <c r="S108" s="32" t="s">
        <v>3148</v>
      </c>
      <c r="T108" s="8">
        <f t="shared" si="3"/>
        <v>6</v>
      </c>
      <c r="U108" t="s">
        <v>369</v>
      </c>
    </row>
    <row r="109" spans="1:21" hidden="1" x14ac:dyDescent="0.25">
      <c r="A109" s="21">
        <v>45448</v>
      </c>
      <c r="B109" s="21">
        <v>45448</v>
      </c>
      <c r="C109" s="22" t="s">
        <v>3397</v>
      </c>
      <c r="D109" s="22" t="s">
        <v>3398</v>
      </c>
      <c r="E109" s="22" t="s">
        <v>3186</v>
      </c>
      <c r="F109" s="22" t="s">
        <v>603</v>
      </c>
      <c r="G109" s="23">
        <v>38181818</v>
      </c>
      <c r="H109" s="23">
        <v>0</v>
      </c>
      <c r="I109" s="23">
        <v>178192088</v>
      </c>
      <c r="J109" s="23">
        <v>0</v>
      </c>
      <c r="K109" s="22"/>
      <c r="L109" s="22"/>
      <c r="M109" s="22" t="s">
        <v>692</v>
      </c>
      <c r="N109" s="22" t="s">
        <v>3399</v>
      </c>
      <c r="O109" s="22" t="s">
        <v>3399</v>
      </c>
      <c r="P109" s="22" t="s">
        <v>695</v>
      </c>
      <c r="Q109" s="22" t="str">
        <f t="shared" si="4"/>
        <v>B2.7.05</v>
      </c>
      <c r="R109" t="str">
        <f t="shared" si="5"/>
        <v>Cosmo</v>
      </c>
      <c r="S109" s="32" t="s">
        <v>3148</v>
      </c>
      <c r="T109" s="8">
        <f t="shared" si="3"/>
        <v>6</v>
      </c>
      <c r="U109" t="s">
        <v>369</v>
      </c>
    </row>
    <row r="110" spans="1:21" hidden="1" x14ac:dyDescent="0.25">
      <c r="A110" s="21">
        <v>45448</v>
      </c>
      <c r="B110" s="21">
        <v>45448</v>
      </c>
      <c r="C110" s="22" t="s">
        <v>3400</v>
      </c>
      <c r="D110" s="22" t="s">
        <v>3401</v>
      </c>
      <c r="E110" s="22" t="s">
        <v>3186</v>
      </c>
      <c r="F110" s="22" t="s">
        <v>691</v>
      </c>
      <c r="G110" s="23">
        <v>57272727</v>
      </c>
      <c r="H110" s="23">
        <v>0</v>
      </c>
      <c r="I110" s="23">
        <v>235464815</v>
      </c>
      <c r="J110" s="23">
        <v>0</v>
      </c>
      <c r="K110" s="22" t="s">
        <v>3402</v>
      </c>
      <c r="L110" s="22" t="s">
        <v>3403</v>
      </c>
      <c r="M110" s="22" t="s">
        <v>692</v>
      </c>
      <c r="N110" s="22" t="s">
        <v>3396</v>
      </c>
      <c r="O110" s="22" t="s">
        <v>3396</v>
      </c>
      <c r="P110" s="22" t="s">
        <v>695</v>
      </c>
      <c r="Q110" s="22" t="str">
        <f t="shared" si="4"/>
        <v>B2.7.04</v>
      </c>
      <c r="R110" t="str">
        <f t="shared" si="5"/>
        <v>Cosmo</v>
      </c>
      <c r="S110" s="32" t="s">
        <v>3148</v>
      </c>
      <c r="T110" s="8">
        <f t="shared" si="3"/>
        <v>6</v>
      </c>
      <c r="U110" t="s">
        <v>369</v>
      </c>
    </row>
    <row r="111" spans="1:21" hidden="1" x14ac:dyDescent="0.25">
      <c r="A111" s="21">
        <v>45448</v>
      </c>
      <c r="B111" s="21">
        <v>45448</v>
      </c>
      <c r="C111" s="22" t="s">
        <v>3404</v>
      </c>
      <c r="D111" s="22" t="s">
        <v>3405</v>
      </c>
      <c r="E111" s="22" t="s">
        <v>3186</v>
      </c>
      <c r="F111" s="22" t="s">
        <v>691</v>
      </c>
      <c r="G111" s="23">
        <v>57272727</v>
      </c>
      <c r="H111" s="23">
        <v>0</v>
      </c>
      <c r="I111" s="23">
        <v>292737542</v>
      </c>
      <c r="J111" s="23">
        <v>0</v>
      </c>
      <c r="K111" s="22" t="s">
        <v>3402</v>
      </c>
      <c r="L111" s="22" t="s">
        <v>3403</v>
      </c>
      <c r="M111" s="22" t="s">
        <v>692</v>
      </c>
      <c r="N111" s="22" t="s">
        <v>3399</v>
      </c>
      <c r="O111" s="22" t="s">
        <v>3399</v>
      </c>
      <c r="P111" s="22" t="s">
        <v>695</v>
      </c>
      <c r="Q111" s="22" t="str">
        <f t="shared" si="4"/>
        <v>B2.7.05</v>
      </c>
      <c r="R111" t="str">
        <f t="shared" si="5"/>
        <v>Cosmo</v>
      </c>
      <c r="S111" s="32" t="s">
        <v>3148</v>
      </c>
      <c r="T111" s="8">
        <f t="shared" si="3"/>
        <v>6</v>
      </c>
      <c r="U111" t="s">
        <v>369</v>
      </c>
    </row>
    <row r="112" spans="1:21" hidden="1" x14ac:dyDescent="0.25">
      <c r="A112" s="21">
        <v>45449</v>
      </c>
      <c r="B112" s="21">
        <v>45449</v>
      </c>
      <c r="C112" s="22" t="s">
        <v>3406</v>
      </c>
      <c r="D112" s="22" t="s">
        <v>3407</v>
      </c>
      <c r="E112" s="22" t="s">
        <v>3186</v>
      </c>
      <c r="F112" s="22" t="s">
        <v>603</v>
      </c>
      <c r="G112" s="23">
        <v>13636364</v>
      </c>
      <c r="H112" s="23">
        <v>0</v>
      </c>
      <c r="I112" s="23">
        <v>306373906</v>
      </c>
      <c r="J112" s="23">
        <v>0</v>
      </c>
      <c r="K112" s="22"/>
      <c r="L112" s="22"/>
      <c r="M112" s="22" t="s">
        <v>692</v>
      </c>
      <c r="N112" s="22" t="s">
        <v>3408</v>
      </c>
      <c r="O112" s="22" t="s">
        <v>3408</v>
      </c>
      <c r="P112" s="22" t="s">
        <v>824</v>
      </c>
      <c r="Q112" s="22" t="str">
        <f t="shared" si="4"/>
        <v>P11612A</v>
      </c>
      <c r="R112" t="str">
        <f t="shared" si="5"/>
        <v>ThePathway</v>
      </c>
      <c r="S112" s="32" t="s">
        <v>3148</v>
      </c>
      <c r="T112" s="8">
        <f t="shared" si="3"/>
        <v>6</v>
      </c>
      <c r="U112" t="s">
        <v>369</v>
      </c>
    </row>
    <row r="113" spans="1:21" hidden="1" x14ac:dyDescent="0.25">
      <c r="A113" s="21">
        <v>45449</v>
      </c>
      <c r="B113" s="21">
        <v>45449</v>
      </c>
      <c r="C113" s="22" t="s">
        <v>3409</v>
      </c>
      <c r="D113" s="22" t="s">
        <v>3410</v>
      </c>
      <c r="E113" s="22" t="s">
        <v>3186</v>
      </c>
      <c r="F113" s="22" t="s">
        <v>603</v>
      </c>
      <c r="G113" s="23">
        <v>27272727</v>
      </c>
      <c r="H113" s="23">
        <v>0</v>
      </c>
      <c r="I113" s="23">
        <v>333646633</v>
      </c>
      <c r="J113" s="23">
        <v>0</v>
      </c>
      <c r="K113" s="22"/>
      <c r="L113" s="22"/>
      <c r="M113" s="22" t="s">
        <v>692</v>
      </c>
      <c r="N113" s="22" t="s">
        <v>3411</v>
      </c>
      <c r="O113" s="22" t="s">
        <v>3411</v>
      </c>
      <c r="P113" s="22" t="s">
        <v>824</v>
      </c>
      <c r="Q113" s="22" t="str">
        <f t="shared" si="4"/>
        <v>P10707</v>
      </c>
      <c r="R113" t="str">
        <f t="shared" si="5"/>
        <v>ThePathway</v>
      </c>
      <c r="S113" s="32" t="s">
        <v>3148</v>
      </c>
      <c r="T113" s="8">
        <f t="shared" si="3"/>
        <v>6</v>
      </c>
      <c r="U113" t="s">
        <v>369</v>
      </c>
    </row>
    <row r="114" spans="1:21" hidden="1" x14ac:dyDescent="0.25">
      <c r="A114" s="21">
        <v>45449</v>
      </c>
      <c r="B114" s="21">
        <v>45449</v>
      </c>
      <c r="C114" s="22" t="s">
        <v>3412</v>
      </c>
      <c r="D114" s="22" t="s">
        <v>3413</v>
      </c>
      <c r="E114" s="22" t="s">
        <v>3186</v>
      </c>
      <c r="F114" s="22" t="s">
        <v>603</v>
      </c>
      <c r="G114" s="23">
        <v>13636364</v>
      </c>
      <c r="H114" s="23">
        <v>0</v>
      </c>
      <c r="I114" s="23">
        <v>347282997</v>
      </c>
      <c r="J114" s="23">
        <v>0</v>
      </c>
      <c r="K114" s="22"/>
      <c r="L114" s="22"/>
      <c r="M114" s="22" t="s">
        <v>692</v>
      </c>
      <c r="N114" s="22" t="s">
        <v>3414</v>
      </c>
      <c r="O114" s="22" t="s">
        <v>3414</v>
      </c>
      <c r="P114" s="22" t="s">
        <v>824</v>
      </c>
      <c r="Q114" s="22" t="str">
        <f t="shared" si="4"/>
        <v>P10712B</v>
      </c>
      <c r="R114" t="str">
        <f t="shared" si="5"/>
        <v>ThePathway</v>
      </c>
      <c r="S114" s="32" t="s">
        <v>3148</v>
      </c>
      <c r="T114" s="8">
        <f t="shared" si="3"/>
        <v>6</v>
      </c>
      <c r="U114" t="s">
        <v>369</v>
      </c>
    </row>
    <row r="115" spans="1:21" hidden="1" x14ac:dyDescent="0.25">
      <c r="A115" s="21">
        <v>45449</v>
      </c>
      <c r="B115" s="21">
        <v>45449</v>
      </c>
      <c r="C115" s="22" t="s">
        <v>3415</v>
      </c>
      <c r="D115" s="22" t="s">
        <v>3416</v>
      </c>
      <c r="E115" s="22" t="s">
        <v>3186</v>
      </c>
      <c r="F115" s="22" t="s">
        <v>691</v>
      </c>
      <c r="G115" s="23">
        <v>27272727</v>
      </c>
      <c r="H115" s="23">
        <v>0</v>
      </c>
      <c r="I115" s="23">
        <v>374555724</v>
      </c>
      <c r="J115" s="23">
        <v>0</v>
      </c>
      <c r="K115" s="22" t="s">
        <v>3417</v>
      </c>
      <c r="L115" s="22" t="s">
        <v>232</v>
      </c>
      <c r="M115" s="22" t="s">
        <v>692</v>
      </c>
      <c r="N115" s="22" t="s">
        <v>3418</v>
      </c>
      <c r="O115" s="22" t="s">
        <v>3418</v>
      </c>
      <c r="P115" s="22" t="s">
        <v>824</v>
      </c>
      <c r="Q115" s="22" t="str">
        <f t="shared" si="4"/>
        <v>P11606</v>
      </c>
      <c r="R115" t="str">
        <f t="shared" si="5"/>
        <v>ThePathway</v>
      </c>
      <c r="S115" s="32" t="s">
        <v>3148</v>
      </c>
      <c r="T115" s="8">
        <f t="shared" si="3"/>
        <v>6</v>
      </c>
      <c r="U115" t="s">
        <v>369</v>
      </c>
    </row>
    <row r="116" spans="1:21" hidden="1" x14ac:dyDescent="0.25">
      <c r="A116" s="21">
        <v>45449</v>
      </c>
      <c r="B116" s="21">
        <v>45449</v>
      </c>
      <c r="C116" s="22" t="s">
        <v>3419</v>
      </c>
      <c r="D116" s="22" t="s">
        <v>3420</v>
      </c>
      <c r="E116" s="22" t="s">
        <v>3186</v>
      </c>
      <c r="F116" s="22" t="s">
        <v>691</v>
      </c>
      <c r="G116" s="23">
        <v>13636364</v>
      </c>
      <c r="H116" s="23">
        <v>0</v>
      </c>
      <c r="I116" s="23">
        <v>388192088</v>
      </c>
      <c r="J116" s="23">
        <v>0</v>
      </c>
      <c r="K116" s="22" t="s">
        <v>3421</v>
      </c>
      <c r="L116" s="22" t="s">
        <v>3422</v>
      </c>
      <c r="M116" s="22" t="s">
        <v>692</v>
      </c>
      <c r="N116" s="22" t="s">
        <v>3423</v>
      </c>
      <c r="O116" s="22" t="s">
        <v>3423</v>
      </c>
      <c r="P116" s="22" t="s">
        <v>824</v>
      </c>
      <c r="Q116" s="22" t="str">
        <f t="shared" si="4"/>
        <v>P112B12A</v>
      </c>
      <c r="R116" t="str">
        <f t="shared" si="5"/>
        <v>ThePathway</v>
      </c>
      <c r="S116" s="32" t="s">
        <v>3148</v>
      </c>
      <c r="T116" s="8">
        <f t="shared" si="3"/>
        <v>6</v>
      </c>
      <c r="U116" t="s">
        <v>369</v>
      </c>
    </row>
    <row r="117" spans="1:21" hidden="1" x14ac:dyDescent="0.25">
      <c r="A117" s="21">
        <v>45467</v>
      </c>
      <c r="B117" s="21">
        <v>45467</v>
      </c>
      <c r="C117" s="22" t="s">
        <v>3424</v>
      </c>
      <c r="D117" s="22" t="s">
        <v>3425</v>
      </c>
      <c r="E117" s="22" t="s">
        <v>3186</v>
      </c>
      <c r="F117" s="22" t="s">
        <v>691</v>
      </c>
      <c r="G117" s="23">
        <v>13636364</v>
      </c>
      <c r="H117" s="23">
        <v>0</v>
      </c>
      <c r="I117" s="23">
        <v>401828452</v>
      </c>
      <c r="J117" s="23">
        <v>0</v>
      </c>
      <c r="K117" s="22" t="s">
        <v>3426</v>
      </c>
      <c r="L117" s="22" t="s">
        <v>3427</v>
      </c>
      <c r="M117" s="22" t="s">
        <v>692</v>
      </c>
      <c r="N117" s="22" t="s">
        <v>2284</v>
      </c>
      <c r="O117" s="22" t="s">
        <v>2284</v>
      </c>
      <c r="P117" s="22" t="s">
        <v>824</v>
      </c>
      <c r="Q117" s="22" t="str">
        <f t="shared" si="4"/>
        <v>P11712B</v>
      </c>
      <c r="R117" t="str">
        <f t="shared" si="5"/>
        <v>ThePathway</v>
      </c>
      <c r="S117" s="32" t="s">
        <v>3148</v>
      </c>
      <c r="T117" s="8">
        <f t="shared" si="3"/>
        <v>6</v>
      </c>
      <c r="U117" t="s">
        <v>369</v>
      </c>
    </row>
    <row r="118" spans="1:21" hidden="1" x14ac:dyDescent="0.25">
      <c r="A118" s="21">
        <v>45468</v>
      </c>
      <c r="B118" s="21">
        <v>45468</v>
      </c>
      <c r="C118" s="22" t="s">
        <v>3428</v>
      </c>
      <c r="D118" s="22" t="s">
        <v>3429</v>
      </c>
      <c r="E118" s="22" t="s">
        <v>3186</v>
      </c>
      <c r="F118" s="22" t="s">
        <v>603</v>
      </c>
      <c r="G118" s="23">
        <v>36363636</v>
      </c>
      <c r="H118" s="23">
        <v>0</v>
      </c>
      <c r="I118" s="23">
        <v>438192088</v>
      </c>
      <c r="J118" s="23">
        <v>0</v>
      </c>
      <c r="K118" s="22"/>
      <c r="L118" s="22"/>
      <c r="M118" s="22" t="s">
        <v>692</v>
      </c>
      <c r="N118" s="22" t="s">
        <v>3430</v>
      </c>
      <c r="O118" s="22" t="s">
        <v>3430</v>
      </c>
      <c r="P118" s="22" t="s">
        <v>695</v>
      </c>
      <c r="Q118" s="22" t="str">
        <f t="shared" si="4"/>
        <v>T11905</v>
      </c>
      <c r="R118" t="str">
        <f t="shared" si="5"/>
        <v>SunPonte</v>
      </c>
      <c r="S118" s="32" t="s">
        <v>3148</v>
      </c>
      <c r="T118" s="8">
        <f t="shared" si="3"/>
        <v>6</v>
      </c>
      <c r="U118" t="s">
        <v>369</v>
      </c>
    </row>
    <row r="119" spans="1:21" hidden="1" x14ac:dyDescent="0.25">
      <c r="A119" s="21">
        <v>45468</v>
      </c>
      <c r="B119" s="21">
        <v>45468</v>
      </c>
      <c r="C119" s="22" t="s">
        <v>3431</v>
      </c>
      <c r="D119" s="22" t="s">
        <v>3432</v>
      </c>
      <c r="E119" s="22" t="s">
        <v>3186</v>
      </c>
      <c r="F119" s="22" t="s">
        <v>603</v>
      </c>
      <c r="G119" s="23">
        <v>52682904</v>
      </c>
      <c r="H119" s="23">
        <v>0</v>
      </c>
      <c r="I119" s="23">
        <v>490874992</v>
      </c>
      <c r="J119" s="23">
        <v>0</v>
      </c>
      <c r="K119" s="22"/>
      <c r="L119" s="22"/>
      <c r="M119" s="22" t="s">
        <v>3187</v>
      </c>
      <c r="N119" s="22" t="s">
        <v>3433</v>
      </c>
      <c r="O119" s="22" t="s">
        <v>3433</v>
      </c>
      <c r="P119" s="22" t="s">
        <v>695</v>
      </c>
      <c r="Q119" s="22" t="str">
        <f t="shared" si="4"/>
        <v>QT3B-27</v>
      </c>
      <c r="R119" t="str">
        <f t="shared" si="5"/>
        <v>Vin Vũ Yên</v>
      </c>
      <c r="S119" s="32" t="s">
        <v>3146</v>
      </c>
      <c r="T119" s="8">
        <f t="shared" si="3"/>
        <v>6</v>
      </c>
      <c r="U119" t="s">
        <v>369</v>
      </c>
    </row>
    <row r="120" spans="1:21" hidden="1" x14ac:dyDescent="0.25">
      <c r="A120" s="21">
        <v>45468</v>
      </c>
      <c r="B120" s="21">
        <v>45468</v>
      </c>
      <c r="C120" s="22" t="s">
        <v>3434</v>
      </c>
      <c r="D120" s="22" t="s">
        <v>3435</v>
      </c>
      <c r="E120" s="22" t="s">
        <v>3186</v>
      </c>
      <c r="F120" s="22" t="s">
        <v>603</v>
      </c>
      <c r="G120" s="23">
        <v>5268290</v>
      </c>
      <c r="H120" s="23">
        <v>0</v>
      </c>
      <c r="I120" s="23">
        <v>496143282</v>
      </c>
      <c r="J120" s="23">
        <v>0</v>
      </c>
      <c r="K120" s="22"/>
      <c r="L120" s="22"/>
      <c r="M120" s="22" t="s">
        <v>3224</v>
      </c>
      <c r="N120" s="22" t="s">
        <v>3433</v>
      </c>
      <c r="O120" s="22" t="s">
        <v>3433</v>
      </c>
      <c r="P120" s="22" t="s">
        <v>695</v>
      </c>
      <c r="Q120" s="22" t="str">
        <f t="shared" si="4"/>
        <v>QT3B-27</v>
      </c>
      <c r="R120" t="str">
        <f t="shared" si="5"/>
        <v>Vin Vũ Yên</v>
      </c>
      <c r="S120" s="32" t="s">
        <v>3146</v>
      </c>
      <c r="T120" s="8">
        <f t="shared" si="3"/>
        <v>6</v>
      </c>
      <c r="U120" t="s">
        <v>369</v>
      </c>
    </row>
    <row r="121" spans="1:21" hidden="1" x14ac:dyDescent="0.25">
      <c r="A121" s="21">
        <v>45469</v>
      </c>
      <c r="B121" s="21">
        <v>45469</v>
      </c>
      <c r="C121" s="22" t="s">
        <v>3436</v>
      </c>
      <c r="D121" s="22" t="s">
        <v>3437</v>
      </c>
      <c r="E121" s="22" t="s">
        <v>3186</v>
      </c>
      <c r="F121" s="22" t="s">
        <v>603</v>
      </c>
      <c r="G121" s="23">
        <v>6818182</v>
      </c>
      <c r="H121" s="23">
        <v>0</v>
      </c>
      <c r="I121" s="23">
        <v>502961464</v>
      </c>
      <c r="J121" s="23">
        <v>0</v>
      </c>
      <c r="K121" s="22"/>
      <c r="L121" s="22"/>
      <c r="M121" s="22" t="s">
        <v>692</v>
      </c>
      <c r="N121" s="22" t="s">
        <v>3438</v>
      </c>
      <c r="O121" s="22" t="s">
        <v>3438</v>
      </c>
      <c r="P121" s="22" t="s">
        <v>734</v>
      </c>
      <c r="Q121" s="22" t="str">
        <f t="shared" si="4"/>
        <v>T20807</v>
      </c>
      <c r="R121" t="str">
        <f t="shared" si="5"/>
        <v>SunPonte</v>
      </c>
      <c r="S121" s="32" t="s">
        <v>3148</v>
      </c>
      <c r="T121" s="8">
        <f t="shared" si="3"/>
        <v>6</v>
      </c>
      <c r="U121" t="s">
        <v>369</v>
      </c>
    </row>
    <row r="122" spans="1:21" hidden="1" x14ac:dyDescent="0.25">
      <c r="A122" s="21">
        <v>45469</v>
      </c>
      <c r="B122" s="21">
        <v>45469</v>
      </c>
      <c r="C122" s="22" t="s">
        <v>3439</v>
      </c>
      <c r="D122" s="22" t="s">
        <v>3440</v>
      </c>
      <c r="E122" s="22" t="s">
        <v>3186</v>
      </c>
      <c r="F122" s="22" t="s">
        <v>603</v>
      </c>
      <c r="G122" s="23">
        <v>6818182</v>
      </c>
      <c r="H122" s="23">
        <v>0</v>
      </c>
      <c r="I122" s="23">
        <v>509779646</v>
      </c>
      <c r="J122" s="23">
        <v>0</v>
      </c>
      <c r="K122" s="22"/>
      <c r="L122" s="22"/>
      <c r="M122" s="22" t="s">
        <v>692</v>
      </c>
      <c r="N122" s="22" t="s">
        <v>3438</v>
      </c>
      <c r="O122" s="22" t="s">
        <v>3438</v>
      </c>
      <c r="P122" s="22" t="s">
        <v>734</v>
      </c>
      <c r="Q122" s="22" t="str">
        <f t="shared" si="4"/>
        <v>T20807</v>
      </c>
      <c r="R122" t="str">
        <f t="shared" si="5"/>
        <v>SunPonte</v>
      </c>
      <c r="S122" s="32" t="s">
        <v>3148</v>
      </c>
      <c r="T122" s="8">
        <f t="shared" si="3"/>
        <v>6</v>
      </c>
      <c r="U122" t="s">
        <v>369</v>
      </c>
    </row>
    <row r="123" spans="1:21" hidden="1" x14ac:dyDescent="0.25">
      <c r="A123" s="21">
        <v>45469</v>
      </c>
      <c r="B123" s="21">
        <v>45469</v>
      </c>
      <c r="C123" s="22" t="s">
        <v>3441</v>
      </c>
      <c r="D123" s="22" t="s">
        <v>3442</v>
      </c>
      <c r="E123" s="22" t="s">
        <v>3186</v>
      </c>
      <c r="F123" s="22" t="s">
        <v>691</v>
      </c>
      <c r="G123" s="23">
        <v>13636364</v>
      </c>
      <c r="H123" s="23">
        <v>0</v>
      </c>
      <c r="I123" s="23">
        <v>523416010</v>
      </c>
      <c r="J123" s="23">
        <v>0</v>
      </c>
      <c r="K123" s="22" t="s">
        <v>3443</v>
      </c>
      <c r="L123" s="22" t="s">
        <v>3444</v>
      </c>
      <c r="M123" s="22" t="s">
        <v>692</v>
      </c>
      <c r="N123" s="22" t="s">
        <v>3445</v>
      </c>
      <c r="O123" s="22" t="s">
        <v>3445</v>
      </c>
      <c r="P123" s="22" t="s">
        <v>824</v>
      </c>
      <c r="Q123" s="22" t="str">
        <f t="shared" si="4"/>
        <v>P10512B</v>
      </c>
      <c r="R123" t="str">
        <f t="shared" si="5"/>
        <v>ThePathway</v>
      </c>
      <c r="S123" s="32" t="s">
        <v>3148</v>
      </c>
      <c r="T123" s="8">
        <f t="shared" si="3"/>
        <v>6</v>
      </c>
      <c r="U123" t="s">
        <v>369</v>
      </c>
    </row>
    <row r="124" spans="1:21" hidden="1" x14ac:dyDescent="0.25">
      <c r="A124" s="21">
        <v>45471</v>
      </c>
      <c r="B124" s="21">
        <v>45471</v>
      </c>
      <c r="C124" s="22" t="s">
        <v>3446</v>
      </c>
      <c r="D124" s="22" t="s">
        <v>3447</v>
      </c>
      <c r="E124" s="22" t="s">
        <v>3186</v>
      </c>
      <c r="F124" s="22" t="s">
        <v>603</v>
      </c>
      <c r="G124" s="23">
        <v>13636364</v>
      </c>
      <c r="H124" s="23">
        <v>0</v>
      </c>
      <c r="I124" s="23">
        <v>537052374</v>
      </c>
      <c r="J124" s="23">
        <v>0</v>
      </c>
      <c r="K124" s="22"/>
      <c r="L124" s="22"/>
      <c r="M124" s="22" t="s">
        <v>692</v>
      </c>
      <c r="N124" s="22" t="s">
        <v>3448</v>
      </c>
      <c r="O124" s="22" t="s">
        <v>3448</v>
      </c>
      <c r="P124" s="22" t="s">
        <v>734</v>
      </c>
      <c r="Q124" s="22" t="str">
        <f t="shared" si="4"/>
        <v>S2A1705</v>
      </c>
      <c r="R124" t="str">
        <f t="shared" si="5"/>
        <v>Symphony</v>
      </c>
      <c r="S124" s="32" t="s">
        <v>3148</v>
      </c>
      <c r="T124" s="8">
        <f t="shared" si="3"/>
        <v>6</v>
      </c>
      <c r="U124" t="s">
        <v>369</v>
      </c>
    </row>
    <row r="125" spans="1:21" hidden="1" x14ac:dyDescent="0.25">
      <c r="A125" s="21">
        <v>45471</v>
      </c>
      <c r="B125" s="21">
        <v>45471</v>
      </c>
      <c r="C125" s="22" t="s">
        <v>3449</v>
      </c>
      <c r="D125" s="22" t="s">
        <v>3450</v>
      </c>
      <c r="E125" s="22" t="s">
        <v>3186</v>
      </c>
      <c r="F125" s="22" t="s">
        <v>603</v>
      </c>
      <c r="G125" s="23">
        <v>13636364</v>
      </c>
      <c r="H125" s="23">
        <v>0</v>
      </c>
      <c r="I125" s="23">
        <v>550688738</v>
      </c>
      <c r="J125" s="23">
        <v>0</v>
      </c>
      <c r="K125" s="22"/>
      <c r="L125" s="22"/>
      <c r="M125" s="22" t="s">
        <v>692</v>
      </c>
      <c r="N125" s="22" t="s">
        <v>3451</v>
      </c>
      <c r="O125" s="22" t="s">
        <v>3451</v>
      </c>
      <c r="P125" s="22" t="s">
        <v>734</v>
      </c>
      <c r="Q125" s="22" t="str">
        <f t="shared" si="4"/>
        <v>S2A1702</v>
      </c>
      <c r="R125" t="str">
        <f t="shared" si="5"/>
        <v>Symphony</v>
      </c>
      <c r="S125" s="32" t="s">
        <v>3148</v>
      </c>
      <c r="T125" s="8">
        <f t="shared" si="3"/>
        <v>6</v>
      </c>
      <c r="U125" t="s">
        <v>369</v>
      </c>
    </row>
    <row r="126" spans="1:21" hidden="1" x14ac:dyDescent="0.25">
      <c r="A126" s="21">
        <v>45471</v>
      </c>
      <c r="B126" s="21">
        <v>45471</v>
      </c>
      <c r="C126" s="22" t="s">
        <v>3452</v>
      </c>
      <c r="D126" s="22" t="s">
        <v>3453</v>
      </c>
      <c r="E126" s="22" t="s">
        <v>3186</v>
      </c>
      <c r="F126" s="22" t="s">
        <v>603</v>
      </c>
      <c r="G126" s="23">
        <v>9090909</v>
      </c>
      <c r="H126" s="23">
        <v>0</v>
      </c>
      <c r="I126" s="23">
        <v>559779647</v>
      </c>
      <c r="J126" s="23">
        <v>0</v>
      </c>
      <c r="K126" s="22"/>
      <c r="L126" s="22"/>
      <c r="M126" s="22" t="s">
        <v>692</v>
      </c>
      <c r="N126" s="22" t="s">
        <v>3454</v>
      </c>
      <c r="O126" s="22" t="s">
        <v>3454</v>
      </c>
      <c r="P126" s="22" t="s">
        <v>734</v>
      </c>
      <c r="Q126" s="22" t="str">
        <f t="shared" si="4"/>
        <v>S2B0809</v>
      </c>
      <c r="R126" t="str">
        <f t="shared" si="5"/>
        <v>Symphony</v>
      </c>
      <c r="S126" s="32" t="s">
        <v>3148</v>
      </c>
      <c r="T126" s="8">
        <f t="shared" si="3"/>
        <v>6</v>
      </c>
      <c r="U126" t="s">
        <v>369</v>
      </c>
    </row>
    <row r="127" spans="1:21" hidden="1" x14ac:dyDescent="0.25">
      <c r="A127" s="21">
        <v>45471</v>
      </c>
      <c r="B127" s="21">
        <v>45471</v>
      </c>
      <c r="C127" s="22" t="s">
        <v>3455</v>
      </c>
      <c r="D127" s="22" t="s">
        <v>3456</v>
      </c>
      <c r="E127" s="22" t="s">
        <v>3186</v>
      </c>
      <c r="F127" s="22" t="s">
        <v>603</v>
      </c>
      <c r="G127" s="23">
        <v>13636364</v>
      </c>
      <c r="H127" s="23">
        <v>0</v>
      </c>
      <c r="I127" s="23">
        <v>573416011</v>
      </c>
      <c r="J127" s="23">
        <v>0</v>
      </c>
      <c r="K127" s="22"/>
      <c r="L127" s="22"/>
      <c r="M127" s="22" t="s">
        <v>692</v>
      </c>
      <c r="N127" s="22" t="s">
        <v>3457</v>
      </c>
      <c r="O127" s="22" t="s">
        <v>3457</v>
      </c>
      <c r="P127" s="22" t="s">
        <v>734</v>
      </c>
      <c r="Q127" s="22" t="str">
        <f t="shared" si="4"/>
        <v>S12212</v>
      </c>
      <c r="R127" t="str">
        <f t="shared" si="5"/>
        <v>Symphony</v>
      </c>
      <c r="S127" s="32" t="s">
        <v>3148</v>
      </c>
      <c r="T127" s="8">
        <f t="shared" si="3"/>
        <v>6</v>
      </c>
      <c r="U127" t="s">
        <v>369</v>
      </c>
    </row>
    <row r="128" spans="1:21" hidden="1" x14ac:dyDescent="0.25">
      <c r="A128" s="21">
        <v>45471</v>
      </c>
      <c r="B128" s="21">
        <v>45471</v>
      </c>
      <c r="C128" s="22" t="s">
        <v>3458</v>
      </c>
      <c r="D128" s="22" t="s">
        <v>3459</v>
      </c>
      <c r="E128" s="22" t="s">
        <v>3186</v>
      </c>
      <c r="F128" s="22" t="s">
        <v>603</v>
      </c>
      <c r="G128" s="23">
        <v>9090909</v>
      </c>
      <c r="H128" s="23">
        <v>0</v>
      </c>
      <c r="I128" s="23">
        <v>582506920</v>
      </c>
      <c r="J128" s="23">
        <v>0</v>
      </c>
      <c r="K128" s="22"/>
      <c r="L128" s="22"/>
      <c r="M128" s="22" t="s">
        <v>692</v>
      </c>
      <c r="N128" s="22" t="s">
        <v>3460</v>
      </c>
      <c r="O128" s="22" t="s">
        <v>3460</v>
      </c>
      <c r="P128" s="22" t="s">
        <v>734</v>
      </c>
      <c r="Q128" s="22" t="str">
        <f t="shared" si="4"/>
        <v>S10910</v>
      </c>
      <c r="R128" t="str">
        <f t="shared" si="5"/>
        <v>Symphony</v>
      </c>
      <c r="S128" s="32" t="s">
        <v>3148</v>
      </c>
      <c r="T128" s="8">
        <f t="shared" si="3"/>
        <v>6</v>
      </c>
      <c r="U128" t="s">
        <v>369</v>
      </c>
    </row>
    <row r="129" spans="1:21" hidden="1" x14ac:dyDescent="0.25">
      <c r="A129" s="21">
        <v>45471</v>
      </c>
      <c r="B129" s="21">
        <v>45471</v>
      </c>
      <c r="C129" s="22" t="s">
        <v>3461</v>
      </c>
      <c r="D129" s="22" t="s">
        <v>3462</v>
      </c>
      <c r="E129" s="22" t="s">
        <v>3186</v>
      </c>
      <c r="F129" s="22" t="s">
        <v>691</v>
      </c>
      <c r="G129" s="23">
        <v>13636364</v>
      </c>
      <c r="H129" s="23">
        <v>0</v>
      </c>
      <c r="I129" s="23">
        <v>596143284</v>
      </c>
      <c r="J129" s="23">
        <v>0</v>
      </c>
      <c r="K129" s="22" t="s">
        <v>3388</v>
      </c>
      <c r="L129" s="22" t="s">
        <v>3389</v>
      </c>
      <c r="M129" s="22" t="s">
        <v>692</v>
      </c>
      <c r="N129" s="22" t="s">
        <v>3463</v>
      </c>
      <c r="O129" s="22" t="s">
        <v>3463</v>
      </c>
      <c r="P129" s="22" t="s">
        <v>734</v>
      </c>
      <c r="Q129" s="22" t="str">
        <f t="shared" si="4"/>
        <v>S10911</v>
      </c>
      <c r="R129" t="str">
        <f t="shared" si="5"/>
        <v>Symphony</v>
      </c>
      <c r="S129" s="32" t="s">
        <v>3148</v>
      </c>
      <c r="T129" s="8">
        <f t="shared" si="3"/>
        <v>6</v>
      </c>
      <c r="U129" t="s">
        <v>369</v>
      </c>
    </row>
    <row r="130" spans="1:21" hidden="1" x14ac:dyDescent="0.25">
      <c r="A130" s="21">
        <v>45471</v>
      </c>
      <c r="B130" s="21">
        <v>45471</v>
      </c>
      <c r="C130" s="22" t="s">
        <v>3464</v>
      </c>
      <c r="D130" s="22" t="s">
        <v>3465</v>
      </c>
      <c r="E130" s="22" t="s">
        <v>3186</v>
      </c>
      <c r="F130" s="22" t="s">
        <v>691</v>
      </c>
      <c r="G130" s="23">
        <v>9090909</v>
      </c>
      <c r="H130" s="23">
        <v>0</v>
      </c>
      <c r="I130" s="23">
        <v>605234193</v>
      </c>
      <c r="J130" s="23">
        <v>0</v>
      </c>
      <c r="K130" s="22" t="s">
        <v>3466</v>
      </c>
      <c r="L130" s="22" t="s">
        <v>284</v>
      </c>
      <c r="M130" s="22" t="s">
        <v>692</v>
      </c>
      <c r="N130" s="22" t="s">
        <v>3467</v>
      </c>
      <c r="O130" s="22" t="s">
        <v>3467</v>
      </c>
      <c r="P130" s="22" t="s">
        <v>734</v>
      </c>
      <c r="Q130" s="22" t="str">
        <f t="shared" si="4"/>
        <v>S12210</v>
      </c>
      <c r="R130" t="str">
        <f t="shared" si="5"/>
        <v>Symphony</v>
      </c>
      <c r="S130" s="32" t="s">
        <v>3148</v>
      </c>
      <c r="T130" s="8">
        <f t="shared" si="3"/>
        <v>6</v>
      </c>
      <c r="U130" t="s">
        <v>369</v>
      </c>
    </row>
    <row r="131" spans="1:21" hidden="1" x14ac:dyDescent="0.25">
      <c r="A131" s="21">
        <v>45471</v>
      </c>
      <c r="B131" s="21">
        <v>45471</v>
      </c>
      <c r="C131" s="22" t="s">
        <v>3468</v>
      </c>
      <c r="D131" s="22" t="s">
        <v>3469</v>
      </c>
      <c r="E131" s="22" t="s">
        <v>3186</v>
      </c>
      <c r="F131" s="22" t="s">
        <v>691</v>
      </c>
      <c r="G131" s="23">
        <v>13636364</v>
      </c>
      <c r="H131" s="23">
        <v>0</v>
      </c>
      <c r="I131" s="23">
        <v>618870557</v>
      </c>
      <c r="J131" s="23">
        <v>0</v>
      </c>
      <c r="K131" s="22" t="s">
        <v>3470</v>
      </c>
      <c r="L131" s="22" t="s">
        <v>3471</v>
      </c>
      <c r="M131" s="22" t="s">
        <v>692</v>
      </c>
      <c r="N131" s="22" t="s">
        <v>3472</v>
      </c>
      <c r="O131" s="22" t="s">
        <v>3472</v>
      </c>
      <c r="P131" s="22" t="s">
        <v>734</v>
      </c>
      <c r="Q131" s="22" t="str">
        <f t="shared" si="4"/>
        <v>S2A2102</v>
      </c>
      <c r="R131" t="str">
        <f t="shared" si="5"/>
        <v>Symphony</v>
      </c>
      <c r="S131" s="32" t="s">
        <v>3148</v>
      </c>
      <c r="T131" s="8">
        <f t="shared" si="3"/>
        <v>6</v>
      </c>
      <c r="U131" t="s">
        <v>369</v>
      </c>
    </row>
    <row r="132" spans="1:21" hidden="1" x14ac:dyDescent="0.25">
      <c r="A132" s="21">
        <v>45472</v>
      </c>
      <c r="B132" s="21">
        <v>45472</v>
      </c>
      <c r="C132" s="22" t="s">
        <v>3473</v>
      </c>
      <c r="D132" s="22" t="s">
        <v>3474</v>
      </c>
      <c r="E132" s="22" t="s">
        <v>3186</v>
      </c>
      <c r="F132" s="22" t="s">
        <v>603</v>
      </c>
      <c r="G132" s="23">
        <v>18181818</v>
      </c>
      <c r="H132" s="23">
        <v>0</v>
      </c>
      <c r="I132" s="23">
        <v>637052375</v>
      </c>
      <c r="J132" s="23">
        <v>0</v>
      </c>
      <c r="K132" s="22"/>
      <c r="L132" s="22"/>
      <c r="M132" s="22" t="s">
        <v>692</v>
      </c>
      <c r="N132" s="22" t="s">
        <v>3475</v>
      </c>
      <c r="O132" s="22" t="s">
        <v>3475</v>
      </c>
      <c r="P132" s="22" t="s">
        <v>734</v>
      </c>
      <c r="Q132" s="22" t="str">
        <f t="shared" si="4"/>
        <v>S10903</v>
      </c>
      <c r="R132" t="str">
        <f t="shared" si="5"/>
        <v>Symphony</v>
      </c>
      <c r="S132" s="32" t="s">
        <v>3148</v>
      </c>
      <c r="T132" s="8">
        <f t="shared" ref="T132:T195" si="6">+MONTH(A132)</f>
        <v>6</v>
      </c>
      <c r="U132" t="s">
        <v>369</v>
      </c>
    </row>
    <row r="133" spans="1:21" hidden="1" x14ac:dyDescent="0.25">
      <c r="A133" s="21">
        <v>45477</v>
      </c>
      <c r="B133" s="21">
        <v>45477</v>
      </c>
      <c r="C133" s="22" t="s">
        <v>3476</v>
      </c>
      <c r="D133" s="22" t="s">
        <v>3477</v>
      </c>
      <c r="E133" s="22" t="s">
        <v>3186</v>
      </c>
      <c r="F133" s="22" t="s">
        <v>691</v>
      </c>
      <c r="G133" s="23">
        <v>18181818</v>
      </c>
      <c r="H133" s="23">
        <v>0</v>
      </c>
      <c r="I133" s="23">
        <v>18181818</v>
      </c>
      <c r="J133" s="23">
        <v>0</v>
      </c>
      <c r="K133" s="22" t="s">
        <v>3388</v>
      </c>
      <c r="L133" s="22" t="s">
        <v>3389</v>
      </c>
      <c r="M133" s="22" t="s">
        <v>692</v>
      </c>
      <c r="N133" s="22" t="s">
        <v>3478</v>
      </c>
      <c r="O133" s="22" t="s">
        <v>3478</v>
      </c>
      <c r="P133" s="22" t="s">
        <v>734</v>
      </c>
      <c r="Q133" s="22" t="str">
        <f t="shared" ref="Q133:Q196" si="7">IFERROR(LEFT(N133,FIND("_",N133)-1),"")</f>
        <v>S2A2103</v>
      </c>
      <c r="R133" t="str">
        <f t="shared" ref="R133:R196" si="8">IFERROR(RIGHT(N133,LEN(N133)-FIND("_",N133)),"")</f>
        <v>Symphony</v>
      </c>
      <c r="S133" s="32" t="s">
        <v>3148</v>
      </c>
      <c r="T133" s="8">
        <f t="shared" si="6"/>
        <v>7</v>
      </c>
      <c r="U133" t="s">
        <v>369</v>
      </c>
    </row>
    <row r="134" spans="1:21" hidden="1" x14ac:dyDescent="0.25">
      <c r="A134" s="21">
        <v>45477</v>
      </c>
      <c r="B134" s="21">
        <v>45477</v>
      </c>
      <c r="C134" s="22" t="s">
        <v>3479</v>
      </c>
      <c r="D134" s="22" t="s">
        <v>3480</v>
      </c>
      <c r="E134" s="22" t="s">
        <v>3186</v>
      </c>
      <c r="F134" s="22" t="s">
        <v>691</v>
      </c>
      <c r="G134" s="23">
        <v>18181818</v>
      </c>
      <c r="H134" s="23">
        <v>0</v>
      </c>
      <c r="I134" s="23">
        <v>36363636</v>
      </c>
      <c r="J134" s="23">
        <v>0</v>
      </c>
      <c r="K134" s="22" t="s">
        <v>3388</v>
      </c>
      <c r="L134" s="22" t="s">
        <v>3389</v>
      </c>
      <c r="M134" s="22" t="s">
        <v>692</v>
      </c>
      <c r="N134" s="22" t="s">
        <v>3481</v>
      </c>
      <c r="O134" s="22" t="s">
        <v>3481</v>
      </c>
      <c r="P134" s="22" t="s">
        <v>734</v>
      </c>
      <c r="Q134" s="22" t="str">
        <f t="shared" si="7"/>
        <v>S12203</v>
      </c>
      <c r="R134" t="str">
        <f t="shared" si="8"/>
        <v>Symphony</v>
      </c>
      <c r="S134" s="32" t="s">
        <v>3148</v>
      </c>
      <c r="T134" s="8">
        <f t="shared" si="6"/>
        <v>7</v>
      </c>
      <c r="U134" t="s">
        <v>369</v>
      </c>
    </row>
    <row r="135" spans="1:21" hidden="1" x14ac:dyDescent="0.25">
      <c r="A135" s="21">
        <v>45477</v>
      </c>
      <c r="B135" s="21">
        <v>45477</v>
      </c>
      <c r="C135" s="22" t="s">
        <v>3482</v>
      </c>
      <c r="D135" s="22" t="s">
        <v>3483</v>
      </c>
      <c r="E135" s="22" t="s">
        <v>3186</v>
      </c>
      <c r="F135" s="22" t="s">
        <v>691</v>
      </c>
      <c r="G135" s="23">
        <v>18181818</v>
      </c>
      <c r="H135" s="23">
        <v>0</v>
      </c>
      <c r="I135" s="23">
        <v>54545454</v>
      </c>
      <c r="J135" s="23">
        <v>0</v>
      </c>
      <c r="K135" s="22" t="s">
        <v>3388</v>
      </c>
      <c r="L135" s="22" t="s">
        <v>3389</v>
      </c>
      <c r="M135" s="22" t="s">
        <v>692</v>
      </c>
      <c r="N135" s="22" t="s">
        <v>3484</v>
      </c>
      <c r="O135" s="22" t="s">
        <v>3484</v>
      </c>
      <c r="P135" s="22" t="s">
        <v>734</v>
      </c>
      <c r="Q135" s="22" t="str">
        <f t="shared" si="7"/>
        <v>S12212B</v>
      </c>
      <c r="R135" t="str">
        <f t="shared" si="8"/>
        <v>Symphony</v>
      </c>
      <c r="S135" s="32" t="s">
        <v>3148</v>
      </c>
      <c r="T135" s="8">
        <f t="shared" si="6"/>
        <v>7</v>
      </c>
      <c r="U135" t="s">
        <v>369</v>
      </c>
    </row>
    <row r="136" spans="1:21" hidden="1" x14ac:dyDescent="0.25">
      <c r="A136" s="21">
        <v>45478</v>
      </c>
      <c r="B136" s="21">
        <v>45478</v>
      </c>
      <c r="C136" s="22" t="s">
        <v>3485</v>
      </c>
      <c r="D136" s="22" t="s">
        <v>3486</v>
      </c>
      <c r="E136" s="22" t="s">
        <v>3186</v>
      </c>
      <c r="F136" s="22" t="s">
        <v>603</v>
      </c>
      <c r="G136" s="23">
        <v>22222222</v>
      </c>
      <c r="H136" s="23">
        <v>0</v>
      </c>
      <c r="I136" s="23">
        <v>76767676</v>
      </c>
      <c r="J136" s="23">
        <v>0</v>
      </c>
      <c r="K136" s="22"/>
      <c r="L136" s="22"/>
      <c r="M136" s="22" t="s">
        <v>3187</v>
      </c>
      <c r="N136" s="22" t="s">
        <v>3451</v>
      </c>
      <c r="O136" s="22" t="s">
        <v>3451</v>
      </c>
      <c r="P136" s="22" t="s">
        <v>734</v>
      </c>
      <c r="Q136" s="22" t="str">
        <f t="shared" si="7"/>
        <v>S2A1702</v>
      </c>
      <c r="R136" t="str">
        <f t="shared" si="8"/>
        <v>Symphony</v>
      </c>
      <c r="S136" s="32" t="s">
        <v>3146</v>
      </c>
      <c r="T136" s="8">
        <f t="shared" si="6"/>
        <v>7</v>
      </c>
      <c r="U136" t="s">
        <v>369</v>
      </c>
    </row>
    <row r="137" spans="1:21" hidden="1" x14ac:dyDescent="0.25">
      <c r="A137" s="21">
        <v>45486</v>
      </c>
      <c r="B137" s="21">
        <v>45486</v>
      </c>
      <c r="C137" s="22" t="s">
        <v>3487</v>
      </c>
      <c r="D137" s="22" t="s">
        <v>3488</v>
      </c>
      <c r="E137" s="22" t="s">
        <v>3186</v>
      </c>
      <c r="F137" s="22" t="s">
        <v>691</v>
      </c>
      <c r="G137" s="23">
        <v>16486909</v>
      </c>
      <c r="H137" s="23">
        <v>0</v>
      </c>
      <c r="I137" s="23">
        <v>93254585</v>
      </c>
      <c r="J137" s="23">
        <v>0</v>
      </c>
      <c r="K137" s="22" t="s">
        <v>3489</v>
      </c>
      <c r="L137" s="22" t="s">
        <v>3490</v>
      </c>
      <c r="M137" s="22" t="s">
        <v>3187</v>
      </c>
      <c r="N137" s="22" t="s">
        <v>3273</v>
      </c>
      <c r="O137" s="22" t="s">
        <v>3273</v>
      </c>
      <c r="P137" s="22" t="s">
        <v>734</v>
      </c>
      <c r="Q137" s="22" t="str">
        <f t="shared" si="7"/>
        <v>P11707</v>
      </c>
      <c r="R137" t="str">
        <f t="shared" si="8"/>
        <v>Panoma</v>
      </c>
      <c r="S137" s="32" t="s">
        <v>3146</v>
      </c>
      <c r="T137" s="8">
        <f t="shared" si="6"/>
        <v>7</v>
      </c>
      <c r="U137" t="s">
        <v>369</v>
      </c>
    </row>
    <row r="138" spans="1:21" hidden="1" x14ac:dyDescent="0.25">
      <c r="A138" s="21">
        <v>45486</v>
      </c>
      <c r="B138" s="21">
        <v>45486</v>
      </c>
      <c r="C138" s="22" t="s">
        <v>3491</v>
      </c>
      <c r="D138" s="22" t="s">
        <v>3492</v>
      </c>
      <c r="E138" s="22" t="s">
        <v>3186</v>
      </c>
      <c r="F138" s="22" t="s">
        <v>691</v>
      </c>
      <c r="G138" s="23">
        <v>12280746</v>
      </c>
      <c r="H138" s="23">
        <v>0</v>
      </c>
      <c r="I138" s="23">
        <v>105535331</v>
      </c>
      <c r="J138" s="23">
        <v>0</v>
      </c>
      <c r="K138" s="22" t="s">
        <v>3493</v>
      </c>
      <c r="L138" s="22" t="s">
        <v>3494</v>
      </c>
      <c r="M138" s="22" t="s">
        <v>3187</v>
      </c>
      <c r="N138" s="22" t="s">
        <v>3495</v>
      </c>
      <c r="O138" s="22" t="s">
        <v>3495</v>
      </c>
      <c r="P138" s="22" t="s">
        <v>695</v>
      </c>
      <c r="Q138" s="22" t="str">
        <f t="shared" si="7"/>
        <v>P10901</v>
      </c>
      <c r="R138" t="str">
        <f t="shared" si="8"/>
        <v>Panoma</v>
      </c>
      <c r="S138" s="32" t="s">
        <v>3146</v>
      </c>
      <c r="T138" s="8">
        <f t="shared" si="6"/>
        <v>7</v>
      </c>
      <c r="U138" t="s">
        <v>369</v>
      </c>
    </row>
    <row r="139" spans="1:21" hidden="1" x14ac:dyDescent="0.25">
      <c r="A139" s="21">
        <v>45486</v>
      </c>
      <c r="B139" s="21">
        <v>45486</v>
      </c>
      <c r="C139" s="22" t="s">
        <v>3496</v>
      </c>
      <c r="D139" s="22" t="s">
        <v>3497</v>
      </c>
      <c r="E139" s="22" t="s">
        <v>3186</v>
      </c>
      <c r="F139" s="22" t="s">
        <v>691</v>
      </c>
      <c r="G139" s="23">
        <v>20592463</v>
      </c>
      <c r="H139" s="23">
        <v>0</v>
      </c>
      <c r="I139" s="23">
        <v>126127794</v>
      </c>
      <c r="J139" s="23">
        <v>0</v>
      </c>
      <c r="K139" s="22" t="s">
        <v>3470</v>
      </c>
      <c r="L139" s="22" t="s">
        <v>3471</v>
      </c>
      <c r="M139" s="22" t="s">
        <v>3187</v>
      </c>
      <c r="N139" s="22" t="s">
        <v>3221</v>
      </c>
      <c r="O139" s="22" t="s">
        <v>3221</v>
      </c>
      <c r="P139" s="22" t="s">
        <v>695</v>
      </c>
      <c r="Q139" s="22" t="str">
        <f t="shared" si="7"/>
        <v>P10615</v>
      </c>
      <c r="R139" t="str">
        <f t="shared" si="8"/>
        <v>Panoma</v>
      </c>
      <c r="S139" s="32" t="s">
        <v>3146</v>
      </c>
      <c r="T139" s="8">
        <f t="shared" si="6"/>
        <v>7</v>
      </c>
      <c r="U139" t="s">
        <v>369</v>
      </c>
    </row>
    <row r="140" spans="1:21" hidden="1" x14ac:dyDescent="0.25">
      <c r="A140" s="21">
        <v>45486</v>
      </c>
      <c r="B140" s="21">
        <v>45486</v>
      </c>
      <c r="C140" s="22" t="s">
        <v>3498</v>
      </c>
      <c r="D140" s="22" t="s">
        <v>3499</v>
      </c>
      <c r="E140" s="22" t="s">
        <v>3186</v>
      </c>
      <c r="F140" s="22" t="s">
        <v>691</v>
      </c>
      <c r="G140" s="23">
        <v>20592463</v>
      </c>
      <c r="H140" s="23">
        <v>0</v>
      </c>
      <c r="I140" s="23">
        <v>146720257</v>
      </c>
      <c r="J140" s="23">
        <v>0</v>
      </c>
      <c r="K140" s="22" t="s">
        <v>3470</v>
      </c>
      <c r="L140" s="22" t="s">
        <v>3471</v>
      </c>
      <c r="M140" s="22" t="s">
        <v>3187</v>
      </c>
      <c r="N140" s="22" t="s">
        <v>3221</v>
      </c>
      <c r="O140" s="22" t="s">
        <v>3221</v>
      </c>
      <c r="P140" s="22" t="s">
        <v>695</v>
      </c>
      <c r="Q140" s="22" t="str">
        <f t="shared" si="7"/>
        <v>P10615</v>
      </c>
      <c r="R140" t="str">
        <f t="shared" si="8"/>
        <v>Panoma</v>
      </c>
      <c r="S140" s="32" t="s">
        <v>3146</v>
      </c>
      <c r="T140" s="8">
        <f t="shared" si="6"/>
        <v>7</v>
      </c>
      <c r="U140" t="s">
        <v>369</v>
      </c>
    </row>
    <row r="141" spans="1:21" hidden="1" x14ac:dyDescent="0.25">
      <c r="A141" s="21">
        <v>45490</v>
      </c>
      <c r="B141" s="21">
        <v>45490</v>
      </c>
      <c r="C141" s="22" t="s">
        <v>3500</v>
      </c>
      <c r="D141" s="22" t="s">
        <v>3501</v>
      </c>
      <c r="E141" s="22" t="s">
        <v>3186</v>
      </c>
      <c r="F141" s="22" t="s">
        <v>603</v>
      </c>
      <c r="G141" s="23">
        <v>13636364</v>
      </c>
      <c r="H141" s="23">
        <v>0</v>
      </c>
      <c r="I141" s="23">
        <v>160356621</v>
      </c>
      <c r="J141" s="23">
        <v>0</v>
      </c>
      <c r="K141" s="22"/>
      <c r="L141" s="22"/>
      <c r="M141" s="22" t="s">
        <v>692</v>
      </c>
      <c r="N141" s="22" t="s">
        <v>3502</v>
      </c>
      <c r="O141" s="22" t="s">
        <v>3502</v>
      </c>
      <c r="P141" s="22" t="s">
        <v>529</v>
      </c>
      <c r="Q141" s="22" t="str">
        <f t="shared" si="7"/>
        <v>S10322</v>
      </c>
      <c r="R141" t="str">
        <f t="shared" si="8"/>
        <v>Symphony</v>
      </c>
      <c r="S141" s="32" t="s">
        <v>3148</v>
      </c>
      <c r="T141" s="8">
        <f t="shared" si="6"/>
        <v>7</v>
      </c>
      <c r="U141" t="s">
        <v>369</v>
      </c>
    </row>
    <row r="142" spans="1:21" hidden="1" x14ac:dyDescent="0.25">
      <c r="A142" s="21">
        <v>45490</v>
      </c>
      <c r="B142" s="21">
        <v>45490</v>
      </c>
      <c r="C142" s="22" t="s">
        <v>3503</v>
      </c>
      <c r="D142" s="22" t="s">
        <v>3504</v>
      </c>
      <c r="E142" s="22" t="s">
        <v>3186</v>
      </c>
      <c r="F142" s="22" t="s">
        <v>691</v>
      </c>
      <c r="G142" s="23">
        <v>9090909</v>
      </c>
      <c r="H142" s="23">
        <v>0</v>
      </c>
      <c r="I142" s="23">
        <v>169447530</v>
      </c>
      <c r="J142" s="23">
        <v>0</v>
      </c>
      <c r="K142" s="22" t="s">
        <v>3505</v>
      </c>
      <c r="L142" s="22" t="s">
        <v>3506</v>
      </c>
      <c r="M142" s="22" t="s">
        <v>692</v>
      </c>
      <c r="N142" s="22" t="s">
        <v>3507</v>
      </c>
      <c r="O142" s="22" t="s">
        <v>3507</v>
      </c>
      <c r="P142" s="22" t="s">
        <v>529</v>
      </c>
      <c r="Q142" s="22" t="str">
        <f t="shared" si="7"/>
        <v>S10908</v>
      </c>
      <c r="R142" t="str">
        <f t="shared" si="8"/>
        <v>Symphony</v>
      </c>
      <c r="S142" s="32" t="s">
        <v>3148</v>
      </c>
      <c r="T142" s="8">
        <f t="shared" si="6"/>
        <v>7</v>
      </c>
      <c r="U142" t="s">
        <v>369</v>
      </c>
    </row>
    <row r="143" spans="1:21" hidden="1" x14ac:dyDescent="0.25">
      <c r="A143" s="21">
        <v>45490</v>
      </c>
      <c r="B143" s="21">
        <v>45490</v>
      </c>
      <c r="C143" s="22" t="s">
        <v>3508</v>
      </c>
      <c r="D143" s="22" t="s">
        <v>3509</v>
      </c>
      <c r="E143" s="22" t="s">
        <v>3186</v>
      </c>
      <c r="F143" s="22" t="s">
        <v>691</v>
      </c>
      <c r="G143" s="23">
        <v>9090909</v>
      </c>
      <c r="H143" s="23">
        <v>0</v>
      </c>
      <c r="I143" s="23">
        <v>178538439</v>
      </c>
      <c r="J143" s="23">
        <v>0</v>
      </c>
      <c r="K143" s="22" t="s">
        <v>3510</v>
      </c>
      <c r="L143" s="22" t="s">
        <v>3511</v>
      </c>
      <c r="M143" s="22" t="s">
        <v>692</v>
      </c>
      <c r="N143" s="22" t="s">
        <v>3512</v>
      </c>
      <c r="O143" s="22" t="s">
        <v>3512</v>
      </c>
      <c r="P143" s="22" t="s">
        <v>529</v>
      </c>
      <c r="Q143" s="22" t="str">
        <f t="shared" si="7"/>
        <v>S12112A</v>
      </c>
      <c r="R143" t="str">
        <f t="shared" si="8"/>
        <v>Symphony</v>
      </c>
      <c r="S143" s="32" t="s">
        <v>3148</v>
      </c>
      <c r="T143" s="8">
        <f t="shared" si="6"/>
        <v>7</v>
      </c>
      <c r="U143" t="s">
        <v>369</v>
      </c>
    </row>
    <row r="144" spans="1:21" hidden="1" x14ac:dyDescent="0.25">
      <c r="A144" s="21">
        <v>45491</v>
      </c>
      <c r="B144" s="21">
        <v>45491</v>
      </c>
      <c r="C144" s="22" t="s">
        <v>3513</v>
      </c>
      <c r="D144" s="22" t="s">
        <v>3514</v>
      </c>
      <c r="E144" s="22" t="s">
        <v>3186</v>
      </c>
      <c r="F144" s="22" t="s">
        <v>549</v>
      </c>
      <c r="G144" s="23">
        <v>13636364</v>
      </c>
      <c r="H144" s="23">
        <v>0</v>
      </c>
      <c r="I144" s="23">
        <v>192174803</v>
      </c>
      <c r="J144" s="23">
        <v>0</v>
      </c>
      <c r="K144" s="22" t="s">
        <v>3515</v>
      </c>
      <c r="L144" s="22" t="s">
        <v>3516</v>
      </c>
      <c r="M144" s="22" t="s">
        <v>692</v>
      </c>
      <c r="N144" s="22" t="s">
        <v>3517</v>
      </c>
      <c r="O144" s="22" t="s">
        <v>3517</v>
      </c>
      <c r="P144" s="22" t="s">
        <v>3518</v>
      </c>
      <c r="Q144" s="22" t="str">
        <f t="shared" si="7"/>
        <v>P103A12A</v>
      </c>
      <c r="R144" t="str">
        <f t="shared" si="8"/>
        <v>ThePathway</v>
      </c>
      <c r="S144" s="32" t="s">
        <v>3148</v>
      </c>
      <c r="T144" s="8">
        <f t="shared" si="6"/>
        <v>7</v>
      </c>
      <c r="U144" t="s">
        <v>369</v>
      </c>
    </row>
    <row r="145" spans="1:21" hidden="1" x14ac:dyDescent="0.25">
      <c r="A145" s="21">
        <v>45492</v>
      </c>
      <c r="B145" s="21">
        <v>45492</v>
      </c>
      <c r="C145" s="22" t="s">
        <v>3519</v>
      </c>
      <c r="D145" s="22" t="s">
        <v>3520</v>
      </c>
      <c r="E145" s="22" t="s">
        <v>3186</v>
      </c>
      <c r="F145" s="22" t="s">
        <v>691</v>
      </c>
      <c r="G145" s="23">
        <v>13636364</v>
      </c>
      <c r="H145" s="23">
        <v>0</v>
      </c>
      <c r="I145" s="23">
        <v>205811167</v>
      </c>
      <c r="J145" s="23">
        <v>0</v>
      </c>
      <c r="K145" s="22" t="s">
        <v>3521</v>
      </c>
      <c r="L145" s="22" t="s">
        <v>3522</v>
      </c>
      <c r="M145" s="22" t="s">
        <v>692</v>
      </c>
      <c r="N145" s="22" t="s">
        <v>3523</v>
      </c>
      <c r="O145" s="22" t="s">
        <v>3523</v>
      </c>
      <c r="P145" s="22" t="s">
        <v>529</v>
      </c>
      <c r="Q145" s="22" t="str">
        <f t="shared" si="7"/>
        <v>S10923</v>
      </c>
      <c r="R145" t="str">
        <f t="shared" si="8"/>
        <v>Symphony</v>
      </c>
      <c r="S145" s="32" t="s">
        <v>3148</v>
      </c>
      <c r="T145" s="8">
        <f t="shared" si="6"/>
        <v>7</v>
      </c>
      <c r="U145" t="s">
        <v>369</v>
      </c>
    </row>
    <row r="146" spans="1:21" hidden="1" x14ac:dyDescent="0.25">
      <c r="A146" s="21">
        <v>45492</v>
      </c>
      <c r="B146" s="21">
        <v>45492</v>
      </c>
      <c r="C146" s="22" t="s">
        <v>3524</v>
      </c>
      <c r="D146" s="22" t="s">
        <v>3525</v>
      </c>
      <c r="E146" s="22" t="s">
        <v>3186</v>
      </c>
      <c r="F146" s="22" t="s">
        <v>691</v>
      </c>
      <c r="G146" s="23">
        <v>13636364</v>
      </c>
      <c r="H146" s="23">
        <v>0</v>
      </c>
      <c r="I146" s="23">
        <v>219447531</v>
      </c>
      <c r="J146" s="23">
        <v>0</v>
      </c>
      <c r="K146" s="22" t="s">
        <v>3521</v>
      </c>
      <c r="L146" s="22" t="s">
        <v>3522</v>
      </c>
      <c r="M146" s="22" t="s">
        <v>692</v>
      </c>
      <c r="N146" s="22" t="s">
        <v>3526</v>
      </c>
      <c r="O146" s="22" t="s">
        <v>3526</v>
      </c>
      <c r="P146" s="22" t="s">
        <v>529</v>
      </c>
      <c r="Q146" s="22" t="str">
        <f t="shared" si="7"/>
        <v>S10922</v>
      </c>
      <c r="R146" t="str">
        <f t="shared" si="8"/>
        <v>Symphony</v>
      </c>
      <c r="S146" s="32" t="s">
        <v>3148</v>
      </c>
      <c r="T146" s="8">
        <f t="shared" si="6"/>
        <v>7</v>
      </c>
      <c r="U146" t="s">
        <v>369</v>
      </c>
    </row>
    <row r="147" spans="1:21" hidden="1" x14ac:dyDescent="0.25">
      <c r="A147" s="21">
        <v>45492</v>
      </c>
      <c r="B147" s="21">
        <v>45492</v>
      </c>
      <c r="C147" s="22" t="s">
        <v>3527</v>
      </c>
      <c r="D147" s="22" t="s">
        <v>3528</v>
      </c>
      <c r="E147" s="22" t="s">
        <v>3186</v>
      </c>
      <c r="F147" s="22" t="s">
        <v>691</v>
      </c>
      <c r="G147" s="23">
        <v>18181818</v>
      </c>
      <c r="H147" s="23">
        <v>0</v>
      </c>
      <c r="I147" s="23">
        <v>237629349</v>
      </c>
      <c r="J147" s="23">
        <v>0</v>
      </c>
      <c r="K147" s="22" t="s">
        <v>3521</v>
      </c>
      <c r="L147" s="22" t="s">
        <v>3522</v>
      </c>
      <c r="M147" s="22" t="s">
        <v>692</v>
      </c>
      <c r="N147" s="22" t="s">
        <v>3529</v>
      </c>
      <c r="O147" s="22" t="s">
        <v>3529</v>
      </c>
      <c r="P147" s="22" t="s">
        <v>529</v>
      </c>
      <c r="Q147" s="22" t="str">
        <f t="shared" si="7"/>
        <v>S11909</v>
      </c>
      <c r="R147" t="str">
        <f t="shared" si="8"/>
        <v>Symphony</v>
      </c>
      <c r="S147" s="32" t="s">
        <v>3148</v>
      </c>
      <c r="T147" s="8">
        <f t="shared" si="6"/>
        <v>7</v>
      </c>
      <c r="U147" t="s">
        <v>369</v>
      </c>
    </row>
    <row r="148" spans="1:21" hidden="1" x14ac:dyDescent="0.25">
      <c r="A148" s="21">
        <v>45496</v>
      </c>
      <c r="B148" s="21">
        <v>45496</v>
      </c>
      <c r="C148" s="22" t="s">
        <v>3530</v>
      </c>
      <c r="D148" s="22" t="s">
        <v>3531</v>
      </c>
      <c r="E148" s="22" t="s">
        <v>3186</v>
      </c>
      <c r="F148" s="22" t="s">
        <v>691</v>
      </c>
      <c r="G148" s="23">
        <v>80274739</v>
      </c>
      <c r="H148" s="23">
        <v>0</v>
      </c>
      <c r="I148" s="23">
        <v>317904088</v>
      </c>
      <c r="J148" s="23">
        <v>0</v>
      </c>
      <c r="K148" s="22" t="s">
        <v>3532</v>
      </c>
      <c r="L148" s="22" t="s">
        <v>3533</v>
      </c>
      <c r="M148" s="22" t="s">
        <v>3187</v>
      </c>
      <c r="N148" s="22" t="s">
        <v>3534</v>
      </c>
      <c r="O148" s="22" t="s">
        <v>3534</v>
      </c>
      <c r="P148" s="22" t="s">
        <v>695</v>
      </c>
      <c r="Q148" s="22" t="str">
        <f t="shared" si="7"/>
        <v>B2.7.33</v>
      </c>
      <c r="R148" t="str">
        <f t="shared" si="8"/>
        <v>Cosmo</v>
      </c>
      <c r="S148" s="32" t="s">
        <v>3146</v>
      </c>
      <c r="T148" s="8">
        <f t="shared" si="6"/>
        <v>7</v>
      </c>
      <c r="U148" t="s">
        <v>369</v>
      </c>
    </row>
    <row r="149" spans="1:21" hidden="1" x14ac:dyDescent="0.25">
      <c r="A149" s="21">
        <v>45496</v>
      </c>
      <c r="B149" s="21">
        <v>45496</v>
      </c>
      <c r="C149" s="22" t="s">
        <v>3535</v>
      </c>
      <c r="D149" s="22" t="s">
        <v>3536</v>
      </c>
      <c r="E149" s="22" t="s">
        <v>3186</v>
      </c>
      <c r="F149" s="22" t="s">
        <v>691</v>
      </c>
      <c r="G149" s="23">
        <v>40077194</v>
      </c>
      <c r="H149" s="23">
        <v>0</v>
      </c>
      <c r="I149" s="23">
        <v>357981282</v>
      </c>
      <c r="J149" s="23">
        <v>0</v>
      </c>
      <c r="K149" s="22" t="s">
        <v>3493</v>
      </c>
      <c r="L149" s="22" t="s">
        <v>3494</v>
      </c>
      <c r="M149" s="22" t="s">
        <v>3187</v>
      </c>
      <c r="N149" s="22" t="s">
        <v>3534</v>
      </c>
      <c r="O149" s="22" t="s">
        <v>3534</v>
      </c>
      <c r="P149" s="22" t="s">
        <v>695</v>
      </c>
      <c r="Q149" s="22" t="str">
        <f t="shared" si="7"/>
        <v>B2.7.33</v>
      </c>
      <c r="R149" t="str">
        <f t="shared" si="8"/>
        <v>Cosmo</v>
      </c>
      <c r="S149" s="32" t="s">
        <v>3146</v>
      </c>
      <c r="T149" s="8">
        <f t="shared" si="6"/>
        <v>7</v>
      </c>
      <c r="U149" t="s">
        <v>369</v>
      </c>
    </row>
    <row r="150" spans="1:21" hidden="1" x14ac:dyDescent="0.25">
      <c r="A150" s="21">
        <v>45497</v>
      </c>
      <c r="B150" s="21">
        <v>45497</v>
      </c>
      <c r="C150" s="22" t="s">
        <v>3537</v>
      </c>
      <c r="D150" s="22" t="s">
        <v>3538</v>
      </c>
      <c r="E150" s="22" t="s">
        <v>3186</v>
      </c>
      <c r="F150" s="22" t="s">
        <v>549</v>
      </c>
      <c r="G150" s="23">
        <v>20003320</v>
      </c>
      <c r="H150" s="23">
        <v>0</v>
      </c>
      <c r="I150" s="23">
        <v>377984602</v>
      </c>
      <c r="J150" s="23">
        <v>0</v>
      </c>
      <c r="K150" s="22" t="s">
        <v>3539</v>
      </c>
      <c r="L150" s="22" t="s">
        <v>3540</v>
      </c>
      <c r="M150" s="22" t="s">
        <v>3187</v>
      </c>
      <c r="N150" s="22" t="s">
        <v>3541</v>
      </c>
      <c r="O150" s="22" t="s">
        <v>3541</v>
      </c>
      <c r="P150" s="22" t="s">
        <v>3542</v>
      </c>
      <c r="Q150" s="22" t="str">
        <f t="shared" si="7"/>
        <v>P12901</v>
      </c>
      <c r="R150" t="str">
        <f t="shared" si="8"/>
        <v>Panoma</v>
      </c>
      <c r="S150" s="32" t="s">
        <v>3147</v>
      </c>
      <c r="T150" s="8">
        <f t="shared" si="6"/>
        <v>7</v>
      </c>
      <c r="U150" t="s">
        <v>369</v>
      </c>
    </row>
    <row r="151" spans="1:21" hidden="1" x14ac:dyDescent="0.25">
      <c r="A151" s="21">
        <v>45498</v>
      </c>
      <c r="B151" s="21">
        <v>45498</v>
      </c>
      <c r="C151" s="22" t="s">
        <v>3543</v>
      </c>
      <c r="D151" s="22" t="s">
        <v>3544</v>
      </c>
      <c r="E151" s="22" t="s">
        <v>3186</v>
      </c>
      <c r="F151" s="22" t="s">
        <v>603</v>
      </c>
      <c r="G151" s="23">
        <v>18181818</v>
      </c>
      <c r="H151" s="23">
        <v>0</v>
      </c>
      <c r="I151" s="23">
        <v>396166420</v>
      </c>
      <c r="J151" s="23">
        <v>0</v>
      </c>
      <c r="K151" s="22"/>
      <c r="L151" s="22"/>
      <c r="M151" s="22" t="s">
        <v>692</v>
      </c>
      <c r="N151" s="22" t="s">
        <v>3545</v>
      </c>
      <c r="O151" s="22" t="s">
        <v>3545</v>
      </c>
      <c r="P151" s="22" t="s">
        <v>529</v>
      </c>
      <c r="Q151" s="22" t="str">
        <f t="shared" si="7"/>
        <v>T103A03A</v>
      </c>
      <c r="R151" t="str">
        <f t="shared" si="8"/>
        <v>SunPonte</v>
      </c>
      <c r="S151" s="32" t="s">
        <v>3148</v>
      </c>
      <c r="T151" s="8">
        <f t="shared" si="6"/>
        <v>7</v>
      </c>
      <c r="U151" t="s">
        <v>369</v>
      </c>
    </row>
    <row r="152" spans="1:21" hidden="1" x14ac:dyDescent="0.25">
      <c r="A152" s="21">
        <v>45498</v>
      </c>
      <c r="B152" s="21">
        <v>45498</v>
      </c>
      <c r="C152" s="22" t="s">
        <v>3546</v>
      </c>
      <c r="D152" s="22" t="s">
        <v>3547</v>
      </c>
      <c r="E152" s="22" t="s">
        <v>3186</v>
      </c>
      <c r="F152" s="22" t="s">
        <v>603</v>
      </c>
      <c r="G152" s="23">
        <v>9090909</v>
      </c>
      <c r="H152" s="23">
        <v>0</v>
      </c>
      <c r="I152" s="23">
        <v>405257329</v>
      </c>
      <c r="J152" s="23">
        <v>0</v>
      </c>
      <c r="K152" s="22"/>
      <c r="L152" s="22"/>
      <c r="M152" s="22" t="s">
        <v>692</v>
      </c>
      <c r="N152" s="22" t="s">
        <v>3548</v>
      </c>
      <c r="O152" s="22" t="s">
        <v>3548</v>
      </c>
      <c r="P152" s="22" t="s">
        <v>529</v>
      </c>
      <c r="Q152" s="22" t="str">
        <f t="shared" si="7"/>
        <v>S103A18</v>
      </c>
      <c r="R152" t="str">
        <f t="shared" si="8"/>
        <v>Symphony</v>
      </c>
      <c r="S152" s="32" t="s">
        <v>3148</v>
      </c>
      <c r="T152" s="8">
        <f t="shared" si="6"/>
        <v>7</v>
      </c>
      <c r="U152" t="s">
        <v>369</v>
      </c>
    </row>
    <row r="153" spans="1:21" hidden="1" x14ac:dyDescent="0.25">
      <c r="A153" s="21">
        <v>45499</v>
      </c>
      <c r="B153" s="21">
        <v>45499</v>
      </c>
      <c r="C153" s="22" t="s">
        <v>3549</v>
      </c>
      <c r="D153" s="22" t="s">
        <v>3550</v>
      </c>
      <c r="E153" s="22" t="s">
        <v>3186</v>
      </c>
      <c r="F153" s="22" t="s">
        <v>549</v>
      </c>
      <c r="G153" s="23">
        <v>125550231</v>
      </c>
      <c r="H153" s="23">
        <v>0</v>
      </c>
      <c r="I153" s="23">
        <v>530807560</v>
      </c>
      <c r="J153" s="23">
        <v>0</v>
      </c>
      <c r="K153" s="22" t="s">
        <v>3255</v>
      </c>
      <c r="L153" s="22" t="s">
        <v>3256</v>
      </c>
      <c r="M153" s="22" t="s">
        <v>3257</v>
      </c>
      <c r="N153" s="22" t="s">
        <v>3551</v>
      </c>
      <c r="O153" s="22" t="s">
        <v>3551</v>
      </c>
      <c r="P153" s="22" t="s">
        <v>3259</v>
      </c>
      <c r="Q153" s="22" t="str">
        <f t="shared" si="7"/>
        <v>P11902</v>
      </c>
      <c r="R153" t="str">
        <f t="shared" si="8"/>
        <v>Panoma</v>
      </c>
      <c r="S153" s="32" t="s">
        <v>3147</v>
      </c>
      <c r="T153" s="8">
        <f t="shared" si="6"/>
        <v>7</v>
      </c>
      <c r="U153" t="s">
        <v>369</v>
      </c>
    </row>
    <row r="154" spans="1:21" hidden="1" x14ac:dyDescent="0.25">
      <c r="A154" s="21">
        <v>45499</v>
      </c>
      <c r="B154" s="21">
        <v>45499</v>
      </c>
      <c r="C154" s="22" t="s">
        <v>3549</v>
      </c>
      <c r="D154" s="22" t="s">
        <v>3552</v>
      </c>
      <c r="E154" s="22" t="s">
        <v>3186</v>
      </c>
      <c r="F154" s="22" t="s">
        <v>549</v>
      </c>
      <c r="G154" s="23">
        <v>85368377</v>
      </c>
      <c r="H154" s="23">
        <v>0</v>
      </c>
      <c r="I154" s="23">
        <v>616175937</v>
      </c>
      <c r="J154" s="23">
        <v>0</v>
      </c>
      <c r="K154" s="22" t="s">
        <v>3255</v>
      </c>
      <c r="L154" s="22" t="s">
        <v>3256</v>
      </c>
      <c r="M154" s="22" t="s">
        <v>3257</v>
      </c>
      <c r="N154" s="22" t="s">
        <v>3553</v>
      </c>
      <c r="O154" s="22" t="s">
        <v>3553</v>
      </c>
      <c r="P154" s="22" t="s">
        <v>3259</v>
      </c>
      <c r="Q154" s="22" t="str">
        <f t="shared" si="7"/>
        <v>P11515</v>
      </c>
      <c r="R154" t="str">
        <f t="shared" si="8"/>
        <v>Panoma</v>
      </c>
      <c r="S154" s="32" t="s">
        <v>3147</v>
      </c>
      <c r="T154" s="8">
        <f t="shared" si="6"/>
        <v>7</v>
      </c>
      <c r="U154" t="s">
        <v>369</v>
      </c>
    </row>
    <row r="155" spans="1:21" hidden="1" x14ac:dyDescent="0.25">
      <c r="A155" s="21">
        <v>45499</v>
      </c>
      <c r="B155" s="21">
        <v>45499</v>
      </c>
      <c r="C155" s="22" t="s">
        <v>3549</v>
      </c>
      <c r="D155" s="22" t="s">
        <v>3554</v>
      </c>
      <c r="E155" s="22" t="s">
        <v>3186</v>
      </c>
      <c r="F155" s="22" t="s">
        <v>549</v>
      </c>
      <c r="G155" s="23">
        <v>95642168</v>
      </c>
      <c r="H155" s="23">
        <v>0</v>
      </c>
      <c r="I155" s="23">
        <v>711818105</v>
      </c>
      <c r="J155" s="23">
        <v>0</v>
      </c>
      <c r="K155" s="22" t="s">
        <v>3255</v>
      </c>
      <c r="L155" s="22" t="s">
        <v>3256</v>
      </c>
      <c r="M155" s="22" t="s">
        <v>3257</v>
      </c>
      <c r="N155" s="22" t="s">
        <v>3555</v>
      </c>
      <c r="O155" s="22" t="s">
        <v>3555</v>
      </c>
      <c r="P155" s="22" t="s">
        <v>3259</v>
      </c>
      <c r="Q155" s="22" t="str">
        <f t="shared" si="7"/>
        <v>P11512B</v>
      </c>
      <c r="R155" t="str">
        <f t="shared" si="8"/>
        <v>Panoma</v>
      </c>
      <c r="S155" s="32" t="s">
        <v>3147</v>
      </c>
      <c r="T155" s="8">
        <f t="shared" si="6"/>
        <v>7</v>
      </c>
      <c r="U155" t="s">
        <v>369</v>
      </c>
    </row>
    <row r="156" spans="1:21" hidden="1" x14ac:dyDescent="0.25">
      <c r="A156" s="21">
        <v>45499</v>
      </c>
      <c r="B156" s="21">
        <v>45499</v>
      </c>
      <c r="C156" s="22" t="s">
        <v>3549</v>
      </c>
      <c r="D156" s="22" t="s">
        <v>3556</v>
      </c>
      <c r="E156" s="22" t="s">
        <v>3186</v>
      </c>
      <c r="F156" s="22" t="s">
        <v>549</v>
      </c>
      <c r="G156" s="23">
        <v>66837337</v>
      </c>
      <c r="H156" s="23">
        <v>0</v>
      </c>
      <c r="I156" s="23">
        <v>778655442</v>
      </c>
      <c r="J156" s="23">
        <v>0</v>
      </c>
      <c r="K156" s="22" t="s">
        <v>3255</v>
      </c>
      <c r="L156" s="22" t="s">
        <v>3256</v>
      </c>
      <c r="M156" s="22" t="s">
        <v>3257</v>
      </c>
      <c r="N156" s="22" t="s">
        <v>3557</v>
      </c>
      <c r="O156" s="22" t="s">
        <v>3557</v>
      </c>
      <c r="P156" s="22" t="s">
        <v>3259</v>
      </c>
      <c r="Q156" s="22" t="str">
        <f t="shared" si="7"/>
        <v>P12803A</v>
      </c>
      <c r="R156" t="str">
        <f t="shared" si="8"/>
        <v>Panoma</v>
      </c>
      <c r="S156" s="32" t="s">
        <v>3147</v>
      </c>
      <c r="T156" s="8">
        <f t="shared" si="6"/>
        <v>7</v>
      </c>
      <c r="U156" t="s">
        <v>369</v>
      </c>
    </row>
    <row r="157" spans="1:21" hidden="1" x14ac:dyDescent="0.25">
      <c r="A157" s="21">
        <v>45499</v>
      </c>
      <c r="B157" s="21">
        <v>45499</v>
      </c>
      <c r="C157" s="22" t="s">
        <v>3549</v>
      </c>
      <c r="D157" s="22" t="s">
        <v>3558</v>
      </c>
      <c r="E157" s="22" t="s">
        <v>3186</v>
      </c>
      <c r="F157" s="22" t="s">
        <v>549</v>
      </c>
      <c r="G157" s="23">
        <v>84646569</v>
      </c>
      <c r="H157" s="23">
        <v>0</v>
      </c>
      <c r="I157" s="23">
        <v>863302011</v>
      </c>
      <c r="J157" s="23">
        <v>0</v>
      </c>
      <c r="K157" s="22" t="s">
        <v>3255</v>
      </c>
      <c r="L157" s="22" t="s">
        <v>3256</v>
      </c>
      <c r="M157" s="22" t="s">
        <v>3257</v>
      </c>
      <c r="N157" s="22" t="s">
        <v>3559</v>
      </c>
      <c r="O157" s="22" t="s">
        <v>3559</v>
      </c>
      <c r="P157" s="22" t="s">
        <v>3259</v>
      </c>
      <c r="Q157" s="22" t="str">
        <f t="shared" si="7"/>
        <v>P11115</v>
      </c>
      <c r="R157" t="str">
        <f t="shared" si="8"/>
        <v>Panoma</v>
      </c>
      <c r="S157" s="32" t="s">
        <v>3147</v>
      </c>
      <c r="T157" s="8">
        <f t="shared" si="6"/>
        <v>7</v>
      </c>
      <c r="U157" t="s">
        <v>369</v>
      </c>
    </row>
    <row r="158" spans="1:21" hidden="1" x14ac:dyDescent="0.25">
      <c r="A158" s="21">
        <v>45499</v>
      </c>
      <c r="B158" s="21">
        <v>45499</v>
      </c>
      <c r="C158" s="22" t="s">
        <v>3549</v>
      </c>
      <c r="D158" s="22" t="s">
        <v>3560</v>
      </c>
      <c r="E158" s="22" t="s">
        <v>3186</v>
      </c>
      <c r="F158" s="22" t="s">
        <v>549</v>
      </c>
      <c r="G158" s="23">
        <v>135396196</v>
      </c>
      <c r="H158" s="23">
        <v>0</v>
      </c>
      <c r="I158" s="23">
        <v>998698207</v>
      </c>
      <c r="J158" s="23">
        <v>0</v>
      </c>
      <c r="K158" s="22" t="s">
        <v>3255</v>
      </c>
      <c r="L158" s="22" t="s">
        <v>3256</v>
      </c>
      <c r="M158" s="22" t="s">
        <v>3257</v>
      </c>
      <c r="N158" s="22" t="s">
        <v>3561</v>
      </c>
      <c r="O158" s="22" t="s">
        <v>3561</v>
      </c>
      <c r="P158" s="22" t="s">
        <v>3259</v>
      </c>
      <c r="Q158" s="22" t="str">
        <f t="shared" si="7"/>
        <v>P13102</v>
      </c>
      <c r="R158" t="str">
        <f t="shared" si="8"/>
        <v>Panoma</v>
      </c>
      <c r="S158" s="32" t="s">
        <v>3147</v>
      </c>
      <c r="T158" s="8">
        <f t="shared" si="6"/>
        <v>7</v>
      </c>
      <c r="U158" t="s">
        <v>369</v>
      </c>
    </row>
    <row r="159" spans="1:21" hidden="1" x14ac:dyDescent="0.25">
      <c r="A159" s="21">
        <v>45499</v>
      </c>
      <c r="B159" s="21">
        <v>45499</v>
      </c>
      <c r="C159" s="22" t="s">
        <v>3549</v>
      </c>
      <c r="D159" s="22" t="s">
        <v>3562</v>
      </c>
      <c r="E159" s="22" t="s">
        <v>3186</v>
      </c>
      <c r="F159" s="22" t="s">
        <v>549</v>
      </c>
      <c r="G159" s="23">
        <v>38380224</v>
      </c>
      <c r="H159" s="23">
        <v>0</v>
      </c>
      <c r="I159" s="23">
        <v>1037078431</v>
      </c>
      <c r="J159" s="23">
        <v>0</v>
      </c>
      <c r="K159" s="22" t="s">
        <v>3255</v>
      </c>
      <c r="L159" s="22" t="s">
        <v>3256</v>
      </c>
      <c r="M159" s="22" t="s">
        <v>3257</v>
      </c>
      <c r="N159" s="22" t="s">
        <v>3563</v>
      </c>
      <c r="O159" s="22" t="s">
        <v>3563</v>
      </c>
      <c r="P159" s="22" t="s">
        <v>3259</v>
      </c>
      <c r="Q159" s="22" t="str">
        <f t="shared" si="7"/>
        <v>P10817</v>
      </c>
      <c r="R159" t="str">
        <f t="shared" si="8"/>
        <v>Panoma</v>
      </c>
      <c r="S159" s="32" t="s">
        <v>3147</v>
      </c>
      <c r="T159" s="8">
        <f t="shared" si="6"/>
        <v>7</v>
      </c>
      <c r="U159" t="s">
        <v>369</v>
      </c>
    </row>
    <row r="160" spans="1:21" hidden="1" x14ac:dyDescent="0.25">
      <c r="A160" s="21">
        <v>45499</v>
      </c>
      <c r="B160" s="21">
        <v>45499</v>
      </c>
      <c r="C160" s="22" t="s">
        <v>3549</v>
      </c>
      <c r="D160" s="22" t="s">
        <v>3564</v>
      </c>
      <c r="E160" s="22" t="s">
        <v>3186</v>
      </c>
      <c r="F160" s="22" t="s">
        <v>549</v>
      </c>
      <c r="G160" s="23">
        <v>60808806</v>
      </c>
      <c r="H160" s="23">
        <v>0</v>
      </c>
      <c r="I160" s="23">
        <v>1097887237</v>
      </c>
      <c r="J160" s="23">
        <v>0</v>
      </c>
      <c r="K160" s="22" t="s">
        <v>3255</v>
      </c>
      <c r="L160" s="22" t="s">
        <v>3256</v>
      </c>
      <c r="M160" s="22" t="s">
        <v>3257</v>
      </c>
      <c r="N160" s="22" t="s">
        <v>3565</v>
      </c>
      <c r="O160" s="22" t="s">
        <v>3565</v>
      </c>
      <c r="P160" s="22" t="s">
        <v>3259</v>
      </c>
      <c r="Q160" s="22" t="str">
        <f t="shared" si="7"/>
        <v>P11908</v>
      </c>
      <c r="R160" t="str">
        <f t="shared" si="8"/>
        <v>Panoma</v>
      </c>
      <c r="S160" s="32" t="s">
        <v>3147</v>
      </c>
      <c r="T160" s="8">
        <f t="shared" si="6"/>
        <v>7</v>
      </c>
      <c r="U160" t="s">
        <v>369</v>
      </c>
    </row>
    <row r="161" spans="1:21" hidden="1" x14ac:dyDescent="0.25">
      <c r="A161" s="21">
        <v>45499</v>
      </c>
      <c r="B161" s="21">
        <v>45499</v>
      </c>
      <c r="C161" s="22" t="s">
        <v>3549</v>
      </c>
      <c r="D161" s="22" t="s">
        <v>3566</v>
      </c>
      <c r="E161" s="22" t="s">
        <v>3186</v>
      </c>
      <c r="F161" s="22" t="s">
        <v>549</v>
      </c>
      <c r="G161" s="23">
        <v>93399083</v>
      </c>
      <c r="H161" s="23">
        <v>0</v>
      </c>
      <c r="I161" s="23">
        <v>1191286320</v>
      </c>
      <c r="J161" s="23">
        <v>0</v>
      </c>
      <c r="K161" s="22" t="s">
        <v>3255</v>
      </c>
      <c r="L161" s="22" t="s">
        <v>3256</v>
      </c>
      <c r="M161" s="22" t="s">
        <v>3257</v>
      </c>
      <c r="N161" s="22" t="s">
        <v>3258</v>
      </c>
      <c r="O161" s="22" t="s">
        <v>3258</v>
      </c>
      <c r="P161" s="22" t="s">
        <v>3259</v>
      </c>
      <c r="Q161" s="22" t="str">
        <f t="shared" si="7"/>
        <v>P13002</v>
      </c>
      <c r="R161" t="str">
        <f t="shared" si="8"/>
        <v>Panoma</v>
      </c>
      <c r="S161" s="32" t="s">
        <v>3147</v>
      </c>
      <c r="T161" s="8">
        <f t="shared" si="6"/>
        <v>7</v>
      </c>
      <c r="U161" t="s">
        <v>369</v>
      </c>
    </row>
    <row r="162" spans="1:21" hidden="1" x14ac:dyDescent="0.25">
      <c r="A162" s="21">
        <v>45499</v>
      </c>
      <c r="B162" s="21">
        <v>45499</v>
      </c>
      <c r="C162" s="22" t="s">
        <v>3549</v>
      </c>
      <c r="D162" s="22" t="s">
        <v>3567</v>
      </c>
      <c r="E162" s="22" t="s">
        <v>3186</v>
      </c>
      <c r="F162" s="22" t="s">
        <v>549</v>
      </c>
      <c r="G162" s="23">
        <v>126844567</v>
      </c>
      <c r="H162" s="23">
        <v>0</v>
      </c>
      <c r="I162" s="23">
        <v>1318130887</v>
      </c>
      <c r="J162" s="23">
        <v>0</v>
      </c>
      <c r="K162" s="22" t="s">
        <v>3255</v>
      </c>
      <c r="L162" s="22" t="s">
        <v>3256</v>
      </c>
      <c r="M162" s="22" t="s">
        <v>3257</v>
      </c>
      <c r="N162" s="22" t="s">
        <v>3568</v>
      </c>
      <c r="O162" s="22" t="s">
        <v>3568</v>
      </c>
      <c r="P162" s="22" t="s">
        <v>3259</v>
      </c>
      <c r="Q162" s="22" t="str">
        <f t="shared" si="7"/>
        <v>P12102</v>
      </c>
      <c r="R162" t="str">
        <f t="shared" si="8"/>
        <v>Panoma</v>
      </c>
      <c r="S162" s="32" t="s">
        <v>3147</v>
      </c>
      <c r="T162" s="8">
        <f t="shared" si="6"/>
        <v>7</v>
      </c>
      <c r="U162" t="s">
        <v>369</v>
      </c>
    </row>
    <row r="163" spans="1:21" hidden="1" x14ac:dyDescent="0.25">
      <c r="A163" s="21">
        <v>45499</v>
      </c>
      <c r="B163" s="21">
        <v>45499</v>
      </c>
      <c r="C163" s="22" t="s">
        <v>3549</v>
      </c>
      <c r="D163" s="22" t="s">
        <v>3569</v>
      </c>
      <c r="E163" s="22" t="s">
        <v>3186</v>
      </c>
      <c r="F163" s="22" t="s">
        <v>549</v>
      </c>
      <c r="G163" s="23">
        <v>45994851</v>
      </c>
      <c r="H163" s="23">
        <v>0</v>
      </c>
      <c r="I163" s="23">
        <v>1364125738</v>
      </c>
      <c r="J163" s="23">
        <v>0</v>
      </c>
      <c r="K163" s="22" t="s">
        <v>3255</v>
      </c>
      <c r="L163" s="22" t="s">
        <v>3256</v>
      </c>
      <c r="M163" s="22" t="s">
        <v>3257</v>
      </c>
      <c r="N163" s="22" t="s">
        <v>3570</v>
      </c>
      <c r="O163" s="22" t="s">
        <v>3570</v>
      </c>
      <c r="P163" s="22" t="s">
        <v>3259</v>
      </c>
      <c r="Q163" s="22" t="str">
        <f t="shared" si="7"/>
        <v>P21211</v>
      </c>
      <c r="R163" t="str">
        <f t="shared" si="8"/>
        <v>Panoma</v>
      </c>
      <c r="S163" s="32" t="s">
        <v>3147</v>
      </c>
      <c r="T163" s="8">
        <f t="shared" si="6"/>
        <v>7</v>
      </c>
      <c r="U163" t="s">
        <v>369</v>
      </c>
    </row>
    <row r="164" spans="1:21" hidden="1" x14ac:dyDescent="0.25">
      <c r="A164" s="21">
        <v>45499</v>
      </c>
      <c r="B164" s="21">
        <v>45499</v>
      </c>
      <c r="C164" s="22" t="s">
        <v>3549</v>
      </c>
      <c r="D164" s="22" t="s">
        <v>3571</v>
      </c>
      <c r="E164" s="22" t="s">
        <v>3186</v>
      </c>
      <c r="F164" s="22" t="s">
        <v>549</v>
      </c>
      <c r="G164" s="23">
        <v>74981373</v>
      </c>
      <c r="H164" s="23">
        <v>0</v>
      </c>
      <c r="I164" s="23">
        <v>1439107111</v>
      </c>
      <c r="J164" s="23">
        <v>0</v>
      </c>
      <c r="K164" s="22" t="s">
        <v>3255</v>
      </c>
      <c r="L164" s="22" t="s">
        <v>3256</v>
      </c>
      <c r="M164" s="22" t="s">
        <v>3257</v>
      </c>
      <c r="N164" s="22" t="s">
        <v>3261</v>
      </c>
      <c r="O164" s="22" t="s">
        <v>3261</v>
      </c>
      <c r="P164" s="22" t="s">
        <v>3259</v>
      </c>
      <c r="Q164" s="22" t="str">
        <f t="shared" si="7"/>
        <v>P21507</v>
      </c>
      <c r="R164" t="str">
        <f t="shared" si="8"/>
        <v>Panoma</v>
      </c>
      <c r="S164" s="32" t="s">
        <v>3147</v>
      </c>
      <c r="T164" s="8">
        <f t="shared" si="6"/>
        <v>7</v>
      </c>
      <c r="U164" t="s">
        <v>369</v>
      </c>
    </row>
    <row r="165" spans="1:21" hidden="1" x14ac:dyDescent="0.25">
      <c r="A165" s="21">
        <v>45504</v>
      </c>
      <c r="B165" s="21">
        <v>45504</v>
      </c>
      <c r="C165" s="22" t="s">
        <v>3572</v>
      </c>
      <c r="D165" s="22" t="s">
        <v>3573</v>
      </c>
      <c r="E165" s="22" t="s">
        <v>3186</v>
      </c>
      <c r="F165" s="22" t="s">
        <v>691</v>
      </c>
      <c r="G165" s="23">
        <v>33209420</v>
      </c>
      <c r="H165" s="23">
        <v>0</v>
      </c>
      <c r="I165" s="23">
        <v>1472316531</v>
      </c>
      <c r="J165" s="23">
        <v>0</v>
      </c>
      <c r="K165" s="22"/>
      <c r="L165" s="22"/>
      <c r="M165" s="22" t="s">
        <v>3187</v>
      </c>
      <c r="N165" s="22" t="s">
        <v>3204</v>
      </c>
      <c r="O165" s="22" t="s">
        <v>3204</v>
      </c>
      <c r="P165" s="22" t="s">
        <v>734</v>
      </c>
      <c r="Q165" s="22" t="str">
        <f t="shared" si="7"/>
        <v>P12805</v>
      </c>
      <c r="R165" t="str">
        <f t="shared" si="8"/>
        <v>Panoma</v>
      </c>
      <c r="S165" s="32" t="s">
        <v>3146</v>
      </c>
      <c r="T165" s="8">
        <f t="shared" si="6"/>
        <v>7</v>
      </c>
      <c r="U165" t="s">
        <v>369</v>
      </c>
    </row>
    <row r="166" spans="1:21" hidden="1" x14ac:dyDescent="0.25">
      <c r="A166" s="21">
        <v>45504</v>
      </c>
      <c r="B166" s="21">
        <v>45504</v>
      </c>
      <c r="C166" s="22" t="s">
        <v>3574</v>
      </c>
      <c r="D166" s="22" t="s">
        <v>3575</v>
      </c>
      <c r="E166" s="22" t="s">
        <v>3186</v>
      </c>
      <c r="F166" s="22" t="s">
        <v>691</v>
      </c>
      <c r="G166" s="23">
        <v>27596086</v>
      </c>
      <c r="H166" s="23">
        <v>0</v>
      </c>
      <c r="I166" s="23">
        <v>1499912617</v>
      </c>
      <c r="J166" s="23">
        <v>0</v>
      </c>
      <c r="K166" s="22"/>
      <c r="L166" s="22"/>
      <c r="M166" s="22" t="s">
        <v>3187</v>
      </c>
      <c r="N166" s="22" t="s">
        <v>3192</v>
      </c>
      <c r="O166" s="22" t="s">
        <v>3192</v>
      </c>
      <c r="P166" s="22" t="s">
        <v>734</v>
      </c>
      <c r="Q166" s="22" t="str">
        <f t="shared" si="7"/>
        <v>P11112B</v>
      </c>
      <c r="R166" t="str">
        <f t="shared" si="8"/>
        <v>Panoma</v>
      </c>
      <c r="S166" s="32" t="s">
        <v>3146</v>
      </c>
      <c r="T166" s="8">
        <f t="shared" si="6"/>
        <v>7</v>
      </c>
      <c r="U166" t="s">
        <v>369</v>
      </c>
    </row>
    <row r="167" spans="1:21" hidden="1" x14ac:dyDescent="0.25">
      <c r="A167" s="21">
        <v>45504</v>
      </c>
      <c r="B167" s="21">
        <v>45504</v>
      </c>
      <c r="C167" s="22" t="s">
        <v>3576</v>
      </c>
      <c r="D167" s="22" t="s">
        <v>3577</v>
      </c>
      <c r="E167" s="22" t="s">
        <v>3186</v>
      </c>
      <c r="F167" s="22" t="s">
        <v>691</v>
      </c>
      <c r="G167" s="23">
        <v>15902660</v>
      </c>
      <c r="H167" s="23">
        <v>0</v>
      </c>
      <c r="I167" s="23">
        <v>1515815277</v>
      </c>
      <c r="J167" s="23">
        <v>0</v>
      </c>
      <c r="K167" s="22"/>
      <c r="L167" s="22"/>
      <c r="M167" s="22" t="s">
        <v>3187</v>
      </c>
      <c r="N167" s="22" t="s">
        <v>3361</v>
      </c>
      <c r="O167" s="22" t="s">
        <v>3361</v>
      </c>
      <c r="P167" s="22" t="s">
        <v>734</v>
      </c>
      <c r="Q167" s="22" t="str">
        <f t="shared" si="7"/>
        <v>P212A03A</v>
      </c>
      <c r="R167" t="str">
        <f t="shared" si="8"/>
        <v>Panoma</v>
      </c>
      <c r="S167" s="32" t="s">
        <v>3146</v>
      </c>
      <c r="T167" s="8">
        <f t="shared" si="6"/>
        <v>7</v>
      </c>
      <c r="U167" t="s">
        <v>369</v>
      </c>
    </row>
    <row r="168" spans="1:21" hidden="1" x14ac:dyDescent="0.25">
      <c r="A168" s="21">
        <v>45504</v>
      </c>
      <c r="B168" s="21">
        <v>45504</v>
      </c>
      <c r="C168" s="22" t="s">
        <v>3578</v>
      </c>
      <c r="D168" s="22" t="s">
        <v>3579</v>
      </c>
      <c r="E168" s="22" t="s">
        <v>3186</v>
      </c>
      <c r="F168" s="22" t="s">
        <v>603</v>
      </c>
      <c r="G168" s="23">
        <v>8956898</v>
      </c>
      <c r="H168" s="23">
        <v>0</v>
      </c>
      <c r="I168" s="23">
        <v>1524772175</v>
      </c>
      <c r="J168" s="23">
        <v>0</v>
      </c>
      <c r="K168" s="22"/>
      <c r="L168" s="22"/>
      <c r="M168" s="22" t="s">
        <v>3187</v>
      </c>
      <c r="N168" s="22" t="s">
        <v>3580</v>
      </c>
      <c r="O168" s="22" t="s">
        <v>3580</v>
      </c>
      <c r="P168" s="22" t="s">
        <v>824</v>
      </c>
      <c r="Q168" s="22" t="str">
        <f t="shared" si="7"/>
        <v>P112B11</v>
      </c>
      <c r="R168" t="str">
        <f t="shared" si="8"/>
        <v>ThePathway</v>
      </c>
      <c r="S168" s="32" t="s">
        <v>3146</v>
      </c>
      <c r="T168" s="8">
        <f t="shared" si="6"/>
        <v>7</v>
      </c>
      <c r="U168" t="s">
        <v>369</v>
      </c>
    </row>
    <row r="169" spans="1:21" hidden="1" x14ac:dyDescent="0.25">
      <c r="A169" s="21">
        <v>45504</v>
      </c>
      <c r="B169" s="21">
        <v>45504</v>
      </c>
      <c r="C169" s="22" t="s">
        <v>3581</v>
      </c>
      <c r="D169" s="22" t="s">
        <v>3582</v>
      </c>
      <c r="E169" s="22" t="s">
        <v>3186</v>
      </c>
      <c r="F169" s="22" t="s">
        <v>603</v>
      </c>
      <c r="G169" s="23">
        <v>14027202</v>
      </c>
      <c r="H169" s="23">
        <v>0</v>
      </c>
      <c r="I169" s="23">
        <v>1538799377</v>
      </c>
      <c r="J169" s="23">
        <v>0</v>
      </c>
      <c r="K169" s="22"/>
      <c r="L169" s="22"/>
      <c r="M169" s="22" t="s">
        <v>3187</v>
      </c>
      <c r="N169" s="22" t="s">
        <v>3408</v>
      </c>
      <c r="O169" s="22" t="s">
        <v>3408</v>
      </c>
      <c r="P169" s="22" t="s">
        <v>824</v>
      </c>
      <c r="Q169" s="22" t="str">
        <f t="shared" si="7"/>
        <v>P11612A</v>
      </c>
      <c r="R169" t="str">
        <f t="shared" si="8"/>
        <v>ThePathway</v>
      </c>
      <c r="S169" s="32" t="s">
        <v>3146</v>
      </c>
      <c r="T169" s="8">
        <f t="shared" si="6"/>
        <v>7</v>
      </c>
      <c r="U169" t="s">
        <v>369</v>
      </c>
    </row>
    <row r="170" spans="1:21" hidden="1" x14ac:dyDescent="0.25">
      <c r="A170" s="21">
        <v>45504</v>
      </c>
      <c r="B170" s="21">
        <v>45504</v>
      </c>
      <c r="C170" s="22" t="s">
        <v>3583</v>
      </c>
      <c r="D170" s="22" t="s">
        <v>3584</v>
      </c>
      <c r="E170" s="22" t="s">
        <v>3186</v>
      </c>
      <c r="F170" s="22" t="s">
        <v>603</v>
      </c>
      <c r="G170" s="23">
        <v>10652076</v>
      </c>
      <c r="H170" s="23">
        <v>0</v>
      </c>
      <c r="I170" s="23">
        <v>1549451453</v>
      </c>
      <c r="J170" s="23">
        <v>0</v>
      </c>
      <c r="K170" s="22"/>
      <c r="L170" s="22"/>
      <c r="M170" s="22" t="s">
        <v>3187</v>
      </c>
      <c r="N170" s="22" t="s">
        <v>3585</v>
      </c>
      <c r="O170" s="22" t="s">
        <v>3585</v>
      </c>
      <c r="P170" s="22" t="s">
        <v>824</v>
      </c>
      <c r="Q170" s="22" t="str">
        <f t="shared" si="7"/>
        <v>P11709</v>
      </c>
      <c r="R170" t="str">
        <f t="shared" si="8"/>
        <v>ThePathway</v>
      </c>
      <c r="S170" s="32" t="s">
        <v>3146</v>
      </c>
      <c r="T170" s="8">
        <f t="shared" si="6"/>
        <v>7</v>
      </c>
      <c r="U170" t="s">
        <v>369</v>
      </c>
    </row>
    <row r="171" spans="1:21" hidden="1" x14ac:dyDescent="0.25">
      <c r="A171" s="21">
        <v>45504</v>
      </c>
      <c r="B171" s="21">
        <v>45504</v>
      </c>
      <c r="C171" s="22" t="s">
        <v>3586</v>
      </c>
      <c r="D171" s="22" t="s">
        <v>3587</v>
      </c>
      <c r="E171" s="22" t="s">
        <v>3186</v>
      </c>
      <c r="F171" s="22" t="s">
        <v>691</v>
      </c>
      <c r="G171" s="23">
        <v>21202438</v>
      </c>
      <c r="H171" s="23">
        <v>0</v>
      </c>
      <c r="I171" s="23">
        <v>1570653891</v>
      </c>
      <c r="J171" s="23">
        <v>0</v>
      </c>
      <c r="K171" s="22"/>
      <c r="L171" s="22"/>
      <c r="M171" s="22" t="s">
        <v>3187</v>
      </c>
      <c r="N171" s="22" t="s">
        <v>3418</v>
      </c>
      <c r="O171" s="22" t="s">
        <v>3418</v>
      </c>
      <c r="P171" s="22" t="s">
        <v>824</v>
      </c>
      <c r="Q171" s="22" t="str">
        <f t="shared" si="7"/>
        <v>P11606</v>
      </c>
      <c r="R171" t="str">
        <f t="shared" si="8"/>
        <v>ThePathway</v>
      </c>
      <c r="S171" s="32" t="s">
        <v>3146</v>
      </c>
      <c r="T171" s="8">
        <f t="shared" si="6"/>
        <v>7</v>
      </c>
      <c r="U171" t="s">
        <v>369</v>
      </c>
    </row>
    <row r="172" spans="1:21" hidden="1" x14ac:dyDescent="0.25">
      <c r="A172" s="21">
        <v>45506</v>
      </c>
      <c r="B172" s="21">
        <v>45506</v>
      </c>
      <c r="C172" s="22" t="s">
        <v>3025</v>
      </c>
      <c r="D172" s="22" t="s">
        <v>3588</v>
      </c>
      <c r="E172" s="22" t="s">
        <v>3186</v>
      </c>
      <c r="F172" s="22" t="s">
        <v>549</v>
      </c>
      <c r="G172" s="23">
        <v>56589700</v>
      </c>
      <c r="H172" s="23">
        <v>0</v>
      </c>
      <c r="I172" s="23">
        <v>56589700</v>
      </c>
      <c r="J172" s="23">
        <v>0</v>
      </c>
      <c r="K172" s="22" t="s">
        <v>3589</v>
      </c>
      <c r="L172" s="22" t="s">
        <v>3590</v>
      </c>
      <c r="M172" s="22" t="s">
        <v>3257</v>
      </c>
      <c r="N172" s="22" t="s">
        <v>3591</v>
      </c>
      <c r="O172" s="22" t="s">
        <v>3591</v>
      </c>
      <c r="P172" s="22" t="s">
        <v>3592</v>
      </c>
      <c r="Q172" s="22" t="str">
        <f t="shared" si="7"/>
        <v>P11112</v>
      </c>
      <c r="R172" t="str">
        <f t="shared" si="8"/>
        <v>Panoma</v>
      </c>
      <c r="S172" s="32" t="s">
        <v>3147</v>
      </c>
      <c r="T172" s="8">
        <f t="shared" si="6"/>
        <v>8</v>
      </c>
      <c r="U172" t="s">
        <v>369</v>
      </c>
    </row>
    <row r="173" spans="1:21" hidden="1" x14ac:dyDescent="0.25">
      <c r="A173" s="21">
        <v>45506</v>
      </c>
      <c r="B173" s="21">
        <v>45506</v>
      </c>
      <c r="C173" s="22" t="s">
        <v>2976</v>
      </c>
      <c r="D173" s="22" t="s">
        <v>3593</v>
      </c>
      <c r="E173" s="22" t="s">
        <v>3186</v>
      </c>
      <c r="F173" s="22" t="s">
        <v>549</v>
      </c>
      <c r="G173" s="23">
        <v>61085666</v>
      </c>
      <c r="H173" s="23">
        <v>0</v>
      </c>
      <c r="I173" s="23">
        <v>117675366</v>
      </c>
      <c r="J173" s="23">
        <v>0</v>
      </c>
      <c r="K173" s="22" t="s">
        <v>3373</v>
      </c>
      <c r="L173" s="22" t="s">
        <v>3374</v>
      </c>
      <c r="M173" s="22" t="s">
        <v>3257</v>
      </c>
      <c r="N173" s="22" t="s">
        <v>3375</v>
      </c>
      <c r="O173" s="22" t="s">
        <v>3375</v>
      </c>
      <c r="P173" s="22" t="s">
        <v>3594</v>
      </c>
      <c r="Q173" s="22" t="str">
        <f t="shared" si="7"/>
        <v>P12903A</v>
      </c>
      <c r="R173" t="str">
        <f t="shared" si="8"/>
        <v>Panoma</v>
      </c>
      <c r="S173" s="32" t="s">
        <v>3147</v>
      </c>
      <c r="T173" s="8">
        <f t="shared" si="6"/>
        <v>8</v>
      </c>
      <c r="U173" t="s">
        <v>369</v>
      </c>
    </row>
    <row r="174" spans="1:21" hidden="1" x14ac:dyDescent="0.25">
      <c r="A174" s="21">
        <v>45506</v>
      </c>
      <c r="B174" s="21">
        <v>45506</v>
      </c>
      <c r="C174" s="22" t="s">
        <v>2976</v>
      </c>
      <c r="D174" s="22" t="s">
        <v>3595</v>
      </c>
      <c r="E174" s="22" t="s">
        <v>3186</v>
      </c>
      <c r="F174" s="22" t="s">
        <v>549</v>
      </c>
      <c r="G174" s="23">
        <v>60459092</v>
      </c>
      <c r="H174" s="23">
        <v>0</v>
      </c>
      <c r="I174" s="23">
        <v>178134458</v>
      </c>
      <c r="J174" s="23">
        <v>0</v>
      </c>
      <c r="K174" s="22" t="s">
        <v>3373</v>
      </c>
      <c r="L174" s="22" t="s">
        <v>3374</v>
      </c>
      <c r="M174" s="22" t="s">
        <v>3257</v>
      </c>
      <c r="N174" s="22" t="s">
        <v>3377</v>
      </c>
      <c r="O174" s="22" t="s">
        <v>3377</v>
      </c>
      <c r="P174" s="22" t="s">
        <v>3594</v>
      </c>
      <c r="Q174" s="22" t="str">
        <f t="shared" si="7"/>
        <v>P12905</v>
      </c>
      <c r="R174" t="str">
        <f t="shared" si="8"/>
        <v>Panoma</v>
      </c>
      <c r="S174" s="32" t="s">
        <v>3147</v>
      </c>
      <c r="T174" s="8">
        <f t="shared" si="6"/>
        <v>8</v>
      </c>
      <c r="U174" t="s">
        <v>369</v>
      </c>
    </row>
    <row r="175" spans="1:21" hidden="1" x14ac:dyDescent="0.25">
      <c r="A175" s="21">
        <v>45506</v>
      </c>
      <c r="B175" s="21">
        <v>45506</v>
      </c>
      <c r="C175" s="22" t="s">
        <v>2971</v>
      </c>
      <c r="D175" s="22" t="s">
        <v>3596</v>
      </c>
      <c r="E175" s="22" t="s">
        <v>3186</v>
      </c>
      <c r="F175" s="22" t="s">
        <v>549</v>
      </c>
      <c r="G175" s="23">
        <v>35719460</v>
      </c>
      <c r="H175" s="23">
        <v>0</v>
      </c>
      <c r="I175" s="23">
        <v>213853918</v>
      </c>
      <c r="J175" s="23">
        <v>0</v>
      </c>
      <c r="K175" s="22" t="s">
        <v>812</v>
      </c>
      <c r="L175" s="22" t="s">
        <v>813</v>
      </c>
      <c r="M175" s="22" t="s">
        <v>3257</v>
      </c>
      <c r="N175" s="22" t="s">
        <v>3597</v>
      </c>
      <c r="O175" s="22" t="s">
        <v>3597</v>
      </c>
      <c r="P175" s="22" t="s">
        <v>3598</v>
      </c>
      <c r="Q175" s="22" t="str">
        <f t="shared" si="7"/>
        <v>P103A16</v>
      </c>
      <c r="R175" t="str">
        <f t="shared" si="8"/>
        <v>Panoma</v>
      </c>
      <c r="S175" s="32" t="s">
        <v>3147</v>
      </c>
      <c r="T175" s="8">
        <f t="shared" si="6"/>
        <v>8</v>
      </c>
      <c r="U175" t="s">
        <v>369</v>
      </c>
    </row>
    <row r="176" spans="1:21" hidden="1" x14ac:dyDescent="0.25">
      <c r="A176" s="21">
        <v>45506</v>
      </c>
      <c r="B176" s="21">
        <v>45506</v>
      </c>
      <c r="C176" s="22" t="s">
        <v>2971</v>
      </c>
      <c r="D176" s="22" t="s">
        <v>3599</v>
      </c>
      <c r="E176" s="22" t="s">
        <v>3186</v>
      </c>
      <c r="F176" s="22" t="s">
        <v>549</v>
      </c>
      <c r="G176" s="23">
        <v>47408538</v>
      </c>
      <c r="H176" s="23">
        <v>0</v>
      </c>
      <c r="I176" s="23">
        <v>261262456</v>
      </c>
      <c r="J176" s="23">
        <v>0</v>
      </c>
      <c r="K176" s="22" t="s">
        <v>812</v>
      </c>
      <c r="L176" s="22" t="s">
        <v>813</v>
      </c>
      <c r="M176" s="22" t="s">
        <v>3257</v>
      </c>
      <c r="N176" s="22" t="s">
        <v>3600</v>
      </c>
      <c r="O176" s="22" t="s">
        <v>3600</v>
      </c>
      <c r="P176" s="22" t="s">
        <v>3598</v>
      </c>
      <c r="Q176" s="22" t="str">
        <f t="shared" si="7"/>
        <v>P21205</v>
      </c>
      <c r="R176" t="str">
        <f t="shared" si="8"/>
        <v>Panoma</v>
      </c>
      <c r="S176" s="32" t="s">
        <v>3147</v>
      </c>
      <c r="T176" s="8">
        <f t="shared" si="6"/>
        <v>8</v>
      </c>
      <c r="U176" t="s">
        <v>369</v>
      </c>
    </row>
    <row r="177" spans="1:21" hidden="1" x14ac:dyDescent="0.25">
      <c r="A177" s="21">
        <v>45506</v>
      </c>
      <c r="B177" s="21">
        <v>45506</v>
      </c>
      <c r="C177" s="22" t="s">
        <v>3601</v>
      </c>
      <c r="D177" s="22" t="s">
        <v>3602</v>
      </c>
      <c r="E177" s="22" t="s">
        <v>3186</v>
      </c>
      <c r="F177" s="22" t="s">
        <v>549</v>
      </c>
      <c r="G177" s="23">
        <v>34561463</v>
      </c>
      <c r="H177" s="23">
        <v>0</v>
      </c>
      <c r="I177" s="23">
        <v>295823919</v>
      </c>
      <c r="J177" s="23">
        <v>0</v>
      </c>
      <c r="K177" s="22" t="s">
        <v>3207</v>
      </c>
      <c r="L177" s="22" t="s">
        <v>3208</v>
      </c>
      <c r="M177" s="22" t="s">
        <v>3257</v>
      </c>
      <c r="N177" s="22" t="s">
        <v>3209</v>
      </c>
      <c r="O177" s="22" t="s">
        <v>3209</v>
      </c>
      <c r="P177" s="22" t="s">
        <v>3603</v>
      </c>
      <c r="Q177" s="22" t="str">
        <f t="shared" si="7"/>
        <v>P22210</v>
      </c>
      <c r="R177" t="str">
        <f t="shared" si="8"/>
        <v>Panoma</v>
      </c>
      <c r="S177" s="32" t="s">
        <v>3147</v>
      </c>
      <c r="T177" s="8">
        <f t="shared" si="6"/>
        <v>8</v>
      </c>
      <c r="U177" t="s">
        <v>369</v>
      </c>
    </row>
    <row r="178" spans="1:21" hidden="1" x14ac:dyDescent="0.25">
      <c r="A178" s="21">
        <v>45507</v>
      </c>
      <c r="B178" s="21">
        <v>45507</v>
      </c>
      <c r="C178" s="22" t="s">
        <v>3065</v>
      </c>
      <c r="D178" s="22" t="s">
        <v>3604</v>
      </c>
      <c r="E178" s="22" t="s">
        <v>3186</v>
      </c>
      <c r="F178" s="22" t="s">
        <v>748</v>
      </c>
      <c r="G178" s="23">
        <v>151045509</v>
      </c>
      <c r="H178" s="23">
        <v>0</v>
      </c>
      <c r="I178" s="23">
        <v>446869428</v>
      </c>
      <c r="J178" s="23">
        <v>0</v>
      </c>
      <c r="K178" s="22" t="s">
        <v>3605</v>
      </c>
      <c r="L178" s="22" t="s">
        <v>3606</v>
      </c>
      <c r="M178" s="22" t="s">
        <v>3257</v>
      </c>
      <c r="N178" s="22" t="s">
        <v>3195</v>
      </c>
      <c r="O178" s="22" t="s">
        <v>3195</v>
      </c>
      <c r="P178" s="22" t="s">
        <v>3607</v>
      </c>
      <c r="Q178" s="22" t="str">
        <f t="shared" si="7"/>
        <v>P12302</v>
      </c>
      <c r="R178" t="str">
        <f t="shared" si="8"/>
        <v>Panoma</v>
      </c>
      <c r="S178" s="32" t="s">
        <v>3147</v>
      </c>
      <c r="T178" s="8">
        <f t="shared" si="6"/>
        <v>8</v>
      </c>
      <c r="U178" t="s">
        <v>369</v>
      </c>
    </row>
    <row r="179" spans="1:21" hidden="1" x14ac:dyDescent="0.25">
      <c r="A179" s="21">
        <v>45509</v>
      </c>
      <c r="B179" s="21">
        <v>45509</v>
      </c>
      <c r="C179" s="22" t="s">
        <v>2931</v>
      </c>
      <c r="D179" s="22" t="s">
        <v>3608</v>
      </c>
      <c r="E179" s="22" t="s">
        <v>3186</v>
      </c>
      <c r="F179" s="22" t="s">
        <v>549</v>
      </c>
      <c r="G179" s="23">
        <v>104553820</v>
      </c>
      <c r="H179" s="23">
        <v>0</v>
      </c>
      <c r="I179" s="23">
        <v>551423248</v>
      </c>
      <c r="J179" s="23">
        <v>0</v>
      </c>
      <c r="K179" s="22" t="s">
        <v>3609</v>
      </c>
      <c r="L179" s="22" t="s">
        <v>3610</v>
      </c>
      <c r="M179" s="22" t="s">
        <v>3257</v>
      </c>
      <c r="N179" s="22" t="s">
        <v>3611</v>
      </c>
      <c r="O179" s="22" t="s">
        <v>3611</v>
      </c>
      <c r="P179" s="22" t="s">
        <v>3612</v>
      </c>
      <c r="Q179" s="22" t="str">
        <f t="shared" si="7"/>
        <v>P21209</v>
      </c>
      <c r="R179" t="str">
        <f t="shared" si="8"/>
        <v>Panoma</v>
      </c>
      <c r="S179" s="32" t="s">
        <v>3147</v>
      </c>
      <c r="T179" s="8">
        <f t="shared" si="6"/>
        <v>8</v>
      </c>
      <c r="U179" t="s">
        <v>369</v>
      </c>
    </row>
    <row r="180" spans="1:21" hidden="1" x14ac:dyDescent="0.25">
      <c r="A180" s="21">
        <v>45509</v>
      </c>
      <c r="B180" s="21">
        <v>45509</v>
      </c>
      <c r="C180" s="22" t="s">
        <v>2931</v>
      </c>
      <c r="D180" s="22" t="s">
        <v>3613</v>
      </c>
      <c r="E180" s="22" t="s">
        <v>3186</v>
      </c>
      <c r="F180" s="22" t="s">
        <v>549</v>
      </c>
      <c r="G180" s="23">
        <v>33632621</v>
      </c>
      <c r="H180" s="23">
        <v>0</v>
      </c>
      <c r="I180" s="23">
        <v>585055869</v>
      </c>
      <c r="J180" s="23">
        <v>0</v>
      </c>
      <c r="K180" s="22" t="s">
        <v>3609</v>
      </c>
      <c r="L180" s="22" t="s">
        <v>3610</v>
      </c>
      <c r="M180" s="22" t="s">
        <v>3257</v>
      </c>
      <c r="N180" s="22" t="s">
        <v>3614</v>
      </c>
      <c r="O180" s="22" t="s">
        <v>3614</v>
      </c>
      <c r="P180" s="22" t="s">
        <v>3612</v>
      </c>
      <c r="Q180" s="22" t="str">
        <f t="shared" si="7"/>
        <v>P11501</v>
      </c>
      <c r="R180" t="str">
        <f t="shared" si="8"/>
        <v>Panoma</v>
      </c>
      <c r="S180" s="32" t="s">
        <v>3147</v>
      </c>
      <c r="T180" s="8">
        <f t="shared" si="6"/>
        <v>8</v>
      </c>
      <c r="U180" t="s">
        <v>369</v>
      </c>
    </row>
    <row r="181" spans="1:21" hidden="1" x14ac:dyDescent="0.25">
      <c r="A181" s="21">
        <v>45509</v>
      </c>
      <c r="B181" s="21">
        <v>45509</v>
      </c>
      <c r="C181" s="22" t="s">
        <v>2931</v>
      </c>
      <c r="D181" s="22" t="s">
        <v>3615</v>
      </c>
      <c r="E181" s="22" t="s">
        <v>3186</v>
      </c>
      <c r="F181" s="22" t="s">
        <v>549</v>
      </c>
      <c r="G181" s="23">
        <v>46983951</v>
      </c>
      <c r="H181" s="23">
        <v>0</v>
      </c>
      <c r="I181" s="23">
        <v>632039820</v>
      </c>
      <c r="J181" s="23">
        <v>0</v>
      </c>
      <c r="K181" s="22" t="s">
        <v>3609</v>
      </c>
      <c r="L181" s="22" t="s">
        <v>3610</v>
      </c>
      <c r="M181" s="22" t="s">
        <v>3257</v>
      </c>
      <c r="N181" s="22" t="s">
        <v>3616</v>
      </c>
      <c r="O181" s="22" t="s">
        <v>3616</v>
      </c>
      <c r="P181" s="22" t="s">
        <v>3612</v>
      </c>
      <c r="Q181" s="22" t="str">
        <f t="shared" si="7"/>
        <v>P112B12A</v>
      </c>
      <c r="R181" t="str">
        <f t="shared" si="8"/>
        <v>Panoma</v>
      </c>
      <c r="S181" s="32" t="s">
        <v>3147</v>
      </c>
      <c r="T181" s="8">
        <f t="shared" si="6"/>
        <v>8</v>
      </c>
      <c r="U181" t="s">
        <v>369</v>
      </c>
    </row>
    <row r="182" spans="1:21" hidden="1" x14ac:dyDescent="0.25">
      <c r="A182" s="21">
        <v>45511</v>
      </c>
      <c r="B182" s="21">
        <v>45511</v>
      </c>
      <c r="C182" s="22" t="s">
        <v>2798</v>
      </c>
      <c r="D182" s="22" t="s">
        <v>3617</v>
      </c>
      <c r="E182" s="22" t="s">
        <v>3186</v>
      </c>
      <c r="F182" s="22" t="s">
        <v>549</v>
      </c>
      <c r="G182" s="23">
        <v>10531121</v>
      </c>
      <c r="H182" s="23">
        <v>0</v>
      </c>
      <c r="I182" s="23">
        <v>642570941</v>
      </c>
      <c r="J182" s="23">
        <v>0</v>
      </c>
      <c r="K182" s="22" t="s">
        <v>3609</v>
      </c>
      <c r="L182" s="22" t="s">
        <v>3610</v>
      </c>
      <c r="M182" s="22" t="s">
        <v>3257</v>
      </c>
      <c r="N182" s="22" t="s">
        <v>3618</v>
      </c>
      <c r="O182" s="22" t="s">
        <v>3618</v>
      </c>
      <c r="P182" s="22" t="s">
        <v>3612</v>
      </c>
      <c r="Q182" s="22" t="str">
        <f t="shared" si="7"/>
        <v>P103A11</v>
      </c>
      <c r="R182" t="str">
        <f t="shared" si="8"/>
        <v>ThePathway</v>
      </c>
      <c r="S182" s="32" t="s">
        <v>3147</v>
      </c>
      <c r="T182" s="8">
        <f t="shared" si="6"/>
        <v>8</v>
      </c>
      <c r="U182" t="s">
        <v>369</v>
      </c>
    </row>
    <row r="183" spans="1:21" hidden="1" x14ac:dyDescent="0.25">
      <c r="A183" s="21">
        <v>45513</v>
      </c>
      <c r="B183" s="21">
        <v>45513</v>
      </c>
      <c r="C183" s="22" t="s">
        <v>3011</v>
      </c>
      <c r="D183" s="22" t="s">
        <v>3602</v>
      </c>
      <c r="E183" s="22" t="s">
        <v>3186</v>
      </c>
      <c r="F183" s="22" t="s">
        <v>549</v>
      </c>
      <c r="G183" s="23">
        <v>38196632</v>
      </c>
      <c r="H183" s="23">
        <v>0</v>
      </c>
      <c r="I183" s="23">
        <v>680767573</v>
      </c>
      <c r="J183" s="23">
        <v>0</v>
      </c>
      <c r="K183" s="22" t="s">
        <v>3515</v>
      </c>
      <c r="L183" s="22" t="s">
        <v>3516</v>
      </c>
      <c r="M183" s="22" t="s">
        <v>3257</v>
      </c>
      <c r="N183" s="22" t="s">
        <v>3619</v>
      </c>
      <c r="O183" s="22" t="s">
        <v>3619</v>
      </c>
      <c r="P183" s="22" t="s">
        <v>3518</v>
      </c>
      <c r="Q183" s="22" t="str">
        <f t="shared" si="7"/>
        <v>P13101</v>
      </c>
      <c r="R183" t="str">
        <f t="shared" si="8"/>
        <v>Panoma</v>
      </c>
      <c r="S183" s="32" t="s">
        <v>3147</v>
      </c>
      <c r="T183" s="8">
        <f t="shared" si="6"/>
        <v>8</v>
      </c>
      <c r="U183" t="s">
        <v>369</v>
      </c>
    </row>
    <row r="184" spans="1:21" hidden="1" x14ac:dyDescent="0.25">
      <c r="A184" s="21">
        <v>45513</v>
      </c>
      <c r="B184" s="21">
        <v>45513</v>
      </c>
      <c r="C184" s="22" t="s">
        <v>3016</v>
      </c>
      <c r="D184" s="22" t="s">
        <v>3620</v>
      </c>
      <c r="E184" s="22" t="s">
        <v>3186</v>
      </c>
      <c r="F184" s="22" t="s">
        <v>549</v>
      </c>
      <c r="G184" s="23">
        <v>30324934</v>
      </c>
      <c r="H184" s="23">
        <v>0</v>
      </c>
      <c r="I184" s="23">
        <v>711092507</v>
      </c>
      <c r="J184" s="23">
        <v>0</v>
      </c>
      <c r="K184" s="22" t="s">
        <v>3515</v>
      </c>
      <c r="L184" s="22" t="s">
        <v>3516</v>
      </c>
      <c r="M184" s="22" t="s">
        <v>3257</v>
      </c>
      <c r="N184" s="22" t="s">
        <v>3621</v>
      </c>
      <c r="O184" s="22" t="s">
        <v>3621</v>
      </c>
      <c r="P184" s="22" t="s">
        <v>3518</v>
      </c>
      <c r="Q184" s="22" t="str">
        <f t="shared" si="7"/>
        <v>P112B10</v>
      </c>
      <c r="R184" t="str">
        <f t="shared" si="8"/>
        <v>ThePathway</v>
      </c>
      <c r="S184" s="32" t="s">
        <v>3147</v>
      </c>
      <c r="T184" s="8">
        <f t="shared" si="6"/>
        <v>8</v>
      </c>
      <c r="U184" t="s">
        <v>369</v>
      </c>
    </row>
    <row r="185" spans="1:21" hidden="1" x14ac:dyDescent="0.25">
      <c r="A185" s="21">
        <v>45513</v>
      </c>
      <c r="B185" s="21">
        <v>45513</v>
      </c>
      <c r="C185" s="22" t="s">
        <v>3016</v>
      </c>
      <c r="D185" s="22" t="s">
        <v>3622</v>
      </c>
      <c r="E185" s="22" t="s">
        <v>3186</v>
      </c>
      <c r="F185" s="22" t="s">
        <v>549</v>
      </c>
      <c r="G185" s="23">
        <v>10830010</v>
      </c>
      <c r="H185" s="23">
        <v>0</v>
      </c>
      <c r="I185" s="23">
        <v>721922517</v>
      </c>
      <c r="J185" s="23">
        <v>0</v>
      </c>
      <c r="K185" s="22" t="s">
        <v>3515</v>
      </c>
      <c r="L185" s="22" t="s">
        <v>3516</v>
      </c>
      <c r="M185" s="22" t="s">
        <v>3257</v>
      </c>
      <c r="N185" s="22" t="s">
        <v>3623</v>
      </c>
      <c r="O185" s="22" t="s">
        <v>3623</v>
      </c>
      <c r="P185" s="22" t="s">
        <v>3518</v>
      </c>
      <c r="Q185" s="22" t="str">
        <f t="shared" si="7"/>
        <v>P10611</v>
      </c>
      <c r="R185" t="str">
        <f t="shared" si="8"/>
        <v>ThePathway</v>
      </c>
      <c r="S185" s="32" t="s">
        <v>3147</v>
      </c>
      <c r="T185" s="8">
        <f t="shared" si="6"/>
        <v>8</v>
      </c>
      <c r="U185" t="s">
        <v>369</v>
      </c>
    </row>
    <row r="186" spans="1:21" hidden="1" x14ac:dyDescent="0.25">
      <c r="A186" s="21">
        <v>45516</v>
      </c>
      <c r="B186" s="21">
        <v>45516</v>
      </c>
      <c r="C186" s="22" t="s">
        <v>3624</v>
      </c>
      <c r="D186" s="22" t="s">
        <v>3625</v>
      </c>
      <c r="E186" s="22" t="s">
        <v>3186</v>
      </c>
      <c r="F186" s="22" t="s">
        <v>603</v>
      </c>
      <c r="G186" s="23">
        <v>13636364</v>
      </c>
      <c r="H186" s="23">
        <v>0</v>
      </c>
      <c r="I186" s="23">
        <v>735558881</v>
      </c>
      <c r="J186" s="23">
        <v>0</v>
      </c>
      <c r="K186" s="22" t="s">
        <v>736</v>
      </c>
      <c r="L186" s="22" t="s">
        <v>737</v>
      </c>
      <c r="M186" s="22" t="s">
        <v>692</v>
      </c>
      <c r="N186" s="22" t="s">
        <v>3626</v>
      </c>
      <c r="O186" s="22" t="s">
        <v>3626</v>
      </c>
      <c r="P186" s="22" t="s">
        <v>734</v>
      </c>
      <c r="Q186" s="22" t="str">
        <f t="shared" si="7"/>
        <v>S10603A</v>
      </c>
      <c r="R186" t="str">
        <f t="shared" si="8"/>
        <v>Symphony</v>
      </c>
      <c r="S186" s="32" t="s">
        <v>3148</v>
      </c>
      <c r="T186" s="8">
        <f t="shared" si="6"/>
        <v>8</v>
      </c>
      <c r="U186" t="s">
        <v>369</v>
      </c>
    </row>
    <row r="187" spans="1:21" hidden="1" x14ac:dyDescent="0.25">
      <c r="A187" s="21">
        <v>45517</v>
      </c>
      <c r="B187" s="21">
        <v>45517</v>
      </c>
      <c r="C187" s="22" t="s">
        <v>3627</v>
      </c>
      <c r="D187" s="22" t="s">
        <v>3628</v>
      </c>
      <c r="E187" s="22" t="s">
        <v>3186</v>
      </c>
      <c r="F187" s="22" t="s">
        <v>603</v>
      </c>
      <c r="G187" s="23">
        <v>31880104</v>
      </c>
      <c r="H187" s="23">
        <v>0</v>
      </c>
      <c r="I187" s="23">
        <v>767438985</v>
      </c>
      <c r="J187" s="23">
        <v>0</v>
      </c>
      <c r="K187" s="22" t="s">
        <v>993</v>
      </c>
      <c r="L187" s="22" t="s">
        <v>994</v>
      </c>
      <c r="M187" s="22" t="s">
        <v>3187</v>
      </c>
      <c r="N187" s="22" t="s">
        <v>3629</v>
      </c>
      <c r="O187" s="22" t="s">
        <v>3629</v>
      </c>
      <c r="P187" s="22" t="s">
        <v>695</v>
      </c>
      <c r="Q187" s="22" t="str">
        <f t="shared" si="7"/>
        <v>S1.10.10</v>
      </c>
      <c r="R187" t="str">
        <f t="shared" si="8"/>
        <v>LUMIHanoi</v>
      </c>
      <c r="S187" s="32" t="s">
        <v>3146</v>
      </c>
      <c r="T187" s="8">
        <f t="shared" si="6"/>
        <v>8</v>
      </c>
      <c r="U187" t="s">
        <v>369</v>
      </c>
    </row>
    <row r="188" spans="1:21" hidden="1" x14ac:dyDescent="0.25">
      <c r="A188" s="21">
        <v>45517</v>
      </c>
      <c r="B188" s="21">
        <v>45517</v>
      </c>
      <c r="C188" s="22" t="s">
        <v>3627</v>
      </c>
      <c r="D188" s="22" t="s">
        <v>3630</v>
      </c>
      <c r="E188" s="22" t="s">
        <v>3186</v>
      </c>
      <c r="F188" s="22" t="s">
        <v>603</v>
      </c>
      <c r="G188" s="23">
        <v>3188011</v>
      </c>
      <c r="H188" s="23">
        <v>0</v>
      </c>
      <c r="I188" s="23">
        <v>770626996</v>
      </c>
      <c r="J188" s="23">
        <v>0</v>
      </c>
      <c r="K188" s="22" t="s">
        <v>993</v>
      </c>
      <c r="L188" s="22" t="s">
        <v>994</v>
      </c>
      <c r="M188" s="22" t="s">
        <v>3224</v>
      </c>
      <c r="N188" s="22" t="s">
        <v>3629</v>
      </c>
      <c r="O188" s="22" t="s">
        <v>3629</v>
      </c>
      <c r="P188" s="22" t="s">
        <v>695</v>
      </c>
      <c r="Q188" s="22" t="str">
        <f t="shared" si="7"/>
        <v>S1.10.10</v>
      </c>
      <c r="R188" t="str">
        <f t="shared" si="8"/>
        <v>LUMIHanoi</v>
      </c>
      <c r="S188" s="32" t="s">
        <v>3146</v>
      </c>
      <c r="T188" s="8">
        <f t="shared" si="6"/>
        <v>8</v>
      </c>
      <c r="U188" t="s">
        <v>369</v>
      </c>
    </row>
    <row r="189" spans="1:21" hidden="1" x14ac:dyDescent="0.25">
      <c r="A189" s="21">
        <v>45517</v>
      </c>
      <c r="B189" s="21">
        <v>45517</v>
      </c>
      <c r="C189" s="22" t="s">
        <v>3631</v>
      </c>
      <c r="D189" s="22" t="s">
        <v>3632</v>
      </c>
      <c r="E189" s="22" t="s">
        <v>3186</v>
      </c>
      <c r="F189" s="22" t="s">
        <v>603</v>
      </c>
      <c r="G189" s="23">
        <v>2572434</v>
      </c>
      <c r="H189" s="23">
        <v>0</v>
      </c>
      <c r="I189" s="23">
        <v>773199430</v>
      </c>
      <c r="J189" s="23">
        <v>0</v>
      </c>
      <c r="K189" s="22" t="s">
        <v>993</v>
      </c>
      <c r="L189" s="22" t="s">
        <v>994</v>
      </c>
      <c r="M189" s="22" t="s">
        <v>3224</v>
      </c>
      <c r="N189" s="22" t="s">
        <v>3633</v>
      </c>
      <c r="O189" s="22" t="s">
        <v>3633</v>
      </c>
      <c r="P189" s="22" t="s">
        <v>695</v>
      </c>
      <c r="Q189" s="22" t="str">
        <f t="shared" si="7"/>
        <v>S1.11.02</v>
      </c>
      <c r="R189" t="str">
        <f t="shared" si="8"/>
        <v>LUMIHanoi</v>
      </c>
      <c r="S189" s="32" t="s">
        <v>3146</v>
      </c>
      <c r="T189" s="8">
        <f t="shared" si="6"/>
        <v>8</v>
      </c>
      <c r="U189" t="s">
        <v>369</v>
      </c>
    </row>
    <row r="190" spans="1:21" hidden="1" x14ac:dyDescent="0.25">
      <c r="A190" s="21">
        <v>45517</v>
      </c>
      <c r="B190" s="21">
        <v>45517</v>
      </c>
      <c r="C190" s="22" t="s">
        <v>3634</v>
      </c>
      <c r="D190" s="22" t="s">
        <v>3635</v>
      </c>
      <c r="E190" s="22" t="s">
        <v>3186</v>
      </c>
      <c r="F190" s="22" t="s">
        <v>603</v>
      </c>
      <c r="G190" s="23">
        <v>33645441</v>
      </c>
      <c r="H190" s="23">
        <v>0</v>
      </c>
      <c r="I190" s="23">
        <v>806844871</v>
      </c>
      <c r="J190" s="23">
        <v>0</v>
      </c>
      <c r="K190" s="22" t="s">
        <v>993</v>
      </c>
      <c r="L190" s="22" t="s">
        <v>994</v>
      </c>
      <c r="M190" s="22" t="s">
        <v>3187</v>
      </c>
      <c r="N190" s="22" t="s">
        <v>3636</v>
      </c>
      <c r="O190" s="22" t="s">
        <v>3636</v>
      </c>
      <c r="P190" s="22" t="s">
        <v>695</v>
      </c>
      <c r="Q190" s="22" t="str">
        <f t="shared" si="7"/>
        <v>S1.11.15</v>
      </c>
      <c r="R190" t="str">
        <f t="shared" si="8"/>
        <v>LUMIHanoi</v>
      </c>
      <c r="S190" s="32" t="s">
        <v>3146</v>
      </c>
      <c r="T190" s="8">
        <f t="shared" si="6"/>
        <v>8</v>
      </c>
      <c r="U190" t="s">
        <v>369</v>
      </c>
    </row>
    <row r="191" spans="1:21" hidden="1" x14ac:dyDescent="0.25">
      <c r="A191" s="21">
        <v>45517</v>
      </c>
      <c r="B191" s="21">
        <v>45517</v>
      </c>
      <c r="C191" s="22" t="s">
        <v>3637</v>
      </c>
      <c r="D191" s="22" t="s">
        <v>3638</v>
      </c>
      <c r="E191" s="22" t="s">
        <v>3186</v>
      </c>
      <c r="F191" s="22" t="s">
        <v>603</v>
      </c>
      <c r="G191" s="23">
        <v>2610979</v>
      </c>
      <c r="H191" s="23">
        <v>0</v>
      </c>
      <c r="I191" s="23">
        <v>809455850</v>
      </c>
      <c r="J191" s="23">
        <v>0</v>
      </c>
      <c r="K191" s="22" t="s">
        <v>993</v>
      </c>
      <c r="L191" s="22" t="s">
        <v>994</v>
      </c>
      <c r="M191" s="22" t="s">
        <v>3224</v>
      </c>
      <c r="N191" s="22" t="s">
        <v>3639</v>
      </c>
      <c r="O191" s="22" t="s">
        <v>3639</v>
      </c>
      <c r="P191" s="22" t="s">
        <v>695</v>
      </c>
      <c r="Q191" s="22" t="str">
        <f t="shared" si="7"/>
        <v>S2.04.12</v>
      </c>
      <c r="R191" t="str">
        <f t="shared" si="8"/>
        <v>LUMIHanoi</v>
      </c>
      <c r="S191" s="32" t="s">
        <v>3146</v>
      </c>
      <c r="T191" s="8">
        <f t="shared" si="6"/>
        <v>8</v>
      </c>
      <c r="U191" t="s">
        <v>369</v>
      </c>
    </row>
    <row r="192" spans="1:21" hidden="1" x14ac:dyDescent="0.25">
      <c r="A192" s="21">
        <v>45517</v>
      </c>
      <c r="B192" s="21">
        <v>45517</v>
      </c>
      <c r="C192" s="22" t="s">
        <v>3640</v>
      </c>
      <c r="D192" s="22" t="s">
        <v>3641</v>
      </c>
      <c r="E192" s="22" t="s">
        <v>3186</v>
      </c>
      <c r="F192" s="22" t="s">
        <v>603</v>
      </c>
      <c r="G192" s="23">
        <v>2549949</v>
      </c>
      <c r="H192" s="23">
        <v>0</v>
      </c>
      <c r="I192" s="23">
        <v>812005799</v>
      </c>
      <c r="J192" s="23">
        <v>0</v>
      </c>
      <c r="K192" s="22" t="s">
        <v>993</v>
      </c>
      <c r="L192" s="22" t="s">
        <v>994</v>
      </c>
      <c r="M192" s="22" t="s">
        <v>3224</v>
      </c>
      <c r="N192" s="22" t="s">
        <v>3642</v>
      </c>
      <c r="O192" s="22" t="s">
        <v>3642</v>
      </c>
      <c r="P192" s="22" t="s">
        <v>695</v>
      </c>
      <c r="Q192" s="22" t="str">
        <f t="shared" si="7"/>
        <v>S2.15.12</v>
      </c>
      <c r="R192" t="str">
        <f t="shared" si="8"/>
        <v>LUMIHanoi</v>
      </c>
      <c r="S192" s="32" t="s">
        <v>3146</v>
      </c>
      <c r="T192" s="8">
        <f t="shared" si="6"/>
        <v>8</v>
      </c>
      <c r="U192" t="s">
        <v>369</v>
      </c>
    </row>
    <row r="193" spans="1:21" hidden="1" x14ac:dyDescent="0.25">
      <c r="A193" s="21">
        <v>45517</v>
      </c>
      <c r="B193" s="21">
        <v>45517</v>
      </c>
      <c r="C193" s="22" t="s">
        <v>3643</v>
      </c>
      <c r="D193" s="22" t="s">
        <v>3644</v>
      </c>
      <c r="E193" s="22" t="s">
        <v>3186</v>
      </c>
      <c r="F193" s="22" t="s">
        <v>603</v>
      </c>
      <c r="G193" s="23">
        <v>3340066</v>
      </c>
      <c r="H193" s="23">
        <v>0</v>
      </c>
      <c r="I193" s="23">
        <v>815345865</v>
      </c>
      <c r="J193" s="23">
        <v>0</v>
      </c>
      <c r="K193" s="22" t="s">
        <v>993</v>
      </c>
      <c r="L193" s="22" t="s">
        <v>994</v>
      </c>
      <c r="M193" s="22" t="s">
        <v>3224</v>
      </c>
      <c r="N193" s="22" t="s">
        <v>3645</v>
      </c>
      <c r="O193" s="22" t="s">
        <v>3645</v>
      </c>
      <c r="P193" s="22" t="s">
        <v>695</v>
      </c>
      <c r="Q193" s="22" t="str">
        <f t="shared" si="7"/>
        <v>S3.33.10</v>
      </c>
      <c r="R193" t="str">
        <f t="shared" si="8"/>
        <v>LUMIHanoi</v>
      </c>
      <c r="S193" s="32" t="s">
        <v>3146</v>
      </c>
      <c r="T193" s="8">
        <f t="shared" si="6"/>
        <v>8</v>
      </c>
      <c r="U193" t="s">
        <v>369</v>
      </c>
    </row>
    <row r="194" spans="1:21" hidden="1" x14ac:dyDescent="0.25">
      <c r="A194" s="21">
        <v>45517</v>
      </c>
      <c r="B194" s="21">
        <v>45517</v>
      </c>
      <c r="C194" s="22" t="s">
        <v>3646</v>
      </c>
      <c r="D194" s="22" t="s">
        <v>3647</v>
      </c>
      <c r="E194" s="22" t="s">
        <v>3186</v>
      </c>
      <c r="F194" s="22" t="s">
        <v>603</v>
      </c>
      <c r="G194" s="23">
        <v>2612049</v>
      </c>
      <c r="H194" s="23">
        <v>0</v>
      </c>
      <c r="I194" s="23">
        <v>817957914</v>
      </c>
      <c r="J194" s="23">
        <v>0</v>
      </c>
      <c r="K194" s="22" t="s">
        <v>993</v>
      </c>
      <c r="L194" s="22" t="s">
        <v>994</v>
      </c>
      <c r="M194" s="22" t="s">
        <v>3224</v>
      </c>
      <c r="N194" s="22" t="s">
        <v>3648</v>
      </c>
      <c r="O194" s="22" t="s">
        <v>3648</v>
      </c>
      <c r="P194" s="22" t="s">
        <v>695</v>
      </c>
      <c r="Q194" s="22" t="str">
        <f t="shared" si="7"/>
        <v>S6.09.18</v>
      </c>
      <c r="R194" t="str">
        <f t="shared" si="8"/>
        <v>LUMIHanoi</v>
      </c>
      <c r="S194" s="32" t="s">
        <v>3146</v>
      </c>
      <c r="T194" s="8">
        <f t="shared" si="6"/>
        <v>8</v>
      </c>
      <c r="U194" t="s">
        <v>369</v>
      </c>
    </row>
    <row r="195" spans="1:21" hidden="1" x14ac:dyDescent="0.25">
      <c r="A195" s="21">
        <v>45517</v>
      </c>
      <c r="B195" s="21">
        <v>45517</v>
      </c>
      <c r="C195" s="22" t="s">
        <v>3649</v>
      </c>
      <c r="D195" s="22" t="s">
        <v>3650</v>
      </c>
      <c r="E195" s="22" t="s">
        <v>3186</v>
      </c>
      <c r="F195" s="22" t="s">
        <v>603</v>
      </c>
      <c r="G195" s="23">
        <v>1663579</v>
      </c>
      <c r="H195" s="23">
        <v>0</v>
      </c>
      <c r="I195" s="23">
        <v>819621493</v>
      </c>
      <c r="J195" s="23">
        <v>0</v>
      </c>
      <c r="K195" s="22" t="s">
        <v>993</v>
      </c>
      <c r="L195" s="22" t="s">
        <v>994</v>
      </c>
      <c r="M195" s="22" t="s">
        <v>3224</v>
      </c>
      <c r="N195" s="22" t="s">
        <v>3297</v>
      </c>
      <c r="O195" s="22" t="s">
        <v>3297</v>
      </c>
      <c r="P195" s="22" t="s">
        <v>695</v>
      </c>
      <c r="Q195" s="22" t="str">
        <f t="shared" si="7"/>
        <v>T11701</v>
      </c>
      <c r="R195" t="str">
        <f t="shared" si="8"/>
        <v>SunPonte</v>
      </c>
      <c r="S195" s="32" t="s">
        <v>3146</v>
      </c>
      <c r="T195" s="8">
        <f t="shared" si="6"/>
        <v>8</v>
      </c>
      <c r="U195" t="s">
        <v>369</v>
      </c>
    </row>
    <row r="196" spans="1:21" hidden="1" x14ac:dyDescent="0.25">
      <c r="A196" s="21">
        <v>45517</v>
      </c>
      <c r="B196" s="21">
        <v>45517</v>
      </c>
      <c r="C196" s="22" t="s">
        <v>3651</v>
      </c>
      <c r="D196" s="22" t="s">
        <v>3652</v>
      </c>
      <c r="E196" s="22" t="s">
        <v>3186</v>
      </c>
      <c r="F196" s="22" t="s">
        <v>603</v>
      </c>
      <c r="G196" s="23">
        <v>800654</v>
      </c>
      <c r="H196" s="23">
        <v>0</v>
      </c>
      <c r="I196" s="23">
        <v>820422147</v>
      </c>
      <c r="J196" s="23">
        <v>0</v>
      </c>
      <c r="K196" s="22" t="s">
        <v>993</v>
      </c>
      <c r="L196" s="22" t="s">
        <v>994</v>
      </c>
      <c r="M196" s="22" t="s">
        <v>3224</v>
      </c>
      <c r="N196" s="22" t="s">
        <v>3325</v>
      </c>
      <c r="O196" s="22" t="s">
        <v>3325</v>
      </c>
      <c r="P196" s="22" t="s">
        <v>695</v>
      </c>
      <c r="Q196" s="22" t="str">
        <f t="shared" si="7"/>
        <v>T22309</v>
      </c>
      <c r="R196" t="str">
        <f t="shared" si="8"/>
        <v>SunPonte</v>
      </c>
      <c r="S196" s="32" t="s">
        <v>3146</v>
      </c>
      <c r="T196" s="8">
        <f t="shared" ref="T196:T259" si="9">+MONTH(A196)</f>
        <v>8</v>
      </c>
      <c r="U196" t="s">
        <v>369</v>
      </c>
    </row>
    <row r="197" spans="1:21" hidden="1" x14ac:dyDescent="0.25">
      <c r="A197" s="21">
        <v>45517</v>
      </c>
      <c r="B197" s="21">
        <v>45517</v>
      </c>
      <c r="C197" s="22" t="s">
        <v>3653</v>
      </c>
      <c r="D197" s="22" t="s">
        <v>3654</v>
      </c>
      <c r="E197" s="22" t="s">
        <v>3186</v>
      </c>
      <c r="F197" s="22" t="s">
        <v>603</v>
      </c>
      <c r="G197" s="23">
        <v>10460281</v>
      </c>
      <c r="H197" s="23">
        <v>0</v>
      </c>
      <c r="I197" s="23">
        <v>830882428</v>
      </c>
      <c r="J197" s="23">
        <v>0</v>
      </c>
      <c r="K197" s="22" t="s">
        <v>1079</v>
      </c>
      <c r="L197" s="22" t="s">
        <v>1080</v>
      </c>
      <c r="M197" s="22" t="s">
        <v>3187</v>
      </c>
      <c r="N197" s="22" t="s">
        <v>3655</v>
      </c>
      <c r="O197" s="22" t="s">
        <v>3655</v>
      </c>
      <c r="P197" s="22" t="s">
        <v>695</v>
      </c>
      <c r="Q197" s="22" t="str">
        <f t="shared" ref="Q197:Q260" si="10">IFERROR(LEFT(N197,FIND("_",N197)-1),"")</f>
        <v>P112B03A</v>
      </c>
      <c r="R197" t="str">
        <f t="shared" ref="R197:R260" si="11">IFERROR(RIGHT(N197,LEN(N197)-FIND("_",N197)),"")</f>
        <v>ThePathway</v>
      </c>
      <c r="S197" s="32" t="s">
        <v>3146</v>
      </c>
      <c r="T197" s="8">
        <f t="shared" si="9"/>
        <v>8</v>
      </c>
      <c r="U197" t="s">
        <v>369</v>
      </c>
    </row>
    <row r="198" spans="1:21" hidden="1" x14ac:dyDescent="0.25">
      <c r="A198" s="21">
        <v>45517</v>
      </c>
      <c r="B198" s="21">
        <v>45517</v>
      </c>
      <c r="C198" s="22" t="s">
        <v>3653</v>
      </c>
      <c r="D198" s="22" t="s">
        <v>3656</v>
      </c>
      <c r="E198" s="22" t="s">
        <v>3186</v>
      </c>
      <c r="F198" s="22" t="s">
        <v>603</v>
      </c>
      <c r="G198" s="23">
        <v>871690</v>
      </c>
      <c r="H198" s="23">
        <v>0</v>
      </c>
      <c r="I198" s="23">
        <v>831754118</v>
      </c>
      <c r="J198" s="23">
        <v>0</v>
      </c>
      <c r="K198" s="22" t="s">
        <v>1079</v>
      </c>
      <c r="L198" s="22" t="s">
        <v>1080</v>
      </c>
      <c r="M198" s="22" t="s">
        <v>3224</v>
      </c>
      <c r="N198" s="22" t="s">
        <v>3655</v>
      </c>
      <c r="O198" s="22" t="s">
        <v>3655</v>
      </c>
      <c r="P198" s="22" t="s">
        <v>695</v>
      </c>
      <c r="Q198" s="22" t="str">
        <f t="shared" si="10"/>
        <v>P112B03A</v>
      </c>
      <c r="R198" t="str">
        <f t="shared" si="11"/>
        <v>ThePathway</v>
      </c>
      <c r="S198" s="32" t="s">
        <v>3146</v>
      </c>
      <c r="T198" s="8">
        <f t="shared" si="9"/>
        <v>8</v>
      </c>
      <c r="U198" t="s">
        <v>369</v>
      </c>
    </row>
    <row r="199" spans="1:21" hidden="1" x14ac:dyDescent="0.25">
      <c r="A199" s="21">
        <v>45517</v>
      </c>
      <c r="B199" s="21">
        <v>45517</v>
      </c>
      <c r="C199" s="22" t="s">
        <v>3653</v>
      </c>
      <c r="D199" s="22" t="s">
        <v>3657</v>
      </c>
      <c r="E199" s="22" t="s">
        <v>3186</v>
      </c>
      <c r="F199" s="22" t="s">
        <v>603</v>
      </c>
      <c r="G199" s="23">
        <v>435845</v>
      </c>
      <c r="H199" s="23">
        <v>0</v>
      </c>
      <c r="I199" s="23">
        <v>832189963</v>
      </c>
      <c r="J199" s="23">
        <v>0</v>
      </c>
      <c r="K199" s="22" t="s">
        <v>1079</v>
      </c>
      <c r="L199" s="22" t="s">
        <v>1080</v>
      </c>
      <c r="M199" s="22" t="s">
        <v>3224</v>
      </c>
      <c r="N199" s="22" t="s">
        <v>3655</v>
      </c>
      <c r="O199" s="22" t="s">
        <v>3655</v>
      </c>
      <c r="P199" s="22" t="s">
        <v>695</v>
      </c>
      <c r="Q199" s="22" t="str">
        <f t="shared" si="10"/>
        <v>P112B03A</v>
      </c>
      <c r="R199" t="str">
        <f t="shared" si="11"/>
        <v>ThePathway</v>
      </c>
      <c r="S199" s="32" t="s">
        <v>3146</v>
      </c>
      <c r="T199" s="8">
        <f t="shared" si="9"/>
        <v>8</v>
      </c>
      <c r="U199" t="s">
        <v>369</v>
      </c>
    </row>
    <row r="200" spans="1:21" hidden="1" x14ac:dyDescent="0.25">
      <c r="A200" s="21">
        <v>45517</v>
      </c>
      <c r="B200" s="21">
        <v>45517</v>
      </c>
      <c r="C200" s="22" t="s">
        <v>3658</v>
      </c>
      <c r="D200" s="22" t="s">
        <v>3659</v>
      </c>
      <c r="E200" s="22" t="s">
        <v>3186</v>
      </c>
      <c r="F200" s="22" t="s">
        <v>603</v>
      </c>
      <c r="G200" s="23">
        <v>8749797</v>
      </c>
      <c r="H200" s="23">
        <v>0</v>
      </c>
      <c r="I200" s="23">
        <v>840939760</v>
      </c>
      <c r="J200" s="23">
        <v>0</v>
      </c>
      <c r="K200" s="22" t="s">
        <v>1079</v>
      </c>
      <c r="L200" s="22" t="s">
        <v>1080</v>
      </c>
      <c r="M200" s="22" t="s">
        <v>3187</v>
      </c>
      <c r="N200" s="22" t="s">
        <v>3660</v>
      </c>
      <c r="O200" s="22" t="s">
        <v>3660</v>
      </c>
      <c r="P200" s="22" t="s">
        <v>695</v>
      </c>
      <c r="Q200" s="22" t="str">
        <f t="shared" si="10"/>
        <v>P11610</v>
      </c>
      <c r="R200" t="str">
        <f t="shared" si="11"/>
        <v>ThePathway</v>
      </c>
      <c r="S200" s="32" t="s">
        <v>3146</v>
      </c>
      <c r="T200" s="8">
        <f t="shared" si="9"/>
        <v>8</v>
      </c>
      <c r="U200" t="s">
        <v>369</v>
      </c>
    </row>
    <row r="201" spans="1:21" hidden="1" x14ac:dyDescent="0.25">
      <c r="A201" s="21">
        <v>45517</v>
      </c>
      <c r="B201" s="21">
        <v>45517</v>
      </c>
      <c r="C201" s="22" t="s">
        <v>3658</v>
      </c>
      <c r="D201" s="22" t="s">
        <v>3661</v>
      </c>
      <c r="E201" s="22" t="s">
        <v>3186</v>
      </c>
      <c r="F201" s="22" t="s">
        <v>603</v>
      </c>
      <c r="G201" s="23">
        <v>729150</v>
      </c>
      <c r="H201" s="23">
        <v>0</v>
      </c>
      <c r="I201" s="23">
        <v>841668910</v>
      </c>
      <c r="J201" s="23">
        <v>0</v>
      </c>
      <c r="K201" s="22" t="s">
        <v>1079</v>
      </c>
      <c r="L201" s="22" t="s">
        <v>1080</v>
      </c>
      <c r="M201" s="22" t="s">
        <v>3224</v>
      </c>
      <c r="N201" s="22" t="s">
        <v>3660</v>
      </c>
      <c r="O201" s="22" t="s">
        <v>3660</v>
      </c>
      <c r="P201" s="22" t="s">
        <v>695</v>
      </c>
      <c r="Q201" s="22" t="str">
        <f t="shared" si="10"/>
        <v>P11610</v>
      </c>
      <c r="R201" t="str">
        <f t="shared" si="11"/>
        <v>ThePathway</v>
      </c>
      <c r="S201" s="32" t="s">
        <v>3146</v>
      </c>
      <c r="T201" s="8">
        <f t="shared" si="9"/>
        <v>8</v>
      </c>
      <c r="U201" t="s">
        <v>369</v>
      </c>
    </row>
    <row r="202" spans="1:21" hidden="1" x14ac:dyDescent="0.25">
      <c r="A202" s="21">
        <v>45517</v>
      </c>
      <c r="B202" s="21">
        <v>45517</v>
      </c>
      <c r="C202" s="22" t="s">
        <v>3658</v>
      </c>
      <c r="D202" s="22" t="s">
        <v>3662</v>
      </c>
      <c r="E202" s="22" t="s">
        <v>3186</v>
      </c>
      <c r="F202" s="22" t="s">
        <v>603</v>
      </c>
      <c r="G202" s="23">
        <v>364575</v>
      </c>
      <c r="H202" s="23">
        <v>0</v>
      </c>
      <c r="I202" s="23">
        <v>842033485</v>
      </c>
      <c r="J202" s="23">
        <v>0</v>
      </c>
      <c r="K202" s="22" t="s">
        <v>1079</v>
      </c>
      <c r="L202" s="22" t="s">
        <v>1080</v>
      </c>
      <c r="M202" s="22" t="s">
        <v>3224</v>
      </c>
      <c r="N202" s="22" t="s">
        <v>3660</v>
      </c>
      <c r="O202" s="22" t="s">
        <v>3660</v>
      </c>
      <c r="P202" s="22" t="s">
        <v>695</v>
      </c>
      <c r="Q202" s="22" t="str">
        <f t="shared" si="10"/>
        <v>P11610</v>
      </c>
      <c r="R202" t="str">
        <f t="shared" si="11"/>
        <v>ThePathway</v>
      </c>
      <c r="S202" s="32" t="s">
        <v>3146</v>
      </c>
      <c r="T202" s="8">
        <f t="shared" si="9"/>
        <v>8</v>
      </c>
      <c r="U202" t="s">
        <v>369</v>
      </c>
    </row>
    <row r="203" spans="1:21" hidden="1" x14ac:dyDescent="0.25">
      <c r="A203" s="21">
        <v>45517</v>
      </c>
      <c r="B203" s="21">
        <v>45517</v>
      </c>
      <c r="C203" s="22" t="s">
        <v>3663</v>
      </c>
      <c r="D203" s="22" t="s">
        <v>3664</v>
      </c>
      <c r="E203" s="22" t="s">
        <v>3186</v>
      </c>
      <c r="F203" s="22" t="s">
        <v>603</v>
      </c>
      <c r="G203" s="23">
        <v>10864837</v>
      </c>
      <c r="H203" s="23">
        <v>0</v>
      </c>
      <c r="I203" s="23">
        <v>852898322</v>
      </c>
      <c r="J203" s="23">
        <v>0</v>
      </c>
      <c r="K203" s="22" t="s">
        <v>1079</v>
      </c>
      <c r="L203" s="22" t="s">
        <v>1080</v>
      </c>
      <c r="M203" s="22" t="s">
        <v>3187</v>
      </c>
      <c r="N203" s="22" t="s">
        <v>3665</v>
      </c>
      <c r="O203" s="22" t="s">
        <v>3665</v>
      </c>
      <c r="P203" s="22" t="s">
        <v>695</v>
      </c>
      <c r="Q203" s="22" t="str">
        <f t="shared" si="10"/>
        <v>P11708</v>
      </c>
      <c r="R203" t="str">
        <f t="shared" si="11"/>
        <v>ThePathway</v>
      </c>
      <c r="S203" s="32" t="s">
        <v>3146</v>
      </c>
      <c r="T203" s="8">
        <f t="shared" si="9"/>
        <v>8</v>
      </c>
      <c r="U203" t="s">
        <v>369</v>
      </c>
    </row>
    <row r="204" spans="1:21" hidden="1" x14ac:dyDescent="0.25">
      <c r="A204" s="21">
        <v>45517</v>
      </c>
      <c r="B204" s="21">
        <v>45517</v>
      </c>
      <c r="C204" s="22" t="s">
        <v>3663</v>
      </c>
      <c r="D204" s="22" t="s">
        <v>3666</v>
      </c>
      <c r="E204" s="22" t="s">
        <v>3186</v>
      </c>
      <c r="F204" s="22" t="s">
        <v>603</v>
      </c>
      <c r="G204" s="23">
        <v>905403</v>
      </c>
      <c r="H204" s="23">
        <v>0</v>
      </c>
      <c r="I204" s="23">
        <v>853803725</v>
      </c>
      <c r="J204" s="23">
        <v>0</v>
      </c>
      <c r="K204" s="22" t="s">
        <v>1079</v>
      </c>
      <c r="L204" s="22" t="s">
        <v>1080</v>
      </c>
      <c r="M204" s="22" t="s">
        <v>3224</v>
      </c>
      <c r="N204" s="22" t="s">
        <v>3665</v>
      </c>
      <c r="O204" s="22" t="s">
        <v>3665</v>
      </c>
      <c r="P204" s="22" t="s">
        <v>695</v>
      </c>
      <c r="Q204" s="22" t="str">
        <f t="shared" si="10"/>
        <v>P11708</v>
      </c>
      <c r="R204" t="str">
        <f t="shared" si="11"/>
        <v>ThePathway</v>
      </c>
      <c r="S204" s="32" t="s">
        <v>3146</v>
      </c>
      <c r="T204" s="8">
        <f t="shared" si="9"/>
        <v>8</v>
      </c>
      <c r="U204" t="s">
        <v>369</v>
      </c>
    </row>
    <row r="205" spans="1:21" hidden="1" x14ac:dyDescent="0.25">
      <c r="A205" s="21">
        <v>45517</v>
      </c>
      <c r="B205" s="21">
        <v>45517</v>
      </c>
      <c r="C205" s="22" t="s">
        <v>3663</v>
      </c>
      <c r="D205" s="22" t="s">
        <v>3667</v>
      </c>
      <c r="E205" s="22" t="s">
        <v>3186</v>
      </c>
      <c r="F205" s="22" t="s">
        <v>603</v>
      </c>
      <c r="G205" s="23">
        <v>452702</v>
      </c>
      <c r="H205" s="23">
        <v>0</v>
      </c>
      <c r="I205" s="23">
        <v>854256427</v>
      </c>
      <c r="J205" s="23">
        <v>0</v>
      </c>
      <c r="K205" s="22" t="s">
        <v>1079</v>
      </c>
      <c r="L205" s="22" t="s">
        <v>1080</v>
      </c>
      <c r="M205" s="22" t="s">
        <v>3224</v>
      </c>
      <c r="N205" s="22" t="s">
        <v>3665</v>
      </c>
      <c r="O205" s="22" t="s">
        <v>3665</v>
      </c>
      <c r="P205" s="22" t="s">
        <v>695</v>
      </c>
      <c r="Q205" s="22" t="str">
        <f t="shared" si="10"/>
        <v>P11708</v>
      </c>
      <c r="R205" t="str">
        <f t="shared" si="11"/>
        <v>ThePathway</v>
      </c>
      <c r="S205" s="32" t="s">
        <v>3146</v>
      </c>
      <c r="T205" s="8">
        <f t="shared" si="9"/>
        <v>8</v>
      </c>
      <c r="U205" t="s">
        <v>369</v>
      </c>
    </row>
    <row r="206" spans="1:21" hidden="1" x14ac:dyDescent="0.25">
      <c r="A206" s="21">
        <v>45517</v>
      </c>
      <c r="B206" s="21">
        <v>45517</v>
      </c>
      <c r="C206" s="22" t="s">
        <v>3668</v>
      </c>
      <c r="D206" s="22" t="s">
        <v>3669</v>
      </c>
      <c r="E206" s="22" t="s">
        <v>3186</v>
      </c>
      <c r="F206" s="22" t="s">
        <v>603</v>
      </c>
      <c r="G206" s="23">
        <v>3188011</v>
      </c>
      <c r="H206" s="23">
        <v>0</v>
      </c>
      <c r="I206" s="23">
        <v>857444438</v>
      </c>
      <c r="J206" s="23">
        <v>0</v>
      </c>
      <c r="K206" s="22" t="s">
        <v>1079</v>
      </c>
      <c r="L206" s="22" t="s">
        <v>1080</v>
      </c>
      <c r="M206" s="22" t="s">
        <v>3224</v>
      </c>
      <c r="N206" s="22" t="s">
        <v>3629</v>
      </c>
      <c r="O206" s="22" t="s">
        <v>3629</v>
      </c>
      <c r="P206" s="22" t="s">
        <v>695</v>
      </c>
      <c r="Q206" s="22" t="str">
        <f t="shared" si="10"/>
        <v>S1.10.10</v>
      </c>
      <c r="R206" t="str">
        <f t="shared" si="11"/>
        <v>LUMIHanoi</v>
      </c>
      <c r="S206" s="32" t="s">
        <v>3146</v>
      </c>
      <c r="T206" s="8">
        <f t="shared" si="9"/>
        <v>8</v>
      </c>
      <c r="U206" t="s">
        <v>369</v>
      </c>
    </row>
    <row r="207" spans="1:21" hidden="1" x14ac:dyDescent="0.25">
      <c r="A207" s="21">
        <v>45517</v>
      </c>
      <c r="B207" s="21">
        <v>45517</v>
      </c>
      <c r="C207" s="22" t="s">
        <v>3670</v>
      </c>
      <c r="D207" s="22" t="s">
        <v>3671</v>
      </c>
      <c r="E207" s="22" t="s">
        <v>3186</v>
      </c>
      <c r="F207" s="22" t="s">
        <v>603</v>
      </c>
      <c r="G207" s="23">
        <v>2572434</v>
      </c>
      <c r="H207" s="23">
        <v>0</v>
      </c>
      <c r="I207" s="23">
        <v>860016872</v>
      </c>
      <c r="J207" s="23">
        <v>0</v>
      </c>
      <c r="K207" s="22" t="s">
        <v>1079</v>
      </c>
      <c r="L207" s="22" t="s">
        <v>1080</v>
      </c>
      <c r="M207" s="22" t="s">
        <v>3224</v>
      </c>
      <c r="N207" s="22" t="s">
        <v>3633</v>
      </c>
      <c r="O207" s="22" t="s">
        <v>3633</v>
      </c>
      <c r="P207" s="22" t="s">
        <v>695</v>
      </c>
      <c r="Q207" s="22" t="str">
        <f t="shared" si="10"/>
        <v>S1.11.02</v>
      </c>
      <c r="R207" t="str">
        <f t="shared" si="11"/>
        <v>LUMIHanoi</v>
      </c>
      <c r="S207" s="32" t="s">
        <v>3146</v>
      </c>
      <c r="T207" s="8">
        <f t="shared" si="9"/>
        <v>8</v>
      </c>
      <c r="U207" t="s">
        <v>369</v>
      </c>
    </row>
    <row r="208" spans="1:21" hidden="1" x14ac:dyDescent="0.25">
      <c r="A208" s="21">
        <v>45517</v>
      </c>
      <c r="B208" s="21">
        <v>45517</v>
      </c>
      <c r="C208" s="22" t="s">
        <v>3672</v>
      </c>
      <c r="D208" s="22" t="s">
        <v>3673</v>
      </c>
      <c r="E208" s="22" t="s">
        <v>3186</v>
      </c>
      <c r="F208" s="22" t="s">
        <v>603</v>
      </c>
      <c r="G208" s="23">
        <v>2610979</v>
      </c>
      <c r="H208" s="23">
        <v>0</v>
      </c>
      <c r="I208" s="23">
        <v>862627851</v>
      </c>
      <c r="J208" s="23">
        <v>0</v>
      </c>
      <c r="K208" s="22" t="s">
        <v>1079</v>
      </c>
      <c r="L208" s="22" t="s">
        <v>1080</v>
      </c>
      <c r="M208" s="22" t="s">
        <v>3224</v>
      </c>
      <c r="N208" s="22" t="s">
        <v>3639</v>
      </c>
      <c r="O208" s="22" t="s">
        <v>3639</v>
      </c>
      <c r="P208" s="22" t="s">
        <v>695</v>
      </c>
      <c r="Q208" s="22" t="str">
        <f t="shared" si="10"/>
        <v>S2.04.12</v>
      </c>
      <c r="R208" t="str">
        <f t="shared" si="11"/>
        <v>LUMIHanoi</v>
      </c>
      <c r="S208" s="32" t="s">
        <v>3146</v>
      </c>
      <c r="T208" s="8">
        <f t="shared" si="9"/>
        <v>8</v>
      </c>
      <c r="U208" t="s">
        <v>369</v>
      </c>
    </row>
    <row r="209" spans="1:21" hidden="1" x14ac:dyDescent="0.25">
      <c r="A209" s="21">
        <v>45517</v>
      </c>
      <c r="B209" s="21">
        <v>45517</v>
      </c>
      <c r="C209" s="22" t="s">
        <v>3674</v>
      </c>
      <c r="D209" s="22" t="s">
        <v>3675</v>
      </c>
      <c r="E209" s="22" t="s">
        <v>3186</v>
      </c>
      <c r="F209" s="22" t="s">
        <v>603</v>
      </c>
      <c r="G209" s="23">
        <v>2549949</v>
      </c>
      <c r="H209" s="23">
        <v>0</v>
      </c>
      <c r="I209" s="23">
        <v>865177800</v>
      </c>
      <c r="J209" s="23">
        <v>0</v>
      </c>
      <c r="K209" s="22" t="s">
        <v>1079</v>
      </c>
      <c r="L209" s="22" t="s">
        <v>1080</v>
      </c>
      <c r="M209" s="22" t="s">
        <v>3224</v>
      </c>
      <c r="N209" s="22" t="s">
        <v>3642</v>
      </c>
      <c r="O209" s="22" t="s">
        <v>3642</v>
      </c>
      <c r="P209" s="22" t="s">
        <v>695</v>
      </c>
      <c r="Q209" s="22" t="str">
        <f t="shared" si="10"/>
        <v>S2.15.12</v>
      </c>
      <c r="R209" t="str">
        <f t="shared" si="11"/>
        <v>LUMIHanoi</v>
      </c>
      <c r="S209" s="32" t="s">
        <v>3146</v>
      </c>
      <c r="T209" s="8">
        <f t="shared" si="9"/>
        <v>8</v>
      </c>
      <c r="U209" t="s">
        <v>369</v>
      </c>
    </row>
    <row r="210" spans="1:21" hidden="1" x14ac:dyDescent="0.25">
      <c r="A210" s="21">
        <v>45517</v>
      </c>
      <c r="B210" s="21">
        <v>45517</v>
      </c>
      <c r="C210" s="22" t="s">
        <v>3676</v>
      </c>
      <c r="D210" s="22" t="s">
        <v>3677</v>
      </c>
      <c r="E210" s="22" t="s">
        <v>3186</v>
      </c>
      <c r="F210" s="22" t="s">
        <v>603</v>
      </c>
      <c r="G210" s="23">
        <v>3340066</v>
      </c>
      <c r="H210" s="23">
        <v>0</v>
      </c>
      <c r="I210" s="23">
        <v>868517866</v>
      </c>
      <c r="J210" s="23">
        <v>0</v>
      </c>
      <c r="K210" s="22" t="s">
        <v>1079</v>
      </c>
      <c r="L210" s="22" t="s">
        <v>1080</v>
      </c>
      <c r="M210" s="22" t="s">
        <v>3224</v>
      </c>
      <c r="N210" s="22" t="s">
        <v>3645</v>
      </c>
      <c r="O210" s="22" t="s">
        <v>3645</v>
      </c>
      <c r="P210" s="22" t="s">
        <v>695</v>
      </c>
      <c r="Q210" s="22" t="str">
        <f t="shared" si="10"/>
        <v>S3.33.10</v>
      </c>
      <c r="R210" t="str">
        <f t="shared" si="11"/>
        <v>LUMIHanoi</v>
      </c>
      <c r="S210" s="32" t="s">
        <v>3146</v>
      </c>
      <c r="T210" s="8">
        <f t="shared" si="9"/>
        <v>8</v>
      </c>
      <c r="U210" t="s">
        <v>369</v>
      </c>
    </row>
    <row r="211" spans="1:21" hidden="1" x14ac:dyDescent="0.25">
      <c r="A211" s="21">
        <v>45517</v>
      </c>
      <c r="B211" s="21">
        <v>45517</v>
      </c>
      <c r="C211" s="22" t="s">
        <v>3678</v>
      </c>
      <c r="D211" s="22" t="s">
        <v>3679</v>
      </c>
      <c r="E211" s="22" t="s">
        <v>3186</v>
      </c>
      <c r="F211" s="22" t="s">
        <v>603</v>
      </c>
      <c r="G211" s="23">
        <v>2612049</v>
      </c>
      <c r="H211" s="23">
        <v>0</v>
      </c>
      <c r="I211" s="23">
        <v>871129915</v>
      </c>
      <c r="J211" s="23">
        <v>0</v>
      </c>
      <c r="K211" s="22" t="s">
        <v>1079</v>
      </c>
      <c r="L211" s="22" t="s">
        <v>1080</v>
      </c>
      <c r="M211" s="22" t="s">
        <v>3224</v>
      </c>
      <c r="N211" s="22" t="s">
        <v>3648</v>
      </c>
      <c r="O211" s="22" t="s">
        <v>3648</v>
      </c>
      <c r="P211" s="22" t="s">
        <v>695</v>
      </c>
      <c r="Q211" s="22" t="str">
        <f t="shared" si="10"/>
        <v>S6.09.18</v>
      </c>
      <c r="R211" t="str">
        <f t="shared" si="11"/>
        <v>LUMIHanoi</v>
      </c>
      <c r="S211" s="32" t="s">
        <v>3146</v>
      </c>
      <c r="T211" s="8">
        <f t="shared" si="9"/>
        <v>8</v>
      </c>
      <c r="U211" t="s">
        <v>369</v>
      </c>
    </row>
    <row r="212" spans="1:21" hidden="1" x14ac:dyDescent="0.25">
      <c r="A212" s="21">
        <v>45517</v>
      </c>
      <c r="B212" s="21">
        <v>45517</v>
      </c>
      <c r="C212" s="22" t="s">
        <v>3680</v>
      </c>
      <c r="D212" s="22" t="s">
        <v>3681</v>
      </c>
      <c r="E212" s="22" t="s">
        <v>3186</v>
      </c>
      <c r="F212" s="22" t="s">
        <v>603</v>
      </c>
      <c r="G212" s="23">
        <v>1663579</v>
      </c>
      <c r="H212" s="23">
        <v>0</v>
      </c>
      <c r="I212" s="23">
        <v>872793494</v>
      </c>
      <c r="J212" s="23">
        <v>0</v>
      </c>
      <c r="K212" s="22" t="s">
        <v>1079</v>
      </c>
      <c r="L212" s="22" t="s">
        <v>1080</v>
      </c>
      <c r="M212" s="22" t="s">
        <v>3224</v>
      </c>
      <c r="N212" s="22" t="s">
        <v>3297</v>
      </c>
      <c r="O212" s="22" t="s">
        <v>3297</v>
      </c>
      <c r="P212" s="22" t="s">
        <v>695</v>
      </c>
      <c r="Q212" s="22" t="str">
        <f t="shared" si="10"/>
        <v>T11701</v>
      </c>
      <c r="R212" t="str">
        <f t="shared" si="11"/>
        <v>SunPonte</v>
      </c>
      <c r="S212" s="32" t="s">
        <v>3146</v>
      </c>
      <c r="T212" s="8">
        <f t="shared" si="9"/>
        <v>8</v>
      </c>
      <c r="U212" t="s">
        <v>369</v>
      </c>
    </row>
    <row r="213" spans="1:21" hidden="1" x14ac:dyDescent="0.25">
      <c r="A213" s="21">
        <v>45517</v>
      </c>
      <c r="B213" s="21">
        <v>45517</v>
      </c>
      <c r="C213" s="22" t="s">
        <v>3682</v>
      </c>
      <c r="D213" s="22" t="s">
        <v>3683</v>
      </c>
      <c r="E213" s="22" t="s">
        <v>3186</v>
      </c>
      <c r="F213" s="22" t="s">
        <v>603</v>
      </c>
      <c r="G213" s="23">
        <v>2096005</v>
      </c>
      <c r="H213" s="23">
        <v>0</v>
      </c>
      <c r="I213" s="23">
        <v>874889499</v>
      </c>
      <c r="J213" s="23">
        <v>0</v>
      </c>
      <c r="K213" s="22" t="s">
        <v>1079</v>
      </c>
      <c r="L213" s="22" t="s">
        <v>1080</v>
      </c>
      <c r="M213" s="22" t="s">
        <v>3224</v>
      </c>
      <c r="N213" s="22" t="s">
        <v>3684</v>
      </c>
      <c r="O213" s="22" t="s">
        <v>3684</v>
      </c>
      <c r="P213" s="22" t="s">
        <v>695</v>
      </c>
      <c r="Q213" s="22" t="str">
        <f t="shared" si="10"/>
        <v>T212B05</v>
      </c>
      <c r="R213" t="str">
        <f t="shared" si="11"/>
        <v>SunPonte</v>
      </c>
      <c r="S213" s="32" t="s">
        <v>3146</v>
      </c>
      <c r="T213" s="8">
        <f t="shared" si="9"/>
        <v>8</v>
      </c>
      <c r="U213" t="s">
        <v>369</v>
      </c>
    </row>
    <row r="214" spans="1:21" hidden="1" x14ac:dyDescent="0.25">
      <c r="A214" s="21">
        <v>45517</v>
      </c>
      <c r="B214" s="21">
        <v>45517</v>
      </c>
      <c r="C214" s="22" t="s">
        <v>3685</v>
      </c>
      <c r="D214" s="22" t="s">
        <v>3686</v>
      </c>
      <c r="E214" s="22" t="s">
        <v>3186</v>
      </c>
      <c r="F214" s="22" t="s">
        <v>603</v>
      </c>
      <c r="G214" s="23">
        <v>800654</v>
      </c>
      <c r="H214" s="23">
        <v>0</v>
      </c>
      <c r="I214" s="23">
        <v>875690153</v>
      </c>
      <c r="J214" s="23">
        <v>0</v>
      </c>
      <c r="K214" s="22" t="s">
        <v>1079</v>
      </c>
      <c r="L214" s="22" t="s">
        <v>1080</v>
      </c>
      <c r="M214" s="22" t="s">
        <v>3224</v>
      </c>
      <c r="N214" s="22" t="s">
        <v>3325</v>
      </c>
      <c r="O214" s="22" t="s">
        <v>3325</v>
      </c>
      <c r="P214" s="22" t="s">
        <v>695</v>
      </c>
      <c r="Q214" s="22" t="str">
        <f t="shared" si="10"/>
        <v>T22309</v>
      </c>
      <c r="R214" t="str">
        <f t="shared" si="11"/>
        <v>SunPonte</v>
      </c>
      <c r="S214" s="32" t="s">
        <v>3146</v>
      </c>
      <c r="T214" s="8">
        <f t="shared" si="9"/>
        <v>8</v>
      </c>
      <c r="U214" t="s">
        <v>369</v>
      </c>
    </row>
    <row r="215" spans="1:21" hidden="1" x14ac:dyDescent="0.25">
      <c r="A215" s="21">
        <v>45517</v>
      </c>
      <c r="B215" s="21">
        <v>45517</v>
      </c>
      <c r="C215" s="22" t="s">
        <v>3687</v>
      </c>
      <c r="D215" s="22" t="s">
        <v>3688</v>
      </c>
      <c r="E215" s="22" t="s">
        <v>3186</v>
      </c>
      <c r="F215" s="22" t="s">
        <v>691</v>
      </c>
      <c r="G215" s="23">
        <v>418218</v>
      </c>
      <c r="H215" s="23">
        <v>0</v>
      </c>
      <c r="I215" s="23">
        <v>876108371</v>
      </c>
      <c r="J215" s="23">
        <v>0</v>
      </c>
      <c r="K215" s="22" t="s">
        <v>3689</v>
      </c>
      <c r="L215" s="22" t="s">
        <v>3690</v>
      </c>
      <c r="M215" s="22" t="s">
        <v>3224</v>
      </c>
      <c r="N215" s="22" t="s">
        <v>3691</v>
      </c>
      <c r="O215" s="22" t="s">
        <v>3691</v>
      </c>
      <c r="P215" s="22" t="s">
        <v>695</v>
      </c>
      <c r="Q215" s="22" t="str">
        <f t="shared" si="10"/>
        <v>P10602</v>
      </c>
      <c r="R215" t="str">
        <f t="shared" si="11"/>
        <v>ThePathway</v>
      </c>
      <c r="S215" s="32" t="s">
        <v>3146</v>
      </c>
      <c r="T215" s="8">
        <f t="shared" si="9"/>
        <v>8</v>
      </c>
      <c r="U215" t="s">
        <v>369</v>
      </c>
    </row>
    <row r="216" spans="1:21" hidden="1" x14ac:dyDescent="0.25">
      <c r="A216" s="21">
        <v>45517</v>
      </c>
      <c r="B216" s="21">
        <v>45517</v>
      </c>
      <c r="C216" s="22" t="s">
        <v>3692</v>
      </c>
      <c r="D216" s="22" t="s">
        <v>3693</v>
      </c>
      <c r="E216" s="22" t="s">
        <v>3186</v>
      </c>
      <c r="F216" s="22" t="s">
        <v>691</v>
      </c>
      <c r="G216" s="23">
        <v>596030</v>
      </c>
      <c r="H216" s="23">
        <v>0</v>
      </c>
      <c r="I216" s="23">
        <v>876704401</v>
      </c>
      <c r="J216" s="23">
        <v>0</v>
      </c>
      <c r="K216" s="22" t="s">
        <v>3689</v>
      </c>
      <c r="L216" s="22" t="s">
        <v>3690</v>
      </c>
      <c r="M216" s="22" t="s">
        <v>3224</v>
      </c>
      <c r="N216" s="22" t="s">
        <v>3411</v>
      </c>
      <c r="O216" s="22" t="s">
        <v>3411</v>
      </c>
      <c r="P216" s="22" t="s">
        <v>695</v>
      </c>
      <c r="Q216" s="22" t="str">
        <f t="shared" si="10"/>
        <v>P10707</v>
      </c>
      <c r="R216" t="str">
        <f t="shared" si="11"/>
        <v>ThePathway</v>
      </c>
      <c r="S216" s="32" t="s">
        <v>3146</v>
      </c>
      <c r="T216" s="8">
        <f t="shared" si="9"/>
        <v>8</v>
      </c>
      <c r="U216" t="s">
        <v>369</v>
      </c>
    </row>
    <row r="217" spans="1:21" hidden="1" x14ac:dyDescent="0.25">
      <c r="A217" s="21">
        <v>45517</v>
      </c>
      <c r="B217" s="21">
        <v>45517</v>
      </c>
      <c r="C217" s="22" t="s">
        <v>3694</v>
      </c>
      <c r="D217" s="22" t="s">
        <v>3695</v>
      </c>
      <c r="E217" s="22" t="s">
        <v>3186</v>
      </c>
      <c r="F217" s="22" t="s">
        <v>691</v>
      </c>
      <c r="G217" s="23">
        <v>788419</v>
      </c>
      <c r="H217" s="23">
        <v>0</v>
      </c>
      <c r="I217" s="23">
        <v>877492820</v>
      </c>
      <c r="J217" s="23">
        <v>0</v>
      </c>
      <c r="K217" s="22" t="s">
        <v>3689</v>
      </c>
      <c r="L217" s="22" t="s">
        <v>3690</v>
      </c>
      <c r="M217" s="22" t="s">
        <v>3224</v>
      </c>
      <c r="N217" s="22" t="s">
        <v>3414</v>
      </c>
      <c r="O217" s="22" t="s">
        <v>3414</v>
      </c>
      <c r="P217" s="22" t="s">
        <v>695</v>
      </c>
      <c r="Q217" s="22" t="str">
        <f t="shared" si="10"/>
        <v>P10712B</v>
      </c>
      <c r="R217" t="str">
        <f t="shared" si="11"/>
        <v>ThePathway</v>
      </c>
      <c r="S217" s="32" t="s">
        <v>3146</v>
      </c>
      <c r="T217" s="8">
        <f t="shared" si="9"/>
        <v>8</v>
      </c>
      <c r="U217" t="s">
        <v>369</v>
      </c>
    </row>
    <row r="218" spans="1:21" hidden="1" x14ac:dyDescent="0.25">
      <c r="A218" s="21">
        <v>45517</v>
      </c>
      <c r="B218" s="21">
        <v>45517</v>
      </c>
      <c r="C218" s="22" t="s">
        <v>3696</v>
      </c>
      <c r="D218" s="22" t="s">
        <v>3697</v>
      </c>
      <c r="E218" s="22" t="s">
        <v>3186</v>
      </c>
      <c r="F218" s="22" t="s">
        <v>691</v>
      </c>
      <c r="G218" s="23">
        <v>435845</v>
      </c>
      <c r="H218" s="23">
        <v>0</v>
      </c>
      <c r="I218" s="23">
        <v>877928665</v>
      </c>
      <c r="J218" s="23">
        <v>0</v>
      </c>
      <c r="K218" s="22" t="s">
        <v>3689</v>
      </c>
      <c r="L218" s="22" t="s">
        <v>3690</v>
      </c>
      <c r="M218" s="22" t="s">
        <v>3224</v>
      </c>
      <c r="N218" s="22" t="s">
        <v>3655</v>
      </c>
      <c r="O218" s="22" t="s">
        <v>3655</v>
      </c>
      <c r="P218" s="22" t="s">
        <v>695</v>
      </c>
      <c r="Q218" s="22" t="str">
        <f t="shared" si="10"/>
        <v>P112B03A</v>
      </c>
      <c r="R218" t="str">
        <f t="shared" si="11"/>
        <v>ThePathway</v>
      </c>
      <c r="S218" s="32" t="s">
        <v>3146</v>
      </c>
      <c r="T218" s="8">
        <f t="shared" si="9"/>
        <v>8</v>
      </c>
      <c r="U218" t="s">
        <v>369</v>
      </c>
    </row>
    <row r="219" spans="1:21" hidden="1" x14ac:dyDescent="0.25">
      <c r="A219" s="21">
        <v>45517</v>
      </c>
      <c r="B219" s="21">
        <v>45517</v>
      </c>
      <c r="C219" s="22" t="s">
        <v>3698</v>
      </c>
      <c r="D219" s="22" t="s">
        <v>3699</v>
      </c>
      <c r="E219" s="22" t="s">
        <v>3186</v>
      </c>
      <c r="F219" s="22" t="s">
        <v>691</v>
      </c>
      <c r="G219" s="23">
        <v>373204</v>
      </c>
      <c r="H219" s="23">
        <v>0</v>
      </c>
      <c r="I219" s="23">
        <v>878301869</v>
      </c>
      <c r="J219" s="23">
        <v>0</v>
      </c>
      <c r="K219" s="22" t="s">
        <v>3689</v>
      </c>
      <c r="L219" s="22" t="s">
        <v>3690</v>
      </c>
      <c r="M219" s="22" t="s">
        <v>3224</v>
      </c>
      <c r="N219" s="22" t="s">
        <v>3700</v>
      </c>
      <c r="O219" s="22" t="s">
        <v>3700</v>
      </c>
      <c r="P219" s="22" t="s">
        <v>695</v>
      </c>
      <c r="Q219" s="22" t="str">
        <f t="shared" si="10"/>
        <v>P112B12</v>
      </c>
      <c r="R219" t="str">
        <f t="shared" si="11"/>
        <v>ThePathway</v>
      </c>
      <c r="S219" s="32" t="s">
        <v>3146</v>
      </c>
      <c r="T219" s="8">
        <f t="shared" si="9"/>
        <v>8</v>
      </c>
      <c r="U219" t="s">
        <v>369</v>
      </c>
    </row>
    <row r="220" spans="1:21" hidden="1" x14ac:dyDescent="0.25">
      <c r="A220" s="21">
        <v>45517</v>
      </c>
      <c r="B220" s="21">
        <v>45517</v>
      </c>
      <c r="C220" s="22" t="s">
        <v>3701</v>
      </c>
      <c r="D220" s="22" t="s">
        <v>3702</v>
      </c>
      <c r="E220" s="22" t="s">
        <v>3186</v>
      </c>
      <c r="F220" s="22" t="s">
        <v>691</v>
      </c>
      <c r="G220" s="23">
        <v>571900</v>
      </c>
      <c r="H220" s="23">
        <v>0</v>
      </c>
      <c r="I220" s="23">
        <v>878873769</v>
      </c>
      <c r="J220" s="23">
        <v>0</v>
      </c>
      <c r="K220" s="22" t="s">
        <v>3689</v>
      </c>
      <c r="L220" s="22" t="s">
        <v>3690</v>
      </c>
      <c r="M220" s="22" t="s">
        <v>3224</v>
      </c>
      <c r="N220" s="22" t="s">
        <v>3423</v>
      </c>
      <c r="O220" s="22" t="s">
        <v>3423</v>
      </c>
      <c r="P220" s="22" t="s">
        <v>695</v>
      </c>
      <c r="Q220" s="22" t="str">
        <f t="shared" si="10"/>
        <v>P112B12A</v>
      </c>
      <c r="R220" t="str">
        <f t="shared" si="11"/>
        <v>ThePathway</v>
      </c>
      <c r="S220" s="32" t="s">
        <v>3146</v>
      </c>
      <c r="T220" s="8">
        <f t="shared" si="9"/>
        <v>8</v>
      </c>
      <c r="U220" t="s">
        <v>369</v>
      </c>
    </row>
    <row r="221" spans="1:21" hidden="1" x14ac:dyDescent="0.25">
      <c r="A221" s="21">
        <v>45517</v>
      </c>
      <c r="B221" s="21">
        <v>45517</v>
      </c>
      <c r="C221" s="22" t="s">
        <v>3703</v>
      </c>
      <c r="D221" s="22" t="s">
        <v>3704</v>
      </c>
      <c r="E221" s="22" t="s">
        <v>3186</v>
      </c>
      <c r="F221" s="22" t="s">
        <v>691</v>
      </c>
      <c r="G221" s="23">
        <v>447242</v>
      </c>
      <c r="H221" s="23">
        <v>0</v>
      </c>
      <c r="I221" s="23">
        <v>879321011</v>
      </c>
      <c r="J221" s="23">
        <v>0</v>
      </c>
      <c r="K221" s="22" t="s">
        <v>3689</v>
      </c>
      <c r="L221" s="22" t="s">
        <v>3690</v>
      </c>
      <c r="M221" s="22" t="s">
        <v>3224</v>
      </c>
      <c r="N221" s="22" t="s">
        <v>3705</v>
      </c>
      <c r="O221" s="22" t="s">
        <v>3705</v>
      </c>
      <c r="P221" s="22" t="s">
        <v>695</v>
      </c>
      <c r="Q221" s="22" t="str">
        <f t="shared" si="10"/>
        <v>P11603</v>
      </c>
      <c r="R221" t="str">
        <f t="shared" si="11"/>
        <v>ThePathway</v>
      </c>
      <c r="S221" s="32" t="s">
        <v>3146</v>
      </c>
      <c r="T221" s="8">
        <f t="shared" si="9"/>
        <v>8</v>
      </c>
      <c r="U221" t="s">
        <v>369</v>
      </c>
    </row>
    <row r="222" spans="1:21" hidden="1" x14ac:dyDescent="0.25">
      <c r="A222" s="21">
        <v>45517</v>
      </c>
      <c r="B222" s="21">
        <v>45517</v>
      </c>
      <c r="C222" s="22" t="s">
        <v>3706</v>
      </c>
      <c r="D222" s="22" t="s">
        <v>3707</v>
      </c>
      <c r="E222" s="22" t="s">
        <v>3186</v>
      </c>
      <c r="F222" s="22" t="s">
        <v>691</v>
      </c>
      <c r="G222" s="23">
        <v>639719</v>
      </c>
      <c r="H222" s="23">
        <v>0</v>
      </c>
      <c r="I222" s="23">
        <v>879960730</v>
      </c>
      <c r="J222" s="23">
        <v>0</v>
      </c>
      <c r="K222" s="22" t="s">
        <v>3689</v>
      </c>
      <c r="L222" s="22" t="s">
        <v>3690</v>
      </c>
      <c r="M222" s="22" t="s">
        <v>3224</v>
      </c>
      <c r="N222" s="22" t="s">
        <v>3708</v>
      </c>
      <c r="O222" s="22" t="s">
        <v>3708</v>
      </c>
      <c r="P222" s="22" t="s">
        <v>695</v>
      </c>
      <c r="Q222" s="22" t="str">
        <f t="shared" si="10"/>
        <v>P11605</v>
      </c>
      <c r="R222" t="str">
        <f t="shared" si="11"/>
        <v>ThePathway</v>
      </c>
      <c r="S222" s="32" t="s">
        <v>3146</v>
      </c>
      <c r="T222" s="8">
        <f t="shared" si="9"/>
        <v>8</v>
      </c>
      <c r="U222" t="s">
        <v>369</v>
      </c>
    </row>
    <row r="223" spans="1:21" hidden="1" x14ac:dyDescent="0.25">
      <c r="A223" s="21">
        <v>45517</v>
      </c>
      <c r="B223" s="21">
        <v>45517</v>
      </c>
      <c r="C223" s="22" t="s">
        <v>3709</v>
      </c>
      <c r="D223" s="22" t="s">
        <v>3710</v>
      </c>
      <c r="E223" s="22" t="s">
        <v>3186</v>
      </c>
      <c r="F223" s="22" t="s">
        <v>691</v>
      </c>
      <c r="G223" s="23">
        <v>364575</v>
      </c>
      <c r="H223" s="23">
        <v>0</v>
      </c>
      <c r="I223" s="23">
        <v>880325305</v>
      </c>
      <c r="J223" s="23">
        <v>0</v>
      </c>
      <c r="K223" s="22" t="s">
        <v>3689</v>
      </c>
      <c r="L223" s="22" t="s">
        <v>3690</v>
      </c>
      <c r="M223" s="22" t="s">
        <v>3224</v>
      </c>
      <c r="N223" s="22" t="s">
        <v>3660</v>
      </c>
      <c r="O223" s="22" t="s">
        <v>3660</v>
      </c>
      <c r="P223" s="22" t="s">
        <v>695</v>
      </c>
      <c r="Q223" s="22" t="str">
        <f t="shared" si="10"/>
        <v>P11610</v>
      </c>
      <c r="R223" t="str">
        <f t="shared" si="11"/>
        <v>ThePathway</v>
      </c>
      <c r="S223" s="32" t="s">
        <v>3146</v>
      </c>
      <c r="T223" s="8">
        <f t="shared" si="9"/>
        <v>8</v>
      </c>
      <c r="U223" t="s">
        <v>369</v>
      </c>
    </row>
    <row r="224" spans="1:21" hidden="1" x14ac:dyDescent="0.25">
      <c r="A224" s="21">
        <v>45517</v>
      </c>
      <c r="B224" s="21">
        <v>45517</v>
      </c>
      <c r="C224" s="22" t="s">
        <v>3711</v>
      </c>
      <c r="D224" s="22" t="s">
        <v>3712</v>
      </c>
      <c r="E224" s="22" t="s">
        <v>3186</v>
      </c>
      <c r="F224" s="22" t="s">
        <v>691</v>
      </c>
      <c r="G224" s="23">
        <v>381394</v>
      </c>
      <c r="H224" s="23">
        <v>0</v>
      </c>
      <c r="I224" s="23">
        <v>880706699</v>
      </c>
      <c r="J224" s="23">
        <v>0</v>
      </c>
      <c r="K224" s="22" t="s">
        <v>3689</v>
      </c>
      <c r="L224" s="22" t="s">
        <v>3690</v>
      </c>
      <c r="M224" s="22" t="s">
        <v>3224</v>
      </c>
      <c r="N224" s="22" t="s">
        <v>3713</v>
      </c>
      <c r="O224" s="22" t="s">
        <v>3713</v>
      </c>
      <c r="P224" s="22" t="s">
        <v>695</v>
      </c>
      <c r="Q224" s="22" t="str">
        <f t="shared" si="10"/>
        <v>P11612</v>
      </c>
      <c r="R224" t="str">
        <f t="shared" si="11"/>
        <v>ThePathway</v>
      </c>
      <c r="S224" s="32" t="s">
        <v>3146</v>
      </c>
      <c r="T224" s="8">
        <f t="shared" si="9"/>
        <v>8</v>
      </c>
      <c r="U224" t="s">
        <v>369</v>
      </c>
    </row>
    <row r="225" spans="1:21" hidden="1" x14ac:dyDescent="0.25">
      <c r="A225" s="21">
        <v>45517</v>
      </c>
      <c r="B225" s="21">
        <v>45517</v>
      </c>
      <c r="C225" s="22" t="s">
        <v>3714</v>
      </c>
      <c r="D225" s="22" t="s">
        <v>3715</v>
      </c>
      <c r="E225" s="22" t="s">
        <v>3186</v>
      </c>
      <c r="F225" s="22" t="s">
        <v>691</v>
      </c>
      <c r="G225" s="23">
        <v>456605</v>
      </c>
      <c r="H225" s="23">
        <v>0</v>
      </c>
      <c r="I225" s="23">
        <v>881163304</v>
      </c>
      <c r="J225" s="23">
        <v>0</v>
      </c>
      <c r="K225" s="22" t="s">
        <v>3689</v>
      </c>
      <c r="L225" s="22" t="s">
        <v>3690</v>
      </c>
      <c r="M225" s="22" t="s">
        <v>3224</v>
      </c>
      <c r="N225" s="22" t="s">
        <v>3716</v>
      </c>
      <c r="O225" s="22" t="s">
        <v>3716</v>
      </c>
      <c r="P225" s="22" t="s">
        <v>695</v>
      </c>
      <c r="Q225" s="22" t="str">
        <f t="shared" si="10"/>
        <v>P11701</v>
      </c>
      <c r="R225" t="str">
        <f t="shared" si="11"/>
        <v>ThePathway</v>
      </c>
      <c r="S225" s="32" t="s">
        <v>3146</v>
      </c>
      <c r="T225" s="8">
        <f t="shared" si="9"/>
        <v>8</v>
      </c>
      <c r="U225" t="s">
        <v>369</v>
      </c>
    </row>
    <row r="226" spans="1:21" hidden="1" x14ac:dyDescent="0.25">
      <c r="A226" s="21">
        <v>45517</v>
      </c>
      <c r="B226" s="21">
        <v>45517</v>
      </c>
      <c r="C226" s="22" t="s">
        <v>3717</v>
      </c>
      <c r="D226" s="22" t="s">
        <v>3718</v>
      </c>
      <c r="E226" s="22" t="s">
        <v>3186</v>
      </c>
      <c r="F226" s="22" t="s">
        <v>691</v>
      </c>
      <c r="G226" s="23">
        <v>452702</v>
      </c>
      <c r="H226" s="23">
        <v>0</v>
      </c>
      <c r="I226" s="23">
        <v>881616006</v>
      </c>
      <c r="J226" s="23">
        <v>0</v>
      </c>
      <c r="K226" s="22" t="s">
        <v>3689</v>
      </c>
      <c r="L226" s="22" t="s">
        <v>3690</v>
      </c>
      <c r="M226" s="22" t="s">
        <v>3224</v>
      </c>
      <c r="N226" s="22" t="s">
        <v>3665</v>
      </c>
      <c r="O226" s="22" t="s">
        <v>3665</v>
      </c>
      <c r="P226" s="22" t="s">
        <v>695</v>
      </c>
      <c r="Q226" s="22" t="str">
        <f t="shared" si="10"/>
        <v>P11708</v>
      </c>
      <c r="R226" t="str">
        <f t="shared" si="11"/>
        <v>ThePathway</v>
      </c>
      <c r="S226" s="32" t="s">
        <v>3146</v>
      </c>
      <c r="T226" s="8">
        <f t="shared" si="9"/>
        <v>8</v>
      </c>
      <c r="U226" t="s">
        <v>369</v>
      </c>
    </row>
    <row r="227" spans="1:21" hidden="1" x14ac:dyDescent="0.25">
      <c r="A227" s="21">
        <v>45517</v>
      </c>
      <c r="B227" s="21">
        <v>45517</v>
      </c>
      <c r="C227" s="22" t="s">
        <v>3719</v>
      </c>
      <c r="D227" s="22" t="s">
        <v>3720</v>
      </c>
      <c r="E227" s="22" t="s">
        <v>3186</v>
      </c>
      <c r="F227" s="22" t="s">
        <v>691</v>
      </c>
      <c r="G227" s="23">
        <v>848937</v>
      </c>
      <c r="H227" s="23">
        <v>0</v>
      </c>
      <c r="I227" s="23">
        <v>882464943</v>
      </c>
      <c r="J227" s="23">
        <v>0</v>
      </c>
      <c r="K227" s="22" t="s">
        <v>3689</v>
      </c>
      <c r="L227" s="22" t="s">
        <v>3690</v>
      </c>
      <c r="M227" s="22" t="s">
        <v>3224</v>
      </c>
      <c r="N227" s="22" t="s">
        <v>2284</v>
      </c>
      <c r="O227" s="22" t="s">
        <v>2284</v>
      </c>
      <c r="P227" s="22" t="s">
        <v>695</v>
      </c>
      <c r="Q227" s="22" t="str">
        <f t="shared" si="10"/>
        <v>P11712B</v>
      </c>
      <c r="R227" t="str">
        <f t="shared" si="11"/>
        <v>ThePathway</v>
      </c>
      <c r="S227" s="32" t="s">
        <v>3146</v>
      </c>
      <c r="T227" s="8">
        <f t="shared" si="9"/>
        <v>8</v>
      </c>
      <c r="U227" t="s">
        <v>369</v>
      </c>
    </row>
    <row r="228" spans="1:21" hidden="1" x14ac:dyDescent="0.25">
      <c r="A228" s="21">
        <v>45517</v>
      </c>
      <c r="B228" s="21">
        <v>45517</v>
      </c>
      <c r="C228" s="22" t="s">
        <v>3721</v>
      </c>
      <c r="D228" s="22" t="s">
        <v>3722</v>
      </c>
      <c r="E228" s="22" t="s">
        <v>3186</v>
      </c>
      <c r="F228" s="22" t="s">
        <v>691</v>
      </c>
      <c r="G228" s="23">
        <v>1594005</v>
      </c>
      <c r="H228" s="23">
        <v>0</v>
      </c>
      <c r="I228" s="23">
        <v>884058948</v>
      </c>
      <c r="J228" s="23">
        <v>0</v>
      </c>
      <c r="K228" s="22" t="s">
        <v>3689</v>
      </c>
      <c r="L228" s="22" t="s">
        <v>3690</v>
      </c>
      <c r="M228" s="22" t="s">
        <v>3224</v>
      </c>
      <c r="N228" s="22" t="s">
        <v>3629</v>
      </c>
      <c r="O228" s="22" t="s">
        <v>3629</v>
      </c>
      <c r="P228" s="22" t="s">
        <v>695</v>
      </c>
      <c r="Q228" s="22" t="str">
        <f t="shared" si="10"/>
        <v>S1.10.10</v>
      </c>
      <c r="R228" t="str">
        <f t="shared" si="11"/>
        <v>LUMIHanoi</v>
      </c>
      <c r="S228" s="32" t="s">
        <v>3146</v>
      </c>
      <c r="T228" s="8">
        <f t="shared" si="9"/>
        <v>8</v>
      </c>
      <c r="U228" t="s">
        <v>369</v>
      </c>
    </row>
    <row r="229" spans="1:21" hidden="1" x14ac:dyDescent="0.25">
      <c r="A229" s="21">
        <v>45517</v>
      </c>
      <c r="B229" s="21">
        <v>45517</v>
      </c>
      <c r="C229" s="22" t="s">
        <v>3723</v>
      </c>
      <c r="D229" s="22" t="s">
        <v>3724</v>
      </c>
      <c r="E229" s="22" t="s">
        <v>3186</v>
      </c>
      <c r="F229" s="22" t="s">
        <v>691</v>
      </c>
      <c r="G229" s="23">
        <v>1286217</v>
      </c>
      <c r="H229" s="23">
        <v>0</v>
      </c>
      <c r="I229" s="23">
        <v>885345165</v>
      </c>
      <c r="J229" s="23">
        <v>0</v>
      </c>
      <c r="K229" s="22" t="s">
        <v>3689</v>
      </c>
      <c r="L229" s="22" t="s">
        <v>3690</v>
      </c>
      <c r="M229" s="22" t="s">
        <v>3224</v>
      </c>
      <c r="N229" s="22" t="s">
        <v>3633</v>
      </c>
      <c r="O229" s="22" t="s">
        <v>3633</v>
      </c>
      <c r="P229" s="22" t="s">
        <v>695</v>
      </c>
      <c r="Q229" s="22" t="str">
        <f t="shared" si="10"/>
        <v>S1.11.02</v>
      </c>
      <c r="R229" t="str">
        <f t="shared" si="11"/>
        <v>LUMIHanoi</v>
      </c>
      <c r="S229" s="32" t="s">
        <v>3146</v>
      </c>
      <c r="T229" s="8">
        <f t="shared" si="9"/>
        <v>8</v>
      </c>
      <c r="U229" t="s">
        <v>369</v>
      </c>
    </row>
    <row r="230" spans="1:21" hidden="1" x14ac:dyDescent="0.25">
      <c r="A230" s="21">
        <v>45517</v>
      </c>
      <c r="B230" s="21">
        <v>45517</v>
      </c>
      <c r="C230" s="22" t="s">
        <v>3725</v>
      </c>
      <c r="D230" s="22" t="s">
        <v>3726</v>
      </c>
      <c r="E230" s="22" t="s">
        <v>3186</v>
      </c>
      <c r="F230" s="22" t="s">
        <v>691</v>
      </c>
      <c r="G230" s="23">
        <v>1236965</v>
      </c>
      <c r="H230" s="23">
        <v>0</v>
      </c>
      <c r="I230" s="23">
        <v>886582130</v>
      </c>
      <c r="J230" s="23">
        <v>0</v>
      </c>
      <c r="K230" s="22" t="s">
        <v>3689</v>
      </c>
      <c r="L230" s="22" t="s">
        <v>3690</v>
      </c>
      <c r="M230" s="22" t="s">
        <v>3224</v>
      </c>
      <c r="N230" s="22" t="s">
        <v>3636</v>
      </c>
      <c r="O230" s="22" t="s">
        <v>3636</v>
      </c>
      <c r="P230" s="22" t="s">
        <v>695</v>
      </c>
      <c r="Q230" s="22" t="str">
        <f t="shared" si="10"/>
        <v>S1.11.15</v>
      </c>
      <c r="R230" t="str">
        <f t="shared" si="11"/>
        <v>LUMIHanoi</v>
      </c>
      <c r="S230" s="32" t="s">
        <v>3146</v>
      </c>
      <c r="T230" s="8">
        <f t="shared" si="9"/>
        <v>8</v>
      </c>
      <c r="U230" t="s">
        <v>369</v>
      </c>
    </row>
    <row r="231" spans="1:21" hidden="1" x14ac:dyDescent="0.25">
      <c r="A231" s="21">
        <v>45517</v>
      </c>
      <c r="B231" s="21">
        <v>45517</v>
      </c>
      <c r="C231" s="22" t="s">
        <v>3727</v>
      </c>
      <c r="D231" s="22" t="s">
        <v>3728</v>
      </c>
      <c r="E231" s="22" t="s">
        <v>3186</v>
      </c>
      <c r="F231" s="22" t="s">
        <v>691</v>
      </c>
      <c r="G231" s="23">
        <v>1305489</v>
      </c>
      <c r="H231" s="23">
        <v>0</v>
      </c>
      <c r="I231" s="23">
        <v>887887619</v>
      </c>
      <c r="J231" s="23">
        <v>0</v>
      </c>
      <c r="K231" s="22" t="s">
        <v>3689</v>
      </c>
      <c r="L231" s="22" t="s">
        <v>3690</v>
      </c>
      <c r="M231" s="22" t="s">
        <v>3224</v>
      </c>
      <c r="N231" s="22" t="s">
        <v>3639</v>
      </c>
      <c r="O231" s="22" t="s">
        <v>3639</v>
      </c>
      <c r="P231" s="22" t="s">
        <v>695</v>
      </c>
      <c r="Q231" s="22" t="str">
        <f t="shared" si="10"/>
        <v>S2.04.12</v>
      </c>
      <c r="R231" t="str">
        <f t="shared" si="11"/>
        <v>LUMIHanoi</v>
      </c>
      <c r="S231" s="32" t="s">
        <v>3146</v>
      </c>
      <c r="T231" s="8">
        <f t="shared" si="9"/>
        <v>8</v>
      </c>
      <c r="U231" t="s">
        <v>369</v>
      </c>
    </row>
    <row r="232" spans="1:21" hidden="1" x14ac:dyDescent="0.25">
      <c r="A232" s="21">
        <v>45517</v>
      </c>
      <c r="B232" s="21">
        <v>45517</v>
      </c>
      <c r="C232" s="22" t="s">
        <v>3729</v>
      </c>
      <c r="D232" s="22" t="s">
        <v>3730</v>
      </c>
      <c r="E232" s="22" t="s">
        <v>3186</v>
      </c>
      <c r="F232" s="22" t="s">
        <v>691</v>
      </c>
      <c r="G232" s="23">
        <v>1274975</v>
      </c>
      <c r="H232" s="23">
        <v>0</v>
      </c>
      <c r="I232" s="23">
        <v>889162594</v>
      </c>
      <c r="J232" s="23">
        <v>0</v>
      </c>
      <c r="K232" s="22" t="s">
        <v>3689</v>
      </c>
      <c r="L232" s="22" t="s">
        <v>3690</v>
      </c>
      <c r="M232" s="22" t="s">
        <v>3224</v>
      </c>
      <c r="N232" s="22" t="s">
        <v>3642</v>
      </c>
      <c r="O232" s="22" t="s">
        <v>3642</v>
      </c>
      <c r="P232" s="22" t="s">
        <v>695</v>
      </c>
      <c r="Q232" s="22" t="str">
        <f t="shared" si="10"/>
        <v>S2.15.12</v>
      </c>
      <c r="R232" t="str">
        <f t="shared" si="11"/>
        <v>LUMIHanoi</v>
      </c>
      <c r="S232" s="32" t="s">
        <v>3146</v>
      </c>
      <c r="T232" s="8">
        <f t="shared" si="9"/>
        <v>8</v>
      </c>
      <c r="U232" t="s">
        <v>369</v>
      </c>
    </row>
    <row r="233" spans="1:21" hidden="1" x14ac:dyDescent="0.25">
      <c r="A233" s="21">
        <v>45517</v>
      </c>
      <c r="B233" s="21">
        <v>45517</v>
      </c>
      <c r="C233" s="22" t="s">
        <v>3731</v>
      </c>
      <c r="D233" s="22" t="s">
        <v>3732</v>
      </c>
      <c r="E233" s="22" t="s">
        <v>3186</v>
      </c>
      <c r="F233" s="22" t="s">
        <v>691</v>
      </c>
      <c r="G233" s="23">
        <v>2866580</v>
      </c>
      <c r="H233" s="23">
        <v>0</v>
      </c>
      <c r="I233" s="23">
        <v>892029174</v>
      </c>
      <c r="J233" s="23">
        <v>0</v>
      </c>
      <c r="K233" s="22" t="s">
        <v>3689</v>
      </c>
      <c r="L233" s="22" t="s">
        <v>3690</v>
      </c>
      <c r="M233" s="22" t="s">
        <v>3224</v>
      </c>
      <c r="N233" s="22" t="s">
        <v>3733</v>
      </c>
      <c r="O233" s="22" t="s">
        <v>3733</v>
      </c>
      <c r="P233" s="22" t="s">
        <v>695</v>
      </c>
      <c r="Q233" s="22" t="str">
        <f t="shared" si="10"/>
        <v>S3.29.05</v>
      </c>
      <c r="R233" t="str">
        <f t="shared" si="11"/>
        <v>LUMIHanoi</v>
      </c>
      <c r="S233" s="32" t="s">
        <v>3146</v>
      </c>
      <c r="T233" s="8">
        <f t="shared" si="9"/>
        <v>8</v>
      </c>
      <c r="U233" t="s">
        <v>369</v>
      </c>
    </row>
    <row r="234" spans="1:21" hidden="1" x14ac:dyDescent="0.25">
      <c r="A234" s="21">
        <v>45517</v>
      </c>
      <c r="B234" s="21">
        <v>45517</v>
      </c>
      <c r="C234" s="22" t="s">
        <v>3734</v>
      </c>
      <c r="D234" s="22" t="s">
        <v>3735</v>
      </c>
      <c r="E234" s="22" t="s">
        <v>3186</v>
      </c>
      <c r="F234" s="22" t="s">
        <v>691</v>
      </c>
      <c r="G234" s="23">
        <v>1670033</v>
      </c>
      <c r="H234" s="23">
        <v>0</v>
      </c>
      <c r="I234" s="23">
        <v>893699207</v>
      </c>
      <c r="J234" s="23">
        <v>0</v>
      </c>
      <c r="K234" s="22" t="s">
        <v>3689</v>
      </c>
      <c r="L234" s="22" t="s">
        <v>3690</v>
      </c>
      <c r="M234" s="22" t="s">
        <v>3224</v>
      </c>
      <c r="N234" s="22" t="s">
        <v>3645</v>
      </c>
      <c r="O234" s="22" t="s">
        <v>3645</v>
      </c>
      <c r="P234" s="22" t="s">
        <v>695</v>
      </c>
      <c r="Q234" s="22" t="str">
        <f t="shared" si="10"/>
        <v>S3.33.10</v>
      </c>
      <c r="R234" t="str">
        <f t="shared" si="11"/>
        <v>LUMIHanoi</v>
      </c>
      <c r="S234" s="32" t="s">
        <v>3146</v>
      </c>
      <c r="T234" s="8">
        <f t="shared" si="9"/>
        <v>8</v>
      </c>
      <c r="U234" t="s">
        <v>369</v>
      </c>
    </row>
    <row r="235" spans="1:21" hidden="1" x14ac:dyDescent="0.25">
      <c r="A235" s="21">
        <v>45517</v>
      </c>
      <c r="B235" s="21">
        <v>45517</v>
      </c>
      <c r="C235" s="22" t="s">
        <v>3736</v>
      </c>
      <c r="D235" s="22" t="s">
        <v>3737</v>
      </c>
      <c r="E235" s="22" t="s">
        <v>3186</v>
      </c>
      <c r="F235" s="22" t="s">
        <v>691</v>
      </c>
      <c r="G235" s="23">
        <v>1306024</v>
      </c>
      <c r="H235" s="23">
        <v>0</v>
      </c>
      <c r="I235" s="23">
        <v>895005231</v>
      </c>
      <c r="J235" s="23">
        <v>0</v>
      </c>
      <c r="K235" s="22" t="s">
        <v>3689</v>
      </c>
      <c r="L235" s="22" t="s">
        <v>3690</v>
      </c>
      <c r="M235" s="22" t="s">
        <v>3224</v>
      </c>
      <c r="N235" s="22" t="s">
        <v>3648</v>
      </c>
      <c r="O235" s="22" t="s">
        <v>3648</v>
      </c>
      <c r="P235" s="22" t="s">
        <v>695</v>
      </c>
      <c r="Q235" s="22" t="str">
        <f t="shared" si="10"/>
        <v>S6.09.18</v>
      </c>
      <c r="R235" t="str">
        <f t="shared" si="11"/>
        <v>LUMIHanoi</v>
      </c>
      <c r="S235" s="32" t="s">
        <v>3146</v>
      </c>
      <c r="T235" s="8">
        <f t="shared" si="9"/>
        <v>8</v>
      </c>
      <c r="U235" t="s">
        <v>369</v>
      </c>
    </row>
    <row r="236" spans="1:21" hidden="1" x14ac:dyDescent="0.25">
      <c r="A236" s="21">
        <v>45517</v>
      </c>
      <c r="B236" s="21">
        <v>45517</v>
      </c>
      <c r="C236" s="22" t="s">
        <v>3738</v>
      </c>
      <c r="D236" s="22" t="s">
        <v>3739</v>
      </c>
      <c r="E236" s="22" t="s">
        <v>3186</v>
      </c>
      <c r="F236" s="22" t="s">
        <v>603</v>
      </c>
      <c r="G236" s="23">
        <v>25724334</v>
      </c>
      <c r="H236" s="23">
        <v>0</v>
      </c>
      <c r="I236" s="23">
        <v>920729565</v>
      </c>
      <c r="J236" s="23">
        <v>0</v>
      </c>
      <c r="K236" s="22" t="s">
        <v>996</v>
      </c>
      <c r="L236" s="22" t="s">
        <v>997</v>
      </c>
      <c r="M236" s="22" t="s">
        <v>3187</v>
      </c>
      <c r="N236" s="22" t="s">
        <v>3633</v>
      </c>
      <c r="O236" s="22" t="s">
        <v>3633</v>
      </c>
      <c r="P236" s="22" t="s">
        <v>695</v>
      </c>
      <c r="Q236" s="22" t="str">
        <f t="shared" si="10"/>
        <v>S1.11.02</v>
      </c>
      <c r="R236" t="str">
        <f t="shared" si="11"/>
        <v>LUMIHanoi</v>
      </c>
      <c r="S236" s="32" t="s">
        <v>3146</v>
      </c>
      <c r="T236" s="8">
        <f t="shared" si="9"/>
        <v>8</v>
      </c>
      <c r="U236" t="s">
        <v>369</v>
      </c>
    </row>
    <row r="237" spans="1:21" hidden="1" x14ac:dyDescent="0.25">
      <c r="A237" s="21">
        <v>45517</v>
      </c>
      <c r="B237" s="21">
        <v>45517</v>
      </c>
      <c r="C237" s="22" t="s">
        <v>3740</v>
      </c>
      <c r="D237" s="22" t="s">
        <v>3741</v>
      </c>
      <c r="E237" s="22" t="s">
        <v>3186</v>
      </c>
      <c r="F237" s="22" t="s">
        <v>603</v>
      </c>
      <c r="G237" s="23">
        <v>33400654</v>
      </c>
      <c r="H237" s="23">
        <v>0</v>
      </c>
      <c r="I237" s="23">
        <v>954130219</v>
      </c>
      <c r="J237" s="23">
        <v>0</v>
      </c>
      <c r="K237" s="22" t="s">
        <v>996</v>
      </c>
      <c r="L237" s="22" t="s">
        <v>997</v>
      </c>
      <c r="M237" s="22" t="s">
        <v>3187</v>
      </c>
      <c r="N237" s="22" t="s">
        <v>3645</v>
      </c>
      <c r="O237" s="22" t="s">
        <v>3645</v>
      </c>
      <c r="P237" s="22" t="s">
        <v>695</v>
      </c>
      <c r="Q237" s="22" t="str">
        <f t="shared" si="10"/>
        <v>S3.33.10</v>
      </c>
      <c r="R237" t="str">
        <f t="shared" si="11"/>
        <v>LUMIHanoi</v>
      </c>
      <c r="S237" s="32" t="s">
        <v>3146</v>
      </c>
      <c r="T237" s="8">
        <f t="shared" si="9"/>
        <v>8</v>
      </c>
      <c r="U237" t="s">
        <v>369</v>
      </c>
    </row>
    <row r="238" spans="1:21" hidden="1" x14ac:dyDescent="0.25">
      <c r="A238" s="21">
        <v>45517</v>
      </c>
      <c r="B238" s="21">
        <v>45517</v>
      </c>
      <c r="C238" s="22" t="s">
        <v>3742</v>
      </c>
      <c r="D238" s="22" t="s">
        <v>3743</v>
      </c>
      <c r="E238" s="22" t="s">
        <v>3186</v>
      </c>
      <c r="F238" s="22" t="s">
        <v>603</v>
      </c>
      <c r="G238" s="23">
        <v>25499491</v>
      </c>
      <c r="H238" s="23">
        <v>0</v>
      </c>
      <c r="I238" s="23">
        <v>979629710</v>
      </c>
      <c r="J238" s="23">
        <v>0</v>
      </c>
      <c r="K238" s="22" t="s">
        <v>999</v>
      </c>
      <c r="L238" s="22" t="s">
        <v>1000</v>
      </c>
      <c r="M238" s="22" t="s">
        <v>3187</v>
      </c>
      <c r="N238" s="22" t="s">
        <v>3642</v>
      </c>
      <c r="O238" s="22" t="s">
        <v>3642</v>
      </c>
      <c r="P238" s="22" t="s">
        <v>695</v>
      </c>
      <c r="Q238" s="22" t="str">
        <f t="shared" si="10"/>
        <v>S2.15.12</v>
      </c>
      <c r="R238" t="str">
        <f t="shared" si="11"/>
        <v>LUMIHanoi</v>
      </c>
      <c r="S238" s="32" t="s">
        <v>3146</v>
      </c>
      <c r="T238" s="8">
        <f t="shared" si="9"/>
        <v>8</v>
      </c>
      <c r="U238" t="s">
        <v>369</v>
      </c>
    </row>
    <row r="239" spans="1:21" hidden="1" x14ac:dyDescent="0.25">
      <c r="A239" s="21">
        <v>45517</v>
      </c>
      <c r="B239" s="21">
        <v>45517</v>
      </c>
      <c r="C239" s="22" t="s">
        <v>3744</v>
      </c>
      <c r="D239" s="22" t="s">
        <v>3745</v>
      </c>
      <c r="E239" s="22" t="s">
        <v>3186</v>
      </c>
      <c r="F239" s="22" t="s">
        <v>603</v>
      </c>
      <c r="G239" s="23">
        <v>26109783</v>
      </c>
      <c r="H239" s="23">
        <v>0</v>
      </c>
      <c r="I239" s="23">
        <v>1005739493</v>
      </c>
      <c r="J239" s="23">
        <v>0</v>
      </c>
      <c r="K239" s="22" t="s">
        <v>947</v>
      </c>
      <c r="L239" s="22" t="s">
        <v>63</v>
      </c>
      <c r="M239" s="22" t="s">
        <v>3187</v>
      </c>
      <c r="N239" s="22" t="s">
        <v>3639</v>
      </c>
      <c r="O239" s="22" t="s">
        <v>3639</v>
      </c>
      <c r="P239" s="22" t="s">
        <v>695</v>
      </c>
      <c r="Q239" s="22" t="str">
        <f t="shared" si="10"/>
        <v>S2.04.12</v>
      </c>
      <c r="R239" t="str">
        <f t="shared" si="11"/>
        <v>LUMIHanoi</v>
      </c>
      <c r="S239" s="32" t="s">
        <v>3146</v>
      </c>
      <c r="T239" s="8">
        <f t="shared" si="9"/>
        <v>8</v>
      </c>
      <c r="U239" t="s">
        <v>369</v>
      </c>
    </row>
    <row r="240" spans="1:21" hidden="1" x14ac:dyDescent="0.25">
      <c r="A240" s="21">
        <v>45517</v>
      </c>
      <c r="B240" s="21">
        <v>45517</v>
      </c>
      <c r="C240" s="22" t="s">
        <v>3746</v>
      </c>
      <c r="D240" s="22" t="s">
        <v>3747</v>
      </c>
      <c r="E240" s="22" t="s">
        <v>3186</v>
      </c>
      <c r="F240" s="22" t="s">
        <v>603</v>
      </c>
      <c r="G240" s="23">
        <v>26120484</v>
      </c>
      <c r="H240" s="23">
        <v>0</v>
      </c>
      <c r="I240" s="23">
        <v>1031859977</v>
      </c>
      <c r="J240" s="23">
        <v>0</v>
      </c>
      <c r="K240" s="22" t="s">
        <v>947</v>
      </c>
      <c r="L240" s="22" t="s">
        <v>63</v>
      </c>
      <c r="M240" s="22" t="s">
        <v>3187</v>
      </c>
      <c r="N240" s="22" t="s">
        <v>3648</v>
      </c>
      <c r="O240" s="22" t="s">
        <v>3648</v>
      </c>
      <c r="P240" s="22" t="s">
        <v>695</v>
      </c>
      <c r="Q240" s="22" t="str">
        <f t="shared" si="10"/>
        <v>S6.09.18</v>
      </c>
      <c r="R240" t="str">
        <f t="shared" si="11"/>
        <v>LUMIHanoi</v>
      </c>
      <c r="S240" s="32" t="s">
        <v>3146</v>
      </c>
      <c r="T240" s="8">
        <f t="shared" si="9"/>
        <v>8</v>
      </c>
      <c r="U240" t="s">
        <v>369</v>
      </c>
    </row>
    <row r="241" spans="1:21" hidden="1" x14ac:dyDescent="0.25">
      <c r="A241" s="21">
        <v>45517</v>
      </c>
      <c r="B241" s="21">
        <v>45517</v>
      </c>
      <c r="C241" s="22" t="s">
        <v>3748</v>
      </c>
      <c r="D241" s="22" t="s">
        <v>3749</v>
      </c>
      <c r="E241" s="22" t="s">
        <v>3186</v>
      </c>
      <c r="F241" s="22" t="s">
        <v>603</v>
      </c>
      <c r="G241" s="23">
        <v>14332898</v>
      </c>
      <c r="H241" s="23">
        <v>0</v>
      </c>
      <c r="I241" s="23">
        <v>1046192875</v>
      </c>
      <c r="J241" s="23">
        <v>0</v>
      </c>
      <c r="K241" s="22" t="s">
        <v>699</v>
      </c>
      <c r="L241" s="22" t="s">
        <v>700</v>
      </c>
      <c r="M241" s="22" t="s">
        <v>3187</v>
      </c>
      <c r="N241" s="22" t="s">
        <v>3733</v>
      </c>
      <c r="O241" s="22" t="s">
        <v>3733</v>
      </c>
      <c r="P241" s="22" t="s">
        <v>695</v>
      </c>
      <c r="Q241" s="22" t="str">
        <f t="shared" si="10"/>
        <v>S3.29.05</v>
      </c>
      <c r="R241" t="str">
        <f t="shared" si="11"/>
        <v>LUMIHanoi</v>
      </c>
      <c r="S241" s="32" t="s">
        <v>3146</v>
      </c>
      <c r="T241" s="8">
        <f t="shared" si="9"/>
        <v>8</v>
      </c>
      <c r="U241" t="s">
        <v>369</v>
      </c>
    </row>
    <row r="242" spans="1:21" hidden="1" x14ac:dyDescent="0.25">
      <c r="A242" s="21">
        <v>45517</v>
      </c>
      <c r="B242" s="21">
        <v>45517</v>
      </c>
      <c r="C242" s="22" t="s">
        <v>3750</v>
      </c>
      <c r="D242" s="22" t="s">
        <v>3751</v>
      </c>
      <c r="E242" s="22" t="s">
        <v>3186</v>
      </c>
      <c r="F242" s="22" t="s">
        <v>603</v>
      </c>
      <c r="G242" s="23">
        <v>16635785</v>
      </c>
      <c r="H242" s="23">
        <v>0</v>
      </c>
      <c r="I242" s="23">
        <v>1062828660</v>
      </c>
      <c r="J242" s="23">
        <v>0</v>
      </c>
      <c r="K242" s="22" t="s">
        <v>699</v>
      </c>
      <c r="L242" s="22" t="s">
        <v>700</v>
      </c>
      <c r="M242" s="22" t="s">
        <v>3187</v>
      </c>
      <c r="N242" s="22" t="s">
        <v>3297</v>
      </c>
      <c r="O242" s="22" t="s">
        <v>3297</v>
      </c>
      <c r="P242" s="22" t="s">
        <v>695</v>
      </c>
      <c r="Q242" s="22" t="str">
        <f t="shared" si="10"/>
        <v>T11701</v>
      </c>
      <c r="R242" t="str">
        <f t="shared" si="11"/>
        <v>SunPonte</v>
      </c>
      <c r="S242" s="32" t="s">
        <v>3146</v>
      </c>
      <c r="T242" s="8">
        <f t="shared" si="9"/>
        <v>8</v>
      </c>
      <c r="U242" t="s">
        <v>369</v>
      </c>
    </row>
    <row r="243" spans="1:21" hidden="1" x14ac:dyDescent="0.25">
      <c r="A243" s="21">
        <v>45517</v>
      </c>
      <c r="B243" s="21">
        <v>45517</v>
      </c>
      <c r="C243" s="22" t="s">
        <v>3752</v>
      </c>
      <c r="D243" s="22" t="s">
        <v>3753</v>
      </c>
      <c r="E243" s="22" t="s">
        <v>3186</v>
      </c>
      <c r="F243" s="22" t="s">
        <v>603</v>
      </c>
      <c r="G243" s="23">
        <v>2096005</v>
      </c>
      <c r="H243" s="23">
        <v>0</v>
      </c>
      <c r="I243" s="23">
        <v>1064924665</v>
      </c>
      <c r="J243" s="23">
        <v>0</v>
      </c>
      <c r="K243" s="22" t="s">
        <v>699</v>
      </c>
      <c r="L243" s="22" t="s">
        <v>700</v>
      </c>
      <c r="M243" s="22" t="s">
        <v>3187</v>
      </c>
      <c r="N243" s="22" t="s">
        <v>3684</v>
      </c>
      <c r="O243" s="22" t="s">
        <v>3684</v>
      </c>
      <c r="P243" s="22" t="s">
        <v>695</v>
      </c>
      <c r="Q243" s="22" t="str">
        <f t="shared" si="10"/>
        <v>T212B05</v>
      </c>
      <c r="R243" t="str">
        <f t="shared" si="11"/>
        <v>SunPonte</v>
      </c>
      <c r="S243" s="32" t="s">
        <v>3146</v>
      </c>
      <c r="T243" s="8">
        <f t="shared" si="9"/>
        <v>8</v>
      </c>
      <c r="U243" t="s">
        <v>369</v>
      </c>
    </row>
    <row r="244" spans="1:21" hidden="1" x14ac:dyDescent="0.25">
      <c r="A244" s="21">
        <v>45517</v>
      </c>
      <c r="B244" s="21">
        <v>45517</v>
      </c>
      <c r="C244" s="22" t="s">
        <v>3752</v>
      </c>
      <c r="D244" s="22" t="s">
        <v>3754</v>
      </c>
      <c r="E244" s="22" t="s">
        <v>3186</v>
      </c>
      <c r="F244" s="22" t="s">
        <v>603</v>
      </c>
      <c r="G244" s="23">
        <v>2096005</v>
      </c>
      <c r="H244" s="23">
        <v>0</v>
      </c>
      <c r="I244" s="23">
        <v>1067020670</v>
      </c>
      <c r="J244" s="23">
        <v>0</v>
      </c>
      <c r="K244" s="22" t="s">
        <v>699</v>
      </c>
      <c r="L244" s="22" t="s">
        <v>700</v>
      </c>
      <c r="M244" s="22" t="s">
        <v>3187</v>
      </c>
      <c r="N244" s="22" t="s">
        <v>3684</v>
      </c>
      <c r="O244" s="22" t="s">
        <v>3684</v>
      </c>
      <c r="P244" s="22" t="s">
        <v>695</v>
      </c>
      <c r="Q244" s="22" t="str">
        <f t="shared" si="10"/>
        <v>T212B05</v>
      </c>
      <c r="R244" t="str">
        <f t="shared" si="11"/>
        <v>SunPonte</v>
      </c>
      <c r="S244" s="32" t="s">
        <v>3146</v>
      </c>
      <c r="T244" s="8">
        <f t="shared" si="9"/>
        <v>8</v>
      </c>
      <c r="U244" t="s">
        <v>369</v>
      </c>
    </row>
    <row r="245" spans="1:21" hidden="1" x14ac:dyDescent="0.25">
      <c r="A245" s="21">
        <v>45517</v>
      </c>
      <c r="B245" s="21">
        <v>45517</v>
      </c>
      <c r="C245" s="22" t="s">
        <v>3755</v>
      </c>
      <c r="D245" s="22" t="s">
        <v>3756</v>
      </c>
      <c r="E245" s="22" t="s">
        <v>3186</v>
      </c>
      <c r="F245" s="22" t="s">
        <v>603</v>
      </c>
      <c r="G245" s="23">
        <v>8006539</v>
      </c>
      <c r="H245" s="23">
        <v>0</v>
      </c>
      <c r="I245" s="23">
        <v>1075027209</v>
      </c>
      <c r="J245" s="23">
        <v>0</v>
      </c>
      <c r="K245" s="22" t="s">
        <v>699</v>
      </c>
      <c r="L245" s="22" t="s">
        <v>700</v>
      </c>
      <c r="M245" s="22" t="s">
        <v>3187</v>
      </c>
      <c r="N245" s="22" t="s">
        <v>3325</v>
      </c>
      <c r="O245" s="22" t="s">
        <v>3325</v>
      </c>
      <c r="P245" s="22" t="s">
        <v>695</v>
      </c>
      <c r="Q245" s="22" t="str">
        <f t="shared" si="10"/>
        <v>T22309</v>
      </c>
      <c r="R245" t="str">
        <f t="shared" si="11"/>
        <v>SunPonte</v>
      </c>
      <c r="S245" s="32" t="s">
        <v>3146</v>
      </c>
      <c r="T245" s="8">
        <f t="shared" si="9"/>
        <v>8</v>
      </c>
      <c r="U245" t="s">
        <v>369</v>
      </c>
    </row>
    <row r="246" spans="1:21" hidden="1" x14ac:dyDescent="0.25">
      <c r="A246" s="21">
        <v>45517</v>
      </c>
      <c r="B246" s="21">
        <v>45517</v>
      </c>
      <c r="C246" s="22" t="s">
        <v>3757</v>
      </c>
      <c r="D246" s="22" t="s">
        <v>3758</v>
      </c>
      <c r="E246" s="22" t="s">
        <v>3186</v>
      </c>
      <c r="F246" s="22" t="s">
        <v>603</v>
      </c>
      <c r="G246" s="23">
        <v>14332898</v>
      </c>
      <c r="H246" s="23">
        <v>0</v>
      </c>
      <c r="I246" s="23">
        <v>1089360107</v>
      </c>
      <c r="J246" s="23">
        <v>0</v>
      </c>
      <c r="K246" s="22" t="s">
        <v>3759</v>
      </c>
      <c r="L246" s="22" t="s">
        <v>306</v>
      </c>
      <c r="M246" s="22" t="s">
        <v>3187</v>
      </c>
      <c r="N246" s="22" t="s">
        <v>3733</v>
      </c>
      <c r="O246" s="22" t="s">
        <v>3733</v>
      </c>
      <c r="P246" s="22" t="s">
        <v>1018</v>
      </c>
      <c r="Q246" s="22" t="str">
        <f t="shared" si="10"/>
        <v>S3.29.05</v>
      </c>
      <c r="R246" t="str">
        <f t="shared" si="11"/>
        <v>LUMIHanoi</v>
      </c>
      <c r="S246" s="32" t="s">
        <v>3146</v>
      </c>
      <c r="T246" s="8">
        <f t="shared" si="9"/>
        <v>8</v>
      </c>
      <c r="U246" t="s">
        <v>369</v>
      </c>
    </row>
    <row r="247" spans="1:21" hidden="1" x14ac:dyDescent="0.25">
      <c r="A247" s="21">
        <v>45517</v>
      </c>
      <c r="B247" s="21">
        <v>45517</v>
      </c>
      <c r="C247" s="22" t="s">
        <v>3757</v>
      </c>
      <c r="D247" s="22" t="s">
        <v>3760</v>
      </c>
      <c r="E247" s="22" t="s">
        <v>3186</v>
      </c>
      <c r="F247" s="22" t="s">
        <v>603</v>
      </c>
      <c r="G247" s="23">
        <v>5733159</v>
      </c>
      <c r="H247" s="23">
        <v>0</v>
      </c>
      <c r="I247" s="23">
        <v>1095093266</v>
      </c>
      <c r="J247" s="23">
        <v>0</v>
      </c>
      <c r="K247" s="22" t="s">
        <v>3759</v>
      </c>
      <c r="L247" s="22" t="s">
        <v>306</v>
      </c>
      <c r="M247" s="22" t="s">
        <v>3224</v>
      </c>
      <c r="N247" s="22" t="s">
        <v>3733</v>
      </c>
      <c r="O247" s="22" t="s">
        <v>3733</v>
      </c>
      <c r="P247" s="22" t="s">
        <v>1018</v>
      </c>
      <c r="Q247" s="22" t="str">
        <f t="shared" si="10"/>
        <v>S3.29.05</v>
      </c>
      <c r="R247" t="str">
        <f t="shared" si="11"/>
        <v>LUMIHanoi</v>
      </c>
      <c r="S247" s="32" t="s">
        <v>3146</v>
      </c>
      <c r="T247" s="8">
        <f t="shared" si="9"/>
        <v>8</v>
      </c>
      <c r="U247" t="s">
        <v>369</v>
      </c>
    </row>
    <row r="248" spans="1:21" hidden="1" x14ac:dyDescent="0.25">
      <c r="A248" s="21">
        <v>45517</v>
      </c>
      <c r="B248" s="21">
        <v>45517</v>
      </c>
      <c r="C248" s="22" t="s">
        <v>3757</v>
      </c>
      <c r="D248" s="22" t="s">
        <v>3761</v>
      </c>
      <c r="E248" s="22" t="s">
        <v>3186</v>
      </c>
      <c r="F248" s="22" t="s">
        <v>603</v>
      </c>
      <c r="G248" s="23">
        <v>5733159</v>
      </c>
      <c r="H248" s="23">
        <v>0</v>
      </c>
      <c r="I248" s="23">
        <v>1100826425</v>
      </c>
      <c r="J248" s="23">
        <v>0</v>
      </c>
      <c r="K248" s="22" t="s">
        <v>3759</v>
      </c>
      <c r="L248" s="22" t="s">
        <v>306</v>
      </c>
      <c r="M248" s="22" t="s">
        <v>3224</v>
      </c>
      <c r="N248" s="22" t="s">
        <v>3733</v>
      </c>
      <c r="O248" s="22" t="s">
        <v>3733</v>
      </c>
      <c r="P248" s="22" t="s">
        <v>1018</v>
      </c>
      <c r="Q248" s="22" t="str">
        <f t="shared" si="10"/>
        <v>S3.29.05</v>
      </c>
      <c r="R248" t="str">
        <f t="shared" si="11"/>
        <v>LUMIHanoi</v>
      </c>
      <c r="S248" s="32" t="s">
        <v>3146</v>
      </c>
      <c r="T248" s="8">
        <f t="shared" si="9"/>
        <v>8</v>
      </c>
      <c r="U248" t="s">
        <v>369</v>
      </c>
    </row>
    <row r="249" spans="1:21" hidden="1" x14ac:dyDescent="0.25">
      <c r="A249" s="21">
        <v>45517</v>
      </c>
      <c r="B249" s="21">
        <v>45517</v>
      </c>
      <c r="C249" s="22" t="s">
        <v>3762</v>
      </c>
      <c r="D249" s="22" t="s">
        <v>3763</v>
      </c>
      <c r="E249" s="22" t="s">
        <v>3186</v>
      </c>
      <c r="F249" s="22" t="s">
        <v>603</v>
      </c>
      <c r="G249" s="23">
        <v>2248956</v>
      </c>
      <c r="H249" s="23">
        <v>0</v>
      </c>
      <c r="I249" s="23">
        <v>1103075381</v>
      </c>
      <c r="J249" s="23">
        <v>0</v>
      </c>
      <c r="K249" s="22" t="s">
        <v>3764</v>
      </c>
      <c r="L249" s="22" t="s">
        <v>3765</v>
      </c>
      <c r="M249" s="22" t="s">
        <v>3187</v>
      </c>
      <c r="N249" s="22" t="s">
        <v>3339</v>
      </c>
      <c r="O249" s="22" t="s">
        <v>3339</v>
      </c>
      <c r="P249" s="22" t="s">
        <v>734</v>
      </c>
      <c r="Q249" s="22" t="str">
        <f t="shared" si="10"/>
        <v>T10602</v>
      </c>
      <c r="R249" t="str">
        <f t="shared" si="11"/>
        <v>SunPonte</v>
      </c>
      <c r="S249" s="32" t="s">
        <v>3146</v>
      </c>
      <c r="T249" s="8">
        <f t="shared" si="9"/>
        <v>8</v>
      </c>
      <c r="U249" t="s">
        <v>369</v>
      </c>
    </row>
    <row r="250" spans="1:21" hidden="1" x14ac:dyDescent="0.25">
      <c r="A250" s="21">
        <v>45517</v>
      </c>
      <c r="B250" s="21">
        <v>45517</v>
      </c>
      <c r="C250" s="22" t="s">
        <v>3766</v>
      </c>
      <c r="D250" s="22" t="s">
        <v>3767</v>
      </c>
      <c r="E250" s="22" t="s">
        <v>3186</v>
      </c>
      <c r="F250" s="22" t="s">
        <v>603</v>
      </c>
      <c r="G250" s="23">
        <v>2248956</v>
      </c>
      <c r="H250" s="23">
        <v>0</v>
      </c>
      <c r="I250" s="23">
        <v>1105324337</v>
      </c>
      <c r="J250" s="23">
        <v>0</v>
      </c>
      <c r="K250" s="22" t="s">
        <v>3768</v>
      </c>
      <c r="L250" s="22" t="s">
        <v>3769</v>
      </c>
      <c r="M250" s="22" t="s">
        <v>3187</v>
      </c>
      <c r="N250" s="22" t="s">
        <v>3339</v>
      </c>
      <c r="O250" s="22" t="s">
        <v>3339</v>
      </c>
      <c r="P250" s="22" t="s">
        <v>734</v>
      </c>
      <c r="Q250" s="22" t="str">
        <f t="shared" si="10"/>
        <v>T10602</v>
      </c>
      <c r="R250" t="str">
        <f t="shared" si="11"/>
        <v>SunPonte</v>
      </c>
      <c r="S250" s="32" t="s">
        <v>3146</v>
      </c>
      <c r="T250" s="8">
        <f t="shared" si="9"/>
        <v>8</v>
      </c>
      <c r="U250" t="s">
        <v>369</v>
      </c>
    </row>
    <row r="251" spans="1:21" hidden="1" x14ac:dyDescent="0.25">
      <c r="A251" s="21">
        <v>45517</v>
      </c>
      <c r="B251" s="21">
        <v>45517</v>
      </c>
      <c r="C251" s="22" t="s">
        <v>3766</v>
      </c>
      <c r="D251" s="22" t="s">
        <v>3770</v>
      </c>
      <c r="E251" s="22" t="s">
        <v>3186</v>
      </c>
      <c r="F251" s="22" t="s">
        <v>603</v>
      </c>
      <c r="G251" s="23">
        <v>681502</v>
      </c>
      <c r="H251" s="23">
        <v>0</v>
      </c>
      <c r="I251" s="23">
        <v>1106005839</v>
      </c>
      <c r="J251" s="23">
        <v>0</v>
      </c>
      <c r="K251" s="22" t="s">
        <v>3768</v>
      </c>
      <c r="L251" s="22" t="s">
        <v>3769</v>
      </c>
      <c r="M251" s="22" t="s">
        <v>3224</v>
      </c>
      <c r="N251" s="22" t="s">
        <v>3339</v>
      </c>
      <c r="O251" s="22" t="s">
        <v>3339</v>
      </c>
      <c r="P251" s="22" t="s">
        <v>734</v>
      </c>
      <c r="Q251" s="22" t="str">
        <f t="shared" si="10"/>
        <v>T10602</v>
      </c>
      <c r="R251" t="str">
        <f t="shared" si="11"/>
        <v>SunPonte</v>
      </c>
      <c r="S251" s="32" t="s">
        <v>3146</v>
      </c>
      <c r="T251" s="8">
        <f t="shared" si="9"/>
        <v>8</v>
      </c>
      <c r="U251" t="s">
        <v>369</v>
      </c>
    </row>
    <row r="252" spans="1:21" hidden="1" x14ac:dyDescent="0.25">
      <c r="A252" s="21">
        <v>45517</v>
      </c>
      <c r="B252" s="21">
        <v>45517</v>
      </c>
      <c r="C252" s="22" t="s">
        <v>3771</v>
      </c>
      <c r="D252" s="22" t="s">
        <v>3772</v>
      </c>
      <c r="E252" s="22" t="s">
        <v>3186</v>
      </c>
      <c r="F252" s="22" t="s">
        <v>603</v>
      </c>
      <c r="G252" s="23">
        <v>11801967</v>
      </c>
      <c r="H252" s="23">
        <v>0</v>
      </c>
      <c r="I252" s="23">
        <v>1117807806</v>
      </c>
      <c r="J252" s="23">
        <v>0</v>
      </c>
      <c r="K252" s="22" t="s">
        <v>3768</v>
      </c>
      <c r="L252" s="22" t="s">
        <v>3769</v>
      </c>
      <c r="M252" s="22" t="s">
        <v>3187</v>
      </c>
      <c r="N252" s="22" t="s">
        <v>3333</v>
      </c>
      <c r="O252" s="22" t="s">
        <v>3333</v>
      </c>
      <c r="P252" s="22" t="s">
        <v>734</v>
      </c>
      <c r="Q252" s="22" t="str">
        <f t="shared" si="10"/>
        <v>T11706</v>
      </c>
      <c r="R252" t="str">
        <f t="shared" si="11"/>
        <v>SunPonte</v>
      </c>
      <c r="S252" s="32" t="s">
        <v>3146</v>
      </c>
      <c r="T252" s="8">
        <f t="shared" si="9"/>
        <v>8</v>
      </c>
      <c r="U252" t="s">
        <v>369</v>
      </c>
    </row>
    <row r="253" spans="1:21" hidden="1" x14ac:dyDescent="0.25">
      <c r="A253" s="21">
        <v>45517</v>
      </c>
      <c r="B253" s="21">
        <v>45517</v>
      </c>
      <c r="C253" s="22" t="s">
        <v>3771</v>
      </c>
      <c r="D253" s="22" t="s">
        <v>3773</v>
      </c>
      <c r="E253" s="22" t="s">
        <v>3186</v>
      </c>
      <c r="F253" s="22" t="s">
        <v>603</v>
      </c>
      <c r="G253" s="23">
        <v>1180197</v>
      </c>
      <c r="H253" s="23">
        <v>0</v>
      </c>
      <c r="I253" s="23">
        <v>1118988003</v>
      </c>
      <c r="J253" s="23">
        <v>0</v>
      </c>
      <c r="K253" s="22" t="s">
        <v>3768</v>
      </c>
      <c r="L253" s="22" t="s">
        <v>3769</v>
      </c>
      <c r="M253" s="22" t="s">
        <v>3224</v>
      </c>
      <c r="N253" s="22" t="s">
        <v>3333</v>
      </c>
      <c r="O253" s="22" t="s">
        <v>3333</v>
      </c>
      <c r="P253" s="22" t="s">
        <v>734</v>
      </c>
      <c r="Q253" s="22" t="str">
        <f t="shared" si="10"/>
        <v>T11706</v>
      </c>
      <c r="R253" t="str">
        <f t="shared" si="11"/>
        <v>SunPonte</v>
      </c>
      <c r="S253" s="32" t="s">
        <v>3146</v>
      </c>
      <c r="T253" s="8">
        <f t="shared" si="9"/>
        <v>8</v>
      </c>
      <c r="U253" t="s">
        <v>369</v>
      </c>
    </row>
    <row r="254" spans="1:21" hidden="1" x14ac:dyDescent="0.25">
      <c r="A254" s="21">
        <v>45517</v>
      </c>
      <c r="B254" s="21">
        <v>45517</v>
      </c>
      <c r="C254" s="22" t="s">
        <v>3774</v>
      </c>
      <c r="D254" s="22" t="s">
        <v>3775</v>
      </c>
      <c r="E254" s="22" t="s">
        <v>3186</v>
      </c>
      <c r="F254" s="22" t="s">
        <v>603</v>
      </c>
      <c r="G254" s="23">
        <v>7480119</v>
      </c>
      <c r="H254" s="23">
        <v>0</v>
      </c>
      <c r="I254" s="23">
        <v>1126468122</v>
      </c>
      <c r="J254" s="23">
        <v>0</v>
      </c>
      <c r="K254" s="22" t="s">
        <v>736</v>
      </c>
      <c r="L254" s="22" t="s">
        <v>737</v>
      </c>
      <c r="M254" s="22" t="s">
        <v>3187</v>
      </c>
      <c r="N254" s="22" t="s">
        <v>3342</v>
      </c>
      <c r="O254" s="22" t="s">
        <v>3342</v>
      </c>
      <c r="P254" s="22" t="s">
        <v>734</v>
      </c>
      <c r="Q254" s="22" t="str">
        <f t="shared" si="10"/>
        <v>T203A03</v>
      </c>
      <c r="R254" t="str">
        <f t="shared" si="11"/>
        <v>SunPonte</v>
      </c>
      <c r="S254" s="32" t="s">
        <v>3146</v>
      </c>
      <c r="T254" s="8">
        <f t="shared" si="9"/>
        <v>8</v>
      </c>
      <c r="U254" t="s">
        <v>369</v>
      </c>
    </row>
    <row r="255" spans="1:21" hidden="1" x14ac:dyDescent="0.25">
      <c r="A255" s="21">
        <v>45517</v>
      </c>
      <c r="B255" s="21">
        <v>45517</v>
      </c>
      <c r="C255" s="22" t="s">
        <v>3774</v>
      </c>
      <c r="D255" s="22" t="s">
        <v>3776</v>
      </c>
      <c r="E255" s="22" t="s">
        <v>3186</v>
      </c>
      <c r="F255" s="22" t="s">
        <v>603</v>
      </c>
      <c r="G255" s="23">
        <v>748012</v>
      </c>
      <c r="H255" s="23">
        <v>0</v>
      </c>
      <c r="I255" s="23">
        <v>1127216134</v>
      </c>
      <c r="J255" s="23">
        <v>0</v>
      </c>
      <c r="K255" s="22" t="s">
        <v>736</v>
      </c>
      <c r="L255" s="22" t="s">
        <v>737</v>
      </c>
      <c r="M255" s="22" t="s">
        <v>3224</v>
      </c>
      <c r="N255" s="22" t="s">
        <v>3342</v>
      </c>
      <c r="O255" s="22" t="s">
        <v>3342</v>
      </c>
      <c r="P255" s="22" t="s">
        <v>734</v>
      </c>
      <c r="Q255" s="22" t="str">
        <f t="shared" si="10"/>
        <v>T203A03</v>
      </c>
      <c r="R255" t="str">
        <f t="shared" si="11"/>
        <v>SunPonte</v>
      </c>
      <c r="S255" s="32" t="s">
        <v>3146</v>
      </c>
      <c r="T255" s="8">
        <f t="shared" si="9"/>
        <v>8</v>
      </c>
      <c r="U255" t="s">
        <v>369</v>
      </c>
    </row>
    <row r="256" spans="1:21" hidden="1" x14ac:dyDescent="0.25">
      <c r="A256" s="21">
        <v>45517</v>
      </c>
      <c r="B256" s="21">
        <v>45517</v>
      </c>
      <c r="C256" s="22" t="s">
        <v>3777</v>
      </c>
      <c r="D256" s="22" t="s">
        <v>3778</v>
      </c>
      <c r="E256" s="22" t="s">
        <v>3186</v>
      </c>
      <c r="F256" s="22" t="s">
        <v>603</v>
      </c>
      <c r="G256" s="23">
        <v>10124739</v>
      </c>
      <c r="H256" s="23">
        <v>0</v>
      </c>
      <c r="I256" s="23">
        <v>1137340873</v>
      </c>
      <c r="J256" s="23">
        <v>0</v>
      </c>
      <c r="K256" s="22" t="s">
        <v>736</v>
      </c>
      <c r="L256" s="22" t="s">
        <v>737</v>
      </c>
      <c r="M256" s="22" t="s">
        <v>3187</v>
      </c>
      <c r="N256" s="22" t="s">
        <v>3311</v>
      </c>
      <c r="O256" s="22" t="s">
        <v>3311</v>
      </c>
      <c r="P256" s="22" t="s">
        <v>734</v>
      </c>
      <c r="Q256" s="22" t="str">
        <f t="shared" si="10"/>
        <v>T212B01</v>
      </c>
      <c r="R256" t="str">
        <f t="shared" si="11"/>
        <v>SunPonte</v>
      </c>
      <c r="S256" s="32" t="s">
        <v>3146</v>
      </c>
      <c r="T256" s="8">
        <f t="shared" si="9"/>
        <v>8</v>
      </c>
      <c r="U256" t="s">
        <v>369</v>
      </c>
    </row>
    <row r="257" spans="1:21" hidden="1" x14ac:dyDescent="0.25">
      <c r="A257" s="21">
        <v>45517</v>
      </c>
      <c r="B257" s="21">
        <v>45517</v>
      </c>
      <c r="C257" s="22" t="s">
        <v>3777</v>
      </c>
      <c r="D257" s="22" t="s">
        <v>3779</v>
      </c>
      <c r="E257" s="22" t="s">
        <v>3186</v>
      </c>
      <c r="F257" s="22" t="s">
        <v>603</v>
      </c>
      <c r="G257" s="23">
        <v>1012474</v>
      </c>
      <c r="H257" s="23">
        <v>0</v>
      </c>
      <c r="I257" s="23">
        <v>1138353347</v>
      </c>
      <c r="J257" s="23">
        <v>0</v>
      </c>
      <c r="K257" s="22" t="s">
        <v>736</v>
      </c>
      <c r="L257" s="22" t="s">
        <v>737</v>
      </c>
      <c r="M257" s="22" t="s">
        <v>3224</v>
      </c>
      <c r="N257" s="22" t="s">
        <v>3311</v>
      </c>
      <c r="O257" s="22" t="s">
        <v>3311</v>
      </c>
      <c r="P257" s="22" t="s">
        <v>734</v>
      </c>
      <c r="Q257" s="22" t="str">
        <f t="shared" si="10"/>
        <v>T212B01</v>
      </c>
      <c r="R257" t="str">
        <f t="shared" si="11"/>
        <v>SunPonte</v>
      </c>
      <c r="S257" s="32" t="s">
        <v>3146</v>
      </c>
      <c r="T257" s="8">
        <f t="shared" si="9"/>
        <v>8</v>
      </c>
      <c r="U257" t="s">
        <v>369</v>
      </c>
    </row>
    <row r="258" spans="1:21" hidden="1" x14ac:dyDescent="0.25">
      <c r="A258" s="21">
        <v>45517</v>
      </c>
      <c r="B258" s="21">
        <v>45517</v>
      </c>
      <c r="C258" s="22" t="s">
        <v>3780</v>
      </c>
      <c r="D258" s="22" t="s">
        <v>3781</v>
      </c>
      <c r="E258" s="22" t="s">
        <v>3186</v>
      </c>
      <c r="F258" s="22" t="s">
        <v>603</v>
      </c>
      <c r="G258" s="23">
        <v>73172961</v>
      </c>
      <c r="H258" s="23">
        <v>0</v>
      </c>
      <c r="I258" s="23">
        <v>1211526308</v>
      </c>
      <c r="J258" s="23">
        <v>0</v>
      </c>
      <c r="K258" s="22" t="s">
        <v>736</v>
      </c>
      <c r="L258" s="22" t="s">
        <v>737</v>
      </c>
      <c r="M258" s="22" t="s">
        <v>3187</v>
      </c>
      <c r="N258" s="22" t="s">
        <v>3314</v>
      </c>
      <c r="O258" s="22" t="s">
        <v>3314</v>
      </c>
      <c r="P258" s="22" t="s">
        <v>734</v>
      </c>
      <c r="Q258" s="22" t="str">
        <f t="shared" si="10"/>
        <v>T212B02</v>
      </c>
      <c r="R258" t="str">
        <f t="shared" si="11"/>
        <v>SunPonte</v>
      </c>
      <c r="S258" s="32" t="s">
        <v>3146</v>
      </c>
      <c r="T258" s="8">
        <f t="shared" si="9"/>
        <v>8</v>
      </c>
      <c r="U258" t="s">
        <v>369</v>
      </c>
    </row>
    <row r="259" spans="1:21" hidden="1" x14ac:dyDescent="0.25">
      <c r="A259" s="21">
        <v>45517</v>
      </c>
      <c r="B259" s="21">
        <v>45517</v>
      </c>
      <c r="C259" s="22" t="s">
        <v>3780</v>
      </c>
      <c r="D259" s="22" t="s">
        <v>3782</v>
      </c>
      <c r="E259" s="22" t="s">
        <v>3186</v>
      </c>
      <c r="F259" s="22" t="s">
        <v>603</v>
      </c>
      <c r="G259" s="23">
        <v>7317296</v>
      </c>
      <c r="H259" s="23">
        <v>0</v>
      </c>
      <c r="I259" s="23">
        <v>1218843604</v>
      </c>
      <c r="J259" s="23">
        <v>0</v>
      </c>
      <c r="K259" s="22" t="s">
        <v>736</v>
      </c>
      <c r="L259" s="22" t="s">
        <v>737</v>
      </c>
      <c r="M259" s="22" t="s">
        <v>3224</v>
      </c>
      <c r="N259" s="22" t="s">
        <v>3314</v>
      </c>
      <c r="O259" s="22" t="s">
        <v>3314</v>
      </c>
      <c r="P259" s="22" t="s">
        <v>734</v>
      </c>
      <c r="Q259" s="22" t="str">
        <f t="shared" si="10"/>
        <v>T212B02</v>
      </c>
      <c r="R259" t="str">
        <f t="shared" si="11"/>
        <v>SunPonte</v>
      </c>
      <c r="S259" s="32" t="s">
        <v>3146</v>
      </c>
      <c r="T259" s="8">
        <f t="shared" si="9"/>
        <v>8</v>
      </c>
      <c r="U259" t="s">
        <v>369</v>
      </c>
    </row>
    <row r="260" spans="1:21" hidden="1" x14ac:dyDescent="0.25">
      <c r="A260" s="21">
        <v>45517</v>
      </c>
      <c r="B260" s="21">
        <v>45517</v>
      </c>
      <c r="C260" s="22" t="s">
        <v>3783</v>
      </c>
      <c r="D260" s="22" t="s">
        <v>3784</v>
      </c>
      <c r="E260" s="22" t="s">
        <v>3186</v>
      </c>
      <c r="F260" s="22" t="s">
        <v>691</v>
      </c>
      <c r="G260" s="23">
        <v>628453</v>
      </c>
      <c r="H260" s="23">
        <v>0</v>
      </c>
      <c r="I260" s="23">
        <v>1219472057</v>
      </c>
      <c r="J260" s="23">
        <v>0</v>
      </c>
      <c r="K260" s="22" t="s">
        <v>3785</v>
      </c>
      <c r="L260" s="22" t="s">
        <v>3786</v>
      </c>
      <c r="M260" s="22" t="s">
        <v>3224</v>
      </c>
      <c r="N260" s="22" t="s">
        <v>3383</v>
      </c>
      <c r="O260" s="22" t="s">
        <v>3383</v>
      </c>
      <c r="P260" s="22" t="s">
        <v>734</v>
      </c>
      <c r="Q260" s="22" t="str">
        <f t="shared" si="10"/>
        <v>T103A08</v>
      </c>
      <c r="R260" t="str">
        <f t="shared" si="11"/>
        <v>SunPonte</v>
      </c>
      <c r="S260" s="32" t="s">
        <v>3146</v>
      </c>
      <c r="T260" s="8">
        <f t="shared" ref="T260:T323" si="12">+MONTH(A260)</f>
        <v>8</v>
      </c>
      <c r="U260" t="s">
        <v>369</v>
      </c>
    </row>
    <row r="261" spans="1:21" hidden="1" x14ac:dyDescent="0.25">
      <c r="A261" s="21">
        <v>45517</v>
      </c>
      <c r="B261" s="21">
        <v>45517</v>
      </c>
      <c r="C261" s="22" t="s">
        <v>3787</v>
      </c>
      <c r="D261" s="22" t="s">
        <v>3788</v>
      </c>
      <c r="E261" s="22" t="s">
        <v>3186</v>
      </c>
      <c r="F261" s="22" t="s">
        <v>691</v>
      </c>
      <c r="G261" s="23">
        <v>681502</v>
      </c>
      <c r="H261" s="23">
        <v>0</v>
      </c>
      <c r="I261" s="23">
        <v>1220153559</v>
      </c>
      <c r="J261" s="23">
        <v>0</v>
      </c>
      <c r="K261" s="22" t="s">
        <v>3785</v>
      </c>
      <c r="L261" s="22" t="s">
        <v>3786</v>
      </c>
      <c r="M261" s="22" t="s">
        <v>3224</v>
      </c>
      <c r="N261" s="22" t="s">
        <v>3339</v>
      </c>
      <c r="O261" s="22" t="s">
        <v>3339</v>
      </c>
      <c r="P261" s="22" t="s">
        <v>734</v>
      </c>
      <c r="Q261" s="22" t="str">
        <f t="shared" ref="Q261:Q324" si="13">IFERROR(LEFT(N261,FIND("_",N261)-1),"")</f>
        <v>T10602</v>
      </c>
      <c r="R261" t="str">
        <f t="shared" ref="R261:R324" si="14">IFERROR(RIGHT(N261,LEN(N261)-FIND("_",N261)),"")</f>
        <v>SunPonte</v>
      </c>
      <c r="S261" s="32" t="s">
        <v>3146</v>
      </c>
      <c r="T261" s="8">
        <f t="shared" si="12"/>
        <v>8</v>
      </c>
      <c r="U261" t="s">
        <v>369</v>
      </c>
    </row>
    <row r="262" spans="1:21" hidden="1" x14ac:dyDescent="0.25">
      <c r="A262" s="21">
        <v>45517</v>
      </c>
      <c r="B262" s="21">
        <v>45517</v>
      </c>
      <c r="C262" s="22" t="s">
        <v>3789</v>
      </c>
      <c r="D262" s="22" t="s">
        <v>3790</v>
      </c>
      <c r="E262" s="22" t="s">
        <v>3186</v>
      </c>
      <c r="F262" s="22" t="s">
        <v>691</v>
      </c>
      <c r="G262" s="23">
        <v>2326674</v>
      </c>
      <c r="H262" s="23">
        <v>0</v>
      </c>
      <c r="I262" s="23">
        <v>1222480233</v>
      </c>
      <c r="J262" s="23">
        <v>0</v>
      </c>
      <c r="K262" s="22" t="s">
        <v>3785</v>
      </c>
      <c r="L262" s="22" t="s">
        <v>3786</v>
      </c>
      <c r="M262" s="22" t="s">
        <v>3224</v>
      </c>
      <c r="N262" s="22" t="s">
        <v>3330</v>
      </c>
      <c r="O262" s="22" t="s">
        <v>3330</v>
      </c>
      <c r="P262" s="22" t="s">
        <v>734</v>
      </c>
      <c r="Q262" s="22" t="str">
        <f t="shared" si="13"/>
        <v>T11702</v>
      </c>
      <c r="R262" t="str">
        <f t="shared" si="14"/>
        <v>SunPonte</v>
      </c>
      <c r="S262" s="32" t="s">
        <v>3146</v>
      </c>
      <c r="T262" s="8">
        <f t="shared" si="12"/>
        <v>8</v>
      </c>
      <c r="U262" t="s">
        <v>369</v>
      </c>
    </row>
    <row r="263" spans="1:21" hidden="1" x14ac:dyDescent="0.25">
      <c r="A263" s="21">
        <v>45517</v>
      </c>
      <c r="B263" s="21">
        <v>45517</v>
      </c>
      <c r="C263" s="22" t="s">
        <v>3791</v>
      </c>
      <c r="D263" s="22" t="s">
        <v>3792</v>
      </c>
      <c r="E263" s="22" t="s">
        <v>3186</v>
      </c>
      <c r="F263" s="22" t="s">
        <v>691</v>
      </c>
      <c r="G263" s="23">
        <v>1180197</v>
      </c>
      <c r="H263" s="23">
        <v>0</v>
      </c>
      <c r="I263" s="23">
        <v>1223660430</v>
      </c>
      <c r="J263" s="23">
        <v>0</v>
      </c>
      <c r="K263" s="22" t="s">
        <v>3785</v>
      </c>
      <c r="L263" s="22" t="s">
        <v>3786</v>
      </c>
      <c r="M263" s="22" t="s">
        <v>3224</v>
      </c>
      <c r="N263" s="22" t="s">
        <v>3333</v>
      </c>
      <c r="O263" s="22" t="s">
        <v>3333</v>
      </c>
      <c r="P263" s="22" t="s">
        <v>734</v>
      </c>
      <c r="Q263" s="22" t="str">
        <f t="shared" si="13"/>
        <v>T11706</v>
      </c>
      <c r="R263" t="str">
        <f t="shared" si="14"/>
        <v>SunPonte</v>
      </c>
      <c r="S263" s="32" t="s">
        <v>3146</v>
      </c>
      <c r="T263" s="8">
        <f t="shared" si="12"/>
        <v>8</v>
      </c>
      <c r="U263" t="s">
        <v>369</v>
      </c>
    </row>
    <row r="264" spans="1:21" hidden="1" x14ac:dyDescent="0.25">
      <c r="A264" s="21">
        <v>45517</v>
      </c>
      <c r="B264" s="21">
        <v>45517</v>
      </c>
      <c r="C264" s="22" t="s">
        <v>3793</v>
      </c>
      <c r="D264" s="22" t="s">
        <v>3794</v>
      </c>
      <c r="E264" s="22" t="s">
        <v>3186</v>
      </c>
      <c r="F264" s="22" t="s">
        <v>691</v>
      </c>
      <c r="G264" s="23">
        <v>3522878</v>
      </c>
      <c r="H264" s="23">
        <v>0</v>
      </c>
      <c r="I264" s="23">
        <v>1227183308</v>
      </c>
      <c r="J264" s="23">
        <v>0</v>
      </c>
      <c r="K264" s="22" t="s">
        <v>3785</v>
      </c>
      <c r="L264" s="22" t="s">
        <v>3786</v>
      </c>
      <c r="M264" s="22" t="s">
        <v>3187</v>
      </c>
      <c r="N264" s="22" t="s">
        <v>3303</v>
      </c>
      <c r="O264" s="22" t="s">
        <v>3303</v>
      </c>
      <c r="P264" s="22" t="s">
        <v>734</v>
      </c>
      <c r="Q264" s="22" t="str">
        <f t="shared" si="13"/>
        <v>T11707</v>
      </c>
      <c r="R264" t="str">
        <f t="shared" si="14"/>
        <v>SunPonte</v>
      </c>
      <c r="S264" s="32" t="s">
        <v>3146</v>
      </c>
      <c r="T264" s="8">
        <f t="shared" si="12"/>
        <v>8</v>
      </c>
      <c r="U264" t="s">
        <v>369</v>
      </c>
    </row>
    <row r="265" spans="1:21" hidden="1" x14ac:dyDescent="0.25">
      <c r="A265" s="21">
        <v>45517</v>
      </c>
      <c r="B265" s="21">
        <v>45517</v>
      </c>
      <c r="C265" s="22" t="s">
        <v>3793</v>
      </c>
      <c r="D265" s="22" t="s">
        <v>3795</v>
      </c>
      <c r="E265" s="22" t="s">
        <v>3186</v>
      </c>
      <c r="F265" s="22" t="s">
        <v>691</v>
      </c>
      <c r="G265" s="23">
        <v>704576</v>
      </c>
      <c r="H265" s="23">
        <v>0</v>
      </c>
      <c r="I265" s="23">
        <v>1227887884</v>
      </c>
      <c r="J265" s="23">
        <v>0</v>
      </c>
      <c r="K265" s="22" t="s">
        <v>3785</v>
      </c>
      <c r="L265" s="22" t="s">
        <v>3786</v>
      </c>
      <c r="M265" s="22" t="s">
        <v>3224</v>
      </c>
      <c r="N265" s="22" t="s">
        <v>3303</v>
      </c>
      <c r="O265" s="22" t="s">
        <v>3303</v>
      </c>
      <c r="P265" s="22" t="s">
        <v>734</v>
      </c>
      <c r="Q265" s="22" t="str">
        <f t="shared" si="13"/>
        <v>T11707</v>
      </c>
      <c r="R265" t="str">
        <f t="shared" si="14"/>
        <v>SunPonte</v>
      </c>
      <c r="S265" s="32" t="s">
        <v>3146</v>
      </c>
      <c r="T265" s="8">
        <f t="shared" si="12"/>
        <v>8</v>
      </c>
      <c r="U265" t="s">
        <v>369</v>
      </c>
    </row>
    <row r="266" spans="1:21" hidden="1" x14ac:dyDescent="0.25">
      <c r="A266" s="21">
        <v>45517</v>
      </c>
      <c r="B266" s="21">
        <v>45517</v>
      </c>
      <c r="C266" s="22" t="s">
        <v>3796</v>
      </c>
      <c r="D266" s="22" t="s">
        <v>3797</v>
      </c>
      <c r="E266" s="22" t="s">
        <v>3186</v>
      </c>
      <c r="F266" s="22" t="s">
        <v>691</v>
      </c>
      <c r="G266" s="23">
        <v>2684350</v>
      </c>
      <c r="H266" s="23">
        <v>0</v>
      </c>
      <c r="I266" s="23">
        <v>1230572234</v>
      </c>
      <c r="J266" s="23">
        <v>0</v>
      </c>
      <c r="K266" s="22" t="s">
        <v>3785</v>
      </c>
      <c r="L266" s="22" t="s">
        <v>3786</v>
      </c>
      <c r="M266" s="22" t="s">
        <v>3224</v>
      </c>
      <c r="N266" s="22" t="s">
        <v>3336</v>
      </c>
      <c r="O266" s="22" t="s">
        <v>3336</v>
      </c>
      <c r="P266" s="22" t="s">
        <v>734</v>
      </c>
      <c r="Q266" s="22" t="str">
        <f t="shared" si="13"/>
        <v>T11802</v>
      </c>
      <c r="R266" t="str">
        <f t="shared" si="14"/>
        <v>SunPonte</v>
      </c>
      <c r="S266" s="32" t="s">
        <v>3146</v>
      </c>
      <c r="T266" s="8">
        <f t="shared" si="12"/>
        <v>8</v>
      </c>
      <c r="U266" t="s">
        <v>369</v>
      </c>
    </row>
    <row r="267" spans="1:21" hidden="1" x14ac:dyDescent="0.25">
      <c r="A267" s="21">
        <v>45517</v>
      </c>
      <c r="B267" s="21">
        <v>45517</v>
      </c>
      <c r="C267" s="22" t="s">
        <v>3798</v>
      </c>
      <c r="D267" s="22" t="s">
        <v>3799</v>
      </c>
      <c r="E267" s="22" t="s">
        <v>3186</v>
      </c>
      <c r="F267" s="22" t="s">
        <v>691</v>
      </c>
      <c r="G267" s="23">
        <v>6010289</v>
      </c>
      <c r="H267" s="23">
        <v>0</v>
      </c>
      <c r="I267" s="23">
        <v>1236582523</v>
      </c>
      <c r="J267" s="23">
        <v>0</v>
      </c>
      <c r="K267" s="22" t="s">
        <v>3785</v>
      </c>
      <c r="L267" s="22" t="s">
        <v>3786</v>
      </c>
      <c r="M267" s="22" t="s">
        <v>3187</v>
      </c>
      <c r="N267" s="22" t="s">
        <v>3350</v>
      </c>
      <c r="O267" s="22" t="s">
        <v>3350</v>
      </c>
      <c r="P267" s="22" t="s">
        <v>734</v>
      </c>
      <c r="Q267" s="22" t="str">
        <f t="shared" si="13"/>
        <v>T12009</v>
      </c>
      <c r="R267" t="str">
        <f t="shared" si="14"/>
        <v>SunPonte</v>
      </c>
      <c r="S267" s="32" t="s">
        <v>3146</v>
      </c>
      <c r="T267" s="8">
        <f t="shared" si="12"/>
        <v>8</v>
      </c>
      <c r="U267" t="s">
        <v>369</v>
      </c>
    </row>
    <row r="268" spans="1:21" hidden="1" x14ac:dyDescent="0.25">
      <c r="A268" s="21">
        <v>45517</v>
      </c>
      <c r="B268" s="21">
        <v>45517</v>
      </c>
      <c r="C268" s="22" t="s">
        <v>3798</v>
      </c>
      <c r="D268" s="22" t="s">
        <v>3800</v>
      </c>
      <c r="E268" s="22" t="s">
        <v>3186</v>
      </c>
      <c r="F268" s="22" t="s">
        <v>691</v>
      </c>
      <c r="G268" s="23">
        <v>601029</v>
      </c>
      <c r="H268" s="23">
        <v>0</v>
      </c>
      <c r="I268" s="23">
        <v>1237183552</v>
      </c>
      <c r="J268" s="23">
        <v>0</v>
      </c>
      <c r="K268" s="22" t="s">
        <v>3785</v>
      </c>
      <c r="L268" s="22" t="s">
        <v>3786</v>
      </c>
      <c r="M268" s="22" t="s">
        <v>3224</v>
      </c>
      <c r="N268" s="22" t="s">
        <v>3350</v>
      </c>
      <c r="O268" s="22" t="s">
        <v>3350</v>
      </c>
      <c r="P268" s="22" t="s">
        <v>734</v>
      </c>
      <c r="Q268" s="22" t="str">
        <f t="shared" si="13"/>
        <v>T12009</v>
      </c>
      <c r="R268" t="str">
        <f t="shared" si="14"/>
        <v>SunPonte</v>
      </c>
      <c r="S268" s="32" t="s">
        <v>3146</v>
      </c>
      <c r="T268" s="8">
        <f t="shared" si="12"/>
        <v>8</v>
      </c>
      <c r="U268" t="s">
        <v>369</v>
      </c>
    </row>
    <row r="269" spans="1:21" hidden="1" x14ac:dyDescent="0.25">
      <c r="A269" s="21">
        <v>45517</v>
      </c>
      <c r="B269" s="21">
        <v>45517</v>
      </c>
      <c r="C269" s="22" t="s">
        <v>3798</v>
      </c>
      <c r="D269" s="22" t="s">
        <v>3801</v>
      </c>
      <c r="E269" s="22" t="s">
        <v>3186</v>
      </c>
      <c r="F269" s="22" t="s">
        <v>691</v>
      </c>
      <c r="G269" s="23">
        <v>601029</v>
      </c>
      <c r="H269" s="23">
        <v>0</v>
      </c>
      <c r="I269" s="23">
        <v>1237784581</v>
      </c>
      <c r="J269" s="23">
        <v>0</v>
      </c>
      <c r="K269" s="22" t="s">
        <v>3785</v>
      </c>
      <c r="L269" s="22" t="s">
        <v>3786</v>
      </c>
      <c r="M269" s="22" t="s">
        <v>3224</v>
      </c>
      <c r="N269" s="22" t="s">
        <v>3350</v>
      </c>
      <c r="O269" s="22" t="s">
        <v>3350</v>
      </c>
      <c r="P269" s="22" t="s">
        <v>734</v>
      </c>
      <c r="Q269" s="22" t="str">
        <f t="shared" si="13"/>
        <v>T12009</v>
      </c>
      <c r="R269" t="str">
        <f t="shared" si="14"/>
        <v>SunPonte</v>
      </c>
      <c r="S269" s="32" t="s">
        <v>3146</v>
      </c>
      <c r="T269" s="8">
        <f t="shared" si="12"/>
        <v>8</v>
      </c>
      <c r="U269" t="s">
        <v>369</v>
      </c>
    </row>
    <row r="270" spans="1:21" hidden="1" x14ac:dyDescent="0.25">
      <c r="A270" s="21">
        <v>45517</v>
      </c>
      <c r="B270" s="21">
        <v>45517</v>
      </c>
      <c r="C270" s="22" t="s">
        <v>3802</v>
      </c>
      <c r="D270" s="22" t="s">
        <v>3803</v>
      </c>
      <c r="E270" s="22" t="s">
        <v>3186</v>
      </c>
      <c r="F270" s="22" t="s">
        <v>691</v>
      </c>
      <c r="G270" s="23">
        <v>748012</v>
      </c>
      <c r="H270" s="23">
        <v>0</v>
      </c>
      <c r="I270" s="23">
        <v>1238532593</v>
      </c>
      <c r="J270" s="23">
        <v>0</v>
      </c>
      <c r="K270" s="22" t="s">
        <v>3785</v>
      </c>
      <c r="L270" s="22" t="s">
        <v>3786</v>
      </c>
      <c r="M270" s="22" t="s">
        <v>3224</v>
      </c>
      <c r="N270" s="22" t="s">
        <v>3342</v>
      </c>
      <c r="O270" s="22" t="s">
        <v>3342</v>
      </c>
      <c r="P270" s="22" t="s">
        <v>734</v>
      </c>
      <c r="Q270" s="22" t="str">
        <f t="shared" si="13"/>
        <v>T203A03</v>
      </c>
      <c r="R270" t="str">
        <f t="shared" si="14"/>
        <v>SunPonte</v>
      </c>
      <c r="S270" s="32" t="s">
        <v>3146</v>
      </c>
      <c r="T270" s="8">
        <f t="shared" si="12"/>
        <v>8</v>
      </c>
      <c r="U270" t="s">
        <v>369</v>
      </c>
    </row>
    <row r="271" spans="1:21" hidden="1" x14ac:dyDescent="0.25">
      <c r="A271" s="21">
        <v>45517</v>
      </c>
      <c r="B271" s="21">
        <v>45517</v>
      </c>
      <c r="C271" s="22" t="s">
        <v>3804</v>
      </c>
      <c r="D271" s="22" t="s">
        <v>3805</v>
      </c>
      <c r="E271" s="22" t="s">
        <v>3186</v>
      </c>
      <c r="F271" s="22" t="s">
        <v>691</v>
      </c>
      <c r="G271" s="23">
        <v>1012474</v>
      </c>
      <c r="H271" s="23">
        <v>0</v>
      </c>
      <c r="I271" s="23">
        <v>1239545067</v>
      </c>
      <c r="J271" s="23">
        <v>0</v>
      </c>
      <c r="K271" s="22" t="s">
        <v>3785</v>
      </c>
      <c r="L271" s="22" t="s">
        <v>3786</v>
      </c>
      <c r="M271" s="22" t="s">
        <v>3224</v>
      </c>
      <c r="N271" s="22" t="s">
        <v>3311</v>
      </c>
      <c r="O271" s="22" t="s">
        <v>3311</v>
      </c>
      <c r="P271" s="22" t="s">
        <v>734</v>
      </c>
      <c r="Q271" s="22" t="str">
        <f t="shared" si="13"/>
        <v>T212B01</v>
      </c>
      <c r="R271" t="str">
        <f t="shared" si="14"/>
        <v>SunPonte</v>
      </c>
      <c r="S271" s="32" t="s">
        <v>3146</v>
      </c>
      <c r="T271" s="8">
        <f t="shared" si="12"/>
        <v>8</v>
      </c>
      <c r="U271" t="s">
        <v>369</v>
      </c>
    </row>
    <row r="272" spans="1:21" hidden="1" x14ac:dyDescent="0.25">
      <c r="A272" s="21">
        <v>45517</v>
      </c>
      <c r="B272" s="21">
        <v>45517</v>
      </c>
      <c r="C272" s="22" t="s">
        <v>3806</v>
      </c>
      <c r="D272" s="22" t="s">
        <v>3807</v>
      </c>
      <c r="E272" s="22" t="s">
        <v>3186</v>
      </c>
      <c r="F272" s="22" t="s">
        <v>691</v>
      </c>
      <c r="G272" s="23">
        <v>7317296</v>
      </c>
      <c r="H272" s="23">
        <v>0</v>
      </c>
      <c r="I272" s="23">
        <v>1246862363</v>
      </c>
      <c r="J272" s="23">
        <v>0</v>
      </c>
      <c r="K272" s="22" t="s">
        <v>3785</v>
      </c>
      <c r="L272" s="22" t="s">
        <v>3786</v>
      </c>
      <c r="M272" s="22" t="s">
        <v>3224</v>
      </c>
      <c r="N272" s="22" t="s">
        <v>3314</v>
      </c>
      <c r="O272" s="22" t="s">
        <v>3314</v>
      </c>
      <c r="P272" s="22" t="s">
        <v>734</v>
      </c>
      <c r="Q272" s="22" t="str">
        <f t="shared" si="13"/>
        <v>T212B02</v>
      </c>
      <c r="R272" t="str">
        <f t="shared" si="14"/>
        <v>SunPonte</v>
      </c>
      <c r="S272" s="32" t="s">
        <v>3146</v>
      </c>
      <c r="T272" s="8">
        <f t="shared" si="12"/>
        <v>8</v>
      </c>
      <c r="U272" t="s">
        <v>369</v>
      </c>
    </row>
    <row r="273" spans="1:21" hidden="1" x14ac:dyDescent="0.25">
      <c r="A273" s="21">
        <v>45517</v>
      </c>
      <c r="B273" s="21">
        <v>45517</v>
      </c>
      <c r="C273" s="22" t="s">
        <v>3808</v>
      </c>
      <c r="D273" s="22" t="s">
        <v>3809</v>
      </c>
      <c r="E273" s="22" t="s">
        <v>3186</v>
      </c>
      <c r="F273" s="22" t="s">
        <v>691</v>
      </c>
      <c r="G273" s="23">
        <v>3049659</v>
      </c>
      <c r="H273" s="23">
        <v>0</v>
      </c>
      <c r="I273" s="23">
        <v>1249912022</v>
      </c>
      <c r="J273" s="23">
        <v>0</v>
      </c>
      <c r="K273" s="22" t="s">
        <v>3785</v>
      </c>
      <c r="L273" s="22" t="s">
        <v>3786</v>
      </c>
      <c r="M273" s="22" t="s">
        <v>3224</v>
      </c>
      <c r="N273" s="22" t="s">
        <v>3322</v>
      </c>
      <c r="O273" s="22" t="s">
        <v>3322</v>
      </c>
      <c r="P273" s="22" t="s">
        <v>734</v>
      </c>
      <c r="Q273" s="22" t="str">
        <f t="shared" si="13"/>
        <v>T212B07</v>
      </c>
      <c r="R273" t="str">
        <f t="shared" si="14"/>
        <v>SunPonte</v>
      </c>
      <c r="S273" s="32" t="s">
        <v>3146</v>
      </c>
      <c r="T273" s="8">
        <f t="shared" si="12"/>
        <v>8</v>
      </c>
      <c r="U273" t="s">
        <v>369</v>
      </c>
    </row>
    <row r="274" spans="1:21" hidde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 r="E274" s="22" t="s">
        <v>3186</v>
      </c>
      <c r="F274" s="22" t="s">
        <v>691</v>
      </c>
      <c r="G274" s="23">
        <v>23467041</v>
      </c>
      <c r="H274" s="23">
        <v>0</v>
      </c>
      <c r="I274" s="23">
        <v>1273379063</v>
      </c>
      <c r="J274" s="23">
        <v>0</v>
      </c>
      <c r="K274" s="22" t="s">
        <v>3785</v>
      </c>
      <c r="L274" s="22" t="s">
        <v>3786</v>
      </c>
      <c r="M274" s="22" t="s">
        <v>3187</v>
      </c>
      <c r="N274" s="22" t="s">
        <v>3390</v>
      </c>
      <c r="O274" s="22" t="s">
        <v>3390</v>
      </c>
      <c r="P274" s="22" t="s">
        <v>734</v>
      </c>
      <c r="Q274" s="22" t="str">
        <f t="shared" si="13"/>
        <v>T212B11</v>
      </c>
      <c r="R274" t="str">
        <f t="shared" si="14"/>
        <v>SunPonte</v>
      </c>
      <c r="S274" s="32" t="s">
        <v>3146</v>
      </c>
      <c r="T274" s="8">
        <f t="shared" si="12"/>
        <v>8</v>
      </c>
      <c r="U274" t="s">
        <v>369</v>
      </c>
    </row>
    <row r="275" spans="1:21" hidden="1" x14ac:dyDescent="0.25">
      <c r="A275" s="21">
        <v>45517</v>
      </c>
      <c r="B275" s="21">
        <v>45517</v>
      </c>
      <c r="C275" s="22" t="s">
        <v>3810</v>
      </c>
      <c r="D275" s="22" t="s">
        <v>3812</v>
      </c>
      <c r="E275" s="22" t="s">
        <v>3186</v>
      </c>
      <c r="F275" s="22" t="s">
        <v>691</v>
      </c>
      <c r="G275" s="23">
        <v>2346704</v>
      </c>
      <c r="H275" s="23">
        <v>0</v>
      </c>
      <c r="I275" s="23">
        <v>1275725767</v>
      </c>
      <c r="J275" s="23">
        <v>0</v>
      </c>
      <c r="K275" s="22" t="s">
        <v>3785</v>
      </c>
      <c r="L275" s="22" t="s">
        <v>3786</v>
      </c>
      <c r="M275" s="22" t="s">
        <v>3224</v>
      </c>
      <c r="N275" s="22" t="s">
        <v>3390</v>
      </c>
      <c r="O275" s="22" t="s">
        <v>3390</v>
      </c>
      <c r="P275" s="22" t="s">
        <v>734</v>
      </c>
      <c r="Q275" s="22" t="str">
        <f t="shared" si="13"/>
        <v>T212B11</v>
      </c>
      <c r="R275" t="str">
        <f t="shared" si="14"/>
        <v>SunPonte</v>
      </c>
      <c r="S275" s="32" t="s">
        <v>3146</v>
      </c>
      <c r="T275" s="8">
        <f t="shared" si="12"/>
        <v>8</v>
      </c>
      <c r="U275" t="s">
        <v>369</v>
      </c>
    </row>
    <row r="276" spans="1:21" hidden="1" x14ac:dyDescent="0.25">
      <c r="A276" s="21">
        <v>45517</v>
      </c>
      <c r="B276" s="21">
        <v>45517</v>
      </c>
      <c r="C276" s="22" t="s">
        <v>3810</v>
      </c>
      <c r="D276" s="22" t="s">
        <v>3813</v>
      </c>
      <c r="E276" s="22" t="s">
        <v>3186</v>
      </c>
      <c r="F276" s="22" t="s">
        <v>691</v>
      </c>
      <c r="G276" s="23">
        <v>2346704</v>
      </c>
      <c r="H276" s="23">
        <v>0</v>
      </c>
      <c r="I276" s="23">
        <v>1278072471</v>
      </c>
      <c r="J276" s="23">
        <v>0</v>
      </c>
      <c r="K276" s="22" t="s">
        <v>3785</v>
      </c>
      <c r="L276" s="22" t="s">
        <v>3786</v>
      </c>
      <c r="M276" s="22" t="s">
        <v>3224</v>
      </c>
      <c r="N276" s="22" t="s">
        <v>3390</v>
      </c>
      <c r="O276" s="22" t="s">
        <v>3390</v>
      </c>
      <c r="P276" s="22" t="s">
        <v>734</v>
      </c>
      <c r="Q276" s="22" t="str">
        <f t="shared" si="13"/>
        <v>T212B11</v>
      </c>
      <c r="R276" t="str">
        <f t="shared" si="14"/>
        <v>SunPonte</v>
      </c>
      <c r="S276" s="32" t="s">
        <v>3146</v>
      </c>
      <c r="T276" s="8">
        <f t="shared" si="12"/>
        <v>8</v>
      </c>
      <c r="U276" t="s">
        <v>369</v>
      </c>
    </row>
    <row r="277" spans="1:21" hidden="1" x14ac:dyDescent="0.25">
      <c r="A277" s="21">
        <v>45517</v>
      </c>
      <c r="B277" s="21">
        <v>45517</v>
      </c>
      <c r="C277" s="22" t="s">
        <v>3814</v>
      </c>
      <c r="D277" s="22" t="s">
        <v>3815</v>
      </c>
      <c r="E277" s="22" t="s">
        <v>3186</v>
      </c>
      <c r="F277" s="22" t="s">
        <v>691</v>
      </c>
      <c r="G277" s="23">
        <v>5114559</v>
      </c>
      <c r="H277" s="23">
        <v>0</v>
      </c>
      <c r="I277" s="23">
        <v>1283187030</v>
      </c>
      <c r="J277" s="23">
        <v>0</v>
      </c>
      <c r="K277" s="22" t="s">
        <v>3785</v>
      </c>
      <c r="L277" s="22" t="s">
        <v>3786</v>
      </c>
      <c r="M277" s="22" t="s">
        <v>3187</v>
      </c>
      <c r="N277" s="22" t="s">
        <v>3317</v>
      </c>
      <c r="O277" s="22" t="s">
        <v>3317</v>
      </c>
      <c r="P277" s="22" t="s">
        <v>734</v>
      </c>
      <c r="Q277" s="22" t="str">
        <f t="shared" si="13"/>
        <v>T212B03</v>
      </c>
      <c r="R277" t="str">
        <f t="shared" si="14"/>
        <v>SunPonte</v>
      </c>
      <c r="S277" s="32" t="s">
        <v>3146</v>
      </c>
      <c r="T277" s="8">
        <f t="shared" si="12"/>
        <v>8</v>
      </c>
      <c r="U277" t="s">
        <v>369</v>
      </c>
    </row>
    <row r="278" spans="1:21" hidden="1" x14ac:dyDescent="0.25">
      <c r="A278" s="21">
        <v>45517</v>
      </c>
      <c r="B278" s="21">
        <v>45517</v>
      </c>
      <c r="C278" s="22" t="s">
        <v>3814</v>
      </c>
      <c r="D278" s="22" t="s">
        <v>3816</v>
      </c>
      <c r="E278" s="22" t="s">
        <v>3186</v>
      </c>
      <c r="F278" s="22" t="s">
        <v>691</v>
      </c>
      <c r="G278" s="23">
        <v>1022912</v>
      </c>
      <c r="H278" s="23">
        <v>0</v>
      </c>
      <c r="I278" s="23">
        <v>1284209942</v>
      </c>
      <c r="J278" s="23">
        <v>0</v>
      </c>
      <c r="K278" s="22" t="s">
        <v>3785</v>
      </c>
      <c r="L278" s="22" t="s">
        <v>3786</v>
      </c>
      <c r="M278" s="22" t="s">
        <v>3224</v>
      </c>
      <c r="N278" s="22" t="s">
        <v>3317</v>
      </c>
      <c r="O278" s="22" t="s">
        <v>3317</v>
      </c>
      <c r="P278" s="22" t="s">
        <v>734</v>
      </c>
      <c r="Q278" s="22" t="str">
        <f t="shared" si="13"/>
        <v>T212B03</v>
      </c>
      <c r="R278" t="str">
        <f t="shared" si="14"/>
        <v>SunPonte</v>
      </c>
      <c r="S278" s="32" t="s">
        <v>3146</v>
      </c>
      <c r="T278" s="8">
        <f t="shared" si="12"/>
        <v>8</v>
      </c>
      <c r="U278" t="s">
        <v>369</v>
      </c>
    </row>
    <row r="279" spans="1:21" hidden="1" x14ac:dyDescent="0.25">
      <c r="A279" s="21">
        <v>45517</v>
      </c>
      <c r="B279" s="21">
        <v>45517</v>
      </c>
      <c r="C279" s="22" t="s">
        <v>3817</v>
      </c>
      <c r="D279" s="22" t="s">
        <v>3818</v>
      </c>
      <c r="E279" s="22" t="s">
        <v>3186</v>
      </c>
      <c r="F279" s="22" t="s">
        <v>603</v>
      </c>
      <c r="G279" s="23">
        <v>314226</v>
      </c>
      <c r="H279" s="23">
        <v>0</v>
      </c>
      <c r="I279" s="23">
        <v>1284524168</v>
      </c>
      <c r="J279" s="23">
        <v>0</v>
      </c>
      <c r="K279" s="22" t="s">
        <v>3819</v>
      </c>
      <c r="L279" s="22" t="s">
        <v>37</v>
      </c>
      <c r="M279" s="22" t="s">
        <v>3224</v>
      </c>
      <c r="N279" s="22" t="s">
        <v>3383</v>
      </c>
      <c r="O279" s="22" t="s">
        <v>3383</v>
      </c>
      <c r="P279" s="22" t="s">
        <v>1018</v>
      </c>
      <c r="Q279" s="22" t="str">
        <f t="shared" si="13"/>
        <v>T103A08</v>
      </c>
      <c r="R279" t="str">
        <f t="shared" si="14"/>
        <v>SunPonte</v>
      </c>
      <c r="S279" s="32" t="s">
        <v>3146</v>
      </c>
      <c r="T279" s="8">
        <f t="shared" si="12"/>
        <v>8</v>
      </c>
      <c r="U279" t="s">
        <v>369</v>
      </c>
    </row>
    <row r="280" spans="1:21" hidden="1" x14ac:dyDescent="0.25">
      <c r="A280" s="21">
        <v>45517</v>
      </c>
      <c r="B280" s="21">
        <v>45517</v>
      </c>
      <c r="C280" s="22" t="s">
        <v>3820</v>
      </c>
      <c r="D280" s="22" t="s">
        <v>3821</v>
      </c>
      <c r="E280" s="22" t="s">
        <v>3186</v>
      </c>
      <c r="F280" s="22" t="s">
        <v>603</v>
      </c>
      <c r="G280" s="23">
        <v>340751</v>
      </c>
      <c r="H280" s="23">
        <v>0</v>
      </c>
      <c r="I280" s="23">
        <v>1284864919</v>
      </c>
      <c r="J280" s="23">
        <v>0</v>
      </c>
      <c r="K280" s="22" t="s">
        <v>3819</v>
      </c>
      <c r="L280" s="22" t="s">
        <v>37</v>
      </c>
      <c r="M280" s="22" t="s">
        <v>3224</v>
      </c>
      <c r="N280" s="22" t="s">
        <v>3339</v>
      </c>
      <c r="O280" s="22" t="s">
        <v>3339</v>
      </c>
      <c r="P280" s="22" t="s">
        <v>1018</v>
      </c>
      <c r="Q280" s="22" t="str">
        <f t="shared" si="13"/>
        <v>T10602</v>
      </c>
      <c r="R280" t="str">
        <f t="shared" si="14"/>
        <v>SunPonte</v>
      </c>
      <c r="S280" s="32" t="s">
        <v>3146</v>
      </c>
      <c r="T280" s="8">
        <f t="shared" si="12"/>
        <v>8</v>
      </c>
      <c r="U280" t="s">
        <v>369</v>
      </c>
    </row>
    <row r="281" spans="1:21" hidden="1" x14ac:dyDescent="0.25">
      <c r="A281" s="21">
        <v>45517</v>
      </c>
      <c r="B281" s="21">
        <v>45517</v>
      </c>
      <c r="C281" s="22" t="s">
        <v>3822</v>
      </c>
      <c r="D281" s="22" t="s">
        <v>3823</v>
      </c>
      <c r="E281" s="22" t="s">
        <v>3186</v>
      </c>
      <c r="F281" s="22" t="s">
        <v>603</v>
      </c>
      <c r="G281" s="23">
        <v>831789</v>
      </c>
      <c r="H281" s="23">
        <v>0</v>
      </c>
      <c r="I281" s="23">
        <v>1285696708</v>
      </c>
      <c r="J281" s="23">
        <v>0</v>
      </c>
      <c r="K281" s="22" t="s">
        <v>3819</v>
      </c>
      <c r="L281" s="22" t="s">
        <v>37</v>
      </c>
      <c r="M281" s="22" t="s">
        <v>3224</v>
      </c>
      <c r="N281" s="22" t="s">
        <v>3297</v>
      </c>
      <c r="O281" s="22" t="s">
        <v>3297</v>
      </c>
      <c r="P281" s="22" t="s">
        <v>1018</v>
      </c>
      <c r="Q281" s="22" t="str">
        <f t="shared" si="13"/>
        <v>T11701</v>
      </c>
      <c r="R281" t="str">
        <f t="shared" si="14"/>
        <v>SunPonte</v>
      </c>
      <c r="S281" s="32" t="s">
        <v>3146</v>
      </c>
      <c r="T281" s="8">
        <f t="shared" si="12"/>
        <v>8</v>
      </c>
      <c r="U281" t="s">
        <v>369</v>
      </c>
    </row>
    <row r="282" spans="1:21" hidden="1" x14ac:dyDescent="0.25">
      <c r="A282" s="21">
        <v>45517</v>
      </c>
      <c r="B282" s="21">
        <v>45517</v>
      </c>
      <c r="C282" s="22" t="s">
        <v>3824</v>
      </c>
      <c r="D282" s="22" t="s">
        <v>3825</v>
      </c>
      <c r="E282" s="22" t="s">
        <v>3186</v>
      </c>
      <c r="F282" s="22" t="s">
        <v>603</v>
      </c>
      <c r="G282" s="23">
        <v>1163337</v>
      </c>
      <c r="H282" s="23">
        <v>0</v>
      </c>
      <c r="I282" s="23">
        <v>1286860045</v>
      </c>
      <c r="J282" s="23">
        <v>0</v>
      </c>
      <c r="K282" s="22" t="s">
        <v>3819</v>
      </c>
      <c r="L282" s="22" t="s">
        <v>37</v>
      </c>
      <c r="M282" s="22" t="s">
        <v>3224</v>
      </c>
      <c r="N282" s="22" t="s">
        <v>3330</v>
      </c>
      <c r="O282" s="22" t="s">
        <v>3330</v>
      </c>
      <c r="P282" s="22" t="s">
        <v>1018</v>
      </c>
      <c r="Q282" s="22" t="str">
        <f t="shared" si="13"/>
        <v>T11702</v>
      </c>
      <c r="R282" t="str">
        <f t="shared" si="14"/>
        <v>SunPonte</v>
      </c>
      <c r="S282" s="32" t="s">
        <v>3146</v>
      </c>
      <c r="T282" s="8">
        <f t="shared" si="12"/>
        <v>8</v>
      </c>
      <c r="U282" t="s">
        <v>369</v>
      </c>
    </row>
    <row r="283" spans="1:21" hidden="1" x14ac:dyDescent="0.25">
      <c r="A283" s="21">
        <v>45517</v>
      </c>
      <c r="B283" s="21">
        <v>45517</v>
      </c>
      <c r="C283" s="22" t="s">
        <v>3826</v>
      </c>
      <c r="D283" s="22" t="s">
        <v>3827</v>
      </c>
      <c r="E283" s="22" t="s">
        <v>3186</v>
      </c>
      <c r="F283" s="22" t="s">
        <v>603</v>
      </c>
      <c r="G283" s="23">
        <v>821858</v>
      </c>
      <c r="H283" s="23">
        <v>0</v>
      </c>
      <c r="I283" s="23">
        <v>1287681903</v>
      </c>
      <c r="J283" s="23">
        <v>0</v>
      </c>
      <c r="K283" s="22" t="s">
        <v>3819</v>
      </c>
      <c r="L283" s="22" t="s">
        <v>37</v>
      </c>
      <c r="M283" s="22" t="s">
        <v>3224</v>
      </c>
      <c r="N283" s="22" t="s">
        <v>3300</v>
      </c>
      <c r="O283" s="22" t="s">
        <v>3300</v>
      </c>
      <c r="P283" s="22" t="s">
        <v>1018</v>
      </c>
      <c r="Q283" s="22" t="str">
        <f t="shared" si="13"/>
        <v>T11705</v>
      </c>
      <c r="R283" t="str">
        <f t="shared" si="14"/>
        <v>SunPonte</v>
      </c>
      <c r="S283" s="32" t="s">
        <v>3146</v>
      </c>
      <c r="T283" s="8">
        <f t="shared" si="12"/>
        <v>8</v>
      </c>
      <c r="U283" t="s">
        <v>369</v>
      </c>
    </row>
    <row r="284" spans="1:21" hidden="1" x14ac:dyDescent="0.25">
      <c r="A284" s="21">
        <v>45517</v>
      </c>
      <c r="B284" s="21">
        <v>45517</v>
      </c>
      <c r="C284" s="22" t="s">
        <v>3828</v>
      </c>
      <c r="D284" s="22" t="s">
        <v>3829</v>
      </c>
      <c r="E284" s="22" t="s">
        <v>3186</v>
      </c>
      <c r="F284" s="22" t="s">
        <v>603</v>
      </c>
      <c r="G284" s="23">
        <v>590098</v>
      </c>
      <c r="H284" s="23">
        <v>0</v>
      </c>
      <c r="I284" s="23">
        <v>1288272001</v>
      </c>
      <c r="J284" s="23">
        <v>0</v>
      </c>
      <c r="K284" s="22" t="s">
        <v>3819</v>
      </c>
      <c r="L284" s="22" t="s">
        <v>37</v>
      </c>
      <c r="M284" s="22" t="s">
        <v>3224</v>
      </c>
      <c r="N284" s="22" t="s">
        <v>3333</v>
      </c>
      <c r="O284" s="22" t="s">
        <v>3333</v>
      </c>
      <c r="P284" s="22" t="s">
        <v>1018</v>
      </c>
      <c r="Q284" s="22" t="str">
        <f t="shared" si="13"/>
        <v>T11706</v>
      </c>
      <c r="R284" t="str">
        <f t="shared" si="14"/>
        <v>SunPonte</v>
      </c>
      <c r="S284" s="32" t="s">
        <v>3146</v>
      </c>
      <c r="T284" s="8">
        <f t="shared" si="12"/>
        <v>8</v>
      </c>
      <c r="U284" t="s">
        <v>369</v>
      </c>
    </row>
    <row r="285" spans="1:21" hidden="1" x14ac:dyDescent="0.25">
      <c r="A285" s="21">
        <v>45517</v>
      </c>
      <c r="B285" s="21">
        <v>45517</v>
      </c>
      <c r="C285" s="22" t="s">
        <v>3830</v>
      </c>
      <c r="D285" s="22" t="s">
        <v>3831</v>
      </c>
      <c r="E285" s="22" t="s">
        <v>3186</v>
      </c>
      <c r="F285" s="22" t="s">
        <v>603</v>
      </c>
      <c r="G285" s="23">
        <v>352288</v>
      </c>
      <c r="H285" s="23">
        <v>0</v>
      </c>
      <c r="I285" s="23">
        <v>1288624289</v>
      </c>
      <c r="J285" s="23">
        <v>0</v>
      </c>
      <c r="K285" s="22" t="s">
        <v>3819</v>
      </c>
      <c r="L285" s="22" t="s">
        <v>37</v>
      </c>
      <c r="M285" s="22" t="s">
        <v>3224</v>
      </c>
      <c r="N285" s="22" t="s">
        <v>3303</v>
      </c>
      <c r="O285" s="22" t="s">
        <v>3303</v>
      </c>
      <c r="P285" s="22" t="s">
        <v>1018</v>
      </c>
      <c r="Q285" s="22" t="str">
        <f t="shared" si="13"/>
        <v>T11707</v>
      </c>
      <c r="R285" t="str">
        <f t="shared" si="14"/>
        <v>SunPonte</v>
      </c>
      <c r="S285" s="32" t="s">
        <v>3146</v>
      </c>
      <c r="T285" s="8">
        <f t="shared" si="12"/>
        <v>8</v>
      </c>
      <c r="U285" t="s">
        <v>369</v>
      </c>
    </row>
    <row r="286" spans="1:21" hidden="1" x14ac:dyDescent="0.25">
      <c r="A286" s="21">
        <v>45517</v>
      </c>
      <c r="B286" s="21">
        <v>45517</v>
      </c>
      <c r="C286" s="22" t="s">
        <v>3832</v>
      </c>
      <c r="D286" s="22" t="s">
        <v>3833</v>
      </c>
      <c r="E286" s="22" t="s">
        <v>3186</v>
      </c>
      <c r="F286" s="22" t="s">
        <v>603</v>
      </c>
      <c r="G286" s="23">
        <v>969570</v>
      </c>
      <c r="H286" s="23">
        <v>0</v>
      </c>
      <c r="I286" s="23">
        <v>1289593859</v>
      </c>
      <c r="J286" s="23">
        <v>0</v>
      </c>
      <c r="K286" s="22" t="s">
        <v>3819</v>
      </c>
      <c r="L286" s="22" t="s">
        <v>37</v>
      </c>
      <c r="M286" s="22" t="s">
        <v>3224</v>
      </c>
      <c r="N286" s="22" t="s">
        <v>3353</v>
      </c>
      <c r="O286" s="22" t="s">
        <v>3353</v>
      </c>
      <c r="P286" s="22" t="s">
        <v>1018</v>
      </c>
      <c r="Q286" s="22" t="str">
        <f t="shared" si="13"/>
        <v>T11711</v>
      </c>
      <c r="R286" t="str">
        <f t="shared" si="14"/>
        <v>SunPonte</v>
      </c>
      <c r="S286" s="32" t="s">
        <v>3146</v>
      </c>
      <c r="T286" s="8">
        <f t="shared" si="12"/>
        <v>8</v>
      </c>
      <c r="U286" t="s">
        <v>369</v>
      </c>
    </row>
    <row r="287" spans="1:21" hidden="1" x14ac:dyDescent="0.25">
      <c r="A287" s="21">
        <v>45517</v>
      </c>
      <c r="B287" s="21">
        <v>45517</v>
      </c>
      <c r="C287" s="22" t="s">
        <v>3834</v>
      </c>
      <c r="D287" s="22" t="s">
        <v>3835</v>
      </c>
      <c r="E287" s="22" t="s">
        <v>3186</v>
      </c>
      <c r="F287" s="22" t="s">
        <v>603</v>
      </c>
      <c r="G287" s="23">
        <v>1483507</v>
      </c>
      <c r="H287" s="23">
        <v>0</v>
      </c>
      <c r="I287" s="23">
        <v>1291077366</v>
      </c>
      <c r="J287" s="23">
        <v>0</v>
      </c>
      <c r="K287" s="22" t="s">
        <v>3819</v>
      </c>
      <c r="L287" s="22" t="s">
        <v>37</v>
      </c>
      <c r="M287" s="22" t="s">
        <v>3224</v>
      </c>
      <c r="N287" s="22" t="s">
        <v>3308</v>
      </c>
      <c r="O287" s="22" t="s">
        <v>3308</v>
      </c>
      <c r="P287" s="22" t="s">
        <v>1018</v>
      </c>
      <c r="Q287" s="22" t="str">
        <f t="shared" si="13"/>
        <v>T11712</v>
      </c>
      <c r="R287" t="str">
        <f t="shared" si="14"/>
        <v>SunPonte</v>
      </c>
      <c r="S287" s="32" t="s">
        <v>3146</v>
      </c>
      <c r="T287" s="8">
        <f t="shared" si="12"/>
        <v>8</v>
      </c>
      <c r="U287" t="s">
        <v>369</v>
      </c>
    </row>
    <row r="288" spans="1:21" hidden="1" x14ac:dyDescent="0.25">
      <c r="A288" s="21">
        <v>45517</v>
      </c>
      <c r="B288" s="21">
        <v>45517</v>
      </c>
      <c r="C288" s="22" t="s">
        <v>3836</v>
      </c>
      <c r="D288" s="22" t="s">
        <v>3837</v>
      </c>
      <c r="E288" s="22" t="s">
        <v>3186</v>
      </c>
      <c r="F288" s="22" t="s">
        <v>603</v>
      </c>
      <c r="G288" s="23">
        <v>1342175</v>
      </c>
      <c r="H288" s="23">
        <v>0</v>
      </c>
      <c r="I288" s="23">
        <v>1292419541</v>
      </c>
      <c r="J288" s="23">
        <v>0</v>
      </c>
      <c r="K288" s="22" t="s">
        <v>3819</v>
      </c>
      <c r="L288" s="22" t="s">
        <v>37</v>
      </c>
      <c r="M288" s="22" t="s">
        <v>3224</v>
      </c>
      <c r="N288" s="22" t="s">
        <v>3336</v>
      </c>
      <c r="O288" s="22" t="s">
        <v>3336</v>
      </c>
      <c r="P288" s="22" t="s">
        <v>1018</v>
      </c>
      <c r="Q288" s="22" t="str">
        <f t="shared" si="13"/>
        <v>T11802</v>
      </c>
      <c r="R288" t="str">
        <f t="shared" si="14"/>
        <v>SunPonte</v>
      </c>
      <c r="S288" s="32" t="s">
        <v>3146</v>
      </c>
      <c r="T288" s="8">
        <f t="shared" si="12"/>
        <v>8</v>
      </c>
      <c r="U288" t="s">
        <v>369</v>
      </c>
    </row>
    <row r="289" spans="1:21" hidden="1" x14ac:dyDescent="0.25">
      <c r="A289" s="21">
        <v>45517</v>
      </c>
      <c r="B289" s="21">
        <v>45517</v>
      </c>
      <c r="C289" s="22" t="s">
        <v>3838</v>
      </c>
      <c r="D289" s="22" t="s">
        <v>3839</v>
      </c>
      <c r="E289" s="22" t="s">
        <v>3186</v>
      </c>
      <c r="F289" s="22" t="s">
        <v>603</v>
      </c>
      <c r="G289" s="23">
        <v>300514</v>
      </c>
      <c r="H289" s="23">
        <v>0</v>
      </c>
      <c r="I289" s="23">
        <v>1292720055</v>
      </c>
      <c r="J289" s="23">
        <v>0</v>
      </c>
      <c r="K289" s="22" t="s">
        <v>3819</v>
      </c>
      <c r="L289" s="22" t="s">
        <v>37</v>
      </c>
      <c r="M289" s="22" t="s">
        <v>3224</v>
      </c>
      <c r="N289" s="22" t="s">
        <v>3350</v>
      </c>
      <c r="O289" s="22" t="s">
        <v>3350</v>
      </c>
      <c r="P289" s="22" t="s">
        <v>1018</v>
      </c>
      <c r="Q289" s="22" t="str">
        <f t="shared" si="13"/>
        <v>T12009</v>
      </c>
      <c r="R289" t="str">
        <f t="shared" si="14"/>
        <v>SunPonte</v>
      </c>
      <c r="S289" s="32" t="s">
        <v>3146</v>
      </c>
      <c r="T289" s="8">
        <f t="shared" si="12"/>
        <v>8</v>
      </c>
      <c r="U289" t="s">
        <v>369</v>
      </c>
    </row>
    <row r="290" spans="1:21" hidden="1" x14ac:dyDescent="0.25">
      <c r="A290" s="21">
        <v>45517</v>
      </c>
      <c r="B290" s="21">
        <v>45517</v>
      </c>
      <c r="C290" s="22" t="s">
        <v>3840</v>
      </c>
      <c r="D290" s="22" t="s">
        <v>3841</v>
      </c>
      <c r="E290" s="22" t="s">
        <v>3186</v>
      </c>
      <c r="F290" s="22" t="s">
        <v>603</v>
      </c>
      <c r="G290" s="23">
        <v>374006</v>
      </c>
      <c r="H290" s="23">
        <v>0</v>
      </c>
      <c r="I290" s="23">
        <v>1293094061</v>
      </c>
      <c r="J290" s="23">
        <v>0</v>
      </c>
      <c r="K290" s="22" t="s">
        <v>3819</v>
      </c>
      <c r="L290" s="22" t="s">
        <v>37</v>
      </c>
      <c r="M290" s="22" t="s">
        <v>3224</v>
      </c>
      <c r="N290" s="22" t="s">
        <v>3342</v>
      </c>
      <c r="O290" s="22" t="s">
        <v>3342</v>
      </c>
      <c r="P290" s="22" t="s">
        <v>1018</v>
      </c>
      <c r="Q290" s="22" t="str">
        <f t="shared" si="13"/>
        <v>T203A03</v>
      </c>
      <c r="R290" t="str">
        <f t="shared" si="14"/>
        <v>SunPonte</v>
      </c>
      <c r="S290" s="32" t="s">
        <v>3146</v>
      </c>
      <c r="T290" s="8">
        <f t="shared" si="12"/>
        <v>8</v>
      </c>
      <c r="U290" t="s">
        <v>369</v>
      </c>
    </row>
    <row r="291" spans="1:21" hidden="1" x14ac:dyDescent="0.25">
      <c r="A291" s="21">
        <v>45517</v>
      </c>
      <c r="B291" s="21">
        <v>45517</v>
      </c>
      <c r="C291" s="22" t="s">
        <v>3842</v>
      </c>
      <c r="D291" s="22" t="s">
        <v>3843</v>
      </c>
      <c r="E291" s="22" t="s">
        <v>3186</v>
      </c>
      <c r="F291" s="22" t="s">
        <v>603</v>
      </c>
      <c r="G291" s="23">
        <v>355636</v>
      </c>
      <c r="H291" s="23">
        <v>0</v>
      </c>
      <c r="I291" s="23">
        <v>1293449697</v>
      </c>
      <c r="J291" s="23">
        <v>0</v>
      </c>
      <c r="K291" s="22" t="s">
        <v>3819</v>
      </c>
      <c r="L291" s="22" t="s">
        <v>37</v>
      </c>
      <c r="M291" s="22" t="s">
        <v>3224</v>
      </c>
      <c r="N291" s="22" t="s">
        <v>3844</v>
      </c>
      <c r="O291" s="22" t="s">
        <v>3844</v>
      </c>
      <c r="P291" s="22" t="s">
        <v>1018</v>
      </c>
      <c r="Q291" s="22" t="str">
        <f t="shared" si="13"/>
        <v>T203A09</v>
      </c>
      <c r="R291" t="str">
        <f t="shared" si="14"/>
        <v>SunPonte</v>
      </c>
      <c r="S291" s="32" t="s">
        <v>3146</v>
      </c>
      <c r="T291" s="8">
        <f t="shared" si="12"/>
        <v>8</v>
      </c>
      <c r="U291" t="s">
        <v>369</v>
      </c>
    </row>
    <row r="292" spans="1:21" hidden="1" x14ac:dyDescent="0.25">
      <c r="A292" s="21">
        <v>45517</v>
      </c>
      <c r="B292" s="21">
        <v>45517</v>
      </c>
      <c r="C292" s="22" t="s">
        <v>3845</v>
      </c>
      <c r="D292" s="22" t="s">
        <v>3846</v>
      </c>
      <c r="E292" s="22" t="s">
        <v>3186</v>
      </c>
      <c r="F292" s="22" t="s">
        <v>603</v>
      </c>
      <c r="G292" s="23">
        <v>506237</v>
      </c>
      <c r="H292" s="23">
        <v>0</v>
      </c>
      <c r="I292" s="23">
        <v>1293955934</v>
      </c>
      <c r="J292" s="23">
        <v>0</v>
      </c>
      <c r="K292" s="22" t="s">
        <v>3819</v>
      </c>
      <c r="L292" s="22" t="s">
        <v>37</v>
      </c>
      <c r="M292" s="22" t="s">
        <v>3224</v>
      </c>
      <c r="N292" s="22" t="s">
        <v>3311</v>
      </c>
      <c r="O292" s="22" t="s">
        <v>3311</v>
      </c>
      <c r="P292" s="22" t="s">
        <v>1018</v>
      </c>
      <c r="Q292" s="22" t="str">
        <f t="shared" si="13"/>
        <v>T212B01</v>
      </c>
      <c r="R292" t="str">
        <f t="shared" si="14"/>
        <v>SunPonte</v>
      </c>
      <c r="S292" s="32" t="s">
        <v>3146</v>
      </c>
      <c r="T292" s="8">
        <f t="shared" si="12"/>
        <v>8</v>
      </c>
      <c r="U292" t="s">
        <v>369</v>
      </c>
    </row>
    <row r="293" spans="1:21" hidden="1" x14ac:dyDescent="0.25">
      <c r="A293" s="21">
        <v>45517</v>
      </c>
      <c r="B293" s="21">
        <v>45517</v>
      </c>
      <c r="C293" s="22" t="s">
        <v>3847</v>
      </c>
      <c r="D293" s="22" t="s">
        <v>3848</v>
      </c>
      <c r="E293" s="22" t="s">
        <v>3186</v>
      </c>
      <c r="F293" s="22" t="s">
        <v>603</v>
      </c>
      <c r="G293" s="23">
        <v>511456</v>
      </c>
      <c r="H293" s="23">
        <v>0</v>
      </c>
      <c r="I293" s="23">
        <v>1294467390</v>
      </c>
      <c r="J293" s="23">
        <v>0</v>
      </c>
      <c r="K293" s="22" t="s">
        <v>3819</v>
      </c>
      <c r="L293" s="22" t="s">
        <v>37</v>
      </c>
      <c r="M293" s="22" t="s">
        <v>3224</v>
      </c>
      <c r="N293" s="22" t="s">
        <v>3317</v>
      </c>
      <c r="O293" s="22" t="s">
        <v>3317</v>
      </c>
      <c r="P293" s="22" t="s">
        <v>1018</v>
      </c>
      <c r="Q293" s="22" t="str">
        <f t="shared" si="13"/>
        <v>T212B03</v>
      </c>
      <c r="R293" t="str">
        <f t="shared" si="14"/>
        <v>SunPonte</v>
      </c>
      <c r="S293" s="32" t="s">
        <v>3146</v>
      </c>
      <c r="T293" s="8">
        <f t="shared" si="12"/>
        <v>8</v>
      </c>
      <c r="U293" t="s">
        <v>369</v>
      </c>
    </row>
    <row r="294" spans="1:21" hidden="1" x14ac:dyDescent="0.25">
      <c r="A294" s="21">
        <v>45517</v>
      </c>
      <c r="B294" s="21">
        <v>45517</v>
      </c>
      <c r="C294" s="22" t="s">
        <v>3849</v>
      </c>
      <c r="D294" s="22" t="s">
        <v>3850</v>
      </c>
      <c r="E294" s="22" t="s">
        <v>3186</v>
      </c>
      <c r="F294" s="22" t="s">
        <v>603</v>
      </c>
      <c r="G294" s="23">
        <v>1048002</v>
      </c>
      <c r="H294" s="23">
        <v>0</v>
      </c>
      <c r="I294" s="23">
        <v>1295515392</v>
      </c>
      <c r="J294" s="23">
        <v>0</v>
      </c>
      <c r="K294" s="22" t="s">
        <v>3819</v>
      </c>
      <c r="L294" s="22" t="s">
        <v>37</v>
      </c>
      <c r="M294" s="22" t="s">
        <v>3224</v>
      </c>
      <c r="N294" s="22" t="s">
        <v>3684</v>
      </c>
      <c r="O294" s="22" t="s">
        <v>3684</v>
      </c>
      <c r="P294" s="22" t="s">
        <v>1018</v>
      </c>
      <c r="Q294" s="22" t="str">
        <f t="shared" si="13"/>
        <v>T212B05</v>
      </c>
      <c r="R294" t="str">
        <f t="shared" si="14"/>
        <v>SunPonte</v>
      </c>
      <c r="S294" s="32" t="s">
        <v>3146</v>
      </c>
      <c r="T294" s="8">
        <f t="shared" si="12"/>
        <v>8</v>
      </c>
      <c r="U294" t="s">
        <v>369</v>
      </c>
    </row>
    <row r="295" spans="1:21" hidden="1" x14ac:dyDescent="0.25">
      <c r="A295" s="21">
        <v>45517</v>
      </c>
      <c r="B295" s="21">
        <v>45517</v>
      </c>
      <c r="C295" s="22" t="s">
        <v>3851</v>
      </c>
      <c r="D295" s="22" t="s">
        <v>3852</v>
      </c>
      <c r="E295" s="22" t="s">
        <v>3186</v>
      </c>
      <c r="F295" s="22" t="s">
        <v>603</v>
      </c>
      <c r="G295" s="23">
        <v>1524830</v>
      </c>
      <c r="H295" s="23">
        <v>0</v>
      </c>
      <c r="I295" s="23">
        <v>1297040222</v>
      </c>
      <c r="J295" s="23">
        <v>0</v>
      </c>
      <c r="K295" s="22" t="s">
        <v>3819</v>
      </c>
      <c r="L295" s="22" t="s">
        <v>37</v>
      </c>
      <c r="M295" s="22" t="s">
        <v>3224</v>
      </c>
      <c r="N295" s="22" t="s">
        <v>3322</v>
      </c>
      <c r="O295" s="22" t="s">
        <v>3322</v>
      </c>
      <c r="P295" s="22" t="s">
        <v>1018</v>
      </c>
      <c r="Q295" s="22" t="str">
        <f t="shared" si="13"/>
        <v>T212B07</v>
      </c>
      <c r="R295" t="str">
        <f t="shared" si="14"/>
        <v>SunPonte</v>
      </c>
      <c r="S295" s="32" t="s">
        <v>3146</v>
      </c>
      <c r="T295" s="8">
        <f t="shared" si="12"/>
        <v>8</v>
      </c>
      <c r="U295" t="s">
        <v>369</v>
      </c>
    </row>
    <row r="296" spans="1:21" hidden="1" x14ac:dyDescent="0.25">
      <c r="A296" s="21">
        <v>45517</v>
      </c>
      <c r="B296" s="21">
        <v>45517</v>
      </c>
      <c r="C296" s="22" t="s">
        <v>3853</v>
      </c>
      <c r="D296" s="22" t="s">
        <v>3854</v>
      </c>
      <c r="E296" s="22" t="s">
        <v>3186</v>
      </c>
      <c r="F296" s="22" t="s">
        <v>603</v>
      </c>
      <c r="G296" s="23">
        <v>1173352</v>
      </c>
      <c r="H296" s="23">
        <v>0</v>
      </c>
      <c r="I296" s="23">
        <v>1298213574</v>
      </c>
      <c r="J296" s="23">
        <v>0</v>
      </c>
      <c r="K296" s="22" t="s">
        <v>3819</v>
      </c>
      <c r="L296" s="22" t="s">
        <v>37</v>
      </c>
      <c r="M296" s="22" t="s">
        <v>3224</v>
      </c>
      <c r="N296" s="22" t="s">
        <v>3390</v>
      </c>
      <c r="O296" s="22" t="s">
        <v>3390</v>
      </c>
      <c r="P296" s="22" t="s">
        <v>1018</v>
      </c>
      <c r="Q296" s="22" t="str">
        <f t="shared" si="13"/>
        <v>T212B11</v>
      </c>
      <c r="R296" t="str">
        <f t="shared" si="14"/>
        <v>SunPonte</v>
      </c>
      <c r="S296" s="32" t="s">
        <v>3146</v>
      </c>
      <c r="T296" s="8">
        <f t="shared" si="12"/>
        <v>8</v>
      </c>
      <c r="U296" t="s">
        <v>369</v>
      </c>
    </row>
    <row r="297" spans="1:21" hidden="1" x14ac:dyDescent="0.25">
      <c r="A297" s="21">
        <v>45517</v>
      </c>
      <c r="B297" s="21">
        <v>45517</v>
      </c>
      <c r="C297" s="22" t="s">
        <v>3855</v>
      </c>
      <c r="D297" s="22" t="s">
        <v>3856</v>
      </c>
      <c r="E297" s="22" t="s">
        <v>3186</v>
      </c>
      <c r="F297" s="22" t="s">
        <v>603</v>
      </c>
      <c r="G297" s="23">
        <v>400327</v>
      </c>
      <c r="H297" s="23">
        <v>0</v>
      </c>
      <c r="I297" s="23">
        <v>1298613901</v>
      </c>
      <c r="J297" s="23">
        <v>0</v>
      </c>
      <c r="K297" s="22" t="s">
        <v>3819</v>
      </c>
      <c r="L297" s="22" t="s">
        <v>37</v>
      </c>
      <c r="M297" s="22" t="s">
        <v>3224</v>
      </c>
      <c r="N297" s="22" t="s">
        <v>3325</v>
      </c>
      <c r="O297" s="22" t="s">
        <v>3325</v>
      </c>
      <c r="P297" s="22" t="s">
        <v>1018</v>
      </c>
      <c r="Q297" s="22" t="str">
        <f t="shared" si="13"/>
        <v>T22309</v>
      </c>
      <c r="R297" t="str">
        <f t="shared" si="14"/>
        <v>SunPonte</v>
      </c>
      <c r="S297" s="32" t="s">
        <v>3146</v>
      </c>
      <c r="T297" s="8">
        <f t="shared" si="12"/>
        <v>8</v>
      </c>
      <c r="U297" t="s">
        <v>369</v>
      </c>
    </row>
    <row r="298" spans="1:21" hidden="1" x14ac:dyDescent="0.25">
      <c r="A298" s="21">
        <v>45517</v>
      </c>
      <c r="B298" s="21">
        <v>45517</v>
      </c>
      <c r="C298" s="22" t="s">
        <v>3857</v>
      </c>
      <c r="D298" s="22" t="s">
        <v>3858</v>
      </c>
      <c r="E298" s="22" t="s">
        <v>3186</v>
      </c>
      <c r="F298" s="22" t="s">
        <v>603</v>
      </c>
      <c r="G298" s="23">
        <v>766134</v>
      </c>
      <c r="H298" s="23">
        <v>0</v>
      </c>
      <c r="I298" s="23">
        <v>1299380035</v>
      </c>
      <c r="J298" s="23">
        <v>0</v>
      </c>
      <c r="K298" s="22" t="s">
        <v>3819</v>
      </c>
      <c r="L298" s="22" t="s">
        <v>37</v>
      </c>
      <c r="M298" s="22" t="s">
        <v>3224</v>
      </c>
      <c r="N298" s="22" t="s">
        <v>3325</v>
      </c>
      <c r="O298" s="22" t="s">
        <v>3325</v>
      </c>
      <c r="P298" s="22" t="s">
        <v>1018</v>
      </c>
      <c r="Q298" s="22" t="str">
        <f t="shared" si="13"/>
        <v>T22309</v>
      </c>
      <c r="R298" t="str">
        <f t="shared" si="14"/>
        <v>SunPonte</v>
      </c>
      <c r="S298" s="32" t="s">
        <v>3146</v>
      </c>
      <c r="T298" s="8">
        <f t="shared" si="12"/>
        <v>8</v>
      </c>
      <c r="U298" t="s">
        <v>369</v>
      </c>
    </row>
    <row r="299" spans="1:21" hidden="1" x14ac:dyDescent="0.25">
      <c r="A299" s="21">
        <v>45517</v>
      </c>
      <c r="B299" s="21">
        <v>45517</v>
      </c>
      <c r="C299" s="22" t="s">
        <v>3859</v>
      </c>
      <c r="D299" s="22" t="s">
        <v>3860</v>
      </c>
      <c r="E299" s="22" t="s">
        <v>3186</v>
      </c>
      <c r="F299" s="22" t="s">
        <v>603</v>
      </c>
      <c r="G299" s="23">
        <v>3658648</v>
      </c>
      <c r="H299" s="23">
        <v>0</v>
      </c>
      <c r="I299" s="23">
        <v>1303038683</v>
      </c>
      <c r="J299" s="23">
        <v>0</v>
      </c>
      <c r="K299" s="22" t="s">
        <v>3819</v>
      </c>
      <c r="L299" s="22" t="s">
        <v>37</v>
      </c>
      <c r="M299" s="22" t="s">
        <v>3224</v>
      </c>
      <c r="N299" s="22" t="s">
        <v>3314</v>
      </c>
      <c r="O299" s="22" t="s">
        <v>3314</v>
      </c>
      <c r="P299" s="22" t="s">
        <v>1018</v>
      </c>
      <c r="Q299" s="22" t="str">
        <f t="shared" si="13"/>
        <v>T212B02</v>
      </c>
      <c r="R299" t="str">
        <f t="shared" si="14"/>
        <v>SunPonte</v>
      </c>
      <c r="S299" s="32" t="s">
        <v>3146</v>
      </c>
      <c r="T299" s="8">
        <f t="shared" si="12"/>
        <v>8</v>
      </c>
      <c r="U299" t="s">
        <v>369</v>
      </c>
    </row>
    <row r="300" spans="1:21" hidden="1" x14ac:dyDescent="0.25">
      <c r="A300" s="21">
        <v>45517</v>
      </c>
      <c r="B300" s="21">
        <v>45517</v>
      </c>
      <c r="C300" s="22" t="s">
        <v>3861</v>
      </c>
      <c r="D300" s="22" t="s">
        <v>3862</v>
      </c>
      <c r="E300" s="22" t="s">
        <v>3186</v>
      </c>
      <c r="F300" s="22" t="s">
        <v>691</v>
      </c>
      <c r="G300" s="23">
        <v>3142263</v>
      </c>
      <c r="H300" s="23">
        <v>0</v>
      </c>
      <c r="I300" s="23">
        <v>1306180946</v>
      </c>
      <c r="J300" s="23">
        <v>0</v>
      </c>
      <c r="K300" s="22" t="s">
        <v>3863</v>
      </c>
      <c r="L300" s="22" t="s">
        <v>3864</v>
      </c>
      <c r="M300" s="22" t="s">
        <v>3187</v>
      </c>
      <c r="N300" s="22" t="s">
        <v>3383</v>
      </c>
      <c r="O300" s="22" t="s">
        <v>3383</v>
      </c>
      <c r="P300" s="22" t="s">
        <v>734</v>
      </c>
      <c r="Q300" s="22" t="str">
        <f t="shared" si="13"/>
        <v>T103A08</v>
      </c>
      <c r="R300" t="str">
        <f t="shared" si="14"/>
        <v>SunPonte</v>
      </c>
      <c r="S300" s="32" t="s">
        <v>3146</v>
      </c>
      <c r="T300" s="8">
        <f t="shared" si="12"/>
        <v>8</v>
      </c>
      <c r="U300" t="s">
        <v>369</v>
      </c>
    </row>
    <row r="301" spans="1:21" hidden="1" x14ac:dyDescent="0.25">
      <c r="A301" s="21">
        <v>45517</v>
      </c>
      <c r="B301" s="21">
        <v>45517</v>
      </c>
      <c r="C301" s="22" t="s">
        <v>3865</v>
      </c>
      <c r="D301" s="22" t="s">
        <v>3866</v>
      </c>
      <c r="E301" s="22" t="s">
        <v>3186</v>
      </c>
      <c r="F301" s="22" t="s">
        <v>691</v>
      </c>
      <c r="G301" s="23">
        <v>3522878</v>
      </c>
      <c r="H301" s="23">
        <v>0</v>
      </c>
      <c r="I301" s="23">
        <v>1309703824</v>
      </c>
      <c r="J301" s="23">
        <v>0</v>
      </c>
      <c r="K301" s="22" t="s">
        <v>3863</v>
      </c>
      <c r="L301" s="22" t="s">
        <v>3864</v>
      </c>
      <c r="M301" s="22" t="s">
        <v>3187</v>
      </c>
      <c r="N301" s="22" t="s">
        <v>3303</v>
      </c>
      <c r="O301" s="22" t="s">
        <v>3303</v>
      </c>
      <c r="P301" s="22" t="s">
        <v>734</v>
      </c>
      <c r="Q301" s="22" t="str">
        <f t="shared" si="13"/>
        <v>T11707</v>
      </c>
      <c r="R301" t="str">
        <f t="shared" si="14"/>
        <v>SunPonte</v>
      </c>
      <c r="S301" s="32" t="s">
        <v>3146</v>
      </c>
      <c r="T301" s="8">
        <f t="shared" si="12"/>
        <v>8</v>
      </c>
      <c r="U301" t="s">
        <v>369</v>
      </c>
    </row>
    <row r="302" spans="1:21" hidden="1" x14ac:dyDescent="0.25">
      <c r="A302" s="21">
        <v>45517</v>
      </c>
      <c r="B302" s="21">
        <v>45517</v>
      </c>
      <c r="C302" s="22" t="s">
        <v>3867</v>
      </c>
      <c r="D302" s="22" t="s">
        <v>3868</v>
      </c>
      <c r="E302" s="22" t="s">
        <v>3186</v>
      </c>
      <c r="F302" s="22" t="s">
        <v>691</v>
      </c>
      <c r="G302" s="23">
        <v>5114559</v>
      </c>
      <c r="H302" s="23">
        <v>0</v>
      </c>
      <c r="I302" s="23">
        <v>1314818383</v>
      </c>
      <c r="J302" s="23">
        <v>0</v>
      </c>
      <c r="K302" s="22" t="s">
        <v>3863</v>
      </c>
      <c r="L302" s="22" t="s">
        <v>3864</v>
      </c>
      <c r="M302" s="22" t="s">
        <v>3187</v>
      </c>
      <c r="N302" s="22" t="s">
        <v>3317</v>
      </c>
      <c r="O302" s="22" t="s">
        <v>3317</v>
      </c>
      <c r="P302" s="22" t="s">
        <v>734</v>
      </c>
      <c r="Q302" s="22" t="str">
        <f t="shared" si="13"/>
        <v>T212B03</v>
      </c>
      <c r="R302" t="str">
        <f t="shared" si="14"/>
        <v>SunPonte</v>
      </c>
      <c r="S302" s="32" t="s">
        <v>3146</v>
      </c>
      <c r="T302" s="8">
        <f t="shared" si="12"/>
        <v>8</v>
      </c>
      <c r="U302" t="s">
        <v>369</v>
      </c>
    </row>
    <row r="303" spans="1:21" hidden="1" x14ac:dyDescent="0.25">
      <c r="A303" s="21">
        <v>45517</v>
      </c>
      <c r="B303" s="21">
        <v>45517</v>
      </c>
      <c r="C303" s="22" t="s">
        <v>3869</v>
      </c>
      <c r="D303" s="22" t="s">
        <v>3870</v>
      </c>
      <c r="E303" s="22" t="s">
        <v>3186</v>
      </c>
      <c r="F303" s="22" t="s">
        <v>691</v>
      </c>
      <c r="G303" s="23">
        <v>30496585</v>
      </c>
      <c r="H303" s="23">
        <v>0</v>
      </c>
      <c r="I303" s="23">
        <v>1345314968</v>
      </c>
      <c r="J303" s="23">
        <v>0</v>
      </c>
      <c r="K303" s="22" t="s">
        <v>3863</v>
      </c>
      <c r="L303" s="22" t="s">
        <v>3864</v>
      </c>
      <c r="M303" s="22" t="s">
        <v>3187</v>
      </c>
      <c r="N303" s="22" t="s">
        <v>3322</v>
      </c>
      <c r="O303" s="22" t="s">
        <v>3322</v>
      </c>
      <c r="P303" s="22" t="s">
        <v>734</v>
      </c>
      <c r="Q303" s="22" t="str">
        <f t="shared" si="13"/>
        <v>T212B07</v>
      </c>
      <c r="R303" t="str">
        <f t="shared" si="14"/>
        <v>SunPonte</v>
      </c>
      <c r="S303" s="32" t="s">
        <v>3146</v>
      </c>
      <c r="T303" s="8">
        <f t="shared" si="12"/>
        <v>8</v>
      </c>
      <c r="U303" t="s">
        <v>369</v>
      </c>
    </row>
    <row r="304" spans="1:21" hidden="1" x14ac:dyDescent="0.25">
      <c r="A304" s="21">
        <v>45517</v>
      </c>
      <c r="B304" s="21">
        <v>45517</v>
      </c>
      <c r="C304" s="22" t="s">
        <v>3871</v>
      </c>
      <c r="D304" s="22" t="s">
        <v>3872</v>
      </c>
      <c r="E304" s="22" t="s">
        <v>3186</v>
      </c>
      <c r="F304" s="22" t="s">
        <v>691</v>
      </c>
      <c r="G304" s="23">
        <v>628453</v>
      </c>
      <c r="H304" s="23">
        <v>0</v>
      </c>
      <c r="I304" s="23">
        <v>1345943421</v>
      </c>
      <c r="J304" s="23">
        <v>0</v>
      </c>
      <c r="K304" s="22" t="s">
        <v>3470</v>
      </c>
      <c r="L304" s="22" t="s">
        <v>3471</v>
      </c>
      <c r="M304" s="22" t="s">
        <v>3224</v>
      </c>
      <c r="N304" s="22" t="s">
        <v>3383</v>
      </c>
      <c r="O304" s="22" t="s">
        <v>3383</v>
      </c>
      <c r="P304" s="22" t="s">
        <v>734</v>
      </c>
      <c r="Q304" s="22" t="str">
        <f t="shared" si="13"/>
        <v>T103A08</v>
      </c>
      <c r="R304" t="str">
        <f t="shared" si="14"/>
        <v>SunPonte</v>
      </c>
      <c r="S304" s="32" t="s">
        <v>3146</v>
      </c>
      <c r="T304" s="8">
        <f t="shared" si="12"/>
        <v>8</v>
      </c>
      <c r="U304" t="s">
        <v>369</v>
      </c>
    </row>
    <row r="305" spans="1:21" hidden="1" x14ac:dyDescent="0.25">
      <c r="A305" s="21">
        <v>45517</v>
      </c>
      <c r="B305" s="21">
        <v>45517</v>
      </c>
      <c r="C305" s="22" t="s">
        <v>3873</v>
      </c>
      <c r="D305" s="22" t="s">
        <v>3874</v>
      </c>
      <c r="E305" s="22" t="s">
        <v>3186</v>
      </c>
      <c r="F305" s="22" t="s">
        <v>691</v>
      </c>
      <c r="G305" s="23">
        <v>2326674</v>
      </c>
      <c r="H305" s="23">
        <v>0</v>
      </c>
      <c r="I305" s="23">
        <v>1348270095</v>
      </c>
      <c r="J305" s="23">
        <v>0</v>
      </c>
      <c r="K305" s="22" t="s">
        <v>3470</v>
      </c>
      <c r="L305" s="22" t="s">
        <v>3471</v>
      </c>
      <c r="M305" s="22" t="s">
        <v>3224</v>
      </c>
      <c r="N305" s="22" t="s">
        <v>3330</v>
      </c>
      <c r="O305" s="22" t="s">
        <v>3330</v>
      </c>
      <c r="P305" s="22" t="s">
        <v>734</v>
      </c>
      <c r="Q305" s="22" t="str">
        <f t="shared" si="13"/>
        <v>T11702</v>
      </c>
      <c r="R305" t="str">
        <f t="shared" si="14"/>
        <v>SunPonte</v>
      </c>
      <c r="S305" s="32" t="s">
        <v>3146</v>
      </c>
      <c r="T305" s="8">
        <f t="shared" si="12"/>
        <v>8</v>
      </c>
      <c r="U305" t="s">
        <v>369</v>
      </c>
    </row>
    <row r="306" spans="1:21" hidden="1" x14ac:dyDescent="0.25">
      <c r="A306" s="21">
        <v>45517</v>
      </c>
      <c r="B306" s="21">
        <v>45517</v>
      </c>
      <c r="C306" s="22" t="s">
        <v>3875</v>
      </c>
      <c r="D306" s="22" t="s">
        <v>3876</v>
      </c>
      <c r="E306" s="22" t="s">
        <v>3186</v>
      </c>
      <c r="F306" s="22" t="s">
        <v>691</v>
      </c>
      <c r="G306" s="23">
        <v>704576</v>
      </c>
      <c r="H306" s="23">
        <v>0</v>
      </c>
      <c r="I306" s="23">
        <v>1348974671</v>
      </c>
      <c r="J306" s="23">
        <v>0</v>
      </c>
      <c r="K306" s="22" t="s">
        <v>3470</v>
      </c>
      <c r="L306" s="22" t="s">
        <v>3471</v>
      </c>
      <c r="M306" s="22" t="s">
        <v>3224</v>
      </c>
      <c r="N306" s="22" t="s">
        <v>3303</v>
      </c>
      <c r="O306" s="22" t="s">
        <v>3303</v>
      </c>
      <c r="P306" s="22" t="s">
        <v>734</v>
      </c>
      <c r="Q306" s="22" t="str">
        <f t="shared" si="13"/>
        <v>T11707</v>
      </c>
      <c r="R306" t="str">
        <f t="shared" si="14"/>
        <v>SunPonte</v>
      </c>
      <c r="S306" s="32" t="s">
        <v>3146</v>
      </c>
      <c r="T306" s="8">
        <f t="shared" si="12"/>
        <v>8</v>
      </c>
      <c r="U306" t="s">
        <v>369</v>
      </c>
    </row>
    <row r="307" spans="1:21" hidden="1" x14ac:dyDescent="0.25">
      <c r="A307" s="21">
        <v>45517</v>
      </c>
      <c r="B307" s="21">
        <v>45517</v>
      </c>
      <c r="C307" s="22" t="s">
        <v>3877</v>
      </c>
      <c r="D307" s="22" t="s">
        <v>3878</v>
      </c>
      <c r="E307" s="22" t="s">
        <v>3186</v>
      </c>
      <c r="F307" s="22" t="s">
        <v>691</v>
      </c>
      <c r="G307" s="23">
        <v>2684350</v>
      </c>
      <c r="H307" s="23">
        <v>0</v>
      </c>
      <c r="I307" s="23">
        <v>1351659021</v>
      </c>
      <c r="J307" s="23">
        <v>0</v>
      </c>
      <c r="K307" s="22" t="s">
        <v>3470</v>
      </c>
      <c r="L307" s="22" t="s">
        <v>3471</v>
      </c>
      <c r="M307" s="22" t="s">
        <v>3224</v>
      </c>
      <c r="N307" s="22" t="s">
        <v>3336</v>
      </c>
      <c r="O307" s="22" t="s">
        <v>3336</v>
      </c>
      <c r="P307" s="22" t="s">
        <v>734</v>
      </c>
      <c r="Q307" s="22" t="str">
        <f t="shared" si="13"/>
        <v>T11802</v>
      </c>
      <c r="R307" t="str">
        <f t="shared" si="14"/>
        <v>SunPonte</v>
      </c>
      <c r="S307" s="32" t="s">
        <v>3146</v>
      </c>
      <c r="T307" s="8">
        <f t="shared" si="12"/>
        <v>8</v>
      </c>
      <c r="U307" t="s">
        <v>369</v>
      </c>
    </row>
    <row r="308" spans="1:21" hidden="1" x14ac:dyDescent="0.25">
      <c r="A308" s="21">
        <v>45517</v>
      </c>
      <c r="B308" s="21">
        <v>45517</v>
      </c>
      <c r="C308" s="22" t="s">
        <v>3879</v>
      </c>
      <c r="D308" s="22" t="s">
        <v>3880</v>
      </c>
      <c r="E308" s="22" t="s">
        <v>3186</v>
      </c>
      <c r="F308" s="22" t="s">
        <v>691</v>
      </c>
      <c r="G308" s="23">
        <v>1022912</v>
      </c>
      <c r="H308" s="23">
        <v>0</v>
      </c>
      <c r="I308" s="23">
        <v>1352681933</v>
      </c>
      <c r="J308" s="23">
        <v>0</v>
      </c>
      <c r="K308" s="22" t="s">
        <v>3470</v>
      </c>
      <c r="L308" s="22" t="s">
        <v>3471</v>
      </c>
      <c r="M308" s="22" t="s">
        <v>3224</v>
      </c>
      <c r="N308" s="22" t="s">
        <v>3317</v>
      </c>
      <c r="O308" s="22" t="s">
        <v>3317</v>
      </c>
      <c r="P308" s="22" t="s">
        <v>734</v>
      </c>
      <c r="Q308" s="22" t="str">
        <f t="shared" si="13"/>
        <v>T212B03</v>
      </c>
      <c r="R308" t="str">
        <f t="shared" si="14"/>
        <v>SunPonte</v>
      </c>
      <c r="S308" s="32" t="s">
        <v>3146</v>
      </c>
      <c r="T308" s="8">
        <f t="shared" si="12"/>
        <v>8</v>
      </c>
      <c r="U308" t="s">
        <v>369</v>
      </c>
    </row>
    <row r="309" spans="1:21" hidden="1" x14ac:dyDescent="0.25">
      <c r="A309" s="21">
        <v>45517</v>
      </c>
      <c r="B309" s="21">
        <v>45517</v>
      </c>
      <c r="C309" s="22" t="s">
        <v>3881</v>
      </c>
      <c r="D309" s="22" t="s">
        <v>3882</v>
      </c>
      <c r="E309" s="22" t="s">
        <v>3186</v>
      </c>
      <c r="F309" s="22" t="s">
        <v>691</v>
      </c>
      <c r="G309" s="23">
        <v>3049659</v>
      </c>
      <c r="H309" s="23">
        <v>0</v>
      </c>
      <c r="I309" s="23">
        <v>1355731592</v>
      </c>
      <c r="J309" s="23">
        <v>0</v>
      </c>
      <c r="K309" s="22" t="s">
        <v>3470</v>
      </c>
      <c r="L309" s="22" t="s">
        <v>3471</v>
      </c>
      <c r="M309" s="22" t="s">
        <v>3224</v>
      </c>
      <c r="N309" s="22" t="s">
        <v>3322</v>
      </c>
      <c r="O309" s="22" t="s">
        <v>3322</v>
      </c>
      <c r="P309" s="22" t="s">
        <v>734</v>
      </c>
      <c r="Q309" s="22" t="str">
        <f t="shared" si="13"/>
        <v>T212B07</v>
      </c>
      <c r="R309" t="str">
        <f t="shared" si="14"/>
        <v>SunPonte</v>
      </c>
      <c r="S309" s="32" t="s">
        <v>3146</v>
      </c>
      <c r="T309" s="8">
        <f t="shared" si="12"/>
        <v>8</v>
      </c>
      <c r="U309" t="s">
        <v>369</v>
      </c>
    </row>
    <row r="310" spans="1:21" hidden="1" x14ac:dyDescent="0.25">
      <c r="A310" s="21">
        <v>45517</v>
      </c>
      <c r="B310" s="21">
        <v>45517</v>
      </c>
      <c r="C310" s="22" t="s">
        <v>3883</v>
      </c>
      <c r="D310" s="22" t="s">
        <v>3884</v>
      </c>
      <c r="E310" s="22" t="s">
        <v>3186</v>
      </c>
      <c r="F310" s="22" t="s">
        <v>603</v>
      </c>
      <c r="G310" s="23">
        <v>16437163</v>
      </c>
      <c r="H310" s="23">
        <v>0</v>
      </c>
      <c r="I310" s="23">
        <v>1372168755</v>
      </c>
      <c r="J310" s="23">
        <v>0</v>
      </c>
      <c r="K310" s="22" t="s">
        <v>1025</v>
      </c>
      <c r="L310" s="22" t="s">
        <v>1026</v>
      </c>
      <c r="M310" s="22" t="s">
        <v>3187</v>
      </c>
      <c r="N310" s="22" t="s">
        <v>3300</v>
      </c>
      <c r="O310" s="22" t="s">
        <v>3300</v>
      </c>
      <c r="P310" s="22" t="s">
        <v>1018</v>
      </c>
      <c r="Q310" s="22" t="str">
        <f t="shared" si="13"/>
        <v>T11705</v>
      </c>
      <c r="R310" t="str">
        <f t="shared" si="14"/>
        <v>SunPonte</v>
      </c>
      <c r="S310" s="32" t="s">
        <v>3146</v>
      </c>
      <c r="T310" s="8">
        <f t="shared" si="12"/>
        <v>8</v>
      </c>
      <c r="U310" t="s">
        <v>369</v>
      </c>
    </row>
    <row r="311" spans="1:21" hidden="1" x14ac:dyDescent="0.25">
      <c r="A311" s="21">
        <v>45517</v>
      </c>
      <c r="B311" s="21">
        <v>45517</v>
      </c>
      <c r="C311" s="22" t="s">
        <v>3883</v>
      </c>
      <c r="D311" s="22" t="s">
        <v>3885</v>
      </c>
      <c r="E311" s="22" t="s">
        <v>3186</v>
      </c>
      <c r="F311" s="22" t="s">
        <v>603</v>
      </c>
      <c r="G311" s="23">
        <v>1643716</v>
      </c>
      <c r="H311" s="23">
        <v>0</v>
      </c>
      <c r="I311" s="23">
        <v>1373812471</v>
      </c>
      <c r="J311" s="23">
        <v>0</v>
      </c>
      <c r="K311" s="22" t="s">
        <v>1025</v>
      </c>
      <c r="L311" s="22" t="s">
        <v>1026</v>
      </c>
      <c r="M311" s="22" t="s">
        <v>3224</v>
      </c>
      <c r="N311" s="22" t="s">
        <v>3300</v>
      </c>
      <c r="O311" s="22" t="s">
        <v>3300</v>
      </c>
      <c r="P311" s="22" t="s">
        <v>1018</v>
      </c>
      <c r="Q311" s="22" t="str">
        <f t="shared" si="13"/>
        <v>T11705</v>
      </c>
      <c r="R311" t="str">
        <f t="shared" si="14"/>
        <v>SunPonte</v>
      </c>
      <c r="S311" s="32" t="s">
        <v>3146</v>
      </c>
      <c r="T311" s="8">
        <f t="shared" si="12"/>
        <v>8</v>
      </c>
      <c r="U311" t="s">
        <v>369</v>
      </c>
    </row>
    <row r="312" spans="1:21" hidden="1" x14ac:dyDescent="0.25">
      <c r="A312" s="21">
        <v>45517</v>
      </c>
      <c r="B312" s="21">
        <v>45517</v>
      </c>
      <c r="C312" s="22" t="s">
        <v>3883</v>
      </c>
      <c r="D312" s="22" t="s">
        <v>3886</v>
      </c>
      <c r="E312" s="22" t="s">
        <v>3186</v>
      </c>
      <c r="F312" s="22" t="s">
        <v>603</v>
      </c>
      <c r="G312" s="23">
        <v>1643716</v>
      </c>
      <c r="H312" s="23">
        <v>0</v>
      </c>
      <c r="I312" s="23">
        <v>1375456187</v>
      </c>
      <c r="J312" s="23">
        <v>0</v>
      </c>
      <c r="K312" s="22" t="s">
        <v>1025</v>
      </c>
      <c r="L312" s="22" t="s">
        <v>1026</v>
      </c>
      <c r="M312" s="22" t="s">
        <v>3224</v>
      </c>
      <c r="N312" s="22" t="s">
        <v>3300</v>
      </c>
      <c r="O312" s="22" t="s">
        <v>3300</v>
      </c>
      <c r="P312" s="22" t="s">
        <v>1018</v>
      </c>
      <c r="Q312" s="22" t="str">
        <f t="shared" si="13"/>
        <v>T11705</v>
      </c>
      <c r="R312" t="str">
        <f t="shared" si="14"/>
        <v>SunPonte</v>
      </c>
      <c r="S312" s="32" t="s">
        <v>3146</v>
      </c>
      <c r="T312" s="8">
        <f t="shared" si="12"/>
        <v>8</v>
      </c>
      <c r="U312" t="s">
        <v>369</v>
      </c>
    </row>
    <row r="313" spans="1:21" hidden="1" x14ac:dyDescent="0.25">
      <c r="A313" s="21">
        <v>45517</v>
      </c>
      <c r="B313" s="21">
        <v>45517</v>
      </c>
      <c r="C313" s="22" t="s">
        <v>3887</v>
      </c>
      <c r="D313" s="22" t="s">
        <v>3888</v>
      </c>
      <c r="E313" s="22" t="s">
        <v>3186</v>
      </c>
      <c r="F313" s="22" t="s">
        <v>603</v>
      </c>
      <c r="G313" s="23">
        <v>969570</v>
      </c>
      <c r="H313" s="23">
        <v>0</v>
      </c>
      <c r="I313" s="23">
        <v>1376425757</v>
      </c>
      <c r="J313" s="23">
        <v>0</v>
      </c>
      <c r="K313" s="22" t="s">
        <v>1025</v>
      </c>
      <c r="L313" s="22" t="s">
        <v>1026</v>
      </c>
      <c r="M313" s="22" t="s">
        <v>3187</v>
      </c>
      <c r="N313" s="22" t="s">
        <v>3353</v>
      </c>
      <c r="O313" s="22" t="s">
        <v>3353</v>
      </c>
      <c r="P313" s="22" t="s">
        <v>1018</v>
      </c>
      <c r="Q313" s="22" t="str">
        <f t="shared" si="13"/>
        <v>T11711</v>
      </c>
      <c r="R313" t="str">
        <f t="shared" si="14"/>
        <v>SunPonte</v>
      </c>
      <c r="S313" s="32" t="s">
        <v>3146</v>
      </c>
      <c r="T313" s="8">
        <f t="shared" si="12"/>
        <v>8</v>
      </c>
      <c r="U313" t="s">
        <v>369</v>
      </c>
    </row>
    <row r="314" spans="1:21" hidden="1" x14ac:dyDescent="0.25">
      <c r="A314" s="21">
        <v>45517</v>
      </c>
      <c r="B314" s="21">
        <v>45517</v>
      </c>
      <c r="C314" s="22" t="s">
        <v>3889</v>
      </c>
      <c r="D314" s="22" t="s">
        <v>3890</v>
      </c>
      <c r="E314" s="22" t="s">
        <v>3186</v>
      </c>
      <c r="F314" s="22" t="s">
        <v>603</v>
      </c>
      <c r="G314" s="23">
        <v>14835068</v>
      </c>
      <c r="H314" s="23">
        <v>0</v>
      </c>
      <c r="I314" s="23">
        <v>1391260825</v>
      </c>
      <c r="J314" s="23">
        <v>0</v>
      </c>
      <c r="K314" s="22" t="s">
        <v>1025</v>
      </c>
      <c r="L314" s="22" t="s">
        <v>1026</v>
      </c>
      <c r="M314" s="22" t="s">
        <v>3187</v>
      </c>
      <c r="N314" s="22" t="s">
        <v>3308</v>
      </c>
      <c r="O314" s="22" t="s">
        <v>3308</v>
      </c>
      <c r="P314" s="22" t="s">
        <v>1018</v>
      </c>
      <c r="Q314" s="22" t="str">
        <f t="shared" si="13"/>
        <v>T11712</v>
      </c>
      <c r="R314" t="str">
        <f t="shared" si="14"/>
        <v>SunPonte</v>
      </c>
      <c r="S314" s="32" t="s">
        <v>3146</v>
      </c>
      <c r="T314" s="8">
        <f t="shared" si="12"/>
        <v>8</v>
      </c>
      <c r="U314" t="s">
        <v>369</v>
      </c>
    </row>
    <row r="315" spans="1:21" hidden="1" x14ac:dyDescent="0.25">
      <c r="A315" s="21">
        <v>45517</v>
      </c>
      <c r="B315" s="21">
        <v>45517</v>
      </c>
      <c r="C315" s="22" t="s">
        <v>3891</v>
      </c>
      <c r="D315" s="22" t="s">
        <v>3892</v>
      </c>
      <c r="E315" s="22" t="s">
        <v>3186</v>
      </c>
      <c r="F315" s="22" t="s">
        <v>603</v>
      </c>
      <c r="G315" s="23">
        <v>969570</v>
      </c>
      <c r="H315" s="23">
        <v>0</v>
      </c>
      <c r="I315" s="23">
        <v>1392230395</v>
      </c>
      <c r="J315" s="23">
        <v>0</v>
      </c>
      <c r="K315" s="22" t="s">
        <v>773</v>
      </c>
      <c r="L315" s="22" t="s">
        <v>774</v>
      </c>
      <c r="M315" s="22" t="s">
        <v>3187</v>
      </c>
      <c r="N315" s="22" t="s">
        <v>3353</v>
      </c>
      <c r="O315" s="22" t="s">
        <v>3353</v>
      </c>
      <c r="P315" s="22" t="s">
        <v>695</v>
      </c>
      <c r="Q315" s="22" t="str">
        <f t="shared" si="13"/>
        <v>T11711</v>
      </c>
      <c r="R315" t="str">
        <f t="shared" si="14"/>
        <v>SunPonte</v>
      </c>
      <c r="S315" s="32" t="s">
        <v>3146</v>
      </c>
      <c r="T315" s="8">
        <f t="shared" si="12"/>
        <v>8</v>
      </c>
      <c r="U315" t="s">
        <v>369</v>
      </c>
    </row>
    <row r="316" spans="1:21" hidden="1" x14ac:dyDescent="0.25">
      <c r="A316" s="21">
        <v>45517</v>
      </c>
      <c r="B316" s="21">
        <v>45517</v>
      </c>
      <c r="C316" s="22" t="s">
        <v>3891</v>
      </c>
      <c r="D316" s="22" t="s">
        <v>3893</v>
      </c>
      <c r="E316" s="22" t="s">
        <v>3186</v>
      </c>
      <c r="F316" s="22" t="s">
        <v>603</v>
      </c>
      <c r="G316" s="23">
        <v>1939141</v>
      </c>
      <c r="H316" s="23">
        <v>0</v>
      </c>
      <c r="I316" s="23">
        <v>1394169536</v>
      </c>
      <c r="J316" s="23">
        <v>0</v>
      </c>
      <c r="K316" s="22" t="s">
        <v>773</v>
      </c>
      <c r="L316" s="22" t="s">
        <v>774</v>
      </c>
      <c r="M316" s="22" t="s">
        <v>3224</v>
      </c>
      <c r="N316" s="22" t="s">
        <v>3353</v>
      </c>
      <c r="O316" s="22" t="s">
        <v>3353</v>
      </c>
      <c r="P316" s="22" t="s">
        <v>695</v>
      </c>
      <c r="Q316" s="22" t="str">
        <f t="shared" si="13"/>
        <v>T11711</v>
      </c>
      <c r="R316" t="str">
        <f t="shared" si="14"/>
        <v>SunPonte</v>
      </c>
      <c r="S316" s="32" t="s">
        <v>3146</v>
      </c>
      <c r="T316" s="8">
        <f t="shared" si="12"/>
        <v>8</v>
      </c>
      <c r="U316" t="s">
        <v>369</v>
      </c>
    </row>
    <row r="317" spans="1:21" hidden="1" x14ac:dyDescent="0.25">
      <c r="A317" s="21">
        <v>45517</v>
      </c>
      <c r="B317" s="21">
        <v>45517</v>
      </c>
      <c r="C317" s="22" t="s">
        <v>3894</v>
      </c>
      <c r="D317" s="22" t="s">
        <v>3895</v>
      </c>
      <c r="E317" s="22" t="s">
        <v>3186</v>
      </c>
      <c r="F317" s="22" t="s">
        <v>603</v>
      </c>
      <c r="G317" s="23">
        <v>14835068</v>
      </c>
      <c r="H317" s="23">
        <v>0</v>
      </c>
      <c r="I317" s="23">
        <v>1409004604</v>
      </c>
      <c r="J317" s="23">
        <v>0</v>
      </c>
      <c r="K317" s="22" t="s">
        <v>773</v>
      </c>
      <c r="L317" s="22" t="s">
        <v>774</v>
      </c>
      <c r="M317" s="22" t="s">
        <v>3187</v>
      </c>
      <c r="N317" s="22" t="s">
        <v>3308</v>
      </c>
      <c r="O317" s="22" t="s">
        <v>3308</v>
      </c>
      <c r="P317" s="22" t="s">
        <v>695</v>
      </c>
      <c r="Q317" s="22" t="str">
        <f t="shared" si="13"/>
        <v>T11712</v>
      </c>
      <c r="R317" t="str">
        <f t="shared" si="14"/>
        <v>SunPonte</v>
      </c>
      <c r="S317" s="32" t="s">
        <v>3146</v>
      </c>
      <c r="T317" s="8">
        <f t="shared" si="12"/>
        <v>8</v>
      </c>
      <c r="U317" t="s">
        <v>369</v>
      </c>
    </row>
    <row r="318" spans="1:21" hidden="1" x14ac:dyDescent="0.25">
      <c r="A318" s="21">
        <v>45517</v>
      </c>
      <c r="B318" s="21">
        <v>45517</v>
      </c>
      <c r="C318" s="22" t="s">
        <v>3894</v>
      </c>
      <c r="D318" s="22" t="s">
        <v>3896</v>
      </c>
      <c r="E318" s="22" t="s">
        <v>3186</v>
      </c>
      <c r="F318" s="22" t="s">
        <v>603</v>
      </c>
      <c r="G318" s="23">
        <v>2967014</v>
      </c>
      <c r="H318" s="23">
        <v>0</v>
      </c>
      <c r="I318" s="23">
        <v>1411971618</v>
      </c>
      <c r="J318" s="23">
        <v>0</v>
      </c>
      <c r="K318" s="22" t="s">
        <v>773</v>
      </c>
      <c r="L318" s="22" t="s">
        <v>774</v>
      </c>
      <c r="M318" s="22" t="s">
        <v>3224</v>
      </c>
      <c r="N318" s="22" t="s">
        <v>3308</v>
      </c>
      <c r="O318" s="22" t="s">
        <v>3308</v>
      </c>
      <c r="P318" s="22" t="s">
        <v>695</v>
      </c>
      <c r="Q318" s="22" t="str">
        <f t="shared" si="13"/>
        <v>T11712</v>
      </c>
      <c r="R318" t="str">
        <f t="shared" si="14"/>
        <v>SunPonte</v>
      </c>
      <c r="S318" s="32" t="s">
        <v>3146</v>
      </c>
      <c r="T318" s="8">
        <f t="shared" si="12"/>
        <v>8</v>
      </c>
      <c r="U318" t="s">
        <v>369</v>
      </c>
    </row>
    <row r="319" spans="1:21" hidden="1" x14ac:dyDescent="0.25">
      <c r="A319" s="21">
        <v>45517</v>
      </c>
      <c r="B319" s="21">
        <v>45517</v>
      </c>
      <c r="C319" s="22" t="s">
        <v>3897</v>
      </c>
      <c r="D319" s="22" t="s">
        <v>3898</v>
      </c>
      <c r="E319" s="22" t="s">
        <v>3186</v>
      </c>
      <c r="F319" s="22" t="s">
        <v>603</v>
      </c>
      <c r="G319" s="23">
        <v>9153464</v>
      </c>
      <c r="H319" s="23">
        <v>0</v>
      </c>
      <c r="I319" s="23">
        <v>1421125082</v>
      </c>
      <c r="J319" s="23">
        <v>0</v>
      </c>
      <c r="K319" s="22" t="s">
        <v>943</v>
      </c>
      <c r="L319" s="22" t="s">
        <v>944</v>
      </c>
      <c r="M319" s="22" t="s">
        <v>3187</v>
      </c>
      <c r="N319" s="22" t="s">
        <v>3713</v>
      </c>
      <c r="O319" s="22" t="s">
        <v>3713</v>
      </c>
      <c r="P319" s="22" t="s">
        <v>695</v>
      </c>
      <c r="Q319" s="22" t="str">
        <f t="shared" si="13"/>
        <v>P11612</v>
      </c>
      <c r="R319" t="str">
        <f t="shared" si="14"/>
        <v>ThePathway</v>
      </c>
      <c r="S319" s="32" t="s">
        <v>3146</v>
      </c>
      <c r="T319" s="8">
        <f t="shared" si="12"/>
        <v>8</v>
      </c>
      <c r="U319" t="s">
        <v>369</v>
      </c>
    </row>
    <row r="320" spans="1:21" hidden="1" x14ac:dyDescent="0.25">
      <c r="A320" s="21">
        <v>45517</v>
      </c>
      <c r="B320" s="21">
        <v>45517</v>
      </c>
      <c r="C320" s="22" t="s">
        <v>3897</v>
      </c>
      <c r="D320" s="22" t="s">
        <v>3899</v>
      </c>
      <c r="E320" s="22" t="s">
        <v>3186</v>
      </c>
      <c r="F320" s="22" t="s">
        <v>603</v>
      </c>
      <c r="G320" s="23">
        <v>762789</v>
      </c>
      <c r="H320" s="23">
        <v>0</v>
      </c>
      <c r="I320" s="23">
        <v>1421887871</v>
      </c>
      <c r="J320" s="23">
        <v>0</v>
      </c>
      <c r="K320" s="22" t="s">
        <v>943</v>
      </c>
      <c r="L320" s="22" t="s">
        <v>944</v>
      </c>
      <c r="M320" s="22" t="s">
        <v>3224</v>
      </c>
      <c r="N320" s="22" t="s">
        <v>3713</v>
      </c>
      <c r="O320" s="22" t="s">
        <v>3713</v>
      </c>
      <c r="P320" s="22" t="s">
        <v>695</v>
      </c>
      <c r="Q320" s="22" t="str">
        <f t="shared" si="13"/>
        <v>P11612</v>
      </c>
      <c r="R320" t="str">
        <f t="shared" si="14"/>
        <v>ThePathway</v>
      </c>
      <c r="S320" s="32" t="s">
        <v>3146</v>
      </c>
      <c r="T320" s="8">
        <f t="shared" si="12"/>
        <v>8</v>
      </c>
      <c r="U320" t="s">
        <v>369</v>
      </c>
    </row>
    <row r="321" spans="1:21" hidden="1" x14ac:dyDescent="0.25">
      <c r="A321" s="21">
        <v>45517</v>
      </c>
      <c r="B321" s="21">
        <v>45517</v>
      </c>
      <c r="C321" s="22" t="s">
        <v>3897</v>
      </c>
      <c r="D321" s="22" t="s">
        <v>3900</v>
      </c>
      <c r="E321" s="22" t="s">
        <v>3186</v>
      </c>
      <c r="F321" s="22" t="s">
        <v>603</v>
      </c>
      <c r="G321" s="23">
        <v>381394</v>
      </c>
      <c r="H321" s="23">
        <v>0</v>
      </c>
      <c r="I321" s="23">
        <v>1422269265</v>
      </c>
      <c r="J321" s="23">
        <v>0</v>
      </c>
      <c r="K321" s="22" t="s">
        <v>943</v>
      </c>
      <c r="L321" s="22" t="s">
        <v>944</v>
      </c>
      <c r="M321" s="22" t="s">
        <v>3224</v>
      </c>
      <c r="N321" s="22" t="s">
        <v>3713</v>
      </c>
      <c r="O321" s="22" t="s">
        <v>3713</v>
      </c>
      <c r="P321" s="22" t="s">
        <v>695</v>
      </c>
      <c r="Q321" s="22" t="str">
        <f t="shared" si="13"/>
        <v>P11612</v>
      </c>
      <c r="R321" t="str">
        <f t="shared" si="14"/>
        <v>ThePathway</v>
      </c>
      <c r="S321" s="32" t="s">
        <v>3146</v>
      </c>
      <c r="T321" s="8">
        <f t="shared" si="12"/>
        <v>8</v>
      </c>
      <c r="U321" t="s">
        <v>369</v>
      </c>
    </row>
    <row r="322" spans="1:21" hidden="1" x14ac:dyDescent="0.25">
      <c r="A322" s="21">
        <v>45517</v>
      </c>
      <c r="B322" s="21">
        <v>45517</v>
      </c>
      <c r="C322" s="22" t="s">
        <v>3901</v>
      </c>
      <c r="D322" s="22" t="s">
        <v>3902</v>
      </c>
      <c r="E322" s="22" t="s">
        <v>3186</v>
      </c>
      <c r="F322" s="22" t="s">
        <v>603</v>
      </c>
      <c r="G322" s="23">
        <v>1939141</v>
      </c>
      <c r="H322" s="23">
        <v>0</v>
      </c>
      <c r="I322" s="23">
        <v>1424208406</v>
      </c>
      <c r="J322" s="23">
        <v>0</v>
      </c>
      <c r="K322" s="22" t="s">
        <v>943</v>
      </c>
      <c r="L322" s="22" t="s">
        <v>944</v>
      </c>
      <c r="M322" s="22" t="s">
        <v>3224</v>
      </c>
      <c r="N322" s="22" t="s">
        <v>3353</v>
      </c>
      <c r="O322" s="22" t="s">
        <v>3353</v>
      </c>
      <c r="P322" s="22" t="s">
        <v>695</v>
      </c>
      <c r="Q322" s="22" t="str">
        <f t="shared" si="13"/>
        <v>T11711</v>
      </c>
      <c r="R322" t="str">
        <f t="shared" si="14"/>
        <v>SunPonte</v>
      </c>
      <c r="S322" s="32" t="s">
        <v>3146</v>
      </c>
      <c r="T322" s="8">
        <f t="shared" si="12"/>
        <v>8</v>
      </c>
      <c r="U322" t="s">
        <v>369</v>
      </c>
    </row>
    <row r="323" spans="1:21" hidden="1" x14ac:dyDescent="0.25">
      <c r="A323" s="21">
        <v>45517</v>
      </c>
      <c r="B323" s="21">
        <v>45517</v>
      </c>
      <c r="C323" s="22" t="s">
        <v>3903</v>
      </c>
      <c r="D323" s="22" t="s">
        <v>3904</v>
      </c>
      <c r="E323" s="22" t="s">
        <v>3186</v>
      </c>
      <c r="F323" s="22" t="s">
        <v>603</v>
      </c>
      <c r="G323" s="23">
        <v>2967014</v>
      </c>
      <c r="H323" s="23">
        <v>0</v>
      </c>
      <c r="I323" s="23">
        <v>1427175420</v>
      </c>
      <c r="J323" s="23">
        <v>0</v>
      </c>
      <c r="K323" s="22" t="s">
        <v>943</v>
      </c>
      <c r="L323" s="22" t="s">
        <v>944</v>
      </c>
      <c r="M323" s="22" t="s">
        <v>3224</v>
      </c>
      <c r="N323" s="22" t="s">
        <v>3308</v>
      </c>
      <c r="O323" s="22" t="s">
        <v>3308</v>
      </c>
      <c r="P323" s="22" t="s">
        <v>695</v>
      </c>
      <c r="Q323" s="22" t="str">
        <f t="shared" si="13"/>
        <v>T11712</v>
      </c>
      <c r="R323" t="str">
        <f t="shared" si="14"/>
        <v>SunPonte</v>
      </c>
      <c r="S323" s="32" t="s">
        <v>3146</v>
      </c>
      <c r="T323" s="8">
        <f t="shared" si="12"/>
        <v>8</v>
      </c>
      <c r="U323" t="s">
        <v>369</v>
      </c>
    </row>
    <row r="324" spans="1:21" hidden="1" x14ac:dyDescent="0.25">
      <c r="A324" s="21">
        <v>45517</v>
      </c>
      <c r="B324" s="21">
        <v>45517</v>
      </c>
      <c r="C324" s="22" t="s">
        <v>3905</v>
      </c>
      <c r="D324" s="22" t="s">
        <v>3906</v>
      </c>
      <c r="E324" s="22" t="s">
        <v>3186</v>
      </c>
      <c r="F324" s="22" t="s">
        <v>603</v>
      </c>
      <c r="G324" s="23">
        <v>7112720</v>
      </c>
      <c r="H324" s="23">
        <v>0</v>
      </c>
      <c r="I324" s="23">
        <v>1434288140</v>
      </c>
      <c r="J324" s="23">
        <v>0</v>
      </c>
      <c r="K324" s="22" t="s">
        <v>943</v>
      </c>
      <c r="L324" s="22" t="s">
        <v>944</v>
      </c>
      <c r="M324" s="22" t="s">
        <v>3187</v>
      </c>
      <c r="N324" s="22" t="s">
        <v>3844</v>
      </c>
      <c r="O324" s="22" t="s">
        <v>3844</v>
      </c>
      <c r="P324" s="22" t="s">
        <v>695</v>
      </c>
      <c r="Q324" s="22" t="str">
        <f t="shared" si="13"/>
        <v>T203A09</v>
      </c>
      <c r="R324" t="str">
        <f t="shared" si="14"/>
        <v>SunPonte</v>
      </c>
      <c r="S324" s="32" t="s">
        <v>3146</v>
      </c>
      <c r="T324" s="8">
        <f t="shared" ref="T324:T387" si="15">+MONTH(A324)</f>
        <v>8</v>
      </c>
      <c r="U324" t="s">
        <v>369</v>
      </c>
    </row>
    <row r="325" spans="1:21" hidden="1" x14ac:dyDescent="0.25">
      <c r="A325" s="21">
        <v>45517</v>
      </c>
      <c r="B325" s="21">
        <v>45517</v>
      </c>
      <c r="C325" s="22" t="s">
        <v>3905</v>
      </c>
      <c r="D325" s="22" t="s">
        <v>3907</v>
      </c>
      <c r="E325" s="22" t="s">
        <v>3186</v>
      </c>
      <c r="F325" s="22" t="s">
        <v>603</v>
      </c>
      <c r="G325" s="23">
        <v>711272</v>
      </c>
      <c r="H325" s="23">
        <v>0</v>
      </c>
      <c r="I325" s="23">
        <v>1434999412</v>
      </c>
      <c r="J325" s="23">
        <v>0</v>
      </c>
      <c r="K325" s="22" t="s">
        <v>943</v>
      </c>
      <c r="L325" s="22" t="s">
        <v>944</v>
      </c>
      <c r="M325" s="22" t="s">
        <v>3224</v>
      </c>
      <c r="N325" s="22" t="s">
        <v>3844</v>
      </c>
      <c r="O325" s="22" t="s">
        <v>3844</v>
      </c>
      <c r="P325" s="22" t="s">
        <v>695</v>
      </c>
      <c r="Q325" s="22" t="str">
        <f t="shared" ref="Q325:Q388" si="16">IFERROR(LEFT(N325,FIND("_",N325)-1),"")</f>
        <v>T203A09</v>
      </c>
      <c r="R325" t="str">
        <f t="shared" ref="R325:R388" si="17">IFERROR(RIGHT(N325,LEN(N325)-FIND("_",N325)),"")</f>
        <v>SunPonte</v>
      </c>
      <c r="S325" s="32" t="s">
        <v>3146</v>
      </c>
      <c r="T325" s="8">
        <f t="shared" si="15"/>
        <v>8</v>
      </c>
      <c r="U325" t="s">
        <v>369</v>
      </c>
    </row>
    <row r="326" spans="1:21" hidden="1" x14ac:dyDescent="0.25">
      <c r="A326" s="21">
        <v>45517</v>
      </c>
      <c r="B326" s="21">
        <v>45517</v>
      </c>
      <c r="C326" s="22" t="s">
        <v>3905</v>
      </c>
      <c r="D326" s="22" t="s">
        <v>3908</v>
      </c>
      <c r="E326" s="22" t="s">
        <v>3186</v>
      </c>
      <c r="F326" s="22" t="s">
        <v>603</v>
      </c>
      <c r="G326" s="23">
        <v>711272</v>
      </c>
      <c r="H326" s="23">
        <v>0</v>
      </c>
      <c r="I326" s="23">
        <v>1435710684</v>
      </c>
      <c r="J326" s="23">
        <v>0</v>
      </c>
      <c r="K326" s="22" t="s">
        <v>943</v>
      </c>
      <c r="L326" s="22" t="s">
        <v>944</v>
      </c>
      <c r="M326" s="22" t="s">
        <v>3224</v>
      </c>
      <c r="N326" s="22" t="s">
        <v>3844</v>
      </c>
      <c r="O326" s="22" t="s">
        <v>3844</v>
      </c>
      <c r="P326" s="22" t="s">
        <v>695</v>
      </c>
      <c r="Q326" s="22" t="str">
        <f t="shared" si="16"/>
        <v>T203A09</v>
      </c>
      <c r="R326" t="str">
        <f t="shared" si="17"/>
        <v>SunPonte</v>
      </c>
      <c r="S326" s="32" t="s">
        <v>3146</v>
      </c>
      <c r="T326" s="8">
        <f t="shared" si="15"/>
        <v>8</v>
      </c>
      <c r="U326" t="s">
        <v>369</v>
      </c>
    </row>
    <row r="327" spans="1:21" hidden="1" x14ac:dyDescent="0.25">
      <c r="A327" s="21">
        <v>45517</v>
      </c>
      <c r="B327" s="21">
        <v>45517</v>
      </c>
      <c r="C327" s="22" t="s">
        <v>3909</v>
      </c>
      <c r="D327" s="22" t="s">
        <v>3910</v>
      </c>
      <c r="E327" s="22" t="s">
        <v>3186</v>
      </c>
      <c r="F327" s="22" t="s">
        <v>691</v>
      </c>
      <c r="G327" s="23">
        <v>2317106</v>
      </c>
      <c r="H327" s="23">
        <v>0</v>
      </c>
      <c r="I327" s="23">
        <v>1438027790</v>
      </c>
      <c r="J327" s="23">
        <v>0</v>
      </c>
      <c r="K327" s="22" t="s">
        <v>777</v>
      </c>
      <c r="L327" s="22" t="s">
        <v>778</v>
      </c>
      <c r="M327" s="22" t="s">
        <v>3187</v>
      </c>
      <c r="N327" s="22" t="s">
        <v>3339</v>
      </c>
      <c r="O327" s="22" t="s">
        <v>3339</v>
      </c>
      <c r="P327" s="22" t="s">
        <v>734</v>
      </c>
      <c r="Q327" s="22" t="str">
        <f t="shared" si="16"/>
        <v>T10602</v>
      </c>
      <c r="R327" t="str">
        <f t="shared" si="17"/>
        <v>SunPonte</v>
      </c>
      <c r="S327" s="32" t="s">
        <v>3146</v>
      </c>
      <c r="T327" s="8">
        <f t="shared" si="15"/>
        <v>8</v>
      </c>
      <c r="U327" t="s">
        <v>369</v>
      </c>
    </row>
    <row r="328" spans="1:21" hidden="1" x14ac:dyDescent="0.25">
      <c r="A328" s="21">
        <v>45517</v>
      </c>
      <c r="B328" s="21">
        <v>45517</v>
      </c>
      <c r="C328" s="22" t="s">
        <v>3911</v>
      </c>
      <c r="D328" s="22" t="s">
        <v>3912</v>
      </c>
      <c r="E328" s="22" t="s">
        <v>3186</v>
      </c>
      <c r="F328" s="22" t="s">
        <v>603</v>
      </c>
      <c r="G328" s="23">
        <v>26843503</v>
      </c>
      <c r="H328" s="23">
        <v>0</v>
      </c>
      <c r="I328" s="23">
        <v>1464871293</v>
      </c>
      <c r="J328" s="23">
        <v>0</v>
      </c>
      <c r="K328" s="22" t="s">
        <v>732</v>
      </c>
      <c r="L328" s="22" t="s">
        <v>733</v>
      </c>
      <c r="M328" s="22" t="s">
        <v>3187</v>
      </c>
      <c r="N328" s="22" t="s">
        <v>3336</v>
      </c>
      <c r="O328" s="22" t="s">
        <v>3336</v>
      </c>
      <c r="P328" s="22" t="s">
        <v>734</v>
      </c>
      <c r="Q328" s="22" t="str">
        <f t="shared" si="16"/>
        <v>T11802</v>
      </c>
      <c r="R328" t="str">
        <f t="shared" si="17"/>
        <v>SunPonte</v>
      </c>
      <c r="S328" s="32" t="s">
        <v>3146</v>
      </c>
      <c r="T328" s="8">
        <f t="shared" si="15"/>
        <v>8</v>
      </c>
      <c r="U328" t="s">
        <v>369</v>
      </c>
    </row>
    <row r="329" spans="1:21" hidden="1" x14ac:dyDescent="0.25">
      <c r="A329" s="21">
        <v>45517</v>
      </c>
      <c r="B329" s="21">
        <v>45517</v>
      </c>
      <c r="C329" s="22" t="s">
        <v>3913</v>
      </c>
      <c r="D329" s="22" t="s">
        <v>3914</v>
      </c>
      <c r="E329" s="22" t="s">
        <v>3186</v>
      </c>
      <c r="F329" s="22" t="s">
        <v>603</v>
      </c>
      <c r="G329" s="23">
        <v>23266742</v>
      </c>
      <c r="H329" s="23">
        <v>0</v>
      </c>
      <c r="I329" s="23">
        <v>1488138035</v>
      </c>
      <c r="J329" s="23">
        <v>0</v>
      </c>
      <c r="K329" s="22" t="s">
        <v>732</v>
      </c>
      <c r="L329" s="22" t="s">
        <v>733</v>
      </c>
      <c r="M329" s="22" t="s">
        <v>3187</v>
      </c>
      <c r="N329" s="22" t="s">
        <v>3330</v>
      </c>
      <c r="O329" s="22" t="s">
        <v>3330</v>
      </c>
      <c r="P329" s="22" t="s">
        <v>734</v>
      </c>
      <c r="Q329" s="22" t="str">
        <f t="shared" si="16"/>
        <v>T11702</v>
      </c>
      <c r="R329" t="str">
        <f t="shared" si="17"/>
        <v>SunPonte</v>
      </c>
      <c r="S329" s="32" t="s">
        <v>3146</v>
      </c>
      <c r="T329" s="8">
        <f t="shared" si="15"/>
        <v>8</v>
      </c>
      <c r="U329" t="s">
        <v>369</v>
      </c>
    </row>
    <row r="330" spans="1:21" hidden="1" x14ac:dyDescent="0.25">
      <c r="A330" s="21">
        <v>45517</v>
      </c>
      <c r="B330" s="21">
        <v>45517</v>
      </c>
      <c r="C330" s="22" t="s">
        <v>3915</v>
      </c>
      <c r="D330" s="22" t="s">
        <v>3916</v>
      </c>
      <c r="E330" s="22" t="s">
        <v>3186</v>
      </c>
      <c r="F330" s="22" t="s">
        <v>691</v>
      </c>
      <c r="G330" s="23">
        <v>18864041</v>
      </c>
      <c r="H330" s="23">
        <v>0</v>
      </c>
      <c r="I330" s="23">
        <v>1507002076</v>
      </c>
      <c r="J330" s="23">
        <v>0</v>
      </c>
      <c r="K330" s="22" t="s">
        <v>3521</v>
      </c>
      <c r="L330" s="22" t="s">
        <v>3522</v>
      </c>
      <c r="M330" s="22" t="s">
        <v>3187</v>
      </c>
      <c r="N330" s="22" t="s">
        <v>3684</v>
      </c>
      <c r="O330" s="22" t="s">
        <v>3684</v>
      </c>
      <c r="P330" s="22" t="s">
        <v>734</v>
      </c>
      <c r="Q330" s="22" t="str">
        <f t="shared" si="16"/>
        <v>T212B05</v>
      </c>
      <c r="R330" t="str">
        <f t="shared" si="17"/>
        <v>SunPonte</v>
      </c>
      <c r="S330" s="32" t="s">
        <v>3146</v>
      </c>
      <c r="T330" s="8">
        <f t="shared" si="15"/>
        <v>8</v>
      </c>
      <c r="U330" t="s">
        <v>369</v>
      </c>
    </row>
    <row r="331" spans="1:21" hidden="1" x14ac:dyDescent="0.25">
      <c r="A331" s="21">
        <v>45517</v>
      </c>
      <c r="B331" s="21">
        <v>45517</v>
      </c>
      <c r="C331" s="22" t="s">
        <v>3917</v>
      </c>
      <c r="D331" s="22" t="s">
        <v>3918</v>
      </c>
      <c r="E331" s="22" t="s">
        <v>3186</v>
      </c>
      <c r="F331" s="22" t="s">
        <v>603</v>
      </c>
      <c r="G331" s="23">
        <v>3142263</v>
      </c>
      <c r="H331" s="23">
        <v>0</v>
      </c>
      <c r="I331" s="23">
        <v>1510144339</v>
      </c>
      <c r="J331" s="23">
        <v>0</v>
      </c>
      <c r="K331" s="22" t="s">
        <v>3919</v>
      </c>
      <c r="L331" s="22" t="s">
        <v>171</v>
      </c>
      <c r="M331" s="22" t="s">
        <v>3187</v>
      </c>
      <c r="N331" s="22" t="s">
        <v>3383</v>
      </c>
      <c r="O331" s="22" t="s">
        <v>3383</v>
      </c>
      <c r="P331" s="22" t="s">
        <v>734</v>
      </c>
      <c r="Q331" s="22" t="str">
        <f t="shared" si="16"/>
        <v>T103A08</v>
      </c>
      <c r="R331" t="str">
        <f t="shared" si="17"/>
        <v>SunPonte</v>
      </c>
      <c r="S331" s="32" t="s">
        <v>3146</v>
      </c>
      <c r="T331" s="8">
        <f t="shared" si="15"/>
        <v>8</v>
      </c>
      <c r="U331" t="s">
        <v>369</v>
      </c>
    </row>
    <row r="332" spans="1:21" hidden="1" x14ac:dyDescent="0.25">
      <c r="A332" s="21">
        <v>45517</v>
      </c>
      <c r="B332" s="21">
        <v>45517</v>
      </c>
      <c r="C332" s="22" t="s">
        <v>3920</v>
      </c>
      <c r="D332" s="22" t="s">
        <v>3921</v>
      </c>
      <c r="E332" s="22" t="s">
        <v>3186</v>
      </c>
      <c r="F332" s="22" t="s">
        <v>691</v>
      </c>
      <c r="G332" s="23">
        <v>8956898</v>
      </c>
      <c r="H332" s="23">
        <v>0</v>
      </c>
      <c r="I332" s="23">
        <v>1519101237</v>
      </c>
      <c r="J332" s="23">
        <v>0</v>
      </c>
      <c r="K332" s="22" t="s">
        <v>3426</v>
      </c>
      <c r="L332" s="22" t="s">
        <v>3427</v>
      </c>
      <c r="M332" s="22" t="s">
        <v>3187</v>
      </c>
      <c r="N332" s="22" t="s">
        <v>3700</v>
      </c>
      <c r="O332" s="22" t="s">
        <v>3700</v>
      </c>
      <c r="P332" s="22" t="s">
        <v>824</v>
      </c>
      <c r="Q332" s="22" t="str">
        <f t="shared" si="16"/>
        <v>P112B12</v>
      </c>
      <c r="R332" t="str">
        <f t="shared" si="17"/>
        <v>ThePathway</v>
      </c>
      <c r="S332" s="32" t="s">
        <v>3146</v>
      </c>
      <c r="T332" s="8">
        <f t="shared" si="15"/>
        <v>8</v>
      </c>
      <c r="U332" t="s">
        <v>369</v>
      </c>
    </row>
    <row r="333" spans="1:21" hidden="1" x14ac:dyDescent="0.25">
      <c r="A333" s="21">
        <v>45517</v>
      </c>
      <c r="B333" s="21">
        <v>45517</v>
      </c>
      <c r="C333" s="22" t="s">
        <v>3922</v>
      </c>
      <c r="D333" s="22" t="s">
        <v>3923</v>
      </c>
      <c r="E333" s="22" t="s">
        <v>3186</v>
      </c>
      <c r="F333" s="22" t="s">
        <v>691</v>
      </c>
      <c r="G333" s="23">
        <v>15353260</v>
      </c>
      <c r="H333" s="23">
        <v>0</v>
      </c>
      <c r="I333" s="23">
        <v>1534454497</v>
      </c>
      <c r="J333" s="23">
        <v>0</v>
      </c>
      <c r="K333" s="22" t="s">
        <v>3426</v>
      </c>
      <c r="L333" s="22" t="s">
        <v>3427</v>
      </c>
      <c r="M333" s="22" t="s">
        <v>3187</v>
      </c>
      <c r="N333" s="22" t="s">
        <v>3708</v>
      </c>
      <c r="O333" s="22" t="s">
        <v>3708</v>
      </c>
      <c r="P333" s="22" t="s">
        <v>824</v>
      </c>
      <c r="Q333" s="22" t="str">
        <f t="shared" si="16"/>
        <v>P11605</v>
      </c>
      <c r="R333" t="str">
        <f t="shared" si="17"/>
        <v>ThePathway</v>
      </c>
      <c r="S333" s="32" t="s">
        <v>3146</v>
      </c>
      <c r="T333" s="8">
        <f t="shared" si="15"/>
        <v>8</v>
      </c>
      <c r="U333" t="s">
        <v>369</v>
      </c>
    </row>
    <row r="334" spans="1:21" hidden="1" x14ac:dyDescent="0.25">
      <c r="A334" s="21">
        <v>45517</v>
      </c>
      <c r="B334" s="21">
        <v>45517</v>
      </c>
      <c r="C334" s="22" t="s">
        <v>3924</v>
      </c>
      <c r="D334" s="22" t="s">
        <v>3925</v>
      </c>
      <c r="E334" s="22" t="s">
        <v>3186</v>
      </c>
      <c r="F334" s="22" t="s">
        <v>691</v>
      </c>
      <c r="G334" s="23">
        <v>20374493</v>
      </c>
      <c r="H334" s="23">
        <v>0</v>
      </c>
      <c r="I334" s="23">
        <v>1554828990</v>
      </c>
      <c r="J334" s="23">
        <v>0</v>
      </c>
      <c r="K334" s="22" t="s">
        <v>3426</v>
      </c>
      <c r="L334" s="22" t="s">
        <v>3427</v>
      </c>
      <c r="M334" s="22" t="s">
        <v>3187</v>
      </c>
      <c r="N334" s="22" t="s">
        <v>2284</v>
      </c>
      <c r="O334" s="22" t="s">
        <v>2284</v>
      </c>
      <c r="P334" s="22" t="s">
        <v>824</v>
      </c>
      <c r="Q334" s="22" t="str">
        <f t="shared" si="16"/>
        <v>P11712B</v>
      </c>
      <c r="R334" t="str">
        <f t="shared" si="17"/>
        <v>ThePathway</v>
      </c>
      <c r="S334" s="32" t="s">
        <v>3146</v>
      </c>
      <c r="T334" s="8">
        <f t="shared" si="15"/>
        <v>8</v>
      </c>
      <c r="U334" t="s">
        <v>369</v>
      </c>
    </row>
    <row r="335" spans="1:21" hidden="1" x14ac:dyDescent="0.25">
      <c r="A335" s="21">
        <v>45519</v>
      </c>
      <c r="B335" s="21">
        <v>45519</v>
      </c>
      <c r="C335" s="22" t="s">
        <v>3926</v>
      </c>
      <c r="D335" s="22" t="s">
        <v>3927</v>
      </c>
      <c r="E335" s="22" t="s">
        <v>3186</v>
      </c>
      <c r="F335" s="22" t="s">
        <v>691</v>
      </c>
      <c r="G335" s="23">
        <v>18181818</v>
      </c>
      <c r="H335" s="23">
        <v>0</v>
      </c>
      <c r="I335" s="23">
        <v>1573010808</v>
      </c>
      <c r="J335" s="23">
        <v>0</v>
      </c>
      <c r="K335" s="22" t="s">
        <v>3863</v>
      </c>
      <c r="L335" s="22" t="s">
        <v>3864</v>
      </c>
      <c r="M335" s="22" t="s">
        <v>692</v>
      </c>
      <c r="N335" s="22" t="s">
        <v>3928</v>
      </c>
      <c r="O335" s="22" t="s">
        <v>3928</v>
      </c>
      <c r="P335" s="22" t="s">
        <v>734</v>
      </c>
      <c r="Q335" s="22" t="str">
        <f t="shared" si="16"/>
        <v>S10321</v>
      </c>
      <c r="R335" t="str">
        <f t="shared" si="17"/>
        <v>Symphony</v>
      </c>
      <c r="S335" s="32" t="s">
        <v>3148</v>
      </c>
      <c r="T335" s="8">
        <f t="shared" si="15"/>
        <v>8</v>
      </c>
      <c r="U335" t="s">
        <v>369</v>
      </c>
    </row>
    <row r="336" spans="1:21" hidden="1" x14ac:dyDescent="0.25">
      <c r="A336" s="21">
        <v>45519</v>
      </c>
      <c r="B336" s="21">
        <v>45519</v>
      </c>
      <c r="C336" s="22" t="s">
        <v>3929</v>
      </c>
      <c r="D336" s="22" t="s">
        <v>3930</v>
      </c>
      <c r="E336" s="22" t="s">
        <v>3186</v>
      </c>
      <c r="F336" s="22" t="s">
        <v>691</v>
      </c>
      <c r="G336" s="23">
        <v>17452267</v>
      </c>
      <c r="H336" s="23">
        <v>0</v>
      </c>
      <c r="I336" s="23">
        <v>1590463075</v>
      </c>
      <c r="J336" s="23">
        <v>0</v>
      </c>
      <c r="K336" s="22" t="s">
        <v>3931</v>
      </c>
      <c r="L336" s="22" t="s">
        <v>3932</v>
      </c>
      <c r="M336" s="22" t="s">
        <v>3187</v>
      </c>
      <c r="N336" s="22" t="s">
        <v>3353</v>
      </c>
      <c r="O336" s="22" t="s">
        <v>3353</v>
      </c>
      <c r="P336" s="22" t="s">
        <v>734</v>
      </c>
      <c r="Q336" s="22" t="str">
        <f t="shared" si="16"/>
        <v>T11711</v>
      </c>
      <c r="R336" t="str">
        <f t="shared" si="17"/>
        <v>SunPonte</v>
      </c>
      <c r="S336" s="32" t="s">
        <v>3146</v>
      </c>
      <c r="T336" s="8">
        <f t="shared" si="15"/>
        <v>8</v>
      </c>
      <c r="U336" t="s">
        <v>369</v>
      </c>
    </row>
    <row r="337" spans="1:21" hidden="1" x14ac:dyDescent="0.25">
      <c r="A337" s="21">
        <v>45519</v>
      </c>
      <c r="B337" s="21">
        <v>45519</v>
      </c>
      <c r="C337" s="22" t="s">
        <v>3933</v>
      </c>
      <c r="D337" s="22" t="s">
        <v>3934</v>
      </c>
      <c r="E337" s="22" t="s">
        <v>3186</v>
      </c>
      <c r="F337" s="22" t="s">
        <v>603</v>
      </c>
      <c r="G337" s="23">
        <v>14304727</v>
      </c>
      <c r="H337" s="23">
        <v>0</v>
      </c>
      <c r="I337" s="23">
        <v>1604767802</v>
      </c>
      <c r="J337" s="23">
        <v>0</v>
      </c>
      <c r="K337" s="22" t="s">
        <v>2226</v>
      </c>
      <c r="L337" s="22" t="s">
        <v>2227</v>
      </c>
      <c r="M337" s="22" t="s">
        <v>3187</v>
      </c>
      <c r="N337" s="22" t="s">
        <v>3411</v>
      </c>
      <c r="O337" s="22" t="s">
        <v>3411</v>
      </c>
      <c r="P337" s="22" t="s">
        <v>824</v>
      </c>
      <c r="Q337" s="22" t="str">
        <f t="shared" si="16"/>
        <v>P10707</v>
      </c>
      <c r="R337" t="str">
        <f t="shared" si="17"/>
        <v>ThePathway</v>
      </c>
      <c r="S337" s="32" t="s">
        <v>3146</v>
      </c>
      <c r="T337" s="8">
        <f t="shared" si="15"/>
        <v>8</v>
      </c>
      <c r="U337" t="s">
        <v>369</v>
      </c>
    </row>
    <row r="338" spans="1:21" hidden="1" x14ac:dyDescent="0.25">
      <c r="A338" s="21">
        <v>45519</v>
      </c>
      <c r="B338" s="21">
        <v>45519</v>
      </c>
      <c r="C338" s="22" t="s">
        <v>3933</v>
      </c>
      <c r="D338" s="22" t="s">
        <v>3935</v>
      </c>
      <c r="E338" s="22" t="s">
        <v>3186</v>
      </c>
      <c r="F338" s="22" t="s">
        <v>603</v>
      </c>
      <c r="G338" s="23">
        <v>1192061</v>
      </c>
      <c r="H338" s="23">
        <v>0</v>
      </c>
      <c r="I338" s="23">
        <v>1605959863</v>
      </c>
      <c r="J338" s="23">
        <v>0</v>
      </c>
      <c r="K338" s="22" t="s">
        <v>2226</v>
      </c>
      <c r="L338" s="22" t="s">
        <v>2227</v>
      </c>
      <c r="M338" s="22" t="s">
        <v>3224</v>
      </c>
      <c r="N338" s="22" t="s">
        <v>3411</v>
      </c>
      <c r="O338" s="22" t="s">
        <v>3411</v>
      </c>
      <c r="P338" s="22" t="s">
        <v>824</v>
      </c>
      <c r="Q338" s="22" t="str">
        <f t="shared" si="16"/>
        <v>P10707</v>
      </c>
      <c r="R338" t="str">
        <f t="shared" si="17"/>
        <v>ThePathway</v>
      </c>
      <c r="S338" s="32" t="s">
        <v>3146</v>
      </c>
      <c r="T338" s="8">
        <f t="shared" si="15"/>
        <v>8</v>
      </c>
      <c r="U338" t="s">
        <v>369</v>
      </c>
    </row>
    <row r="339" spans="1:21" hidden="1" x14ac:dyDescent="0.25">
      <c r="A339" s="21">
        <v>45519</v>
      </c>
      <c r="B339" s="21">
        <v>45519</v>
      </c>
      <c r="C339" s="22" t="s">
        <v>3933</v>
      </c>
      <c r="D339" s="22" t="s">
        <v>3936</v>
      </c>
      <c r="E339" s="22" t="s">
        <v>3186</v>
      </c>
      <c r="F339" s="22" t="s">
        <v>603</v>
      </c>
      <c r="G339" s="23">
        <v>596030</v>
      </c>
      <c r="H339" s="23">
        <v>0</v>
      </c>
      <c r="I339" s="23">
        <v>1606555893</v>
      </c>
      <c r="J339" s="23">
        <v>0</v>
      </c>
      <c r="K339" s="22" t="s">
        <v>2226</v>
      </c>
      <c r="L339" s="22" t="s">
        <v>2227</v>
      </c>
      <c r="M339" s="22" t="s">
        <v>3224</v>
      </c>
      <c r="N339" s="22" t="s">
        <v>3411</v>
      </c>
      <c r="O339" s="22" t="s">
        <v>3411</v>
      </c>
      <c r="P339" s="22" t="s">
        <v>824</v>
      </c>
      <c r="Q339" s="22" t="str">
        <f t="shared" si="16"/>
        <v>P10707</v>
      </c>
      <c r="R339" t="str">
        <f t="shared" si="17"/>
        <v>ThePathway</v>
      </c>
      <c r="S339" s="32" t="s">
        <v>3146</v>
      </c>
      <c r="T339" s="8">
        <f t="shared" si="15"/>
        <v>8</v>
      </c>
      <c r="U339" t="s">
        <v>369</v>
      </c>
    </row>
    <row r="340" spans="1:21" hidden="1" x14ac:dyDescent="0.25">
      <c r="A340" s="21">
        <v>45519</v>
      </c>
      <c r="B340" s="21">
        <v>45519</v>
      </c>
      <c r="C340" s="22" t="s">
        <v>3937</v>
      </c>
      <c r="D340" s="22" t="s">
        <v>3938</v>
      </c>
      <c r="E340" s="22" t="s">
        <v>3186</v>
      </c>
      <c r="F340" s="22" t="s">
        <v>603</v>
      </c>
      <c r="G340" s="23">
        <v>18922063</v>
      </c>
      <c r="H340" s="23">
        <v>0</v>
      </c>
      <c r="I340" s="23">
        <v>1625477956</v>
      </c>
      <c r="J340" s="23">
        <v>0</v>
      </c>
      <c r="K340" s="22" t="s">
        <v>2226</v>
      </c>
      <c r="L340" s="22" t="s">
        <v>2227</v>
      </c>
      <c r="M340" s="22" t="s">
        <v>3187</v>
      </c>
      <c r="N340" s="22" t="s">
        <v>3414</v>
      </c>
      <c r="O340" s="22" t="s">
        <v>3414</v>
      </c>
      <c r="P340" s="22" t="s">
        <v>824</v>
      </c>
      <c r="Q340" s="22" t="str">
        <f t="shared" si="16"/>
        <v>P10712B</v>
      </c>
      <c r="R340" t="str">
        <f t="shared" si="17"/>
        <v>ThePathway</v>
      </c>
      <c r="S340" s="32" t="s">
        <v>3146</v>
      </c>
      <c r="T340" s="8">
        <f t="shared" si="15"/>
        <v>8</v>
      </c>
      <c r="U340" t="s">
        <v>369</v>
      </c>
    </row>
    <row r="341" spans="1:21" hidden="1" x14ac:dyDescent="0.25">
      <c r="A341" s="21">
        <v>45519</v>
      </c>
      <c r="B341" s="21">
        <v>45519</v>
      </c>
      <c r="C341" s="22" t="s">
        <v>3937</v>
      </c>
      <c r="D341" s="22" t="s">
        <v>3939</v>
      </c>
      <c r="E341" s="22" t="s">
        <v>3186</v>
      </c>
      <c r="F341" s="22" t="s">
        <v>603</v>
      </c>
      <c r="G341" s="23">
        <v>1576839</v>
      </c>
      <c r="H341" s="23">
        <v>0</v>
      </c>
      <c r="I341" s="23">
        <v>1627054795</v>
      </c>
      <c r="J341" s="23">
        <v>0</v>
      </c>
      <c r="K341" s="22" t="s">
        <v>2226</v>
      </c>
      <c r="L341" s="22" t="s">
        <v>2227</v>
      </c>
      <c r="M341" s="22" t="s">
        <v>3224</v>
      </c>
      <c r="N341" s="22" t="s">
        <v>3414</v>
      </c>
      <c r="O341" s="22" t="s">
        <v>3414</v>
      </c>
      <c r="P341" s="22" t="s">
        <v>824</v>
      </c>
      <c r="Q341" s="22" t="str">
        <f t="shared" si="16"/>
        <v>P10712B</v>
      </c>
      <c r="R341" t="str">
        <f t="shared" si="17"/>
        <v>ThePathway</v>
      </c>
      <c r="S341" s="32" t="s">
        <v>3146</v>
      </c>
      <c r="T341" s="8">
        <f t="shared" si="15"/>
        <v>8</v>
      </c>
      <c r="U341" t="s">
        <v>369</v>
      </c>
    </row>
    <row r="342" spans="1:21" hidden="1" x14ac:dyDescent="0.25">
      <c r="A342" s="21">
        <v>45519</v>
      </c>
      <c r="B342" s="21">
        <v>45519</v>
      </c>
      <c r="C342" s="22" t="s">
        <v>3937</v>
      </c>
      <c r="D342" s="22" t="s">
        <v>3940</v>
      </c>
      <c r="E342" s="22" t="s">
        <v>3186</v>
      </c>
      <c r="F342" s="22" t="s">
        <v>603</v>
      </c>
      <c r="G342" s="23">
        <v>788419</v>
      </c>
      <c r="H342" s="23">
        <v>0</v>
      </c>
      <c r="I342" s="23">
        <v>1627843214</v>
      </c>
      <c r="J342" s="23">
        <v>0</v>
      </c>
      <c r="K342" s="22" t="s">
        <v>2226</v>
      </c>
      <c r="L342" s="22" t="s">
        <v>2227</v>
      </c>
      <c r="M342" s="22" t="s">
        <v>3224</v>
      </c>
      <c r="N342" s="22" t="s">
        <v>3414</v>
      </c>
      <c r="O342" s="22" t="s">
        <v>3414</v>
      </c>
      <c r="P342" s="22" t="s">
        <v>824</v>
      </c>
      <c r="Q342" s="22" t="str">
        <f t="shared" si="16"/>
        <v>P10712B</v>
      </c>
      <c r="R342" t="str">
        <f t="shared" si="17"/>
        <v>ThePathway</v>
      </c>
      <c r="S342" s="32" t="s">
        <v>3146</v>
      </c>
      <c r="T342" s="8">
        <f t="shared" si="15"/>
        <v>8</v>
      </c>
      <c r="U342" t="s">
        <v>369</v>
      </c>
    </row>
    <row r="343" spans="1:21" hidden="1" x14ac:dyDescent="0.25">
      <c r="A343" s="21">
        <v>45519</v>
      </c>
      <c r="B343" s="21">
        <v>45519</v>
      </c>
      <c r="C343" s="22" t="s">
        <v>3941</v>
      </c>
      <c r="D343" s="22" t="s">
        <v>3942</v>
      </c>
      <c r="E343" s="22" t="s">
        <v>3186</v>
      </c>
      <c r="F343" s="22" t="s">
        <v>603</v>
      </c>
      <c r="G343" s="23">
        <v>746408</v>
      </c>
      <c r="H343" s="23">
        <v>0</v>
      </c>
      <c r="I343" s="23">
        <v>1628589622</v>
      </c>
      <c r="J343" s="23">
        <v>0</v>
      </c>
      <c r="K343" s="22" t="s">
        <v>2226</v>
      </c>
      <c r="L343" s="22" t="s">
        <v>2227</v>
      </c>
      <c r="M343" s="22" t="s">
        <v>3224</v>
      </c>
      <c r="N343" s="22" t="s">
        <v>3700</v>
      </c>
      <c r="O343" s="22" t="s">
        <v>3700</v>
      </c>
      <c r="P343" s="22" t="s">
        <v>824</v>
      </c>
      <c r="Q343" s="22" t="str">
        <f t="shared" si="16"/>
        <v>P112B12</v>
      </c>
      <c r="R343" t="str">
        <f t="shared" si="17"/>
        <v>ThePathway</v>
      </c>
      <c r="S343" s="32" t="s">
        <v>3146</v>
      </c>
      <c r="T343" s="8">
        <f t="shared" si="15"/>
        <v>8</v>
      </c>
      <c r="U343" t="s">
        <v>369</v>
      </c>
    </row>
    <row r="344" spans="1:21" hidden="1" x14ac:dyDescent="0.25">
      <c r="A344" s="21">
        <v>45519</v>
      </c>
      <c r="B344" s="21">
        <v>45519</v>
      </c>
      <c r="C344" s="22" t="s">
        <v>3941</v>
      </c>
      <c r="D344" s="22" t="s">
        <v>3943</v>
      </c>
      <c r="E344" s="22" t="s">
        <v>3186</v>
      </c>
      <c r="F344" s="22" t="s">
        <v>603</v>
      </c>
      <c r="G344" s="23">
        <v>373204</v>
      </c>
      <c r="H344" s="23">
        <v>0</v>
      </c>
      <c r="I344" s="23">
        <v>1628962826</v>
      </c>
      <c r="J344" s="23">
        <v>0</v>
      </c>
      <c r="K344" s="22" t="s">
        <v>2226</v>
      </c>
      <c r="L344" s="22" t="s">
        <v>2227</v>
      </c>
      <c r="M344" s="22" t="s">
        <v>3224</v>
      </c>
      <c r="N344" s="22" t="s">
        <v>3700</v>
      </c>
      <c r="O344" s="22" t="s">
        <v>3700</v>
      </c>
      <c r="P344" s="22" t="s">
        <v>824</v>
      </c>
      <c r="Q344" s="22" t="str">
        <f t="shared" si="16"/>
        <v>P112B12</v>
      </c>
      <c r="R344" t="str">
        <f t="shared" si="17"/>
        <v>ThePathway</v>
      </c>
      <c r="S344" s="32" t="s">
        <v>3146</v>
      </c>
      <c r="T344" s="8">
        <f t="shared" si="15"/>
        <v>8</v>
      </c>
      <c r="U344" t="s">
        <v>369</v>
      </c>
    </row>
    <row r="345" spans="1:21" hidden="1" x14ac:dyDescent="0.25">
      <c r="A345" s="21">
        <v>45519</v>
      </c>
      <c r="B345" s="21">
        <v>45519</v>
      </c>
      <c r="C345" s="22" t="s">
        <v>3944</v>
      </c>
      <c r="D345" s="22" t="s">
        <v>3945</v>
      </c>
      <c r="E345" s="22" t="s">
        <v>3186</v>
      </c>
      <c r="F345" s="22" t="s">
        <v>603</v>
      </c>
      <c r="G345" s="23">
        <v>571900</v>
      </c>
      <c r="H345" s="23">
        <v>0</v>
      </c>
      <c r="I345" s="23">
        <v>1629534726</v>
      </c>
      <c r="J345" s="23">
        <v>0</v>
      </c>
      <c r="K345" s="22" t="s">
        <v>2226</v>
      </c>
      <c r="L345" s="22" t="s">
        <v>2227</v>
      </c>
      <c r="M345" s="22" t="s">
        <v>3224</v>
      </c>
      <c r="N345" s="22" t="s">
        <v>3423</v>
      </c>
      <c r="O345" s="22" t="s">
        <v>3423</v>
      </c>
      <c r="P345" s="22" t="s">
        <v>824</v>
      </c>
      <c r="Q345" s="22" t="str">
        <f t="shared" si="16"/>
        <v>P112B12A</v>
      </c>
      <c r="R345" t="str">
        <f t="shared" si="17"/>
        <v>ThePathway</v>
      </c>
      <c r="S345" s="32" t="s">
        <v>3146</v>
      </c>
      <c r="T345" s="8">
        <f t="shared" si="15"/>
        <v>8</v>
      </c>
      <c r="U345" t="s">
        <v>369</v>
      </c>
    </row>
    <row r="346" spans="1:21" hidden="1" x14ac:dyDescent="0.25">
      <c r="A346" s="21">
        <v>45519</v>
      </c>
      <c r="B346" s="21">
        <v>45519</v>
      </c>
      <c r="C346" s="22" t="s">
        <v>3946</v>
      </c>
      <c r="D346" s="22" t="s">
        <v>3947</v>
      </c>
      <c r="E346" s="22" t="s">
        <v>3186</v>
      </c>
      <c r="F346" s="22" t="s">
        <v>603</v>
      </c>
      <c r="G346" s="23">
        <v>447242</v>
      </c>
      <c r="H346" s="23">
        <v>0</v>
      </c>
      <c r="I346" s="23">
        <v>1629981968</v>
      </c>
      <c r="J346" s="23">
        <v>0</v>
      </c>
      <c r="K346" s="22" t="s">
        <v>2226</v>
      </c>
      <c r="L346" s="22" t="s">
        <v>2227</v>
      </c>
      <c r="M346" s="22" t="s">
        <v>3224</v>
      </c>
      <c r="N346" s="22" t="s">
        <v>3705</v>
      </c>
      <c r="O346" s="22" t="s">
        <v>3705</v>
      </c>
      <c r="P346" s="22" t="s">
        <v>824</v>
      </c>
      <c r="Q346" s="22" t="str">
        <f t="shared" si="16"/>
        <v>P11603</v>
      </c>
      <c r="R346" t="str">
        <f t="shared" si="17"/>
        <v>ThePathway</v>
      </c>
      <c r="S346" s="32" t="s">
        <v>3146</v>
      </c>
      <c r="T346" s="8">
        <f t="shared" si="15"/>
        <v>8</v>
      </c>
      <c r="U346" t="s">
        <v>369</v>
      </c>
    </row>
    <row r="347" spans="1:21" hidden="1" x14ac:dyDescent="0.25">
      <c r="A347" s="21">
        <v>45519</v>
      </c>
      <c r="B347" s="21">
        <v>45519</v>
      </c>
      <c r="C347" s="22" t="s">
        <v>3948</v>
      </c>
      <c r="D347" s="22" t="s">
        <v>3949</v>
      </c>
      <c r="E347" s="22" t="s">
        <v>3186</v>
      </c>
      <c r="F347" s="22" t="s">
        <v>603</v>
      </c>
      <c r="G347" s="23">
        <v>639719</v>
      </c>
      <c r="H347" s="23">
        <v>0</v>
      </c>
      <c r="I347" s="23">
        <v>1630621687</v>
      </c>
      <c r="J347" s="23">
        <v>0</v>
      </c>
      <c r="K347" s="22" t="s">
        <v>2226</v>
      </c>
      <c r="L347" s="22" t="s">
        <v>2227</v>
      </c>
      <c r="M347" s="22" t="s">
        <v>3224</v>
      </c>
      <c r="N347" s="22" t="s">
        <v>3708</v>
      </c>
      <c r="O347" s="22" t="s">
        <v>3708</v>
      </c>
      <c r="P347" s="22" t="s">
        <v>824</v>
      </c>
      <c r="Q347" s="22" t="str">
        <f t="shared" si="16"/>
        <v>P11605</v>
      </c>
      <c r="R347" t="str">
        <f t="shared" si="17"/>
        <v>ThePathway</v>
      </c>
      <c r="S347" s="32" t="s">
        <v>3146</v>
      </c>
      <c r="T347" s="8">
        <f t="shared" si="15"/>
        <v>8</v>
      </c>
      <c r="U347" t="s">
        <v>369</v>
      </c>
    </row>
    <row r="348" spans="1:21" hidden="1" x14ac:dyDescent="0.25">
      <c r="A348" s="21">
        <v>45519</v>
      </c>
      <c r="B348" s="21">
        <v>45519</v>
      </c>
      <c r="C348" s="22" t="s">
        <v>3948</v>
      </c>
      <c r="D348" s="22" t="s">
        <v>3950</v>
      </c>
      <c r="E348" s="22" t="s">
        <v>3186</v>
      </c>
      <c r="F348" s="22" t="s">
        <v>603</v>
      </c>
      <c r="G348" s="23">
        <v>1279438</v>
      </c>
      <c r="H348" s="23">
        <v>0</v>
      </c>
      <c r="I348" s="23">
        <v>1631901125</v>
      </c>
      <c r="J348" s="23">
        <v>0</v>
      </c>
      <c r="K348" s="22" t="s">
        <v>2226</v>
      </c>
      <c r="L348" s="22" t="s">
        <v>2227</v>
      </c>
      <c r="M348" s="22" t="s">
        <v>3224</v>
      </c>
      <c r="N348" s="22" t="s">
        <v>3708</v>
      </c>
      <c r="O348" s="22" t="s">
        <v>3708</v>
      </c>
      <c r="P348" s="22" t="s">
        <v>824</v>
      </c>
      <c r="Q348" s="22" t="str">
        <f t="shared" si="16"/>
        <v>P11605</v>
      </c>
      <c r="R348" t="str">
        <f t="shared" si="17"/>
        <v>ThePathway</v>
      </c>
      <c r="S348" s="32" t="s">
        <v>3146</v>
      </c>
      <c r="T348" s="8">
        <f t="shared" si="15"/>
        <v>8</v>
      </c>
      <c r="U348" t="s">
        <v>369</v>
      </c>
    </row>
    <row r="349" spans="1:21" hidden="1" x14ac:dyDescent="0.25">
      <c r="A349" s="21">
        <v>45519</v>
      </c>
      <c r="B349" s="21">
        <v>45519</v>
      </c>
      <c r="C349" s="22" t="s">
        <v>3951</v>
      </c>
      <c r="D349" s="22" t="s">
        <v>3952</v>
      </c>
      <c r="E349" s="22" t="s">
        <v>3186</v>
      </c>
      <c r="F349" s="22" t="s">
        <v>603</v>
      </c>
      <c r="G349" s="23">
        <v>456605</v>
      </c>
      <c r="H349" s="23">
        <v>0</v>
      </c>
      <c r="I349" s="23">
        <v>1632357730</v>
      </c>
      <c r="J349" s="23">
        <v>0</v>
      </c>
      <c r="K349" s="22" t="s">
        <v>2226</v>
      </c>
      <c r="L349" s="22" t="s">
        <v>2227</v>
      </c>
      <c r="M349" s="22" t="s">
        <v>3224</v>
      </c>
      <c r="N349" s="22" t="s">
        <v>3716</v>
      </c>
      <c r="O349" s="22" t="s">
        <v>3716</v>
      </c>
      <c r="P349" s="22" t="s">
        <v>824</v>
      </c>
      <c r="Q349" s="22" t="str">
        <f t="shared" si="16"/>
        <v>P11701</v>
      </c>
      <c r="R349" t="str">
        <f t="shared" si="17"/>
        <v>ThePathway</v>
      </c>
      <c r="S349" s="32" t="s">
        <v>3146</v>
      </c>
      <c r="T349" s="8">
        <f t="shared" si="15"/>
        <v>8</v>
      </c>
      <c r="U349" t="s">
        <v>369</v>
      </c>
    </row>
    <row r="350" spans="1:21" hidden="1" x14ac:dyDescent="0.25">
      <c r="A350" s="21">
        <v>45519</v>
      </c>
      <c r="B350" s="21">
        <v>45519</v>
      </c>
      <c r="C350" s="22" t="s">
        <v>3953</v>
      </c>
      <c r="D350" s="22" t="s">
        <v>3954</v>
      </c>
      <c r="E350" s="22" t="s">
        <v>3186</v>
      </c>
      <c r="F350" s="22" t="s">
        <v>603</v>
      </c>
      <c r="G350" s="23">
        <v>848937</v>
      </c>
      <c r="H350" s="23">
        <v>0</v>
      </c>
      <c r="I350" s="23">
        <v>1633206667</v>
      </c>
      <c r="J350" s="23">
        <v>0</v>
      </c>
      <c r="K350" s="22" t="s">
        <v>2226</v>
      </c>
      <c r="L350" s="22" t="s">
        <v>2227</v>
      </c>
      <c r="M350" s="22" t="s">
        <v>3224</v>
      </c>
      <c r="N350" s="22" t="s">
        <v>2284</v>
      </c>
      <c r="O350" s="22" t="s">
        <v>2284</v>
      </c>
      <c r="P350" s="22" t="s">
        <v>824</v>
      </c>
      <c r="Q350" s="22" t="str">
        <f t="shared" si="16"/>
        <v>P11712B</v>
      </c>
      <c r="R350" t="str">
        <f t="shared" si="17"/>
        <v>ThePathway</v>
      </c>
      <c r="S350" s="32" t="s">
        <v>3146</v>
      </c>
      <c r="T350" s="8">
        <f t="shared" si="15"/>
        <v>8</v>
      </c>
      <c r="U350" t="s">
        <v>369</v>
      </c>
    </row>
    <row r="351" spans="1:21" hidden="1" x14ac:dyDescent="0.25">
      <c r="A351" s="21">
        <v>45519</v>
      </c>
      <c r="B351" s="21">
        <v>45519</v>
      </c>
      <c r="C351" s="22" t="s">
        <v>3953</v>
      </c>
      <c r="D351" s="22" t="s">
        <v>3955</v>
      </c>
      <c r="E351" s="22" t="s">
        <v>3186</v>
      </c>
      <c r="F351" s="22" t="s">
        <v>603</v>
      </c>
      <c r="G351" s="23">
        <v>1697874</v>
      </c>
      <c r="H351" s="23">
        <v>0</v>
      </c>
      <c r="I351" s="23">
        <v>1634904541</v>
      </c>
      <c r="J351" s="23">
        <v>0</v>
      </c>
      <c r="K351" s="22" t="s">
        <v>2226</v>
      </c>
      <c r="L351" s="22" t="s">
        <v>2227</v>
      </c>
      <c r="M351" s="22" t="s">
        <v>3224</v>
      </c>
      <c r="N351" s="22" t="s">
        <v>2284</v>
      </c>
      <c r="O351" s="22" t="s">
        <v>2284</v>
      </c>
      <c r="P351" s="22" t="s">
        <v>824</v>
      </c>
      <c r="Q351" s="22" t="str">
        <f t="shared" si="16"/>
        <v>P11712B</v>
      </c>
      <c r="R351" t="str">
        <f t="shared" si="17"/>
        <v>ThePathway</v>
      </c>
      <c r="S351" s="32" t="s">
        <v>3146</v>
      </c>
      <c r="T351" s="8">
        <f t="shared" si="15"/>
        <v>8</v>
      </c>
      <c r="U351" t="s">
        <v>369</v>
      </c>
    </row>
    <row r="352" spans="1:21" hidden="1" x14ac:dyDescent="0.25">
      <c r="A352" s="21">
        <v>45519</v>
      </c>
      <c r="B352" s="21">
        <v>45519</v>
      </c>
      <c r="C352" s="22" t="s">
        <v>3956</v>
      </c>
      <c r="D352" s="22" t="s">
        <v>3957</v>
      </c>
      <c r="E352" s="22" t="s">
        <v>3186</v>
      </c>
      <c r="F352" s="22" t="s">
        <v>691</v>
      </c>
      <c r="G352" s="23">
        <v>13725599</v>
      </c>
      <c r="H352" s="23">
        <v>0</v>
      </c>
      <c r="I352" s="23">
        <v>1648630140</v>
      </c>
      <c r="J352" s="23">
        <v>0</v>
      </c>
      <c r="K352" s="22" t="s">
        <v>3421</v>
      </c>
      <c r="L352" s="22" t="s">
        <v>3422</v>
      </c>
      <c r="M352" s="22" t="s">
        <v>3187</v>
      </c>
      <c r="N352" s="22" t="s">
        <v>3423</v>
      </c>
      <c r="O352" s="22" t="s">
        <v>3423</v>
      </c>
      <c r="P352" s="22" t="s">
        <v>824</v>
      </c>
      <c r="Q352" s="22" t="str">
        <f t="shared" si="16"/>
        <v>P112B12A</v>
      </c>
      <c r="R352" t="str">
        <f t="shared" si="17"/>
        <v>ThePathway</v>
      </c>
      <c r="S352" s="32" t="s">
        <v>3146</v>
      </c>
      <c r="T352" s="8">
        <f t="shared" si="15"/>
        <v>8</v>
      </c>
      <c r="U352" t="s">
        <v>369</v>
      </c>
    </row>
    <row r="353" spans="1:21" hidden="1" x14ac:dyDescent="0.25">
      <c r="A353" s="21">
        <v>45519</v>
      </c>
      <c r="B353" s="21">
        <v>45519</v>
      </c>
      <c r="C353" s="22" t="s">
        <v>3956</v>
      </c>
      <c r="D353" s="22" t="s">
        <v>3958</v>
      </c>
      <c r="E353" s="22" t="s">
        <v>3186</v>
      </c>
      <c r="F353" s="22" t="s">
        <v>691</v>
      </c>
      <c r="G353" s="23">
        <v>1143800</v>
      </c>
      <c r="H353" s="23">
        <v>0</v>
      </c>
      <c r="I353" s="23">
        <v>1649773940</v>
      </c>
      <c r="J353" s="23">
        <v>0</v>
      </c>
      <c r="K353" s="22" t="s">
        <v>3421</v>
      </c>
      <c r="L353" s="22" t="s">
        <v>3422</v>
      </c>
      <c r="M353" s="22" t="s">
        <v>3224</v>
      </c>
      <c r="N353" s="22" t="s">
        <v>3423</v>
      </c>
      <c r="O353" s="22" t="s">
        <v>3423</v>
      </c>
      <c r="P353" s="22" t="s">
        <v>824</v>
      </c>
      <c r="Q353" s="22" t="str">
        <f t="shared" si="16"/>
        <v>P112B12A</v>
      </c>
      <c r="R353" t="str">
        <f t="shared" si="17"/>
        <v>ThePathway</v>
      </c>
      <c r="S353" s="32" t="s">
        <v>3146</v>
      </c>
      <c r="T353" s="8">
        <f t="shared" si="15"/>
        <v>8</v>
      </c>
      <c r="U353" t="s">
        <v>369</v>
      </c>
    </row>
    <row r="354" spans="1:21" hidden="1" x14ac:dyDescent="0.25">
      <c r="A354" s="21">
        <v>45519</v>
      </c>
      <c r="B354" s="21">
        <v>45519</v>
      </c>
      <c r="C354" s="22" t="s">
        <v>3959</v>
      </c>
      <c r="D354" s="22" t="s">
        <v>3960</v>
      </c>
      <c r="E354" s="22" t="s">
        <v>3186</v>
      </c>
      <c r="F354" s="22" t="s">
        <v>691</v>
      </c>
      <c r="G354" s="23">
        <v>10733808</v>
      </c>
      <c r="H354" s="23">
        <v>0</v>
      </c>
      <c r="I354" s="23">
        <v>1660507748</v>
      </c>
      <c r="J354" s="23">
        <v>0</v>
      </c>
      <c r="K354" s="22" t="s">
        <v>3421</v>
      </c>
      <c r="L354" s="22" t="s">
        <v>3422</v>
      </c>
      <c r="M354" s="22" t="s">
        <v>3187</v>
      </c>
      <c r="N354" s="22" t="s">
        <v>3705</v>
      </c>
      <c r="O354" s="22" t="s">
        <v>3705</v>
      </c>
      <c r="P354" s="22" t="s">
        <v>824</v>
      </c>
      <c r="Q354" s="22" t="str">
        <f t="shared" si="16"/>
        <v>P11603</v>
      </c>
      <c r="R354" t="str">
        <f t="shared" si="17"/>
        <v>ThePathway</v>
      </c>
      <c r="S354" s="32" t="s">
        <v>3146</v>
      </c>
      <c r="T354" s="8">
        <f t="shared" si="15"/>
        <v>8</v>
      </c>
      <c r="U354" t="s">
        <v>369</v>
      </c>
    </row>
    <row r="355" spans="1:21" hidden="1" x14ac:dyDescent="0.25">
      <c r="A355" s="21">
        <v>45519</v>
      </c>
      <c r="B355" s="21">
        <v>45519</v>
      </c>
      <c r="C355" s="22" t="s">
        <v>3959</v>
      </c>
      <c r="D355" s="22" t="s">
        <v>3961</v>
      </c>
      <c r="E355" s="22" t="s">
        <v>3186</v>
      </c>
      <c r="F355" s="22" t="s">
        <v>691</v>
      </c>
      <c r="G355" s="23">
        <v>894484</v>
      </c>
      <c r="H355" s="23">
        <v>0</v>
      </c>
      <c r="I355" s="23">
        <v>1661402232</v>
      </c>
      <c r="J355" s="23">
        <v>0</v>
      </c>
      <c r="K355" s="22" t="s">
        <v>3421</v>
      </c>
      <c r="L355" s="22" t="s">
        <v>3422</v>
      </c>
      <c r="M355" s="22" t="s">
        <v>3224</v>
      </c>
      <c r="N355" s="22" t="s">
        <v>3705</v>
      </c>
      <c r="O355" s="22" t="s">
        <v>3705</v>
      </c>
      <c r="P355" s="22" t="s">
        <v>824</v>
      </c>
      <c r="Q355" s="22" t="str">
        <f t="shared" si="16"/>
        <v>P11603</v>
      </c>
      <c r="R355" t="str">
        <f t="shared" si="17"/>
        <v>ThePathway</v>
      </c>
      <c r="S355" s="32" t="s">
        <v>3146</v>
      </c>
      <c r="T355" s="8">
        <f t="shared" si="15"/>
        <v>8</v>
      </c>
      <c r="U355" t="s">
        <v>369</v>
      </c>
    </row>
    <row r="356" spans="1:21" hidden="1" x14ac:dyDescent="0.25">
      <c r="A356" s="21">
        <v>45519</v>
      </c>
      <c r="B356" s="21">
        <v>45519</v>
      </c>
      <c r="C356" s="22" t="s">
        <v>3962</v>
      </c>
      <c r="D356" s="22" t="s">
        <v>3963</v>
      </c>
      <c r="E356" s="22" t="s">
        <v>3186</v>
      </c>
      <c r="F356" s="22" t="s">
        <v>691</v>
      </c>
      <c r="G356" s="23">
        <v>10958508</v>
      </c>
      <c r="H356" s="23">
        <v>0</v>
      </c>
      <c r="I356" s="23">
        <v>1672360740</v>
      </c>
      <c r="J356" s="23">
        <v>0</v>
      </c>
      <c r="K356" s="22" t="s">
        <v>3421</v>
      </c>
      <c r="L356" s="22" t="s">
        <v>3422</v>
      </c>
      <c r="M356" s="22" t="s">
        <v>3187</v>
      </c>
      <c r="N356" s="22" t="s">
        <v>3716</v>
      </c>
      <c r="O356" s="22" t="s">
        <v>3716</v>
      </c>
      <c r="P356" s="22" t="s">
        <v>824</v>
      </c>
      <c r="Q356" s="22" t="str">
        <f t="shared" si="16"/>
        <v>P11701</v>
      </c>
      <c r="R356" t="str">
        <f t="shared" si="17"/>
        <v>ThePathway</v>
      </c>
      <c r="S356" s="32" t="s">
        <v>3146</v>
      </c>
      <c r="T356" s="8">
        <f t="shared" si="15"/>
        <v>8</v>
      </c>
      <c r="U356" t="s">
        <v>369</v>
      </c>
    </row>
    <row r="357" spans="1:21" hidden="1" x14ac:dyDescent="0.25">
      <c r="A357" s="21">
        <v>45519</v>
      </c>
      <c r="B357" s="21">
        <v>45519</v>
      </c>
      <c r="C357" s="22" t="s">
        <v>3962</v>
      </c>
      <c r="D357" s="22" t="s">
        <v>3964</v>
      </c>
      <c r="E357" s="22" t="s">
        <v>3186</v>
      </c>
      <c r="F357" s="22" t="s">
        <v>691</v>
      </c>
      <c r="G357" s="23">
        <v>913209</v>
      </c>
      <c r="H357" s="23">
        <v>0</v>
      </c>
      <c r="I357" s="23">
        <v>1673273949</v>
      </c>
      <c r="J357" s="23">
        <v>0</v>
      </c>
      <c r="K357" s="22" t="s">
        <v>3421</v>
      </c>
      <c r="L357" s="22" t="s">
        <v>3422</v>
      </c>
      <c r="M357" s="22" t="s">
        <v>3224</v>
      </c>
      <c r="N357" s="22" t="s">
        <v>3716</v>
      </c>
      <c r="O357" s="22" t="s">
        <v>3716</v>
      </c>
      <c r="P357" s="22" t="s">
        <v>824</v>
      </c>
      <c r="Q357" s="22" t="str">
        <f t="shared" si="16"/>
        <v>P11701</v>
      </c>
      <c r="R357" t="str">
        <f t="shared" si="17"/>
        <v>ThePathway</v>
      </c>
      <c r="S357" s="32" t="s">
        <v>3146</v>
      </c>
      <c r="T357" s="8">
        <f t="shared" si="15"/>
        <v>8</v>
      </c>
      <c r="U357" t="s">
        <v>369</v>
      </c>
    </row>
    <row r="358" spans="1:21" hidden="1" x14ac:dyDescent="0.25">
      <c r="A358" s="21">
        <v>45352</v>
      </c>
      <c r="B358" s="21">
        <v>45352</v>
      </c>
      <c r="C358" s="22" t="s">
        <v>3965</v>
      </c>
      <c r="D358" s="22" t="s">
        <v>3966</v>
      </c>
      <c r="E358" s="22" t="s">
        <v>3967</v>
      </c>
      <c r="F358" s="22" t="s">
        <v>1414</v>
      </c>
      <c r="G358" s="23">
        <v>12939909</v>
      </c>
      <c r="H358" s="23">
        <v>0</v>
      </c>
      <c r="I358" s="23">
        <v>12939909</v>
      </c>
      <c r="J358" s="23">
        <v>0</v>
      </c>
      <c r="K358" s="22"/>
      <c r="L358" s="22"/>
      <c r="M358" s="22" t="s">
        <v>535</v>
      </c>
      <c r="N358" s="22" t="s">
        <v>3968</v>
      </c>
      <c r="O358" s="22" t="s">
        <v>1297</v>
      </c>
      <c r="P358" s="22"/>
      <c r="Q358" s="22" t="str">
        <f t="shared" si="16"/>
        <v/>
      </c>
      <c r="R358" t="str">
        <f t="shared" si="17"/>
        <v>CHUNG</v>
      </c>
      <c r="S358" s="32" t="s">
        <v>3121</v>
      </c>
      <c r="T358" s="8">
        <f t="shared" si="15"/>
        <v>3</v>
      </c>
      <c r="U358" t="s">
        <v>369</v>
      </c>
    </row>
    <row r="359" spans="1:21" hidden="1" x14ac:dyDescent="0.25">
      <c r="A359" s="21">
        <v>45358</v>
      </c>
      <c r="B359" s="21">
        <v>45323</v>
      </c>
      <c r="C359" s="22" t="s">
        <v>3969</v>
      </c>
      <c r="D359" s="22" t="s">
        <v>3970</v>
      </c>
      <c r="E359" s="22" t="s">
        <v>3967</v>
      </c>
      <c r="F359" s="22" t="s">
        <v>549</v>
      </c>
      <c r="G359" s="23">
        <v>604545</v>
      </c>
      <c r="H359" s="23">
        <v>0</v>
      </c>
      <c r="I359" s="23">
        <v>13544454</v>
      </c>
      <c r="J359" s="23">
        <v>0</v>
      </c>
      <c r="K359" s="22" t="s">
        <v>2147</v>
      </c>
      <c r="L359" s="22" t="s">
        <v>2148</v>
      </c>
      <c r="M359" s="22" t="s">
        <v>1341</v>
      </c>
      <c r="N359" s="22" t="s">
        <v>3971</v>
      </c>
      <c r="O359" s="22" t="s">
        <v>1664</v>
      </c>
      <c r="P359" s="22" t="s">
        <v>1211</v>
      </c>
      <c r="Q359" s="22" t="str">
        <f t="shared" si="16"/>
        <v/>
      </c>
      <c r="R359" t="str">
        <f t="shared" si="17"/>
        <v>PQ</v>
      </c>
      <c r="S359" s="32" t="s">
        <v>3149</v>
      </c>
      <c r="T359" s="8">
        <f t="shared" si="15"/>
        <v>3</v>
      </c>
      <c r="U359" t="s">
        <v>369</v>
      </c>
    </row>
    <row r="360" spans="1:21" hidden="1" x14ac:dyDescent="0.25">
      <c r="A360" s="21">
        <v>45358</v>
      </c>
      <c r="B360" s="21">
        <v>45352</v>
      </c>
      <c r="C360" s="22" t="s">
        <v>3972</v>
      </c>
      <c r="D360" s="22" t="s">
        <v>3973</v>
      </c>
      <c r="E360" s="22" t="s">
        <v>3967</v>
      </c>
      <c r="F360" s="22" t="s">
        <v>549</v>
      </c>
      <c r="G360" s="23">
        <v>604545</v>
      </c>
      <c r="H360" s="23">
        <v>0</v>
      </c>
      <c r="I360" s="23">
        <v>14148999</v>
      </c>
      <c r="J360" s="23">
        <v>0</v>
      </c>
      <c r="K360" s="22" t="s">
        <v>2147</v>
      </c>
      <c r="L360" s="22" t="s">
        <v>2148</v>
      </c>
      <c r="M360" s="22" t="s">
        <v>1341</v>
      </c>
      <c r="N360" s="22" t="s">
        <v>3971</v>
      </c>
      <c r="O360" s="22" t="s">
        <v>1664</v>
      </c>
      <c r="P360" s="22" t="s">
        <v>1211</v>
      </c>
      <c r="Q360" s="22" t="str">
        <f t="shared" si="16"/>
        <v/>
      </c>
      <c r="R360" t="str">
        <f t="shared" si="17"/>
        <v>PQ</v>
      </c>
      <c r="S360" s="32" t="s">
        <v>3149</v>
      </c>
      <c r="T360" s="8">
        <f t="shared" si="15"/>
        <v>3</v>
      </c>
      <c r="U360" t="s">
        <v>369</v>
      </c>
    </row>
    <row r="361" spans="1:21" hidden="1" x14ac:dyDescent="0.25">
      <c r="A361" s="21">
        <v>45378</v>
      </c>
      <c r="B361" s="21">
        <v>45378</v>
      </c>
      <c r="C361" s="22" t="s">
        <v>3974</v>
      </c>
      <c r="D361" s="22" t="s">
        <v>3975</v>
      </c>
      <c r="E361" s="22" t="s">
        <v>3967</v>
      </c>
      <c r="F361" s="22" t="s">
        <v>532</v>
      </c>
      <c r="G361" s="23">
        <v>14565413</v>
      </c>
      <c r="H361" s="23">
        <v>0</v>
      </c>
      <c r="I361" s="23">
        <v>28714412</v>
      </c>
      <c r="J361" s="23">
        <v>0</v>
      </c>
      <c r="K361" s="22" t="s">
        <v>758</v>
      </c>
      <c r="L361" s="22" t="s">
        <v>759</v>
      </c>
      <c r="M361" s="22" t="s">
        <v>535</v>
      </c>
      <c r="N361" s="22" t="s">
        <v>3968</v>
      </c>
      <c r="O361" s="22"/>
      <c r="P361" s="22"/>
      <c r="Q361" s="22" t="str">
        <f t="shared" si="16"/>
        <v/>
      </c>
      <c r="R361" t="str">
        <f t="shared" si="17"/>
        <v>CHUNG</v>
      </c>
      <c r="S361" s="32" t="s">
        <v>3121</v>
      </c>
      <c r="T361" s="8">
        <f t="shared" si="15"/>
        <v>3</v>
      </c>
      <c r="U361" t="s">
        <v>369</v>
      </c>
    </row>
    <row r="362" spans="1:21" hidden="1" x14ac:dyDescent="0.25">
      <c r="A362" s="21">
        <v>45379</v>
      </c>
      <c r="B362" s="21">
        <v>45379</v>
      </c>
      <c r="C362" s="22" t="s">
        <v>3976</v>
      </c>
      <c r="D362" s="22" t="s">
        <v>3977</v>
      </c>
      <c r="E362" s="22" t="s">
        <v>3967</v>
      </c>
      <c r="F362" s="22" t="s">
        <v>549</v>
      </c>
      <c r="G362" s="23">
        <v>9090909</v>
      </c>
      <c r="H362" s="23">
        <v>0</v>
      </c>
      <c r="I362" s="23">
        <v>37805321</v>
      </c>
      <c r="J362" s="23">
        <v>0</v>
      </c>
      <c r="K362" s="22" t="s">
        <v>3978</v>
      </c>
      <c r="L362" s="22" t="s">
        <v>3979</v>
      </c>
      <c r="M362" s="22" t="s">
        <v>3980</v>
      </c>
      <c r="N362" s="22" t="s">
        <v>3968</v>
      </c>
      <c r="O362" s="22"/>
      <c r="P362" s="22"/>
      <c r="Q362" s="22" t="str">
        <f t="shared" si="16"/>
        <v/>
      </c>
      <c r="R362" t="str">
        <f t="shared" si="17"/>
        <v>CHUNG</v>
      </c>
      <c r="S362" s="32" t="s">
        <v>3121</v>
      </c>
      <c r="T362" s="8">
        <f t="shared" si="15"/>
        <v>3</v>
      </c>
      <c r="U362" t="s">
        <v>369</v>
      </c>
    </row>
    <row r="363" spans="1:21" hidden="1" x14ac:dyDescent="0.25">
      <c r="A363" s="21">
        <v>45385</v>
      </c>
      <c r="B363" s="21">
        <v>45385</v>
      </c>
      <c r="C363" s="22" t="s">
        <v>3981</v>
      </c>
      <c r="D363" s="22" t="s">
        <v>3982</v>
      </c>
      <c r="E363" s="22" t="s">
        <v>3967</v>
      </c>
      <c r="F363" s="22" t="s">
        <v>532</v>
      </c>
      <c r="G363" s="23">
        <v>23558850</v>
      </c>
      <c r="H363" s="23">
        <v>0</v>
      </c>
      <c r="I363" s="23">
        <v>23558850</v>
      </c>
      <c r="J363" s="23">
        <v>0</v>
      </c>
      <c r="K363" s="22" t="s">
        <v>758</v>
      </c>
      <c r="L363" s="22" t="s">
        <v>759</v>
      </c>
      <c r="M363" s="22" t="s">
        <v>535</v>
      </c>
      <c r="N363" s="22" t="s">
        <v>3968</v>
      </c>
      <c r="O363" s="22"/>
      <c r="P363" s="22"/>
      <c r="Q363" s="22" t="str">
        <f t="shared" si="16"/>
        <v/>
      </c>
      <c r="R363" t="str">
        <f t="shared" si="17"/>
        <v>CHUNG</v>
      </c>
      <c r="S363" s="32" t="s">
        <v>3121</v>
      </c>
      <c r="T363" s="8">
        <f t="shared" si="15"/>
        <v>4</v>
      </c>
      <c r="U363" t="s">
        <v>369</v>
      </c>
    </row>
    <row r="364" spans="1:21" hidden="1" x14ac:dyDescent="0.25">
      <c r="A364" s="21">
        <v>45390</v>
      </c>
      <c r="B364" s="21">
        <v>45390</v>
      </c>
      <c r="C364" s="22" t="s">
        <v>3983</v>
      </c>
      <c r="D364" s="22" t="s">
        <v>3984</v>
      </c>
      <c r="E364" s="22" t="s">
        <v>3967</v>
      </c>
      <c r="F364" s="22" t="s">
        <v>549</v>
      </c>
      <c r="G364" s="23">
        <v>746667</v>
      </c>
      <c r="H364" s="23">
        <v>0</v>
      </c>
      <c r="I364" s="23">
        <v>24305517</v>
      </c>
      <c r="J364" s="23">
        <v>0</v>
      </c>
      <c r="K364" s="22" t="s">
        <v>1276</v>
      </c>
      <c r="L364" s="22" t="s">
        <v>1277</v>
      </c>
      <c r="M364" s="22" t="s">
        <v>814</v>
      </c>
      <c r="N364" s="22" t="s">
        <v>3985</v>
      </c>
      <c r="O364" s="22" t="s">
        <v>728</v>
      </c>
      <c r="P364" s="22" t="s">
        <v>3986</v>
      </c>
      <c r="Q364" s="22" t="str">
        <f t="shared" si="16"/>
        <v/>
      </c>
      <c r="R364" t="str">
        <f t="shared" si="17"/>
        <v>SunPonte</v>
      </c>
      <c r="S364" s="32" t="s">
        <v>3119</v>
      </c>
      <c r="T364" s="8">
        <f t="shared" si="15"/>
        <v>4</v>
      </c>
      <c r="U364" t="s">
        <v>369</v>
      </c>
    </row>
    <row r="365" spans="1:21" hidden="1" x14ac:dyDescent="0.25">
      <c r="A365" s="21">
        <v>45390</v>
      </c>
      <c r="B365" s="21">
        <v>45390</v>
      </c>
      <c r="C365" s="22" t="s">
        <v>3983</v>
      </c>
      <c r="D365" s="22" t="s">
        <v>3987</v>
      </c>
      <c r="E365" s="22" t="s">
        <v>3967</v>
      </c>
      <c r="F365" s="22" t="s">
        <v>549</v>
      </c>
      <c r="G365" s="23">
        <v>474074</v>
      </c>
      <c r="H365" s="23">
        <v>0</v>
      </c>
      <c r="I365" s="23">
        <v>24779591</v>
      </c>
      <c r="J365" s="23">
        <v>0</v>
      </c>
      <c r="K365" s="22" t="s">
        <v>1276</v>
      </c>
      <c r="L365" s="22" t="s">
        <v>1277</v>
      </c>
      <c r="M365" s="22" t="s">
        <v>814</v>
      </c>
      <c r="N365" s="22" t="s">
        <v>3985</v>
      </c>
      <c r="O365" s="22" t="s">
        <v>728</v>
      </c>
      <c r="P365" s="22" t="s">
        <v>3986</v>
      </c>
      <c r="Q365" s="22" t="str">
        <f t="shared" si="16"/>
        <v/>
      </c>
      <c r="R365" t="str">
        <f t="shared" si="17"/>
        <v>SunPonte</v>
      </c>
      <c r="S365" s="32" t="s">
        <v>3119</v>
      </c>
      <c r="T365" s="8">
        <f t="shared" si="15"/>
        <v>4</v>
      </c>
      <c r="U365" t="s">
        <v>369</v>
      </c>
    </row>
    <row r="366" spans="1:21" hidden="1" x14ac:dyDescent="0.25">
      <c r="A366" s="21">
        <v>45415</v>
      </c>
      <c r="B366" s="21">
        <v>45415</v>
      </c>
      <c r="C366" s="22" t="s">
        <v>3988</v>
      </c>
      <c r="D366" s="22" t="s">
        <v>3977</v>
      </c>
      <c r="E366" s="22" t="s">
        <v>3967</v>
      </c>
      <c r="F366" s="22" t="s">
        <v>549</v>
      </c>
      <c r="G366" s="23">
        <v>27272727</v>
      </c>
      <c r="H366" s="23">
        <v>0</v>
      </c>
      <c r="I366" s="23">
        <v>27272727</v>
      </c>
      <c r="J366" s="23">
        <v>0</v>
      </c>
      <c r="K366" s="22" t="s">
        <v>3978</v>
      </c>
      <c r="L366" s="22" t="s">
        <v>3979</v>
      </c>
      <c r="M366" s="22" t="s">
        <v>3980</v>
      </c>
      <c r="N366" s="22" t="s">
        <v>3968</v>
      </c>
      <c r="O366" s="22"/>
      <c r="P366" s="22"/>
      <c r="Q366" s="22" t="str">
        <f t="shared" si="16"/>
        <v/>
      </c>
      <c r="R366" t="str">
        <f t="shared" si="17"/>
        <v>CHUNG</v>
      </c>
      <c r="S366" s="32" t="s">
        <v>3121</v>
      </c>
      <c r="T366" s="8">
        <f t="shared" si="15"/>
        <v>5</v>
      </c>
      <c r="U366" t="s">
        <v>369</v>
      </c>
    </row>
    <row r="367" spans="1:21" hidden="1" x14ac:dyDescent="0.25">
      <c r="A367" s="21">
        <v>45423</v>
      </c>
      <c r="B367" s="21">
        <v>45423</v>
      </c>
      <c r="C367" s="22" t="s">
        <v>3989</v>
      </c>
      <c r="D367" s="22" t="s">
        <v>3977</v>
      </c>
      <c r="E367" s="22" t="s">
        <v>3967</v>
      </c>
      <c r="F367" s="22" t="s">
        <v>549</v>
      </c>
      <c r="G367" s="23">
        <v>36363636</v>
      </c>
      <c r="H367" s="23">
        <v>0</v>
      </c>
      <c r="I367" s="23">
        <v>63636363</v>
      </c>
      <c r="J367" s="23">
        <v>0</v>
      </c>
      <c r="K367" s="22" t="s">
        <v>3978</v>
      </c>
      <c r="L367" s="22" t="s">
        <v>3979</v>
      </c>
      <c r="M367" s="22" t="s">
        <v>3980</v>
      </c>
      <c r="N367" s="22" t="s">
        <v>3968</v>
      </c>
      <c r="O367" s="22"/>
      <c r="P367" s="22"/>
      <c r="Q367" s="22" t="str">
        <f t="shared" si="16"/>
        <v/>
      </c>
      <c r="R367" t="str">
        <f t="shared" si="17"/>
        <v>CHUNG</v>
      </c>
      <c r="S367" s="32" t="s">
        <v>3121</v>
      </c>
      <c r="T367" s="8">
        <f t="shared" si="15"/>
        <v>5</v>
      </c>
      <c r="U367" t="s">
        <v>369</v>
      </c>
    </row>
    <row r="368" spans="1:21" hidden="1" x14ac:dyDescent="0.25">
      <c r="A368" s="21">
        <v>45425</v>
      </c>
      <c r="B368" s="21">
        <v>45425</v>
      </c>
      <c r="C368" s="22" t="s">
        <v>3990</v>
      </c>
      <c r="D368" s="22" t="s">
        <v>3991</v>
      </c>
      <c r="E368" s="22" t="s">
        <v>3967</v>
      </c>
      <c r="F368" s="22" t="s">
        <v>532</v>
      </c>
      <c r="G368" s="23">
        <v>198000</v>
      </c>
      <c r="H368" s="23">
        <v>0</v>
      </c>
      <c r="I368" s="23">
        <v>63834363</v>
      </c>
      <c r="J368" s="23">
        <v>0</v>
      </c>
      <c r="K368" s="22" t="s">
        <v>704</v>
      </c>
      <c r="L368" s="22" t="s">
        <v>705</v>
      </c>
      <c r="M368" s="22" t="s">
        <v>814</v>
      </c>
      <c r="N368" s="22" t="s">
        <v>3985</v>
      </c>
      <c r="O368" s="22" t="s">
        <v>728</v>
      </c>
      <c r="P368" s="22" t="s">
        <v>558</v>
      </c>
      <c r="Q368" s="22" t="str">
        <f t="shared" si="16"/>
        <v/>
      </c>
      <c r="R368" t="str">
        <f t="shared" si="17"/>
        <v>SunPonte</v>
      </c>
      <c r="S368" s="32" t="s">
        <v>3119</v>
      </c>
      <c r="T368" s="8">
        <f t="shared" si="15"/>
        <v>5</v>
      </c>
      <c r="U368" t="s">
        <v>369</v>
      </c>
    </row>
    <row r="369" spans="1:21" hidden="1" x14ac:dyDescent="0.25">
      <c r="A369" s="21">
        <v>45425</v>
      </c>
      <c r="B369" s="21">
        <v>45425</v>
      </c>
      <c r="C369" s="22" t="s">
        <v>3990</v>
      </c>
      <c r="D369" s="22" t="s">
        <v>3992</v>
      </c>
      <c r="E369" s="22" t="s">
        <v>3967</v>
      </c>
      <c r="F369" s="22" t="s">
        <v>532</v>
      </c>
      <c r="G369" s="23">
        <v>65000</v>
      </c>
      <c r="H369" s="23">
        <v>0</v>
      </c>
      <c r="I369" s="23">
        <v>63899363</v>
      </c>
      <c r="J369" s="23">
        <v>0</v>
      </c>
      <c r="K369" s="22" t="s">
        <v>704</v>
      </c>
      <c r="L369" s="22" t="s">
        <v>705</v>
      </c>
      <c r="M369" s="22" t="s">
        <v>814</v>
      </c>
      <c r="N369" s="22" t="s">
        <v>890</v>
      </c>
      <c r="O369" s="22" t="s">
        <v>890</v>
      </c>
      <c r="P369" s="22" t="s">
        <v>891</v>
      </c>
      <c r="Q369" s="22"/>
      <c r="R369" t="str">
        <f t="shared" si="17"/>
        <v>Urban City-HNam</v>
      </c>
      <c r="S369" s="32" t="s">
        <v>3119</v>
      </c>
      <c r="T369" s="8">
        <f t="shared" si="15"/>
        <v>5</v>
      </c>
      <c r="U369" t="s">
        <v>369</v>
      </c>
    </row>
    <row r="370" spans="1:21" hidden="1" x14ac:dyDescent="0.25">
      <c r="A370" s="21">
        <v>45425</v>
      </c>
      <c r="B370" s="21">
        <v>45425</v>
      </c>
      <c r="C370" s="22" t="s">
        <v>3993</v>
      </c>
      <c r="D370" s="22" t="s">
        <v>3994</v>
      </c>
      <c r="E370" s="22" t="s">
        <v>3967</v>
      </c>
      <c r="F370" s="22" t="s">
        <v>532</v>
      </c>
      <c r="G370" s="23">
        <v>315000</v>
      </c>
      <c r="H370" s="23">
        <v>0</v>
      </c>
      <c r="I370" s="23">
        <v>64214363</v>
      </c>
      <c r="J370" s="23">
        <v>0</v>
      </c>
      <c r="K370" s="22" t="s">
        <v>2226</v>
      </c>
      <c r="L370" s="22" t="s">
        <v>2227</v>
      </c>
      <c r="M370" s="22" t="s">
        <v>706</v>
      </c>
      <c r="N370" s="22" t="s">
        <v>3995</v>
      </c>
      <c r="O370" s="22"/>
      <c r="P370" s="22"/>
      <c r="Q370" s="22" t="str">
        <f t="shared" si="16"/>
        <v/>
      </c>
      <c r="R370" t="str">
        <f t="shared" si="17"/>
        <v>THANH HÓA</v>
      </c>
      <c r="S370" s="32" t="s">
        <v>3119</v>
      </c>
      <c r="T370" s="8">
        <f t="shared" si="15"/>
        <v>5</v>
      </c>
      <c r="U370" t="s">
        <v>369</v>
      </c>
    </row>
    <row r="371" spans="1:21" hidden="1" x14ac:dyDescent="0.25">
      <c r="A371" s="21">
        <v>45437</v>
      </c>
      <c r="B371" s="21">
        <v>45437</v>
      </c>
      <c r="C371" s="22" t="s">
        <v>3996</v>
      </c>
      <c r="D371" s="22" t="s">
        <v>3997</v>
      </c>
      <c r="E371" s="22" t="s">
        <v>3967</v>
      </c>
      <c r="F371" s="22" t="s">
        <v>635</v>
      </c>
      <c r="G371" s="23">
        <v>230000</v>
      </c>
      <c r="H371" s="23">
        <v>0</v>
      </c>
      <c r="I371" s="23">
        <v>64444363</v>
      </c>
      <c r="J371" s="23">
        <v>0</v>
      </c>
      <c r="K371" s="22"/>
      <c r="L371" s="22"/>
      <c r="M371" s="22" t="s">
        <v>1266</v>
      </c>
      <c r="N371" s="22" t="s">
        <v>1927</v>
      </c>
      <c r="O371" s="22" t="s">
        <v>1928</v>
      </c>
      <c r="P371" s="22" t="s">
        <v>1577</v>
      </c>
      <c r="Q371" s="22"/>
      <c r="R371" t="str">
        <f t="shared" si="17"/>
        <v>Pathway</v>
      </c>
      <c r="S371" s="32" t="s">
        <v>3138</v>
      </c>
      <c r="T371" s="8">
        <f t="shared" si="15"/>
        <v>5</v>
      </c>
      <c r="U371" t="s">
        <v>369</v>
      </c>
    </row>
    <row r="372" spans="1:21" hidden="1" x14ac:dyDescent="0.25">
      <c r="A372" s="21">
        <v>45437</v>
      </c>
      <c r="B372" s="21">
        <v>45437</v>
      </c>
      <c r="C372" s="22" t="s">
        <v>3996</v>
      </c>
      <c r="D372" s="22" t="s">
        <v>3998</v>
      </c>
      <c r="E372" s="22" t="s">
        <v>3967</v>
      </c>
      <c r="F372" s="22" t="s">
        <v>635</v>
      </c>
      <c r="G372" s="23">
        <v>2916000</v>
      </c>
      <c r="H372" s="23">
        <v>0</v>
      </c>
      <c r="I372" s="23">
        <v>67360363</v>
      </c>
      <c r="J372" s="23">
        <v>0</v>
      </c>
      <c r="K372" s="22"/>
      <c r="L372" s="22"/>
      <c r="M372" s="22" t="s">
        <v>1266</v>
      </c>
      <c r="N372" s="22" t="s">
        <v>1927</v>
      </c>
      <c r="O372" s="22" t="s">
        <v>1928</v>
      </c>
      <c r="P372" s="22" t="s">
        <v>1577</v>
      </c>
      <c r="Q372" s="22"/>
      <c r="R372" t="str">
        <f t="shared" si="17"/>
        <v>Pathway</v>
      </c>
      <c r="S372" s="32" t="s">
        <v>3138</v>
      </c>
      <c r="T372" s="8">
        <f t="shared" si="15"/>
        <v>5</v>
      </c>
      <c r="U372" t="s">
        <v>369</v>
      </c>
    </row>
    <row r="373" spans="1:21" hidden="1" x14ac:dyDescent="0.25">
      <c r="A373" s="21">
        <v>45437</v>
      </c>
      <c r="B373" s="21">
        <v>45437</v>
      </c>
      <c r="C373" s="22" t="s">
        <v>3996</v>
      </c>
      <c r="D373" s="22" t="s">
        <v>3999</v>
      </c>
      <c r="E373" s="22" t="s">
        <v>3967</v>
      </c>
      <c r="F373" s="22" t="s">
        <v>635</v>
      </c>
      <c r="G373" s="23">
        <v>3000000</v>
      </c>
      <c r="H373" s="23">
        <v>0</v>
      </c>
      <c r="I373" s="23">
        <v>70360363</v>
      </c>
      <c r="J373" s="23">
        <v>0</v>
      </c>
      <c r="K373" s="22"/>
      <c r="L373" s="22"/>
      <c r="M373" s="22" t="s">
        <v>1266</v>
      </c>
      <c r="N373" s="22" t="s">
        <v>1927</v>
      </c>
      <c r="O373" s="22" t="s">
        <v>1928</v>
      </c>
      <c r="P373" s="22" t="s">
        <v>1577</v>
      </c>
      <c r="Q373" s="22"/>
      <c r="R373" t="str">
        <f t="shared" si="17"/>
        <v>Pathway</v>
      </c>
      <c r="S373" s="32" t="s">
        <v>3138</v>
      </c>
      <c r="T373" s="8">
        <f t="shared" si="15"/>
        <v>5</v>
      </c>
      <c r="U373" t="s">
        <v>369</v>
      </c>
    </row>
    <row r="374" spans="1:21" hidden="1" x14ac:dyDescent="0.25">
      <c r="A374" s="21">
        <v>45442</v>
      </c>
      <c r="B374" s="21">
        <v>45442</v>
      </c>
      <c r="C374" s="22" t="s">
        <v>4000</v>
      </c>
      <c r="D374" s="22" t="s">
        <v>4001</v>
      </c>
      <c r="E374" s="22" t="s">
        <v>3967</v>
      </c>
      <c r="F374" s="22" t="s">
        <v>549</v>
      </c>
      <c r="G374" s="23">
        <v>10862671</v>
      </c>
      <c r="H374" s="23">
        <v>0</v>
      </c>
      <c r="I374" s="23">
        <v>81223034</v>
      </c>
      <c r="J374" s="23">
        <v>0</v>
      </c>
      <c r="K374" s="22"/>
      <c r="L374" s="22"/>
      <c r="M374" s="22" t="s">
        <v>592</v>
      </c>
      <c r="N374" s="22" t="s">
        <v>3968</v>
      </c>
      <c r="O374" s="22"/>
      <c r="P374" s="22"/>
      <c r="Q374" s="22" t="str">
        <f t="shared" si="16"/>
        <v/>
      </c>
      <c r="R374" t="str">
        <f t="shared" si="17"/>
        <v>CHUNG</v>
      </c>
      <c r="S374" s="32" t="s">
        <v>3119</v>
      </c>
      <c r="T374" s="8">
        <f t="shared" si="15"/>
        <v>5</v>
      </c>
      <c r="U374" t="s">
        <v>369</v>
      </c>
    </row>
    <row r="375" spans="1:21" hidden="1" x14ac:dyDescent="0.25">
      <c r="A375" s="21">
        <v>45443</v>
      </c>
      <c r="B375" s="21">
        <v>45443</v>
      </c>
      <c r="C375" s="22" t="s">
        <v>832</v>
      </c>
      <c r="D375" s="22" t="s">
        <v>833</v>
      </c>
      <c r="E375" s="22" t="s">
        <v>3967</v>
      </c>
      <c r="F375" s="22" t="s">
        <v>625</v>
      </c>
      <c r="G375" s="23">
        <v>90591</v>
      </c>
      <c r="H375" s="23">
        <v>0</v>
      </c>
      <c r="I375" s="23">
        <v>0</v>
      </c>
      <c r="J375" s="23">
        <v>0</v>
      </c>
      <c r="K375" s="22"/>
      <c r="L375" s="22"/>
      <c r="M375" s="22" t="s">
        <v>592</v>
      </c>
      <c r="N375" s="22" t="s">
        <v>4002</v>
      </c>
      <c r="O375" s="22"/>
      <c r="P375" s="22" t="s">
        <v>4003</v>
      </c>
      <c r="Q375" s="22" t="str">
        <f t="shared" si="16"/>
        <v/>
      </c>
      <c r="R375" t="str">
        <f t="shared" si="17"/>
        <v>Sun Hà Nam</v>
      </c>
      <c r="S375" s="32" t="s">
        <v>3119</v>
      </c>
      <c r="T375" s="8">
        <f t="shared" si="15"/>
        <v>5</v>
      </c>
      <c r="U375" t="s">
        <v>369</v>
      </c>
    </row>
    <row r="376" spans="1:21" hidden="1" x14ac:dyDescent="0.25">
      <c r="A376" s="21">
        <v>45446</v>
      </c>
      <c r="B376" s="21">
        <v>45446</v>
      </c>
      <c r="C376" s="22" t="s">
        <v>4004</v>
      </c>
      <c r="D376" s="22" t="s">
        <v>4005</v>
      </c>
      <c r="E376" s="22" t="s">
        <v>3967</v>
      </c>
      <c r="F376" s="22" t="s">
        <v>549</v>
      </c>
      <c r="G376" s="23">
        <v>16363636</v>
      </c>
      <c r="H376" s="23">
        <v>0</v>
      </c>
      <c r="I376" s="23">
        <v>16363636</v>
      </c>
      <c r="J376" s="23">
        <v>0</v>
      </c>
      <c r="K376" s="22" t="s">
        <v>3978</v>
      </c>
      <c r="L376" s="22" t="s">
        <v>3979</v>
      </c>
      <c r="M376" s="22" t="s">
        <v>3980</v>
      </c>
      <c r="N376" s="22" t="s">
        <v>3968</v>
      </c>
      <c r="O376" s="22"/>
      <c r="P376" s="22"/>
      <c r="Q376" s="22" t="str">
        <f t="shared" si="16"/>
        <v/>
      </c>
      <c r="R376" t="str">
        <f t="shared" si="17"/>
        <v>CHUNG</v>
      </c>
      <c r="S376" s="32" t="s">
        <v>3119</v>
      </c>
      <c r="T376" s="8">
        <f t="shared" si="15"/>
        <v>6</v>
      </c>
      <c r="U376" t="s">
        <v>369</v>
      </c>
    </row>
    <row r="377" spans="1:21" hidden="1" x14ac:dyDescent="0.25">
      <c r="A377" s="21">
        <v>45447</v>
      </c>
      <c r="B377" s="21">
        <v>45447</v>
      </c>
      <c r="C377" s="22" t="s">
        <v>2175</v>
      </c>
      <c r="D377" s="22" t="s">
        <v>4006</v>
      </c>
      <c r="E377" s="22" t="s">
        <v>3967</v>
      </c>
      <c r="F377" s="22" t="s">
        <v>549</v>
      </c>
      <c r="G377" s="23">
        <v>300000</v>
      </c>
      <c r="H377" s="23">
        <v>0</v>
      </c>
      <c r="I377" s="23">
        <v>16663636</v>
      </c>
      <c r="J377" s="23">
        <v>0</v>
      </c>
      <c r="K377" s="22"/>
      <c r="L377" s="22"/>
      <c r="M377" s="22" t="s">
        <v>1266</v>
      </c>
      <c r="N377" s="22" t="s">
        <v>1927</v>
      </c>
      <c r="O377" s="22" t="s">
        <v>1928</v>
      </c>
      <c r="P377" s="22" t="s">
        <v>1915</v>
      </c>
      <c r="Q377" s="22"/>
      <c r="R377" t="str">
        <f t="shared" si="17"/>
        <v>Pathway</v>
      </c>
      <c r="S377" s="32" t="s">
        <v>3138</v>
      </c>
      <c r="T377" s="8">
        <f t="shared" si="15"/>
        <v>6</v>
      </c>
      <c r="U377" t="s">
        <v>369</v>
      </c>
    </row>
    <row r="378" spans="1:21" hidden="1" x14ac:dyDescent="0.25">
      <c r="A378" s="21">
        <v>45448</v>
      </c>
      <c r="B378" s="21">
        <v>45448</v>
      </c>
      <c r="C378" s="22" t="s">
        <v>4007</v>
      </c>
      <c r="D378" s="22" t="s">
        <v>4008</v>
      </c>
      <c r="E378" s="22" t="s">
        <v>3967</v>
      </c>
      <c r="F378" s="22" t="s">
        <v>856</v>
      </c>
      <c r="G378" s="23">
        <v>10534189</v>
      </c>
      <c r="H378" s="23">
        <v>0</v>
      </c>
      <c r="I378" s="23">
        <v>27197825</v>
      </c>
      <c r="J378" s="23">
        <v>0</v>
      </c>
      <c r="K378" s="22"/>
      <c r="L378" s="22"/>
      <c r="M378" s="22" t="s">
        <v>592</v>
      </c>
      <c r="N378" s="22" t="s">
        <v>3968</v>
      </c>
      <c r="O378" s="22"/>
      <c r="P378" s="22" t="s">
        <v>809</v>
      </c>
      <c r="Q378" s="22" t="str">
        <f t="shared" si="16"/>
        <v/>
      </c>
      <c r="R378" t="str">
        <f t="shared" si="17"/>
        <v>CHUNG</v>
      </c>
      <c r="S378" s="32" t="s">
        <v>3121</v>
      </c>
      <c r="T378" s="8">
        <f t="shared" si="15"/>
        <v>6</v>
      </c>
      <c r="U378" t="s">
        <v>369</v>
      </c>
    </row>
    <row r="379" spans="1:21" hidden="1" x14ac:dyDescent="0.25">
      <c r="A379" s="21">
        <v>45448</v>
      </c>
      <c r="B379" s="21">
        <v>45448</v>
      </c>
      <c r="C379" s="22" t="s">
        <v>4009</v>
      </c>
      <c r="D379" s="22" t="s">
        <v>3977</v>
      </c>
      <c r="E379" s="22" t="s">
        <v>3967</v>
      </c>
      <c r="F379" s="22" t="s">
        <v>549</v>
      </c>
      <c r="G379" s="23">
        <v>5454545</v>
      </c>
      <c r="H379" s="23">
        <v>0</v>
      </c>
      <c r="I379" s="23">
        <v>32652370</v>
      </c>
      <c r="J379" s="23">
        <v>0</v>
      </c>
      <c r="K379" s="22" t="s">
        <v>3978</v>
      </c>
      <c r="L379" s="22" t="s">
        <v>3979</v>
      </c>
      <c r="M379" s="22" t="s">
        <v>3980</v>
      </c>
      <c r="N379" s="22" t="s">
        <v>3968</v>
      </c>
      <c r="O379" s="22"/>
      <c r="P379" s="22"/>
      <c r="Q379" s="22" t="str">
        <f t="shared" si="16"/>
        <v/>
      </c>
      <c r="R379" t="str">
        <f t="shared" si="17"/>
        <v>CHUNG</v>
      </c>
      <c r="S379" s="32" t="s">
        <v>3121</v>
      </c>
      <c r="T379" s="8">
        <f t="shared" si="15"/>
        <v>6</v>
      </c>
      <c r="U379" t="s">
        <v>369</v>
      </c>
    </row>
    <row r="380" spans="1:21" hidden="1" x14ac:dyDescent="0.25">
      <c r="A380" s="21">
        <v>45450</v>
      </c>
      <c r="B380" s="21">
        <v>45450</v>
      </c>
      <c r="C380" s="22" t="s">
        <v>4010</v>
      </c>
      <c r="D380" s="22" t="s">
        <v>3977</v>
      </c>
      <c r="E380" s="22" t="s">
        <v>3967</v>
      </c>
      <c r="F380" s="22" t="s">
        <v>549</v>
      </c>
      <c r="G380" s="23">
        <v>21818182</v>
      </c>
      <c r="H380" s="23">
        <v>0</v>
      </c>
      <c r="I380" s="23">
        <v>54470552</v>
      </c>
      <c r="J380" s="23">
        <v>0</v>
      </c>
      <c r="K380" s="22" t="s">
        <v>3978</v>
      </c>
      <c r="L380" s="22" t="s">
        <v>3979</v>
      </c>
      <c r="M380" s="22" t="s">
        <v>3980</v>
      </c>
      <c r="N380" s="22" t="s">
        <v>3968</v>
      </c>
      <c r="O380" s="22"/>
      <c r="P380" s="22"/>
      <c r="Q380" s="22" t="str">
        <f t="shared" si="16"/>
        <v/>
      </c>
      <c r="R380" t="str">
        <f t="shared" si="17"/>
        <v>CHUNG</v>
      </c>
      <c r="S380" s="32" t="s">
        <v>3121</v>
      </c>
      <c r="T380" s="8">
        <f t="shared" si="15"/>
        <v>6</v>
      </c>
      <c r="U380" t="s">
        <v>369</v>
      </c>
    </row>
    <row r="381" spans="1:21" hidden="1" x14ac:dyDescent="0.25">
      <c r="A381" s="21">
        <v>45453</v>
      </c>
      <c r="B381" s="21">
        <v>45453</v>
      </c>
      <c r="C381" s="22" t="s">
        <v>4011</v>
      </c>
      <c r="D381" s="22" t="s">
        <v>4012</v>
      </c>
      <c r="E381" s="22" t="s">
        <v>3967</v>
      </c>
      <c r="F381" s="22" t="s">
        <v>549</v>
      </c>
      <c r="G381" s="23">
        <v>600000</v>
      </c>
      <c r="H381" s="23">
        <v>0</v>
      </c>
      <c r="I381" s="23">
        <v>55070552</v>
      </c>
      <c r="J381" s="23">
        <v>0</v>
      </c>
      <c r="K381" s="22"/>
      <c r="L381" s="22"/>
      <c r="M381" s="22" t="s">
        <v>1266</v>
      </c>
      <c r="N381" s="22" t="s">
        <v>805</v>
      </c>
      <c r="O381" s="22" t="s">
        <v>806</v>
      </c>
      <c r="P381" s="22" t="s">
        <v>529</v>
      </c>
      <c r="Q381" s="22" t="str">
        <f t="shared" si="16"/>
        <v>Sun</v>
      </c>
      <c r="R381" t="str">
        <f t="shared" si="17"/>
        <v>Symphony</v>
      </c>
      <c r="S381" s="32" t="s">
        <v>3138</v>
      </c>
      <c r="T381" s="8">
        <f t="shared" si="15"/>
        <v>6</v>
      </c>
      <c r="U381" t="s">
        <v>369</v>
      </c>
    </row>
    <row r="382" spans="1:21" hidden="1" x14ac:dyDescent="0.25">
      <c r="A382" s="21">
        <v>45453</v>
      </c>
      <c r="B382" s="21">
        <v>45453</v>
      </c>
      <c r="C382" s="22" t="s">
        <v>4011</v>
      </c>
      <c r="D382" s="22" t="s">
        <v>4013</v>
      </c>
      <c r="E382" s="22" t="s">
        <v>3967</v>
      </c>
      <c r="F382" s="22" t="s">
        <v>549</v>
      </c>
      <c r="G382" s="23">
        <v>3000000</v>
      </c>
      <c r="H382" s="23">
        <v>0</v>
      </c>
      <c r="I382" s="23">
        <v>58070552</v>
      </c>
      <c r="J382" s="23">
        <v>0</v>
      </c>
      <c r="K382" s="22"/>
      <c r="L382" s="22"/>
      <c r="M382" s="22" t="s">
        <v>1266</v>
      </c>
      <c r="N382" s="22" t="s">
        <v>805</v>
      </c>
      <c r="O382" s="22" t="s">
        <v>806</v>
      </c>
      <c r="P382" s="22" t="s">
        <v>529</v>
      </c>
      <c r="Q382" s="22" t="str">
        <f t="shared" si="16"/>
        <v>Sun</v>
      </c>
      <c r="R382" t="str">
        <f t="shared" si="17"/>
        <v>Symphony</v>
      </c>
      <c r="S382" s="32" t="s">
        <v>3138</v>
      </c>
      <c r="T382" s="8">
        <f t="shared" si="15"/>
        <v>6</v>
      </c>
      <c r="U382" t="s">
        <v>369</v>
      </c>
    </row>
    <row r="383" spans="1:21" hidden="1" x14ac:dyDescent="0.25">
      <c r="A383" s="21">
        <v>45454</v>
      </c>
      <c r="B383" s="21">
        <v>45454</v>
      </c>
      <c r="C383" s="22" t="s">
        <v>4014</v>
      </c>
      <c r="D383" s="22" t="s">
        <v>3977</v>
      </c>
      <c r="E383" s="22" t="s">
        <v>3967</v>
      </c>
      <c r="F383" s="22" t="s">
        <v>549</v>
      </c>
      <c r="G383" s="23">
        <v>10909091</v>
      </c>
      <c r="H383" s="23">
        <v>0</v>
      </c>
      <c r="I383" s="23">
        <v>68979643</v>
      </c>
      <c r="J383" s="23">
        <v>0</v>
      </c>
      <c r="K383" s="22" t="s">
        <v>3978</v>
      </c>
      <c r="L383" s="22" t="s">
        <v>3979</v>
      </c>
      <c r="M383" s="22" t="s">
        <v>3980</v>
      </c>
      <c r="N383" s="22" t="s">
        <v>3968</v>
      </c>
      <c r="O383" s="22"/>
      <c r="P383" s="22"/>
      <c r="Q383" s="22" t="str">
        <f t="shared" si="16"/>
        <v/>
      </c>
      <c r="R383" t="str">
        <f t="shared" si="17"/>
        <v>CHUNG</v>
      </c>
      <c r="S383" s="32" t="s">
        <v>3121</v>
      </c>
      <c r="T383" s="8">
        <f t="shared" si="15"/>
        <v>6</v>
      </c>
      <c r="U383" t="s">
        <v>369</v>
      </c>
    </row>
    <row r="384" spans="1:21" hidden="1" x14ac:dyDescent="0.25">
      <c r="A384" s="21">
        <v>45454</v>
      </c>
      <c r="B384" s="21">
        <v>45454</v>
      </c>
      <c r="C384" s="22" t="s">
        <v>4015</v>
      </c>
      <c r="D384" s="22" t="s">
        <v>4016</v>
      </c>
      <c r="E384" s="22" t="s">
        <v>3967</v>
      </c>
      <c r="F384" s="22" t="s">
        <v>856</v>
      </c>
      <c r="G384" s="23">
        <v>49869602</v>
      </c>
      <c r="H384" s="23">
        <v>0</v>
      </c>
      <c r="I384" s="23">
        <v>118849245</v>
      </c>
      <c r="J384" s="23">
        <v>0</v>
      </c>
      <c r="K384" s="22" t="s">
        <v>1025</v>
      </c>
      <c r="L384" s="22" t="s">
        <v>1026</v>
      </c>
      <c r="M384" s="22" t="s">
        <v>592</v>
      </c>
      <c r="N384" s="22" t="s">
        <v>3968</v>
      </c>
      <c r="O384" s="22"/>
      <c r="P384" s="22"/>
      <c r="Q384" s="22" t="str">
        <f t="shared" si="16"/>
        <v/>
      </c>
      <c r="R384" t="str">
        <f t="shared" si="17"/>
        <v>CHUNG</v>
      </c>
      <c r="S384" s="32" t="s">
        <v>3121</v>
      </c>
      <c r="T384" s="8">
        <f t="shared" si="15"/>
        <v>6</v>
      </c>
      <c r="U384" t="s">
        <v>369</v>
      </c>
    </row>
    <row r="385" spans="1:21" hidden="1" x14ac:dyDescent="0.25">
      <c r="A385" s="21">
        <v>45456</v>
      </c>
      <c r="B385" s="21">
        <v>45456</v>
      </c>
      <c r="C385" s="22" t="s">
        <v>4017</v>
      </c>
      <c r="D385" s="22" t="s">
        <v>3977</v>
      </c>
      <c r="E385" s="22" t="s">
        <v>3967</v>
      </c>
      <c r="F385" s="22" t="s">
        <v>549</v>
      </c>
      <c r="G385" s="23">
        <v>1818182</v>
      </c>
      <c r="H385" s="23">
        <v>0</v>
      </c>
      <c r="I385" s="23">
        <v>120667427</v>
      </c>
      <c r="J385" s="23">
        <v>0</v>
      </c>
      <c r="K385" s="22" t="s">
        <v>3978</v>
      </c>
      <c r="L385" s="22" t="s">
        <v>3979</v>
      </c>
      <c r="M385" s="22" t="s">
        <v>3980</v>
      </c>
      <c r="N385" s="22" t="s">
        <v>3968</v>
      </c>
      <c r="O385" s="22"/>
      <c r="P385" s="22"/>
      <c r="Q385" s="22" t="str">
        <f t="shared" si="16"/>
        <v/>
      </c>
      <c r="R385" t="str">
        <f t="shared" si="17"/>
        <v>CHUNG</v>
      </c>
      <c r="S385" s="32" t="s">
        <v>3121</v>
      </c>
      <c r="T385" s="8">
        <f t="shared" si="15"/>
        <v>6</v>
      </c>
      <c r="U385" t="s">
        <v>369</v>
      </c>
    </row>
    <row r="386" spans="1:21" hidden="1" x14ac:dyDescent="0.25">
      <c r="A386" s="21">
        <v>45457</v>
      </c>
      <c r="B386" s="21">
        <v>45457</v>
      </c>
      <c r="C386" s="22" t="s">
        <v>4018</v>
      </c>
      <c r="D386" s="22" t="s">
        <v>4019</v>
      </c>
      <c r="E386" s="22" t="s">
        <v>3967</v>
      </c>
      <c r="F386" s="22" t="s">
        <v>549</v>
      </c>
      <c r="G386" s="23">
        <v>10940000</v>
      </c>
      <c r="H386" s="23">
        <v>0</v>
      </c>
      <c r="I386" s="23">
        <v>131607427</v>
      </c>
      <c r="J386" s="23">
        <v>0</v>
      </c>
      <c r="K386" s="22" t="s">
        <v>550</v>
      </c>
      <c r="L386" s="22" t="s">
        <v>551</v>
      </c>
      <c r="M386" s="22" t="s">
        <v>552</v>
      </c>
      <c r="N386" s="22" t="s">
        <v>3968</v>
      </c>
      <c r="O386" s="22"/>
      <c r="P386" s="22" t="s">
        <v>529</v>
      </c>
      <c r="Q386" s="22" t="str">
        <f t="shared" si="16"/>
        <v/>
      </c>
      <c r="R386" t="str">
        <f t="shared" si="17"/>
        <v>CHUNG</v>
      </c>
      <c r="S386" s="32" t="s">
        <v>3119</v>
      </c>
      <c r="T386" s="8">
        <f t="shared" si="15"/>
        <v>6</v>
      </c>
      <c r="U386" t="s">
        <v>369</v>
      </c>
    </row>
    <row r="387" spans="1:21" hidden="1" x14ac:dyDescent="0.25">
      <c r="A387" s="21">
        <v>45460</v>
      </c>
      <c r="B387" s="21">
        <v>45460</v>
      </c>
      <c r="C387" s="22" t="s">
        <v>4020</v>
      </c>
      <c r="D387" s="22" t="s">
        <v>3977</v>
      </c>
      <c r="E387" s="22" t="s">
        <v>3967</v>
      </c>
      <c r="F387" s="22" t="s">
        <v>549</v>
      </c>
      <c r="G387" s="23">
        <v>2727273</v>
      </c>
      <c r="H387" s="23">
        <v>0</v>
      </c>
      <c r="I387" s="23">
        <v>134334700</v>
      </c>
      <c r="J387" s="23">
        <v>0</v>
      </c>
      <c r="K387" s="22" t="s">
        <v>3978</v>
      </c>
      <c r="L387" s="22" t="s">
        <v>3979</v>
      </c>
      <c r="M387" s="22" t="s">
        <v>3980</v>
      </c>
      <c r="N387" s="22" t="s">
        <v>3968</v>
      </c>
      <c r="O387" s="22"/>
      <c r="P387" s="22"/>
      <c r="Q387" s="22" t="str">
        <f t="shared" si="16"/>
        <v/>
      </c>
      <c r="R387" t="str">
        <f t="shared" si="17"/>
        <v>CHUNG</v>
      </c>
      <c r="S387" s="32" t="s">
        <v>3121</v>
      </c>
      <c r="T387" s="8">
        <f t="shared" si="15"/>
        <v>6</v>
      </c>
      <c r="U387" t="s">
        <v>369</v>
      </c>
    </row>
    <row r="388" spans="1:21" hidden="1" x14ac:dyDescent="0.25">
      <c r="A388" s="21">
        <v>45462</v>
      </c>
      <c r="B388" s="21">
        <v>45462</v>
      </c>
      <c r="C388" s="22" t="s">
        <v>4021</v>
      </c>
      <c r="D388" s="22" t="s">
        <v>3977</v>
      </c>
      <c r="E388" s="22" t="s">
        <v>3967</v>
      </c>
      <c r="F388" s="22" t="s">
        <v>549</v>
      </c>
      <c r="G388" s="23">
        <v>4545455</v>
      </c>
      <c r="H388" s="23">
        <v>0</v>
      </c>
      <c r="I388" s="23">
        <v>138880155</v>
      </c>
      <c r="J388" s="23">
        <v>0</v>
      </c>
      <c r="K388" s="22" t="s">
        <v>3978</v>
      </c>
      <c r="L388" s="22" t="s">
        <v>3979</v>
      </c>
      <c r="M388" s="22" t="s">
        <v>3980</v>
      </c>
      <c r="N388" s="22" t="s">
        <v>3968</v>
      </c>
      <c r="O388" s="22"/>
      <c r="P388" s="22"/>
      <c r="Q388" s="22" t="str">
        <f t="shared" si="16"/>
        <v/>
      </c>
      <c r="R388" t="str">
        <f t="shared" si="17"/>
        <v>CHUNG</v>
      </c>
      <c r="S388" s="32" t="s">
        <v>3121</v>
      </c>
      <c r="T388" s="8">
        <f t="shared" ref="T388:T451" si="18">+MONTH(A388)</f>
        <v>6</v>
      </c>
      <c r="U388" t="s">
        <v>369</v>
      </c>
    </row>
    <row r="389" spans="1:21" hidden="1" x14ac:dyDescent="0.25">
      <c r="A389" s="21">
        <v>45463</v>
      </c>
      <c r="B389" s="21">
        <v>45463</v>
      </c>
      <c r="C389" s="22" t="s">
        <v>4022</v>
      </c>
      <c r="D389" s="22" t="s">
        <v>3977</v>
      </c>
      <c r="E389" s="22" t="s">
        <v>3967</v>
      </c>
      <c r="F389" s="22" t="s">
        <v>549</v>
      </c>
      <c r="G389" s="23">
        <v>11818182</v>
      </c>
      <c r="H389" s="23">
        <v>0</v>
      </c>
      <c r="I389" s="23">
        <v>150698337</v>
      </c>
      <c r="J389" s="23">
        <v>0</v>
      </c>
      <c r="K389" s="22" t="s">
        <v>3978</v>
      </c>
      <c r="L389" s="22" t="s">
        <v>3979</v>
      </c>
      <c r="M389" s="22" t="s">
        <v>3980</v>
      </c>
      <c r="N389" s="22" t="s">
        <v>3968</v>
      </c>
      <c r="O389" s="22"/>
      <c r="P389" s="22"/>
      <c r="Q389" s="22" t="str">
        <f t="shared" ref="Q389:Q452" si="19">IFERROR(LEFT(N389,FIND("_",N389)-1),"")</f>
        <v/>
      </c>
      <c r="R389" t="str">
        <f t="shared" ref="R389:R452" si="20">IFERROR(RIGHT(N389,LEN(N389)-FIND("_",N389)),"")</f>
        <v>CHUNG</v>
      </c>
      <c r="S389" s="32" t="s">
        <v>3121</v>
      </c>
      <c r="T389" s="8">
        <f t="shared" si="18"/>
        <v>6</v>
      </c>
      <c r="U389" t="s">
        <v>369</v>
      </c>
    </row>
    <row r="390" spans="1:21" hidden="1" x14ac:dyDescent="0.25">
      <c r="A390" s="21">
        <v>45463</v>
      </c>
      <c r="B390" s="21">
        <v>45463</v>
      </c>
      <c r="C390" s="22" t="s">
        <v>854</v>
      </c>
      <c r="D390" s="22" t="s">
        <v>4023</v>
      </c>
      <c r="E390" s="22" t="s">
        <v>3967</v>
      </c>
      <c r="F390" s="22" t="s">
        <v>856</v>
      </c>
      <c r="G390" s="23">
        <v>15060343</v>
      </c>
      <c r="H390" s="23">
        <v>0</v>
      </c>
      <c r="I390" s="23">
        <v>165758680</v>
      </c>
      <c r="J390" s="23">
        <v>0</v>
      </c>
      <c r="K390" s="22"/>
      <c r="L390" s="22"/>
      <c r="M390" s="22" t="s">
        <v>592</v>
      </c>
      <c r="N390" s="22" t="s">
        <v>1927</v>
      </c>
      <c r="O390" s="22" t="s">
        <v>1928</v>
      </c>
      <c r="P390" s="22" t="s">
        <v>529</v>
      </c>
      <c r="Q390" s="22"/>
      <c r="R390" t="str">
        <f t="shared" si="20"/>
        <v>Pathway</v>
      </c>
      <c r="S390" s="32" t="s">
        <v>3121</v>
      </c>
      <c r="T390" s="8">
        <f t="shared" si="18"/>
        <v>6</v>
      </c>
      <c r="U390" t="s">
        <v>369</v>
      </c>
    </row>
    <row r="391" spans="1:21" hidden="1" x14ac:dyDescent="0.25">
      <c r="A391" s="21">
        <v>45463</v>
      </c>
      <c r="B391" s="21">
        <v>45463</v>
      </c>
      <c r="C391" s="22" t="s">
        <v>854</v>
      </c>
      <c r="D391" s="22" t="s">
        <v>4024</v>
      </c>
      <c r="E391" s="22" t="s">
        <v>3967</v>
      </c>
      <c r="F391" s="22" t="s">
        <v>856</v>
      </c>
      <c r="G391" s="23">
        <v>126669362</v>
      </c>
      <c r="H391" s="23">
        <v>0</v>
      </c>
      <c r="I391" s="23">
        <v>292428042</v>
      </c>
      <c r="J391" s="23">
        <v>0</v>
      </c>
      <c r="K391" s="22"/>
      <c r="L391" s="22"/>
      <c r="M391" s="22" t="s">
        <v>592</v>
      </c>
      <c r="N391" s="22" t="s">
        <v>805</v>
      </c>
      <c r="O391" s="22" t="s">
        <v>806</v>
      </c>
      <c r="P391" s="22" t="s">
        <v>529</v>
      </c>
      <c r="Q391" s="22" t="str">
        <f t="shared" si="19"/>
        <v>Sun</v>
      </c>
      <c r="R391" t="str">
        <f t="shared" si="20"/>
        <v>Symphony</v>
      </c>
      <c r="S391" s="32" t="s">
        <v>3121</v>
      </c>
      <c r="T391" s="8">
        <f t="shared" si="18"/>
        <v>6</v>
      </c>
      <c r="U391" t="s">
        <v>369</v>
      </c>
    </row>
    <row r="392" spans="1:21" hidden="1" x14ac:dyDescent="0.25">
      <c r="A392" s="21">
        <v>45463</v>
      </c>
      <c r="B392" s="21">
        <v>45463</v>
      </c>
      <c r="C392" s="22" t="s">
        <v>854</v>
      </c>
      <c r="D392" s="22" t="s">
        <v>4025</v>
      </c>
      <c r="E392" s="22" t="s">
        <v>3967</v>
      </c>
      <c r="F392" s="22" t="s">
        <v>856</v>
      </c>
      <c r="G392" s="23">
        <v>13498506</v>
      </c>
      <c r="H392" s="23">
        <v>0</v>
      </c>
      <c r="I392" s="23">
        <v>305926548</v>
      </c>
      <c r="J392" s="23">
        <v>0</v>
      </c>
      <c r="K392" s="22"/>
      <c r="L392" s="22"/>
      <c r="M392" s="22" t="s">
        <v>592</v>
      </c>
      <c r="N392" s="22" t="s">
        <v>3985</v>
      </c>
      <c r="O392" s="22" t="s">
        <v>728</v>
      </c>
      <c r="P392" s="22" t="s">
        <v>529</v>
      </c>
      <c r="Q392" s="22" t="str">
        <f t="shared" si="19"/>
        <v/>
      </c>
      <c r="R392" t="str">
        <f t="shared" si="20"/>
        <v>SunPonte</v>
      </c>
      <c r="S392" s="32" t="s">
        <v>3121</v>
      </c>
      <c r="T392" s="8">
        <f t="shared" si="18"/>
        <v>6</v>
      </c>
      <c r="U392" t="s">
        <v>369</v>
      </c>
    </row>
    <row r="393" spans="1:21" hidden="1" x14ac:dyDescent="0.25">
      <c r="A393" s="21">
        <v>45463</v>
      </c>
      <c r="B393" s="21">
        <v>45463</v>
      </c>
      <c r="C393" s="22" t="s">
        <v>854</v>
      </c>
      <c r="D393" s="22" t="s">
        <v>4026</v>
      </c>
      <c r="E393" s="22" t="s">
        <v>3967</v>
      </c>
      <c r="F393" s="22" t="s">
        <v>856</v>
      </c>
      <c r="G393" s="23">
        <v>23150935</v>
      </c>
      <c r="H393" s="23">
        <v>0</v>
      </c>
      <c r="I393" s="23">
        <v>329077483</v>
      </c>
      <c r="J393" s="23">
        <v>0</v>
      </c>
      <c r="K393" s="22"/>
      <c r="L393" s="22"/>
      <c r="M393" s="22" t="s">
        <v>592</v>
      </c>
      <c r="N393" s="22" t="s">
        <v>3968</v>
      </c>
      <c r="O393" s="22" t="s">
        <v>4027</v>
      </c>
      <c r="P393" s="22" t="s">
        <v>529</v>
      </c>
      <c r="Q393" s="22" t="str">
        <f t="shared" si="19"/>
        <v/>
      </c>
      <c r="R393" t="str">
        <f t="shared" si="20"/>
        <v>CHUNG</v>
      </c>
      <c r="S393" s="32" t="s">
        <v>3121</v>
      </c>
      <c r="T393" s="8">
        <f t="shared" si="18"/>
        <v>6</v>
      </c>
      <c r="U393" t="s">
        <v>369</v>
      </c>
    </row>
    <row r="394" spans="1:21" hidden="1" x14ac:dyDescent="0.25">
      <c r="A394" s="21">
        <v>45463</v>
      </c>
      <c r="B394" s="21">
        <v>45463</v>
      </c>
      <c r="C394" s="22" t="s">
        <v>4028</v>
      </c>
      <c r="D394" s="22" t="s">
        <v>4029</v>
      </c>
      <c r="E394" s="22" t="s">
        <v>3967</v>
      </c>
      <c r="F394" s="22" t="s">
        <v>856</v>
      </c>
      <c r="G394" s="23">
        <v>25758474</v>
      </c>
      <c r="H394" s="23">
        <v>0</v>
      </c>
      <c r="I394" s="23">
        <v>354835957</v>
      </c>
      <c r="J394" s="23">
        <v>0</v>
      </c>
      <c r="K394" s="22" t="s">
        <v>1710</v>
      </c>
      <c r="L394" s="22" t="s">
        <v>1711</v>
      </c>
      <c r="M394" s="22" t="s">
        <v>592</v>
      </c>
      <c r="N394" s="22" t="s">
        <v>3968</v>
      </c>
      <c r="O394" s="22" t="s">
        <v>4027</v>
      </c>
      <c r="P394" s="22" t="s">
        <v>529</v>
      </c>
      <c r="Q394" s="22" t="str">
        <f t="shared" si="19"/>
        <v/>
      </c>
      <c r="R394" t="str">
        <f t="shared" si="20"/>
        <v>CHUNG</v>
      </c>
      <c r="S394" s="32" t="s">
        <v>3121</v>
      </c>
      <c r="T394" s="8">
        <f t="shared" si="18"/>
        <v>6</v>
      </c>
      <c r="U394" t="s">
        <v>369</v>
      </c>
    </row>
    <row r="395" spans="1:21" hidden="1" x14ac:dyDescent="0.25">
      <c r="A395" s="21">
        <v>45463</v>
      </c>
      <c r="B395" s="21">
        <v>45463</v>
      </c>
      <c r="C395" s="22" t="s">
        <v>4028</v>
      </c>
      <c r="D395" s="22" t="s">
        <v>4030</v>
      </c>
      <c r="E395" s="22" t="s">
        <v>3967</v>
      </c>
      <c r="F395" s="22" t="s">
        <v>856</v>
      </c>
      <c r="G395" s="23">
        <v>41545441</v>
      </c>
      <c r="H395" s="23">
        <v>0</v>
      </c>
      <c r="I395" s="23">
        <v>396381398</v>
      </c>
      <c r="J395" s="23">
        <v>0</v>
      </c>
      <c r="K395" s="22" t="s">
        <v>1710</v>
      </c>
      <c r="L395" s="22" t="s">
        <v>1711</v>
      </c>
      <c r="M395" s="22" t="s">
        <v>592</v>
      </c>
      <c r="N395" s="22" t="s">
        <v>805</v>
      </c>
      <c r="O395" s="22" t="s">
        <v>806</v>
      </c>
      <c r="P395" s="22" t="s">
        <v>529</v>
      </c>
      <c r="Q395" s="22" t="str">
        <f t="shared" si="19"/>
        <v>Sun</v>
      </c>
      <c r="R395" t="str">
        <f t="shared" si="20"/>
        <v>Symphony</v>
      </c>
      <c r="S395" s="32" t="s">
        <v>3121</v>
      </c>
      <c r="T395" s="8">
        <f t="shared" si="18"/>
        <v>6</v>
      </c>
      <c r="U395" t="s">
        <v>369</v>
      </c>
    </row>
    <row r="396" spans="1:21" hidden="1" x14ac:dyDescent="0.25">
      <c r="A396" s="21">
        <v>45463</v>
      </c>
      <c r="B396" s="21">
        <v>45463</v>
      </c>
      <c r="C396" s="22" t="s">
        <v>4028</v>
      </c>
      <c r="D396" s="22" t="s">
        <v>4031</v>
      </c>
      <c r="E396" s="22" t="s">
        <v>3967</v>
      </c>
      <c r="F396" s="22" t="s">
        <v>856</v>
      </c>
      <c r="G396" s="23">
        <v>3206120</v>
      </c>
      <c r="H396" s="23">
        <v>0</v>
      </c>
      <c r="I396" s="23">
        <v>399587518</v>
      </c>
      <c r="J396" s="23">
        <v>0</v>
      </c>
      <c r="K396" s="22" t="s">
        <v>1710</v>
      </c>
      <c r="L396" s="22" t="s">
        <v>1711</v>
      </c>
      <c r="M396" s="22" t="s">
        <v>592</v>
      </c>
      <c r="N396" s="22" t="s">
        <v>3985</v>
      </c>
      <c r="O396" s="22" t="s">
        <v>728</v>
      </c>
      <c r="P396" s="22" t="s">
        <v>529</v>
      </c>
      <c r="Q396" s="22" t="str">
        <f t="shared" si="19"/>
        <v/>
      </c>
      <c r="R396" t="str">
        <f t="shared" si="20"/>
        <v>SunPonte</v>
      </c>
      <c r="S396" s="32" t="s">
        <v>3121</v>
      </c>
      <c r="T396" s="8">
        <f t="shared" si="18"/>
        <v>6</v>
      </c>
      <c r="U396" t="s">
        <v>369</v>
      </c>
    </row>
    <row r="397" spans="1:21" hidden="1" x14ac:dyDescent="0.25">
      <c r="A397" s="21">
        <v>45463</v>
      </c>
      <c r="B397" s="21">
        <v>45463</v>
      </c>
      <c r="C397" s="22" t="s">
        <v>4028</v>
      </c>
      <c r="D397" s="22" t="s">
        <v>4032</v>
      </c>
      <c r="E397" s="22" t="s">
        <v>3967</v>
      </c>
      <c r="F397" s="22" t="s">
        <v>856</v>
      </c>
      <c r="G397" s="23">
        <v>-575</v>
      </c>
      <c r="H397" s="23">
        <v>0</v>
      </c>
      <c r="I397" s="23">
        <v>399586943</v>
      </c>
      <c r="J397" s="23">
        <v>0</v>
      </c>
      <c r="K397" s="22" t="s">
        <v>1710</v>
      </c>
      <c r="L397" s="22" t="s">
        <v>1711</v>
      </c>
      <c r="M397" s="22" t="s">
        <v>592</v>
      </c>
      <c r="N397" s="22" t="s">
        <v>3968</v>
      </c>
      <c r="O397" s="22"/>
      <c r="P397" s="22" t="s">
        <v>529</v>
      </c>
      <c r="Q397" s="22" t="str">
        <f t="shared" si="19"/>
        <v/>
      </c>
      <c r="R397" t="str">
        <f t="shared" si="20"/>
        <v>CHUNG</v>
      </c>
      <c r="S397" s="32" t="s">
        <v>3121</v>
      </c>
      <c r="T397" s="8">
        <f t="shared" si="18"/>
        <v>6</v>
      </c>
      <c r="U397" t="s">
        <v>369</v>
      </c>
    </row>
    <row r="398" spans="1:21" hidden="1" x14ac:dyDescent="0.25">
      <c r="A398" s="21">
        <v>45465</v>
      </c>
      <c r="B398" s="21">
        <v>45465</v>
      </c>
      <c r="C398" s="22" t="s">
        <v>4033</v>
      </c>
      <c r="D398" s="22" t="s">
        <v>3977</v>
      </c>
      <c r="E398" s="22" t="s">
        <v>3967</v>
      </c>
      <c r="F398" s="22" t="s">
        <v>549</v>
      </c>
      <c r="G398" s="23">
        <v>7272727</v>
      </c>
      <c r="H398" s="23">
        <v>0</v>
      </c>
      <c r="I398" s="23">
        <v>406859670</v>
      </c>
      <c r="J398" s="23">
        <v>0</v>
      </c>
      <c r="K398" s="22" t="s">
        <v>3978</v>
      </c>
      <c r="L398" s="22" t="s">
        <v>3979</v>
      </c>
      <c r="M398" s="22" t="s">
        <v>3980</v>
      </c>
      <c r="N398" s="22" t="s">
        <v>3968</v>
      </c>
      <c r="O398" s="22"/>
      <c r="P398" s="22"/>
      <c r="Q398" s="22" t="str">
        <f t="shared" si="19"/>
        <v/>
      </c>
      <c r="R398" t="str">
        <f t="shared" si="20"/>
        <v>CHUNG</v>
      </c>
      <c r="S398" s="32" t="s">
        <v>3121</v>
      </c>
      <c r="T398" s="8">
        <f t="shared" si="18"/>
        <v>6</v>
      </c>
      <c r="U398" t="s">
        <v>369</v>
      </c>
    </row>
    <row r="399" spans="1:21" hidden="1" x14ac:dyDescent="0.25">
      <c r="A399" s="21">
        <v>45465</v>
      </c>
      <c r="B399" s="21">
        <v>45465</v>
      </c>
      <c r="C399" s="22" t="s">
        <v>4034</v>
      </c>
      <c r="D399" s="22" t="s">
        <v>4035</v>
      </c>
      <c r="E399" s="22" t="s">
        <v>3967</v>
      </c>
      <c r="F399" s="22" t="s">
        <v>549</v>
      </c>
      <c r="G399" s="23">
        <v>998000</v>
      </c>
      <c r="H399" s="23">
        <v>0</v>
      </c>
      <c r="I399" s="23">
        <v>407857670</v>
      </c>
      <c r="J399" s="23">
        <v>0</v>
      </c>
      <c r="K399" s="22" t="s">
        <v>2335</v>
      </c>
      <c r="L399" s="22" t="s">
        <v>2336</v>
      </c>
      <c r="M399" s="22" t="s">
        <v>1006</v>
      </c>
      <c r="N399" s="22" t="s">
        <v>805</v>
      </c>
      <c r="O399" s="22" t="s">
        <v>806</v>
      </c>
      <c r="P399" s="22" t="s">
        <v>558</v>
      </c>
      <c r="Q399" s="22" t="str">
        <f t="shared" si="19"/>
        <v>Sun</v>
      </c>
      <c r="R399" t="str">
        <f t="shared" si="20"/>
        <v>Symphony</v>
      </c>
      <c r="S399" s="22" t="s">
        <v>3119</v>
      </c>
      <c r="T399" s="8">
        <f t="shared" si="18"/>
        <v>6</v>
      </c>
      <c r="U399" t="s">
        <v>369</v>
      </c>
    </row>
    <row r="400" spans="1:21" hidden="1" x14ac:dyDescent="0.25">
      <c r="A400" s="21">
        <v>45466</v>
      </c>
      <c r="B400" s="21">
        <v>45466</v>
      </c>
      <c r="C400" s="22" t="s">
        <v>4036</v>
      </c>
      <c r="D400" s="22" t="s">
        <v>3977</v>
      </c>
      <c r="E400" s="22" t="s">
        <v>3967</v>
      </c>
      <c r="F400" s="22" t="s">
        <v>549</v>
      </c>
      <c r="G400" s="23">
        <v>4545455</v>
      </c>
      <c r="H400" s="23">
        <v>0</v>
      </c>
      <c r="I400" s="23">
        <v>412403125</v>
      </c>
      <c r="J400" s="23">
        <v>0</v>
      </c>
      <c r="K400" s="22" t="s">
        <v>3978</v>
      </c>
      <c r="L400" s="22" t="s">
        <v>3979</v>
      </c>
      <c r="M400" s="22" t="s">
        <v>3980</v>
      </c>
      <c r="N400" s="22" t="s">
        <v>3968</v>
      </c>
      <c r="O400" s="22"/>
      <c r="P400" s="22"/>
      <c r="Q400" s="22" t="str">
        <f t="shared" si="19"/>
        <v/>
      </c>
      <c r="R400" t="str">
        <f t="shared" si="20"/>
        <v>CHUNG</v>
      </c>
      <c r="S400" s="32" t="s">
        <v>3121</v>
      </c>
      <c r="T400" s="8">
        <f t="shared" si="18"/>
        <v>6</v>
      </c>
      <c r="U400" t="s">
        <v>369</v>
      </c>
    </row>
    <row r="401" spans="1:21" hidden="1" x14ac:dyDescent="0.25">
      <c r="A401" s="21">
        <v>45467</v>
      </c>
      <c r="B401" s="21">
        <v>45467</v>
      </c>
      <c r="C401" s="22" t="s">
        <v>4037</v>
      </c>
      <c r="D401" s="22" t="s">
        <v>3977</v>
      </c>
      <c r="E401" s="22" t="s">
        <v>3967</v>
      </c>
      <c r="F401" s="22" t="s">
        <v>549</v>
      </c>
      <c r="G401" s="23">
        <v>9090909</v>
      </c>
      <c r="H401" s="23">
        <v>0</v>
      </c>
      <c r="I401" s="23">
        <v>421494034</v>
      </c>
      <c r="J401" s="23">
        <v>0</v>
      </c>
      <c r="K401" s="22" t="s">
        <v>3978</v>
      </c>
      <c r="L401" s="22" t="s">
        <v>3979</v>
      </c>
      <c r="M401" s="22" t="s">
        <v>3980</v>
      </c>
      <c r="N401" s="22" t="s">
        <v>3968</v>
      </c>
      <c r="O401" s="22"/>
      <c r="P401" s="22"/>
      <c r="Q401" s="22" t="str">
        <f t="shared" si="19"/>
        <v/>
      </c>
      <c r="R401" t="str">
        <f t="shared" si="20"/>
        <v>CHUNG</v>
      </c>
      <c r="S401" s="32" t="s">
        <v>3121</v>
      </c>
      <c r="T401" s="8">
        <f t="shared" si="18"/>
        <v>6</v>
      </c>
      <c r="U401" t="s">
        <v>369</v>
      </c>
    </row>
    <row r="402" spans="1:21" hidden="1" x14ac:dyDescent="0.25">
      <c r="A402" s="21">
        <v>45471</v>
      </c>
      <c r="B402" s="21">
        <v>45471</v>
      </c>
      <c r="C402" s="22" t="s">
        <v>4038</v>
      </c>
      <c r="D402" s="22" t="s">
        <v>4039</v>
      </c>
      <c r="E402" s="22" t="s">
        <v>3967</v>
      </c>
      <c r="F402" s="22" t="s">
        <v>549</v>
      </c>
      <c r="G402" s="23">
        <v>10754913</v>
      </c>
      <c r="H402" s="23">
        <v>0</v>
      </c>
      <c r="I402" s="23">
        <v>432248947</v>
      </c>
      <c r="J402" s="23">
        <v>0</v>
      </c>
      <c r="K402" s="22" t="s">
        <v>4040</v>
      </c>
      <c r="L402" s="22" t="s">
        <v>4041</v>
      </c>
      <c r="M402" s="22" t="s">
        <v>814</v>
      </c>
      <c r="N402" s="22" t="s">
        <v>1927</v>
      </c>
      <c r="O402" s="22" t="s">
        <v>1928</v>
      </c>
      <c r="P402" s="22" t="s">
        <v>529</v>
      </c>
      <c r="Q402" s="22"/>
      <c r="R402" t="str">
        <f t="shared" si="20"/>
        <v>Pathway</v>
      </c>
      <c r="S402" s="32" t="s">
        <v>3119</v>
      </c>
      <c r="T402" s="8">
        <f t="shared" si="18"/>
        <v>6</v>
      </c>
      <c r="U402" t="s">
        <v>369</v>
      </c>
    </row>
    <row r="403" spans="1:21" hidden="1" x14ac:dyDescent="0.25">
      <c r="A403" s="21">
        <v>45473</v>
      </c>
      <c r="B403" s="21">
        <v>45473</v>
      </c>
      <c r="C403" s="22" t="s">
        <v>872</v>
      </c>
      <c r="D403" s="22" t="s">
        <v>873</v>
      </c>
      <c r="E403" s="22" t="s">
        <v>3967</v>
      </c>
      <c r="F403" s="22" t="s">
        <v>625</v>
      </c>
      <c r="G403" s="23">
        <v>1139445</v>
      </c>
      <c r="H403" s="23">
        <v>0</v>
      </c>
      <c r="I403" s="23">
        <v>0</v>
      </c>
      <c r="J403" s="23">
        <v>0</v>
      </c>
      <c r="K403" s="22"/>
      <c r="L403" s="22"/>
      <c r="M403" s="22" t="s">
        <v>592</v>
      </c>
      <c r="N403" s="22" t="s">
        <v>4002</v>
      </c>
      <c r="O403" s="22"/>
      <c r="P403" s="22" t="s">
        <v>4003</v>
      </c>
      <c r="Q403" s="22" t="str">
        <f t="shared" si="19"/>
        <v/>
      </c>
      <c r="R403" t="str">
        <f t="shared" si="20"/>
        <v>Sun Hà Nam</v>
      </c>
      <c r="S403" s="32" t="s">
        <v>3119</v>
      </c>
      <c r="T403" s="8">
        <f t="shared" si="18"/>
        <v>6</v>
      </c>
      <c r="U403" t="s">
        <v>369</v>
      </c>
    </row>
    <row r="404" spans="1:21" hidden="1" x14ac:dyDescent="0.25">
      <c r="A404" s="21">
        <v>45476</v>
      </c>
      <c r="B404" s="21">
        <v>45476</v>
      </c>
      <c r="C404" s="22" t="s">
        <v>4042</v>
      </c>
      <c r="D404" s="22" t="s">
        <v>4043</v>
      </c>
      <c r="E404" s="22" t="s">
        <v>3967</v>
      </c>
      <c r="F404" s="22" t="s">
        <v>549</v>
      </c>
      <c r="G404" s="23">
        <v>1250000</v>
      </c>
      <c r="H404" s="23">
        <v>0</v>
      </c>
      <c r="I404" s="23">
        <v>1250000</v>
      </c>
      <c r="J404" s="23">
        <v>0</v>
      </c>
      <c r="K404" s="22" t="s">
        <v>550</v>
      </c>
      <c r="L404" s="22" t="s">
        <v>551</v>
      </c>
      <c r="M404" s="22" t="s">
        <v>552</v>
      </c>
      <c r="N404" s="22" t="s">
        <v>3968</v>
      </c>
      <c r="O404" s="22" t="s">
        <v>4027</v>
      </c>
      <c r="P404" s="22" t="s">
        <v>529</v>
      </c>
      <c r="Q404" s="22" t="str">
        <f t="shared" si="19"/>
        <v/>
      </c>
      <c r="R404" t="str">
        <f t="shared" si="20"/>
        <v>CHUNG</v>
      </c>
      <c r="S404" s="32" t="s">
        <v>3119</v>
      </c>
      <c r="T404" s="8">
        <f t="shared" si="18"/>
        <v>7</v>
      </c>
      <c r="U404" t="s">
        <v>369</v>
      </c>
    </row>
    <row r="405" spans="1:21" hidden="1" x14ac:dyDescent="0.25">
      <c r="A405" s="21">
        <v>45482</v>
      </c>
      <c r="B405" s="21">
        <v>45482</v>
      </c>
      <c r="C405" s="22" t="s">
        <v>4044</v>
      </c>
      <c r="D405" s="22" t="s">
        <v>4045</v>
      </c>
      <c r="E405" s="22" t="s">
        <v>3967</v>
      </c>
      <c r="F405" s="22" t="s">
        <v>549</v>
      </c>
      <c r="G405" s="23">
        <v>2962980</v>
      </c>
      <c r="H405" s="23">
        <v>0</v>
      </c>
      <c r="I405" s="23">
        <v>4212980</v>
      </c>
      <c r="J405" s="23">
        <v>0</v>
      </c>
      <c r="K405" s="22" t="s">
        <v>4046</v>
      </c>
      <c r="L405" s="22" t="s">
        <v>4047</v>
      </c>
      <c r="M405" s="22" t="s">
        <v>1266</v>
      </c>
      <c r="N405" s="22" t="s">
        <v>4048</v>
      </c>
      <c r="O405" s="22" t="s">
        <v>4049</v>
      </c>
      <c r="P405" s="22" t="s">
        <v>529</v>
      </c>
      <c r="Q405" s="22" t="str">
        <f t="shared" si="19"/>
        <v>CTP</v>
      </c>
      <c r="R405" t="str">
        <f t="shared" si="20"/>
        <v>TheRoyal</v>
      </c>
      <c r="S405" s="32" t="s">
        <v>3138</v>
      </c>
      <c r="T405" s="8">
        <f t="shared" si="18"/>
        <v>7</v>
      </c>
      <c r="U405" t="s">
        <v>369</v>
      </c>
    </row>
    <row r="406" spans="1:21" hidden="1" x14ac:dyDescent="0.25">
      <c r="A406" s="21">
        <v>45482</v>
      </c>
      <c r="B406" s="21">
        <v>45482</v>
      </c>
      <c r="C406" s="22" t="s">
        <v>4050</v>
      </c>
      <c r="D406" s="22" t="s">
        <v>4051</v>
      </c>
      <c r="E406" s="22" t="s">
        <v>3967</v>
      </c>
      <c r="F406" s="22" t="s">
        <v>856</v>
      </c>
      <c r="G406" s="23">
        <v>70474515</v>
      </c>
      <c r="H406" s="23">
        <v>0</v>
      </c>
      <c r="I406" s="23">
        <v>74687495</v>
      </c>
      <c r="J406" s="23">
        <v>0</v>
      </c>
      <c r="K406" s="22"/>
      <c r="L406" s="22"/>
      <c r="M406" s="22" t="s">
        <v>4052</v>
      </c>
      <c r="N406" s="22" t="s">
        <v>3968</v>
      </c>
      <c r="O406" s="22"/>
      <c r="P406" s="22" t="s">
        <v>815</v>
      </c>
      <c r="Q406" s="22" t="str">
        <f t="shared" si="19"/>
        <v/>
      </c>
      <c r="R406" t="str">
        <f t="shared" si="20"/>
        <v>CHUNG</v>
      </c>
      <c r="S406" s="32" t="s">
        <v>3121</v>
      </c>
      <c r="T406" s="8">
        <f t="shared" si="18"/>
        <v>7</v>
      </c>
      <c r="U406" t="s">
        <v>369</v>
      </c>
    </row>
    <row r="407" spans="1:21" hidden="1" x14ac:dyDescent="0.25">
      <c r="A407" s="21">
        <v>45486</v>
      </c>
      <c r="B407" s="21">
        <v>45486</v>
      </c>
      <c r="C407" s="22" t="s">
        <v>4053</v>
      </c>
      <c r="D407" s="22" t="s">
        <v>4054</v>
      </c>
      <c r="E407" s="22" t="s">
        <v>3967</v>
      </c>
      <c r="F407" s="22" t="s">
        <v>549</v>
      </c>
      <c r="G407" s="23">
        <v>1400000</v>
      </c>
      <c r="H407" s="23">
        <v>0</v>
      </c>
      <c r="I407" s="23">
        <v>76087495</v>
      </c>
      <c r="J407" s="23">
        <v>0</v>
      </c>
      <c r="K407" s="22" t="s">
        <v>4055</v>
      </c>
      <c r="L407" s="22" t="s">
        <v>4056</v>
      </c>
      <c r="M407" s="22" t="s">
        <v>552</v>
      </c>
      <c r="N407" s="22" t="s">
        <v>2579</v>
      </c>
      <c r="O407" s="22" t="s">
        <v>2580</v>
      </c>
      <c r="P407" s="22" t="s">
        <v>529</v>
      </c>
      <c r="Q407" s="22" t="str">
        <f t="shared" si="19"/>
        <v>CPSK</v>
      </c>
      <c r="R407" t="str">
        <f t="shared" si="20"/>
        <v>TheRoyal</v>
      </c>
      <c r="S407" s="32" t="s">
        <v>3119</v>
      </c>
      <c r="T407" s="8">
        <f t="shared" si="18"/>
        <v>7</v>
      </c>
      <c r="U407" t="s">
        <v>369</v>
      </c>
    </row>
    <row r="408" spans="1:21" hidden="1" x14ac:dyDescent="0.25">
      <c r="A408" s="21">
        <v>45486</v>
      </c>
      <c r="B408" s="21">
        <v>45486</v>
      </c>
      <c r="C408" s="22" t="s">
        <v>4053</v>
      </c>
      <c r="D408" s="22" t="s">
        <v>4057</v>
      </c>
      <c r="E408" s="22" t="s">
        <v>3967</v>
      </c>
      <c r="F408" s="22" t="s">
        <v>549</v>
      </c>
      <c r="G408" s="23">
        <v>1200000</v>
      </c>
      <c r="H408" s="23">
        <v>0</v>
      </c>
      <c r="I408" s="23">
        <v>77287495</v>
      </c>
      <c r="J408" s="23">
        <v>0</v>
      </c>
      <c r="K408" s="22" t="s">
        <v>4055</v>
      </c>
      <c r="L408" s="22" t="s">
        <v>4056</v>
      </c>
      <c r="M408" s="22" t="s">
        <v>552</v>
      </c>
      <c r="N408" s="22" t="s">
        <v>890</v>
      </c>
      <c r="O408" s="22" t="s">
        <v>890</v>
      </c>
      <c r="P408" s="22" t="s">
        <v>529</v>
      </c>
      <c r="Q408" s="22" t="str">
        <f t="shared" si="19"/>
        <v>Sun</v>
      </c>
      <c r="R408" t="str">
        <f t="shared" si="20"/>
        <v>Urban City-HNam</v>
      </c>
      <c r="S408" s="32" t="s">
        <v>3119</v>
      </c>
      <c r="T408" s="8">
        <f t="shared" si="18"/>
        <v>7</v>
      </c>
      <c r="U408" t="s">
        <v>369</v>
      </c>
    </row>
    <row r="409" spans="1:21" hidden="1" x14ac:dyDescent="0.25">
      <c r="A409" s="21">
        <v>45489</v>
      </c>
      <c r="B409" s="21">
        <v>45489</v>
      </c>
      <c r="C409" s="22" t="s">
        <v>4058</v>
      </c>
      <c r="D409" s="22" t="s">
        <v>4059</v>
      </c>
      <c r="E409" s="22" t="s">
        <v>3967</v>
      </c>
      <c r="F409" s="22" t="s">
        <v>549</v>
      </c>
      <c r="G409" s="23">
        <v>3000000</v>
      </c>
      <c r="H409" s="23">
        <v>0</v>
      </c>
      <c r="I409" s="23">
        <v>80287495</v>
      </c>
      <c r="J409" s="23">
        <v>0</v>
      </c>
      <c r="K409" s="22" t="s">
        <v>4060</v>
      </c>
      <c r="L409" s="22" t="s">
        <v>4061</v>
      </c>
      <c r="M409" s="22" t="s">
        <v>814</v>
      </c>
      <c r="N409" s="22" t="s">
        <v>2579</v>
      </c>
      <c r="O409" s="22" t="s">
        <v>2580</v>
      </c>
      <c r="P409" s="22" t="s">
        <v>529</v>
      </c>
      <c r="Q409" s="22" t="str">
        <f t="shared" si="19"/>
        <v>CPSK</v>
      </c>
      <c r="R409" t="str">
        <f t="shared" si="20"/>
        <v>TheRoyal</v>
      </c>
      <c r="S409" s="32" t="s">
        <v>3119</v>
      </c>
      <c r="T409" s="8">
        <f t="shared" si="18"/>
        <v>7</v>
      </c>
      <c r="U409" t="s">
        <v>369</v>
      </c>
    </row>
    <row r="410" spans="1:21" hidden="1" x14ac:dyDescent="0.25">
      <c r="A410" s="21">
        <v>45489</v>
      </c>
      <c r="B410" s="21">
        <v>45489</v>
      </c>
      <c r="C410" s="22" t="s">
        <v>2555</v>
      </c>
      <c r="D410" s="22" t="s">
        <v>4062</v>
      </c>
      <c r="E410" s="22" t="s">
        <v>3967</v>
      </c>
      <c r="F410" s="22" t="s">
        <v>635</v>
      </c>
      <c r="G410" s="23">
        <v>2800000</v>
      </c>
      <c r="H410" s="23">
        <v>0</v>
      </c>
      <c r="I410" s="23">
        <v>83087495</v>
      </c>
      <c r="J410" s="23">
        <v>0</v>
      </c>
      <c r="K410" s="22" t="s">
        <v>4063</v>
      </c>
      <c r="L410" s="22" t="s">
        <v>4064</v>
      </c>
      <c r="M410" s="22" t="s">
        <v>2486</v>
      </c>
      <c r="N410" s="22" t="s">
        <v>3968</v>
      </c>
      <c r="O410" s="22"/>
      <c r="P410" s="22" t="s">
        <v>1337</v>
      </c>
      <c r="Q410" s="22" t="str">
        <f t="shared" si="19"/>
        <v/>
      </c>
      <c r="R410" t="str">
        <f t="shared" si="20"/>
        <v>CHUNG</v>
      </c>
      <c r="S410" s="32" t="s">
        <v>3138</v>
      </c>
      <c r="T410" s="8">
        <f t="shared" si="18"/>
        <v>7</v>
      </c>
      <c r="U410" t="s">
        <v>369</v>
      </c>
    </row>
    <row r="411" spans="1:21" hidden="1" x14ac:dyDescent="0.25">
      <c r="A411" s="21">
        <v>45492</v>
      </c>
      <c r="B411" s="21">
        <v>45492</v>
      </c>
      <c r="C411" s="22" t="s">
        <v>4065</v>
      </c>
      <c r="D411" s="22" t="s">
        <v>2628</v>
      </c>
      <c r="E411" s="22" t="s">
        <v>3967</v>
      </c>
      <c r="F411" s="22" t="s">
        <v>549</v>
      </c>
      <c r="G411" s="23">
        <v>9090909</v>
      </c>
      <c r="H411" s="23">
        <v>0</v>
      </c>
      <c r="I411" s="23">
        <v>92178404</v>
      </c>
      <c r="J411" s="23">
        <v>0</v>
      </c>
      <c r="K411" s="22" t="s">
        <v>2629</v>
      </c>
      <c r="L411" s="22" t="s">
        <v>2630</v>
      </c>
      <c r="M411" s="22" t="s">
        <v>592</v>
      </c>
      <c r="N411" s="22" t="s">
        <v>3968</v>
      </c>
      <c r="O411" s="22"/>
      <c r="P411" s="22" t="s">
        <v>849</v>
      </c>
      <c r="Q411" s="22" t="str">
        <f t="shared" si="19"/>
        <v/>
      </c>
      <c r="R411" t="str">
        <f t="shared" si="20"/>
        <v>CHUNG</v>
      </c>
      <c r="S411" s="32" t="s">
        <v>3119</v>
      </c>
      <c r="T411" s="8">
        <f t="shared" si="18"/>
        <v>7</v>
      </c>
      <c r="U411" t="s">
        <v>369</v>
      </c>
    </row>
    <row r="412" spans="1:21" hidden="1" x14ac:dyDescent="0.25">
      <c r="A412" s="21">
        <v>45492</v>
      </c>
      <c r="B412" s="21">
        <v>45492</v>
      </c>
      <c r="C412" s="22" t="s">
        <v>4066</v>
      </c>
      <c r="D412" s="22" t="s">
        <v>4067</v>
      </c>
      <c r="E412" s="22" t="s">
        <v>3967</v>
      </c>
      <c r="F412" s="22" t="s">
        <v>549</v>
      </c>
      <c r="G412" s="23">
        <v>194444</v>
      </c>
      <c r="H412" s="23">
        <v>0</v>
      </c>
      <c r="I412" s="23">
        <v>92372848</v>
      </c>
      <c r="J412" s="23">
        <v>0</v>
      </c>
      <c r="K412" s="22" t="s">
        <v>1276</v>
      </c>
      <c r="L412" s="22" t="s">
        <v>1277</v>
      </c>
      <c r="M412" s="22" t="s">
        <v>552</v>
      </c>
      <c r="N412" s="22" t="s">
        <v>4068</v>
      </c>
      <c r="O412" s="22" t="s">
        <v>2649</v>
      </c>
      <c r="P412" s="22" t="s">
        <v>558</v>
      </c>
      <c r="Q412" s="22" t="str">
        <f t="shared" si="19"/>
        <v/>
      </c>
      <c r="R412" t="str">
        <f t="shared" si="20"/>
        <v>Symphony</v>
      </c>
      <c r="S412" s="32" t="s">
        <v>3119</v>
      </c>
      <c r="T412" s="8">
        <f t="shared" si="18"/>
        <v>7</v>
      </c>
      <c r="U412" t="s">
        <v>369</v>
      </c>
    </row>
    <row r="413" spans="1:21" hidden="1" x14ac:dyDescent="0.25">
      <c r="A413" s="21">
        <v>45493</v>
      </c>
      <c r="B413" s="21">
        <v>45493</v>
      </c>
      <c r="C413" s="22" t="s">
        <v>4069</v>
      </c>
      <c r="D413" s="22" t="s">
        <v>4070</v>
      </c>
      <c r="E413" s="22" t="s">
        <v>3967</v>
      </c>
      <c r="F413" s="22" t="s">
        <v>856</v>
      </c>
      <c r="G413" s="23">
        <v>104906937</v>
      </c>
      <c r="H413" s="23">
        <v>0</v>
      </c>
      <c r="I413" s="23">
        <v>197279785</v>
      </c>
      <c r="J413" s="23">
        <v>0</v>
      </c>
      <c r="K413" s="22"/>
      <c r="L413" s="22"/>
      <c r="M413" s="22" t="s">
        <v>4052</v>
      </c>
      <c r="N413" s="22" t="s">
        <v>3968</v>
      </c>
      <c r="O413" s="22"/>
      <c r="P413" s="22" t="s">
        <v>815</v>
      </c>
      <c r="Q413" s="22" t="str">
        <f t="shared" si="19"/>
        <v/>
      </c>
      <c r="R413" t="str">
        <f t="shared" si="20"/>
        <v>CHUNG</v>
      </c>
      <c r="S413" s="32" t="s">
        <v>3121</v>
      </c>
      <c r="T413" s="8">
        <f t="shared" si="18"/>
        <v>7</v>
      </c>
      <c r="U413" t="s">
        <v>369</v>
      </c>
    </row>
    <row r="414" spans="1:21" hidden="1" x14ac:dyDescent="0.25">
      <c r="A414" s="21">
        <v>45494</v>
      </c>
      <c r="B414" s="21">
        <v>45494</v>
      </c>
      <c r="C414" s="22" t="s">
        <v>4071</v>
      </c>
      <c r="D414" s="22" t="s">
        <v>1496</v>
      </c>
      <c r="E414" s="22" t="s">
        <v>3967</v>
      </c>
      <c r="F414" s="22" t="s">
        <v>549</v>
      </c>
      <c r="G414" s="23">
        <v>350000</v>
      </c>
      <c r="H414" s="23">
        <v>0</v>
      </c>
      <c r="I414" s="23">
        <v>197629785</v>
      </c>
      <c r="J414" s="23">
        <v>0</v>
      </c>
      <c r="K414" s="22" t="s">
        <v>1497</v>
      </c>
      <c r="L414" s="22" t="s">
        <v>1498</v>
      </c>
      <c r="M414" s="22" t="s">
        <v>592</v>
      </c>
      <c r="N414" s="22" t="s">
        <v>3968</v>
      </c>
      <c r="O414" s="22"/>
      <c r="P414" s="22" t="s">
        <v>849</v>
      </c>
      <c r="Q414" s="22" t="str">
        <f t="shared" si="19"/>
        <v/>
      </c>
      <c r="R414" t="str">
        <f t="shared" si="20"/>
        <v>CHUNG</v>
      </c>
      <c r="S414" s="32" t="s">
        <v>3119</v>
      </c>
      <c r="T414" s="8">
        <f t="shared" si="18"/>
        <v>7</v>
      </c>
      <c r="U414" t="s">
        <v>369</v>
      </c>
    </row>
    <row r="415" spans="1:21" hidden="1" x14ac:dyDescent="0.25">
      <c r="A415" s="21">
        <v>45494</v>
      </c>
      <c r="B415" s="21">
        <v>45494</v>
      </c>
      <c r="C415" s="22" t="s">
        <v>4071</v>
      </c>
      <c r="D415" s="22" t="s">
        <v>4072</v>
      </c>
      <c r="E415" s="22" t="s">
        <v>3967</v>
      </c>
      <c r="F415" s="22" t="s">
        <v>549</v>
      </c>
      <c r="G415" s="23">
        <v>100000</v>
      </c>
      <c r="H415" s="23">
        <v>0</v>
      </c>
      <c r="I415" s="23">
        <v>197729785</v>
      </c>
      <c r="J415" s="23">
        <v>0</v>
      </c>
      <c r="K415" s="22" t="s">
        <v>1497</v>
      </c>
      <c r="L415" s="22" t="s">
        <v>1498</v>
      </c>
      <c r="M415" s="22" t="s">
        <v>592</v>
      </c>
      <c r="N415" s="22" t="s">
        <v>3968</v>
      </c>
      <c r="O415" s="22"/>
      <c r="P415" s="22" t="s">
        <v>849</v>
      </c>
      <c r="Q415" s="22" t="str">
        <f t="shared" si="19"/>
        <v/>
      </c>
      <c r="R415" t="str">
        <f t="shared" si="20"/>
        <v>CHUNG</v>
      </c>
      <c r="S415" s="32" t="s">
        <v>3119</v>
      </c>
      <c r="T415" s="8">
        <f t="shared" si="18"/>
        <v>7</v>
      </c>
      <c r="U415" t="s">
        <v>369</v>
      </c>
    </row>
    <row r="416" spans="1:21" hidden="1" x14ac:dyDescent="0.25">
      <c r="A416" s="21">
        <v>45496</v>
      </c>
      <c r="B416" s="21">
        <v>45496</v>
      </c>
      <c r="C416" s="22" t="s">
        <v>4073</v>
      </c>
      <c r="D416" s="22" t="s">
        <v>4074</v>
      </c>
      <c r="E416" s="22" t="s">
        <v>3967</v>
      </c>
      <c r="F416" s="22" t="s">
        <v>748</v>
      </c>
      <c r="G416" s="23">
        <v>30000000</v>
      </c>
      <c r="H416" s="23">
        <v>0</v>
      </c>
      <c r="I416" s="23">
        <v>227729785</v>
      </c>
      <c r="J416" s="23">
        <v>0</v>
      </c>
      <c r="K416" s="22" t="s">
        <v>4075</v>
      </c>
      <c r="L416" s="22" t="s">
        <v>4076</v>
      </c>
      <c r="M416" s="22" t="s">
        <v>592</v>
      </c>
      <c r="N416" s="22" t="s">
        <v>3968</v>
      </c>
      <c r="O416" s="22"/>
      <c r="P416" s="22" t="s">
        <v>849</v>
      </c>
      <c r="Q416" s="22" t="str">
        <f t="shared" si="19"/>
        <v/>
      </c>
      <c r="R416" t="str">
        <f t="shared" si="20"/>
        <v>CHUNG</v>
      </c>
      <c r="S416" s="32" t="s">
        <v>3121</v>
      </c>
      <c r="T416" s="8">
        <f t="shared" si="18"/>
        <v>7</v>
      </c>
      <c r="U416" t="s">
        <v>369</v>
      </c>
    </row>
    <row r="417" spans="1:21" hidden="1" x14ac:dyDescent="0.25">
      <c r="A417" s="21">
        <v>45497</v>
      </c>
      <c r="B417" s="21">
        <v>45497</v>
      </c>
      <c r="C417" s="22" t="s">
        <v>4077</v>
      </c>
      <c r="D417" s="22" t="s">
        <v>4078</v>
      </c>
      <c r="E417" s="22" t="s">
        <v>3967</v>
      </c>
      <c r="F417" s="22" t="s">
        <v>549</v>
      </c>
      <c r="G417" s="23">
        <v>7090756</v>
      </c>
      <c r="H417" s="23">
        <v>0</v>
      </c>
      <c r="I417" s="23">
        <v>234820541</v>
      </c>
      <c r="J417" s="23">
        <v>0</v>
      </c>
      <c r="K417" s="22" t="s">
        <v>4079</v>
      </c>
      <c r="L417" s="22" t="s">
        <v>4080</v>
      </c>
      <c r="M417" s="22" t="s">
        <v>814</v>
      </c>
      <c r="N417" s="22" t="s">
        <v>3968</v>
      </c>
      <c r="O417" s="22" t="s">
        <v>2649</v>
      </c>
      <c r="P417" s="22" t="s">
        <v>815</v>
      </c>
      <c r="Q417" s="22" t="str">
        <f t="shared" si="19"/>
        <v/>
      </c>
      <c r="R417" t="str">
        <f t="shared" si="20"/>
        <v>CHUNG</v>
      </c>
      <c r="S417" s="32" t="s">
        <v>3119</v>
      </c>
      <c r="T417" s="8">
        <f t="shared" si="18"/>
        <v>7</v>
      </c>
      <c r="U417" t="s">
        <v>369</v>
      </c>
    </row>
    <row r="418" spans="1:21" hidden="1" x14ac:dyDescent="0.25">
      <c r="A418" s="21">
        <v>45503</v>
      </c>
      <c r="B418" s="21">
        <v>45503</v>
      </c>
      <c r="C418" s="22" t="s">
        <v>4081</v>
      </c>
      <c r="D418" s="22" t="s">
        <v>4082</v>
      </c>
      <c r="E418" s="22" t="s">
        <v>3967</v>
      </c>
      <c r="F418" s="22" t="s">
        <v>856</v>
      </c>
      <c r="G418" s="23">
        <v>182581099</v>
      </c>
      <c r="H418" s="23">
        <v>0</v>
      </c>
      <c r="I418" s="23">
        <v>417401640</v>
      </c>
      <c r="J418" s="23">
        <v>0</v>
      </c>
      <c r="K418" s="22" t="s">
        <v>3759</v>
      </c>
      <c r="L418" s="22" t="s">
        <v>306</v>
      </c>
      <c r="M418" s="22" t="s">
        <v>535</v>
      </c>
      <c r="N418" s="22" t="s">
        <v>3968</v>
      </c>
      <c r="O418" s="22"/>
      <c r="P418" s="22"/>
      <c r="Q418" s="22" t="str">
        <f t="shared" si="19"/>
        <v/>
      </c>
      <c r="R418" t="str">
        <f t="shared" si="20"/>
        <v>CHUNG</v>
      </c>
      <c r="S418" s="32" t="s">
        <v>3121</v>
      </c>
      <c r="T418" s="8">
        <f t="shared" si="18"/>
        <v>7</v>
      </c>
      <c r="U418" t="s">
        <v>369</v>
      </c>
    </row>
    <row r="419" spans="1:21" hidden="1" x14ac:dyDescent="0.25">
      <c r="A419" s="21">
        <v>45504</v>
      </c>
      <c r="B419" s="21">
        <v>45504</v>
      </c>
      <c r="C419" s="22" t="s">
        <v>4083</v>
      </c>
      <c r="D419" s="22" t="s">
        <v>4084</v>
      </c>
      <c r="E419" s="22" t="s">
        <v>3967</v>
      </c>
      <c r="F419" s="22" t="s">
        <v>549</v>
      </c>
      <c r="G419" s="23">
        <v>6633980</v>
      </c>
      <c r="H419" s="23">
        <v>0</v>
      </c>
      <c r="I419" s="23">
        <v>424035620</v>
      </c>
      <c r="J419" s="23">
        <v>0</v>
      </c>
      <c r="K419" s="22" t="s">
        <v>3609</v>
      </c>
      <c r="L419" s="22" t="s">
        <v>3610</v>
      </c>
      <c r="M419" s="22" t="s">
        <v>814</v>
      </c>
      <c r="N419" s="22" t="s">
        <v>3968</v>
      </c>
      <c r="O419" s="22"/>
      <c r="P419" s="22" t="s">
        <v>815</v>
      </c>
      <c r="Q419" s="22" t="str">
        <f t="shared" si="19"/>
        <v/>
      </c>
      <c r="R419" t="str">
        <f t="shared" si="20"/>
        <v>CHUNG</v>
      </c>
      <c r="S419" s="32" t="s">
        <v>3119</v>
      </c>
      <c r="T419" s="8">
        <f t="shared" si="18"/>
        <v>7</v>
      </c>
      <c r="U419" t="s">
        <v>369</v>
      </c>
    </row>
    <row r="420" spans="1:21" hidden="1" x14ac:dyDescent="0.25">
      <c r="A420" s="21">
        <v>45504</v>
      </c>
      <c r="B420" s="21">
        <v>45504</v>
      </c>
      <c r="C420" s="22" t="s">
        <v>4085</v>
      </c>
      <c r="D420" s="22" t="s">
        <v>4086</v>
      </c>
      <c r="E420" s="22" t="s">
        <v>3967</v>
      </c>
      <c r="F420" s="22" t="s">
        <v>4087</v>
      </c>
      <c r="G420" s="23">
        <v>11769220</v>
      </c>
      <c r="H420" s="23">
        <v>0</v>
      </c>
      <c r="I420" s="23">
        <v>0</v>
      </c>
      <c r="J420" s="23">
        <v>14018350</v>
      </c>
      <c r="K420" s="22"/>
      <c r="L420" s="22"/>
      <c r="M420" s="22" t="s">
        <v>535</v>
      </c>
      <c r="N420" s="22" t="s">
        <v>890</v>
      </c>
      <c r="O420" s="22" t="s">
        <v>890</v>
      </c>
      <c r="P420" s="22" t="s">
        <v>695</v>
      </c>
      <c r="Q420" s="22" t="str">
        <f t="shared" si="19"/>
        <v>Sun</v>
      </c>
      <c r="R420" t="str">
        <f t="shared" si="20"/>
        <v>Urban City-HNam</v>
      </c>
      <c r="S420" s="22" t="s">
        <v>3119</v>
      </c>
      <c r="T420" s="8">
        <f t="shared" si="18"/>
        <v>7</v>
      </c>
      <c r="U420" t="s">
        <v>369</v>
      </c>
    </row>
    <row r="421" spans="1:21" hidden="1" x14ac:dyDescent="0.25">
      <c r="A421" s="21">
        <v>45504</v>
      </c>
      <c r="B421" s="21">
        <v>45504</v>
      </c>
      <c r="C421" s="22" t="s">
        <v>4085</v>
      </c>
      <c r="D421" s="22" t="s">
        <v>4088</v>
      </c>
      <c r="E421" s="22" t="s">
        <v>3967</v>
      </c>
      <c r="F421" s="22" t="s">
        <v>4087</v>
      </c>
      <c r="G421" s="23">
        <v>12763350</v>
      </c>
      <c r="H421" s="23">
        <v>0</v>
      </c>
      <c r="I421" s="23">
        <v>0</v>
      </c>
      <c r="J421" s="23">
        <v>1255000</v>
      </c>
      <c r="K421" s="22"/>
      <c r="L421" s="22"/>
      <c r="M421" s="22" t="s">
        <v>535</v>
      </c>
      <c r="N421" s="22" t="s">
        <v>4089</v>
      </c>
      <c r="O421" s="22" t="s">
        <v>4090</v>
      </c>
      <c r="P421" s="22" t="s">
        <v>695</v>
      </c>
      <c r="Q421" s="22" t="str">
        <f t="shared" si="19"/>
        <v>CPQC</v>
      </c>
      <c r="R421" t="str">
        <f t="shared" si="20"/>
        <v>Symphony</v>
      </c>
      <c r="S421" s="22" t="s">
        <v>3119</v>
      </c>
      <c r="T421" s="8">
        <f t="shared" si="18"/>
        <v>7</v>
      </c>
      <c r="U421" t="s">
        <v>369</v>
      </c>
    </row>
    <row r="422" spans="1:21" hidden="1" x14ac:dyDescent="0.25">
      <c r="A422" s="21">
        <v>45504</v>
      </c>
      <c r="B422" s="21">
        <v>45504</v>
      </c>
      <c r="C422" s="22" t="s">
        <v>969</v>
      </c>
      <c r="D422" s="22" t="s">
        <v>970</v>
      </c>
      <c r="E422" s="22" t="s">
        <v>3967</v>
      </c>
      <c r="F422" s="22" t="s">
        <v>625</v>
      </c>
      <c r="G422" s="23">
        <v>1255000</v>
      </c>
      <c r="H422" s="23">
        <v>0</v>
      </c>
      <c r="I422" s="23">
        <v>0</v>
      </c>
      <c r="J422" s="23">
        <v>0</v>
      </c>
      <c r="K422" s="22"/>
      <c r="L422" s="22"/>
      <c r="M422" s="22" t="s">
        <v>592</v>
      </c>
      <c r="N422" s="22" t="s">
        <v>3968</v>
      </c>
      <c r="O422" s="22"/>
      <c r="P422" s="22" t="s">
        <v>4003</v>
      </c>
      <c r="Q422" s="22" t="str">
        <f t="shared" si="19"/>
        <v/>
      </c>
      <c r="R422" t="str">
        <f t="shared" si="20"/>
        <v>CHUNG</v>
      </c>
      <c r="S422" s="22" t="s">
        <v>3119</v>
      </c>
      <c r="T422" s="8">
        <f t="shared" si="18"/>
        <v>7</v>
      </c>
      <c r="U422" t="s">
        <v>369</v>
      </c>
    </row>
    <row r="423" spans="1:21" hidden="1" x14ac:dyDescent="0.25">
      <c r="A423" s="21">
        <v>45509</v>
      </c>
      <c r="B423" s="21">
        <v>45509</v>
      </c>
      <c r="C423" s="22" t="s">
        <v>4091</v>
      </c>
      <c r="D423" s="22" t="s">
        <v>4092</v>
      </c>
      <c r="E423" s="22" t="s">
        <v>3967</v>
      </c>
      <c r="F423" s="22" t="s">
        <v>856</v>
      </c>
      <c r="G423" s="23">
        <v>70514542</v>
      </c>
      <c r="H423" s="23">
        <v>0</v>
      </c>
      <c r="I423" s="23">
        <v>70514542</v>
      </c>
      <c r="J423" s="23">
        <v>0</v>
      </c>
      <c r="K423" s="22"/>
      <c r="L423" s="22"/>
      <c r="M423" s="22" t="s">
        <v>592</v>
      </c>
      <c r="N423" s="22" t="s">
        <v>3968</v>
      </c>
      <c r="O423" s="22"/>
      <c r="P423" s="22" t="s">
        <v>815</v>
      </c>
      <c r="Q423" s="22" t="str">
        <f t="shared" si="19"/>
        <v/>
      </c>
      <c r="R423" t="str">
        <f t="shared" si="20"/>
        <v>CHUNG</v>
      </c>
      <c r="S423" s="22" t="s">
        <v>3119</v>
      </c>
      <c r="T423" s="8">
        <f t="shared" si="18"/>
        <v>8</v>
      </c>
      <c r="U423" t="s">
        <v>369</v>
      </c>
    </row>
    <row r="424" spans="1:21" hidden="1" x14ac:dyDescent="0.25">
      <c r="A424" s="21">
        <v>45509</v>
      </c>
      <c r="B424" s="21">
        <v>45509</v>
      </c>
      <c r="C424" s="22" t="s">
        <v>4093</v>
      </c>
      <c r="D424" s="22" t="s">
        <v>4094</v>
      </c>
      <c r="E424" s="22" t="s">
        <v>3967</v>
      </c>
      <c r="F424" s="22" t="s">
        <v>549</v>
      </c>
      <c r="G424" s="23">
        <v>10018518</v>
      </c>
      <c r="H424" s="23">
        <v>0</v>
      </c>
      <c r="I424" s="23">
        <v>80533060</v>
      </c>
      <c r="J424" s="23">
        <v>0</v>
      </c>
      <c r="K424" s="22" t="s">
        <v>4095</v>
      </c>
      <c r="L424" s="22" t="s">
        <v>4096</v>
      </c>
      <c r="M424" s="22" t="s">
        <v>814</v>
      </c>
      <c r="N424" s="22" t="s">
        <v>890</v>
      </c>
      <c r="O424" s="22" t="s">
        <v>890</v>
      </c>
      <c r="P424" s="22" t="s">
        <v>891</v>
      </c>
      <c r="Q424" s="22" t="str">
        <f t="shared" si="19"/>
        <v>Sun</v>
      </c>
      <c r="R424" t="str">
        <f t="shared" si="20"/>
        <v>Urban City-HNam</v>
      </c>
      <c r="S424" s="22" t="s">
        <v>3119</v>
      </c>
      <c r="T424" s="8">
        <f t="shared" si="18"/>
        <v>8</v>
      </c>
      <c r="U424" t="s">
        <v>369</v>
      </c>
    </row>
    <row r="425" spans="1:21" hidden="1" x14ac:dyDescent="0.25">
      <c r="A425" s="21">
        <v>45509</v>
      </c>
      <c r="B425" s="21">
        <v>45509</v>
      </c>
      <c r="C425" s="22" t="s">
        <v>4097</v>
      </c>
      <c r="D425" s="22" t="s">
        <v>4098</v>
      </c>
      <c r="E425" s="22" t="s">
        <v>3967</v>
      </c>
      <c r="F425" s="22" t="s">
        <v>549</v>
      </c>
      <c r="G425" s="23">
        <v>526000</v>
      </c>
      <c r="H425" s="23">
        <v>0</v>
      </c>
      <c r="I425" s="23">
        <v>81059060</v>
      </c>
      <c r="J425" s="23">
        <v>0</v>
      </c>
      <c r="K425" s="22" t="s">
        <v>4099</v>
      </c>
      <c r="L425" s="22" t="s">
        <v>4100</v>
      </c>
      <c r="M425" s="22" t="s">
        <v>552</v>
      </c>
      <c r="N425" s="22" t="s">
        <v>4101</v>
      </c>
      <c r="O425" s="22"/>
      <c r="P425" s="22" t="s">
        <v>891</v>
      </c>
      <c r="Q425" s="22" t="str">
        <f t="shared" si="19"/>
        <v/>
      </c>
      <c r="R425" t="str">
        <f t="shared" si="20"/>
        <v>Sun Urban City Hà Nam</v>
      </c>
      <c r="S425" s="22" t="s">
        <v>3119</v>
      </c>
      <c r="T425" s="8">
        <f t="shared" si="18"/>
        <v>8</v>
      </c>
      <c r="U425" t="s">
        <v>369</v>
      </c>
    </row>
    <row r="426" spans="1:21" hidden="1" x14ac:dyDescent="0.25">
      <c r="A426" s="21">
        <v>45509</v>
      </c>
      <c r="B426" s="21">
        <v>45509</v>
      </c>
      <c r="C426" s="22" t="s">
        <v>4102</v>
      </c>
      <c r="D426" s="22" t="s">
        <v>4103</v>
      </c>
      <c r="E426" s="22" t="s">
        <v>3967</v>
      </c>
      <c r="F426" s="22" t="s">
        <v>549</v>
      </c>
      <c r="G426" s="23">
        <v>930000</v>
      </c>
      <c r="H426" s="23">
        <v>0</v>
      </c>
      <c r="I426" s="23">
        <v>81989060</v>
      </c>
      <c r="J426" s="23">
        <v>0</v>
      </c>
      <c r="K426" s="22" t="s">
        <v>550</v>
      </c>
      <c r="L426" s="22" t="s">
        <v>551</v>
      </c>
      <c r="M426" s="22" t="s">
        <v>552</v>
      </c>
      <c r="N426" s="22" t="s">
        <v>4101</v>
      </c>
      <c r="O426" s="22"/>
      <c r="P426" s="22" t="s">
        <v>891</v>
      </c>
      <c r="Q426" s="22" t="str">
        <f t="shared" si="19"/>
        <v/>
      </c>
      <c r="R426" t="str">
        <f t="shared" si="20"/>
        <v>Sun Urban City Hà Nam</v>
      </c>
      <c r="S426" s="22" t="s">
        <v>3119</v>
      </c>
      <c r="T426" s="8">
        <f t="shared" si="18"/>
        <v>8</v>
      </c>
      <c r="U426" t="s">
        <v>369</v>
      </c>
    </row>
    <row r="427" spans="1:21" hidden="1" x14ac:dyDescent="0.25">
      <c r="A427" s="21">
        <v>45509</v>
      </c>
      <c r="B427" s="21">
        <v>45509</v>
      </c>
      <c r="C427" s="22" t="s">
        <v>4102</v>
      </c>
      <c r="D427" s="22" t="s">
        <v>4104</v>
      </c>
      <c r="E427" s="22" t="s">
        <v>3967</v>
      </c>
      <c r="F427" s="22" t="s">
        <v>549</v>
      </c>
      <c r="G427" s="23">
        <v>180000</v>
      </c>
      <c r="H427" s="23">
        <v>0</v>
      </c>
      <c r="I427" s="23">
        <v>82169060</v>
      </c>
      <c r="J427" s="23">
        <v>0</v>
      </c>
      <c r="K427" s="22" t="s">
        <v>550</v>
      </c>
      <c r="L427" s="22" t="s">
        <v>551</v>
      </c>
      <c r="M427" s="22" t="s">
        <v>552</v>
      </c>
      <c r="N427" s="22" t="s">
        <v>4101</v>
      </c>
      <c r="O427" s="22"/>
      <c r="P427" s="22" t="s">
        <v>891</v>
      </c>
      <c r="Q427" s="22" t="str">
        <f t="shared" si="19"/>
        <v/>
      </c>
      <c r="R427" t="str">
        <f t="shared" si="20"/>
        <v>Sun Urban City Hà Nam</v>
      </c>
      <c r="S427" s="22" t="s">
        <v>3119</v>
      </c>
      <c r="T427" s="8">
        <f t="shared" si="18"/>
        <v>8</v>
      </c>
      <c r="U427" t="s">
        <v>369</v>
      </c>
    </row>
    <row r="428" spans="1:21" hidden="1" x14ac:dyDescent="0.25">
      <c r="A428" s="21">
        <v>45509</v>
      </c>
      <c r="B428" s="21">
        <v>45509</v>
      </c>
      <c r="C428" s="22" t="s">
        <v>4102</v>
      </c>
      <c r="D428" s="22" t="s">
        <v>4105</v>
      </c>
      <c r="E428" s="22" t="s">
        <v>3967</v>
      </c>
      <c r="F428" s="22" t="s">
        <v>549</v>
      </c>
      <c r="G428" s="23">
        <v>100000</v>
      </c>
      <c r="H428" s="23">
        <v>0</v>
      </c>
      <c r="I428" s="23">
        <v>82269060</v>
      </c>
      <c r="J428" s="23">
        <v>0</v>
      </c>
      <c r="K428" s="22" t="s">
        <v>550</v>
      </c>
      <c r="L428" s="22" t="s">
        <v>551</v>
      </c>
      <c r="M428" s="22" t="s">
        <v>552</v>
      </c>
      <c r="N428" s="22" t="s">
        <v>4101</v>
      </c>
      <c r="O428" s="22"/>
      <c r="P428" s="22" t="s">
        <v>891</v>
      </c>
      <c r="Q428" s="22" t="str">
        <f t="shared" si="19"/>
        <v/>
      </c>
      <c r="R428" t="str">
        <f t="shared" si="20"/>
        <v>Sun Urban City Hà Nam</v>
      </c>
      <c r="S428" s="22" t="s">
        <v>3119</v>
      </c>
      <c r="T428" s="8">
        <f t="shared" si="18"/>
        <v>8</v>
      </c>
      <c r="U428" t="s">
        <v>369</v>
      </c>
    </row>
    <row r="429" spans="1:21" hidden="1" x14ac:dyDescent="0.25">
      <c r="A429" s="21">
        <v>45509</v>
      </c>
      <c r="B429" s="21">
        <v>45509</v>
      </c>
      <c r="C429" s="22" t="s">
        <v>4102</v>
      </c>
      <c r="D429" s="22" t="s">
        <v>4106</v>
      </c>
      <c r="E429" s="22" t="s">
        <v>3967</v>
      </c>
      <c r="F429" s="22" t="s">
        <v>549</v>
      </c>
      <c r="G429" s="23">
        <v>50000</v>
      </c>
      <c r="H429" s="23">
        <v>0</v>
      </c>
      <c r="I429" s="23">
        <v>82319060</v>
      </c>
      <c r="J429" s="23">
        <v>0</v>
      </c>
      <c r="K429" s="22" t="s">
        <v>550</v>
      </c>
      <c r="L429" s="22" t="s">
        <v>551</v>
      </c>
      <c r="M429" s="22" t="s">
        <v>552</v>
      </c>
      <c r="N429" s="22" t="s">
        <v>4101</v>
      </c>
      <c r="O429" s="22"/>
      <c r="P429" s="22" t="s">
        <v>891</v>
      </c>
      <c r="Q429" s="22" t="str">
        <f t="shared" si="19"/>
        <v/>
      </c>
      <c r="R429" t="str">
        <f t="shared" si="20"/>
        <v>Sun Urban City Hà Nam</v>
      </c>
      <c r="S429" s="22" t="s">
        <v>3119</v>
      </c>
      <c r="T429" s="8">
        <f t="shared" si="18"/>
        <v>8</v>
      </c>
      <c r="U429" t="s">
        <v>369</v>
      </c>
    </row>
    <row r="430" spans="1:21" hidden="1" x14ac:dyDescent="0.25">
      <c r="A430" s="21">
        <v>45512</v>
      </c>
      <c r="B430" s="21">
        <v>45512</v>
      </c>
      <c r="C430" s="22" t="s">
        <v>4107</v>
      </c>
      <c r="D430" s="22" t="s">
        <v>4108</v>
      </c>
      <c r="E430" s="22" t="s">
        <v>3967</v>
      </c>
      <c r="F430" s="22" t="s">
        <v>549</v>
      </c>
      <c r="G430" s="23">
        <v>1312080</v>
      </c>
      <c r="H430" s="23">
        <v>0</v>
      </c>
      <c r="I430" s="23">
        <v>83631140</v>
      </c>
      <c r="J430" s="23">
        <v>0</v>
      </c>
      <c r="K430" s="22" t="s">
        <v>4109</v>
      </c>
      <c r="L430" s="22" t="s">
        <v>4110</v>
      </c>
      <c r="M430" s="22" t="s">
        <v>814</v>
      </c>
      <c r="N430" s="22" t="s">
        <v>890</v>
      </c>
      <c r="O430" s="22" t="s">
        <v>890</v>
      </c>
      <c r="P430" s="22" t="s">
        <v>891</v>
      </c>
      <c r="Q430" s="22" t="str">
        <f t="shared" si="19"/>
        <v>Sun</v>
      </c>
      <c r="R430" t="str">
        <f t="shared" si="20"/>
        <v>Urban City-HNam</v>
      </c>
      <c r="S430" s="22" t="s">
        <v>3119</v>
      </c>
      <c r="T430" s="8">
        <f t="shared" si="18"/>
        <v>8</v>
      </c>
      <c r="U430" t="s">
        <v>369</v>
      </c>
    </row>
    <row r="431" spans="1:21" hidden="1" x14ac:dyDescent="0.25">
      <c r="A431" s="21">
        <v>45513</v>
      </c>
      <c r="B431" s="21">
        <v>45513</v>
      </c>
      <c r="C431" s="22" t="s">
        <v>4111</v>
      </c>
      <c r="D431" s="22" t="s">
        <v>4112</v>
      </c>
      <c r="E431" s="22" t="s">
        <v>3967</v>
      </c>
      <c r="F431" s="22" t="s">
        <v>549</v>
      </c>
      <c r="G431" s="23">
        <v>840000</v>
      </c>
      <c r="H431" s="23">
        <v>0</v>
      </c>
      <c r="I431" s="23">
        <v>84471140</v>
      </c>
      <c r="J431" s="23">
        <v>0</v>
      </c>
      <c r="K431" s="22" t="s">
        <v>952</v>
      </c>
      <c r="L431" s="22" t="s">
        <v>953</v>
      </c>
      <c r="M431" s="22" t="s">
        <v>552</v>
      </c>
      <c r="N431" s="22" t="s">
        <v>4101</v>
      </c>
      <c r="O431" s="22"/>
      <c r="P431" s="22" t="s">
        <v>891</v>
      </c>
      <c r="Q431" s="22" t="str">
        <f t="shared" si="19"/>
        <v/>
      </c>
      <c r="R431" t="str">
        <f t="shared" si="20"/>
        <v>Sun Urban City Hà Nam</v>
      </c>
      <c r="S431" s="22" t="s">
        <v>3119</v>
      </c>
      <c r="T431" s="8">
        <f t="shared" si="18"/>
        <v>8</v>
      </c>
      <c r="U431" t="s">
        <v>369</v>
      </c>
    </row>
    <row r="432" spans="1:21" hidden="1" x14ac:dyDescent="0.25">
      <c r="A432" s="21">
        <v>45516</v>
      </c>
      <c r="B432" s="21">
        <v>45516</v>
      </c>
      <c r="C432" s="22" t="s">
        <v>4113</v>
      </c>
      <c r="D432" s="22" t="s">
        <v>4114</v>
      </c>
      <c r="E432" s="22" t="s">
        <v>3967</v>
      </c>
      <c r="F432" s="22" t="s">
        <v>691</v>
      </c>
      <c r="G432" s="23">
        <v>1200000</v>
      </c>
      <c r="H432" s="23">
        <v>0</v>
      </c>
      <c r="I432" s="23">
        <v>85671140</v>
      </c>
      <c r="J432" s="23">
        <v>0</v>
      </c>
      <c r="K432" s="22" t="s">
        <v>4115</v>
      </c>
      <c r="L432" s="22" t="s">
        <v>4116</v>
      </c>
      <c r="M432" s="22" t="s">
        <v>814</v>
      </c>
      <c r="N432" s="22" t="s">
        <v>890</v>
      </c>
      <c r="O432" s="22" t="s">
        <v>890</v>
      </c>
      <c r="P432" s="22" t="s">
        <v>891</v>
      </c>
      <c r="Q432" s="22" t="str">
        <f t="shared" si="19"/>
        <v>Sun</v>
      </c>
      <c r="R432" t="str">
        <f t="shared" si="20"/>
        <v>Urban City-HNam</v>
      </c>
      <c r="S432" s="22" t="s">
        <v>3119</v>
      </c>
      <c r="T432" s="8">
        <f t="shared" si="18"/>
        <v>8</v>
      </c>
      <c r="U432" t="s">
        <v>369</v>
      </c>
    </row>
    <row r="433" spans="1:21" hidden="1" x14ac:dyDescent="0.25">
      <c r="A433" s="21">
        <v>45516</v>
      </c>
      <c r="B433" s="21">
        <v>45516</v>
      </c>
      <c r="C433" s="22" t="s">
        <v>4117</v>
      </c>
      <c r="D433" s="22" t="s">
        <v>4118</v>
      </c>
      <c r="E433" s="22" t="s">
        <v>3967</v>
      </c>
      <c r="F433" s="22" t="s">
        <v>532</v>
      </c>
      <c r="G433" s="23">
        <v>40000</v>
      </c>
      <c r="H433" s="23">
        <v>0</v>
      </c>
      <c r="I433" s="23">
        <v>85711140</v>
      </c>
      <c r="J433" s="23">
        <v>0</v>
      </c>
      <c r="K433" s="22" t="s">
        <v>4119</v>
      </c>
      <c r="L433" s="22" t="s">
        <v>4120</v>
      </c>
      <c r="M433" s="22" t="s">
        <v>814</v>
      </c>
      <c r="N433" s="22" t="s">
        <v>890</v>
      </c>
      <c r="O433" s="22" t="s">
        <v>890</v>
      </c>
      <c r="P433" s="22" t="s">
        <v>815</v>
      </c>
      <c r="Q433" s="22" t="str">
        <f t="shared" si="19"/>
        <v>Sun</v>
      </c>
      <c r="R433" t="str">
        <f t="shared" si="20"/>
        <v>Urban City-HNam</v>
      </c>
      <c r="S433" s="22" t="s">
        <v>3119</v>
      </c>
      <c r="T433" s="8">
        <f t="shared" si="18"/>
        <v>8</v>
      </c>
      <c r="U433" t="s">
        <v>369</v>
      </c>
    </row>
    <row r="434" spans="1:21" hidden="1" x14ac:dyDescent="0.25">
      <c r="A434" s="21">
        <v>45516</v>
      </c>
      <c r="B434" s="21">
        <v>45516</v>
      </c>
      <c r="C434" s="22" t="s">
        <v>4121</v>
      </c>
      <c r="D434" s="22" t="s">
        <v>4122</v>
      </c>
      <c r="E434" s="22" t="s">
        <v>3967</v>
      </c>
      <c r="F434" s="22" t="s">
        <v>532</v>
      </c>
      <c r="G434" s="23">
        <v>95000</v>
      </c>
      <c r="H434" s="23">
        <v>0</v>
      </c>
      <c r="I434" s="23">
        <v>85806140</v>
      </c>
      <c r="J434" s="23">
        <v>0</v>
      </c>
      <c r="K434" s="22" t="s">
        <v>2525</v>
      </c>
      <c r="L434" s="22" t="s">
        <v>2526</v>
      </c>
      <c r="M434" s="22" t="s">
        <v>814</v>
      </c>
      <c r="N434" s="22" t="s">
        <v>890</v>
      </c>
      <c r="O434" s="22" t="s">
        <v>890</v>
      </c>
      <c r="P434" s="22" t="s">
        <v>815</v>
      </c>
      <c r="Q434" s="22" t="str">
        <f t="shared" si="19"/>
        <v>Sun</v>
      </c>
      <c r="R434" t="str">
        <f t="shared" si="20"/>
        <v>Urban City-HNam</v>
      </c>
      <c r="S434" s="22" t="s">
        <v>3119</v>
      </c>
      <c r="T434" s="8">
        <f t="shared" si="18"/>
        <v>8</v>
      </c>
      <c r="U434" t="s">
        <v>369</v>
      </c>
    </row>
    <row r="435" spans="1:21" hidden="1" x14ac:dyDescent="0.25">
      <c r="A435" s="21">
        <v>45519</v>
      </c>
      <c r="B435" s="21">
        <v>45519</v>
      </c>
      <c r="C435" s="22" t="s">
        <v>2763</v>
      </c>
      <c r="D435" s="22" t="s">
        <v>4123</v>
      </c>
      <c r="E435" s="22" t="s">
        <v>3967</v>
      </c>
      <c r="F435" s="22" t="s">
        <v>549</v>
      </c>
      <c r="G435" s="23">
        <v>599000</v>
      </c>
      <c r="H435" s="23">
        <v>0</v>
      </c>
      <c r="I435" s="23">
        <v>86405140</v>
      </c>
      <c r="J435" s="23">
        <v>0</v>
      </c>
      <c r="K435" s="22" t="s">
        <v>4124</v>
      </c>
      <c r="L435" s="22" t="s">
        <v>4125</v>
      </c>
      <c r="M435" s="22" t="s">
        <v>1343</v>
      </c>
      <c r="N435" s="22" t="s">
        <v>3968</v>
      </c>
      <c r="O435" s="22"/>
      <c r="P435" s="22" t="s">
        <v>529</v>
      </c>
      <c r="Q435" s="22" t="str">
        <f t="shared" si="19"/>
        <v/>
      </c>
      <c r="R435" t="str">
        <f t="shared" si="20"/>
        <v>CHUNG</v>
      </c>
      <c r="S435" s="32" t="s">
        <v>3149</v>
      </c>
      <c r="T435" s="8">
        <f t="shared" si="18"/>
        <v>8</v>
      </c>
      <c r="U435" t="s">
        <v>369</v>
      </c>
    </row>
    <row r="436" spans="1:21" hidden="1" x14ac:dyDescent="0.25">
      <c r="A436" s="21">
        <v>45519</v>
      </c>
      <c r="B436" s="21">
        <v>45519</v>
      </c>
      <c r="C436" s="22" t="s">
        <v>4126</v>
      </c>
      <c r="D436" s="22" t="s">
        <v>4127</v>
      </c>
      <c r="E436" s="22" t="s">
        <v>3967</v>
      </c>
      <c r="F436" s="22" t="s">
        <v>549</v>
      </c>
      <c r="G436" s="23">
        <v>3000000</v>
      </c>
      <c r="H436" s="23">
        <v>0</v>
      </c>
      <c r="I436" s="23">
        <v>89405140</v>
      </c>
      <c r="J436" s="23">
        <v>0</v>
      </c>
      <c r="K436" s="22" t="s">
        <v>4128</v>
      </c>
      <c r="L436" s="22" t="s">
        <v>4129</v>
      </c>
      <c r="M436" s="22" t="s">
        <v>814</v>
      </c>
      <c r="N436" s="22" t="s">
        <v>890</v>
      </c>
      <c r="O436" s="22" t="s">
        <v>890</v>
      </c>
      <c r="P436" s="22" t="s">
        <v>815</v>
      </c>
      <c r="Q436" s="22" t="str">
        <f t="shared" si="19"/>
        <v>Sun</v>
      </c>
      <c r="R436" t="str">
        <f t="shared" si="20"/>
        <v>Urban City-HNam</v>
      </c>
      <c r="S436" s="32" t="s">
        <v>3119</v>
      </c>
      <c r="T436" s="8">
        <f t="shared" si="18"/>
        <v>8</v>
      </c>
      <c r="U436" t="s">
        <v>369</v>
      </c>
    </row>
    <row r="437" spans="1:21" hidden="1" x14ac:dyDescent="0.25">
      <c r="A437" s="21">
        <v>45520</v>
      </c>
      <c r="B437" s="21">
        <v>45520</v>
      </c>
      <c r="C437" s="22" t="s">
        <v>4130</v>
      </c>
      <c r="D437" s="22" t="s">
        <v>4131</v>
      </c>
      <c r="E437" s="22" t="s">
        <v>3967</v>
      </c>
      <c r="F437" s="22" t="s">
        <v>549</v>
      </c>
      <c r="G437" s="23">
        <v>990000</v>
      </c>
      <c r="H437" s="23">
        <v>0</v>
      </c>
      <c r="I437" s="23">
        <v>90395140</v>
      </c>
      <c r="J437" s="23">
        <v>0</v>
      </c>
      <c r="K437" s="22" t="s">
        <v>4132</v>
      </c>
      <c r="L437" s="22" t="s">
        <v>4133</v>
      </c>
      <c r="M437" s="22" t="s">
        <v>552</v>
      </c>
      <c r="N437" s="22" t="s">
        <v>890</v>
      </c>
      <c r="O437" s="22" t="s">
        <v>890</v>
      </c>
      <c r="P437" s="22" t="s">
        <v>815</v>
      </c>
      <c r="Q437" s="22" t="str">
        <f t="shared" si="19"/>
        <v>Sun</v>
      </c>
      <c r="R437" t="str">
        <f t="shared" si="20"/>
        <v>Urban City-HNam</v>
      </c>
      <c r="S437" s="32" t="s">
        <v>3119</v>
      </c>
      <c r="T437" s="8">
        <f t="shared" si="18"/>
        <v>8</v>
      </c>
      <c r="U437" t="s">
        <v>369</v>
      </c>
    </row>
    <row r="438" spans="1:21" hidden="1" x14ac:dyDescent="0.25">
      <c r="A438" s="21">
        <v>45526</v>
      </c>
      <c r="B438" s="21">
        <v>45526</v>
      </c>
      <c r="C438" s="22" t="s">
        <v>2971</v>
      </c>
      <c r="D438" s="22" t="s">
        <v>4134</v>
      </c>
      <c r="E438" s="22" t="s">
        <v>3967</v>
      </c>
      <c r="F438" s="22" t="s">
        <v>549</v>
      </c>
      <c r="G438" s="23">
        <v>360000</v>
      </c>
      <c r="H438" s="23">
        <v>0</v>
      </c>
      <c r="I438" s="23">
        <v>90755140</v>
      </c>
      <c r="J438" s="23">
        <v>0</v>
      </c>
      <c r="K438" s="22" t="s">
        <v>550</v>
      </c>
      <c r="L438" s="22" t="s">
        <v>551</v>
      </c>
      <c r="M438" s="22" t="s">
        <v>552</v>
      </c>
      <c r="N438" s="22" t="s">
        <v>3968</v>
      </c>
      <c r="O438" s="22"/>
      <c r="P438" s="22" t="s">
        <v>815</v>
      </c>
      <c r="Q438" s="22" t="str">
        <f t="shared" si="19"/>
        <v/>
      </c>
      <c r="R438" t="str">
        <f t="shared" si="20"/>
        <v>CHUNG</v>
      </c>
      <c r="S438" s="32" t="s">
        <v>3119</v>
      </c>
      <c r="T438" s="8">
        <f t="shared" si="18"/>
        <v>8</v>
      </c>
      <c r="U438" t="s">
        <v>369</v>
      </c>
    </row>
    <row r="439" spans="1:21" hidden="1" x14ac:dyDescent="0.25">
      <c r="A439" s="21">
        <v>45526</v>
      </c>
      <c r="B439" s="21">
        <v>45526</v>
      </c>
      <c r="C439" s="22" t="s">
        <v>2971</v>
      </c>
      <c r="D439" s="22" t="s">
        <v>4135</v>
      </c>
      <c r="E439" s="22" t="s">
        <v>3967</v>
      </c>
      <c r="F439" s="22" t="s">
        <v>549</v>
      </c>
      <c r="G439" s="23">
        <v>150000</v>
      </c>
      <c r="H439" s="23">
        <v>0</v>
      </c>
      <c r="I439" s="23">
        <v>90905140</v>
      </c>
      <c r="J439" s="23">
        <v>0</v>
      </c>
      <c r="K439" s="22" t="s">
        <v>550</v>
      </c>
      <c r="L439" s="22" t="s">
        <v>551</v>
      </c>
      <c r="M439" s="22" t="s">
        <v>552</v>
      </c>
      <c r="N439" s="22" t="s">
        <v>3968</v>
      </c>
      <c r="O439" s="22"/>
      <c r="P439" s="22" t="s">
        <v>815</v>
      </c>
      <c r="Q439" s="22" t="str">
        <f t="shared" si="19"/>
        <v/>
      </c>
      <c r="R439" t="str">
        <f t="shared" si="20"/>
        <v>CHUNG</v>
      </c>
      <c r="S439" s="32" t="s">
        <v>3119</v>
      </c>
      <c r="T439" s="8">
        <f t="shared" si="18"/>
        <v>8</v>
      </c>
      <c r="U439" t="s">
        <v>369</v>
      </c>
    </row>
    <row r="440" spans="1:21" hidden="1" x14ac:dyDescent="0.25">
      <c r="A440" s="21">
        <v>45526</v>
      </c>
      <c r="B440" s="21">
        <v>45526</v>
      </c>
      <c r="C440" s="22" t="s">
        <v>2971</v>
      </c>
      <c r="D440" s="22" t="s">
        <v>4136</v>
      </c>
      <c r="E440" s="22" t="s">
        <v>3967</v>
      </c>
      <c r="F440" s="22" t="s">
        <v>549</v>
      </c>
      <c r="G440" s="23">
        <v>1500000</v>
      </c>
      <c r="H440" s="23">
        <v>0</v>
      </c>
      <c r="I440" s="23">
        <v>92405140</v>
      </c>
      <c r="J440" s="23">
        <v>0</v>
      </c>
      <c r="K440" s="22" t="s">
        <v>550</v>
      </c>
      <c r="L440" s="22" t="s">
        <v>551</v>
      </c>
      <c r="M440" s="22" t="s">
        <v>552</v>
      </c>
      <c r="N440" s="22" t="s">
        <v>3968</v>
      </c>
      <c r="O440" s="22"/>
      <c r="P440" s="22" t="s">
        <v>815</v>
      </c>
      <c r="Q440" s="22" t="str">
        <f t="shared" si="19"/>
        <v/>
      </c>
      <c r="R440" t="str">
        <f t="shared" si="20"/>
        <v>CHUNG</v>
      </c>
      <c r="S440" s="32" t="s">
        <v>3119</v>
      </c>
      <c r="T440" s="8">
        <f t="shared" si="18"/>
        <v>8</v>
      </c>
      <c r="U440" t="s">
        <v>369</v>
      </c>
    </row>
    <row r="441" spans="1:21" hidden="1" x14ac:dyDescent="0.25">
      <c r="A441" s="21">
        <v>45526</v>
      </c>
      <c r="B441" s="21">
        <v>45526</v>
      </c>
      <c r="C441" s="22" t="s">
        <v>2971</v>
      </c>
      <c r="D441" s="22" t="s">
        <v>4137</v>
      </c>
      <c r="E441" s="22" t="s">
        <v>3967</v>
      </c>
      <c r="F441" s="22" t="s">
        <v>549</v>
      </c>
      <c r="G441" s="23">
        <v>100000</v>
      </c>
      <c r="H441" s="23">
        <v>0</v>
      </c>
      <c r="I441" s="23">
        <v>92505140</v>
      </c>
      <c r="J441" s="23">
        <v>0</v>
      </c>
      <c r="K441" s="22" t="s">
        <v>550</v>
      </c>
      <c r="L441" s="22" t="s">
        <v>551</v>
      </c>
      <c r="M441" s="22" t="s">
        <v>552</v>
      </c>
      <c r="N441" s="22" t="s">
        <v>3968</v>
      </c>
      <c r="O441" s="22"/>
      <c r="P441" s="22" t="s">
        <v>815</v>
      </c>
      <c r="Q441" s="22" t="str">
        <f t="shared" si="19"/>
        <v/>
      </c>
      <c r="R441" t="str">
        <f t="shared" si="20"/>
        <v>CHUNG</v>
      </c>
      <c r="S441" s="32" t="s">
        <v>3119</v>
      </c>
      <c r="T441" s="8">
        <f t="shared" si="18"/>
        <v>8</v>
      </c>
      <c r="U441" t="s">
        <v>369</v>
      </c>
    </row>
    <row r="442" spans="1:21" hidden="1" x14ac:dyDescent="0.25">
      <c r="A442" s="21">
        <v>45527</v>
      </c>
      <c r="B442" s="21">
        <v>45527</v>
      </c>
      <c r="C442" s="22" t="s">
        <v>4138</v>
      </c>
      <c r="D442" s="22" t="s">
        <v>4139</v>
      </c>
      <c r="E442" s="22" t="s">
        <v>3967</v>
      </c>
      <c r="F442" s="22" t="s">
        <v>549</v>
      </c>
      <c r="G442" s="23">
        <v>3000000</v>
      </c>
      <c r="H442" s="23">
        <v>0</v>
      </c>
      <c r="I442" s="23">
        <v>95505140</v>
      </c>
      <c r="J442" s="23">
        <v>0</v>
      </c>
      <c r="K442" s="22" t="s">
        <v>4060</v>
      </c>
      <c r="L442" s="22" t="s">
        <v>4061</v>
      </c>
      <c r="M442" s="22" t="s">
        <v>814</v>
      </c>
      <c r="N442" s="22" t="s">
        <v>890</v>
      </c>
      <c r="O442" s="22" t="s">
        <v>890</v>
      </c>
      <c r="P442" s="22" t="s">
        <v>529</v>
      </c>
      <c r="Q442" s="22" t="str">
        <f t="shared" si="19"/>
        <v>Sun</v>
      </c>
      <c r="R442" t="str">
        <f t="shared" si="20"/>
        <v>Urban City-HNam</v>
      </c>
      <c r="S442" s="32" t="s">
        <v>3119</v>
      </c>
      <c r="T442" s="8">
        <f t="shared" si="18"/>
        <v>8</v>
      </c>
      <c r="U442" t="s">
        <v>369</v>
      </c>
    </row>
    <row r="443" spans="1:21" hidden="1" x14ac:dyDescent="0.25">
      <c r="A443" s="21">
        <v>45534</v>
      </c>
      <c r="B443" s="21">
        <v>45534</v>
      </c>
      <c r="C443" s="22" t="s">
        <v>3032</v>
      </c>
      <c r="D443" s="22" t="s">
        <v>4140</v>
      </c>
      <c r="E443" s="22" t="s">
        <v>3967</v>
      </c>
      <c r="F443" s="22" t="s">
        <v>856</v>
      </c>
      <c r="G443" s="23">
        <v>2080599</v>
      </c>
      <c r="H443" s="23">
        <v>0</v>
      </c>
      <c r="I443" s="23">
        <v>97585739</v>
      </c>
      <c r="J443" s="23">
        <v>0</v>
      </c>
      <c r="K443" s="22"/>
      <c r="L443" s="22"/>
      <c r="M443" s="22" t="s">
        <v>535</v>
      </c>
      <c r="N443" s="22" t="s">
        <v>4141</v>
      </c>
      <c r="O443" s="22" t="s">
        <v>4141</v>
      </c>
      <c r="P443" s="22" t="s">
        <v>529</v>
      </c>
      <c r="Q443" s="22" t="str">
        <f t="shared" si="19"/>
        <v>CPQC</v>
      </c>
      <c r="R443" t="str">
        <f t="shared" si="20"/>
        <v>GS5_TheMiami</v>
      </c>
      <c r="S443" s="32" t="s">
        <v>3121</v>
      </c>
      <c r="T443" s="8">
        <f t="shared" si="18"/>
        <v>8</v>
      </c>
      <c r="U443" t="s">
        <v>369</v>
      </c>
    </row>
    <row r="444" spans="1:21" hidden="1" x14ac:dyDescent="0.25">
      <c r="A444" s="21">
        <v>45534</v>
      </c>
      <c r="B444" s="21">
        <v>45534</v>
      </c>
      <c r="C444" s="22" t="s">
        <v>3032</v>
      </c>
      <c r="D444" s="22" t="s">
        <v>4142</v>
      </c>
      <c r="E444" s="22" t="s">
        <v>3967</v>
      </c>
      <c r="F444" s="22" t="s">
        <v>856</v>
      </c>
      <c r="G444" s="23">
        <v>2439881</v>
      </c>
      <c r="H444" s="23">
        <v>0</v>
      </c>
      <c r="I444" s="23">
        <v>100025620</v>
      </c>
      <c r="J444" s="23">
        <v>0</v>
      </c>
      <c r="K444" s="22"/>
      <c r="L444" s="22"/>
      <c r="M444" s="22" t="s">
        <v>535</v>
      </c>
      <c r="N444" s="22" t="s">
        <v>4143</v>
      </c>
      <c r="O444" s="22" t="s">
        <v>4143</v>
      </c>
      <c r="P444" s="22" t="s">
        <v>529</v>
      </c>
      <c r="Q444" s="22" t="str">
        <f t="shared" si="19"/>
        <v>CPQC</v>
      </c>
      <c r="R444" t="str">
        <f t="shared" si="20"/>
        <v>TheRoyal</v>
      </c>
      <c r="S444" s="32" t="s">
        <v>3121</v>
      </c>
      <c r="T444" s="8">
        <f t="shared" si="18"/>
        <v>8</v>
      </c>
      <c r="U444" t="s">
        <v>369</v>
      </c>
    </row>
    <row r="445" spans="1:21" hidden="1" x14ac:dyDescent="0.25">
      <c r="A445" s="21">
        <v>45534</v>
      </c>
      <c r="B445" s="21">
        <v>45534</v>
      </c>
      <c r="C445" s="22" t="s">
        <v>3032</v>
      </c>
      <c r="D445" s="22" t="s">
        <v>4144</v>
      </c>
      <c r="E445" s="22" t="s">
        <v>3967</v>
      </c>
      <c r="F445" s="22" t="s">
        <v>856</v>
      </c>
      <c r="G445" s="23">
        <v>143915179</v>
      </c>
      <c r="H445" s="23">
        <v>0</v>
      </c>
      <c r="I445" s="23">
        <v>243940799</v>
      </c>
      <c r="J445" s="23">
        <v>0</v>
      </c>
      <c r="K445" s="22"/>
      <c r="L445" s="22"/>
      <c r="M445" s="22" t="s">
        <v>535</v>
      </c>
      <c r="N445" s="22" t="s">
        <v>4089</v>
      </c>
      <c r="O445" s="22" t="s">
        <v>4090</v>
      </c>
      <c r="P445" s="22" t="s">
        <v>529</v>
      </c>
      <c r="Q445" s="22" t="str">
        <f t="shared" si="19"/>
        <v>CPQC</v>
      </c>
      <c r="R445" t="str">
        <f t="shared" si="20"/>
        <v>Symphony</v>
      </c>
      <c r="S445" s="32" t="s">
        <v>3121</v>
      </c>
      <c r="T445" s="8">
        <f t="shared" si="18"/>
        <v>8</v>
      </c>
      <c r="U445" t="s">
        <v>369</v>
      </c>
    </row>
    <row r="446" spans="1:21" hidden="1" x14ac:dyDescent="0.25">
      <c r="A446" s="21">
        <v>45534</v>
      </c>
      <c r="B446" s="21">
        <v>45534</v>
      </c>
      <c r="C446" s="22" t="s">
        <v>3032</v>
      </c>
      <c r="D446" s="22" t="s">
        <v>4145</v>
      </c>
      <c r="E446" s="22" t="s">
        <v>3967</v>
      </c>
      <c r="F446" s="22" t="s">
        <v>856</v>
      </c>
      <c r="G446" s="23">
        <v>23291790</v>
      </c>
      <c r="H446" s="23">
        <v>0</v>
      </c>
      <c r="I446" s="23">
        <v>267232589</v>
      </c>
      <c r="J446" s="23">
        <v>0</v>
      </c>
      <c r="K446" s="22"/>
      <c r="L446" s="22"/>
      <c r="M446" s="22" t="s">
        <v>535</v>
      </c>
      <c r="N446" s="22" t="s">
        <v>890</v>
      </c>
      <c r="O446" s="22" t="s">
        <v>890</v>
      </c>
      <c r="P446" s="22" t="s">
        <v>529</v>
      </c>
      <c r="Q446" s="22" t="str">
        <f t="shared" si="19"/>
        <v>Sun</v>
      </c>
      <c r="R446" t="str">
        <f t="shared" si="20"/>
        <v>Urban City-HNam</v>
      </c>
      <c r="S446" s="32" t="s">
        <v>3121</v>
      </c>
      <c r="T446" s="8">
        <f t="shared" si="18"/>
        <v>8</v>
      </c>
      <c r="U446" t="s">
        <v>369</v>
      </c>
    </row>
    <row r="447" spans="1:21" hidden="1" x14ac:dyDescent="0.25">
      <c r="A447" s="21">
        <v>45534</v>
      </c>
      <c r="B447" s="21">
        <v>45534</v>
      </c>
      <c r="C447" s="22" t="s">
        <v>3032</v>
      </c>
      <c r="D447" s="22" t="s">
        <v>4146</v>
      </c>
      <c r="E447" s="22" t="s">
        <v>3967</v>
      </c>
      <c r="F447" s="22" t="s">
        <v>856</v>
      </c>
      <c r="G447" s="23">
        <v>812303</v>
      </c>
      <c r="H447" s="23">
        <v>0</v>
      </c>
      <c r="I447" s="23">
        <v>268044892</v>
      </c>
      <c r="J447" s="23">
        <v>0</v>
      </c>
      <c r="K447" s="22"/>
      <c r="L447" s="22"/>
      <c r="M447" s="22" t="s">
        <v>535</v>
      </c>
      <c r="N447" s="22" t="s">
        <v>4147</v>
      </c>
      <c r="O447" s="22" t="s">
        <v>4147</v>
      </c>
      <c r="P447" s="22" t="s">
        <v>529</v>
      </c>
      <c r="Q447" s="22" t="str">
        <f t="shared" si="19"/>
        <v>CPQC</v>
      </c>
      <c r="R447" t="str">
        <f t="shared" si="20"/>
        <v>BinhAn</v>
      </c>
      <c r="S447" s="32" t="s">
        <v>3121</v>
      </c>
      <c r="T447" s="8">
        <f t="shared" si="18"/>
        <v>8</v>
      </c>
      <c r="U447" t="s">
        <v>369</v>
      </c>
    </row>
    <row r="448" spans="1:21" hidden="1" x14ac:dyDescent="0.25">
      <c r="A448" s="21">
        <v>45534</v>
      </c>
      <c r="B448" s="21">
        <v>45534</v>
      </c>
      <c r="C448" s="22" t="s">
        <v>3034</v>
      </c>
      <c r="D448" s="22" t="s">
        <v>4148</v>
      </c>
      <c r="E448" s="22" t="s">
        <v>3967</v>
      </c>
      <c r="F448" s="22" t="s">
        <v>856</v>
      </c>
      <c r="G448" s="23">
        <v>1690526</v>
      </c>
      <c r="H448" s="23">
        <v>0</v>
      </c>
      <c r="I448" s="23">
        <v>269735418</v>
      </c>
      <c r="J448" s="23">
        <v>0</v>
      </c>
      <c r="K448" s="22"/>
      <c r="L448" s="22"/>
      <c r="M448" s="22" t="s">
        <v>535</v>
      </c>
      <c r="N448" s="22" t="s">
        <v>4147</v>
      </c>
      <c r="O448" s="22" t="s">
        <v>4147</v>
      </c>
      <c r="P448" s="22" t="s">
        <v>529</v>
      </c>
      <c r="Q448" s="22" t="str">
        <f t="shared" si="19"/>
        <v>CPQC</v>
      </c>
      <c r="R448" t="str">
        <f t="shared" si="20"/>
        <v>BinhAn</v>
      </c>
      <c r="S448" s="32" t="s">
        <v>3121</v>
      </c>
      <c r="T448" s="8">
        <f t="shared" si="18"/>
        <v>8</v>
      </c>
      <c r="U448" t="s">
        <v>369</v>
      </c>
    </row>
    <row r="449" spans="1:21" hidden="1" x14ac:dyDescent="0.25">
      <c r="A449" s="21">
        <v>45534</v>
      </c>
      <c r="B449" s="21">
        <v>45534</v>
      </c>
      <c r="C449" s="22" t="s">
        <v>3061</v>
      </c>
      <c r="D449" s="22" t="s">
        <v>4149</v>
      </c>
      <c r="E449" s="22" t="s">
        <v>3967</v>
      </c>
      <c r="F449" s="22" t="s">
        <v>532</v>
      </c>
      <c r="G449" s="23">
        <v>2606168</v>
      </c>
      <c r="H449" s="23">
        <v>0</v>
      </c>
      <c r="I449" s="23">
        <v>272341586</v>
      </c>
      <c r="J449" s="23">
        <v>0</v>
      </c>
      <c r="K449" s="22" t="s">
        <v>758</v>
      </c>
      <c r="L449" s="22" t="s">
        <v>759</v>
      </c>
      <c r="M449" s="22" t="s">
        <v>535</v>
      </c>
      <c r="N449" s="22" t="s">
        <v>4141</v>
      </c>
      <c r="O449" s="22" t="s">
        <v>4141</v>
      </c>
      <c r="P449" s="22" t="s">
        <v>815</v>
      </c>
      <c r="Q449" s="22" t="str">
        <f t="shared" si="19"/>
        <v>CPQC</v>
      </c>
      <c r="R449" t="str">
        <f t="shared" si="20"/>
        <v>GS5_TheMiami</v>
      </c>
      <c r="S449" s="32" t="s">
        <v>3121</v>
      </c>
      <c r="T449" s="8">
        <f t="shared" si="18"/>
        <v>8</v>
      </c>
      <c r="U449" t="s">
        <v>369</v>
      </c>
    </row>
    <row r="450" spans="1:21" hidden="1" x14ac:dyDescent="0.25">
      <c r="A450" s="21">
        <v>45534</v>
      </c>
      <c r="B450" s="21">
        <v>45534</v>
      </c>
      <c r="C450" s="22" t="s">
        <v>3061</v>
      </c>
      <c r="D450" s="22" t="s">
        <v>4150</v>
      </c>
      <c r="E450" s="22" t="s">
        <v>3967</v>
      </c>
      <c r="F450" s="22" t="s">
        <v>532</v>
      </c>
      <c r="G450" s="23">
        <v>18200511</v>
      </c>
      <c r="H450" s="23">
        <v>0</v>
      </c>
      <c r="I450" s="23">
        <v>290542097</v>
      </c>
      <c r="J450" s="23">
        <v>0</v>
      </c>
      <c r="K450" s="22" t="s">
        <v>758</v>
      </c>
      <c r="L450" s="22" t="s">
        <v>759</v>
      </c>
      <c r="M450" s="22" t="s">
        <v>535</v>
      </c>
      <c r="N450" s="22" t="s">
        <v>4089</v>
      </c>
      <c r="O450" s="22" t="s">
        <v>4090</v>
      </c>
      <c r="P450" s="22" t="s">
        <v>815</v>
      </c>
      <c r="Q450" s="22" t="str">
        <f t="shared" si="19"/>
        <v>CPQC</v>
      </c>
      <c r="R450" t="str">
        <f t="shared" si="20"/>
        <v>Symphony</v>
      </c>
      <c r="S450" s="32" t="s">
        <v>3121</v>
      </c>
      <c r="T450" s="8">
        <f t="shared" si="18"/>
        <v>8</v>
      </c>
      <c r="U450" t="s">
        <v>369</v>
      </c>
    </row>
    <row r="451" spans="1:21" hidden="1" x14ac:dyDescent="0.25">
      <c r="A451" s="21">
        <v>45534</v>
      </c>
      <c r="B451" s="21">
        <v>45534</v>
      </c>
      <c r="C451" s="22" t="s">
        <v>3061</v>
      </c>
      <c r="D451" s="22" t="s">
        <v>4151</v>
      </c>
      <c r="E451" s="22" t="s">
        <v>3967</v>
      </c>
      <c r="F451" s="22" t="s">
        <v>532</v>
      </c>
      <c r="G451" s="23">
        <v>3323095</v>
      </c>
      <c r="H451" s="23">
        <v>0</v>
      </c>
      <c r="I451" s="23">
        <v>293865192</v>
      </c>
      <c r="J451" s="23">
        <v>0</v>
      </c>
      <c r="K451" s="22" t="s">
        <v>758</v>
      </c>
      <c r="L451" s="22" t="s">
        <v>759</v>
      </c>
      <c r="M451" s="22" t="s">
        <v>535</v>
      </c>
      <c r="N451" s="22" t="s">
        <v>890</v>
      </c>
      <c r="O451" s="22" t="s">
        <v>890</v>
      </c>
      <c r="P451" s="22" t="s">
        <v>815</v>
      </c>
      <c r="Q451" s="22" t="str">
        <f t="shared" si="19"/>
        <v>Sun</v>
      </c>
      <c r="R451" t="str">
        <f t="shared" si="20"/>
        <v>Urban City-HNam</v>
      </c>
      <c r="S451" s="32" t="s">
        <v>3121</v>
      </c>
      <c r="T451" s="8">
        <f t="shared" si="18"/>
        <v>8</v>
      </c>
      <c r="U451" t="s">
        <v>369</v>
      </c>
    </row>
    <row r="452" spans="1:21" hidden="1" x14ac:dyDescent="0.25">
      <c r="A452" s="21">
        <v>45535</v>
      </c>
      <c r="B452" s="21">
        <v>45535</v>
      </c>
      <c r="C452" s="22" t="s">
        <v>1140</v>
      </c>
      <c r="D452" s="22" t="s">
        <v>1141</v>
      </c>
      <c r="E452" s="22" t="s">
        <v>3967</v>
      </c>
      <c r="F452" s="22" t="s">
        <v>625</v>
      </c>
      <c r="G452" s="23">
        <v>1255000</v>
      </c>
      <c r="H452" s="23">
        <v>0</v>
      </c>
      <c r="I452" s="23">
        <v>0</v>
      </c>
      <c r="J452" s="23">
        <v>0</v>
      </c>
      <c r="K452" s="22"/>
      <c r="L452" s="22"/>
      <c r="M452" s="22" t="s">
        <v>592</v>
      </c>
      <c r="N452" s="22" t="s">
        <v>3968</v>
      </c>
      <c r="O452" s="22"/>
      <c r="P452" s="22" t="s">
        <v>4003</v>
      </c>
      <c r="Q452" s="22" t="str">
        <f t="shared" si="19"/>
        <v/>
      </c>
      <c r="R452" t="str">
        <f t="shared" si="20"/>
        <v>CHUNG</v>
      </c>
      <c r="S452" s="32" t="s">
        <v>3124</v>
      </c>
      <c r="T452" s="8">
        <f t="shared" ref="T452:T492" si="21">+MONTH(A452)</f>
        <v>8</v>
      </c>
      <c r="U452" t="s">
        <v>369</v>
      </c>
    </row>
    <row r="453" spans="1:21" hidden="1" x14ac:dyDescent="0.25">
      <c r="A453" s="21">
        <v>45294</v>
      </c>
      <c r="B453" s="21">
        <v>45294</v>
      </c>
      <c r="C453" s="22" t="s">
        <v>4152</v>
      </c>
      <c r="D453" s="22" t="s">
        <v>4153</v>
      </c>
      <c r="E453" s="22" t="s">
        <v>4154</v>
      </c>
      <c r="F453" s="22" t="s">
        <v>549</v>
      </c>
      <c r="G453" s="23">
        <v>26734935</v>
      </c>
      <c r="H453" s="23">
        <v>0</v>
      </c>
      <c r="I453" s="23">
        <v>26734935</v>
      </c>
      <c r="J453" s="23">
        <v>0</v>
      </c>
      <c r="K453" s="22" t="s">
        <v>3255</v>
      </c>
      <c r="L453" s="22" t="s">
        <v>3256</v>
      </c>
      <c r="M453" s="22" t="s">
        <v>3257</v>
      </c>
      <c r="N453" s="22" t="s">
        <v>3557</v>
      </c>
      <c r="O453" s="22" t="s">
        <v>3557</v>
      </c>
      <c r="P453" s="22" t="s">
        <v>3259</v>
      </c>
      <c r="Q453" s="22" t="str">
        <f t="shared" ref="Q453:Q492" si="22">IFERROR(LEFT(N453,FIND("_",N453)-1),"")</f>
        <v>P12803A</v>
      </c>
      <c r="R453" t="str">
        <f t="shared" ref="R453:R516" si="23">IFERROR(RIGHT(N453,LEN(N453)-FIND("_",N453)),"")</f>
        <v>Panoma</v>
      </c>
      <c r="S453" s="32" t="s">
        <v>3147</v>
      </c>
      <c r="T453" s="8">
        <f t="shared" si="21"/>
        <v>1</v>
      </c>
      <c r="U453" t="s">
        <v>369</v>
      </c>
    </row>
    <row r="454" spans="1:21" hidden="1" x14ac:dyDescent="0.25">
      <c r="A454" s="21">
        <v>45294</v>
      </c>
      <c r="B454" s="21">
        <v>45294</v>
      </c>
      <c r="C454" s="22" t="s">
        <v>4152</v>
      </c>
      <c r="D454" s="22" t="s">
        <v>4155</v>
      </c>
      <c r="E454" s="22" t="s">
        <v>4154</v>
      </c>
      <c r="F454" s="22" t="s">
        <v>549</v>
      </c>
      <c r="G454" s="23">
        <v>33858628</v>
      </c>
      <c r="H454" s="23">
        <v>0</v>
      </c>
      <c r="I454" s="23">
        <v>60593563</v>
      </c>
      <c r="J454" s="23">
        <v>0</v>
      </c>
      <c r="K454" s="22" t="s">
        <v>3255</v>
      </c>
      <c r="L454" s="22" t="s">
        <v>3256</v>
      </c>
      <c r="M454" s="22" t="s">
        <v>3257</v>
      </c>
      <c r="N454" s="22" t="s">
        <v>3559</v>
      </c>
      <c r="O454" s="22" t="s">
        <v>3559</v>
      </c>
      <c r="P454" s="22" t="s">
        <v>3259</v>
      </c>
      <c r="Q454" s="22" t="str">
        <f t="shared" si="22"/>
        <v>P11115</v>
      </c>
      <c r="R454" t="str">
        <f t="shared" si="23"/>
        <v>Panoma</v>
      </c>
      <c r="S454" s="32" t="s">
        <v>3147</v>
      </c>
      <c r="T454" s="8">
        <f t="shared" si="21"/>
        <v>1</v>
      </c>
      <c r="U454" t="s">
        <v>369</v>
      </c>
    </row>
    <row r="455" spans="1:21" hidden="1" x14ac:dyDescent="0.25">
      <c r="A455" s="21">
        <v>45294</v>
      </c>
      <c r="B455" s="21">
        <v>45294</v>
      </c>
      <c r="C455" s="22" t="s">
        <v>4152</v>
      </c>
      <c r="D455" s="22" t="s">
        <v>4156</v>
      </c>
      <c r="E455" s="22" t="s">
        <v>4154</v>
      </c>
      <c r="F455" s="22" t="s">
        <v>549</v>
      </c>
      <c r="G455" s="23">
        <v>15352090</v>
      </c>
      <c r="H455" s="23">
        <v>0</v>
      </c>
      <c r="I455" s="23">
        <v>75945653</v>
      </c>
      <c r="J455" s="23">
        <v>0</v>
      </c>
      <c r="K455" s="22" t="s">
        <v>3255</v>
      </c>
      <c r="L455" s="22" t="s">
        <v>3256</v>
      </c>
      <c r="M455" s="22" t="s">
        <v>3257</v>
      </c>
      <c r="N455" s="22" t="s">
        <v>3563</v>
      </c>
      <c r="O455" s="22" t="s">
        <v>3563</v>
      </c>
      <c r="P455" s="22" t="s">
        <v>3259</v>
      </c>
      <c r="Q455" s="22" t="str">
        <f t="shared" si="22"/>
        <v>P10817</v>
      </c>
      <c r="R455" t="str">
        <f t="shared" si="23"/>
        <v>Panoma</v>
      </c>
      <c r="S455" s="32" t="s">
        <v>3147</v>
      </c>
      <c r="T455" s="8">
        <f t="shared" si="21"/>
        <v>1</v>
      </c>
      <c r="U455" t="s">
        <v>369</v>
      </c>
    </row>
    <row r="456" spans="1:21" hidden="1" x14ac:dyDescent="0.25">
      <c r="A456" s="21">
        <v>45294</v>
      </c>
      <c r="B456" s="21">
        <v>45294</v>
      </c>
      <c r="C456" s="22" t="s">
        <v>4152</v>
      </c>
      <c r="D456" s="22" t="s">
        <v>4157</v>
      </c>
      <c r="E456" s="22" t="s">
        <v>4154</v>
      </c>
      <c r="F456" s="22" t="s">
        <v>549</v>
      </c>
      <c r="G456" s="23">
        <v>20269603</v>
      </c>
      <c r="H456" s="23">
        <v>0</v>
      </c>
      <c r="I456" s="23">
        <v>96215256</v>
      </c>
      <c r="J456" s="23">
        <v>0</v>
      </c>
      <c r="K456" s="22" t="s">
        <v>3255</v>
      </c>
      <c r="L456" s="22" t="s">
        <v>3256</v>
      </c>
      <c r="M456" s="22" t="s">
        <v>3257</v>
      </c>
      <c r="N456" s="22" t="s">
        <v>3565</v>
      </c>
      <c r="O456" s="22" t="s">
        <v>3565</v>
      </c>
      <c r="P456" s="22" t="s">
        <v>3259</v>
      </c>
      <c r="Q456" s="22" t="str">
        <f t="shared" si="22"/>
        <v>P11908</v>
      </c>
      <c r="R456" t="str">
        <f t="shared" si="23"/>
        <v>Panoma</v>
      </c>
      <c r="S456" s="32" t="s">
        <v>3147</v>
      </c>
      <c r="T456" s="8">
        <f t="shared" si="21"/>
        <v>1</v>
      </c>
      <c r="U456" t="s">
        <v>369</v>
      </c>
    </row>
    <row r="457" spans="1:21" hidden="1" x14ac:dyDescent="0.25">
      <c r="A457" s="21">
        <v>45294</v>
      </c>
      <c r="B457" s="21">
        <v>45294</v>
      </c>
      <c r="C457" s="22" t="s">
        <v>4152</v>
      </c>
      <c r="D457" s="22" t="s">
        <v>4158</v>
      </c>
      <c r="E457" s="22" t="s">
        <v>4154</v>
      </c>
      <c r="F457" s="22" t="s">
        <v>549</v>
      </c>
      <c r="G457" s="23">
        <v>20237735</v>
      </c>
      <c r="H457" s="23">
        <v>0</v>
      </c>
      <c r="I457" s="23">
        <v>116452991</v>
      </c>
      <c r="J457" s="23">
        <v>0</v>
      </c>
      <c r="K457" s="22" t="s">
        <v>3255</v>
      </c>
      <c r="L457" s="22" t="s">
        <v>3256</v>
      </c>
      <c r="M457" s="22" t="s">
        <v>3257</v>
      </c>
      <c r="N457" s="22" t="s">
        <v>3570</v>
      </c>
      <c r="O457" s="22" t="s">
        <v>3570</v>
      </c>
      <c r="P457" s="22" t="s">
        <v>3259</v>
      </c>
      <c r="Q457" s="22" t="str">
        <f t="shared" si="22"/>
        <v>P21211</v>
      </c>
      <c r="R457" t="str">
        <f t="shared" si="23"/>
        <v>Panoma</v>
      </c>
      <c r="S457" s="32" t="s">
        <v>3147</v>
      </c>
      <c r="T457" s="8">
        <f t="shared" si="21"/>
        <v>1</v>
      </c>
      <c r="U457" t="s">
        <v>369</v>
      </c>
    </row>
    <row r="458" spans="1:21" hidden="1" x14ac:dyDescent="0.25">
      <c r="A458" s="21">
        <v>45294</v>
      </c>
      <c r="B458" s="21">
        <v>45294</v>
      </c>
      <c r="C458" s="22" t="s">
        <v>4152</v>
      </c>
      <c r="D458" s="22" t="s">
        <v>3260</v>
      </c>
      <c r="E458" s="22" t="s">
        <v>4154</v>
      </c>
      <c r="F458" s="22" t="s">
        <v>549</v>
      </c>
      <c r="G458" s="23">
        <v>2999255</v>
      </c>
      <c r="H458" s="23">
        <v>0</v>
      </c>
      <c r="I458" s="23">
        <v>119452246</v>
      </c>
      <c r="J458" s="23">
        <v>0</v>
      </c>
      <c r="K458" s="22" t="s">
        <v>3255</v>
      </c>
      <c r="L458" s="22" t="s">
        <v>3256</v>
      </c>
      <c r="M458" s="22" t="s">
        <v>3257</v>
      </c>
      <c r="N458" s="22" t="s">
        <v>3261</v>
      </c>
      <c r="O458" s="22" t="s">
        <v>3261</v>
      </c>
      <c r="P458" s="22" t="s">
        <v>3259</v>
      </c>
      <c r="Q458" s="22" t="str">
        <f t="shared" si="22"/>
        <v>P21507</v>
      </c>
      <c r="R458" t="str">
        <f t="shared" si="23"/>
        <v>Panoma</v>
      </c>
      <c r="S458" s="32" t="s">
        <v>3147</v>
      </c>
      <c r="T458" s="8">
        <f t="shared" si="21"/>
        <v>1</v>
      </c>
      <c r="U458" t="s">
        <v>369</v>
      </c>
    </row>
    <row r="459" spans="1:21" hidden="1" x14ac:dyDescent="0.25">
      <c r="A459" s="21">
        <v>45301</v>
      </c>
      <c r="B459" s="21">
        <v>45294</v>
      </c>
      <c r="C459" s="22" t="s">
        <v>1165</v>
      </c>
      <c r="D459" s="22" t="s">
        <v>4159</v>
      </c>
      <c r="E459" s="22" t="s">
        <v>4154</v>
      </c>
      <c r="F459" s="22" t="s">
        <v>549</v>
      </c>
      <c r="G459" s="23">
        <v>2934026</v>
      </c>
      <c r="H459" s="23">
        <v>0</v>
      </c>
      <c r="I459" s="23">
        <v>122386272</v>
      </c>
      <c r="J459" s="23">
        <v>0</v>
      </c>
      <c r="K459" s="22" t="s">
        <v>1167</v>
      </c>
      <c r="L459" s="22" t="s">
        <v>1168</v>
      </c>
      <c r="M459" s="22" t="s">
        <v>1169</v>
      </c>
      <c r="N459" s="22" t="s">
        <v>4160</v>
      </c>
      <c r="O459" s="22"/>
      <c r="P459" s="22" t="s">
        <v>537</v>
      </c>
      <c r="Q459" s="22" t="str">
        <f t="shared" si="22"/>
        <v/>
      </c>
      <c r="R459" t="str">
        <f t="shared" si="23"/>
        <v>HCM</v>
      </c>
      <c r="S459" s="32" t="s">
        <v>3149</v>
      </c>
      <c r="T459" s="8">
        <f t="shared" si="21"/>
        <v>1</v>
      </c>
      <c r="U459" t="s">
        <v>369</v>
      </c>
    </row>
    <row r="460" spans="1:21" hidden="1" x14ac:dyDescent="0.25">
      <c r="A460" s="21">
        <v>45301</v>
      </c>
      <c r="B460" s="21">
        <v>45294</v>
      </c>
      <c r="C460" s="22" t="s">
        <v>1165</v>
      </c>
      <c r="D460" s="22" t="s">
        <v>4161</v>
      </c>
      <c r="E460" s="22" t="s">
        <v>4154</v>
      </c>
      <c r="F460" s="22" t="s">
        <v>549</v>
      </c>
      <c r="G460" s="23">
        <v>5093889</v>
      </c>
      <c r="H460" s="23">
        <v>0</v>
      </c>
      <c r="I460" s="23">
        <v>127480161</v>
      </c>
      <c r="J460" s="23">
        <v>0</v>
      </c>
      <c r="K460" s="22" t="s">
        <v>1167</v>
      </c>
      <c r="L460" s="22" t="s">
        <v>1168</v>
      </c>
      <c r="M460" s="22" t="s">
        <v>1169</v>
      </c>
      <c r="N460" s="22" t="s">
        <v>4160</v>
      </c>
      <c r="O460" s="22"/>
      <c r="P460" s="22" t="s">
        <v>537</v>
      </c>
      <c r="Q460" s="22" t="str">
        <f t="shared" si="22"/>
        <v/>
      </c>
      <c r="R460" t="str">
        <f t="shared" si="23"/>
        <v>HCM</v>
      </c>
      <c r="S460" s="32" t="s">
        <v>3149</v>
      </c>
      <c r="T460" s="8">
        <f t="shared" si="21"/>
        <v>1</v>
      </c>
      <c r="U460" t="s">
        <v>369</v>
      </c>
    </row>
    <row r="461" spans="1:21" hidden="1" x14ac:dyDescent="0.25">
      <c r="A461" s="21">
        <v>45313</v>
      </c>
      <c r="B461" s="21">
        <v>45308</v>
      </c>
      <c r="C461" s="22" t="s">
        <v>1236</v>
      </c>
      <c r="D461" s="22" t="s">
        <v>4162</v>
      </c>
      <c r="E461" s="22" t="s">
        <v>4154</v>
      </c>
      <c r="F461" s="22" t="s">
        <v>549</v>
      </c>
      <c r="G461" s="23">
        <v>966000</v>
      </c>
      <c r="H461" s="23">
        <v>0</v>
      </c>
      <c r="I461" s="23">
        <v>128446161</v>
      </c>
      <c r="J461" s="23">
        <v>0</v>
      </c>
      <c r="K461" s="22" t="s">
        <v>1238</v>
      </c>
      <c r="L461" s="22" t="s">
        <v>1239</v>
      </c>
      <c r="M461" s="22" t="s">
        <v>1169</v>
      </c>
      <c r="N461" s="22" t="s">
        <v>4160</v>
      </c>
      <c r="O461" s="22"/>
      <c r="P461" s="22" t="s">
        <v>1240</v>
      </c>
      <c r="Q461" s="22" t="str">
        <f t="shared" si="22"/>
        <v/>
      </c>
      <c r="R461" t="str">
        <f t="shared" si="23"/>
        <v>HCM</v>
      </c>
      <c r="S461" s="32" t="s">
        <v>3149</v>
      </c>
      <c r="T461" s="8">
        <f t="shared" si="21"/>
        <v>1</v>
      </c>
      <c r="U461" t="s">
        <v>369</v>
      </c>
    </row>
    <row r="462" spans="1:21" hidden="1" x14ac:dyDescent="0.25">
      <c r="A462" s="21">
        <v>45313</v>
      </c>
      <c r="B462" s="21">
        <v>45308</v>
      </c>
      <c r="C462" s="22" t="s">
        <v>1236</v>
      </c>
      <c r="D462" s="22" t="s">
        <v>4163</v>
      </c>
      <c r="E462" s="22" t="s">
        <v>4154</v>
      </c>
      <c r="F462" s="22" t="s">
        <v>549</v>
      </c>
      <c r="G462" s="23">
        <v>966000</v>
      </c>
      <c r="H462" s="23">
        <v>0</v>
      </c>
      <c r="I462" s="23">
        <v>129412161</v>
      </c>
      <c r="J462" s="23">
        <v>0</v>
      </c>
      <c r="K462" s="22" t="s">
        <v>1238</v>
      </c>
      <c r="L462" s="22" t="s">
        <v>1239</v>
      </c>
      <c r="M462" s="22" t="s">
        <v>1169</v>
      </c>
      <c r="N462" s="22" t="s">
        <v>4160</v>
      </c>
      <c r="O462" s="22"/>
      <c r="P462" s="22" t="s">
        <v>1240</v>
      </c>
      <c r="Q462" s="22" t="str">
        <f t="shared" si="22"/>
        <v/>
      </c>
      <c r="R462" t="str">
        <f t="shared" si="23"/>
        <v>HCM</v>
      </c>
      <c r="S462" s="32" t="s">
        <v>3149</v>
      </c>
      <c r="T462" s="8">
        <f t="shared" si="21"/>
        <v>1</v>
      </c>
      <c r="U462" t="s">
        <v>369</v>
      </c>
    </row>
    <row r="463" spans="1:21" hidden="1" x14ac:dyDescent="0.25">
      <c r="A463" s="21">
        <v>45315</v>
      </c>
      <c r="B463" s="21">
        <v>45315</v>
      </c>
      <c r="C463" s="22" t="s">
        <v>4164</v>
      </c>
      <c r="D463" s="22" t="s">
        <v>4165</v>
      </c>
      <c r="E463" s="22" t="s">
        <v>4154</v>
      </c>
      <c r="F463" s="22" t="s">
        <v>549</v>
      </c>
      <c r="G463" s="23">
        <v>5456662</v>
      </c>
      <c r="H463" s="23">
        <v>0</v>
      </c>
      <c r="I463" s="23">
        <v>134868823</v>
      </c>
      <c r="J463" s="23">
        <v>0</v>
      </c>
      <c r="K463" s="22" t="s">
        <v>3515</v>
      </c>
      <c r="L463" s="22" t="s">
        <v>3516</v>
      </c>
      <c r="M463" s="22" t="s">
        <v>3257</v>
      </c>
      <c r="N463" s="22" t="s">
        <v>3619</v>
      </c>
      <c r="O463" s="22" t="s">
        <v>3619</v>
      </c>
      <c r="P463" s="22" t="s">
        <v>3518</v>
      </c>
      <c r="Q463" s="22" t="str">
        <f t="shared" si="22"/>
        <v>P13101</v>
      </c>
      <c r="R463" t="str">
        <f t="shared" si="23"/>
        <v>Panoma</v>
      </c>
      <c r="S463" s="32" t="s">
        <v>3147</v>
      </c>
      <c r="T463" s="8">
        <f t="shared" si="21"/>
        <v>1</v>
      </c>
      <c r="U463" t="s">
        <v>369</v>
      </c>
    </row>
    <row r="464" spans="1:21" hidden="1" x14ac:dyDescent="0.25">
      <c r="A464" s="21">
        <v>45317</v>
      </c>
      <c r="B464" s="21">
        <v>45317</v>
      </c>
      <c r="C464" s="22" t="s">
        <v>1281</v>
      </c>
      <c r="D464" s="22" t="s">
        <v>4166</v>
      </c>
      <c r="E464" s="22" t="s">
        <v>4154</v>
      </c>
      <c r="F464" s="22" t="s">
        <v>532</v>
      </c>
      <c r="G464" s="23">
        <v>57622000</v>
      </c>
      <c r="H464" s="23">
        <v>0</v>
      </c>
      <c r="I464" s="23">
        <v>192490823</v>
      </c>
      <c r="J464" s="23">
        <v>0</v>
      </c>
      <c r="K464" s="22" t="s">
        <v>1283</v>
      </c>
      <c r="L464" s="22" t="s">
        <v>1284</v>
      </c>
      <c r="M464" s="22" t="s">
        <v>1285</v>
      </c>
      <c r="N464" s="22" t="s">
        <v>4160</v>
      </c>
      <c r="O464" s="22"/>
      <c r="P464" s="22" t="s">
        <v>537</v>
      </c>
      <c r="Q464" s="22" t="str">
        <f t="shared" si="22"/>
        <v/>
      </c>
      <c r="R464" t="str">
        <f t="shared" si="23"/>
        <v>HCM</v>
      </c>
      <c r="S464" s="32" t="s">
        <v>3149</v>
      </c>
      <c r="T464" s="8">
        <f t="shared" si="21"/>
        <v>1</v>
      </c>
      <c r="U464" t="s">
        <v>369</v>
      </c>
    </row>
    <row r="465" spans="1:21" hidden="1" x14ac:dyDescent="0.25">
      <c r="A465" s="21">
        <v>45317</v>
      </c>
      <c r="B465" s="21">
        <v>45317</v>
      </c>
      <c r="C465" s="22" t="s">
        <v>1281</v>
      </c>
      <c r="D465" s="22" t="s">
        <v>4167</v>
      </c>
      <c r="E465" s="22" t="s">
        <v>4154</v>
      </c>
      <c r="F465" s="22" t="s">
        <v>532</v>
      </c>
      <c r="G465" s="23">
        <v>22068000</v>
      </c>
      <c r="H465" s="23">
        <v>0</v>
      </c>
      <c r="I465" s="23">
        <v>214558823</v>
      </c>
      <c r="J465" s="23">
        <v>0</v>
      </c>
      <c r="K465" s="22" t="s">
        <v>1283</v>
      </c>
      <c r="L465" s="22" t="s">
        <v>1284</v>
      </c>
      <c r="M465" s="22" t="s">
        <v>1285</v>
      </c>
      <c r="N465" s="22" t="s">
        <v>4160</v>
      </c>
      <c r="O465" s="22"/>
      <c r="P465" s="22" t="s">
        <v>537</v>
      </c>
      <c r="Q465" s="22" t="str">
        <f t="shared" si="22"/>
        <v/>
      </c>
      <c r="R465" t="str">
        <f t="shared" si="23"/>
        <v>HCM</v>
      </c>
      <c r="S465" s="32" t="s">
        <v>3149</v>
      </c>
      <c r="T465" s="8">
        <f t="shared" si="21"/>
        <v>1</v>
      </c>
      <c r="U465" t="s">
        <v>369</v>
      </c>
    </row>
    <row r="466" spans="1:21" hidden="1" x14ac:dyDescent="0.25">
      <c r="A466" s="21">
        <v>45329</v>
      </c>
      <c r="B466" s="21">
        <v>45323</v>
      </c>
      <c r="C466" s="22" t="s">
        <v>1366</v>
      </c>
      <c r="D466" s="22" t="s">
        <v>4168</v>
      </c>
      <c r="E466" s="22" t="s">
        <v>4154</v>
      </c>
      <c r="F466" s="22" t="s">
        <v>549</v>
      </c>
      <c r="G466" s="23">
        <v>3151599</v>
      </c>
      <c r="H466" s="23">
        <v>0</v>
      </c>
      <c r="I466" s="23">
        <v>3151599</v>
      </c>
      <c r="J466" s="23">
        <v>0</v>
      </c>
      <c r="K466" s="22" t="s">
        <v>1167</v>
      </c>
      <c r="L466" s="22" t="s">
        <v>1168</v>
      </c>
      <c r="M466" s="22" t="s">
        <v>1169</v>
      </c>
      <c r="N466" s="22" t="s">
        <v>4160</v>
      </c>
      <c r="O466" s="22"/>
      <c r="P466" s="22" t="s">
        <v>537</v>
      </c>
      <c r="Q466" s="22" t="str">
        <f t="shared" si="22"/>
        <v/>
      </c>
      <c r="R466" t="str">
        <f t="shared" si="23"/>
        <v>HCM</v>
      </c>
      <c r="S466" s="32" t="s">
        <v>3149</v>
      </c>
      <c r="T466" s="8">
        <f t="shared" si="21"/>
        <v>2</v>
      </c>
      <c r="U466" t="s">
        <v>369</v>
      </c>
    </row>
    <row r="467" spans="1:21" hidden="1" x14ac:dyDescent="0.25">
      <c r="A467" s="21">
        <v>45329</v>
      </c>
      <c r="B467" s="21">
        <v>45323</v>
      </c>
      <c r="C467" s="22" t="s">
        <v>1366</v>
      </c>
      <c r="D467" s="22" t="s">
        <v>4169</v>
      </c>
      <c r="E467" s="22" t="s">
        <v>4154</v>
      </c>
      <c r="F467" s="22" t="s">
        <v>549</v>
      </c>
      <c r="G467" s="23">
        <v>4325791</v>
      </c>
      <c r="H467" s="23">
        <v>0</v>
      </c>
      <c r="I467" s="23">
        <v>7477390</v>
      </c>
      <c r="J467" s="23">
        <v>0</v>
      </c>
      <c r="K467" s="22" t="s">
        <v>1167</v>
      </c>
      <c r="L467" s="22" t="s">
        <v>1168</v>
      </c>
      <c r="M467" s="22" t="s">
        <v>1169</v>
      </c>
      <c r="N467" s="22" t="s">
        <v>4160</v>
      </c>
      <c r="O467" s="22"/>
      <c r="P467" s="22" t="s">
        <v>537</v>
      </c>
      <c r="Q467" s="22" t="str">
        <f t="shared" si="22"/>
        <v/>
      </c>
      <c r="R467" t="str">
        <f t="shared" si="23"/>
        <v>HCM</v>
      </c>
      <c r="S467" s="32" t="s">
        <v>3149</v>
      </c>
      <c r="T467" s="8">
        <f t="shared" si="21"/>
        <v>2</v>
      </c>
      <c r="U467" t="s">
        <v>369</v>
      </c>
    </row>
    <row r="468" spans="1:21" hidden="1" x14ac:dyDescent="0.25">
      <c r="A468" s="21">
        <v>45343</v>
      </c>
      <c r="B468" s="21">
        <v>45338</v>
      </c>
      <c r="C468" s="22" t="s">
        <v>1397</v>
      </c>
      <c r="D468" s="22" t="s">
        <v>4162</v>
      </c>
      <c r="E468" s="22" t="s">
        <v>4154</v>
      </c>
      <c r="F468" s="22" t="s">
        <v>549</v>
      </c>
      <c r="G468" s="23">
        <v>966000</v>
      </c>
      <c r="H468" s="23">
        <v>0</v>
      </c>
      <c r="I468" s="23">
        <v>8443390</v>
      </c>
      <c r="J468" s="23">
        <v>0</v>
      </c>
      <c r="K468" s="22" t="s">
        <v>1238</v>
      </c>
      <c r="L468" s="22" t="s">
        <v>1239</v>
      </c>
      <c r="M468" s="22" t="s">
        <v>1169</v>
      </c>
      <c r="N468" s="22" t="s">
        <v>4160</v>
      </c>
      <c r="O468" s="22"/>
      <c r="P468" s="22" t="s">
        <v>1240</v>
      </c>
      <c r="Q468" s="22" t="str">
        <f t="shared" si="22"/>
        <v/>
      </c>
      <c r="R468" t="str">
        <f t="shared" si="23"/>
        <v>HCM</v>
      </c>
      <c r="S468" s="32" t="s">
        <v>3149</v>
      </c>
      <c r="T468" s="8">
        <f t="shared" si="21"/>
        <v>2</v>
      </c>
      <c r="U468" t="s">
        <v>369</v>
      </c>
    </row>
    <row r="469" spans="1:21" hidden="1" x14ac:dyDescent="0.25">
      <c r="A469" s="21">
        <v>45343</v>
      </c>
      <c r="B469" s="21">
        <v>45338</v>
      </c>
      <c r="C469" s="22" t="s">
        <v>1397</v>
      </c>
      <c r="D469" s="22" t="s">
        <v>4163</v>
      </c>
      <c r="E469" s="22" t="s">
        <v>4154</v>
      </c>
      <c r="F469" s="22" t="s">
        <v>549</v>
      </c>
      <c r="G469" s="23">
        <v>966000</v>
      </c>
      <c r="H469" s="23">
        <v>0</v>
      </c>
      <c r="I469" s="23">
        <v>9409390</v>
      </c>
      <c r="J469" s="23">
        <v>0</v>
      </c>
      <c r="K469" s="22" t="s">
        <v>1238</v>
      </c>
      <c r="L469" s="22" t="s">
        <v>1239</v>
      </c>
      <c r="M469" s="22" t="s">
        <v>1169</v>
      </c>
      <c r="N469" s="22" t="s">
        <v>4160</v>
      </c>
      <c r="O469" s="22"/>
      <c r="P469" s="22" t="s">
        <v>1240</v>
      </c>
      <c r="Q469" s="22" t="str">
        <f t="shared" si="22"/>
        <v/>
      </c>
      <c r="R469" t="str">
        <f t="shared" si="23"/>
        <v>HCM</v>
      </c>
      <c r="S469" s="32" t="s">
        <v>3149</v>
      </c>
      <c r="T469" s="8">
        <f t="shared" si="21"/>
        <v>2</v>
      </c>
      <c r="U469" t="s">
        <v>369</v>
      </c>
    </row>
    <row r="470" spans="1:21" hidden="1" x14ac:dyDescent="0.25">
      <c r="A470" s="21">
        <v>45348</v>
      </c>
      <c r="B470" s="21">
        <v>45348</v>
      </c>
      <c r="C470" s="22" t="s">
        <v>1440</v>
      </c>
      <c r="D470" s="22" t="s">
        <v>4170</v>
      </c>
      <c r="E470" s="22" t="s">
        <v>4154</v>
      </c>
      <c r="F470" s="22" t="s">
        <v>1183</v>
      </c>
      <c r="G470" s="23">
        <v>57951000</v>
      </c>
      <c r="H470" s="23">
        <v>0</v>
      </c>
      <c r="I470" s="23">
        <v>67360390</v>
      </c>
      <c r="J470" s="23">
        <v>0</v>
      </c>
      <c r="K470" s="22" t="s">
        <v>1283</v>
      </c>
      <c r="L470" s="22" t="s">
        <v>1284</v>
      </c>
      <c r="M470" s="22" t="s">
        <v>1285</v>
      </c>
      <c r="N470" s="22" t="s">
        <v>4160</v>
      </c>
      <c r="O470" s="22"/>
      <c r="P470" s="22" t="s">
        <v>537</v>
      </c>
      <c r="Q470" s="22" t="str">
        <f t="shared" si="22"/>
        <v/>
      </c>
      <c r="R470" t="str">
        <f t="shared" si="23"/>
        <v>HCM</v>
      </c>
      <c r="S470" s="32" t="s">
        <v>3149</v>
      </c>
      <c r="T470" s="8">
        <f t="shared" si="21"/>
        <v>2</v>
      </c>
      <c r="U470" t="s">
        <v>369</v>
      </c>
    </row>
    <row r="471" spans="1:21" hidden="1" x14ac:dyDescent="0.25">
      <c r="A471" s="21">
        <v>45348</v>
      </c>
      <c r="B471" s="21">
        <v>45348</v>
      </c>
      <c r="C471" s="22" t="s">
        <v>1440</v>
      </c>
      <c r="D471" s="22" t="s">
        <v>4171</v>
      </c>
      <c r="E471" s="22" t="s">
        <v>4154</v>
      </c>
      <c r="F471" s="22" t="s">
        <v>1183</v>
      </c>
      <c r="G471" s="23">
        <v>22194000</v>
      </c>
      <c r="H471" s="23">
        <v>0</v>
      </c>
      <c r="I471" s="23">
        <v>89554390</v>
      </c>
      <c r="J471" s="23">
        <v>0</v>
      </c>
      <c r="K471" s="22" t="s">
        <v>1283</v>
      </c>
      <c r="L471" s="22" t="s">
        <v>1284</v>
      </c>
      <c r="M471" s="22" t="s">
        <v>1285</v>
      </c>
      <c r="N471" s="22" t="s">
        <v>4160</v>
      </c>
      <c r="O471" s="22"/>
      <c r="P471" s="22" t="s">
        <v>537</v>
      </c>
      <c r="Q471" s="22" t="str">
        <f t="shared" si="22"/>
        <v/>
      </c>
      <c r="R471" t="str">
        <f t="shared" si="23"/>
        <v>HCM</v>
      </c>
      <c r="S471" s="32" t="s">
        <v>3149</v>
      </c>
      <c r="T471" s="8">
        <f t="shared" si="21"/>
        <v>2</v>
      </c>
      <c r="U471" t="s">
        <v>369</v>
      </c>
    </row>
    <row r="472" spans="1:21" hidden="1" x14ac:dyDescent="0.25">
      <c r="A472" s="21">
        <v>45358</v>
      </c>
      <c r="B472" s="21">
        <v>45353</v>
      </c>
      <c r="C472" s="22" t="s">
        <v>1527</v>
      </c>
      <c r="D472" s="22" t="s">
        <v>4172</v>
      </c>
      <c r="E472" s="22" t="s">
        <v>4154</v>
      </c>
      <c r="F472" s="22" t="s">
        <v>549</v>
      </c>
      <c r="G472" s="23">
        <v>2559423</v>
      </c>
      <c r="H472" s="23">
        <v>0</v>
      </c>
      <c r="I472" s="23">
        <v>2559423</v>
      </c>
      <c r="J472" s="23">
        <v>0</v>
      </c>
      <c r="K472" s="22" t="s">
        <v>1167</v>
      </c>
      <c r="L472" s="22" t="s">
        <v>1168</v>
      </c>
      <c r="M472" s="22" t="s">
        <v>1169</v>
      </c>
      <c r="N472" s="22" t="s">
        <v>4160</v>
      </c>
      <c r="O472" s="22"/>
      <c r="P472" s="22" t="s">
        <v>537</v>
      </c>
      <c r="Q472" s="22" t="str">
        <f t="shared" si="22"/>
        <v/>
      </c>
      <c r="R472" t="str">
        <f t="shared" si="23"/>
        <v>HCM</v>
      </c>
      <c r="S472" s="32" t="s">
        <v>3149</v>
      </c>
      <c r="T472" s="8">
        <f t="shared" si="21"/>
        <v>3</v>
      </c>
      <c r="U472" t="s">
        <v>369</v>
      </c>
    </row>
    <row r="473" spans="1:21" hidden="1" x14ac:dyDescent="0.25">
      <c r="A473" s="21">
        <v>45358</v>
      </c>
      <c r="B473" s="21">
        <v>45353</v>
      </c>
      <c r="C473" s="22" t="s">
        <v>1527</v>
      </c>
      <c r="D473" s="22" t="s">
        <v>4173</v>
      </c>
      <c r="E473" s="22" t="s">
        <v>4154</v>
      </c>
      <c r="F473" s="22" t="s">
        <v>549</v>
      </c>
      <c r="G473" s="23">
        <v>2616749</v>
      </c>
      <c r="H473" s="23">
        <v>0</v>
      </c>
      <c r="I473" s="23">
        <v>5176172</v>
      </c>
      <c r="J473" s="23">
        <v>0</v>
      </c>
      <c r="K473" s="22" t="s">
        <v>1167</v>
      </c>
      <c r="L473" s="22" t="s">
        <v>1168</v>
      </c>
      <c r="M473" s="22" t="s">
        <v>1169</v>
      </c>
      <c r="N473" s="22" t="s">
        <v>4160</v>
      </c>
      <c r="O473" s="22"/>
      <c r="P473" s="22" t="s">
        <v>537</v>
      </c>
      <c r="Q473" s="22" t="str">
        <f t="shared" si="22"/>
        <v/>
      </c>
      <c r="R473" t="str">
        <f t="shared" si="23"/>
        <v>HCM</v>
      </c>
      <c r="S473" s="32" t="s">
        <v>3149</v>
      </c>
      <c r="T473" s="8">
        <f t="shared" si="21"/>
        <v>3</v>
      </c>
      <c r="U473" t="s">
        <v>369</v>
      </c>
    </row>
    <row r="474" spans="1:21" hidden="1" x14ac:dyDescent="0.25">
      <c r="A474" s="21">
        <v>45383</v>
      </c>
      <c r="B474" s="21">
        <v>45365</v>
      </c>
      <c r="C474" s="22" t="s">
        <v>4174</v>
      </c>
      <c r="D474" s="22" t="s">
        <v>4175</v>
      </c>
      <c r="E474" s="22" t="s">
        <v>4154</v>
      </c>
      <c r="F474" s="22" t="s">
        <v>549</v>
      </c>
      <c r="G474" s="23">
        <v>5953244</v>
      </c>
      <c r="H474" s="23">
        <v>0</v>
      </c>
      <c r="I474" s="23">
        <v>5953244</v>
      </c>
      <c r="J474" s="23">
        <v>0</v>
      </c>
      <c r="K474" s="22" t="s">
        <v>812</v>
      </c>
      <c r="L474" s="22" t="s">
        <v>813</v>
      </c>
      <c r="M474" s="22" t="s">
        <v>3257</v>
      </c>
      <c r="N474" s="22" t="s">
        <v>3597</v>
      </c>
      <c r="O474" s="22" t="s">
        <v>3597</v>
      </c>
      <c r="P474" s="22" t="s">
        <v>3598</v>
      </c>
      <c r="Q474" s="22" t="str">
        <f t="shared" si="22"/>
        <v>P103A16</v>
      </c>
      <c r="R474" t="str">
        <f t="shared" si="23"/>
        <v>Panoma</v>
      </c>
      <c r="S474" s="32" t="s">
        <v>3147</v>
      </c>
      <c r="T474" s="8">
        <f t="shared" si="21"/>
        <v>4</v>
      </c>
      <c r="U474" t="s">
        <v>369</v>
      </c>
    </row>
    <row r="475" spans="1:21" hidden="1" x14ac:dyDescent="0.25">
      <c r="A475" s="21">
        <v>45383</v>
      </c>
      <c r="B475" s="21">
        <v>45365</v>
      </c>
      <c r="C475" s="22" t="s">
        <v>4174</v>
      </c>
      <c r="D475" s="22" t="s">
        <v>4176</v>
      </c>
      <c r="E475" s="22" t="s">
        <v>4154</v>
      </c>
      <c r="F475" s="22" t="s">
        <v>549</v>
      </c>
      <c r="G475" s="23">
        <v>18963415</v>
      </c>
      <c r="H475" s="23">
        <v>0</v>
      </c>
      <c r="I475" s="23">
        <v>24916659</v>
      </c>
      <c r="J475" s="23">
        <v>0</v>
      </c>
      <c r="K475" s="22" t="s">
        <v>812</v>
      </c>
      <c r="L475" s="22" t="s">
        <v>813</v>
      </c>
      <c r="M475" s="22" t="s">
        <v>3257</v>
      </c>
      <c r="N475" s="22" t="s">
        <v>3600</v>
      </c>
      <c r="O475" s="22" t="s">
        <v>3600</v>
      </c>
      <c r="P475" s="22" t="s">
        <v>3598</v>
      </c>
      <c r="Q475" s="22" t="str">
        <f t="shared" si="22"/>
        <v>P21205</v>
      </c>
      <c r="R475" t="str">
        <f t="shared" si="23"/>
        <v>Panoma</v>
      </c>
      <c r="S475" s="32" t="s">
        <v>3147</v>
      </c>
      <c r="T475" s="8">
        <f t="shared" si="21"/>
        <v>4</v>
      </c>
      <c r="U475" t="s">
        <v>369</v>
      </c>
    </row>
    <row r="476" spans="1:21" hidden="1" x14ac:dyDescent="0.25">
      <c r="A476" s="21">
        <v>45394</v>
      </c>
      <c r="B476" s="21">
        <v>45373</v>
      </c>
      <c r="C476" s="22" t="s">
        <v>4177</v>
      </c>
      <c r="D476" s="22" t="s">
        <v>4178</v>
      </c>
      <c r="E476" s="22" t="s">
        <v>4154</v>
      </c>
      <c r="F476" s="22" t="s">
        <v>549</v>
      </c>
      <c r="G476" s="23">
        <v>42756595</v>
      </c>
      <c r="H476" s="23">
        <v>0</v>
      </c>
      <c r="I476" s="23">
        <v>67673254</v>
      </c>
      <c r="J476" s="23">
        <v>0</v>
      </c>
      <c r="K476" s="22" t="s">
        <v>3255</v>
      </c>
      <c r="L476" s="22" t="s">
        <v>3256</v>
      </c>
      <c r="M476" s="22" t="s">
        <v>3187</v>
      </c>
      <c r="N476" s="22" t="s">
        <v>3568</v>
      </c>
      <c r="O476" s="22" t="s">
        <v>3568</v>
      </c>
      <c r="P476" s="22"/>
      <c r="Q476" s="22" t="str">
        <f t="shared" si="22"/>
        <v>P12102</v>
      </c>
      <c r="R476" t="str">
        <f t="shared" si="23"/>
        <v>Panoma</v>
      </c>
      <c r="S476" s="32" t="s">
        <v>3147</v>
      </c>
      <c r="T476" s="8">
        <f t="shared" si="21"/>
        <v>4</v>
      </c>
      <c r="U476" t="s">
        <v>369</v>
      </c>
    </row>
    <row r="477" spans="1:21" hidden="1" x14ac:dyDescent="0.25">
      <c r="A477" s="21">
        <v>45394</v>
      </c>
      <c r="B477" s="21">
        <v>45373</v>
      </c>
      <c r="C477" s="22" t="s">
        <v>4177</v>
      </c>
      <c r="D477" s="22" t="s">
        <v>4158</v>
      </c>
      <c r="E477" s="22" t="s">
        <v>4154</v>
      </c>
      <c r="F477" s="22" t="s">
        <v>549</v>
      </c>
      <c r="G477" s="23">
        <v>9198971</v>
      </c>
      <c r="H477" s="23">
        <v>0</v>
      </c>
      <c r="I477" s="23">
        <v>76872225</v>
      </c>
      <c r="J477" s="23">
        <v>0</v>
      </c>
      <c r="K477" s="22" t="s">
        <v>3255</v>
      </c>
      <c r="L477" s="22" t="s">
        <v>3256</v>
      </c>
      <c r="M477" s="22" t="s">
        <v>3187</v>
      </c>
      <c r="N477" s="22" t="s">
        <v>3570</v>
      </c>
      <c r="O477" s="22" t="s">
        <v>3570</v>
      </c>
      <c r="P477" s="22"/>
      <c r="Q477" s="22" t="str">
        <f t="shared" si="22"/>
        <v>P21211</v>
      </c>
      <c r="R477" t="str">
        <f t="shared" si="23"/>
        <v>Panoma</v>
      </c>
      <c r="S477" s="32" t="s">
        <v>3147</v>
      </c>
      <c r="T477" s="8">
        <f t="shared" si="21"/>
        <v>4</v>
      </c>
      <c r="U477" t="s">
        <v>369</v>
      </c>
    </row>
    <row r="478" spans="1:21" hidden="1" x14ac:dyDescent="0.25">
      <c r="A478" s="21">
        <v>45394</v>
      </c>
      <c r="B478" s="21">
        <v>45394</v>
      </c>
      <c r="C478" s="22" t="s">
        <v>4179</v>
      </c>
      <c r="D478" s="22" t="s">
        <v>4180</v>
      </c>
      <c r="E478" s="22" t="s">
        <v>4154</v>
      </c>
      <c r="F478" s="22" t="s">
        <v>549</v>
      </c>
      <c r="G478" s="23">
        <v>25622496</v>
      </c>
      <c r="H478" s="23">
        <v>0</v>
      </c>
      <c r="I478" s="23">
        <v>102494721</v>
      </c>
      <c r="J478" s="23">
        <v>0</v>
      </c>
      <c r="K478" s="22" t="s">
        <v>3255</v>
      </c>
      <c r="L478" s="22" t="s">
        <v>3256</v>
      </c>
      <c r="M478" s="22" t="s">
        <v>3187</v>
      </c>
      <c r="N478" s="22" t="s">
        <v>3551</v>
      </c>
      <c r="O478" s="22" t="s">
        <v>3551</v>
      </c>
      <c r="P478" s="22"/>
      <c r="Q478" s="22" t="str">
        <f t="shared" si="22"/>
        <v>P11902</v>
      </c>
      <c r="R478" t="str">
        <f t="shared" si="23"/>
        <v>Panoma</v>
      </c>
      <c r="S478" s="32" t="s">
        <v>3147</v>
      </c>
      <c r="T478" s="8">
        <f t="shared" si="21"/>
        <v>4</v>
      </c>
      <c r="U478" t="s">
        <v>369</v>
      </c>
    </row>
    <row r="479" spans="1:21" hidden="1" x14ac:dyDescent="0.25">
      <c r="A479" s="21">
        <v>45394</v>
      </c>
      <c r="B479" s="21">
        <v>45394</v>
      </c>
      <c r="C479" s="22" t="s">
        <v>4179</v>
      </c>
      <c r="D479" s="22" t="s">
        <v>4181</v>
      </c>
      <c r="E479" s="22" t="s">
        <v>4154</v>
      </c>
      <c r="F479" s="22" t="s">
        <v>549</v>
      </c>
      <c r="G479" s="23">
        <v>34147351</v>
      </c>
      <c r="H479" s="23">
        <v>0</v>
      </c>
      <c r="I479" s="23">
        <v>136642072</v>
      </c>
      <c r="J479" s="23">
        <v>0</v>
      </c>
      <c r="K479" s="22" t="s">
        <v>3255</v>
      </c>
      <c r="L479" s="22" t="s">
        <v>3256</v>
      </c>
      <c r="M479" s="22" t="s">
        <v>3187</v>
      </c>
      <c r="N479" s="22" t="s">
        <v>3553</v>
      </c>
      <c r="O479" s="22" t="s">
        <v>3553</v>
      </c>
      <c r="P479" s="22"/>
      <c r="Q479" s="22" t="str">
        <f t="shared" si="22"/>
        <v>P11515</v>
      </c>
      <c r="R479" t="str">
        <f t="shared" si="23"/>
        <v>Panoma</v>
      </c>
      <c r="S479" s="32" t="s">
        <v>3147</v>
      </c>
      <c r="T479" s="8">
        <f t="shared" si="21"/>
        <v>4</v>
      </c>
      <c r="U479" t="s">
        <v>369</v>
      </c>
    </row>
    <row r="480" spans="1:21" hidden="1" x14ac:dyDescent="0.25">
      <c r="A480" s="21">
        <v>45394</v>
      </c>
      <c r="B480" s="21">
        <v>45394</v>
      </c>
      <c r="C480" s="22" t="s">
        <v>4179</v>
      </c>
      <c r="D480" s="22" t="s">
        <v>4182</v>
      </c>
      <c r="E480" s="22" t="s">
        <v>4154</v>
      </c>
      <c r="F480" s="22" t="s">
        <v>549</v>
      </c>
      <c r="G480" s="23">
        <v>19128434</v>
      </c>
      <c r="H480" s="23">
        <v>0</v>
      </c>
      <c r="I480" s="23">
        <v>155770506</v>
      </c>
      <c r="J480" s="23">
        <v>0</v>
      </c>
      <c r="K480" s="22" t="s">
        <v>3255</v>
      </c>
      <c r="L480" s="22" t="s">
        <v>3256</v>
      </c>
      <c r="M480" s="22" t="s">
        <v>3187</v>
      </c>
      <c r="N480" s="22" t="s">
        <v>3555</v>
      </c>
      <c r="O480" s="22" t="s">
        <v>3555</v>
      </c>
      <c r="P480" s="22"/>
      <c r="Q480" s="22" t="str">
        <f t="shared" si="22"/>
        <v>P11512B</v>
      </c>
      <c r="R480" t="str">
        <f t="shared" si="23"/>
        <v>Panoma</v>
      </c>
      <c r="S480" s="32" t="s">
        <v>3147</v>
      </c>
      <c r="T480" s="8">
        <f t="shared" si="21"/>
        <v>4</v>
      </c>
      <c r="U480" t="s">
        <v>369</v>
      </c>
    </row>
    <row r="481" spans="1:21" hidden="1" x14ac:dyDescent="0.25">
      <c r="A481" s="21">
        <v>45394</v>
      </c>
      <c r="B481" s="21">
        <v>45394</v>
      </c>
      <c r="C481" s="22" t="s">
        <v>4179</v>
      </c>
      <c r="D481" s="22" t="s">
        <v>4183</v>
      </c>
      <c r="E481" s="22" t="s">
        <v>4154</v>
      </c>
      <c r="F481" s="22" t="s">
        <v>549</v>
      </c>
      <c r="G481" s="23">
        <v>45897015</v>
      </c>
      <c r="H481" s="23">
        <v>0</v>
      </c>
      <c r="I481" s="23">
        <v>201667521</v>
      </c>
      <c r="J481" s="23">
        <v>0</v>
      </c>
      <c r="K481" s="22" t="s">
        <v>3255</v>
      </c>
      <c r="L481" s="22" t="s">
        <v>3256</v>
      </c>
      <c r="M481" s="22" t="s">
        <v>3187</v>
      </c>
      <c r="N481" s="22" t="s">
        <v>3561</v>
      </c>
      <c r="O481" s="22" t="s">
        <v>3561</v>
      </c>
      <c r="P481" s="22"/>
      <c r="Q481" s="22" t="str">
        <f t="shared" si="22"/>
        <v>P13102</v>
      </c>
      <c r="R481" t="str">
        <f t="shared" si="23"/>
        <v>Panoma</v>
      </c>
      <c r="S481" s="32" t="s">
        <v>3147</v>
      </c>
      <c r="T481" s="8">
        <f t="shared" si="21"/>
        <v>4</v>
      </c>
      <c r="U481" t="s">
        <v>369</v>
      </c>
    </row>
    <row r="482" spans="1:21" hidden="1" x14ac:dyDescent="0.25">
      <c r="A482" s="21">
        <v>45394</v>
      </c>
      <c r="B482" s="21">
        <v>45394</v>
      </c>
      <c r="C482" s="22" t="s">
        <v>4179</v>
      </c>
      <c r="D482" s="22" t="s">
        <v>4184</v>
      </c>
      <c r="E482" s="22" t="s">
        <v>4154</v>
      </c>
      <c r="F482" s="22" t="s">
        <v>549</v>
      </c>
      <c r="G482" s="23">
        <v>14996275</v>
      </c>
      <c r="H482" s="23">
        <v>0</v>
      </c>
      <c r="I482" s="23">
        <v>216663796</v>
      </c>
      <c r="J482" s="23">
        <v>0</v>
      </c>
      <c r="K482" s="22" t="s">
        <v>3255</v>
      </c>
      <c r="L482" s="22" t="s">
        <v>3256</v>
      </c>
      <c r="M482" s="22" t="s">
        <v>3187</v>
      </c>
      <c r="N482" s="22" t="s">
        <v>3261</v>
      </c>
      <c r="O482" s="22" t="s">
        <v>3261</v>
      </c>
      <c r="P482" s="22"/>
      <c r="Q482" s="22" t="str">
        <f t="shared" si="22"/>
        <v>P21507</v>
      </c>
      <c r="R482" t="str">
        <f t="shared" si="23"/>
        <v>Panoma</v>
      </c>
      <c r="S482" s="32" t="s">
        <v>3147</v>
      </c>
      <c r="T482" s="8">
        <f t="shared" si="21"/>
        <v>4</v>
      </c>
      <c r="U482" t="s">
        <v>369</v>
      </c>
    </row>
    <row r="483" spans="1:21" hidden="1" x14ac:dyDescent="0.25">
      <c r="A483" s="21">
        <v>45394</v>
      </c>
      <c r="B483" s="21">
        <v>45394</v>
      </c>
      <c r="C483" s="22" t="s">
        <v>4185</v>
      </c>
      <c r="D483" s="22" t="s">
        <v>4186</v>
      </c>
      <c r="E483" s="22" t="s">
        <v>4154</v>
      </c>
      <c r="F483" s="22" t="s">
        <v>549</v>
      </c>
      <c r="G483" s="23">
        <v>11317939</v>
      </c>
      <c r="H483" s="23">
        <v>0</v>
      </c>
      <c r="I483" s="23">
        <v>227981735</v>
      </c>
      <c r="J483" s="23">
        <v>0</v>
      </c>
      <c r="K483" s="22" t="s">
        <v>3589</v>
      </c>
      <c r="L483" s="22" t="s">
        <v>3590</v>
      </c>
      <c r="M483" s="22" t="s">
        <v>3257</v>
      </c>
      <c r="N483" s="22" t="s">
        <v>3591</v>
      </c>
      <c r="O483" s="22" t="s">
        <v>3591</v>
      </c>
      <c r="P483" s="22" t="s">
        <v>3210</v>
      </c>
      <c r="Q483" s="22" t="str">
        <f t="shared" si="22"/>
        <v>P11112</v>
      </c>
      <c r="R483" t="str">
        <f t="shared" si="23"/>
        <v>Panoma</v>
      </c>
      <c r="S483" s="32" t="s">
        <v>3147</v>
      </c>
      <c r="T483" s="8">
        <f t="shared" si="21"/>
        <v>4</v>
      </c>
      <c r="U483" t="s">
        <v>369</v>
      </c>
    </row>
    <row r="484" spans="1:21" hidden="1" x14ac:dyDescent="0.25">
      <c r="A484" s="21">
        <v>45397</v>
      </c>
      <c r="B484" s="21">
        <v>45397</v>
      </c>
      <c r="C484" s="22" t="s">
        <v>4187</v>
      </c>
      <c r="D484" s="22" t="s">
        <v>4188</v>
      </c>
      <c r="E484" s="22" t="s">
        <v>4154</v>
      </c>
      <c r="F484" s="22" t="s">
        <v>549</v>
      </c>
      <c r="G484" s="23">
        <v>9481707</v>
      </c>
      <c r="H484" s="23">
        <v>0</v>
      </c>
      <c r="I484" s="23">
        <v>237463442</v>
      </c>
      <c r="J484" s="23">
        <v>0</v>
      </c>
      <c r="K484" s="22"/>
      <c r="L484" s="22"/>
      <c r="M484" s="22" t="s">
        <v>3187</v>
      </c>
      <c r="N484" s="22" t="s">
        <v>3600</v>
      </c>
      <c r="O484" s="22" t="s">
        <v>3600</v>
      </c>
      <c r="P484" s="22"/>
      <c r="Q484" s="22" t="str">
        <f t="shared" si="22"/>
        <v>P21205</v>
      </c>
      <c r="R484" t="str">
        <f t="shared" si="23"/>
        <v>Panoma</v>
      </c>
      <c r="S484" s="32" t="s">
        <v>3147</v>
      </c>
      <c r="T484" s="8">
        <f t="shared" si="21"/>
        <v>4</v>
      </c>
      <c r="U484" t="s">
        <v>369</v>
      </c>
    </row>
    <row r="485" spans="1:21" hidden="1" x14ac:dyDescent="0.25">
      <c r="A485" s="21">
        <v>45399</v>
      </c>
      <c r="B485" s="21">
        <v>45399</v>
      </c>
      <c r="C485" s="22" t="s">
        <v>4189</v>
      </c>
      <c r="D485" s="22" t="s">
        <v>4190</v>
      </c>
      <c r="E485" s="22" t="s">
        <v>4154</v>
      </c>
      <c r="F485" s="22" t="s">
        <v>549</v>
      </c>
      <c r="G485" s="23">
        <v>6726525</v>
      </c>
      <c r="H485" s="23">
        <v>0</v>
      </c>
      <c r="I485" s="23">
        <v>244189967</v>
      </c>
      <c r="J485" s="23">
        <v>0</v>
      </c>
      <c r="K485" s="22"/>
      <c r="L485" s="22"/>
      <c r="M485" s="22" t="s">
        <v>3257</v>
      </c>
      <c r="N485" s="22" t="s">
        <v>3614</v>
      </c>
      <c r="O485" s="22" t="s">
        <v>3614</v>
      </c>
      <c r="P485" s="22"/>
      <c r="Q485" s="22" t="str">
        <f t="shared" si="22"/>
        <v>P11501</v>
      </c>
      <c r="R485" t="str">
        <f t="shared" si="23"/>
        <v>Panoma</v>
      </c>
      <c r="S485" s="32" t="s">
        <v>3147</v>
      </c>
      <c r="T485" s="8">
        <f t="shared" si="21"/>
        <v>4</v>
      </c>
      <c r="U485" t="s">
        <v>369</v>
      </c>
    </row>
    <row r="486" spans="1:21" hidden="1" x14ac:dyDescent="0.25">
      <c r="A486" s="21">
        <v>45401</v>
      </c>
      <c r="B486" s="21">
        <v>45370</v>
      </c>
      <c r="C486" s="22" t="s">
        <v>4191</v>
      </c>
      <c r="D486" s="22" t="s">
        <v>4192</v>
      </c>
      <c r="E486" s="22" t="s">
        <v>4154</v>
      </c>
      <c r="F486" s="22" t="s">
        <v>549</v>
      </c>
      <c r="G486" s="23">
        <v>20910764</v>
      </c>
      <c r="H486" s="23">
        <v>0</v>
      </c>
      <c r="I486" s="23">
        <v>265100731</v>
      </c>
      <c r="J486" s="23">
        <v>0</v>
      </c>
      <c r="K486" s="22" t="s">
        <v>3609</v>
      </c>
      <c r="L486" s="22" t="s">
        <v>3610</v>
      </c>
      <c r="M486" s="22" t="s">
        <v>3257</v>
      </c>
      <c r="N486" s="22" t="s">
        <v>3616</v>
      </c>
      <c r="O486" s="22" t="s">
        <v>3616</v>
      </c>
      <c r="P486" s="22" t="s">
        <v>3210</v>
      </c>
      <c r="Q486" s="22" t="str">
        <f t="shared" si="22"/>
        <v>P112B12A</v>
      </c>
      <c r="R486" t="str">
        <f t="shared" si="23"/>
        <v>Panoma</v>
      </c>
      <c r="S486" s="32" t="s">
        <v>3147</v>
      </c>
      <c r="T486" s="8">
        <f t="shared" si="21"/>
        <v>4</v>
      </c>
      <c r="U486" t="s">
        <v>369</v>
      </c>
    </row>
    <row r="487" spans="1:21" hidden="1" x14ac:dyDescent="0.25">
      <c r="A487" s="21">
        <v>45453</v>
      </c>
      <c r="B487" s="21">
        <v>45453</v>
      </c>
      <c r="C487" s="22" t="s">
        <v>4193</v>
      </c>
      <c r="D487" s="22" t="s">
        <v>4194</v>
      </c>
      <c r="E487" s="22" t="s">
        <v>4154</v>
      </c>
      <c r="F487" s="22" t="s">
        <v>549</v>
      </c>
      <c r="G487" s="23">
        <v>17073675</v>
      </c>
      <c r="H487" s="23">
        <v>0</v>
      </c>
      <c r="I487" s="23">
        <v>17073675</v>
      </c>
      <c r="J487" s="23">
        <v>0</v>
      </c>
      <c r="K487" s="22" t="s">
        <v>3255</v>
      </c>
      <c r="L487" s="22" t="s">
        <v>3256</v>
      </c>
      <c r="M487" s="22" t="s">
        <v>3187</v>
      </c>
      <c r="N487" s="22" t="s">
        <v>3553</v>
      </c>
      <c r="O487" s="22" t="s">
        <v>3553</v>
      </c>
      <c r="P487" s="22"/>
      <c r="Q487" s="22" t="str">
        <f t="shared" si="22"/>
        <v>P11515</v>
      </c>
      <c r="R487" t="str">
        <f t="shared" si="23"/>
        <v>Panoma</v>
      </c>
      <c r="S487" s="32" t="s">
        <v>3147</v>
      </c>
      <c r="T487" s="8">
        <f t="shared" si="21"/>
        <v>6</v>
      </c>
      <c r="U487" t="s">
        <v>369</v>
      </c>
    </row>
    <row r="488" spans="1:21" hidden="1" x14ac:dyDescent="0.25">
      <c r="A488" s="21">
        <v>45453</v>
      </c>
      <c r="B488" s="21">
        <v>45453</v>
      </c>
      <c r="C488" s="22" t="s">
        <v>4193</v>
      </c>
      <c r="D488" s="22" t="s">
        <v>4195</v>
      </c>
      <c r="E488" s="22" t="s">
        <v>4154</v>
      </c>
      <c r="F488" s="22" t="s">
        <v>549</v>
      </c>
      <c r="G488" s="23">
        <v>13367467</v>
      </c>
      <c r="H488" s="23">
        <v>0</v>
      </c>
      <c r="I488" s="23">
        <v>30441142</v>
      </c>
      <c r="J488" s="23">
        <v>0</v>
      </c>
      <c r="K488" s="22" t="s">
        <v>3255</v>
      </c>
      <c r="L488" s="22" t="s">
        <v>3256</v>
      </c>
      <c r="M488" s="22" t="s">
        <v>3187</v>
      </c>
      <c r="N488" s="22" t="s">
        <v>3557</v>
      </c>
      <c r="O488" s="22" t="s">
        <v>3557</v>
      </c>
      <c r="P488" s="22"/>
      <c r="Q488" s="22" t="str">
        <f t="shared" si="22"/>
        <v>P12803A</v>
      </c>
      <c r="R488" t="str">
        <f t="shared" si="23"/>
        <v>Panoma</v>
      </c>
      <c r="S488" s="32" t="s">
        <v>3147</v>
      </c>
      <c r="T488" s="8">
        <f t="shared" si="21"/>
        <v>6</v>
      </c>
      <c r="U488" t="s">
        <v>369</v>
      </c>
    </row>
    <row r="489" spans="1:21" hidden="1" x14ac:dyDescent="0.25">
      <c r="A489" s="21">
        <v>45453</v>
      </c>
      <c r="B489" s="21">
        <v>45453</v>
      </c>
      <c r="C489" s="22" t="s">
        <v>4193</v>
      </c>
      <c r="D489" s="22" t="s">
        <v>4196</v>
      </c>
      <c r="E489" s="22" t="s">
        <v>4154</v>
      </c>
      <c r="F489" s="22" t="s">
        <v>549</v>
      </c>
      <c r="G489" s="23">
        <v>16929313</v>
      </c>
      <c r="H489" s="23">
        <v>0</v>
      </c>
      <c r="I489" s="23">
        <v>47370455</v>
      </c>
      <c r="J489" s="23">
        <v>0</v>
      </c>
      <c r="K489" s="22" t="s">
        <v>3255</v>
      </c>
      <c r="L489" s="22" t="s">
        <v>3256</v>
      </c>
      <c r="M489" s="22" t="s">
        <v>3187</v>
      </c>
      <c r="N489" s="22" t="s">
        <v>3559</v>
      </c>
      <c r="O489" s="22" t="s">
        <v>3559</v>
      </c>
      <c r="P489" s="22"/>
      <c r="Q489" s="22" t="str">
        <f t="shared" si="22"/>
        <v>P11115</v>
      </c>
      <c r="R489" t="str">
        <f t="shared" si="23"/>
        <v>Panoma</v>
      </c>
      <c r="S489" s="32" t="s">
        <v>3147</v>
      </c>
      <c r="T489" s="8">
        <f t="shared" si="21"/>
        <v>6</v>
      </c>
      <c r="U489" t="s">
        <v>369</v>
      </c>
    </row>
    <row r="490" spans="1:21" hidden="1" x14ac:dyDescent="0.25">
      <c r="A490" s="21">
        <v>45453</v>
      </c>
      <c r="B490" s="21">
        <v>45453</v>
      </c>
      <c r="C490" s="22" t="s">
        <v>4193</v>
      </c>
      <c r="D490" s="22" t="s">
        <v>4197</v>
      </c>
      <c r="E490" s="22" t="s">
        <v>4154</v>
      </c>
      <c r="F490" s="22" t="s">
        <v>549</v>
      </c>
      <c r="G490" s="23">
        <v>7676045</v>
      </c>
      <c r="H490" s="23">
        <v>0</v>
      </c>
      <c r="I490" s="23">
        <v>55046500</v>
      </c>
      <c r="J490" s="23">
        <v>0</v>
      </c>
      <c r="K490" s="22" t="s">
        <v>3255</v>
      </c>
      <c r="L490" s="22" t="s">
        <v>3256</v>
      </c>
      <c r="M490" s="22" t="s">
        <v>3187</v>
      </c>
      <c r="N490" s="22" t="s">
        <v>3563</v>
      </c>
      <c r="O490" s="22" t="s">
        <v>3563</v>
      </c>
      <c r="P490" s="22"/>
      <c r="Q490" s="22" t="str">
        <f t="shared" si="22"/>
        <v>P10817</v>
      </c>
      <c r="R490" t="str">
        <f t="shared" si="23"/>
        <v>Panoma</v>
      </c>
      <c r="S490" s="32" t="s">
        <v>3147</v>
      </c>
      <c r="T490" s="8">
        <f t="shared" si="21"/>
        <v>6</v>
      </c>
      <c r="U490" t="s">
        <v>369</v>
      </c>
    </row>
    <row r="491" spans="1:21" hidden="1" x14ac:dyDescent="0.25">
      <c r="A491" s="21">
        <v>45453</v>
      </c>
      <c r="B491" s="21">
        <v>45453</v>
      </c>
      <c r="C491" s="22" t="s">
        <v>4193</v>
      </c>
      <c r="D491" s="22" t="s">
        <v>4198</v>
      </c>
      <c r="E491" s="22" t="s">
        <v>4154</v>
      </c>
      <c r="F491" s="22" t="s">
        <v>549</v>
      </c>
      <c r="G491" s="23">
        <v>20194396</v>
      </c>
      <c r="H491" s="23">
        <v>0</v>
      </c>
      <c r="I491" s="23">
        <v>75240896</v>
      </c>
      <c r="J491" s="23">
        <v>0</v>
      </c>
      <c r="K491" s="22" t="s">
        <v>3255</v>
      </c>
      <c r="L491" s="22" t="s">
        <v>3256</v>
      </c>
      <c r="M491" s="22" t="s">
        <v>3187</v>
      </c>
      <c r="N491" s="22" t="s">
        <v>3258</v>
      </c>
      <c r="O491" s="22" t="s">
        <v>3258</v>
      </c>
      <c r="P491" s="22"/>
      <c r="Q491" s="22" t="str">
        <f t="shared" si="22"/>
        <v>P13002</v>
      </c>
      <c r="R491" t="str">
        <f t="shared" si="23"/>
        <v>Panoma</v>
      </c>
      <c r="S491" s="32" t="s">
        <v>3147</v>
      </c>
      <c r="T491" s="8">
        <f t="shared" si="21"/>
        <v>6</v>
      </c>
      <c r="U491" t="s">
        <v>369</v>
      </c>
    </row>
    <row r="492" spans="1:21" hidden="1" x14ac:dyDescent="0.25">
      <c r="A492" s="21">
        <v>45453</v>
      </c>
      <c r="B492" s="21">
        <v>45453</v>
      </c>
      <c r="C492" s="22" t="s">
        <v>4193</v>
      </c>
      <c r="D492" s="22" t="s">
        <v>4199</v>
      </c>
      <c r="E492" s="22" t="s">
        <v>4154</v>
      </c>
      <c r="F492" s="22" t="s">
        <v>549</v>
      </c>
      <c r="G492" s="23">
        <v>1425220</v>
      </c>
      <c r="H492" s="23">
        <v>0</v>
      </c>
      <c r="I492" s="23">
        <v>76666116</v>
      </c>
      <c r="J492" s="23">
        <v>0</v>
      </c>
      <c r="K492" s="22" t="s">
        <v>3255</v>
      </c>
      <c r="L492" s="22" t="s">
        <v>3256</v>
      </c>
      <c r="M492" s="22" t="s">
        <v>3187</v>
      </c>
      <c r="N492" s="22" t="s">
        <v>3568</v>
      </c>
      <c r="O492" s="22" t="s">
        <v>3568</v>
      </c>
      <c r="P492" s="22"/>
      <c r="Q492" s="22" t="str">
        <f t="shared" si="22"/>
        <v>P12102</v>
      </c>
      <c r="R492" t="str">
        <f t="shared" si="23"/>
        <v>Panoma</v>
      </c>
      <c r="S492" s="32" t="s">
        <v>3147</v>
      </c>
      <c r="T492" s="8">
        <f t="shared" si="21"/>
        <v>6</v>
      </c>
      <c r="U492" t="s">
        <v>369</v>
      </c>
    </row>
    <row r="493" spans="1:21" hidden="1" x14ac:dyDescent="0.25">
      <c r="R493" t="str">
        <f t="shared" si="23"/>
        <v/>
      </c>
      <c r="U493" t="s">
        <v>369</v>
      </c>
    </row>
    <row r="494" spans="1:21" ht="21" hidden="1" x14ac:dyDescent="0.25">
      <c r="A494" s="39" t="s">
        <v>492</v>
      </c>
      <c r="B494" s="39" t="s">
        <v>493</v>
      </c>
      <c r="C494" s="36" t="s">
        <v>494</v>
      </c>
      <c r="D494" s="36" t="s">
        <v>495</v>
      </c>
      <c r="E494" s="36" t="s">
        <v>496</v>
      </c>
      <c r="F494" s="36" t="s">
        <v>497</v>
      </c>
      <c r="G494" s="41" t="s">
        <v>498</v>
      </c>
      <c r="H494" s="41" t="s">
        <v>499</v>
      </c>
      <c r="I494" s="41" t="s">
        <v>500</v>
      </c>
      <c r="J494" s="41" t="s">
        <v>501</v>
      </c>
      <c r="K494" s="36" t="s">
        <v>502</v>
      </c>
      <c r="L494" s="36" t="s">
        <v>503</v>
      </c>
      <c r="M494" s="36" t="s">
        <v>504</v>
      </c>
      <c r="N494" s="36" t="s">
        <v>505</v>
      </c>
      <c r="O494" s="36" t="s">
        <v>506</v>
      </c>
      <c r="P494" s="36" t="s">
        <v>507</v>
      </c>
      <c r="Q494" s="36" t="s">
        <v>4406</v>
      </c>
      <c r="R494" t="str">
        <f t="shared" si="23"/>
        <v/>
      </c>
      <c r="U494" t="s">
        <v>369</v>
      </c>
    </row>
    <row r="495" spans="1:21" hidden="1" x14ac:dyDescent="0.25">
      <c r="A495" s="40">
        <v>45560</v>
      </c>
      <c r="B495" s="40">
        <v>45560</v>
      </c>
      <c r="C495" s="37" t="s">
        <v>4407</v>
      </c>
      <c r="D495" s="37" t="s">
        <v>4408</v>
      </c>
      <c r="E495" s="37" t="s">
        <v>4409</v>
      </c>
      <c r="F495" s="37" t="s">
        <v>549</v>
      </c>
      <c r="G495" s="38">
        <v>3000000</v>
      </c>
      <c r="H495" s="38">
        <v>0</v>
      </c>
      <c r="I495" s="38">
        <v>3000000</v>
      </c>
      <c r="J495" s="38">
        <v>0</v>
      </c>
      <c r="K495" s="37" t="s">
        <v>2888</v>
      </c>
      <c r="L495" s="37" t="s">
        <v>2889</v>
      </c>
      <c r="M495" s="37" t="s">
        <v>3119</v>
      </c>
      <c r="N495" s="37" t="s">
        <v>4410</v>
      </c>
      <c r="O495" s="37" t="s">
        <v>4411</v>
      </c>
      <c r="P495" s="37" t="s">
        <v>4412</v>
      </c>
      <c r="Q495" s="22"/>
      <c r="R495" t="str">
        <f t="shared" si="23"/>
        <v>SunUrban</v>
      </c>
      <c r="S495" s="22" t="s">
        <v>3119</v>
      </c>
      <c r="T495" s="8">
        <f t="shared" ref="T495:T558" si="24">+MONTH(A495)</f>
        <v>9</v>
      </c>
      <c r="U495" t="s">
        <v>369</v>
      </c>
    </row>
    <row r="496" spans="1:21" hidden="1" x14ac:dyDescent="0.25">
      <c r="A496" s="40">
        <v>45562</v>
      </c>
      <c r="B496" s="40">
        <v>45562</v>
      </c>
      <c r="C496" s="37" t="s">
        <v>4413</v>
      </c>
      <c r="D496" s="37" t="s">
        <v>4414</v>
      </c>
      <c r="E496" s="37" t="s">
        <v>4409</v>
      </c>
      <c r="F496" s="37" t="s">
        <v>691</v>
      </c>
      <c r="G496" s="38">
        <v>9511297</v>
      </c>
      <c r="H496" s="38">
        <v>0</v>
      </c>
      <c r="I496" s="38">
        <v>12511297</v>
      </c>
      <c r="J496" s="38">
        <v>0</v>
      </c>
      <c r="K496" s="37"/>
      <c r="L496" s="37"/>
      <c r="M496" s="37" t="s">
        <v>3121</v>
      </c>
      <c r="N496" s="37" t="s">
        <v>4415</v>
      </c>
      <c r="O496" s="37" t="s">
        <v>4415</v>
      </c>
      <c r="P496" s="37" t="s">
        <v>4412</v>
      </c>
      <c r="Q496" s="22"/>
      <c r="R496" t="str">
        <f t="shared" si="23"/>
        <v>Senique</v>
      </c>
      <c r="S496" s="22" t="s">
        <v>3121</v>
      </c>
      <c r="T496" s="8">
        <f t="shared" si="24"/>
        <v>9</v>
      </c>
      <c r="U496" t="s">
        <v>369</v>
      </c>
    </row>
    <row r="497" spans="1:21" hidden="1" x14ac:dyDescent="0.25">
      <c r="A497" s="40">
        <v>45562</v>
      </c>
      <c r="B497" s="40">
        <v>45562</v>
      </c>
      <c r="C497" s="37" t="s">
        <v>4413</v>
      </c>
      <c r="D497" s="37" t="s">
        <v>4416</v>
      </c>
      <c r="E497" s="37" t="s">
        <v>4409</v>
      </c>
      <c r="F497" s="37" t="s">
        <v>691</v>
      </c>
      <c r="G497" s="38">
        <v>840237</v>
      </c>
      <c r="H497" s="38">
        <v>0</v>
      </c>
      <c r="I497" s="38">
        <v>13351534</v>
      </c>
      <c r="J497" s="38">
        <v>0</v>
      </c>
      <c r="K497" s="37"/>
      <c r="L497" s="37"/>
      <c r="M497" s="37" t="s">
        <v>3121</v>
      </c>
      <c r="N497" s="37" t="s">
        <v>4417</v>
      </c>
      <c r="O497" s="37" t="s">
        <v>4417</v>
      </c>
      <c r="P497" s="37" t="s">
        <v>4412</v>
      </c>
      <c r="Q497" s="22"/>
      <c r="R497" t="str">
        <f t="shared" si="23"/>
        <v>Victoria</v>
      </c>
      <c r="S497" s="22" t="s">
        <v>3121</v>
      </c>
      <c r="T497" s="8">
        <f t="shared" si="24"/>
        <v>9</v>
      </c>
      <c r="U497" t="s">
        <v>369</v>
      </c>
    </row>
    <row r="498" spans="1:21" hidden="1" x14ac:dyDescent="0.25">
      <c r="A498" s="40">
        <v>45562</v>
      </c>
      <c r="B498" s="40">
        <v>45562</v>
      </c>
      <c r="C498" s="37" t="s">
        <v>4418</v>
      </c>
      <c r="D498" s="37" t="s">
        <v>4419</v>
      </c>
      <c r="E498" s="37" t="s">
        <v>4409</v>
      </c>
      <c r="F498" s="37" t="s">
        <v>625</v>
      </c>
      <c r="G498" s="38">
        <v>3346672</v>
      </c>
      <c r="H498" s="38">
        <v>0</v>
      </c>
      <c r="I498" s="38">
        <v>16698206</v>
      </c>
      <c r="J498" s="38">
        <v>0</v>
      </c>
      <c r="K498" s="37"/>
      <c r="L498" s="37"/>
      <c r="M498" s="37" t="s">
        <v>3121</v>
      </c>
      <c r="N498" s="37" t="s">
        <v>4410</v>
      </c>
      <c r="O498" s="37" t="s">
        <v>4411</v>
      </c>
      <c r="P498" s="37" t="s">
        <v>4412</v>
      </c>
      <c r="Q498" s="22"/>
      <c r="R498" t="str">
        <f t="shared" si="23"/>
        <v>SunUrban</v>
      </c>
      <c r="S498" s="22" t="s">
        <v>3121</v>
      </c>
      <c r="T498" s="8">
        <f t="shared" si="24"/>
        <v>9</v>
      </c>
      <c r="U498" t="s">
        <v>369</v>
      </c>
    </row>
    <row r="499" spans="1:21" hidden="1" x14ac:dyDescent="0.25">
      <c r="A499" s="40">
        <v>45562</v>
      </c>
      <c r="B499" s="40">
        <v>45562</v>
      </c>
      <c r="C499" s="37" t="s">
        <v>4418</v>
      </c>
      <c r="D499" s="37" t="s">
        <v>4420</v>
      </c>
      <c r="E499" s="37" t="s">
        <v>4409</v>
      </c>
      <c r="F499" s="37" t="s">
        <v>625</v>
      </c>
      <c r="G499" s="38">
        <v>21528913</v>
      </c>
      <c r="H499" s="38">
        <v>0</v>
      </c>
      <c r="I499" s="38">
        <v>38227119</v>
      </c>
      <c r="J499" s="38">
        <v>0</v>
      </c>
      <c r="K499" s="37"/>
      <c r="L499" s="37"/>
      <c r="M499" s="37" t="s">
        <v>3121</v>
      </c>
      <c r="N499" s="37" t="s">
        <v>4421</v>
      </c>
      <c r="O499" s="37" t="s">
        <v>4421</v>
      </c>
      <c r="P499" s="37" t="s">
        <v>4412</v>
      </c>
      <c r="Q499" s="22"/>
      <c r="R499" t="str">
        <f t="shared" si="23"/>
        <v>VHGG</v>
      </c>
      <c r="S499" s="22" t="s">
        <v>3121</v>
      </c>
      <c r="T499" s="8">
        <f t="shared" si="24"/>
        <v>9</v>
      </c>
      <c r="U499" t="s">
        <v>369</v>
      </c>
    </row>
    <row r="500" spans="1:21" hidden="1" x14ac:dyDescent="0.25">
      <c r="A500" s="40">
        <v>45565</v>
      </c>
      <c r="B500" s="40">
        <v>45565</v>
      </c>
      <c r="C500" s="37" t="s">
        <v>4422</v>
      </c>
      <c r="D500" s="37"/>
      <c r="E500" s="37"/>
      <c r="F500" s="37"/>
      <c r="G500" s="38"/>
      <c r="H500" s="38"/>
      <c r="I500" s="38">
        <v>-1668685685</v>
      </c>
      <c r="J500" s="38">
        <v>0</v>
      </c>
      <c r="K500" s="37"/>
      <c r="L500" s="37"/>
      <c r="M500" s="37"/>
      <c r="N500" s="37"/>
      <c r="O500" s="37"/>
      <c r="P500" s="37"/>
      <c r="Q500" s="22" t="str">
        <f t="shared" ref="Q500:Q558" si="25">IFERROR(LEFT(N500,FIND("_",N500)-1),"")</f>
        <v/>
      </c>
      <c r="R500" t="str">
        <f t="shared" si="23"/>
        <v/>
      </c>
      <c r="T500" s="8">
        <f t="shared" si="24"/>
        <v>9</v>
      </c>
      <c r="U500" t="s">
        <v>369</v>
      </c>
    </row>
    <row r="501" spans="1:21" hidden="1" x14ac:dyDescent="0.25">
      <c r="A501" s="40">
        <v>45565</v>
      </c>
      <c r="B501" s="40">
        <v>45565</v>
      </c>
      <c r="C501" s="37" t="s">
        <v>4424</v>
      </c>
      <c r="D501" s="37"/>
      <c r="E501" s="37"/>
      <c r="F501" s="37"/>
      <c r="G501" s="38"/>
      <c r="H501" s="38">
        <v>0</v>
      </c>
      <c r="I501" s="38">
        <v>-421444689</v>
      </c>
      <c r="J501" s="38">
        <v>0</v>
      </c>
      <c r="K501" s="37"/>
      <c r="L501" s="37"/>
      <c r="M501" s="37"/>
      <c r="N501" s="37"/>
      <c r="O501" s="37"/>
      <c r="P501" s="37"/>
      <c r="Q501" s="22" t="str">
        <f t="shared" si="25"/>
        <v/>
      </c>
      <c r="R501" t="str">
        <f t="shared" si="23"/>
        <v/>
      </c>
      <c r="T501" s="8">
        <f t="shared" si="24"/>
        <v>9</v>
      </c>
      <c r="U501" t="s">
        <v>369</v>
      </c>
    </row>
    <row r="502" spans="1:21" hidden="1" x14ac:dyDescent="0.25">
      <c r="A502" s="40">
        <v>45565</v>
      </c>
      <c r="B502" s="40">
        <v>45565</v>
      </c>
      <c r="C502" s="37" t="s">
        <v>4424</v>
      </c>
      <c r="D502" s="37"/>
      <c r="E502" s="37"/>
      <c r="F502" s="37"/>
      <c r="G502" s="38"/>
      <c r="H502" s="38">
        <v>0</v>
      </c>
      <c r="I502" s="38">
        <v>-358269266</v>
      </c>
      <c r="J502" s="38">
        <v>0</v>
      </c>
      <c r="K502" s="37"/>
      <c r="L502" s="37"/>
      <c r="M502" s="37"/>
      <c r="N502" s="37"/>
      <c r="O502" s="37"/>
      <c r="P502" s="37"/>
      <c r="Q502" s="22" t="str">
        <f t="shared" si="25"/>
        <v/>
      </c>
      <c r="R502" t="str">
        <f t="shared" si="23"/>
        <v/>
      </c>
      <c r="T502" s="8">
        <f t="shared" si="24"/>
        <v>9</v>
      </c>
      <c r="U502" t="s">
        <v>369</v>
      </c>
    </row>
    <row r="503" spans="1:21" hidden="1" x14ac:dyDescent="0.25">
      <c r="A503" s="40">
        <v>45565</v>
      </c>
      <c r="B503" s="40">
        <v>45565</v>
      </c>
      <c r="C503" s="37" t="s">
        <v>4424</v>
      </c>
      <c r="D503" s="37"/>
      <c r="E503" s="37"/>
      <c r="F503" s="37"/>
      <c r="G503" s="38"/>
      <c r="H503" s="38">
        <v>0</v>
      </c>
      <c r="I503" s="38">
        <v>0</v>
      </c>
      <c r="J503" s="38">
        <v>0</v>
      </c>
      <c r="K503" s="37"/>
      <c r="L503" s="37"/>
      <c r="M503" s="37"/>
      <c r="N503" s="37"/>
      <c r="O503" s="37"/>
      <c r="P503" s="37"/>
      <c r="Q503" s="22" t="str">
        <f t="shared" si="25"/>
        <v/>
      </c>
      <c r="R503" t="str">
        <f t="shared" si="23"/>
        <v/>
      </c>
      <c r="T503" s="8">
        <f t="shared" si="24"/>
        <v>9</v>
      </c>
      <c r="U503" t="s">
        <v>369</v>
      </c>
    </row>
    <row r="504" spans="1:21" hidden="1" x14ac:dyDescent="0.25">
      <c r="A504" s="40">
        <v>45565</v>
      </c>
      <c r="B504" s="40">
        <v>45565</v>
      </c>
      <c r="C504" s="37" t="s">
        <v>4426</v>
      </c>
      <c r="D504" s="37" t="s">
        <v>4427</v>
      </c>
      <c r="E504" s="37" t="s">
        <v>4409</v>
      </c>
      <c r="F504" s="37" t="s">
        <v>691</v>
      </c>
      <c r="G504" s="38">
        <v>2668240</v>
      </c>
      <c r="H504" s="38">
        <v>0</v>
      </c>
      <c r="I504" s="38">
        <v>2668240</v>
      </c>
      <c r="J504" s="38">
        <v>0</v>
      </c>
      <c r="K504" s="37"/>
      <c r="L504" s="37"/>
      <c r="M504" s="37" t="s">
        <v>3121</v>
      </c>
      <c r="N504" s="37" t="s">
        <v>4417</v>
      </c>
      <c r="O504" s="37" t="s">
        <v>4417</v>
      </c>
      <c r="P504" s="37" t="s">
        <v>4428</v>
      </c>
      <c r="Q504" s="22"/>
      <c r="R504" t="str">
        <f t="shared" si="23"/>
        <v>Victoria</v>
      </c>
      <c r="S504" s="22" t="s">
        <v>3121</v>
      </c>
      <c r="T504" s="8">
        <f t="shared" si="24"/>
        <v>9</v>
      </c>
      <c r="U504" t="s">
        <v>369</v>
      </c>
    </row>
    <row r="505" spans="1:21" hidden="1" x14ac:dyDescent="0.25">
      <c r="A505" s="40">
        <v>45565</v>
      </c>
      <c r="B505" s="40">
        <v>45565</v>
      </c>
      <c r="C505" s="37" t="s">
        <v>4426</v>
      </c>
      <c r="D505" s="37" t="s">
        <v>4429</v>
      </c>
      <c r="E505" s="37" t="s">
        <v>4409</v>
      </c>
      <c r="F505" s="37" t="s">
        <v>691</v>
      </c>
      <c r="G505" s="38">
        <v>4777678</v>
      </c>
      <c r="H505" s="38">
        <v>0</v>
      </c>
      <c r="I505" s="38">
        <v>7445918</v>
      </c>
      <c r="J505" s="38">
        <v>0</v>
      </c>
      <c r="K505" s="37"/>
      <c r="L505" s="37"/>
      <c r="M505" s="37" t="s">
        <v>3121</v>
      </c>
      <c r="N505" s="37" t="s">
        <v>4421</v>
      </c>
      <c r="O505" s="37" t="s">
        <v>4421</v>
      </c>
      <c r="P505" s="37" t="s">
        <v>4428</v>
      </c>
      <c r="Q505" s="22"/>
      <c r="R505" t="str">
        <f t="shared" si="23"/>
        <v>VHGG</v>
      </c>
      <c r="S505" s="22" t="s">
        <v>3121</v>
      </c>
      <c r="T505" s="8">
        <f t="shared" si="24"/>
        <v>9</v>
      </c>
      <c r="U505" t="s">
        <v>369</v>
      </c>
    </row>
    <row r="506" spans="1:21" hidden="1" x14ac:dyDescent="0.25">
      <c r="A506" s="40"/>
      <c r="B506" s="40"/>
      <c r="C506" s="37" t="s">
        <v>4430</v>
      </c>
      <c r="D506" s="37"/>
      <c r="E506" s="37"/>
      <c r="F506" s="37"/>
      <c r="G506" s="38"/>
      <c r="H506" s="38"/>
      <c r="I506" s="38"/>
      <c r="J506" s="38"/>
      <c r="K506" s="37"/>
      <c r="L506" s="37"/>
      <c r="M506" s="37"/>
      <c r="N506" s="37"/>
      <c r="O506" s="37"/>
      <c r="P506" s="37"/>
      <c r="Q506" s="22" t="str">
        <f t="shared" si="25"/>
        <v/>
      </c>
      <c r="R506" t="str">
        <f t="shared" si="23"/>
        <v/>
      </c>
      <c r="T506" s="8">
        <f t="shared" si="24"/>
        <v>1</v>
      </c>
      <c r="U506" t="s">
        <v>369</v>
      </c>
    </row>
    <row r="507" spans="1:21" hidden="1" x14ac:dyDescent="0.25">
      <c r="A507" s="40"/>
      <c r="B507" s="40"/>
      <c r="C507" s="37" t="s">
        <v>4430</v>
      </c>
      <c r="D507" s="37"/>
      <c r="E507" s="37"/>
      <c r="F507" s="37"/>
      <c r="G507" s="38"/>
      <c r="H507" s="38"/>
      <c r="I507" s="38"/>
      <c r="J507" s="38">
        <v>0</v>
      </c>
      <c r="K507" s="37"/>
      <c r="L507" s="37"/>
      <c r="M507" s="37"/>
      <c r="N507" s="37"/>
      <c r="O507" s="37"/>
      <c r="P507" s="37"/>
      <c r="Q507" s="22" t="str">
        <f t="shared" si="25"/>
        <v/>
      </c>
      <c r="R507" t="str">
        <f t="shared" si="23"/>
        <v/>
      </c>
      <c r="T507" s="8">
        <f t="shared" si="24"/>
        <v>1</v>
      </c>
      <c r="U507" t="s">
        <v>369</v>
      </c>
    </row>
    <row r="508" spans="1:21" hidden="1" x14ac:dyDescent="0.25">
      <c r="A508" s="40">
        <v>45541</v>
      </c>
      <c r="B508" s="40">
        <v>45541</v>
      </c>
      <c r="C508" s="37" t="s">
        <v>4433</v>
      </c>
      <c r="D508" s="37" t="s">
        <v>4434</v>
      </c>
      <c r="E508" s="37" t="s">
        <v>3186</v>
      </c>
      <c r="F508" s="37" t="s">
        <v>691</v>
      </c>
      <c r="G508" s="38">
        <v>10000000</v>
      </c>
      <c r="H508" s="38">
        <v>0</v>
      </c>
      <c r="I508" s="38">
        <v>10000000</v>
      </c>
      <c r="J508" s="38">
        <v>0</v>
      </c>
      <c r="K508" s="37" t="s">
        <v>4435</v>
      </c>
      <c r="L508" s="37" t="s">
        <v>4436</v>
      </c>
      <c r="M508" s="37" t="s">
        <v>692</v>
      </c>
      <c r="N508" s="37" t="s">
        <v>4437</v>
      </c>
      <c r="O508" s="37" t="s">
        <v>4437</v>
      </c>
      <c r="P508" s="37" t="s">
        <v>824</v>
      </c>
      <c r="Q508" s="22" t="str">
        <f t="shared" si="25"/>
        <v>PM11418</v>
      </c>
      <c r="R508" t="str">
        <f t="shared" si="23"/>
        <v>TRR</v>
      </c>
      <c r="S508" s="22" t="s">
        <v>3148</v>
      </c>
      <c r="T508" s="8">
        <f t="shared" si="24"/>
        <v>9</v>
      </c>
      <c r="U508" t="s">
        <v>369</v>
      </c>
    </row>
    <row r="509" spans="1:21" hidden="1" x14ac:dyDescent="0.25">
      <c r="A509" s="40">
        <v>45541</v>
      </c>
      <c r="B509" s="40">
        <v>45541</v>
      </c>
      <c r="C509" s="37" t="s">
        <v>4433</v>
      </c>
      <c r="D509" s="37" t="s">
        <v>4438</v>
      </c>
      <c r="E509" s="37" t="s">
        <v>3186</v>
      </c>
      <c r="F509" s="37" t="s">
        <v>691</v>
      </c>
      <c r="G509" s="38">
        <v>10000000</v>
      </c>
      <c r="H509" s="38">
        <v>0</v>
      </c>
      <c r="I509" s="38">
        <v>20000000</v>
      </c>
      <c r="J509" s="38">
        <v>0</v>
      </c>
      <c r="K509" s="37" t="s">
        <v>4435</v>
      </c>
      <c r="L509" s="37" t="s">
        <v>4436</v>
      </c>
      <c r="M509" s="37" t="s">
        <v>692</v>
      </c>
      <c r="N509" s="37" t="s">
        <v>4439</v>
      </c>
      <c r="O509" s="37" t="s">
        <v>4439</v>
      </c>
      <c r="P509" s="37" t="s">
        <v>824</v>
      </c>
      <c r="Q509" s="22" t="str">
        <f t="shared" si="25"/>
        <v>PM11517</v>
      </c>
      <c r="R509" t="str">
        <f t="shared" si="23"/>
        <v>TRR</v>
      </c>
      <c r="S509" s="22" t="s">
        <v>3148</v>
      </c>
      <c r="T509" s="8">
        <f t="shared" si="24"/>
        <v>9</v>
      </c>
      <c r="U509" t="s">
        <v>369</v>
      </c>
    </row>
    <row r="510" spans="1:21" hidden="1" x14ac:dyDescent="0.25">
      <c r="A510" s="40">
        <v>45541</v>
      </c>
      <c r="B510" s="40">
        <v>45541</v>
      </c>
      <c r="C510" s="37" t="s">
        <v>4440</v>
      </c>
      <c r="D510" s="37" t="s">
        <v>4441</v>
      </c>
      <c r="E510" s="37" t="s">
        <v>3186</v>
      </c>
      <c r="F510" s="37" t="s">
        <v>691</v>
      </c>
      <c r="G510" s="38">
        <v>5000000</v>
      </c>
      <c r="H510" s="38">
        <v>0</v>
      </c>
      <c r="I510" s="38">
        <v>25000000</v>
      </c>
      <c r="J510" s="38">
        <v>0</v>
      </c>
      <c r="K510" s="37" t="s">
        <v>3689</v>
      </c>
      <c r="L510" s="37" t="s">
        <v>3690</v>
      </c>
      <c r="M510" s="37" t="s">
        <v>692</v>
      </c>
      <c r="N510" s="37" t="s">
        <v>4442</v>
      </c>
      <c r="O510" s="37" t="s">
        <v>4442</v>
      </c>
      <c r="P510" s="37" t="s">
        <v>695</v>
      </c>
      <c r="Q510" s="22" t="str">
        <f t="shared" si="25"/>
        <v>PM10711</v>
      </c>
      <c r="R510" t="str">
        <f t="shared" si="23"/>
        <v>TRR</v>
      </c>
      <c r="S510" s="22" t="s">
        <v>3148</v>
      </c>
      <c r="T510" s="8">
        <f t="shared" si="24"/>
        <v>9</v>
      </c>
      <c r="U510" t="s">
        <v>369</v>
      </c>
    </row>
    <row r="511" spans="1:21" hidden="1" x14ac:dyDescent="0.25">
      <c r="A511" s="40">
        <v>45541</v>
      </c>
      <c r="B511" s="40">
        <v>45541</v>
      </c>
      <c r="C511" s="37" t="s">
        <v>4440</v>
      </c>
      <c r="D511" s="37" t="s">
        <v>4443</v>
      </c>
      <c r="E511" s="37" t="s">
        <v>3186</v>
      </c>
      <c r="F511" s="37" t="s">
        <v>691</v>
      </c>
      <c r="G511" s="38">
        <v>5000000</v>
      </c>
      <c r="H511" s="38">
        <v>0</v>
      </c>
      <c r="I511" s="38">
        <v>30000000</v>
      </c>
      <c r="J511" s="38">
        <v>0</v>
      </c>
      <c r="K511" s="37" t="s">
        <v>3689</v>
      </c>
      <c r="L511" s="37" t="s">
        <v>3690</v>
      </c>
      <c r="M511" s="37" t="s">
        <v>692</v>
      </c>
      <c r="N511" s="37" t="s">
        <v>4444</v>
      </c>
      <c r="O511" s="37" t="s">
        <v>4444</v>
      </c>
      <c r="P511" s="37" t="s">
        <v>695</v>
      </c>
      <c r="Q511" s="22" t="str">
        <f t="shared" si="25"/>
        <v>PM11313</v>
      </c>
      <c r="R511" t="str">
        <f t="shared" si="23"/>
        <v>TRR</v>
      </c>
      <c r="S511" s="22" t="s">
        <v>3148</v>
      </c>
      <c r="T511" s="8">
        <f t="shared" si="24"/>
        <v>9</v>
      </c>
      <c r="U511" t="s">
        <v>369</v>
      </c>
    </row>
    <row r="512" spans="1:21" hidden="1" x14ac:dyDescent="0.25">
      <c r="A512" s="40">
        <v>45541</v>
      </c>
      <c r="B512" s="40">
        <v>45541</v>
      </c>
      <c r="C512" s="37" t="s">
        <v>4440</v>
      </c>
      <c r="D512" s="37" t="s">
        <v>4445</v>
      </c>
      <c r="E512" s="37" t="s">
        <v>3186</v>
      </c>
      <c r="F512" s="37" t="s">
        <v>691</v>
      </c>
      <c r="G512" s="38">
        <v>5000000</v>
      </c>
      <c r="H512" s="38">
        <v>0</v>
      </c>
      <c r="I512" s="38">
        <v>35000000</v>
      </c>
      <c r="J512" s="38">
        <v>0</v>
      </c>
      <c r="K512" s="37" t="s">
        <v>3689</v>
      </c>
      <c r="L512" s="37" t="s">
        <v>3690</v>
      </c>
      <c r="M512" s="37" t="s">
        <v>692</v>
      </c>
      <c r="N512" s="37" t="s">
        <v>4437</v>
      </c>
      <c r="O512" s="37" t="s">
        <v>4437</v>
      </c>
      <c r="P512" s="37" t="s">
        <v>695</v>
      </c>
      <c r="Q512" s="22" t="str">
        <f t="shared" si="25"/>
        <v>PM11418</v>
      </c>
      <c r="R512" t="str">
        <f t="shared" si="23"/>
        <v>TRR</v>
      </c>
      <c r="S512" s="22" t="s">
        <v>3148</v>
      </c>
      <c r="T512" s="8">
        <f t="shared" si="24"/>
        <v>9</v>
      </c>
      <c r="U512" t="s">
        <v>369</v>
      </c>
    </row>
    <row r="513" spans="1:21" hidden="1" x14ac:dyDescent="0.25">
      <c r="A513" s="40">
        <v>45541</v>
      </c>
      <c r="B513" s="40">
        <v>45541</v>
      </c>
      <c r="C513" s="37" t="s">
        <v>4440</v>
      </c>
      <c r="D513" s="37" t="s">
        <v>4446</v>
      </c>
      <c r="E513" s="37" t="s">
        <v>3186</v>
      </c>
      <c r="F513" s="37" t="s">
        <v>691</v>
      </c>
      <c r="G513" s="38">
        <v>5000000</v>
      </c>
      <c r="H513" s="38">
        <v>0</v>
      </c>
      <c r="I513" s="38">
        <v>40000000</v>
      </c>
      <c r="J513" s="38">
        <v>0</v>
      </c>
      <c r="K513" s="37" t="s">
        <v>3689</v>
      </c>
      <c r="L513" s="37" t="s">
        <v>3690</v>
      </c>
      <c r="M513" s="37" t="s">
        <v>692</v>
      </c>
      <c r="N513" s="37" t="s">
        <v>4447</v>
      </c>
      <c r="O513" s="37" t="s">
        <v>4447</v>
      </c>
      <c r="P513" s="37" t="s">
        <v>695</v>
      </c>
      <c r="Q513" s="22" t="str">
        <f t="shared" si="25"/>
        <v>PM11506</v>
      </c>
      <c r="R513" t="str">
        <f t="shared" si="23"/>
        <v>TRR</v>
      </c>
      <c r="S513" s="22" t="s">
        <v>3148</v>
      </c>
      <c r="T513" s="8">
        <f t="shared" si="24"/>
        <v>9</v>
      </c>
      <c r="U513" t="s">
        <v>369</v>
      </c>
    </row>
    <row r="514" spans="1:21" hidden="1" x14ac:dyDescent="0.25">
      <c r="A514" s="40">
        <v>45541</v>
      </c>
      <c r="B514" s="40">
        <v>45541</v>
      </c>
      <c r="C514" s="37" t="s">
        <v>4440</v>
      </c>
      <c r="D514" s="37" t="s">
        <v>4448</v>
      </c>
      <c r="E514" s="37" t="s">
        <v>3186</v>
      </c>
      <c r="F514" s="37" t="s">
        <v>691</v>
      </c>
      <c r="G514" s="38">
        <v>5000000</v>
      </c>
      <c r="H514" s="38">
        <v>0</v>
      </c>
      <c r="I514" s="38">
        <v>45000000</v>
      </c>
      <c r="J514" s="38">
        <v>0</v>
      </c>
      <c r="K514" s="37" t="s">
        <v>3689</v>
      </c>
      <c r="L514" s="37" t="s">
        <v>3690</v>
      </c>
      <c r="M514" s="37" t="s">
        <v>692</v>
      </c>
      <c r="N514" s="37" t="s">
        <v>4439</v>
      </c>
      <c r="O514" s="37" t="s">
        <v>4439</v>
      </c>
      <c r="P514" s="37" t="s">
        <v>695</v>
      </c>
      <c r="Q514" s="22" t="str">
        <f t="shared" si="25"/>
        <v>PM11517</v>
      </c>
      <c r="R514" t="str">
        <f t="shared" si="23"/>
        <v>TRR</v>
      </c>
      <c r="S514" s="22" t="s">
        <v>3148</v>
      </c>
      <c r="T514" s="8">
        <f t="shared" si="24"/>
        <v>9</v>
      </c>
      <c r="U514" t="s">
        <v>369</v>
      </c>
    </row>
    <row r="515" spans="1:21" hidden="1" x14ac:dyDescent="0.25">
      <c r="A515" s="40">
        <v>45546</v>
      </c>
      <c r="B515" s="40">
        <v>45546</v>
      </c>
      <c r="C515" s="37" t="s">
        <v>4449</v>
      </c>
      <c r="D515" s="37" t="s">
        <v>4450</v>
      </c>
      <c r="E515" s="37" t="s">
        <v>3186</v>
      </c>
      <c r="F515" s="37" t="s">
        <v>549</v>
      </c>
      <c r="G515" s="38">
        <v>15000000</v>
      </c>
      <c r="H515" s="38">
        <v>0</v>
      </c>
      <c r="I515" s="38">
        <v>60000000</v>
      </c>
      <c r="J515" s="38">
        <v>0</v>
      </c>
      <c r="K515" s="37" t="s">
        <v>3515</v>
      </c>
      <c r="L515" s="37" t="s">
        <v>3516</v>
      </c>
      <c r="M515" s="37" t="s">
        <v>692</v>
      </c>
      <c r="N515" s="37" t="s">
        <v>4447</v>
      </c>
      <c r="O515" s="37" t="s">
        <v>4447</v>
      </c>
      <c r="P515" s="37" t="s">
        <v>3518</v>
      </c>
      <c r="Q515" s="22" t="str">
        <f t="shared" si="25"/>
        <v>PM11506</v>
      </c>
      <c r="R515" t="str">
        <f t="shared" si="23"/>
        <v>TRR</v>
      </c>
      <c r="S515" s="22" t="s">
        <v>3148</v>
      </c>
      <c r="T515" s="8">
        <f t="shared" si="24"/>
        <v>9</v>
      </c>
      <c r="U515" t="s">
        <v>369</v>
      </c>
    </row>
    <row r="516" spans="1:21" hidden="1" x14ac:dyDescent="0.25">
      <c r="A516" s="40">
        <v>45546</v>
      </c>
      <c r="B516" s="40">
        <v>45546</v>
      </c>
      <c r="C516" s="37" t="s">
        <v>4451</v>
      </c>
      <c r="D516" s="37" t="s">
        <v>4452</v>
      </c>
      <c r="E516" s="37" t="s">
        <v>3186</v>
      </c>
      <c r="F516" s="37" t="s">
        <v>603</v>
      </c>
      <c r="G516" s="38">
        <v>24087189</v>
      </c>
      <c r="H516" s="38">
        <v>0</v>
      </c>
      <c r="I516" s="38">
        <v>84087189</v>
      </c>
      <c r="J516" s="38">
        <v>0</v>
      </c>
      <c r="K516" s="37" t="s">
        <v>1079</v>
      </c>
      <c r="L516" s="37" t="s">
        <v>1080</v>
      </c>
      <c r="M516" s="37" t="s">
        <v>3187</v>
      </c>
      <c r="N516" s="37" t="s">
        <v>4453</v>
      </c>
      <c r="O516" s="37" t="s">
        <v>4453</v>
      </c>
      <c r="P516" s="37" t="s">
        <v>695</v>
      </c>
      <c r="Q516" s="22" t="str">
        <f t="shared" si="25"/>
        <v>S1.10.06</v>
      </c>
      <c r="R516" t="str">
        <f t="shared" si="23"/>
        <v>LUMIHanoi</v>
      </c>
      <c r="S516" s="22" t="s">
        <v>3146</v>
      </c>
      <c r="T516" s="8">
        <f t="shared" si="24"/>
        <v>9</v>
      </c>
      <c r="U516" t="s">
        <v>369</v>
      </c>
    </row>
    <row r="517" spans="1:21" hidden="1" x14ac:dyDescent="0.25">
      <c r="A517" s="40">
        <v>45546</v>
      </c>
      <c r="B517" s="40">
        <v>45546</v>
      </c>
      <c r="C517" s="37" t="s">
        <v>4451</v>
      </c>
      <c r="D517" s="37" t="s">
        <v>4454</v>
      </c>
      <c r="E517" s="37" t="s">
        <v>3186</v>
      </c>
      <c r="F517" s="37" t="s">
        <v>603</v>
      </c>
      <c r="G517" s="38">
        <v>2408719</v>
      </c>
      <c r="H517" s="38">
        <v>0</v>
      </c>
      <c r="I517" s="38">
        <v>86495908</v>
      </c>
      <c r="J517" s="38">
        <v>0</v>
      </c>
      <c r="K517" s="37" t="s">
        <v>1079</v>
      </c>
      <c r="L517" s="37" t="s">
        <v>1080</v>
      </c>
      <c r="M517" s="37" t="s">
        <v>3224</v>
      </c>
      <c r="N517" s="37" t="s">
        <v>4453</v>
      </c>
      <c r="O517" s="37" t="s">
        <v>4453</v>
      </c>
      <c r="P517" s="37" t="s">
        <v>695</v>
      </c>
      <c r="Q517" s="22" t="str">
        <f t="shared" si="25"/>
        <v>S1.10.06</v>
      </c>
      <c r="R517" t="str">
        <f t="shared" ref="R517:R580" si="26">IFERROR(RIGHT(N517,LEN(N517)-FIND("_",N517)),"")</f>
        <v>LUMIHanoi</v>
      </c>
      <c r="S517" s="22" t="s">
        <v>3146</v>
      </c>
      <c r="T517" s="8">
        <f t="shared" si="24"/>
        <v>9</v>
      </c>
      <c r="U517" t="s">
        <v>369</v>
      </c>
    </row>
    <row r="518" spans="1:21" hidden="1" x14ac:dyDescent="0.25">
      <c r="A518" s="40">
        <v>45546</v>
      </c>
      <c r="B518" s="40">
        <v>45546</v>
      </c>
      <c r="C518" s="37" t="s">
        <v>4451</v>
      </c>
      <c r="D518" s="37" t="s">
        <v>4455</v>
      </c>
      <c r="E518" s="37" t="s">
        <v>3186</v>
      </c>
      <c r="F518" s="37" t="s">
        <v>603</v>
      </c>
      <c r="G518" s="38">
        <v>2408719</v>
      </c>
      <c r="H518" s="38">
        <v>0</v>
      </c>
      <c r="I518" s="38">
        <v>88904627</v>
      </c>
      <c r="J518" s="38">
        <v>0</v>
      </c>
      <c r="K518" s="37" t="s">
        <v>1079</v>
      </c>
      <c r="L518" s="37" t="s">
        <v>1080</v>
      </c>
      <c r="M518" s="37" t="s">
        <v>3224</v>
      </c>
      <c r="N518" s="37" t="s">
        <v>4453</v>
      </c>
      <c r="O518" s="37" t="s">
        <v>4453</v>
      </c>
      <c r="P518" s="37" t="s">
        <v>695</v>
      </c>
      <c r="Q518" s="22" t="str">
        <f t="shared" si="25"/>
        <v>S1.10.06</v>
      </c>
      <c r="R518" t="str">
        <f t="shared" si="26"/>
        <v>LUMIHanoi</v>
      </c>
      <c r="S518" s="22" t="s">
        <v>3146</v>
      </c>
      <c r="T518" s="8">
        <f t="shared" si="24"/>
        <v>9</v>
      </c>
      <c r="U518" t="s">
        <v>369</v>
      </c>
    </row>
    <row r="519" spans="1:21" hidden="1" x14ac:dyDescent="0.25">
      <c r="A519" s="40">
        <v>45546</v>
      </c>
      <c r="B519" s="40">
        <v>45546</v>
      </c>
      <c r="C519" s="37" t="s">
        <v>4456</v>
      </c>
      <c r="D519" s="37" t="s">
        <v>4457</v>
      </c>
      <c r="E519" s="37" t="s">
        <v>3186</v>
      </c>
      <c r="F519" s="37" t="s">
        <v>603</v>
      </c>
      <c r="G519" s="38">
        <v>29306401</v>
      </c>
      <c r="H519" s="38">
        <v>0</v>
      </c>
      <c r="I519" s="38">
        <v>118211028</v>
      </c>
      <c r="J519" s="38">
        <v>0</v>
      </c>
      <c r="K519" s="37" t="s">
        <v>1079</v>
      </c>
      <c r="L519" s="37" t="s">
        <v>1080</v>
      </c>
      <c r="M519" s="37" t="s">
        <v>3187</v>
      </c>
      <c r="N519" s="37" t="s">
        <v>4458</v>
      </c>
      <c r="O519" s="37" t="s">
        <v>4458</v>
      </c>
      <c r="P519" s="37" t="s">
        <v>695</v>
      </c>
      <c r="Q519" s="22" t="str">
        <f t="shared" si="25"/>
        <v>S1.11.03</v>
      </c>
      <c r="R519" t="str">
        <f t="shared" si="26"/>
        <v>LUMIHanoi</v>
      </c>
      <c r="S519" s="22" t="s">
        <v>3146</v>
      </c>
      <c r="T519" s="8">
        <f t="shared" si="24"/>
        <v>9</v>
      </c>
      <c r="U519" t="s">
        <v>369</v>
      </c>
    </row>
    <row r="520" spans="1:21" hidden="1" x14ac:dyDescent="0.25">
      <c r="A520" s="40">
        <v>45546</v>
      </c>
      <c r="B520" s="40">
        <v>45546</v>
      </c>
      <c r="C520" s="37" t="s">
        <v>4456</v>
      </c>
      <c r="D520" s="37" t="s">
        <v>4459</v>
      </c>
      <c r="E520" s="37" t="s">
        <v>3186</v>
      </c>
      <c r="F520" s="37" t="s">
        <v>603</v>
      </c>
      <c r="G520" s="38">
        <v>2930640</v>
      </c>
      <c r="H520" s="38">
        <v>0</v>
      </c>
      <c r="I520" s="38">
        <v>121141668</v>
      </c>
      <c r="J520" s="38">
        <v>0</v>
      </c>
      <c r="K520" s="37" t="s">
        <v>1079</v>
      </c>
      <c r="L520" s="37" t="s">
        <v>1080</v>
      </c>
      <c r="M520" s="37" t="s">
        <v>3224</v>
      </c>
      <c r="N520" s="37" t="s">
        <v>4458</v>
      </c>
      <c r="O520" s="37" t="s">
        <v>4458</v>
      </c>
      <c r="P520" s="37" t="s">
        <v>695</v>
      </c>
      <c r="Q520" s="22" t="str">
        <f t="shared" si="25"/>
        <v>S1.11.03</v>
      </c>
      <c r="R520" t="str">
        <f t="shared" si="26"/>
        <v>LUMIHanoi</v>
      </c>
      <c r="S520" s="22" t="s">
        <v>3146</v>
      </c>
      <c r="T520" s="8">
        <f t="shared" si="24"/>
        <v>9</v>
      </c>
      <c r="U520" t="s">
        <v>369</v>
      </c>
    </row>
    <row r="521" spans="1:21" hidden="1" x14ac:dyDescent="0.25">
      <c r="A521" s="40">
        <v>45546</v>
      </c>
      <c r="B521" s="40">
        <v>45546</v>
      </c>
      <c r="C521" s="37" t="s">
        <v>4456</v>
      </c>
      <c r="D521" s="37" t="s">
        <v>4460</v>
      </c>
      <c r="E521" s="37" t="s">
        <v>3186</v>
      </c>
      <c r="F521" s="37" t="s">
        <v>603</v>
      </c>
      <c r="G521" s="38">
        <v>2930640</v>
      </c>
      <c r="H521" s="38">
        <v>0</v>
      </c>
      <c r="I521" s="38">
        <v>124072308</v>
      </c>
      <c r="J521" s="38">
        <v>0</v>
      </c>
      <c r="K521" s="37" t="s">
        <v>1079</v>
      </c>
      <c r="L521" s="37" t="s">
        <v>1080</v>
      </c>
      <c r="M521" s="37" t="s">
        <v>3224</v>
      </c>
      <c r="N521" s="37" t="s">
        <v>4458</v>
      </c>
      <c r="O521" s="37" t="s">
        <v>4458</v>
      </c>
      <c r="P521" s="37" t="s">
        <v>695</v>
      </c>
      <c r="Q521" s="22" t="str">
        <f t="shared" si="25"/>
        <v>S1.11.03</v>
      </c>
      <c r="R521" t="str">
        <f t="shared" si="26"/>
        <v>LUMIHanoi</v>
      </c>
      <c r="S521" s="22" t="s">
        <v>3146</v>
      </c>
      <c r="T521" s="8">
        <f t="shared" si="24"/>
        <v>9</v>
      </c>
      <c r="U521" t="s">
        <v>369</v>
      </c>
    </row>
    <row r="522" spans="1:21" hidden="1" x14ac:dyDescent="0.25">
      <c r="A522" s="40">
        <v>45546</v>
      </c>
      <c r="B522" s="40">
        <v>45546</v>
      </c>
      <c r="C522" s="37" t="s">
        <v>4461</v>
      </c>
      <c r="D522" s="37" t="s">
        <v>4462</v>
      </c>
      <c r="E522" s="37" t="s">
        <v>3186</v>
      </c>
      <c r="F522" s="37" t="s">
        <v>603</v>
      </c>
      <c r="G522" s="38">
        <v>2766449</v>
      </c>
      <c r="H522" s="38">
        <v>0</v>
      </c>
      <c r="I522" s="38">
        <v>126838757</v>
      </c>
      <c r="J522" s="38">
        <v>0</v>
      </c>
      <c r="K522" s="37" t="s">
        <v>1079</v>
      </c>
      <c r="L522" s="37" t="s">
        <v>1080</v>
      </c>
      <c r="M522" s="37" t="s">
        <v>3224</v>
      </c>
      <c r="N522" s="37" t="s">
        <v>4463</v>
      </c>
      <c r="O522" s="37" t="s">
        <v>4463</v>
      </c>
      <c r="P522" s="37" t="s">
        <v>695</v>
      </c>
      <c r="Q522" s="22" t="str">
        <f t="shared" si="25"/>
        <v>S1.11.16</v>
      </c>
      <c r="R522" t="str">
        <f t="shared" si="26"/>
        <v>LUMIHanoi</v>
      </c>
      <c r="S522" s="22" t="s">
        <v>3146</v>
      </c>
      <c r="T522" s="8">
        <f t="shared" si="24"/>
        <v>9</v>
      </c>
      <c r="U522" t="s">
        <v>369</v>
      </c>
    </row>
    <row r="523" spans="1:21" hidden="1" x14ac:dyDescent="0.25">
      <c r="A523" s="40">
        <v>45546</v>
      </c>
      <c r="B523" s="40">
        <v>45546</v>
      </c>
      <c r="C523" s="37" t="s">
        <v>4464</v>
      </c>
      <c r="D523" s="37" t="s">
        <v>4465</v>
      </c>
      <c r="E523" s="37" t="s">
        <v>3186</v>
      </c>
      <c r="F523" s="37" t="s">
        <v>603</v>
      </c>
      <c r="G523" s="38">
        <v>6226514</v>
      </c>
      <c r="H523" s="38">
        <v>0</v>
      </c>
      <c r="I523" s="38">
        <v>133065271</v>
      </c>
      <c r="J523" s="38">
        <v>0</v>
      </c>
      <c r="K523" s="37" t="s">
        <v>1079</v>
      </c>
      <c r="L523" s="37" t="s">
        <v>1080</v>
      </c>
      <c r="M523" s="37" t="s">
        <v>3224</v>
      </c>
      <c r="N523" s="37" t="s">
        <v>4466</v>
      </c>
      <c r="O523" s="37" t="s">
        <v>4466</v>
      </c>
      <c r="P523" s="37" t="s">
        <v>695</v>
      </c>
      <c r="Q523" s="22" t="str">
        <f t="shared" si="25"/>
        <v>S1.23.05</v>
      </c>
      <c r="R523" t="str">
        <f t="shared" si="26"/>
        <v>LUMIHanoi</v>
      </c>
      <c r="S523" s="22" t="s">
        <v>3146</v>
      </c>
      <c r="T523" s="8">
        <f t="shared" si="24"/>
        <v>9</v>
      </c>
      <c r="U523" t="s">
        <v>369</v>
      </c>
    </row>
    <row r="524" spans="1:21" hidden="1" x14ac:dyDescent="0.25">
      <c r="A524" s="40">
        <v>45546</v>
      </c>
      <c r="B524" s="40">
        <v>45546</v>
      </c>
      <c r="C524" s="37" t="s">
        <v>4467</v>
      </c>
      <c r="D524" s="37" t="s">
        <v>4468</v>
      </c>
      <c r="E524" s="37" t="s">
        <v>3186</v>
      </c>
      <c r="F524" s="37" t="s">
        <v>603</v>
      </c>
      <c r="G524" s="38">
        <v>6243272</v>
      </c>
      <c r="H524" s="38">
        <v>0</v>
      </c>
      <c r="I524" s="38">
        <v>139308543</v>
      </c>
      <c r="J524" s="38">
        <v>0</v>
      </c>
      <c r="K524" s="37" t="s">
        <v>1079</v>
      </c>
      <c r="L524" s="37" t="s">
        <v>1080</v>
      </c>
      <c r="M524" s="37" t="s">
        <v>3224</v>
      </c>
      <c r="N524" s="37" t="s">
        <v>4469</v>
      </c>
      <c r="O524" s="37" t="s">
        <v>4469</v>
      </c>
      <c r="P524" s="37" t="s">
        <v>695</v>
      </c>
      <c r="Q524" s="22" t="str">
        <f t="shared" si="25"/>
        <v>S1.28.03</v>
      </c>
      <c r="R524" t="str">
        <f t="shared" si="26"/>
        <v>LUMIHanoi</v>
      </c>
      <c r="S524" s="22" t="s">
        <v>3146</v>
      </c>
      <c r="T524" s="8">
        <f t="shared" si="24"/>
        <v>9</v>
      </c>
      <c r="U524" t="s">
        <v>369</v>
      </c>
    </row>
    <row r="525" spans="1:21" hidden="1" x14ac:dyDescent="0.25">
      <c r="A525" s="40">
        <v>45546</v>
      </c>
      <c r="B525" s="40">
        <v>45546</v>
      </c>
      <c r="C525" s="37" t="s">
        <v>4470</v>
      </c>
      <c r="D525" s="37" t="s">
        <v>4471</v>
      </c>
      <c r="E525" s="37" t="s">
        <v>3186</v>
      </c>
      <c r="F525" s="37" t="s">
        <v>603</v>
      </c>
      <c r="G525" s="38">
        <v>2690137</v>
      </c>
      <c r="H525" s="38">
        <v>0</v>
      </c>
      <c r="I525" s="38">
        <v>141998680</v>
      </c>
      <c r="J525" s="38">
        <v>0</v>
      </c>
      <c r="K525" s="37" t="s">
        <v>1079</v>
      </c>
      <c r="L525" s="37" t="s">
        <v>1080</v>
      </c>
      <c r="M525" s="37" t="s">
        <v>3224</v>
      </c>
      <c r="N525" s="37" t="s">
        <v>4472</v>
      </c>
      <c r="O525" s="37" t="s">
        <v>4472</v>
      </c>
      <c r="P525" s="37" t="s">
        <v>695</v>
      </c>
      <c r="Q525" s="22" t="str">
        <f t="shared" si="25"/>
        <v>S6.24.16</v>
      </c>
      <c r="R525" t="str">
        <f t="shared" si="26"/>
        <v>LUMIHanoi</v>
      </c>
      <c r="S525" s="22" t="s">
        <v>3146</v>
      </c>
      <c r="T525" s="8">
        <f t="shared" si="24"/>
        <v>9</v>
      </c>
      <c r="U525" t="s">
        <v>369</v>
      </c>
    </row>
    <row r="526" spans="1:21" hidden="1" x14ac:dyDescent="0.25">
      <c r="A526" s="40">
        <v>45546</v>
      </c>
      <c r="B526" s="40">
        <v>45546</v>
      </c>
      <c r="C526" s="37" t="s">
        <v>4473</v>
      </c>
      <c r="D526" s="37" t="s">
        <v>4474</v>
      </c>
      <c r="E526" s="37" t="s">
        <v>3186</v>
      </c>
      <c r="F526" s="37" t="s">
        <v>603</v>
      </c>
      <c r="G526" s="38">
        <v>25832183</v>
      </c>
      <c r="H526" s="38">
        <v>0</v>
      </c>
      <c r="I526" s="38">
        <v>167830863</v>
      </c>
      <c r="J526" s="38">
        <v>0</v>
      </c>
      <c r="K526" s="37" t="s">
        <v>1079</v>
      </c>
      <c r="L526" s="37" t="s">
        <v>1080</v>
      </c>
      <c r="M526" s="37" t="s">
        <v>3187</v>
      </c>
      <c r="N526" s="37" t="s">
        <v>4475</v>
      </c>
      <c r="O526" s="37" t="s">
        <v>4475</v>
      </c>
      <c r="P526" s="37" t="s">
        <v>695</v>
      </c>
      <c r="Q526" s="22" t="str">
        <f t="shared" si="25"/>
        <v>S6.04.20</v>
      </c>
      <c r="R526" t="str">
        <f t="shared" si="26"/>
        <v>LUMIHanoi</v>
      </c>
      <c r="S526" s="22" t="s">
        <v>3146</v>
      </c>
      <c r="T526" s="8">
        <f t="shared" si="24"/>
        <v>9</v>
      </c>
      <c r="U526" t="s">
        <v>369</v>
      </c>
    </row>
    <row r="527" spans="1:21" hidden="1" x14ac:dyDescent="0.25">
      <c r="A527" s="40">
        <v>45546</v>
      </c>
      <c r="B527" s="40">
        <v>45546</v>
      </c>
      <c r="C527" s="37" t="s">
        <v>4473</v>
      </c>
      <c r="D527" s="37" t="s">
        <v>4476</v>
      </c>
      <c r="E527" s="37" t="s">
        <v>3186</v>
      </c>
      <c r="F527" s="37" t="s">
        <v>603</v>
      </c>
      <c r="G527" s="38">
        <v>2583218</v>
      </c>
      <c r="H527" s="38">
        <v>0</v>
      </c>
      <c r="I527" s="38">
        <v>170414081</v>
      </c>
      <c r="J527" s="38">
        <v>0</v>
      </c>
      <c r="K527" s="37" t="s">
        <v>1079</v>
      </c>
      <c r="L527" s="37" t="s">
        <v>1080</v>
      </c>
      <c r="M527" s="37" t="s">
        <v>3224</v>
      </c>
      <c r="N527" s="37" t="s">
        <v>4475</v>
      </c>
      <c r="O527" s="37" t="s">
        <v>4475</v>
      </c>
      <c r="P527" s="37" t="s">
        <v>695</v>
      </c>
      <c r="Q527" s="22" t="str">
        <f t="shared" si="25"/>
        <v>S6.04.20</v>
      </c>
      <c r="R527" t="str">
        <f t="shared" si="26"/>
        <v>LUMIHanoi</v>
      </c>
      <c r="S527" s="22" t="s">
        <v>3146</v>
      </c>
      <c r="T527" s="8">
        <f t="shared" si="24"/>
        <v>9</v>
      </c>
      <c r="U527" t="s">
        <v>369</v>
      </c>
    </row>
    <row r="528" spans="1:21" hidden="1" x14ac:dyDescent="0.25">
      <c r="A528" s="40">
        <v>45546</v>
      </c>
      <c r="B528" s="40">
        <v>45546</v>
      </c>
      <c r="C528" s="37" t="s">
        <v>4473</v>
      </c>
      <c r="D528" s="37" t="s">
        <v>4477</v>
      </c>
      <c r="E528" s="37" t="s">
        <v>3186</v>
      </c>
      <c r="F528" s="37" t="s">
        <v>603</v>
      </c>
      <c r="G528" s="38">
        <v>2583218</v>
      </c>
      <c r="H528" s="38">
        <v>0</v>
      </c>
      <c r="I528" s="38">
        <v>172997299</v>
      </c>
      <c r="J528" s="38">
        <v>0</v>
      </c>
      <c r="K528" s="37" t="s">
        <v>1079</v>
      </c>
      <c r="L528" s="37" t="s">
        <v>1080</v>
      </c>
      <c r="M528" s="37" t="s">
        <v>3224</v>
      </c>
      <c r="N528" s="37" t="s">
        <v>4475</v>
      </c>
      <c r="O528" s="37" t="s">
        <v>4475</v>
      </c>
      <c r="P528" s="37" t="s">
        <v>695</v>
      </c>
      <c r="Q528" s="22" t="str">
        <f t="shared" si="25"/>
        <v>S6.04.20</v>
      </c>
      <c r="R528" t="str">
        <f t="shared" si="26"/>
        <v>LUMIHanoi</v>
      </c>
      <c r="S528" s="22" t="s">
        <v>3146</v>
      </c>
      <c r="T528" s="8">
        <f t="shared" si="24"/>
        <v>9</v>
      </c>
      <c r="U528" t="s">
        <v>369</v>
      </c>
    </row>
    <row r="529" spans="1:21" hidden="1" x14ac:dyDescent="0.25">
      <c r="A529" s="40">
        <v>45546</v>
      </c>
      <c r="B529" s="40">
        <v>45546</v>
      </c>
      <c r="C529" s="37" t="s">
        <v>4478</v>
      </c>
      <c r="D529" s="37" t="s">
        <v>4479</v>
      </c>
      <c r="E529" s="37" t="s">
        <v>3186</v>
      </c>
      <c r="F529" s="37" t="s">
        <v>603</v>
      </c>
      <c r="G529" s="38">
        <v>2746686</v>
      </c>
      <c r="H529" s="38">
        <v>0</v>
      </c>
      <c r="I529" s="38">
        <v>175743985</v>
      </c>
      <c r="J529" s="38">
        <v>0</v>
      </c>
      <c r="K529" s="37" t="s">
        <v>1079</v>
      </c>
      <c r="L529" s="37" t="s">
        <v>1080</v>
      </c>
      <c r="M529" s="37" t="s">
        <v>3224</v>
      </c>
      <c r="N529" s="37" t="s">
        <v>4480</v>
      </c>
      <c r="O529" s="37" t="s">
        <v>4480</v>
      </c>
      <c r="P529" s="37" t="s">
        <v>695</v>
      </c>
      <c r="Q529" s="22" t="str">
        <f t="shared" si="25"/>
        <v>S6.30.11</v>
      </c>
      <c r="R529" t="str">
        <f t="shared" si="26"/>
        <v>LUMIHanoi</v>
      </c>
      <c r="S529" s="22" t="s">
        <v>3146</v>
      </c>
      <c r="T529" s="8">
        <f t="shared" si="24"/>
        <v>9</v>
      </c>
      <c r="U529" t="s">
        <v>369</v>
      </c>
    </row>
    <row r="530" spans="1:21" hidden="1" x14ac:dyDescent="0.25">
      <c r="A530" s="40">
        <v>45546</v>
      </c>
      <c r="B530" s="40">
        <v>45546</v>
      </c>
      <c r="C530" s="37" t="s">
        <v>4481</v>
      </c>
      <c r="D530" s="37" t="s">
        <v>4482</v>
      </c>
      <c r="E530" s="37" t="s">
        <v>3186</v>
      </c>
      <c r="F530" s="37" t="s">
        <v>603</v>
      </c>
      <c r="G530" s="38">
        <v>2163126</v>
      </c>
      <c r="H530" s="38">
        <v>0</v>
      </c>
      <c r="I530" s="38">
        <v>177907111</v>
      </c>
      <c r="J530" s="38">
        <v>0</v>
      </c>
      <c r="K530" s="37" t="s">
        <v>1079</v>
      </c>
      <c r="L530" s="37" t="s">
        <v>1080</v>
      </c>
      <c r="M530" s="37" t="s">
        <v>3224</v>
      </c>
      <c r="N530" s="37" t="s">
        <v>3467</v>
      </c>
      <c r="O530" s="37" t="s">
        <v>3467</v>
      </c>
      <c r="P530" s="37" t="s">
        <v>695</v>
      </c>
      <c r="Q530" s="22" t="str">
        <f t="shared" si="25"/>
        <v>S12210</v>
      </c>
      <c r="R530" t="str">
        <f t="shared" si="26"/>
        <v>Symphony</v>
      </c>
      <c r="S530" s="22" t="s">
        <v>3146</v>
      </c>
      <c r="T530" s="8">
        <f t="shared" si="24"/>
        <v>9</v>
      </c>
      <c r="U530" t="s">
        <v>369</v>
      </c>
    </row>
    <row r="531" spans="1:21" hidden="1" x14ac:dyDescent="0.25">
      <c r="A531" s="40">
        <v>45546</v>
      </c>
      <c r="B531" s="40">
        <v>45546</v>
      </c>
      <c r="C531" s="37" t="s">
        <v>4483</v>
      </c>
      <c r="D531" s="37" t="s">
        <v>4484</v>
      </c>
      <c r="E531" s="37" t="s">
        <v>3186</v>
      </c>
      <c r="F531" s="37" t="s">
        <v>691</v>
      </c>
      <c r="G531" s="38">
        <v>1204359</v>
      </c>
      <c r="H531" s="38">
        <v>0</v>
      </c>
      <c r="I531" s="38">
        <v>179111470</v>
      </c>
      <c r="J531" s="38">
        <v>0</v>
      </c>
      <c r="K531" s="37" t="s">
        <v>3689</v>
      </c>
      <c r="L531" s="37" t="s">
        <v>3690</v>
      </c>
      <c r="M531" s="37" t="s">
        <v>3224</v>
      </c>
      <c r="N531" s="37" t="s">
        <v>4453</v>
      </c>
      <c r="O531" s="37" t="s">
        <v>4453</v>
      </c>
      <c r="P531" s="37" t="s">
        <v>695</v>
      </c>
      <c r="Q531" s="22" t="str">
        <f t="shared" si="25"/>
        <v>S1.10.06</v>
      </c>
      <c r="R531" t="str">
        <f t="shared" si="26"/>
        <v>LUMIHanoi</v>
      </c>
      <c r="S531" s="22" t="s">
        <v>3146</v>
      </c>
      <c r="T531" s="8">
        <f t="shared" si="24"/>
        <v>9</v>
      </c>
      <c r="U531" t="s">
        <v>369</v>
      </c>
    </row>
    <row r="532" spans="1:21" hidden="1" x14ac:dyDescent="0.25">
      <c r="A532" s="40">
        <v>45546</v>
      </c>
      <c r="B532" s="40">
        <v>45546</v>
      </c>
      <c r="C532" s="37" t="s">
        <v>4485</v>
      </c>
      <c r="D532" s="37" t="s">
        <v>4486</v>
      </c>
      <c r="E532" s="37" t="s">
        <v>3186</v>
      </c>
      <c r="F532" s="37" t="s">
        <v>691</v>
      </c>
      <c r="G532" s="38">
        <v>1465320</v>
      </c>
      <c r="H532" s="38">
        <v>0</v>
      </c>
      <c r="I532" s="38">
        <v>180576790</v>
      </c>
      <c r="J532" s="38">
        <v>0</v>
      </c>
      <c r="K532" s="37" t="s">
        <v>3689</v>
      </c>
      <c r="L532" s="37" t="s">
        <v>3690</v>
      </c>
      <c r="M532" s="37" t="s">
        <v>3224</v>
      </c>
      <c r="N532" s="37" t="s">
        <v>4458</v>
      </c>
      <c r="O532" s="37" t="s">
        <v>4458</v>
      </c>
      <c r="P532" s="37" t="s">
        <v>695</v>
      </c>
      <c r="Q532" s="22" t="str">
        <f t="shared" si="25"/>
        <v>S1.11.03</v>
      </c>
      <c r="R532" t="str">
        <f t="shared" si="26"/>
        <v>LUMIHanoi</v>
      </c>
      <c r="S532" s="22" t="s">
        <v>3146</v>
      </c>
      <c r="T532" s="8">
        <f t="shared" si="24"/>
        <v>9</v>
      </c>
      <c r="U532" t="s">
        <v>369</v>
      </c>
    </row>
    <row r="533" spans="1:21" hidden="1" x14ac:dyDescent="0.25">
      <c r="A533" s="40">
        <v>45546</v>
      </c>
      <c r="B533" s="40">
        <v>45546</v>
      </c>
      <c r="C533" s="37" t="s">
        <v>4487</v>
      </c>
      <c r="D533" s="37" t="s">
        <v>4488</v>
      </c>
      <c r="E533" s="37" t="s">
        <v>3186</v>
      </c>
      <c r="F533" s="37" t="s">
        <v>691</v>
      </c>
      <c r="G533" s="38">
        <v>1383224</v>
      </c>
      <c r="H533" s="38">
        <v>0</v>
      </c>
      <c r="I533" s="38">
        <v>181960014</v>
      </c>
      <c r="J533" s="38">
        <v>0</v>
      </c>
      <c r="K533" s="37" t="s">
        <v>3689</v>
      </c>
      <c r="L533" s="37" t="s">
        <v>3690</v>
      </c>
      <c r="M533" s="37" t="s">
        <v>3224</v>
      </c>
      <c r="N533" s="37" t="s">
        <v>4463</v>
      </c>
      <c r="O533" s="37" t="s">
        <v>4463</v>
      </c>
      <c r="P533" s="37" t="s">
        <v>695</v>
      </c>
      <c r="Q533" s="22" t="str">
        <f t="shared" si="25"/>
        <v>S1.11.16</v>
      </c>
      <c r="R533" t="str">
        <f t="shared" si="26"/>
        <v>LUMIHanoi</v>
      </c>
      <c r="S533" s="22" t="s">
        <v>3146</v>
      </c>
      <c r="T533" s="8">
        <f t="shared" si="24"/>
        <v>9</v>
      </c>
      <c r="U533" t="s">
        <v>369</v>
      </c>
    </row>
    <row r="534" spans="1:21" hidden="1" x14ac:dyDescent="0.25">
      <c r="A534" s="40">
        <v>45546</v>
      </c>
      <c r="B534" s="40">
        <v>45546</v>
      </c>
      <c r="C534" s="37" t="s">
        <v>4489</v>
      </c>
      <c r="D534" s="37" t="s">
        <v>4490</v>
      </c>
      <c r="E534" s="37" t="s">
        <v>3186</v>
      </c>
      <c r="F534" s="37" t="s">
        <v>691</v>
      </c>
      <c r="G534" s="38">
        <v>3113257</v>
      </c>
      <c r="H534" s="38">
        <v>0</v>
      </c>
      <c r="I534" s="38">
        <v>185073271</v>
      </c>
      <c r="J534" s="38">
        <v>0</v>
      </c>
      <c r="K534" s="37" t="s">
        <v>3689</v>
      </c>
      <c r="L534" s="37" t="s">
        <v>3690</v>
      </c>
      <c r="M534" s="37" t="s">
        <v>3224</v>
      </c>
      <c r="N534" s="37" t="s">
        <v>4466</v>
      </c>
      <c r="O534" s="37" t="s">
        <v>4466</v>
      </c>
      <c r="P534" s="37" t="s">
        <v>695</v>
      </c>
      <c r="Q534" s="22" t="str">
        <f t="shared" si="25"/>
        <v>S1.23.05</v>
      </c>
      <c r="R534" t="str">
        <f t="shared" si="26"/>
        <v>LUMIHanoi</v>
      </c>
      <c r="S534" s="22" t="s">
        <v>3146</v>
      </c>
      <c r="T534" s="8">
        <f t="shared" si="24"/>
        <v>9</v>
      </c>
      <c r="U534" t="s">
        <v>369</v>
      </c>
    </row>
    <row r="535" spans="1:21" hidden="1" x14ac:dyDescent="0.25">
      <c r="A535" s="40">
        <v>45546</v>
      </c>
      <c r="B535" s="40">
        <v>45546</v>
      </c>
      <c r="C535" s="37" t="s">
        <v>4491</v>
      </c>
      <c r="D535" s="37" t="s">
        <v>4492</v>
      </c>
      <c r="E535" s="37" t="s">
        <v>3186</v>
      </c>
      <c r="F535" s="37" t="s">
        <v>691</v>
      </c>
      <c r="G535" s="38">
        <v>3121636</v>
      </c>
      <c r="H535" s="38">
        <v>0</v>
      </c>
      <c r="I535" s="38">
        <v>188194907</v>
      </c>
      <c r="J535" s="38">
        <v>0</v>
      </c>
      <c r="K535" s="37" t="s">
        <v>3689</v>
      </c>
      <c r="L535" s="37" t="s">
        <v>3690</v>
      </c>
      <c r="M535" s="37" t="s">
        <v>3224</v>
      </c>
      <c r="N535" s="37" t="s">
        <v>4469</v>
      </c>
      <c r="O535" s="37" t="s">
        <v>4469</v>
      </c>
      <c r="P535" s="37" t="s">
        <v>695</v>
      </c>
      <c r="Q535" s="22" t="str">
        <f t="shared" si="25"/>
        <v>S1.28.03</v>
      </c>
      <c r="R535" t="str">
        <f t="shared" si="26"/>
        <v>LUMIHanoi</v>
      </c>
      <c r="S535" s="22" t="s">
        <v>3146</v>
      </c>
      <c r="T535" s="8">
        <f t="shared" si="24"/>
        <v>9</v>
      </c>
      <c r="U535" t="s">
        <v>369</v>
      </c>
    </row>
    <row r="536" spans="1:21" hidden="1" x14ac:dyDescent="0.25">
      <c r="A536" s="40">
        <v>45546</v>
      </c>
      <c r="B536" s="40">
        <v>45546</v>
      </c>
      <c r="C536" s="37" t="s">
        <v>4493</v>
      </c>
      <c r="D536" s="37" t="s">
        <v>4494</v>
      </c>
      <c r="E536" s="37" t="s">
        <v>3186</v>
      </c>
      <c r="F536" s="37" t="s">
        <v>691</v>
      </c>
      <c r="G536" s="38">
        <v>38555440</v>
      </c>
      <c r="H536" s="38">
        <v>0</v>
      </c>
      <c r="I536" s="38">
        <v>226750347</v>
      </c>
      <c r="J536" s="38">
        <v>0</v>
      </c>
      <c r="K536" s="37" t="s">
        <v>3689</v>
      </c>
      <c r="L536" s="37" t="s">
        <v>3690</v>
      </c>
      <c r="M536" s="37" t="s">
        <v>3187</v>
      </c>
      <c r="N536" s="37" t="s">
        <v>4495</v>
      </c>
      <c r="O536" s="37" t="s">
        <v>4495</v>
      </c>
      <c r="P536" s="37" t="s">
        <v>695</v>
      </c>
      <c r="Q536" s="22" t="str">
        <f t="shared" si="25"/>
        <v>S3.28.02</v>
      </c>
      <c r="R536" t="str">
        <f t="shared" si="26"/>
        <v>LUMIHanoi</v>
      </c>
      <c r="S536" s="22" t="s">
        <v>3146</v>
      </c>
      <c r="T536" s="8">
        <f t="shared" si="24"/>
        <v>9</v>
      </c>
      <c r="U536" t="s">
        <v>369</v>
      </c>
    </row>
    <row r="537" spans="1:21" hidden="1" x14ac:dyDescent="0.25">
      <c r="A537" s="40">
        <v>45546</v>
      </c>
      <c r="B537" s="40">
        <v>45546</v>
      </c>
      <c r="C537" s="37" t="s">
        <v>4493</v>
      </c>
      <c r="D537" s="37" t="s">
        <v>4496</v>
      </c>
      <c r="E537" s="37" t="s">
        <v>3186</v>
      </c>
      <c r="F537" s="37" t="s">
        <v>691</v>
      </c>
      <c r="G537" s="38">
        <v>3855544</v>
      </c>
      <c r="H537" s="38">
        <v>0</v>
      </c>
      <c r="I537" s="38">
        <v>230605891</v>
      </c>
      <c r="J537" s="38">
        <v>0</v>
      </c>
      <c r="K537" s="37" t="s">
        <v>3689</v>
      </c>
      <c r="L537" s="37" t="s">
        <v>3690</v>
      </c>
      <c r="M537" s="37" t="s">
        <v>3224</v>
      </c>
      <c r="N537" s="37" t="s">
        <v>4495</v>
      </c>
      <c r="O537" s="37" t="s">
        <v>4495</v>
      </c>
      <c r="P537" s="37" t="s">
        <v>695</v>
      </c>
      <c r="Q537" s="22" t="str">
        <f t="shared" si="25"/>
        <v>S3.28.02</v>
      </c>
      <c r="R537" t="str">
        <f t="shared" si="26"/>
        <v>LUMIHanoi</v>
      </c>
      <c r="S537" s="22" t="s">
        <v>3146</v>
      </c>
      <c r="T537" s="8">
        <f t="shared" si="24"/>
        <v>9</v>
      </c>
      <c r="U537" t="s">
        <v>369</v>
      </c>
    </row>
    <row r="538" spans="1:21" hidden="1" x14ac:dyDescent="0.25">
      <c r="A538" s="40">
        <v>45546</v>
      </c>
      <c r="B538" s="40">
        <v>45546</v>
      </c>
      <c r="C538" s="37" t="s">
        <v>4493</v>
      </c>
      <c r="D538" s="37" t="s">
        <v>4497</v>
      </c>
      <c r="E538" s="37" t="s">
        <v>3186</v>
      </c>
      <c r="F538" s="37" t="s">
        <v>691</v>
      </c>
      <c r="G538" s="38">
        <v>3855544</v>
      </c>
      <c r="H538" s="38">
        <v>0</v>
      </c>
      <c r="I538" s="38">
        <v>234461435</v>
      </c>
      <c r="J538" s="38">
        <v>0</v>
      </c>
      <c r="K538" s="37" t="s">
        <v>3689</v>
      </c>
      <c r="L538" s="37" t="s">
        <v>3690</v>
      </c>
      <c r="M538" s="37" t="s">
        <v>3224</v>
      </c>
      <c r="N538" s="37" t="s">
        <v>4495</v>
      </c>
      <c r="O538" s="37" t="s">
        <v>4495</v>
      </c>
      <c r="P538" s="37" t="s">
        <v>695</v>
      </c>
      <c r="Q538" s="22" t="str">
        <f t="shared" si="25"/>
        <v>S3.28.02</v>
      </c>
      <c r="R538" t="str">
        <f t="shared" si="26"/>
        <v>LUMIHanoi</v>
      </c>
      <c r="S538" s="22" t="s">
        <v>3146</v>
      </c>
      <c r="T538" s="8">
        <f t="shared" si="24"/>
        <v>9</v>
      </c>
      <c r="U538" t="s">
        <v>369</v>
      </c>
    </row>
    <row r="539" spans="1:21" hidden="1" x14ac:dyDescent="0.25">
      <c r="A539" s="40">
        <v>45546</v>
      </c>
      <c r="B539" s="40">
        <v>45546</v>
      </c>
      <c r="C539" s="37" t="s">
        <v>4493</v>
      </c>
      <c r="D539" s="37" t="s">
        <v>4498</v>
      </c>
      <c r="E539" s="37" t="s">
        <v>3186</v>
      </c>
      <c r="F539" s="37" t="s">
        <v>691</v>
      </c>
      <c r="G539" s="38">
        <v>1927772</v>
      </c>
      <c r="H539" s="38">
        <v>0</v>
      </c>
      <c r="I539" s="38">
        <v>236389207</v>
      </c>
      <c r="J539" s="38">
        <v>0</v>
      </c>
      <c r="K539" s="37" t="s">
        <v>3689</v>
      </c>
      <c r="L539" s="37" t="s">
        <v>3690</v>
      </c>
      <c r="M539" s="37" t="s">
        <v>3224</v>
      </c>
      <c r="N539" s="37" t="s">
        <v>4495</v>
      </c>
      <c r="O539" s="37" t="s">
        <v>4495</v>
      </c>
      <c r="P539" s="37" t="s">
        <v>695</v>
      </c>
      <c r="Q539" s="22" t="str">
        <f t="shared" si="25"/>
        <v>S3.28.02</v>
      </c>
      <c r="R539" t="str">
        <f t="shared" si="26"/>
        <v>LUMIHanoi</v>
      </c>
      <c r="S539" s="22" t="s">
        <v>3146</v>
      </c>
      <c r="T539" s="8">
        <f t="shared" si="24"/>
        <v>9</v>
      </c>
      <c r="U539" t="s">
        <v>369</v>
      </c>
    </row>
    <row r="540" spans="1:21" hidden="1" x14ac:dyDescent="0.25">
      <c r="A540" s="40">
        <v>45546</v>
      </c>
      <c r="B540" s="40">
        <v>45546</v>
      </c>
      <c r="C540" s="37" t="s">
        <v>4499</v>
      </c>
      <c r="D540" s="37" t="s">
        <v>4500</v>
      </c>
      <c r="E540" s="37" t="s">
        <v>3186</v>
      </c>
      <c r="F540" s="37" t="s">
        <v>691</v>
      </c>
      <c r="G540" s="38">
        <v>58710121</v>
      </c>
      <c r="H540" s="38">
        <v>0</v>
      </c>
      <c r="I540" s="38">
        <v>295099328</v>
      </c>
      <c r="J540" s="38">
        <v>0</v>
      </c>
      <c r="K540" s="37" t="s">
        <v>3689</v>
      </c>
      <c r="L540" s="37" t="s">
        <v>3690</v>
      </c>
      <c r="M540" s="37" t="s">
        <v>3187</v>
      </c>
      <c r="N540" s="37" t="s">
        <v>4501</v>
      </c>
      <c r="O540" s="37" t="s">
        <v>4501</v>
      </c>
      <c r="P540" s="37" t="s">
        <v>695</v>
      </c>
      <c r="Q540" s="22" t="str">
        <f t="shared" si="25"/>
        <v>S3.28.05</v>
      </c>
      <c r="R540" t="str">
        <f t="shared" si="26"/>
        <v>LUMIHanoi</v>
      </c>
      <c r="S540" s="22" t="s">
        <v>3146</v>
      </c>
      <c r="T540" s="8">
        <f t="shared" si="24"/>
        <v>9</v>
      </c>
      <c r="U540" t="s">
        <v>369</v>
      </c>
    </row>
    <row r="541" spans="1:21" hidden="1" x14ac:dyDescent="0.25">
      <c r="A541" s="40">
        <v>45546</v>
      </c>
      <c r="B541" s="40">
        <v>45546</v>
      </c>
      <c r="C541" s="37" t="s">
        <v>4499</v>
      </c>
      <c r="D541" s="37" t="s">
        <v>4502</v>
      </c>
      <c r="E541" s="37" t="s">
        <v>3186</v>
      </c>
      <c r="F541" s="37" t="s">
        <v>691</v>
      </c>
      <c r="G541" s="38">
        <v>5871012</v>
      </c>
      <c r="H541" s="38">
        <v>0</v>
      </c>
      <c r="I541" s="38">
        <v>300970340</v>
      </c>
      <c r="J541" s="38">
        <v>0</v>
      </c>
      <c r="K541" s="37" t="s">
        <v>3689</v>
      </c>
      <c r="L541" s="37" t="s">
        <v>3690</v>
      </c>
      <c r="M541" s="37" t="s">
        <v>3224</v>
      </c>
      <c r="N541" s="37" t="s">
        <v>4501</v>
      </c>
      <c r="O541" s="37" t="s">
        <v>4501</v>
      </c>
      <c r="P541" s="37" t="s">
        <v>695</v>
      </c>
      <c r="Q541" s="22" t="str">
        <f t="shared" si="25"/>
        <v>S3.28.05</v>
      </c>
      <c r="R541" t="str">
        <f t="shared" si="26"/>
        <v>LUMIHanoi</v>
      </c>
      <c r="S541" s="22" t="s">
        <v>3146</v>
      </c>
      <c r="T541" s="8">
        <f t="shared" si="24"/>
        <v>9</v>
      </c>
      <c r="U541" t="s">
        <v>369</v>
      </c>
    </row>
    <row r="542" spans="1:21" hidden="1" x14ac:dyDescent="0.25">
      <c r="A542" s="40">
        <v>45546</v>
      </c>
      <c r="B542" s="40">
        <v>45546</v>
      </c>
      <c r="C542" s="37" t="s">
        <v>4499</v>
      </c>
      <c r="D542" s="37" t="s">
        <v>4503</v>
      </c>
      <c r="E542" s="37" t="s">
        <v>3186</v>
      </c>
      <c r="F542" s="37" t="s">
        <v>691</v>
      </c>
      <c r="G542" s="38">
        <v>5871012</v>
      </c>
      <c r="H542" s="38">
        <v>0</v>
      </c>
      <c r="I542" s="38">
        <v>306841352</v>
      </c>
      <c r="J542" s="38">
        <v>0</v>
      </c>
      <c r="K542" s="37" t="s">
        <v>3689</v>
      </c>
      <c r="L542" s="37" t="s">
        <v>3690</v>
      </c>
      <c r="M542" s="37" t="s">
        <v>3224</v>
      </c>
      <c r="N542" s="37" t="s">
        <v>4501</v>
      </c>
      <c r="O542" s="37" t="s">
        <v>4501</v>
      </c>
      <c r="P542" s="37" t="s">
        <v>695</v>
      </c>
      <c r="Q542" s="22" t="str">
        <f t="shared" si="25"/>
        <v>S3.28.05</v>
      </c>
      <c r="R542" t="str">
        <f t="shared" si="26"/>
        <v>LUMIHanoi</v>
      </c>
      <c r="S542" s="22" t="s">
        <v>3146</v>
      </c>
      <c r="T542" s="8">
        <f t="shared" si="24"/>
        <v>9</v>
      </c>
      <c r="U542" t="s">
        <v>369</v>
      </c>
    </row>
    <row r="543" spans="1:21" hidden="1" x14ac:dyDescent="0.25">
      <c r="A543" s="40">
        <v>45546</v>
      </c>
      <c r="B543" s="40">
        <v>45546</v>
      </c>
      <c r="C543" s="37" t="s">
        <v>4499</v>
      </c>
      <c r="D543" s="37" t="s">
        <v>4504</v>
      </c>
      <c r="E543" s="37" t="s">
        <v>3186</v>
      </c>
      <c r="F543" s="37" t="s">
        <v>691</v>
      </c>
      <c r="G543" s="38">
        <v>2935506</v>
      </c>
      <c r="H543" s="38">
        <v>0</v>
      </c>
      <c r="I543" s="38">
        <v>309776858</v>
      </c>
      <c r="J543" s="38">
        <v>0</v>
      </c>
      <c r="K543" s="37" t="s">
        <v>3689</v>
      </c>
      <c r="L543" s="37" t="s">
        <v>3690</v>
      </c>
      <c r="M543" s="37" t="s">
        <v>3224</v>
      </c>
      <c r="N543" s="37" t="s">
        <v>4501</v>
      </c>
      <c r="O543" s="37" t="s">
        <v>4501</v>
      </c>
      <c r="P543" s="37" t="s">
        <v>695</v>
      </c>
      <c r="Q543" s="22" t="str">
        <f t="shared" si="25"/>
        <v>S3.28.05</v>
      </c>
      <c r="R543" t="str">
        <f t="shared" si="26"/>
        <v>LUMIHanoi</v>
      </c>
      <c r="S543" s="22" t="s">
        <v>3146</v>
      </c>
      <c r="T543" s="8">
        <f t="shared" si="24"/>
        <v>9</v>
      </c>
      <c r="U543" t="s">
        <v>369</v>
      </c>
    </row>
    <row r="544" spans="1:21" hidden="1" x14ac:dyDescent="0.25">
      <c r="A544" s="40">
        <v>45546</v>
      </c>
      <c r="B544" s="40">
        <v>45546</v>
      </c>
      <c r="C544" s="37" t="s">
        <v>4505</v>
      </c>
      <c r="D544" s="37" t="s">
        <v>4506</v>
      </c>
      <c r="E544" s="37" t="s">
        <v>3186</v>
      </c>
      <c r="F544" s="37" t="s">
        <v>691</v>
      </c>
      <c r="G544" s="38">
        <v>1291609</v>
      </c>
      <c r="H544" s="38">
        <v>0</v>
      </c>
      <c r="I544" s="38">
        <v>311068467</v>
      </c>
      <c r="J544" s="38">
        <v>0</v>
      </c>
      <c r="K544" s="37" t="s">
        <v>3689</v>
      </c>
      <c r="L544" s="37" t="s">
        <v>3690</v>
      </c>
      <c r="M544" s="37" t="s">
        <v>3224</v>
      </c>
      <c r="N544" s="37" t="s">
        <v>4475</v>
      </c>
      <c r="O544" s="37" t="s">
        <v>4475</v>
      </c>
      <c r="P544" s="37" t="s">
        <v>695</v>
      </c>
      <c r="Q544" s="22" t="str">
        <f t="shared" si="25"/>
        <v>S6.04.20</v>
      </c>
      <c r="R544" t="str">
        <f t="shared" si="26"/>
        <v>LUMIHanoi</v>
      </c>
      <c r="S544" s="22" t="s">
        <v>3146</v>
      </c>
      <c r="T544" s="8">
        <f t="shared" si="24"/>
        <v>9</v>
      </c>
      <c r="U544" t="s">
        <v>369</v>
      </c>
    </row>
    <row r="545" spans="1:21" hidden="1" x14ac:dyDescent="0.25">
      <c r="A545" s="40">
        <v>45546</v>
      </c>
      <c r="B545" s="40">
        <v>45546</v>
      </c>
      <c r="C545" s="37" t="s">
        <v>4507</v>
      </c>
      <c r="D545" s="37" t="s">
        <v>4508</v>
      </c>
      <c r="E545" s="37" t="s">
        <v>3186</v>
      </c>
      <c r="F545" s="37" t="s">
        <v>691</v>
      </c>
      <c r="G545" s="38">
        <v>1345068</v>
      </c>
      <c r="H545" s="38">
        <v>0</v>
      </c>
      <c r="I545" s="38">
        <v>312413535</v>
      </c>
      <c r="J545" s="38">
        <v>0</v>
      </c>
      <c r="K545" s="37" t="s">
        <v>3689</v>
      </c>
      <c r="L545" s="37" t="s">
        <v>3690</v>
      </c>
      <c r="M545" s="37" t="s">
        <v>3224</v>
      </c>
      <c r="N545" s="37" t="s">
        <v>4472</v>
      </c>
      <c r="O545" s="37" t="s">
        <v>4472</v>
      </c>
      <c r="P545" s="37" t="s">
        <v>695</v>
      </c>
      <c r="Q545" s="22" t="str">
        <f t="shared" si="25"/>
        <v>S6.24.16</v>
      </c>
      <c r="R545" t="str">
        <f t="shared" si="26"/>
        <v>LUMIHanoi</v>
      </c>
      <c r="S545" s="22" t="s">
        <v>3146</v>
      </c>
      <c r="T545" s="8">
        <f t="shared" si="24"/>
        <v>9</v>
      </c>
      <c r="U545" t="s">
        <v>369</v>
      </c>
    </row>
    <row r="546" spans="1:21" hidden="1" x14ac:dyDescent="0.25">
      <c r="A546" s="40">
        <v>45546</v>
      </c>
      <c r="B546" s="40">
        <v>45546</v>
      </c>
      <c r="C546" s="37" t="s">
        <v>4509</v>
      </c>
      <c r="D546" s="37" t="s">
        <v>4510</v>
      </c>
      <c r="E546" s="37" t="s">
        <v>3186</v>
      </c>
      <c r="F546" s="37" t="s">
        <v>691</v>
      </c>
      <c r="G546" s="38">
        <v>1373343</v>
      </c>
      <c r="H546" s="38">
        <v>0</v>
      </c>
      <c r="I546" s="38">
        <v>313786878</v>
      </c>
      <c r="J546" s="38">
        <v>0</v>
      </c>
      <c r="K546" s="37" t="s">
        <v>3689</v>
      </c>
      <c r="L546" s="37" t="s">
        <v>3690</v>
      </c>
      <c r="M546" s="37" t="s">
        <v>3224</v>
      </c>
      <c r="N546" s="37" t="s">
        <v>4480</v>
      </c>
      <c r="O546" s="37" t="s">
        <v>4480</v>
      </c>
      <c r="P546" s="37" t="s">
        <v>695</v>
      </c>
      <c r="Q546" s="22" t="str">
        <f t="shared" si="25"/>
        <v>S6.30.11</v>
      </c>
      <c r="R546" t="str">
        <f t="shared" si="26"/>
        <v>LUMIHanoi</v>
      </c>
      <c r="S546" s="22" t="s">
        <v>3146</v>
      </c>
      <c r="T546" s="8">
        <f t="shared" si="24"/>
        <v>9</v>
      </c>
      <c r="U546" t="s">
        <v>369</v>
      </c>
    </row>
    <row r="547" spans="1:21" hidden="1" x14ac:dyDescent="0.25">
      <c r="A547" s="40">
        <v>45546</v>
      </c>
      <c r="B547" s="40">
        <v>45546</v>
      </c>
      <c r="C547" s="37" t="s">
        <v>4511</v>
      </c>
      <c r="D547" s="37" t="s">
        <v>4512</v>
      </c>
      <c r="E547" s="37" t="s">
        <v>3186</v>
      </c>
      <c r="F547" s="37" t="s">
        <v>691</v>
      </c>
      <c r="G547" s="38">
        <v>26729443</v>
      </c>
      <c r="H547" s="38">
        <v>0</v>
      </c>
      <c r="I547" s="38">
        <v>340516321</v>
      </c>
      <c r="J547" s="38">
        <v>0</v>
      </c>
      <c r="K547" s="37" t="s">
        <v>3689</v>
      </c>
      <c r="L547" s="37" t="s">
        <v>3690</v>
      </c>
      <c r="M547" s="37" t="s">
        <v>3187</v>
      </c>
      <c r="N547" s="37" t="s">
        <v>4513</v>
      </c>
      <c r="O547" s="37" t="s">
        <v>4513</v>
      </c>
      <c r="P547" s="37" t="s">
        <v>695</v>
      </c>
      <c r="Q547" s="22" t="str">
        <f t="shared" si="25"/>
        <v>S6.30.15</v>
      </c>
      <c r="R547" t="str">
        <f t="shared" si="26"/>
        <v>LUMIHanoi</v>
      </c>
      <c r="S547" s="22" t="s">
        <v>3146</v>
      </c>
      <c r="T547" s="8">
        <f t="shared" si="24"/>
        <v>9</v>
      </c>
      <c r="U547" t="s">
        <v>369</v>
      </c>
    </row>
    <row r="548" spans="1:21" hidden="1" x14ac:dyDescent="0.25">
      <c r="A548" s="40">
        <v>45546</v>
      </c>
      <c r="B548" s="40">
        <v>45546</v>
      </c>
      <c r="C548" s="37" t="s">
        <v>4511</v>
      </c>
      <c r="D548" s="37" t="s">
        <v>4514</v>
      </c>
      <c r="E548" s="37" t="s">
        <v>3186</v>
      </c>
      <c r="F548" s="37" t="s">
        <v>691</v>
      </c>
      <c r="G548" s="38">
        <v>2672944</v>
      </c>
      <c r="H548" s="38">
        <v>0</v>
      </c>
      <c r="I548" s="38">
        <v>343189265</v>
      </c>
      <c r="J548" s="38">
        <v>0</v>
      </c>
      <c r="K548" s="37" t="s">
        <v>3689</v>
      </c>
      <c r="L548" s="37" t="s">
        <v>3690</v>
      </c>
      <c r="M548" s="37" t="s">
        <v>3224</v>
      </c>
      <c r="N548" s="37" t="s">
        <v>4513</v>
      </c>
      <c r="O548" s="37" t="s">
        <v>4513</v>
      </c>
      <c r="P548" s="37" t="s">
        <v>695</v>
      </c>
      <c r="Q548" s="22" t="str">
        <f t="shared" si="25"/>
        <v>S6.30.15</v>
      </c>
      <c r="R548" t="str">
        <f t="shared" si="26"/>
        <v>LUMIHanoi</v>
      </c>
      <c r="S548" s="22" t="s">
        <v>3146</v>
      </c>
      <c r="T548" s="8">
        <f t="shared" si="24"/>
        <v>9</v>
      </c>
      <c r="U548" t="s">
        <v>369</v>
      </c>
    </row>
    <row r="549" spans="1:21" hidden="1" x14ac:dyDescent="0.25">
      <c r="A549" s="40">
        <v>45546</v>
      </c>
      <c r="B549" s="40">
        <v>45546</v>
      </c>
      <c r="C549" s="37" t="s">
        <v>4511</v>
      </c>
      <c r="D549" s="37" t="s">
        <v>4515</v>
      </c>
      <c r="E549" s="37" t="s">
        <v>3186</v>
      </c>
      <c r="F549" s="37" t="s">
        <v>691</v>
      </c>
      <c r="G549" s="38">
        <v>2672944</v>
      </c>
      <c r="H549" s="38">
        <v>0</v>
      </c>
      <c r="I549" s="38">
        <v>345862209</v>
      </c>
      <c r="J549" s="38">
        <v>0</v>
      </c>
      <c r="K549" s="37" t="s">
        <v>3689</v>
      </c>
      <c r="L549" s="37" t="s">
        <v>3690</v>
      </c>
      <c r="M549" s="37" t="s">
        <v>3224</v>
      </c>
      <c r="N549" s="37" t="s">
        <v>4513</v>
      </c>
      <c r="O549" s="37" t="s">
        <v>4513</v>
      </c>
      <c r="P549" s="37" t="s">
        <v>695</v>
      </c>
      <c r="Q549" s="22" t="str">
        <f t="shared" si="25"/>
        <v>S6.30.15</v>
      </c>
      <c r="R549" t="str">
        <f t="shared" si="26"/>
        <v>LUMIHanoi</v>
      </c>
      <c r="S549" s="22" t="s">
        <v>3146</v>
      </c>
      <c r="T549" s="8">
        <f t="shared" si="24"/>
        <v>9</v>
      </c>
      <c r="U549" t="s">
        <v>369</v>
      </c>
    </row>
    <row r="550" spans="1:21" hidden="1" x14ac:dyDescent="0.25">
      <c r="A550" s="40">
        <v>45546</v>
      </c>
      <c r="B550" s="40">
        <v>45546</v>
      </c>
      <c r="C550" s="37" t="s">
        <v>4511</v>
      </c>
      <c r="D550" s="37" t="s">
        <v>4516</v>
      </c>
      <c r="E550" s="37" t="s">
        <v>3186</v>
      </c>
      <c r="F550" s="37" t="s">
        <v>691</v>
      </c>
      <c r="G550" s="38">
        <v>1336472</v>
      </c>
      <c r="H550" s="38">
        <v>0</v>
      </c>
      <c r="I550" s="38">
        <v>347198681</v>
      </c>
      <c r="J550" s="38">
        <v>0</v>
      </c>
      <c r="K550" s="37" t="s">
        <v>3689</v>
      </c>
      <c r="L550" s="37" t="s">
        <v>3690</v>
      </c>
      <c r="M550" s="37" t="s">
        <v>3224</v>
      </c>
      <c r="N550" s="37" t="s">
        <v>4513</v>
      </c>
      <c r="O550" s="37" t="s">
        <v>4513</v>
      </c>
      <c r="P550" s="37" t="s">
        <v>695</v>
      </c>
      <c r="Q550" s="22" t="str">
        <f t="shared" si="25"/>
        <v>S6.30.15</v>
      </c>
      <c r="R550" t="str">
        <f t="shared" si="26"/>
        <v>LUMIHanoi</v>
      </c>
      <c r="S550" s="22" t="s">
        <v>3146</v>
      </c>
      <c r="T550" s="8">
        <f t="shared" si="24"/>
        <v>9</v>
      </c>
      <c r="U550" t="s">
        <v>369</v>
      </c>
    </row>
    <row r="551" spans="1:21" hidden="1" x14ac:dyDescent="0.25">
      <c r="A551" s="40">
        <v>45546</v>
      </c>
      <c r="B551" s="40">
        <v>45546</v>
      </c>
      <c r="C551" s="37" t="s">
        <v>4517</v>
      </c>
      <c r="D551" s="37" t="s">
        <v>4518</v>
      </c>
      <c r="E551" s="37" t="s">
        <v>3186</v>
      </c>
      <c r="F551" s="37" t="s">
        <v>603</v>
      </c>
      <c r="G551" s="38">
        <v>27664487</v>
      </c>
      <c r="H551" s="38">
        <v>0</v>
      </c>
      <c r="I551" s="38">
        <v>374863168</v>
      </c>
      <c r="J551" s="38">
        <v>0</v>
      </c>
      <c r="K551" s="37" t="s">
        <v>4519</v>
      </c>
      <c r="L551" s="37" t="s">
        <v>4520</v>
      </c>
      <c r="M551" s="37" t="s">
        <v>3187</v>
      </c>
      <c r="N551" s="37" t="s">
        <v>4463</v>
      </c>
      <c r="O551" s="37" t="s">
        <v>4463</v>
      </c>
      <c r="P551" s="37" t="s">
        <v>695</v>
      </c>
      <c r="Q551" s="22" t="str">
        <f t="shared" si="25"/>
        <v>S1.11.16</v>
      </c>
      <c r="R551" t="str">
        <f t="shared" si="26"/>
        <v>LUMIHanoi</v>
      </c>
      <c r="S551" s="22" t="s">
        <v>3146</v>
      </c>
      <c r="T551" s="8">
        <f t="shared" si="24"/>
        <v>9</v>
      </c>
      <c r="U551" t="s">
        <v>369</v>
      </c>
    </row>
    <row r="552" spans="1:21" hidden="1" x14ac:dyDescent="0.25">
      <c r="A552" s="40">
        <v>45546</v>
      </c>
      <c r="B552" s="40">
        <v>45546</v>
      </c>
      <c r="C552" s="37" t="s">
        <v>4521</v>
      </c>
      <c r="D552" s="37" t="s">
        <v>4522</v>
      </c>
      <c r="E552" s="37" t="s">
        <v>3186</v>
      </c>
      <c r="F552" s="37" t="s">
        <v>603</v>
      </c>
      <c r="G552" s="38">
        <v>62265141</v>
      </c>
      <c r="H552" s="38">
        <v>0</v>
      </c>
      <c r="I552" s="38">
        <v>437128309</v>
      </c>
      <c r="J552" s="38">
        <v>0</v>
      </c>
      <c r="K552" s="37" t="s">
        <v>4519</v>
      </c>
      <c r="L552" s="37" t="s">
        <v>4520</v>
      </c>
      <c r="M552" s="37" t="s">
        <v>3187</v>
      </c>
      <c r="N552" s="37" t="s">
        <v>4466</v>
      </c>
      <c r="O552" s="37" t="s">
        <v>4466</v>
      </c>
      <c r="P552" s="37" t="s">
        <v>695</v>
      </c>
      <c r="Q552" s="22" t="str">
        <f t="shared" si="25"/>
        <v>S1.23.05</v>
      </c>
      <c r="R552" t="str">
        <f t="shared" si="26"/>
        <v>LUMIHanoi</v>
      </c>
      <c r="S552" s="22" t="s">
        <v>3146</v>
      </c>
      <c r="T552" s="8">
        <f t="shared" si="24"/>
        <v>9</v>
      </c>
      <c r="U552" t="s">
        <v>369</v>
      </c>
    </row>
    <row r="553" spans="1:21" hidden="1" x14ac:dyDescent="0.25">
      <c r="A553" s="40">
        <v>45546</v>
      </c>
      <c r="B553" s="40">
        <v>45546</v>
      </c>
      <c r="C553" s="37" t="s">
        <v>4523</v>
      </c>
      <c r="D553" s="37" t="s">
        <v>4524</v>
      </c>
      <c r="E553" s="37" t="s">
        <v>3186</v>
      </c>
      <c r="F553" s="37" t="s">
        <v>603</v>
      </c>
      <c r="G553" s="38">
        <v>62432714</v>
      </c>
      <c r="H553" s="38">
        <v>0</v>
      </c>
      <c r="I553" s="38">
        <v>499561023</v>
      </c>
      <c r="J553" s="38">
        <v>0</v>
      </c>
      <c r="K553" s="37" t="s">
        <v>4519</v>
      </c>
      <c r="L553" s="37" t="s">
        <v>4520</v>
      </c>
      <c r="M553" s="37" t="s">
        <v>3187</v>
      </c>
      <c r="N553" s="37" t="s">
        <v>4469</v>
      </c>
      <c r="O553" s="37" t="s">
        <v>4469</v>
      </c>
      <c r="P553" s="37" t="s">
        <v>695</v>
      </c>
      <c r="Q553" s="22" t="str">
        <f t="shared" si="25"/>
        <v>S1.28.03</v>
      </c>
      <c r="R553" t="str">
        <f t="shared" si="26"/>
        <v>LUMIHanoi</v>
      </c>
      <c r="S553" s="22" t="s">
        <v>3146</v>
      </c>
      <c r="T553" s="8">
        <f t="shared" si="24"/>
        <v>9</v>
      </c>
      <c r="U553" t="s">
        <v>369</v>
      </c>
    </row>
    <row r="554" spans="1:21" hidden="1" x14ac:dyDescent="0.25">
      <c r="A554" s="40">
        <v>45546</v>
      </c>
      <c r="B554" s="40">
        <v>45546</v>
      </c>
      <c r="C554" s="37" t="s">
        <v>4525</v>
      </c>
      <c r="D554" s="37" t="s">
        <v>4526</v>
      </c>
      <c r="E554" s="37" t="s">
        <v>3186</v>
      </c>
      <c r="F554" s="37" t="s">
        <v>603</v>
      </c>
      <c r="G554" s="38">
        <v>2766449</v>
      </c>
      <c r="H554" s="38">
        <v>0</v>
      </c>
      <c r="I554" s="38">
        <v>502327472</v>
      </c>
      <c r="J554" s="38">
        <v>0</v>
      </c>
      <c r="K554" s="37" t="s">
        <v>4527</v>
      </c>
      <c r="L554" s="37" t="s">
        <v>4528</v>
      </c>
      <c r="M554" s="37" t="s">
        <v>3224</v>
      </c>
      <c r="N554" s="37" t="s">
        <v>4463</v>
      </c>
      <c r="O554" s="37" t="s">
        <v>4463</v>
      </c>
      <c r="P554" s="37" t="s">
        <v>695</v>
      </c>
      <c r="Q554" s="22" t="str">
        <f t="shared" si="25"/>
        <v>S1.11.16</v>
      </c>
      <c r="R554" t="str">
        <f t="shared" si="26"/>
        <v>LUMIHanoi</v>
      </c>
      <c r="S554" s="22" t="s">
        <v>3146</v>
      </c>
      <c r="T554" s="8">
        <f t="shared" si="24"/>
        <v>9</v>
      </c>
      <c r="U554" t="s">
        <v>369</v>
      </c>
    </row>
    <row r="555" spans="1:21" hidden="1" x14ac:dyDescent="0.25">
      <c r="A555" s="40">
        <v>45546</v>
      </c>
      <c r="B555" s="40">
        <v>45546</v>
      </c>
      <c r="C555" s="37" t="s">
        <v>4529</v>
      </c>
      <c r="D555" s="37" t="s">
        <v>4530</v>
      </c>
      <c r="E555" s="37" t="s">
        <v>3186</v>
      </c>
      <c r="F555" s="37" t="s">
        <v>603</v>
      </c>
      <c r="G555" s="38">
        <v>6243272</v>
      </c>
      <c r="H555" s="38">
        <v>0</v>
      </c>
      <c r="I555" s="38">
        <v>508570744</v>
      </c>
      <c r="J555" s="38">
        <v>0</v>
      </c>
      <c r="K555" s="37" t="s">
        <v>4527</v>
      </c>
      <c r="L555" s="37" t="s">
        <v>4528</v>
      </c>
      <c r="M555" s="37" t="s">
        <v>3224</v>
      </c>
      <c r="N555" s="37" t="s">
        <v>4469</v>
      </c>
      <c r="O555" s="37" t="s">
        <v>4469</v>
      </c>
      <c r="P555" s="37" t="s">
        <v>695</v>
      </c>
      <c r="Q555" s="22" t="str">
        <f t="shared" si="25"/>
        <v>S1.28.03</v>
      </c>
      <c r="R555" t="str">
        <f t="shared" si="26"/>
        <v>LUMIHanoi</v>
      </c>
      <c r="S555" s="22" t="s">
        <v>3146</v>
      </c>
      <c r="T555" s="8">
        <f t="shared" si="24"/>
        <v>9</v>
      </c>
      <c r="U555" t="s">
        <v>369</v>
      </c>
    </row>
    <row r="556" spans="1:21" hidden="1" x14ac:dyDescent="0.25">
      <c r="A556" s="40">
        <v>45546</v>
      </c>
      <c r="B556" s="40">
        <v>45546</v>
      </c>
      <c r="C556" s="37" t="s">
        <v>4531</v>
      </c>
      <c r="D556" s="37" t="s">
        <v>4532</v>
      </c>
      <c r="E556" s="37" t="s">
        <v>3186</v>
      </c>
      <c r="F556" s="37" t="s">
        <v>603</v>
      </c>
      <c r="G556" s="38">
        <v>6226514</v>
      </c>
      <c r="H556" s="38">
        <v>0</v>
      </c>
      <c r="I556" s="38">
        <v>514797258</v>
      </c>
      <c r="J556" s="38">
        <v>0</v>
      </c>
      <c r="K556" s="37" t="s">
        <v>4527</v>
      </c>
      <c r="L556" s="37" t="s">
        <v>4528</v>
      </c>
      <c r="M556" s="37" t="s">
        <v>3224</v>
      </c>
      <c r="N556" s="37" t="s">
        <v>4466</v>
      </c>
      <c r="O556" s="37" t="s">
        <v>4466</v>
      </c>
      <c r="P556" s="37" t="s">
        <v>695</v>
      </c>
      <c r="Q556" s="22" t="str">
        <f t="shared" si="25"/>
        <v>S1.23.05</v>
      </c>
      <c r="R556" t="str">
        <f t="shared" si="26"/>
        <v>LUMIHanoi</v>
      </c>
      <c r="S556" s="22" t="s">
        <v>3146</v>
      </c>
      <c r="T556" s="8">
        <f t="shared" si="24"/>
        <v>9</v>
      </c>
      <c r="U556" t="s">
        <v>369</v>
      </c>
    </row>
    <row r="557" spans="1:21" hidden="1" x14ac:dyDescent="0.25">
      <c r="A557" s="40">
        <v>45546</v>
      </c>
      <c r="B557" s="40">
        <v>45546</v>
      </c>
      <c r="C557" s="37" t="s">
        <v>4533</v>
      </c>
      <c r="D557" s="37" t="s">
        <v>4534</v>
      </c>
      <c r="E557" s="37" t="s">
        <v>3186</v>
      </c>
      <c r="F557" s="37" t="s">
        <v>603</v>
      </c>
      <c r="G557" s="38">
        <v>26901369</v>
      </c>
      <c r="H557" s="38">
        <v>0</v>
      </c>
      <c r="I557" s="38">
        <v>541698627</v>
      </c>
      <c r="J557" s="38">
        <v>0</v>
      </c>
      <c r="K557" s="37" t="s">
        <v>4527</v>
      </c>
      <c r="L557" s="37" t="s">
        <v>4528</v>
      </c>
      <c r="M557" s="37" t="s">
        <v>3187</v>
      </c>
      <c r="N557" s="37" t="s">
        <v>4472</v>
      </c>
      <c r="O557" s="37" t="s">
        <v>4472</v>
      </c>
      <c r="P557" s="37" t="s">
        <v>695</v>
      </c>
      <c r="Q557" s="22" t="str">
        <f t="shared" si="25"/>
        <v>S6.24.16</v>
      </c>
      <c r="R557" t="str">
        <f t="shared" si="26"/>
        <v>LUMIHanoi</v>
      </c>
      <c r="S557" s="22" t="s">
        <v>3146</v>
      </c>
      <c r="T557" s="8">
        <f t="shared" si="24"/>
        <v>9</v>
      </c>
      <c r="U557" t="s">
        <v>369</v>
      </c>
    </row>
    <row r="558" spans="1:21" hidden="1" x14ac:dyDescent="0.25">
      <c r="A558" s="40">
        <v>45546</v>
      </c>
      <c r="B558" s="40">
        <v>45546</v>
      </c>
      <c r="C558" s="37" t="s">
        <v>4533</v>
      </c>
      <c r="D558" s="37" t="s">
        <v>4535</v>
      </c>
      <c r="E558" s="37" t="s">
        <v>3186</v>
      </c>
      <c r="F558" s="37" t="s">
        <v>603</v>
      </c>
      <c r="G558" s="38">
        <v>2690137</v>
      </c>
      <c r="H558" s="38">
        <v>0</v>
      </c>
      <c r="I558" s="38">
        <v>544388764</v>
      </c>
      <c r="J558" s="38">
        <v>0</v>
      </c>
      <c r="K558" s="37" t="s">
        <v>4527</v>
      </c>
      <c r="L558" s="37" t="s">
        <v>4528</v>
      </c>
      <c r="M558" s="37" t="s">
        <v>3224</v>
      </c>
      <c r="N558" s="37" t="s">
        <v>4472</v>
      </c>
      <c r="O558" s="37" t="s">
        <v>4472</v>
      </c>
      <c r="P558" s="37" t="s">
        <v>695</v>
      </c>
      <c r="Q558" s="22" t="str">
        <f t="shared" si="25"/>
        <v>S6.24.16</v>
      </c>
      <c r="R558" t="str">
        <f t="shared" si="26"/>
        <v>LUMIHanoi</v>
      </c>
      <c r="S558" s="22" t="s">
        <v>3146</v>
      </c>
      <c r="T558" s="8">
        <f t="shared" si="24"/>
        <v>9</v>
      </c>
      <c r="U558" t="s">
        <v>369</v>
      </c>
    </row>
    <row r="559" spans="1:21" hidden="1" x14ac:dyDescent="0.25">
      <c r="A559" s="40">
        <v>45546</v>
      </c>
      <c r="B559" s="40">
        <v>45546</v>
      </c>
      <c r="C559" s="37" t="s">
        <v>4536</v>
      </c>
      <c r="D559" s="37" t="s">
        <v>4537</v>
      </c>
      <c r="E559" s="37" t="s">
        <v>3186</v>
      </c>
      <c r="F559" s="37" t="s">
        <v>603</v>
      </c>
      <c r="G559" s="38">
        <v>51975967</v>
      </c>
      <c r="H559" s="38">
        <v>0</v>
      </c>
      <c r="I559" s="38">
        <v>596364731</v>
      </c>
      <c r="J559" s="38">
        <v>0</v>
      </c>
      <c r="K559" s="37" t="s">
        <v>1025</v>
      </c>
      <c r="L559" s="37" t="s">
        <v>1026</v>
      </c>
      <c r="M559" s="37" t="s">
        <v>3187</v>
      </c>
      <c r="N559" s="37" t="s">
        <v>4538</v>
      </c>
      <c r="O559" s="37" t="s">
        <v>4538</v>
      </c>
      <c r="P559" s="37" t="s">
        <v>695</v>
      </c>
      <c r="Q559" s="22" t="str">
        <f t="shared" ref="Q559:Q622" si="27">IFERROR(LEFT(N559,FIND("_",N559)-1),"")</f>
        <v>S6.04.15</v>
      </c>
      <c r="R559" t="str">
        <f t="shared" si="26"/>
        <v>LUMIHanoi</v>
      </c>
      <c r="S559" s="22" t="s">
        <v>3146</v>
      </c>
      <c r="T559" s="8">
        <f t="shared" ref="T559:T622" si="28">+MONTH(A559)</f>
        <v>9</v>
      </c>
      <c r="U559" t="s">
        <v>369</v>
      </c>
    </row>
    <row r="560" spans="1:21" hidden="1" x14ac:dyDescent="0.25">
      <c r="A560" s="40">
        <v>45546</v>
      </c>
      <c r="B560" s="40">
        <v>45546</v>
      </c>
      <c r="C560" s="37" t="s">
        <v>4539</v>
      </c>
      <c r="D560" s="37" t="s">
        <v>4540</v>
      </c>
      <c r="E560" s="37" t="s">
        <v>3186</v>
      </c>
      <c r="F560" s="37" t="s">
        <v>603</v>
      </c>
      <c r="G560" s="38">
        <v>2163126</v>
      </c>
      <c r="H560" s="38">
        <v>0</v>
      </c>
      <c r="I560" s="38">
        <v>598527857</v>
      </c>
      <c r="J560" s="38">
        <v>0</v>
      </c>
      <c r="K560" s="37" t="s">
        <v>699</v>
      </c>
      <c r="L560" s="37" t="s">
        <v>700</v>
      </c>
      <c r="M560" s="37" t="s">
        <v>3224</v>
      </c>
      <c r="N560" s="37" t="s">
        <v>3467</v>
      </c>
      <c r="O560" s="37" t="s">
        <v>3467</v>
      </c>
      <c r="P560" s="37" t="s">
        <v>695</v>
      </c>
      <c r="Q560" s="22" t="str">
        <f t="shared" si="27"/>
        <v>S12210</v>
      </c>
      <c r="R560" t="str">
        <f t="shared" si="26"/>
        <v>Symphony</v>
      </c>
      <c r="S560" s="22" t="s">
        <v>3146</v>
      </c>
      <c r="T560" s="8">
        <f t="shared" si="28"/>
        <v>9</v>
      </c>
      <c r="U560" t="s">
        <v>369</v>
      </c>
    </row>
    <row r="561" spans="1:21" hidden="1" x14ac:dyDescent="0.25">
      <c r="A561" s="40">
        <v>45546</v>
      </c>
      <c r="B561" s="40">
        <v>45546</v>
      </c>
      <c r="C561" s="37" t="s">
        <v>4541</v>
      </c>
      <c r="D561" s="37" t="s">
        <v>4542</v>
      </c>
      <c r="E561" s="37" t="s">
        <v>3186</v>
      </c>
      <c r="F561" s="37" t="s">
        <v>603</v>
      </c>
      <c r="G561" s="38">
        <v>27466860</v>
      </c>
      <c r="H561" s="38">
        <v>0</v>
      </c>
      <c r="I561" s="38">
        <v>625994717</v>
      </c>
      <c r="J561" s="38">
        <v>0</v>
      </c>
      <c r="K561" s="37" t="s">
        <v>699</v>
      </c>
      <c r="L561" s="37" t="s">
        <v>700</v>
      </c>
      <c r="M561" s="37" t="s">
        <v>3187</v>
      </c>
      <c r="N561" s="37" t="s">
        <v>4480</v>
      </c>
      <c r="O561" s="37" t="s">
        <v>4480</v>
      </c>
      <c r="P561" s="37" t="s">
        <v>695</v>
      </c>
      <c r="Q561" s="22" t="str">
        <f t="shared" si="27"/>
        <v>S6.30.11</v>
      </c>
      <c r="R561" t="str">
        <f t="shared" si="26"/>
        <v>LUMIHanoi</v>
      </c>
      <c r="S561" s="22" t="s">
        <v>3146</v>
      </c>
      <c r="T561" s="8">
        <f t="shared" si="28"/>
        <v>9</v>
      </c>
      <c r="U561" t="s">
        <v>369</v>
      </c>
    </row>
    <row r="562" spans="1:21" hidden="1" x14ac:dyDescent="0.25">
      <c r="A562" s="40">
        <v>45546</v>
      </c>
      <c r="B562" s="40">
        <v>45546</v>
      </c>
      <c r="C562" s="37" t="s">
        <v>4541</v>
      </c>
      <c r="D562" s="37" t="s">
        <v>4543</v>
      </c>
      <c r="E562" s="37" t="s">
        <v>3186</v>
      </c>
      <c r="F562" s="37" t="s">
        <v>603</v>
      </c>
      <c r="G562" s="38">
        <v>2746686</v>
      </c>
      <c r="H562" s="38">
        <v>0</v>
      </c>
      <c r="I562" s="38">
        <v>628741403</v>
      </c>
      <c r="J562" s="38">
        <v>0</v>
      </c>
      <c r="K562" s="37" t="s">
        <v>699</v>
      </c>
      <c r="L562" s="37" t="s">
        <v>700</v>
      </c>
      <c r="M562" s="37" t="s">
        <v>3224</v>
      </c>
      <c r="N562" s="37" t="s">
        <v>4480</v>
      </c>
      <c r="O562" s="37" t="s">
        <v>4480</v>
      </c>
      <c r="P562" s="37" t="s">
        <v>695</v>
      </c>
      <c r="Q562" s="22" t="str">
        <f t="shared" si="27"/>
        <v>S6.30.11</v>
      </c>
      <c r="R562" t="str">
        <f t="shared" si="26"/>
        <v>LUMIHanoi</v>
      </c>
      <c r="S562" s="22" t="s">
        <v>3146</v>
      </c>
      <c r="T562" s="8">
        <f t="shared" si="28"/>
        <v>9</v>
      </c>
      <c r="U562" t="s">
        <v>369</v>
      </c>
    </row>
    <row r="563" spans="1:21" hidden="1" x14ac:dyDescent="0.25">
      <c r="A563" s="40">
        <v>45546</v>
      </c>
      <c r="B563" s="40">
        <v>45546</v>
      </c>
      <c r="C563" s="37" t="s">
        <v>4544</v>
      </c>
      <c r="D563" s="37" t="s">
        <v>4545</v>
      </c>
      <c r="E563" s="37" t="s">
        <v>3186</v>
      </c>
      <c r="F563" s="37" t="s">
        <v>603</v>
      </c>
      <c r="G563" s="38">
        <v>3340750</v>
      </c>
      <c r="H563" s="38">
        <v>0</v>
      </c>
      <c r="I563" s="38">
        <v>632082153</v>
      </c>
      <c r="J563" s="38">
        <v>0</v>
      </c>
      <c r="K563" s="37" t="s">
        <v>699</v>
      </c>
      <c r="L563" s="37" t="s">
        <v>700</v>
      </c>
      <c r="M563" s="37" t="s">
        <v>3187</v>
      </c>
      <c r="N563" s="37" t="s">
        <v>3430</v>
      </c>
      <c r="O563" s="37" t="s">
        <v>3430</v>
      </c>
      <c r="P563" s="37" t="s">
        <v>695</v>
      </c>
      <c r="Q563" s="22" t="str">
        <f t="shared" si="27"/>
        <v>T11905</v>
      </c>
      <c r="R563" t="str">
        <f t="shared" si="26"/>
        <v>SunPonte</v>
      </c>
      <c r="S563" s="22" t="s">
        <v>3146</v>
      </c>
      <c r="T563" s="8">
        <f t="shared" si="28"/>
        <v>9</v>
      </c>
      <c r="U563" t="s">
        <v>369</v>
      </c>
    </row>
    <row r="564" spans="1:21" hidden="1" x14ac:dyDescent="0.25">
      <c r="A564" s="40">
        <v>45546</v>
      </c>
      <c r="B564" s="40">
        <v>45546</v>
      </c>
      <c r="C564" s="37" t="s">
        <v>4546</v>
      </c>
      <c r="D564" s="37" t="s">
        <v>4547</v>
      </c>
      <c r="E564" s="37" t="s">
        <v>3186</v>
      </c>
      <c r="F564" s="37" t="s">
        <v>691</v>
      </c>
      <c r="G564" s="38">
        <v>1609744</v>
      </c>
      <c r="H564" s="38">
        <v>0</v>
      </c>
      <c r="I564" s="38">
        <v>633691897</v>
      </c>
      <c r="J564" s="38">
        <v>0</v>
      </c>
      <c r="K564" s="37" t="s">
        <v>3785</v>
      </c>
      <c r="L564" s="37" t="s">
        <v>3786</v>
      </c>
      <c r="M564" s="37" t="s">
        <v>3224</v>
      </c>
      <c r="N564" s="37" t="s">
        <v>3475</v>
      </c>
      <c r="O564" s="37" t="s">
        <v>3475</v>
      </c>
      <c r="P564" s="37" t="s">
        <v>734</v>
      </c>
      <c r="Q564" s="22" t="str">
        <f t="shared" si="27"/>
        <v>S10903</v>
      </c>
      <c r="R564" t="str">
        <f t="shared" si="26"/>
        <v>Symphony</v>
      </c>
      <c r="S564" s="22" t="s">
        <v>3146</v>
      </c>
      <c r="T564" s="8">
        <f t="shared" si="28"/>
        <v>9</v>
      </c>
      <c r="U564" t="s">
        <v>369</v>
      </c>
    </row>
    <row r="565" spans="1:21" hidden="1" x14ac:dyDescent="0.25">
      <c r="A565" s="40">
        <v>45546</v>
      </c>
      <c r="B565" s="40">
        <v>45546</v>
      </c>
      <c r="C565" s="37" t="s">
        <v>4548</v>
      </c>
      <c r="D565" s="37" t="s">
        <v>4549</v>
      </c>
      <c r="E565" s="37" t="s">
        <v>3186</v>
      </c>
      <c r="F565" s="37" t="s">
        <v>691</v>
      </c>
      <c r="G565" s="38">
        <v>797242</v>
      </c>
      <c r="H565" s="38">
        <v>0</v>
      </c>
      <c r="I565" s="38">
        <v>634489139</v>
      </c>
      <c r="J565" s="38">
        <v>0</v>
      </c>
      <c r="K565" s="37" t="s">
        <v>3785</v>
      </c>
      <c r="L565" s="37" t="s">
        <v>3786</v>
      </c>
      <c r="M565" s="37" t="s">
        <v>3224</v>
      </c>
      <c r="N565" s="37" t="s">
        <v>3460</v>
      </c>
      <c r="O565" s="37" t="s">
        <v>3460</v>
      </c>
      <c r="P565" s="37" t="s">
        <v>734</v>
      </c>
      <c r="Q565" s="22" t="str">
        <f t="shared" si="27"/>
        <v>S10910</v>
      </c>
      <c r="R565" t="str">
        <f t="shared" si="26"/>
        <v>Symphony</v>
      </c>
      <c r="S565" s="22" t="s">
        <v>3146</v>
      </c>
      <c r="T565" s="8">
        <f t="shared" si="28"/>
        <v>9</v>
      </c>
      <c r="U565" t="s">
        <v>369</v>
      </c>
    </row>
    <row r="566" spans="1:21" hidden="1" x14ac:dyDescent="0.25">
      <c r="A566" s="40">
        <v>45546</v>
      </c>
      <c r="B566" s="40">
        <v>45546</v>
      </c>
      <c r="C566" s="37" t="s">
        <v>4550</v>
      </c>
      <c r="D566" s="37" t="s">
        <v>4551</v>
      </c>
      <c r="E566" s="37" t="s">
        <v>3186</v>
      </c>
      <c r="F566" s="37" t="s">
        <v>691</v>
      </c>
      <c r="G566" s="38">
        <v>9297269</v>
      </c>
      <c r="H566" s="38">
        <v>0</v>
      </c>
      <c r="I566" s="38">
        <v>643786408</v>
      </c>
      <c r="J566" s="38">
        <v>0</v>
      </c>
      <c r="K566" s="37" t="s">
        <v>3785</v>
      </c>
      <c r="L566" s="37" t="s">
        <v>3786</v>
      </c>
      <c r="M566" s="37" t="s">
        <v>3187</v>
      </c>
      <c r="N566" s="37" t="s">
        <v>3463</v>
      </c>
      <c r="O566" s="37" t="s">
        <v>3463</v>
      </c>
      <c r="P566" s="37" t="s">
        <v>734</v>
      </c>
      <c r="Q566" s="22" t="str">
        <f t="shared" si="27"/>
        <v>S10911</v>
      </c>
      <c r="R566" t="str">
        <f t="shared" si="26"/>
        <v>Symphony</v>
      </c>
      <c r="S566" s="22" t="s">
        <v>3146</v>
      </c>
      <c r="T566" s="8">
        <f t="shared" si="28"/>
        <v>9</v>
      </c>
      <c r="U566" t="s">
        <v>369</v>
      </c>
    </row>
    <row r="567" spans="1:21" hidden="1" x14ac:dyDescent="0.25">
      <c r="A567" s="40">
        <v>45546</v>
      </c>
      <c r="B567" s="40">
        <v>45546</v>
      </c>
      <c r="C567" s="37" t="s">
        <v>4550</v>
      </c>
      <c r="D567" s="37" t="s">
        <v>4552</v>
      </c>
      <c r="E567" s="37" t="s">
        <v>3186</v>
      </c>
      <c r="F567" s="37" t="s">
        <v>691</v>
      </c>
      <c r="G567" s="38">
        <v>929727</v>
      </c>
      <c r="H567" s="38">
        <v>0</v>
      </c>
      <c r="I567" s="38">
        <v>644716135</v>
      </c>
      <c r="J567" s="38">
        <v>0</v>
      </c>
      <c r="K567" s="37" t="s">
        <v>3785</v>
      </c>
      <c r="L567" s="37" t="s">
        <v>3786</v>
      </c>
      <c r="M567" s="37" t="s">
        <v>3224</v>
      </c>
      <c r="N567" s="37" t="s">
        <v>3463</v>
      </c>
      <c r="O567" s="37" t="s">
        <v>3463</v>
      </c>
      <c r="P567" s="37" t="s">
        <v>734</v>
      </c>
      <c r="Q567" s="22" t="str">
        <f t="shared" si="27"/>
        <v>S10911</v>
      </c>
      <c r="R567" t="str">
        <f t="shared" si="26"/>
        <v>Symphony</v>
      </c>
      <c r="S567" s="22" t="s">
        <v>3146</v>
      </c>
      <c r="T567" s="8">
        <f t="shared" si="28"/>
        <v>9</v>
      </c>
      <c r="U567" t="s">
        <v>369</v>
      </c>
    </row>
    <row r="568" spans="1:21" hidden="1" x14ac:dyDescent="0.25">
      <c r="A568" s="40">
        <v>45546</v>
      </c>
      <c r="B568" s="40">
        <v>45546</v>
      </c>
      <c r="C568" s="37" t="s">
        <v>4550</v>
      </c>
      <c r="D568" s="37" t="s">
        <v>4553</v>
      </c>
      <c r="E568" s="37" t="s">
        <v>3186</v>
      </c>
      <c r="F568" s="37" t="s">
        <v>691</v>
      </c>
      <c r="G568" s="38">
        <v>929727</v>
      </c>
      <c r="H568" s="38">
        <v>0</v>
      </c>
      <c r="I568" s="38">
        <v>645645862</v>
      </c>
      <c r="J568" s="38">
        <v>0</v>
      </c>
      <c r="K568" s="37" t="s">
        <v>3785</v>
      </c>
      <c r="L568" s="37" t="s">
        <v>3786</v>
      </c>
      <c r="M568" s="37" t="s">
        <v>3224</v>
      </c>
      <c r="N568" s="37" t="s">
        <v>3463</v>
      </c>
      <c r="O568" s="37" t="s">
        <v>3463</v>
      </c>
      <c r="P568" s="37" t="s">
        <v>734</v>
      </c>
      <c r="Q568" s="22" t="str">
        <f t="shared" si="27"/>
        <v>S10911</v>
      </c>
      <c r="R568" t="str">
        <f t="shared" si="26"/>
        <v>Symphony</v>
      </c>
      <c r="S568" s="22" t="s">
        <v>3146</v>
      </c>
      <c r="T568" s="8">
        <f t="shared" si="28"/>
        <v>9</v>
      </c>
      <c r="U568" t="s">
        <v>369</v>
      </c>
    </row>
    <row r="569" spans="1:21" hidden="1" x14ac:dyDescent="0.25">
      <c r="A569" s="40">
        <v>45546</v>
      </c>
      <c r="B569" s="40">
        <v>45546</v>
      </c>
      <c r="C569" s="37" t="s">
        <v>4554</v>
      </c>
      <c r="D569" s="37" t="s">
        <v>4555</v>
      </c>
      <c r="E569" s="37" t="s">
        <v>3186</v>
      </c>
      <c r="F569" s="37" t="s">
        <v>691</v>
      </c>
      <c r="G569" s="38">
        <v>1708704</v>
      </c>
      <c r="H569" s="38">
        <v>0</v>
      </c>
      <c r="I569" s="38">
        <v>647354566</v>
      </c>
      <c r="J569" s="38">
        <v>0</v>
      </c>
      <c r="K569" s="37" t="s">
        <v>3785</v>
      </c>
      <c r="L569" s="37" t="s">
        <v>3786</v>
      </c>
      <c r="M569" s="37" t="s">
        <v>3224</v>
      </c>
      <c r="N569" s="37" t="s">
        <v>3481</v>
      </c>
      <c r="O569" s="37" t="s">
        <v>3481</v>
      </c>
      <c r="P569" s="37" t="s">
        <v>734</v>
      </c>
      <c r="Q569" s="22" t="str">
        <f t="shared" si="27"/>
        <v>S12203</v>
      </c>
      <c r="R569" t="str">
        <f t="shared" si="26"/>
        <v>Symphony</v>
      </c>
      <c r="S569" s="22" t="s">
        <v>3146</v>
      </c>
      <c r="T569" s="8">
        <f t="shared" si="28"/>
        <v>9</v>
      </c>
      <c r="U569" t="s">
        <v>369</v>
      </c>
    </row>
    <row r="570" spans="1:21" hidden="1" x14ac:dyDescent="0.25">
      <c r="A570" s="40">
        <v>45546</v>
      </c>
      <c r="B570" s="40">
        <v>45546</v>
      </c>
      <c r="C570" s="37" t="s">
        <v>4556</v>
      </c>
      <c r="D570" s="37" t="s">
        <v>4557</v>
      </c>
      <c r="E570" s="37" t="s">
        <v>3186</v>
      </c>
      <c r="F570" s="37" t="s">
        <v>691</v>
      </c>
      <c r="G570" s="38">
        <v>1079798</v>
      </c>
      <c r="H570" s="38">
        <v>0</v>
      </c>
      <c r="I570" s="38">
        <v>648434364</v>
      </c>
      <c r="J570" s="38">
        <v>0</v>
      </c>
      <c r="K570" s="37" t="s">
        <v>3785</v>
      </c>
      <c r="L570" s="37" t="s">
        <v>3786</v>
      </c>
      <c r="M570" s="37" t="s">
        <v>3224</v>
      </c>
      <c r="N570" s="37" t="s">
        <v>3457</v>
      </c>
      <c r="O570" s="37" t="s">
        <v>3457</v>
      </c>
      <c r="P570" s="37" t="s">
        <v>734</v>
      </c>
      <c r="Q570" s="22" t="str">
        <f t="shared" si="27"/>
        <v>S12212</v>
      </c>
      <c r="R570" t="str">
        <f t="shared" si="26"/>
        <v>Symphony</v>
      </c>
      <c r="S570" s="22" t="s">
        <v>3146</v>
      </c>
      <c r="T570" s="8">
        <f t="shared" si="28"/>
        <v>9</v>
      </c>
      <c r="U570" t="s">
        <v>369</v>
      </c>
    </row>
    <row r="571" spans="1:21" hidden="1" x14ac:dyDescent="0.25">
      <c r="A571" s="40">
        <v>45546</v>
      </c>
      <c r="B571" s="40">
        <v>45546</v>
      </c>
      <c r="C571" s="37" t="s">
        <v>4558</v>
      </c>
      <c r="D571" s="37" t="s">
        <v>4559</v>
      </c>
      <c r="E571" s="37" t="s">
        <v>3186</v>
      </c>
      <c r="F571" s="37" t="s">
        <v>691</v>
      </c>
      <c r="G571" s="38">
        <v>1651026</v>
      </c>
      <c r="H571" s="38">
        <v>0</v>
      </c>
      <c r="I571" s="38">
        <v>650085390</v>
      </c>
      <c r="J571" s="38">
        <v>0</v>
      </c>
      <c r="K571" s="37" t="s">
        <v>3785</v>
      </c>
      <c r="L571" s="37" t="s">
        <v>3786</v>
      </c>
      <c r="M571" s="37" t="s">
        <v>3224</v>
      </c>
      <c r="N571" s="37" t="s">
        <v>3484</v>
      </c>
      <c r="O571" s="37" t="s">
        <v>3484</v>
      </c>
      <c r="P571" s="37" t="s">
        <v>734</v>
      </c>
      <c r="Q571" s="22" t="str">
        <f t="shared" si="27"/>
        <v>S12212B</v>
      </c>
      <c r="R571" t="str">
        <f t="shared" si="26"/>
        <v>Symphony</v>
      </c>
      <c r="S571" s="22" t="s">
        <v>3146</v>
      </c>
      <c r="T571" s="8">
        <f t="shared" si="28"/>
        <v>9</v>
      </c>
      <c r="U571" t="s">
        <v>369</v>
      </c>
    </row>
    <row r="572" spans="1:21" hidden="1" x14ac:dyDescent="0.25">
      <c r="A572" s="40">
        <v>45546</v>
      </c>
      <c r="B572" s="40">
        <v>45546</v>
      </c>
      <c r="C572" s="37" t="s">
        <v>4558</v>
      </c>
      <c r="D572" s="37" t="s">
        <v>4560</v>
      </c>
      <c r="E572" s="37" t="s">
        <v>3186</v>
      </c>
      <c r="F572" s="37" t="s">
        <v>691</v>
      </c>
      <c r="G572" s="38">
        <v>1651026</v>
      </c>
      <c r="H572" s="38">
        <v>0</v>
      </c>
      <c r="I572" s="38">
        <v>651736416</v>
      </c>
      <c r="J572" s="38">
        <v>0</v>
      </c>
      <c r="K572" s="37" t="s">
        <v>3785</v>
      </c>
      <c r="L572" s="37" t="s">
        <v>3786</v>
      </c>
      <c r="M572" s="37" t="s">
        <v>3224</v>
      </c>
      <c r="N572" s="37" t="s">
        <v>3484</v>
      </c>
      <c r="O572" s="37" t="s">
        <v>3484</v>
      </c>
      <c r="P572" s="37" t="s">
        <v>734</v>
      </c>
      <c r="Q572" s="22" t="str">
        <f t="shared" si="27"/>
        <v>S12212B</v>
      </c>
      <c r="R572" t="str">
        <f t="shared" si="26"/>
        <v>Symphony</v>
      </c>
      <c r="S572" s="22" t="s">
        <v>3146</v>
      </c>
      <c r="T572" s="8">
        <f t="shared" si="28"/>
        <v>9</v>
      </c>
      <c r="U572" t="s">
        <v>369</v>
      </c>
    </row>
    <row r="573" spans="1:21" hidden="1" x14ac:dyDescent="0.25">
      <c r="A573" s="40">
        <v>45546</v>
      </c>
      <c r="B573" s="40">
        <v>45546</v>
      </c>
      <c r="C573" s="37" t="s">
        <v>4561</v>
      </c>
      <c r="D573" s="37" t="s">
        <v>4562</v>
      </c>
      <c r="E573" s="37" t="s">
        <v>3186</v>
      </c>
      <c r="F573" s="37" t="s">
        <v>691</v>
      </c>
      <c r="G573" s="38">
        <v>1272040</v>
      </c>
      <c r="H573" s="38">
        <v>0</v>
      </c>
      <c r="I573" s="38">
        <v>653008456</v>
      </c>
      <c r="J573" s="38">
        <v>0</v>
      </c>
      <c r="K573" s="37" t="s">
        <v>3785</v>
      </c>
      <c r="L573" s="37" t="s">
        <v>3786</v>
      </c>
      <c r="M573" s="37" t="s">
        <v>3224</v>
      </c>
      <c r="N573" s="37" t="s">
        <v>3448</v>
      </c>
      <c r="O573" s="37" t="s">
        <v>3448</v>
      </c>
      <c r="P573" s="37" t="s">
        <v>734</v>
      </c>
      <c r="Q573" s="22" t="str">
        <f t="shared" si="27"/>
        <v>S2A1705</v>
      </c>
      <c r="R573" t="str">
        <f t="shared" si="26"/>
        <v>Symphony</v>
      </c>
      <c r="S573" s="22" t="s">
        <v>3146</v>
      </c>
      <c r="T573" s="8">
        <f t="shared" si="28"/>
        <v>9</v>
      </c>
      <c r="U573" t="s">
        <v>369</v>
      </c>
    </row>
    <row r="574" spans="1:21" hidden="1" x14ac:dyDescent="0.25">
      <c r="A574" s="40">
        <v>45546</v>
      </c>
      <c r="B574" s="40">
        <v>45546</v>
      </c>
      <c r="C574" s="37" t="s">
        <v>4563</v>
      </c>
      <c r="D574" s="37" t="s">
        <v>4564</v>
      </c>
      <c r="E574" s="37" t="s">
        <v>3186</v>
      </c>
      <c r="F574" s="37" t="s">
        <v>691</v>
      </c>
      <c r="G574" s="38">
        <v>19749983</v>
      </c>
      <c r="H574" s="38">
        <v>0</v>
      </c>
      <c r="I574" s="38">
        <v>672758439</v>
      </c>
      <c r="J574" s="38">
        <v>0</v>
      </c>
      <c r="K574" s="37" t="s">
        <v>3785</v>
      </c>
      <c r="L574" s="37" t="s">
        <v>3786</v>
      </c>
      <c r="M574" s="37" t="s">
        <v>3187</v>
      </c>
      <c r="N574" s="37" t="s">
        <v>3478</v>
      </c>
      <c r="O574" s="37" t="s">
        <v>3478</v>
      </c>
      <c r="P574" s="37" t="s">
        <v>734</v>
      </c>
      <c r="Q574" s="22" t="str">
        <f t="shared" si="27"/>
        <v>S2A2103</v>
      </c>
      <c r="R574" t="str">
        <f t="shared" si="26"/>
        <v>Symphony</v>
      </c>
      <c r="S574" s="22" t="s">
        <v>3146</v>
      </c>
      <c r="T574" s="8">
        <f t="shared" si="28"/>
        <v>9</v>
      </c>
      <c r="U574" t="s">
        <v>369</v>
      </c>
    </row>
    <row r="575" spans="1:21" hidden="1" x14ac:dyDescent="0.25">
      <c r="A575" s="40">
        <v>45546</v>
      </c>
      <c r="B575" s="40">
        <v>45546</v>
      </c>
      <c r="C575" s="37" t="s">
        <v>4563</v>
      </c>
      <c r="D575" s="37" t="s">
        <v>4565</v>
      </c>
      <c r="E575" s="37" t="s">
        <v>3186</v>
      </c>
      <c r="F575" s="37" t="s">
        <v>691</v>
      </c>
      <c r="G575" s="38">
        <v>1974998</v>
      </c>
      <c r="H575" s="38">
        <v>0</v>
      </c>
      <c r="I575" s="38">
        <v>674733437</v>
      </c>
      <c r="J575" s="38">
        <v>0</v>
      </c>
      <c r="K575" s="37" t="s">
        <v>3785</v>
      </c>
      <c r="L575" s="37" t="s">
        <v>3786</v>
      </c>
      <c r="M575" s="37" t="s">
        <v>3224</v>
      </c>
      <c r="N575" s="37" t="s">
        <v>3478</v>
      </c>
      <c r="O575" s="37" t="s">
        <v>3478</v>
      </c>
      <c r="P575" s="37" t="s">
        <v>734</v>
      </c>
      <c r="Q575" s="22" t="str">
        <f t="shared" si="27"/>
        <v>S2A2103</v>
      </c>
      <c r="R575" t="str">
        <f t="shared" si="26"/>
        <v>Symphony</v>
      </c>
      <c r="S575" s="22" t="s">
        <v>3146</v>
      </c>
      <c r="T575" s="8">
        <f t="shared" si="28"/>
        <v>9</v>
      </c>
      <c r="U575" t="s">
        <v>369</v>
      </c>
    </row>
    <row r="576" spans="1:21" hidden="1" x14ac:dyDescent="0.25">
      <c r="A576" s="40">
        <v>45546</v>
      </c>
      <c r="B576" s="40">
        <v>45546</v>
      </c>
      <c r="C576" s="37" t="s">
        <v>4563</v>
      </c>
      <c r="D576" s="37" t="s">
        <v>4566</v>
      </c>
      <c r="E576" s="37" t="s">
        <v>3186</v>
      </c>
      <c r="F576" s="37" t="s">
        <v>691</v>
      </c>
      <c r="G576" s="38">
        <v>1974998</v>
      </c>
      <c r="H576" s="38">
        <v>0</v>
      </c>
      <c r="I576" s="38">
        <v>676708435</v>
      </c>
      <c r="J576" s="38">
        <v>0</v>
      </c>
      <c r="K576" s="37" t="s">
        <v>3785</v>
      </c>
      <c r="L576" s="37" t="s">
        <v>3786</v>
      </c>
      <c r="M576" s="37" t="s">
        <v>3224</v>
      </c>
      <c r="N576" s="37" t="s">
        <v>3478</v>
      </c>
      <c r="O576" s="37" t="s">
        <v>3478</v>
      </c>
      <c r="P576" s="37" t="s">
        <v>734</v>
      </c>
      <c r="Q576" s="22" t="str">
        <f t="shared" si="27"/>
        <v>S2A2103</v>
      </c>
      <c r="R576" t="str">
        <f t="shared" si="26"/>
        <v>Symphony</v>
      </c>
      <c r="S576" s="22" t="s">
        <v>3146</v>
      </c>
      <c r="T576" s="8">
        <f t="shared" si="28"/>
        <v>9</v>
      </c>
      <c r="U576" t="s">
        <v>369</v>
      </c>
    </row>
    <row r="577" spans="1:21" hidden="1" x14ac:dyDescent="0.25">
      <c r="A577" s="40">
        <v>45546</v>
      </c>
      <c r="B577" s="40">
        <v>45546</v>
      </c>
      <c r="C577" s="37" t="s">
        <v>4567</v>
      </c>
      <c r="D577" s="37" t="s">
        <v>4568</v>
      </c>
      <c r="E577" s="37" t="s">
        <v>3186</v>
      </c>
      <c r="F577" s="37" t="s">
        <v>691</v>
      </c>
      <c r="G577" s="38">
        <v>1166298</v>
      </c>
      <c r="H577" s="38">
        <v>0</v>
      </c>
      <c r="I577" s="38">
        <v>677874733</v>
      </c>
      <c r="J577" s="38">
        <v>0</v>
      </c>
      <c r="K577" s="37" t="s">
        <v>3785</v>
      </c>
      <c r="L577" s="37" t="s">
        <v>3786</v>
      </c>
      <c r="M577" s="37" t="s">
        <v>3224</v>
      </c>
      <c r="N577" s="37" t="s">
        <v>3454</v>
      </c>
      <c r="O577" s="37" t="s">
        <v>3454</v>
      </c>
      <c r="P577" s="37" t="s">
        <v>734</v>
      </c>
      <c r="Q577" s="22" t="str">
        <f t="shared" si="27"/>
        <v>S2B0809</v>
      </c>
      <c r="R577" t="str">
        <f t="shared" si="26"/>
        <v>Symphony</v>
      </c>
      <c r="S577" s="22" t="s">
        <v>3146</v>
      </c>
      <c r="T577" s="8">
        <f t="shared" si="28"/>
        <v>9</v>
      </c>
      <c r="U577" t="s">
        <v>369</v>
      </c>
    </row>
    <row r="578" spans="1:21" hidden="1" x14ac:dyDescent="0.25">
      <c r="A578" s="40">
        <v>45546</v>
      </c>
      <c r="B578" s="40">
        <v>45546</v>
      </c>
      <c r="C578" s="37" t="s">
        <v>4569</v>
      </c>
      <c r="D578" s="37" t="s">
        <v>4570</v>
      </c>
      <c r="E578" s="37" t="s">
        <v>3186</v>
      </c>
      <c r="F578" s="37" t="s">
        <v>603</v>
      </c>
      <c r="G578" s="38">
        <v>804872</v>
      </c>
      <c r="H578" s="38">
        <v>0</v>
      </c>
      <c r="I578" s="38">
        <v>678679605</v>
      </c>
      <c r="J578" s="38">
        <v>0</v>
      </c>
      <c r="K578" s="37" t="s">
        <v>4571</v>
      </c>
      <c r="L578" s="37" t="s">
        <v>4572</v>
      </c>
      <c r="M578" s="37" t="s">
        <v>3224</v>
      </c>
      <c r="N578" s="37" t="s">
        <v>3475</v>
      </c>
      <c r="O578" s="37" t="s">
        <v>3475</v>
      </c>
      <c r="P578" s="37" t="s">
        <v>1018</v>
      </c>
      <c r="Q578" s="22" t="str">
        <f t="shared" si="27"/>
        <v>S10903</v>
      </c>
      <c r="R578" t="str">
        <f t="shared" si="26"/>
        <v>Symphony</v>
      </c>
      <c r="S578" s="22" t="s">
        <v>3146</v>
      </c>
      <c r="T578" s="8">
        <f t="shared" si="28"/>
        <v>9</v>
      </c>
      <c r="U578" t="s">
        <v>369</v>
      </c>
    </row>
    <row r="579" spans="1:21" hidden="1" x14ac:dyDescent="0.25">
      <c r="A579" s="40">
        <v>45546</v>
      </c>
      <c r="B579" s="40">
        <v>45546</v>
      </c>
      <c r="C579" s="37" t="s">
        <v>4573</v>
      </c>
      <c r="D579" s="37" t="s">
        <v>4574</v>
      </c>
      <c r="E579" s="37" t="s">
        <v>3186</v>
      </c>
      <c r="F579" s="37" t="s">
        <v>603</v>
      </c>
      <c r="G579" s="38">
        <v>398621</v>
      </c>
      <c r="H579" s="38">
        <v>0</v>
      </c>
      <c r="I579" s="38">
        <v>679078226</v>
      </c>
      <c r="J579" s="38">
        <v>0</v>
      </c>
      <c r="K579" s="37" t="s">
        <v>4571</v>
      </c>
      <c r="L579" s="37" t="s">
        <v>4572</v>
      </c>
      <c r="M579" s="37" t="s">
        <v>3224</v>
      </c>
      <c r="N579" s="37" t="s">
        <v>3460</v>
      </c>
      <c r="O579" s="37" t="s">
        <v>3460</v>
      </c>
      <c r="P579" s="37" t="s">
        <v>1018</v>
      </c>
      <c r="Q579" s="22" t="str">
        <f t="shared" si="27"/>
        <v>S10910</v>
      </c>
      <c r="R579" t="str">
        <f t="shared" si="26"/>
        <v>Symphony</v>
      </c>
      <c r="S579" s="22" t="s">
        <v>3146</v>
      </c>
      <c r="T579" s="8">
        <f t="shared" si="28"/>
        <v>9</v>
      </c>
      <c r="U579" t="s">
        <v>369</v>
      </c>
    </row>
    <row r="580" spans="1:21" hidden="1" x14ac:dyDescent="0.25">
      <c r="A580" s="40">
        <v>45546</v>
      </c>
      <c r="B580" s="40">
        <v>45546</v>
      </c>
      <c r="C580" s="37" t="s">
        <v>4575</v>
      </c>
      <c r="D580" s="37" t="s">
        <v>4576</v>
      </c>
      <c r="E580" s="37" t="s">
        <v>3186</v>
      </c>
      <c r="F580" s="37" t="s">
        <v>603</v>
      </c>
      <c r="G580" s="38">
        <v>464863</v>
      </c>
      <c r="H580" s="38">
        <v>0</v>
      </c>
      <c r="I580" s="38">
        <v>679543089</v>
      </c>
      <c r="J580" s="38">
        <v>0</v>
      </c>
      <c r="K580" s="37" t="s">
        <v>4571</v>
      </c>
      <c r="L580" s="37" t="s">
        <v>4572</v>
      </c>
      <c r="M580" s="37" t="s">
        <v>3224</v>
      </c>
      <c r="N580" s="37" t="s">
        <v>3463</v>
      </c>
      <c r="O580" s="37" t="s">
        <v>3463</v>
      </c>
      <c r="P580" s="37" t="s">
        <v>1018</v>
      </c>
      <c r="Q580" s="22" t="str">
        <f t="shared" si="27"/>
        <v>S10911</v>
      </c>
      <c r="R580" t="str">
        <f t="shared" si="26"/>
        <v>Symphony</v>
      </c>
      <c r="S580" s="22" t="s">
        <v>3146</v>
      </c>
      <c r="T580" s="8">
        <f t="shared" si="28"/>
        <v>9</v>
      </c>
      <c r="U580" t="s">
        <v>369</v>
      </c>
    </row>
    <row r="581" spans="1:21" hidden="1" x14ac:dyDescent="0.25">
      <c r="A581" s="40">
        <v>45546</v>
      </c>
      <c r="B581" s="40">
        <v>45546</v>
      </c>
      <c r="C581" s="37" t="s">
        <v>4577</v>
      </c>
      <c r="D581" s="37" t="s">
        <v>4578</v>
      </c>
      <c r="E581" s="37" t="s">
        <v>3186</v>
      </c>
      <c r="F581" s="37" t="s">
        <v>603</v>
      </c>
      <c r="G581" s="38">
        <v>417111</v>
      </c>
      <c r="H581" s="38">
        <v>0</v>
      </c>
      <c r="I581" s="38">
        <v>679960200</v>
      </c>
      <c r="J581" s="38">
        <v>0</v>
      </c>
      <c r="K581" s="37" t="s">
        <v>4571</v>
      </c>
      <c r="L581" s="37" t="s">
        <v>4572</v>
      </c>
      <c r="M581" s="37" t="s">
        <v>3224</v>
      </c>
      <c r="N581" s="37" t="s">
        <v>3512</v>
      </c>
      <c r="O581" s="37" t="s">
        <v>3512</v>
      </c>
      <c r="P581" s="37" t="s">
        <v>1018</v>
      </c>
      <c r="Q581" s="22" t="str">
        <f t="shared" si="27"/>
        <v>S12112A</v>
      </c>
      <c r="R581" t="str">
        <f t="shared" ref="R581:R644" si="29">IFERROR(RIGHT(N581,LEN(N581)-FIND("_",N581)),"")</f>
        <v>Symphony</v>
      </c>
      <c r="S581" s="22" t="s">
        <v>3146</v>
      </c>
      <c r="T581" s="8">
        <f t="shared" si="28"/>
        <v>9</v>
      </c>
      <c r="U581" t="s">
        <v>369</v>
      </c>
    </row>
    <row r="582" spans="1:21" hidden="1" x14ac:dyDescent="0.25">
      <c r="A582" s="40">
        <v>45546</v>
      </c>
      <c r="B582" s="40">
        <v>45546</v>
      </c>
      <c r="C582" s="37" t="s">
        <v>4579</v>
      </c>
      <c r="D582" s="37" t="s">
        <v>4580</v>
      </c>
      <c r="E582" s="37" t="s">
        <v>3186</v>
      </c>
      <c r="F582" s="37" t="s">
        <v>603</v>
      </c>
      <c r="G582" s="38">
        <v>854352</v>
      </c>
      <c r="H582" s="38">
        <v>0</v>
      </c>
      <c r="I582" s="38">
        <v>680814552</v>
      </c>
      <c r="J582" s="38">
        <v>0</v>
      </c>
      <c r="K582" s="37" t="s">
        <v>4571</v>
      </c>
      <c r="L582" s="37" t="s">
        <v>4572</v>
      </c>
      <c r="M582" s="37" t="s">
        <v>3224</v>
      </c>
      <c r="N582" s="37" t="s">
        <v>3481</v>
      </c>
      <c r="O582" s="37" t="s">
        <v>3481</v>
      </c>
      <c r="P582" s="37" t="s">
        <v>1018</v>
      </c>
      <c r="Q582" s="22" t="str">
        <f t="shared" si="27"/>
        <v>S12203</v>
      </c>
      <c r="R582" t="str">
        <f t="shared" si="29"/>
        <v>Symphony</v>
      </c>
      <c r="S582" s="22" t="s">
        <v>3146</v>
      </c>
      <c r="T582" s="8">
        <f t="shared" si="28"/>
        <v>9</v>
      </c>
      <c r="U582" t="s">
        <v>369</v>
      </c>
    </row>
    <row r="583" spans="1:21" hidden="1" x14ac:dyDescent="0.25">
      <c r="A583" s="40">
        <v>45546</v>
      </c>
      <c r="B583" s="40">
        <v>45546</v>
      </c>
      <c r="C583" s="37" t="s">
        <v>4581</v>
      </c>
      <c r="D583" s="37" t="s">
        <v>4582</v>
      </c>
      <c r="E583" s="37" t="s">
        <v>3186</v>
      </c>
      <c r="F583" s="37" t="s">
        <v>603</v>
      </c>
      <c r="G583" s="38">
        <v>539899</v>
      </c>
      <c r="H583" s="38">
        <v>0</v>
      </c>
      <c r="I583" s="38">
        <v>681354451</v>
      </c>
      <c r="J583" s="38">
        <v>0</v>
      </c>
      <c r="K583" s="37" t="s">
        <v>4571</v>
      </c>
      <c r="L583" s="37" t="s">
        <v>4572</v>
      </c>
      <c r="M583" s="37" t="s">
        <v>3224</v>
      </c>
      <c r="N583" s="37" t="s">
        <v>3457</v>
      </c>
      <c r="O583" s="37" t="s">
        <v>3457</v>
      </c>
      <c r="P583" s="37" t="s">
        <v>1018</v>
      </c>
      <c r="Q583" s="22" t="str">
        <f t="shared" si="27"/>
        <v>S12212</v>
      </c>
      <c r="R583" t="str">
        <f t="shared" si="29"/>
        <v>Symphony</v>
      </c>
      <c r="S583" s="22" t="s">
        <v>3146</v>
      </c>
      <c r="T583" s="8">
        <f t="shared" si="28"/>
        <v>9</v>
      </c>
      <c r="U583" t="s">
        <v>369</v>
      </c>
    </row>
    <row r="584" spans="1:21" hidden="1" x14ac:dyDescent="0.25">
      <c r="A584" s="40">
        <v>45546</v>
      </c>
      <c r="B584" s="40">
        <v>45546</v>
      </c>
      <c r="C584" s="37" t="s">
        <v>4583</v>
      </c>
      <c r="D584" s="37" t="s">
        <v>4584</v>
      </c>
      <c r="E584" s="37" t="s">
        <v>3186</v>
      </c>
      <c r="F584" s="37" t="s">
        <v>603</v>
      </c>
      <c r="G584" s="38">
        <v>825513</v>
      </c>
      <c r="H584" s="38">
        <v>0</v>
      </c>
      <c r="I584" s="38">
        <v>682179964</v>
      </c>
      <c r="J584" s="38">
        <v>0</v>
      </c>
      <c r="K584" s="37" t="s">
        <v>4571</v>
      </c>
      <c r="L584" s="37" t="s">
        <v>4572</v>
      </c>
      <c r="M584" s="37" t="s">
        <v>3224</v>
      </c>
      <c r="N584" s="37" t="s">
        <v>3484</v>
      </c>
      <c r="O584" s="37" t="s">
        <v>3484</v>
      </c>
      <c r="P584" s="37" t="s">
        <v>1018</v>
      </c>
      <c r="Q584" s="22" t="str">
        <f t="shared" si="27"/>
        <v>S12212B</v>
      </c>
      <c r="R584" t="str">
        <f t="shared" si="29"/>
        <v>Symphony</v>
      </c>
      <c r="S584" s="22" t="s">
        <v>3146</v>
      </c>
      <c r="T584" s="8">
        <f t="shared" si="28"/>
        <v>9</v>
      </c>
      <c r="U584" t="s">
        <v>369</v>
      </c>
    </row>
    <row r="585" spans="1:21" hidden="1" x14ac:dyDescent="0.25">
      <c r="A585" s="40">
        <v>45546</v>
      </c>
      <c r="B585" s="40">
        <v>45546</v>
      </c>
      <c r="C585" s="37" t="s">
        <v>4585</v>
      </c>
      <c r="D585" s="37" t="s">
        <v>4586</v>
      </c>
      <c r="E585" s="37" t="s">
        <v>3186</v>
      </c>
      <c r="F585" s="37" t="s">
        <v>603</v>
      </c>
      <c r="G585" s="38">
        <v>636020</v>
      </c>
      <c r="H585" s="38">
        <v>0</v>
      </c>
      <c r="I585" s="38">
        <v>682815984</v>
      </c>
      <c r="J585" s="38">
        <v>0</v>
      </c>
      <c r="K585" s="37" t="s">
        <v>4571</v>
      </c>
      <c r="L585" s="37" t="s">
        <v>4572</v>
      </c>
      <c r="M585" s="37" t="s">
        <v>3224</v>
      </c>
      <c r="N585" s="37" t="s">
        <v>3448</v>
      </c>
      <c r="O585" s="37" t="s">
        <v>3448</v>
      </c>
      <c r="P585" s="37" t="s">
        <v>1018</v>
      </c>
      <c r="Q585" s="22" t="str">
        <f t="shared" si="27"/>
        <v>S2A1705</v>
      </c>
      <c r="R585" t="str">
        <f t="shared" si="29"/>
        <v>Symphony</v>
      </c>
      <c r="S585" s="22" t="s">
        <v>3146</v>
      </c>
      <c r="T585" s="8">
        <f t="shared" si="28"/>
        <v>9</v>
      </c>
      <c r="U585" t="s">
        <v>369</v>
      </c>
    </row>
    <row r="586" spans="1:21" hidden="1" x14ac:dyDescent="0.25">
      <c r="A586" s="40">
        <v>45546</v>
      </c>
      <c r="B586" s="40">
        <v>45546</v>
      </c>
      <c r="C586" s="37" t="s">
        <v>4587</v>
      </c>
      <c r="D586" s="37" t="s">
        <v>4588</v>
      </c>
      <c r="E586" s="37" t="s">
        <v>3186</v>
      </c>
      <c r="F586" s="37" t="s">
        <v>603</v>
      </c>
      <c r="G586" s="38">
        <v>987499</v>
      </c>
      <c r="H586" s="38">
        <v>0</v>
      </c>
      <c r="I586" s="38">
        <v>683803483</v>
      </c>
      <c r="J586" s="38">
        <v>0</v>
      </c>
      <c r="K586" s="37" t="s">
        <v>4571</v>
      </c>
      <c r="L586" s="37" t="s">
        <v>4572</v>
      </c>
      <c r="M586" s="37" t="s">
        <v>3224</v>
      </c>
      <c r="N586" s="37" t="s">
        <v>3478</v>
      </c>
      <c r="O586" s="37" t="s">
        <v>3478</v>
      </c>
      <c r="P586" s="37" t="s">
        <v>1018</v>
      </c>
      <c r="Q586" s="22" t="str">
        <f t="shared" si="27"/>
        <v>S2A2103</v>
      </c>
      <c r="R586" t="str">
        <f t="shared" si="29"/>
        <v>Symphony</v>
      </c>
      <c r="S586" s="22" t="s">
        <v>3146</v>
      </c>
      <c r="T586" s="8">
        <f t="shared" si="28"/>
        <v>9</v>
      </c>
      <c r="U586" t="s">
        <v>369</v>
      </c>
    </row>
    <row r="587" spans="1:21" hidden="1" x14ac:dyDescent="0.25">
      <c r="A587" s="40">
        <v>45546</v>
      </c>
      <c r="B587" s="40">
        <v>45546</v>
      </c>
      <c r="C587" s="37" t="s">
        <v>4589</v>
      </c>
      <c r="D587" s="37" t="s">
        <v>4590</v>
      </c>
      <c r="E587" s="37" t="s">
        <v>3186</v>
      </c>
      <c r="F587" s="37" t="s">
        <v>603</v>
      </c>
      <c r="G587" s="38">
        <v>583149</v>
      </c>
      <c r="H587" s="38">
        <v>0</v>
      </c>
      <c r="I587" s="38">
        <v>684386632</v>
      </c>
      <c r="J587" s="38">
        <v>0</v>
      </c>
      <c r="K587" s="37" t="s">
        <v>4571</v>
      </c>
      <c r="L587" s="37" t="s">
        <v>4572</v>
      </c>
      <c r="M587" s="37" t="s">
        <v>3224</v>
      </c>
      <c r="N587" s="37" t="s">
        <v>3454</v>
      </c>
      <c r="O587" s="37" t="s">
        <v>3454</v>
      </c>
      <c r="P587" s="37" t="s">
        <v>1018</v>
      </c>
      <c r="Q587" s="22" t="str">
        <f t="shared" si="27"/>
        <v>S2B0809</v>
      </c>
      <c r="R587" t="str">
        <f t="shared" si="29"/>
        <v>Symphony</v>
      </c>
      <c r="S587" s="22" t="s">
        <v>3146</v>
      </c>
      <c r="T587" s="8">
        <f t="shared" si="28"/>
        <v>9</v>
      </c>
      <c r="U587" t="s">
        <v>369</v>
      </c>
    </row>
    <row r="588" spans="1:21" hidden="1" x14ac:dyDescent="0.25">
      <c r="A588" s="40">
        <v>45546</v>
      </c>
      <c r="B588" s="40">
        <v>45546</v>
      </c>
      <c r="C588" s="37" t="s">
        <v>4591</v>
      </c>
      <c r="D588" s="37" t="s">
        <v>4592</v>
      </c>
      <c r="E588" s="37" t="s">
        <v>3186</v>
      </c>
      <c r="F588" s="37" t="s">
        <v>603</v>
      </c>
      <c r="G588" s="38">
        <v>1081563</v>
      </c>
      <c r="H588" s="38">
        <v>0</v>
      </c>
      <c r="I588" s="38">
        <v>685468195</v>
      </c>
      <c r="J588" s="38">
        <v>0</v>
      </c>
      <c r="K588" s="37" t="s">
        <v>4571</v>
      </c>
      <c r="L588" s="37" t="s">
        <v>4572</v>
      </c>
      <c r="M588" s="37" t="s">
        <v>3224</v>
      </c>
      <c r="N588" s="37" t="s">
        <v>3467</v>
      </c>
      <c r="O588" s="37" t="s">
        <v>3467</v>
      </c>
      <c r="P588" s="37" t="s">
        <v>1018</v>
      </c>
      <c r="Q588" s="22" t="str">
        <f t="shared" si="27"/>
        <v>S12210</v>
      </c>
      <c r="R588" t="str">
        <f t="shared" si="29"/>
        <v>Symphony</v>
      </c>
      <c r="S588" s="22" t="s">
        <v>3146</v>
      </c>
      <c r="T588" s="8">
        <f t="shared" si="28"/>
        <v>9</v>
      </c>
      <c r="U588" t="s">
        <v>369</v>
      </c>
    </row>
    <row r="589" spans="1:21" hidden="1" x14ac:dyDescent="0.25">
      <c r="A589" s="40">
        <v>45546</v>
      </c>
      <c r="B589" s="40">
        <v>45546</v>
      </c>
      <c r="C589" s="37" t="s">
        <v>4593</v>
      </c>
      <c r="D589" s="37" t="s">
        <v>4594</v>
      </c>
      <c r="E589" s="37" t="s">
        <v>3186</v>
      </c>
      <c r="F589" s="37" t="s">
        <v>603</v>
      </c>
      <c r="G589" s="38">
        <v>1113583</v>
      </c>
      <c r="H589" s="38">
        <v>0</v>
      </c>
      <c r="I589" s="38">
        <v>686581778</v>
      </c>
      <c r="J589" s="38">
        <v>0</v>
      </c>
      <c r="K589" s="37" t="s">
        <v>4571</v>
      </c>
      <c r="L589" s="37" t="s">
        <v>4572</v>
      </c>
      <c r="M589" s="37" t="s">
        <v>3224</v>
      </c>
      <c r="N589" s="37" t="s">
        <v>3430</v>
      </c>
      <c r="O589" s="37" t="s">
        <v>3430</v>
      </c>
      <c r="P589" s="37" t="s">
        <v>1018</v>
      </c>
      <c r="Q589" s="22" t="str">
        <f t="shared" si="27"/>
        <v>T11905</v>
      </c>
      <c r="R589" t="str">
        <f t="shared" si="29"/>
        <v>SunPonte</v>
      </c>
      <c r="S589" s="22" t="s">
        <v>3146</v>
      </c>
      <c r="T589" s="8">
        <f t="shared" si="28"/>
        <v>9</v>
      </c>
      <c r="U589" t="s">
        <v>369</v>
      </c>
    </row>
    <row r="590" spans="1:21" hidden="1" x14ac:dyDescent="0.25">
      <c r="A590" s="40">
        <v>45546</v>
      </c>
      <c r="B590" s="40">
        <v>45546</v>
      </c>
      <c r="C590" s="37" t="s">
        <v>4595</v>
      </c>
      <c r="D590" s="37" t="s">
        <v>4596</v>
      </c>
      <c r="E590" s="37" t="s">
        <v>3186</v>
      </c>
      <c r="F590" s="37" t="s">
        <v>603</v>
      </c>
      <c r="G590" s="38">
        <v>1079798</v>
      </c>
      <c r="H590" s="38">
        <v>0</v>
      </c>
      <c r="I590" s="38">
        <v>687661576</v>
      </c>
      <c r="J590" s="38">
        <v>0</v>
      </c>
      <c r="K590" s="37" t="s">
        <v>842</v>
      </c>
      <c r="L590" s="37" t="s">
        <v>294</v>
      </c>
      <c r="M590" s="37" t="s">
        <v>3224</v>
      </c>
      <c r="N590" s="37" t="s">
        <v>3457</v>
      </c>
      <c r="O590" s="37" t="s">
        <v>3457</v>
      </c>
      <c r="P590" s="37" t="s">
        <v>734</v>
      </c>
      <c r="Q590" s="22" t="str">
        <f t="shared" si="27"/>
        <v>S12212</v>
      </c>
      <c r="R590" t="str">
        <f t="shared" si="29"/>
        <v>Symphony</v>
      </c>
      <c r="S590" s="22" t="s">
        <v>3146</v>
      </c>
      <c r="T590" s="8">
        <f t="shared" si="28"/>
        <v>9</v>
      </c>
      <c r="U590" t="s">
        <v>369</v>
      </c>
    </row>
    <row r="591" spans="1:21" hidden="1" x14ac:dyDescent="0.25">
      <c r="A591" s="40">
        <v>45546</v>
      </c>
      <c r="B591" s="40">
        <v>45546</v>
      </c>
      <c r="C591" s="37" t="s">
        <v>4597</v>
      </c>
      <c r="D591" s="37" t="s">
        <v>4598</v>
      </c>
      <c r="E591" s="37" t="s">
        <v>3186</v>
      </c>
      <c r="F591" s="37" t="s">
        <v>603</v>
      </c>
      <c r="G591" s="38">
        <v>12720403</v>
      </c>
      <c r="H591" s="38">
        <v>0</v>
      </c>
      <c r="I591" s="38">
        <v>700381979</v>
      </c>
      <c r="J591" s="38">
        <v>0</v>
      </c>
      <c r="K591" s="37" t="s">
        <v>842</v>
      </c>
      <c r="L591" s="37" t="s">
        <v>294</v>
      </c>
      <c r="M591" s="37" t="s">
        <v>3187</v>
      </c>
      <c r="N591" s="37" t="s">
        <v>3448</v>
      </c>
      <c r="O591" s="37" t="s">
        <v>3448</v>
      </c>
      <c r="P591" s="37" t="s">
        <v>734</v>
      </c>
      <c r="Q591" s="22" t="str">
        <f t="shared" si="27"/>
        <v>S2A1705</v>
      </c>
      <c r="R591" t="str">
        <f t="shared" si="29"/>
        <v>Symphony</v>
      </c>
      <c r="S591" s="22" t="s">
        <v>3146</v>
      </c>
      <c r="T591" s="8">
        <f t="shared" si="28"/>
        <v>9</v>
      </c>
      <c r="U591" t="s">
        <v>369</v>
      </c>
    </row>
    <row r="592" spans="1:21" hidden="1" x14ac:dyDescent="0.25">
      <c r="A592" s="40">
        <v>45546</v>
      </c>
      <c r="B592" s="40">
        <v>45546</v>
      </c>
      <c r="C592" s="37" t="s">
        <v>4597</v>
      </c>
      <c r="D592" s="37" t="s">
        <v>4599</v>
      </c>
      <c r="E592" s="37" t="s">
        <v>3186</v>
      </c>
      <c r="F592" s="37" t="s">
        <v>603</v>
      </c>
      <c r="G592" s="38">
        <v>1272040</v>
      </c>
      <c r="H592" s="38">
        <v>0</v>
      </c>
      <c r="I592" s="38">
        <v>701654019</v>
      </c>
      <c r="J592" s="38">
        <v>0</v>
      </c>
      <c r="K592" s="37" t="s">
        <v>842</v>
      </c>
      <c r="L592" s="37" t="s">
        <v>294</v>
      </c>
      <c r="M592" s="37" t="s">
        <v>3224</v>
      </c>
      <c r="N592" s="37" t="s">
        <v>3448</v>
      </c>
      <c r="O592" s="37" t="s">
        <v>3448</v>
      </c>
      <c r="P592" s="37" t="s">
        <v>734</v>
      </c>
      <c r="Q592" s="22" t="str">
        <f t="shared" si="27"/>
        <v>S2A1705</v>
      </c>
      <c r="R592" t="str">
        <f t="shared" si="29"/>
        <v>Symphony</v>
      </c>
      <c r="S592" s="22" t="s">
        <v>3146</v>
      </c>
      <c r="T592" s="8">
        <f t="shared" si="28"/>
        <v>9</v>
      </c>
      <c r="U592" t="s">
        <v>369</v>
      </c>
    </row>
    <row r="593" spans="1:21" hidden="1" x14ac:dyDescent="0.25">
      <c r="A593" s="40">
        <v>45546</v>
      </c>
      <c r="B593" s="40">
        <v>45546</v>
      </c>
      <c r="C593" s="37" t="s">
        <v>4600</v>
      </c>
      <c r="D593" s="37" t="s">
        <v>4601</v>
      </c>
      <c r="E593" s="37" t="s">
        <v>3186</v>
      </c>
      <c r="F593" s="37" t="s">
        <v>691</v>
      </c>
      <c r="G593" s="38">
        <v>11662983</v>
      </c>
      <c r="H593" s="38">
        <v>0</v>
      </c>
      <c r="I593" s="38">
        <v>713317002</v>
      </c>
      <c r="J593" s="38">
        <v>0</v>
      </c>
      <c r="K593" s="37" t="s">
        <v>3863</v>
      </c>
      <c r="L593" s="37" t="s">
        <v>3864</v>
      </c>
      <c r="M593" s="37" t="s">
        <v>3187</v>
      </c>
      <c r="N593" s="37" t="s">
        <v>3454</v>
      </c>
      <c r="O593" s="37" t="s">
        <v>3454</v>
      </c>
      <c r="P593" s="37" t="s">
        <v>734</v>
      </c>
      <c r="Q593" s="22" t="str">
        <f t="shared" si="27"/>
        <v>S2B0809</v>
      </c>
      <c r="R593" t="str">
        <f t="shared" si="29"/>
        <v>Symphony</v>
      </c>
      <c r="S593" s="22" t="s">
        <v>3146</v>
      </c>
      <c r="T593" s="8">
        <f t="shared" si="28"/>
        <v>9</v>
      </c>
      <c r="U593" t="s">
        <v>369</v>
      </c>
    </row>
    <row r="594" spans="1:21" hidden="1" x14ac:dyDescent="0.25">
      <c r="A594" s="40">
        <v>45546</v>
      </c>
      <c r="B594" s="40">
        <v>45546</v>
      </c>
      <c r="C594" s="37" t="s">
        <v>4602</v>
      </c>
      <c r="D594" s="37" t="s">
        <v>4603</v>
      </c>
      <c r="E594" s="37" t="s">
        <v>3186</v>
      </c>
      <c r="F594" s="37" t="s">
        <v>691</v>
      </c>
      <c r="G594" s="38">
        <v>17087038</v>
      </c>
      <c r="H594" s="38">
        <v>0</v>
      </c>
      <c r="I594" s="38">
        <v>730404040</v>
      </c>
      <c r="J594" s="38">
        <v>0</v>
      </c>
      <c r="K594" s="37" t="s">
        <v>3470</v>
      </c>
      <c r="L594" s="37" t="s">
        <v>3471</v>
      </c>
      <c r="M594" s="37" t="s">
        <v>3187</v>
      </c>
      <c r="N594" s="37" t="s">
        <v>3481</v>
      </c>
      <c r="O594" s="37" t="s">
        <v>3481</v>
      </c>
      <c r="P594" s="37" t="s">
        <v>734</v>
      </c>
      <c r="Q594" s="22" t="str">
        <f t="shared" si="27"/>
        <v>S12203</v>
      </c>
      <c r="R594" t="str">
        <f t="shared" si="29"/>
        <v>Symphony</v>
      </c>
      <c r="S594" s="22" t="s">
        <v>3146</v>
      </c>
      <c r="T594" s="8">
        <f t="shared" si="28"/>
        <v>9</v>
      </c>
      <c r="U594" t="s">
        <v>369</v>
      </c>
    </row>
    <row r="595" spans="1:21" hidden="1" x14ac:dyDescent="0.25">
      <c r="A595" s="40">
        <v>45546</v>
      </c>
      <c r="B595" s="40">
        <v>45546</v>
      </c>
      <c r="C595" s="37" t="s">
        <v>4602</v>
      </c>
      <c r="D595" s="37" t="s">
        <v>4604</v>
      </c>
      <c r="E595" s="37" t="s">
        <v>3186</v>
      </c>
      <c r="F595" s="37" t="s">
        <v>691</v>
      </c>
      <c r="G595" s="38">
        <v>1708704</v>
      </c>
      <c r="H595" s="38">
        <v>0</v>
      </c>
      <c r="I595" s="38">
        <v>732112744</v>
      </c>
      <c r="J595" s="38">
        <v>0</v>
      </c>
      <c r="K595" s="37" t="s">
        <v>3470</v>
      </c>
      <c r="L595" s="37" t="s">
        <v>3471</v>
      </c>
      <c r="M595" s="37" t="s">
        <v>3224</v>
      </c>
      <c r="N595" s="37" t="s">
        <v>3481</v>
      </c>
      <c r="O595" s="37" t="s">
        <v>3481</v>
      </c>
      <c r="P595" s="37" t="s">
        <v>734</v>
      </c>
      <c r="Q595" s="22" t="str">
        <f t="shared" si="27"/>
        <v>S12203</v>
      </c>
      <c r="R595" t="str">
        <f t="shared" si="29"/>
        <v>Symphony</v>
      </c>
      <c r="S595" s="22" t="s">
        <v>3146</v>
      </c>
      <c r="T595" s="8">
        <f t="shared" si="28"/>
        <v>9</v>
      </c>
      <c r="U595" t="s">
        <v>369</v>
      </c>
    </row>
    <row r="596" spans="1:21" hidden="1" x14ac:dyDescent="0.25">
      <c r="A596" s="40">
        <v>45546</v>
      </c>
      <c r="B596" s="40">
        <v>45546</v>
      </c>
      <c r="C596" s="37" t="s">
        <v>4605</v>
      </c>
      <c r="D596" s="37" t="s">
        <v>4606</v>
      </c>
      <c r="E596" s="37" t="s">
        <v>3186</v>
      </c>
      <c r="F596" s="37" t="s">
        <v>691</v>
      </c>
      <c r="G596" s="38">
        <v>1166298</v>
      </c>
      <c r="H596" s="38">
        <v>0</v>
      </c>
      <c r="I596" s="38">
        <v>733279042</v>
      </c>
      <c r="J596" s="38">
        <v>0</v>
      </c>
      <c r="K596" s="37" t="s">
        <v>3470</v>
      </c>
      <c r="L596" s="37" t="s">
        <v>3471</v>
      </c>
      <c r="M596" s="37" t="s">
        <v>3224</v>
      </c>
      <c r="N596" s="37" t="s">
        <v>3454</v>
      </c>
      <c r="O596" s="37" t="s">
        <v>3454</v>
      </c>
      <c r="P596" s="37" t="s">
        <v>734</v>
      </c>
      <c r="Q596" s="22" t="str">
        <f t="shared" si="27"/>
        <v>S2B0809</v>
      </c>
      <c r="R596" t="str">
        <f t="shared" si="29"/>
        <v>Symphony</v>
      </c>
      <c r="S596" s="22" t="s">
        <v>3146</v>
      </c>
      <c r="T596" s="8">
        <f t="shared" si="28"/>
        <v>9</v>
      </c>
      <c r="U596" t="s">
        <v>369</v>
      </c>
    </row>
    <row r="597" spans="1:21" hidden="1" x14ac:dyDescent="0.25">
      <c r="A597" s="40">
        <v>45546</v>
      </c>
      <c r="B597" s="40">
        <v>45546</v>
      </c>
      <c r="C597" s="37" t="s">
        <v>4607</v>
      </c>
      <c r="D597" s="37" t="s">
        <v>4608</v>
      </c>
      <c r="E597" s="37" t="s">
        <v>3186</v>
      </c>
      <c r="F597" s="37" t="s">
        <v>603</v>
      </c>
      <c r="G597" s="38">
        <v>1609744</v>
      </c>
      <c r="H597" s="38">
        <v>0</v>
      </c>
      <c r="I597" s="38">
        <v>734888786</v>
      </c>
      <c r="J597" s="38">
        <v>0</v>
      </c>
      <c r="K597" s="37" t="s">
        <v>736</v>
      </c>
      <c r="L597" s="37" t="s">
        <v>737</v>
      </c>
      <c r="M597" s="37" t="s">
        <v>3224</v>
      </c>
      <c r="N597" s="37" t="s">
        <v>3475</v>
      </c>
      <c r="O597" s="37" t="s">
        <v>3475</v>
      </c>
      <c r="P597" s="37" t="s">
        <v>734</v>
      </c>
      <c r="Q597" s="22" t="str">
        <f t="shared" si="27"/>
        <v>S10903</v>
      </c>
      <c r="R597" t="str">
        <f t="shared" si="29"/>
        <v>Symphony</v>
      </c>
      <c r="S597" s="22" t="s">
        <v>3146</v>
      </c>
      <c r="T597" s="8">
        <f t="shared" si="28"/>
        <v>9</v>
      </c>
      <c r="U597" t="s">
        <v>369</v>
      </c>
    </row>
    <row r="598" spans="1:21" hidden="1" x14ac:dyDescent="0.25">
      <c r="A598" s="40">
        <v>45546</v>
      </c>
      <c r="B598" s="40">
        <v>45546</v>
      </c>
      <c r="C598" s="37" t="s">
        <v>4609</v>
      </c>
      <c r="D598" s="37" t="s">
        <v>4610</v>
      </c>
      <c r="E598" s="37" t="s">
        <v>3186</v>
      </c>
      <c r="F598" s="37" t="s">
        <v>603</v>
      </c>
      <c r="G598" s="38">
        <v>7972421</v>
      </c>
      <c r="H598" s="38">
        <v>0</v>
      </c>
      <c r="I598" s="38">
        <v>742861207</v>
      </c>
      <c r="J598" s="38">
        <v>0</v>
      </c>
      <c r="K598" s="37" t="s">
        <v>736</v>
      </c>
      <c r="L598" s="37" t="s">
        <v>737</v>
      </c>
      <c r="M598" s="37" t="s">
        <v>3187</v>
      </c>
      <c r="N598" s="37" t="s">
        <v>3460</v>
      </c>
      <c r="O598" s="37" t="s">
        <v>3460</v>
      </c>
      <c r="P598" s="37" t="s">
        <v>734</v>
      </c>
      <c r="Q598" s="22" t="str">
        <f t="shared" si="27"/>
        <v>S10910</v>
      </c>
      <c r="R598" t="str">
        <f t="shared" si="29"/>
        <v>Symphony</v>
      </c>
      <c r="S598" s="22" t="s">
        <v>3146</v>
      </c>
      <c r="T598" s="8">
        <f t="shared" si="28"/>
        <v>9</v>
      </c>
      <c r="U598" t="s">
        <v>369</v>
      </c>
    </row>
    <row r="599" spans="1:21" hidden="1" x14ac:dyDescent="0.25">
      <c r="A599" s="40">
        <v>45546</v>
      </c>
      <c r="B599" s="40">
        <v>45546</v>
      </c>
      <c r="C599" s="37" t="s">
        <v>4609</v>
      </c>
      <c r="D599" s="37" t="s">
        <v>4611</v>
      </c>
      <c r="E599" s="37" t="s">
        <v>3186</v>
      </c>
      <c r="F599" s="37" t="s">
        <v>603</v>
      </c>
      <c r="G599" s="38">
        <v>797242</v>
      </c>
      <c r="H599" s="38">
        <v>0</v>
      </c>
      <c r="I599" s="38">
        <v>743658449</v>
      </c>
      <c r="J599" s="38">
        <v>0</v>
      </c>
      <c r="K599" s="37" t="s">
        <v>736</v>
      </c>
      <c r="L599" s="37" t="s">
        <v>737</v>
      </c>
      <c r="M599" s="37" t="s">
        <v>3224</v>
      </c>
      <c r="N599" s="37" t="s">
        <v>3460</v>
      </c>
      <c r="O599" s="37" t="s">
        <v>3460</v>
      </c>
      <c r="P599" s="37" t="s">
        <v>734</v>
      </c>
      <c r="Q599" s="22" t="str">
        <f t="shared" si="27"/>
        <v>S10910</v>
      </c>
      <c r="R599" t="str">
        <f t="shared" si="29"/>
        <v>Symphony</v>
      </c>
      <c r="S599" s="22" t="s">
        <v>3146</v>
      </c>
      <c r="T599" s="8">
        <f t="shared" si="28"/>
        <v>9</v>
      </c>
      <c r="U599" t="s">
        <v>369</v>
      </c>
    </row>
    <row r="600" spans="1:21" hidden="1" x14ac:dyDescent="0.25">
      <c r="A600" s="40">
        <v>45546</v>
      </c>
      <c r="B600" s="40">
        <v>45546</v>
      </c>
      <c r="C600" s="37" t="s">
        <v>4612</v>
      </c>
      <c r="D600" s="37" t="s">
        <v>4613</v>
      </c>
      <c r="E600" s="37" t="s">
        <v>3186</v>
      </c>
      <c r="F600" s="37" t="s">
        <v>691</v>
      </c>
      <c r="G600" s="38">
        <v>21631260</v>
      </c>
      <c r="H600" s="38">
        <v>0</v>
      </c>
      <c r="I600" s="38">
        <v>765289709</v>
      </c>
      <c r="J600" s="38">
        <v>0</v>
      </c>
      <c r="K600" s="37" t="s">
        <v>3466</v>
      </c>
      <c r="L600" s="37" t="s">
        <v>284</v>
      </c>
      <c r="M600" s="37" t="s">
        <v>3187</v>
      </c>
      <c r="N600" s="37" t="s">
        <v>3467</v>
      </c>
      <c r="O600" s="37" t="s">
        <v>3467</v>
      </c>
      <c r="P600" s="37" t="s">
        <v>734</v>
      </c>
      <c r="Q600" s="22" t="str">
        <f t="shared" si="27"/>
        <v>S12210</v>
      </c>
      <c r="R600" t="str">
        <f t="shared" si="29"/>
        <v>Symphony</v>
      </c>
      <c r="S600" s="22" t="s">
        <v>3146</v>
      </c>
      <c r="T600" s="8">
        <f t="shared" si="28"/>
        <v>9</v>
      </c>
      <c r="U600" t="s">
        <v>369</v>
      </c>
    </row>
    <row r="601" spans="1:21" hidden="1" x14ac:dyDescent="0.25">
      <c r="A601" s="40">
        <v>45546</v>
      </c>
      <c r="B601" s="40">
        <v>45546</v>
      </c>
      <c r="C601" s="37" t="s">
        <v>4614</v>
      </c>
      <c r="D601" s="37" t="s">
        <v>4615</v>
      </c>
      <c r="E601" s="37" t="s">
        <v>3186</v>
      </c>
      <c r="F601" s="37" t="s">
        <v>691</v>
      </c>
      <c r="G601" s="38">
        <v>18930918</v>
      </c>
      <c r="H601" s="38">
        <v>0</v>
      </c>
      <c r="I601" s="38">
        <v>784220627</v>
      </c>
      <c r="J601" s="38">
        <v>0</v>
      </c>
      <c r="K601" s="37" t="s">
        <v>3466</v>
      </c>
      <c r="L601" s="37" t="s">
        <v>284</v>
      </c>
      <c r="M601" s="37" t="s">
        <v>3187</v>
      </c>
      <c r="N601" s="37" t="s">
        <v>3430</v>
      </c>
      <c r="O601" s="37" t="s">
        <v>3430</v>
      </c>
      <c r="P601" s="37" t="s">
        <v>734</v>
      </c>
      <c r="Q601" s="22" t="str">
        <f t="shared" si="27"/>
        <v>T11905</v>
      </c>
      <c r="R601" t="str">
        <f t="shared" si="29"/>
        <v>SunPonte</v>
      </c>
      <c r="S601" s="22" t="s">
        <v>3146</v>
      </c>
      <c r="T601" s="8">
        <f t="shared" si="28"/>
        <v>9</v>
      </c>
      <c r="U601" t="s">
        <v>369</v>
      </c>
    </row>
    <row r="602" spans="1:21" hidden="1" x14ac:dyDescent="0.25">
      <c r="A602" s="40">
        <v>45546</v>
      </c>
      <c r="B602" s="40">
        <v>45546</v>
      </c>
      <c r="C602" s="37" t="s">
        <v>4616</v>
      </c>
      <c r="D602" s="37" t="s">
        <v>4617</v>
      </c>
      <c r="E602" s="37" t="s">
        <v>3186</v>
      </c>
      <c r="F602" s="37" t="s">
        <v>691</v>
      </c>
      <c r="G602" s="38">
        <v>3995907</v>
      </c>
      <c r="H602" s="38">
        <v>0</v>
      </c>
      <c r="I602" s="38">
        <v>788216534</v>
      </c>
      <c r="J602" s="38">
        <v>0</v>
      </c>
      <c r="K602" s="37" t="s">
        <v>4618</v>
      </c>
      <c r="L602" s="37" t="s">
        <v>4619</v>
      </c>
      <c r="M602" s="37" t="s">
        <v>3224</v>
      </c>
      <c r="N602" s="37" t="s">
        <v>3399</v>
      </c>
      <c r="O602" s="37" t="s">
        <v>3399</v>
      </c>
      <c r="P602" s="37" t="s">
        <v>734</v>
      </c>
      <c r="Q602" s="22" t="str">
        <f t="shared" si="27"/>
        <v>B2.7.05</v>
      </c>
      <c r="R602" t="str">
        <f t="shared" si="29"/>
        <v>Cosmo</v>
      </c>
      <c r="S602" s="22" t="s">
        <v>3146</v>
      </c>
      <c r="T602" s="8">
        <f t="shared" si="28"/>
        <v>9</v>
      </c>
      <c r="U602" t="s">
        <v>369</v>
      </c>
    </row>
    <row r="603" spans="1:21" hidden="1" x14ac:dyDescent="0.25">
      <c r="A603" s="40">
        <v>45546</v>
      </c>
      <c r="B603" s="40">
        <v>45546</v>
      </c>
      <c r="C603" s="37" t="s">
        <v>4620</v>
      </c>
      <c r="D603" s="37" t="s">
        <v>4621</v>
      </c>
      <c r="E603" s="37" t="s">
        <v>3186</v>
      </c>
      <c r="F603" s="37" t="s">
        <v>691</v>
      </c>
      <c r="G603" s="38">
        <v>27596083</v>
      </c>
      <c r="H603" s="38">
        <v>0</v>
      </c>
      <c r="I603" s="38">
        <v>815812617</v>
      </c>
      <c r="J603" s="38">
        <v>0</v>
      </c>
      <c r="K603" s="37" t="s">
        <v>4618</v>
      </c>
      <c r="L603" s="37" t="s">
        <v>4619</v>
      </c>
      <c r="M603" s="37" t="s">
        <v>3187</v>
      </c>
      <c r="N603" s="37" t="s">
        <v>3192</v>
      </c>
      <c r="O603" s="37" t="s">
        <v>3192</v>
      </c>
      <c r="P603" s="37" t="s">
        <v>734</v>
      </c>
      <c r="Q603" s="22" t="str">
        <f t="shared" si="27"/>
        <v>P11112B</v>
      </c>
      <c r="R603" t="str">
        <f t="shared" si="29"/>
        <v>Panoma</v>
      </c>
      <c r="S603" s="22" t="s">
        <v>3146</v>
      </c>
      <c r="T603" s="8">
        <f t="shared" si="28"/>
        <v>9</v>
      </c>
      <c r="U603" t="s">
        <v>369</v>
      </c>
    </row>
    <row r="604" spans="1:21" hidden="1" x14ac:dyDescent="0.25">
      <c r="A604" s="40">
        <v>45546</v>
      </c>
      <c r="B604" s="40">
        <v>45546</v>
      </c>
      <c r="C604" s="37" t="s">
        <v>4620</v>
      </c>
      <c r="D604" s="37" t="s">
        <v>4622</v>
      </c>
      <c r="E604" s="37" t="s">
        <v>3186</v>
      </c>
      <c r="F604" s="37" t="s">
        <v>691</v>
      </c>
      <c r="G604" s="38">
        <v>5999149</v>
      </c>
      <c r="H604" s="38">
        <v>0</v>
      </c>
      <c r="I604" s="38">
        <v>821811766</v>
      </c>
      <c r="J604" s="38">
        <v>0</v>
      </c>
      <c r="K604" s="37" t="s">
        <v>4618</v>
      </c>
      <c r="L604" s="37" t="s">
        <v>4619</v>
      </c>
      <c r="M604" s="37" t="s">
        <v>3224</v>
      </c>
      <c r="N604" s="37" t="s">
        <v>3192</v>
      </c>
      <c r="O604" s="37" t="s">
        <v>3192</v>
      </c>
      <c r="P604" s="37" t="s">
        <v>734</v>
      </c>
      <c r="Q604" s="22" t="str">
        <f t="shared" si="27"/>
        <v>P11112B</v>
      </c>
      <c r="R604" t="str">
        <f t="shared" si="29"/>
        <v>Panoma</v>
      </c>
      <c r="S604" s="22" t="s">
        <v>3146</v>
      </c>
      <c r="T604" s="8">
        <f t="shared" si="28"/>
        <v>9</v>
      </c>
      <c r="U604" t="s">
        <v>369</v>
      </c>
    </row>
    <row r="605" spans="1:21" hidden="1" x14ac:dyDescent="0.25">
      <c r="A605" s="40">
        <v>45546</v>
      </c>
      <c r="B605" s="40">
        <v>45546</v>
      </c>
      <c r="C605" s="37" t="s">
        <v>4620</v>
      </c>
      <c r="D605" s="37" t="s">
        <v>4623</v>
      </c>
      <c r="E605" s="37" t="s">
        <v>3186</v>
      </c>
      <c r="F605" s="37" t="s">
        <v>691</v>
      </c>
      <c r="G605" s="38">
        <v>5999149</v>
      </c>
      <c r="H605" s="38">
        <v>0</v>
      </c>
      <c r="I605" s="38">
        <v>827810915</v>
      </c>
      <c r="J605" s="38">
        <v>0</v>
      </c>
      <c r="K605" s="37" t="s">
        <v>4618</v>
      </c>
      <c r="L605" s="37" t="s">
        <v>4619</v>
      </c>
      <c r="M605" s="37" t="s">
        <v>3224</v>
      </c>
      <c r="N605" s="37" t="s">
        <v>3192</v>
      </c>
      <c r="O605" s="37" t="s">
        <v>3192</v>
      </c>
      <c r="P605" s="37" t="s">
        <v>734</v>
      </c>
      <c r="Q605" s="22" t="str">
        <f t="shared" si="27"/>
        <v>P11112B</v>
      </c>
      <c r="R605" t="str">
        <f t="shared" si="29"/>
        <v>Panoma</v>
      </c>
      <c r="S605" s="22" t="s">
        <v>3146</v>
      </c>
      <c r="T605" s="8">
        <f t="shared" si="28"/>
        <v>9</v>
      </c>
      <c r="U605" t="s">
        <v>369</v>
      </c>
    </row>
    <row r="606" spans="1:21" hidden="1" x14ac:dyDescent="0.25">
      <c r="A606" s="40">
        <v>45546</v>
      </c>
      <c r="B606" s="40">
        <v>45546</v>
      </c>
      <c r="C606" s="37" t="s">
        <v>4620</v>
      </c>
      <c r="D606" s="37" t="s">
        <v>4624</v>
      </c>
      <c r="E606" s="37" t="s">
        <v>3186</v>
      </c>
      <c r="F606" s="37" t="s">
        <v>691</v>
      </c>
      <c r="G606" s="38">
        <v>3599490</v>
      </c>
      <c r="H606" s="38">
        <v>0</v>
      </c>
      <c r="I606" s="38">
        <v>831410405</v>
      </c>
      <c r="J606" s="38">
        <v>0</v>
      </c>
      <c r="K606" s="37" t="s">
        <v>4618</v>
      </c>
      <c r="L606" s="37" t="s">
        <v>4619</v>
      </c>
      <c r="M606" s="37" t="s">
        <v>3224</v>
      </c>
      <c r="N606" s="37" t="s">
        <v>3192</v>
      </c>
      <c r="O606" s="37" t="s">
        <v>3192</v>
      </c>
      <c r="P606" s="37" t="s">
        <v>734</v>
      </c>
      <c r="Q606" s="22" t="str">
        <f t="shared" si="27"/>
        <v>P11112B</v>
      </c>
      <c r="R606" t="str">
        <f t="shared" si="29"/>
        <v>Panoma</v>
      </c>
      <c r="S606" s="22" t="s">
        <v>3146</v>
      </c>
      <c r="T606" s="8">
        <f t="shared" si="28"/>
        <v>9</v>
      </c>
      <c r="U606" t="s">
        <v>369</v>
      </c>
    </row>
    <row r="607" spans="1:21" hidden="1" x14ac:dyDescent="0.25">
      <c r="A607" s="40">
        <v>45546</v>
      </c>
      <c r="B607" s="40">
        <v>45546</v>
      </c>
      <c r="C607" s="37" t="s">
        <v>4625</v>
      </c>
      <c r="D607" s="37" t="s">
        <v>4626</v>
      </c>
      <c r="E607" s="37" t="s">
        <v>3186</v>
      </c>
      <c r="F607" s="37" t="s">
        <v>691</v>
      </c>
      <c r="G607" s="38">
        <v>8342221</v>
      </c>
      <c r="H607" s="38">
        <v>0</v>
      </c>
      <c r="I607" s="38">
        <v>839752626</v>
      </c>
      <c r="J607" s="38">
        <v>0</v>
      </c>
      <c r="K607" s="37" t="s">
        <v>4618</v>
      </c>
      <c r="L607" s="37" t="s">
        <v>4619</v>
      </c>
      <c r="M607" s="37" t="s">
        <v>3187</v>
      </c>
      <c r="N607" s="37" t="s">
        <v>3512</v>
      </c>
      <c r="O607" s="37" t="s">
        <v>3512</v>
      </c>
      <c r="P607" s="37" t="s">
        <v>734</v>
      </c>
      <c r="Q607" s="22" t="str">
        <f t="shared" si="27"/>
        <v>S12112A</v>
      </c>
      <c r="R607" t="str">
        <f t="shared" si="29"/>
        <v>Symphony</v>
      </c>
      <c r="S607" s="22" t="s">
        <v>3146</v>
      </c>
      <c r="T607" s="8">
        <f t="shared" si="28"/>
        <v>9</v>
      </c>
      <c r="U607" t="s">
        <v>369</v>
      </c>
    </row>
    <row r="608" spans="1:21" hidden="1" x14ac:dyDescent="0.25">
      <c r="A608" s="40">
        <v>45546</v>
      </c>
      <c r="B608" s="40">
        <v>45546</v>
      </c>
      <c r="C608" s="37" t="s">
        <v>4625</v>
      </c>
      <c r="D608" s="37" t="s">
        <v>4627</v>
      </c>
      <c r="E608" s="37" t="s">
        <v>3186</v>
      </c>
      <c r="F608" s="37" t="s">
        <v>691</v>
      </c>
      <c r="G608" s="38">
        <v>834222</v>
      </c>
      <c r="H608" s="38">
        <v>0</v>
      </c>
      <c r="I608" s="38">
        <v>840586848</v>
      </c>
      <c r="J608" s="38">
        <v>0</v>
      </c>
      <c r="K608" s="37" t="s">
        <v>4618</v>
      </c>
      <c r="L608" s="37" t="s">
        <v>4619</v>
      </c>
      <c r="M608" s="37" t="s">
        <v>3224</v>
      </c>
      <c r="N608" s="37" t="s">
        <v>3512</v>
      </c>
      <c r="O608" s="37" t="s">
        <v>3512</v>
      </c>
      <c r="P608" s="37" t="s">
        <v>734</v>
      </c>
      <c r="Q608" s="22" t="str">
        <f t="shared" si="27"/>
        <v>S12112A</v>
      </c>
      <c r="R608" t="str">
        <f t="shared" si="29"/>
        <v>Symphony</v>
      </c>
      <c r="S608" s="22" t="s">
        <v>3146</v>
      </c>
      <c r="T608" s="8">
        <f t="shared" si="28"/>
        <v>9</v>
      </c>
      <c r="U608" t="s">
        <v>369</v>
      </c>
    </row>
    <row r="609" spans="1:21" hidden="1" x14ac:dyDescent="0.25">
      <c r="A609" s="40">
        <v>45546</v>
      </c>
      <c r="B609" s="40">
        <v>45546</v>
      </c>
      <c r="C609" s="37" t="s">
        <v>4625</v>
      </c>
      <c r="D609" s="37" t="s">
        <v>4628</v>
      </c>
      <c r="E609" s="37" t="s">
        <v>3186</v>
      </c>
      <c r="F609" s="37" t="s">
        <v>691</v>
      </c>
      <c r="G609" s="38">
        <v>834222</v>
      </c>
      <c r="H609" s="38">
        <v>0</v>
      </c>
      <c r="I609" s="38">
        <v>841421070</v>
      </c>
      <c r="J609" s="38">
        <v>0</v>
      </c>
      <c r="K609" s="37" t="s">
        <v>4618</v>
      </c>
      <c r="L609" s="37" t="s">
        <v>4619</v>
      </c>
      <c r="M609" s="37" t="s">
        <v>3224</v>
      </c>
      <c r="N609" s="37" t="s">
        <v>3512</v>
      </c>
      <c r="O609" s="37" t="s">
        <v>3512</v>
      </c>
      <c r="P609" s="37" t="s">
        <v>734</v>
      </c>
      <c r="Q609" s="22" t="str">
        <f t="shared" si="27"/>
        <v>S12112A</v>
      </c>
      <c r="R609" t="str">
        <f t="shared" si="29"/>
        <v>Symphony</v>
      </c>
      <c r="S609" s="22" t="s">
        <v>3146</v>
      </c>
      <c r="T609" s="8">
        <f t="shared" si="28"/>
        <v>9</v>
      </c>
      <c r="U609" t="s">
        <v>369</v>
      </c>
    </row>
    <row r="610" spans="1:21" hidden="1" x14ac:dyDescent="0.25">
      <c r="A610" s="40">
        <v>45546</v>
      </c>
      <c r="B610" s="40">
        <v>45546</v>
      </c>
      <c r="C610" s="37" t="s">
        <v>4629</v>
      </c>
      <c r="D610" s="37" t="s">
        <v>4630</v>
      </c>
      <c r="E610" s="37" t="s">
        <v>3186</v>
      </c>
      <c r="F610" s="37" t="s">
        <v>603</v>
      </c>
      <c r="G610" s="38">
        <v>16097438</v>
      </c>
      <c r="H610" s="38">
        <v>0</v>
      </c>
      <c r="I610" s="38">
        <v>857518508</v>
      </c>
      <c r="J610" s="38">
        <v>0</v>
      </c>
      <c r="K610" s="37" t="s">
        <v>838</v>
      </c>
      <c r="L610" s="37" t="s">
        <v>299</v>
      </c>
      <c r="M610" s="37" t="s">
        <v>3187</v>
      </c>
      <c r="N610" s="37" t="s">
        <v>3475</v>
      </c>
      <c r="O610" s="37" t="s">
        <v>3475</v>
      </c>
      <c r="P610" s="37" t="s">
        <v>734</v>
      </c>
      <c r="Q610" s="22" t="str">
        <f t="shared" si="27"/>
        <v>S10903</v>
      </c>
      <c r="R610" t="str">
        <f t="shared" si="29"/>
        <v>Symphony</v>
      </c>
      <c r="S610" s="22" t="s">
        <v>3146</v>
      </c>
      <c r="T610" s="8">
        <f t="shared" si="28"/>
        <v>9</v>
      </c>
      <c r="U610" t="s">
        <v>369</v>
      </c>
    </row>
    <row r="611" spans="1:21" hidden="1" x14ac:dyDescent="0.25">
      <c r="A611" s="40">
        <v>45546</v>
      </c>
      <c r="B611" s="40">
        <v>45546</v>
      </c>
      <c r="C611" s="37" t="s">
        <v>4631</v>
      </c>
      <c r="D611" s="37" t="s">
        <v>4632</v>
      </c>
      <c r="E611" s="37" t="s">
        <v>3186</v>
      </c>
      <c r="F611" s="37" t="s">
        <v>691</v>
      </c>
      <c r="G611" s="38">
        <v>39959075</v>
      </c>
      <c r="H611" s="38">
        <v>0</v>
      </c>
      <c r="I611" s="38">
        <v>897477583</v>
      </c>
      <c r="J611" s="38">
        <v>0</v>
      </c>
      <c r="K611" s="37" t="s">
        <v>4633</v>
      </c>
      <c r="L611" s="37" t="s">
        <v>4634</v>
      </c>
      <c r="M611" s="37" t="s">
        <v>3187</v>
      </c>
      <c r="N611" s="37" t="s">
        <v>3399</v>
      </c>
      <c r="O611" s="37" t="s">
        <v>3399</v>
      </c>
      <c r="P611" s="37" t="s">
        <v>695</v>
      </c>
      <c r="Q611" s="22" t="str">
        <f t="shared" si="27"/>
        <v>B2.7.05</v>
      </c>
      <c r="R611" t="str">
        <f t="shared" si="29"/>
        <v>Cosmo</v>
      </c>
      <c r="S611" s="22" t="s">
        <v>3146</v>
      </c>
      <c r="T611" s="8">
        <f t="shared" si="28"/>
        <v>9</v>
      </c>
      <c r="U611" t="s">
        <v>369</v>
      </c>
    </row>
    <row r="612" spans="1:21" hidden="1" x14ac:dyDescent="0.25">
      <c r="A612" s="40">
        <v>45546</v>
      </c>
      <c r="B612" s="40">
        <v>45546</v>
      </c>
      <c r="C612" s="37" t="s">
        <v>4635</v>
      </c>
      <c r="D612" s="37" t="s">
        <v>4636</v>
      </c>
      <c r="E612" s="37" t="s">
        <v>3186</v>
      </c>
      <c r="F612" s="37" t="s">
        <v>691</v>
      </c>
      <c r="G612" s="38">
        <v>16510265</v>
      </c>
      <c r="H612" s="38">
        <v>0</v>
      </c>
      <c r="I612" s="38">
        <v>913987848</v>
      </c>
      <c r="J612" s="38">
        <v>0</v>
      </c>
      <c r="K612" s="37" t="s">
        <v>3785</v>
      </c>
      <c r="L612" s="37" t="s">
        <v>3786</v>
      </c>
      <c r="M612" s="37" t="s">
        <v>3187</v>
      </c>
      <c r="N612" s="37" t="s">
        <v>3484</v>
      </c>
      <c r="O612" s="37" t="s">
        <v>3484</v>
      </c>
      <c r="P612" s="37" t="s">
        <v>734</v>
      </c>
      <c r="Q612" s="22" t="str">
        <f t="shared" si="27"/>
        <v>S12212B</v>
      </c>
      <c r="R612" t="str">
        <f t="shared" si="29"/>
        <v>Symphony</v>
      </c>
      <c r="S612" s="22" t="s">
        <v>3146</v>
      </c>
      <c r="T612" s="8">
        <f t="shared" si="28"/>
        <v>9</v>
      </c>
      <c r="U612" t="s">
        <v>369</v>
      </c>
    </row>
    <row r="613" spans="1:21" hidden="1" x14ac:dyDescent="0.25">
      <c r="A613" s="40">
        <v>45550</v>
      </c>
      <c r="B613" s="40">
        <v>45550</v>
      </c>
      <c r="C613" s="37" t="s">
        <v>4637</v>
      </c>
      <c r="D613" s="37" t="s">
        <v>4638</v>
      </c>
      <c r="E613" s="37" t="s">
        <v>3186</v>
      </c>
      <c r="F613" s="37" t="s">
        <v>691</v>
      </c>
      <c r="G613" s="38">
        <v>80173527</v>
      </c>
      <c r="H613" s="38">
        <v>0</v>
      </c>
      <c r="I613" s="38">
        <v>994161375</v>
      </c>
      <c r="J613" s="38">
        <v>0</v>
      </c>
      <c r="K613" s="37" t="s">
        <v>4633</v>
      </c>
      <c r="L613" s="37" t="s">
        <v>4634</v>
      </c>
      <c r="M613" s="37" t="s">
        <v>3187</v>
      </c>
      <c r="N613" s="37" t="s">
        <v>3534</v>
      </c>
      <c r="O613" s="37" t="s">
        <v>3534</v>
      </c>
      <c r="P613" s="37" t="s">
        <v>695</v>
      </c>
      <c r="Q613" s="22" t="str">
        <f t="shared" si="27"/>
        <v>B2.7.33</v>
      </c>
      <c r="R613" t="str">
        <f t="shared" si="29"/>
        <v>Cosmo</v>
      </c>
      <c r="S613" s="22" t="s">
        <v>3146</v>
      </c>
      <c r="T613" s="8">
        <f t="shared" si="28"/>
        <v>9</v>
      </c>
      <c r="U613" t="s">
        <v>369</v>
      </c>
    </row>
    <row r="614" spans="1:21" hidden="1" x14ac:dyDescent="0.25">
      <c r="A614" s="40">
        <v>45550</v>
      </c>
      <c r="B614" s="40">
        <v>45550</v>
      </c>
      <c r="C614" s="37" t="s">
        <v>4637</v>
      </c>
      <c r="D614" s="37" t="s">
        <v>4639</v>
      </c>
      <c r="E614" s="37" t="s">
        <v>3186</v>
      </c>
      <c r="F614" s="37" t="s">
        <v>691</v>
      </c>
      <c r="G614" s="38">
        <v>17838830</v>
      </c>
      <c r="H614" s="38">
        <v>0</v>
      </c>
      <c r="I614" s="38">
        <v>1012000205</v>
      </c>
      <c r="J614" s="38">
        <v>0</v>
      </c>
      <c r="K614" s="37" t="s">
        <v>4633</v>
      </c>
      <c r="L614" s="37" t="s">
        <v>4634</v>
      </c>
      <c r="M614" s="37" t="s">
        <v>3224</v>
      </c>
      <c r="N614" s="37" t="s">
        <v>3534</v>
      </c>
      <c r="O614" s="37" t="s">
        <v>3534</v>
      </c>
      <c r="P614" s="37" t="s">
        <v>695</v>
      </c>
      <c r="Q614" s="22" t="str">
        <f t="shared" si="27"/>
        <v>B2.7.33</v>
      </c>
      <c r="R614" t="str">
        <f t="shared" si="29"/>
        <v>Cosmo</v>
      </c>
      <c r="S614" s="22" t="s">
        <v>3146</v>
      </c>
      <c r="T614" s="8">
        <f t="shared" si="28"/>
        <v>9</v>
      </c>
      <c r="U614" t="s">
        <v>369</v>
      </c>
    </row>
    <row r="615" spans="1:21" hidden="1" x14ac:dyDescent="0.25">
      <c r="A615" s="40">
        <v>45555</v>
      </c>
      <c r="B615" s="40">
        <v>45555</v>
      </c>
      <c r="C615" s="37" t="s">
        <v>4640</v>
      </c>
      <c r="D615" s="37" t="s">
        <v>4641</v>
      </c>
      <c r="E615" s="37" t="s">
        <v>3186</v>
      </c>
      <c r="F615" s="37" t="s">
        <v>549</v>
      </c>
      <c r="G615" s="38">
        <v>15796681</v>
      </c>
      <c r="H615" s="38">
        <v>0</v>
      </c>
      <c r="I615" s="38">
        <v>1027796886</v>
      </c>
      <c r="J615" s="38">
        <v>0</v>
      </c>
      <c r="K615" s="37" t="s">
        <v>3609</v>
      </c>
      <c r="L615" s="37" t="s">
        <v>3610</v>
      </c>
      <c r="M615" s="37" t="s">
        <v>3257</v>
      </c>
      <c r="N615" s="37" t="s">
        <v>3618</v>
      </c>
      <c r="O615" s="37" t="s">
        <v>3618</v>
      </c>
      <c r="P615" s="37"/>
      <c r="Q615" s="22" t="str">
        <f t="shared" si="27"/>
        <v>P103A11</v>
      </c>
      <c r="R615" t="str">
        <f t="shared" si="29"/>
        <v>ThePathway</v>
      </c>
      <c r="S615" s="22" t="s">
        <v>3147</v>
      </c>
      <c r="T615" s="8">
        <f t="shared" si="28"/>
        <v>9</v>
      </c>
      <c r="U615" t="s">
        <v>369</v>
      </c>
    </row>
    <row r="616" spans="1:21" hidden="1" x14ac:dyDescent="0.25">
      <c r="A616" s="40">
        <v>45555</v>
      </c>
      <c r="B616" s="40">
        <v>45555</v>
      </c>
      <c r="C616" s="37" t="s">
        <v>4642</v>
      </c>
      <c r="D616" s="37" t="s">
        <v>4643</v>
      </c>
      <c r="E616" s="37" t="s">
        <v>3186</v>
      </c>
      <c r="F616" s="37" t="s">
        <v>691</v>
      </c>
      <c r="G616" s="38">
        <v>59938613</v>
      </c>
      <c r="H616" s="38">
        <v>0</v>
      </c>
      <c r="I616" s="38">
        <v>1087735499</v>
      </c>
      <c r="J616" s="38">
        <v>0</v>
      </c>
      <c r="K616" s="37" t="s">
        <v>3402</v>
      </c>
      <c r="L616" s="37" t="s">
        <v>3403</v>
      </c>
      <c r="M616" s="37" t="s">
        <v>3187</v>
      </c>
      <c r="N616" s="37" t="s">
        <v>3399</v>
      </c>
      <c r="O616" s="37" t="s">
        <v>3399</v>
      </c>
      <c r="P616" s="37" t="s">
        <v>734</v>
      </c>
      <c r="Q616" s="22" t="str">
        <f t="shared" si="27"/>
        <v>B2.7.05</v>
      </c>
      <c r="R616" t="str">
        <f t="shared" si="29"/>
        <v>Cosmo</v>
      </c>
      <c r="S616" s="22" t="s">
        <v>3146</v>
      </c>
      <c r="T616" s="8">
        <f t="shared" si="28"/>
        <v>9</v>
      </c>
      <c r="U616" t="s">
        <v>369</v>
      </c>
    </row>
    <row r="617" spans="1:21" hidden="1" x14ac:dyDescent="0.25">
      <c r="A617" s="40">
        <v>45555</v>
      </c>
      <c r="B617" s="40">
        <v>45555</v>
      </c>
      <c r="C617" s="37" t="s">
        <v>4644</v>
      </c>
      <c r="D617" s="37" t="s">
        <v>4645</v>
      </c>
      <c r="E617" s="37" t="s">
        <v>3186</v>
      </c>
      <c r="F617" s="37" t="s">
        <v>691</v>
      </c>
      <c r="G617" s="38">
        <v>13636364</v>
      </c>
      <c r="H617" s="38">
        <v>0</v>
      </c>
      <c r="I617" s="38">
        <v>1101371863</v>
      </c>
      <c r="J617" s="38">
        <v>0</v>
      </c>
      <c r="K617" s="37" t="s">
        <v>3863</v>
      </c>
      <c r="L617" s="37" t="s">
        <v>3864</v>
      </c>
      <c r="M617" s="37" t="s">
        <v>692</v>
      </c>
      <c r="N617" s="37" t="s">
        <v>4646</v>
      </c>
      <c r="O617" s="37" t="s">
        <v>4646</v>
      </c>
      <c r="P617" s="37" t="s">
        <v>734</v>
      </c>
      <c r="Q617" s="22" t="str">
        <f t="shared" si="27"/>
        <v>S3B1603</v>
      </c>
      <c r="R617" t="str">
        <f t="shared" si="29"/>
        <v>Symphony</v>
      </c>
      <c r="S617" s="22" t="s">
        <v>3148</v>
      </c>
      <c r="T617" s="8">
        <f t="shared" si="28"/>
        <v>9</v>
      </c>
      <c r="U617" t="s">
        <v>369</v>
      </c>
    </row>
    <row r="618" spans="1:21" hidden="1" x14ac:dyDescent="0.25">
      <c r="A618" s="40">
        <v>45555</v>
      </c>
      <c r="B618" s="40">
        <v>45555</v>
      </c>
      <c r="C618" s="37" t="s">
        <v>4647</v>
      </c>
      <c r="D618" s="37" t="s">
        <v>4648</v>
      </c>
      <c r="E618" s="37" t="s">
        <v>3186</v>
      </c>
      <c r="F618" s="37" t="s">
        <v>691</v>
      </c>
      <c r="G618" s="38">
        <v>13636364</v>
      </c>
      <c r="H618" s="38">
        <v>0</v>
      </c>
      <c r="I618" s="38">
        <v>1115008227</v>
      </c>
      <c r="J618" s="38">
        <v>0</v>
      </c>
      <c r="K618" s="37" t="s">
        <v>736</v>
      </c>
      <c r="L618" s="37" t="s">
        <v>737</v>
      </c>
      <c r="M618" s="37" t="s">
        <v>692</v>
      </c>
      <c r="N618" s="37" t="s">
        <v>4649</v>
      </c>
      <c r="O618" s="37" t="s">
        <v>4649</v>
      </c>
      <c r="P618" s="37" t="s">
        <v>734</v>
      </c>
      <c r="Q618" s="22" t="str">
        <f t="shared" si="27"/>
        <v>S3A0501</v>
      </c>
      <c r="R618" t="str">
        <f t="shared" si="29"/>
        <v>Symphony</v>
      </c>
      <c r="S618" s="22" t="s">
        <v>3148</v>
      </c>
      <c r="T618" s="8">
        <f t="shared" si="28"/>
        <v>9</v>
      </c>
      <c r="U618" t="s">
        <v>369</v>
      </c>
    </row>
    <row r="619" spans="1:21" hidden="1" x14ac:dyDescent="0.25">
      <c r="A619" s="40">
        <v>45555</v>
      </c>
      <c r="B619" s="40">
        <v>45555</v>
      </c>
      <c r="C619" s="37" t="s">
        <v>4650</v>
      </c>
      <c r="D619" s="37" t="s">
        <v>4651</v>
      </c>
      <c r="E619" s="37" t="s">
        <v>3186</v>
      </c>
      <c r="F619" s="37" t="s">
        <v>691</v>
      </c>
      <c r="G619" s="38">
        <v>18181818</v>
      </c>
      <c r="H619" s="38">
        <v>0</v>
      </c>
      <c r="I619" s="38">
        <v>1133190045</v>
      </c>
      <c r="J619" s="38">
        <v>0</v>
      </c>
      <c r="K619" s="37" t="s">
        <v>4652</v>
      </c>
      <c r="L619" s="37" t="s">
        <v>306</v>
      </c>
      <c r="M619" s="37" t="s">
        <v>692</v>
      </c>
      <c r="N619" s="37" t="s">
        <v>4653</v>
      </c>
      <c r="O619" s="37" t="s">
        <v>4653</v>
      </c>
      <c r="P619" s="37" t="s">
        <v>1018</v>
      </c>
      <c r="Q619" s="22" t="str">
        <f t="shared" si="27"/>
        <v>S3A0505</v>
      </c>
      <c r="R619" t="str">
        <f t="shared" si="29"/>
        <v>Symphony</v>
      </c>
      <c r="S619" s="22" t="s">
        <v>3148</v>
      </c>
      <c r="T619" s="8">
        <f t="shared" si="28"/>
        <v>9</v>
      </c>
      <c r="U619" t="s">
        <v>369</v>
      </c>
    </row>
    <row r="620" spans="1:21" hidden="1" x14ac:dyDescent="0.25">
      <c r="A620" s="40">
        <v>45555</v>
      </c>
      <c r="B620" s="40">
        <v>45555</v>
      </c>
      <c r="C620" s="37" t="s">
        <v>4654</v>
      </c>
      <c r="D620" s="37" t="s">
        <v>4655</v>
      </c>
      <c r="E620" s="37" t="s">
        <v>3186</v>
      </c>
      <c r="F620" s="37" t="s">
        <v>691</v>
      </c>
      <c r="G620" s="38">
        <v>9090909</v>
      </c>
      <c r="H620" s="38">
        <v>0</v>
      </c>
      <c r="I620" s="38">
        <v>1142280954</v>
      </c>
      <c r="J620" s="38">
        <v>0</v>
      </c>
      <c r="K620" s="37" t="s">
        <v>1029</v>
      </c>
      <c r="L620" s="37" t="s">
        <v>1030</v>
      </c>
      <c r="M620" s="37" t="s">
        <v>692</v>
      </c>
      <c r="N620" s="37" t="s">
        <v>4656</v>
      </c>
      <c r="O620" s="37" t="s">
        <v>4656</v>
      </c>
      <c r="P620" s="37" t="s">
        <v>734</v>
      </c>
      <c r="Q620" s="22" t="str">
        <f t="shared" si="27"/>
        <v>S3A0515</v>
      </c>
      <c r="R620" t="str">
        <f t="shared" si="29"/>
        <v>Symphony</v>
      </c>
      <c r="S620" s="22" t="s">
        <v>3148</v>
      </c>
      <c r="T620" s="8">
        <f t="shared" si="28"/>
        <v>9</v>
      </c>
      <c r="U620" t="s">
        <v>369</v>
      </c>
    </row>
    <row r="621" spans="1:21" hidden="1" x14ac:dyDescent="0.25">
      <c r="A621" s="40">
        <v>45555</v>
      </c>
      <c r="B621" s="40">
        <v>45555</v>
      </c>
      <c r="C621" s="37" t="s">
        <v>4657</v>
      </c>
      <c r="D621" s="37" t="s">
        <v>4658</v>
      </c>
      <c r="E621" s="37" t="s">
        <v>3186</v>
      </c>
      <c r="F621" s="37" t="s">
        <v>691</v>
      </c>
      <c r="G621" s="38">
        <v>18181818</v>
      </c>
      <c r="H621" s="38">
        <v>0</v>
      </c>
      <c r="I621" s="38">
        <v>1160462772</v>
      </c>
      <c r="J621" s="38">
        <v>0</v>
      </c>
      <c r="K621" s="37" t="s">
        <v>3785</v>
      </c>
      <c r="L621" s="37" t="s">
        <v>3786</v>
      </c>
      <c r="M621" s="37" t="s">
        <v>692</v>
      </c>
      <c r="N621" s="37" t="s">
        <v>4659</v>
      </c>
      <c r="O621" s="37" t="s">
        <v>4659</v>
      </c>
      <c r="P621" s="37" t="s">
        <v>734</v>
      </c>
      <c r="Q621" s="22" t="str">
        <f t="shared" si="27"/>
        <v>S3A1705</v>
      </c>
      <c r="R621" t="str">
        <f t="shared" si="29"/>
        <v>Symphony</v>
      </c>
      <c r="S621" s="22" t="s">
        <v>3148</v>
      </c>
      <c r="T621" s="8">
        <f t="shared" si="28"/>
        <v>9</v>
      </c>
      <c r="U621" t="s">
        <v>369</v>
      </c>
    </row>
    <row r="622" spans="1:21" hidden="1" x14ac:dyDescent="0.25">
      <c r="A622" s="40">
        <v>45555</v>
      </c>
      <c r="B622" s="40">
        <v>45555</v>
      </c>
      <c r="C622" s="37" t="s">
        <v>4660</v>
      </c>
      <c r="D622" s="37" t="s">
        <v>4661</v>
      </c>
      <c r="E622" s="37" t="s">
        <v>3186</v>
      </c>
      <c r="F622" s="37" t="s">
        <v>691</v>
      </c>
      <c r="G622" s="38">
        <v>13636364</v>
      </c>
      <c r="H622" s="38">
        <v>0</v>
      </c>
      <c r="I622" s="38">
        <v>1174099136</v>
      </c>
      <c r="J622" s="38">
        <v>0</v>
      </c>
      <c r="K622" s="37" t="s">
        <v>933</v>
      </c>
      <c r="L622" s="37" t="s">
        <v>382</v>
      </c>
      <c r="M622" s="37" t="s">
        <v>692</v>
      </c>
      <c r="N622" s="37" t="s">
        <v>4662</v>
      </c>
      <c r="O622" s="37" t="s">
        <v>4662</v>
      </c>
      <c r="P622" s="37" t="s">
        <v>734</v>
      </c>
      <c r="Q622" s="22" t="str">
        <f t="shared" si="27"/>
        <v>S3A1801</v>
      </c>
      <c r="R622" t="str">
        <f t="shared" si="29"/>
        <v>Symphony</v>
      </c>
      <c r="S622" s="22" t="s">
        <v>3148</v>
      </c>
      <c r="T622" s="8">
        <f t="shared" si="28"/>
        <v>9</v>
      </c>
      <c r="U622" t="s">
        <v>369</v>
      </c>
    </row>
    <row r="623" spans="1:21" hidden="1" x14ac:dyDescent="0.25">
      <c r="A623" s="40">
        <v>45555</v>
      </c>
      <c r="B623" s="40">
        <v>45555</v>
      </c>
      <c r="C623" s="37" t="s">
        <v>4663</v>
      </c>
      <c r="D623" s="37" t="s">
        <v>4664</v>
      </c>
      <c r="E623" s="37" t="s">
        <v>3186</v>
      </c>
      <c r="F623" s="37" t="s">
        <v>691</v>
      </c>
      <c r="G623" s="38">
        <v>18181818</v>
      </c>
      <c r="H623" s="38">
        <v>0</v>
      </c>
      <c r="I623" s="38">
        <v>1192280954</v>
      </c>
      <c r="J623" s="38">
        <v>0</v>
      </c>
      <c r="K623" s="37" t="s">
        <v>3785</v>
      </c>
      <c r="L623" s="37" t="s">
        <v>3786</v>
      </c>
      <c r="M623" s="37" t="s">
        <v>692</v>
      </c>
      <c r="N623" s="37" t="s">
        <v>4665</v>
      </c>
      <c r="O623" s="37" t="s">
        <v>4665</v>
      </c>
      <c r="P623" s="37" t="s">
        <v>734</v>
      </c>
      <c r="Q623" s="22" t="str">
        <f t="shared" ref="Q623:Q666" si="30">IFERROR(LEFT(N623,FIND("_",N623)-1),"")</f>
        <v>S3A1811</v>
      </c>
      <c r="R623" t="str">
        <f t="shared" si="29"/>
        <v>Symphony</v>
      </c>
      <c r="S623" s="22" t="s">
        <v>3148</v>
      </c>
      <c r="T623" s="8">
        <f t="shared" ref="T623:T666" si="31">+MONTH(A623)</f>
        <v>9</v>
      </c>
      <c r="U623" t="s">
        <v>369</v>
      </c>
    </row>
    <row r="624" spans="1:21" hidden="1" x14ac:dyDescent="0.25">
      <c r="A624" s="40">
        <v>45555</v>
      </c>
      <c r="B624" s="40">
        <v>45555</v>
      </c>
      <c r="C624" s="37" t="s">
        <v>4666</v>
      </c>
      <c r="D624" s="37" t="s">
        <v>4667</v>
      </c>
      <c r="E624" s="37" t="s">
        <v>3186</v>
      </c>
      <c r="F624" s="37" t="s">
        <v>691</v>
      </c>
      <c r="G624" s="38">
        <v>13636364</v>
      </c>
      <c r="H624" s="38">
        <v>0</v>
      </c>
      <c r="I624" s="38">
        <v>1205917318</v>
      </c>
      <c r="J624" s="38">
        <v>0</v>
      </c>
      <c r="K624" s="37" t="s">
        <v>3785</v>
      </c>
      <c r="L624" s="37" t="s">
        <v>3786</v>
      </c>
      <c r="M624" s="37" t="s">
        <v>692</v>
      </c>
      <c r="N624" s="37" t="s">
        <v>4668</v>
      </c>
      <c r="O624" s="37" t="s">
        <v>4668</v>
      </c>
      <c r="P624" s="37" t="s">
        <v>734</v>
      </c>
      <c r="Q624" s="22" t="str">
        <f t="shared" si="30"/>
        <v>S3A1812</v>
      </c>
      <c r="R624" t="str">
        <f t="shared" si="29"/>
        <v>Symphony</v>
      </c>
      <c r="S624" s="22" t="s">
        <v>3148</v>
      </c>
      <c r="T624" s="8">
        <f t="shared" si="31"/>
        <v>9</v>
      </c>
      <c r="U624" t="s">
        <v>369</v>
      </c>
    </row>
    <row r="625" spans="1:21" hidden="1" x14ac:dyDescent="0.25">
      <c r="A625" s="40">
        <v>45555</v>
      </c>
      <c r="B625" s="40">
        <v>45555</v>
      </c>
      <c r="C625" s="37" t="s">
        <v>4669</v>
      </c>
      <c r="D625" s="37" t="s">
        <v>4670</v>
      </c>
      <c r="E625" s="37" t="s">
        <v>3186</v>
      </c>
      <c r="F625" s="37" t="s">
        <v>691</v>
      </c>
      <c r="G625" s="38">
        <v>13636364</v>
      </c>
      <c r="H625" s="38">
        <v>0</v>
      </c>
      <c r="I625" s="38">
        <v>1219553682</v>
      </c>
      <c r="J625" s="38">
        <v>0</v>
      </c>
      <c r="K625" s="37" t="s">
        <v>3785</v>
      </c>
      <c r="L625" s="37" t="s">
        <v>3786</v>
      </c>
      <c r="M625" s="37" t="s">
        <v>692</v>
      </c>
      <c r="N625" s="37" t="s">
        <v>4671</v>
      </c>
      <c r="O625" s="37" t="s">
        <v>4671</v>
      </c>
      <c r="P625" s="37" t="s">
        <v>734</v>
      </c>
      <c r="Q625" s="22" t="str">
        <f t="shared" si="30"/>
        <v>S3A1812A</v>
      </c>
      <c r="R625" t="str">
        <f t="shared" si="29"/>
        <v>Symphony</v>
      </c>
      <c r="S625" s="22" t="s">
        <v>3148</v>
      </c>
      <c r="T625" s="8">
        <f t="shared" si="31"/>
        <v>9</v>
      </c>
      <c r="U625" t="s">
        <v>369</v>
      </c>
    </row>
    <row r="626" spans="1:21" hidden="1" x14ac:dyDescent="0.25">
      <c r="A626" s="40">
        <v>45555</v>
      </c>
      <c r="B626" s="40">
        <v>45555</v>
      </c>
      <c r="C626" s="37" t="s">
        <v>4672</v>
      </c>
      <c r="D626" s="37" t="s">
        <v>4673</v>
      </c>
      <c r="E626" s="37" t="s">
        <v>3186</v>
      </c>
      <c r="F626" s="37" t="s">
        <v>691</v>
      </c>
      <c r="G626" s="38">
        <v>13636364</v>
      </c>
      <c r="H626" s="38">
        <v>0</v>
      </c>
      <c r="I626" s="38">
        <v>1233190046</v>
      </c>
      <c r="J626" s="38">
        <v>0</v>
      </c>
      <c r="K626" s="37" t="s">
        <v>3785</v>
      </c>
      <c r="L626" s="37" t="s">
        <v>3786</v>
      </c>
      <c r="M626" s="37" t="s">
        <v>692</v>
      </c>
      <c r="N626" s="37" t="s">
        <v>4674</v>
      </c>
      <c r="O626" s="37" t="s">
        <v>4674</v>
      </c>
      <c r="P626" s="37" t="s">
        <v>734</v>
      </c>
      <c r="Q626" s="22" t="str">
        <f t="shared" si="30"/>
        <v>S3A2501</v>
      </c>
      <c r="R626" t="str">
        <f t="shared" si="29"/>
        <v>Symphony</v>
      </c>
      <c r="S626" s="22" t="s">
        <v>3148</v>
      </c>
      <c r="T626" s="8">
        <f t="shared" si="31"/>
        <v>9</v>
      </c>
      <c r="U626" t="s">
        <v>369</v>
      </c>
    </row>
    <row r="627" spans="1:21" hidden="1" x14ac:dyDescent="0.25">
      <c r="A627" s="40">
        <v>45555</v>
      </c>
      <c r="B627" s="40">
        <v>45555</v>
      </c>
      <c r="C627" s="37" t="s">
        <v>4675</v>
      </c>
      <c r="D627" s="37" t="s">
        <v>4676</v>
      </c>
      <c r="E627" s="37" t="s">
        <v>3186</v>
      </c>
      <c r="F627" s="37" t="s">
        <v>691</v>
      </c>
      <c r="G627" s="38">
        <v>13636364</v>
      </c>
      <c r="H627" s="38">
        <v>0</v>
      </c>
      <c r="I627" s="38">
        <v>1246826410</v>
      </c>
      <c r="J627" s="38">
        <v>0</v>
      </c>
      <c r="K627" s="37" t="s">
        <v>4677</v>
      </c>
      <c r="L627" s="37" t="s">
        <v>4678</v>
      </c>
      <c r="M627" s="37" t="s">
        <v>692</v>
      </c>
      <c r="N627" s="37" t="s">
        <v>4679</v>
      </c>
      <c r="O627" s="37" t="s">
        <v>4679</v>
      </c>
      <c r="P627" s="37" t="s">
        <v>734</v>
      </c>
      <c r="Q627" s="22" t="str">
        <f t="shared" si="30"/>
        <v>S3A2502</v>
      </c>
      <c r="R627" t="str">
        <f t="shared" si="29"/>
        <v>Symphony</v>
      </c>
      <c r="S627" s="22" t="s">
        <v>3148</v>
      </c>
      <c r="T627" s="8">
        <f t="shared" si="31"/>
        <v>9</v>
      </c>
      <c r="U627" t="s">
        <v>369</v>
      </c>
    </row>
    <row r="628" spans="1:21" hidden="1" x14ac:dyDescent="0.25">
      <c r="A628" s="40">
        <v>45556</v>
      </c>
      <c r="B628" s="40">
        <v>45556</v>
      </c>
      <c r="C628" s="37" t="s">
        <v>4680</v>
      </c>
      <c r="D628" s="37" t="s">
        <v>4681</v>
      </c>
      <c r="E628" s="37" t="s">
        <v>3186</v>
      </c>
      <c r="F628" s="37" t="s">
        <v>549</v>
      </c>
      <c r="G628" s="38">
        <v>16245015</v>
      </c>
      <c r="H628" s="38">
        <v>0</v>
      </c>
      <c r="I628" s="38">
        <v>1263071425</v>
      </c>
      <c r="J628" s="38">
        <v>0</v>
      </c>
      <c r="K628" s="37" t="s">
        <v>3515</v>
      </c>
      <c r="L628" s="37" t="s">
        <v>3516</v>
      </c>
      <c r="M628" s="37" t="s">
        <v>3257</v>
      </c>
      <c r="N628" s="37" t="s">
        <v>3623</v>
      </c>
      <c r="O628" s="37" t="s">
        <v>3623</v>
      </c>
      <c r="P628" s="37"/>
      <c r="Q628" s="22" t="str">
        <f t="shared" si="30"/>
        <v>P10611</v>
      </c>
      <c r="R628" t="str">
        <f t="shared" si="29"/>
        <v>ThePathway</v>
      </c>
      <c r="S628" s="22" t="s">
        <v>3147</v>
      </c>
      <c r="T628" s="8">
        <f t="shared" si="31"/>
        <v>9</v>
      </c>
      <c r="U628" t="s">
        <v>369</v>
      </c>
    </row>
    <row r="629" spans="1:21" hidden="1" x14ac:dyDescent="0.25">
      <c r="A629" s="40">
        <v>45556</v>
      </c>
      <c r="B629" s="40">
        <v>45556</v>
      </c>
      <c r="C629" s="37" t="s">
        <v>4680</v>
      </c>
      <c r="D629" s="37" t="s">
        <v>4682</v>
      </c>
      <c r="E629" s="37" t="s">
        <v>3186</v>
      </c>
      <c r="F629" s="37" t="s">
        <v>549</v>
      </c>
      <c r="G629" s="38">
        <v>16133727</v>
      </c>
      <c r="H629" s="38">
        <v>0</v>
      </c>
      <c r="I629" s="38">
        <v>1279205152</v>
      </c>
      <c r="J629" s="38">
        <v>0</v>
      </c>
      <c r="K629" s="37" t="s">
        <v>3515</v>
      </c>
      <c r="L629" s="37" t="s">
        <v>3516</v>
      </c>
      <c r="M629" s="37" t="s">
        <v>3257</v>
      </c>
      <c r="N629" s="37" t="s">
        <v>3517</v>
      </c>
      <c r="O629" s="37" t="s">
        <v>3517</v>
      </c>
      <c r="P629" s="37"/>
      <c r="Q629" s="22" t="str">
        <f t="shared" si="30"/>
        <v>P103A12A</v>
      </c>
      <c r="R629" t="str">
        <f t="shared" si="29"/>
        <v>ThePathway</v>
      </c>
      <c r="S629" s="22" t="s">
        <v>3147</v>
      </c>
      <c r="T629" s="8">
        <f t="shared" si="31"/>
        <v>9</v>
      </c>
      <c r="U629" t="s">
        <v>369</v>
      </c>
    </row>
    <row r="630" spans="1:21" hidden="1" x14ac:dyDescent="0.25">
      <c r="A630" s="40">
        <v>45559</v>
      </c>
      <c r="B630" s="40">
        <v>45559</v>
      </c>
      <c r="C630" s="37" t="s">
        <v>4683</v>
      </c>
      <c r="D630" s="37" t="s">
        <v>4684</v>
      </c>
      <c r="E630" s="37" t="s">
        <v>3186</v>
      </c>
      <c r="F630" s="37" t="s">
        <v>603</v>
      </c>
      <c r="G630" s="38">
        <v>17838830</v>
      </c>
      <c r="H630" s="38">
        <v>0</v>
      </c>
      <c r="I630" s="38">
        <v>1297043982</v>
      </c>
      <c r="J630" s="38">
        <v>0</v>
      </c>
      <c r="K630" s="37" t="s">
        <v>943</v>
      </c>
      <c r="L630" s="37" t="s">
        <v>944</v>
      </c>
      <c r="M630" s="37" t="s">
        <v>3224</v>
      </c>
      <c r="N630" s="37" t="s">
        <v>3534</v>
      </c>
      <c r="O630" s="37" t="s">
        <v>3534</v>
      </c>
      <c r="P630" s="37" t="s">
        <v>695</v>
      </c>
      <c r="Q630" s="22" t="str">
        <f t="shared" si="30"/>
        <v>B2.7.33</v>
      </c>
      <c r="R630" t="str">
        <f t="shared" si="29"/>
        <v>Cosmo</v>
      </c>
      <c r="S630" s="22" t="s">
        <v>3146</v>
      </c>
      <c r="T630" s="8">
        <f t="shared" si="31"/>
        <v>9</v>
      </c>
      <c r="U630" t="s">
        <v>369</v>
      </c>
    </row>
    <row r="631" spans="1:21" hidden="1" x14ac:dyDescent="0.25">
      <c r="A631" s="40">
        <v>45559</v>
      </c>
      <c r="B631" s="40">
        <v>45559</v>
      </c>
      <c r="C631" s="37" t="s">
        <v>4683</v>
      </c>
      <c r="D631" s="37" t="s">
        <v>4685</v>
      </c>
      <c r="E631" s="37" t="s">
        <v>3186</v>
      </c>
      <c r="F631" s="37" t="s">
        <v>603</v>
      </c>
      <c r="G631" s="38">
        <v>13372437</v>
      </c>
      <c r="H631" s="38">
        <v>0</v>
      </c>
      <c r="I631" s="38">
        <v>1310416419</v>
      </c>
      <c r="J631" s="38">
        <v>0</v>
      </c>
      <c r="K631" s="37" t="s">
        <v>943</v>
      </c>
      <c r="L631" s="37" t="s">
        <v>944</v>
      </c>
      <c r="M631" s="37" t="s">
        <v>3224</v>
      </c>
      <c r="N631" s="37" t="s">
        <v>3534</v>
      </c>
      <c r="O631" s="37" t="s">
        <v>3534</v>
      </c>
      <c r="P631" s="37" t="s">
        <v>695</v>
      </c>
      <c r="Q631" s="22" t="str">
        <f t="shared" si="30"/>
        <v>B2.7.33</v>
      </c>
      <c r="R631" t="str">
        <f t="shared" si="29"/>
        <v>Cosmo</v>
      </c>
      <c r="S631" s="22" t="s">
        <v>3146</v>
      </c>
      <c r="T631" s="8">
        <f t="shared" si="31"/>
        <v>9</v>
      </c>
      <c r="U631" t="s">
        <v>369</v>
      </c>
    </row>
    <row r="632" spans="1:21" hidden="1" x14ac:dyDescent="0.25">
      <c r="A632" s="40">
        <v>45565</v>
      </c>
      <c r="B632" s="40">
        <v>45565</v>
      </c>
      <c r="C632" s="37" t="s">
        <v>4424</v>
      </c>
      <c r="D632" s="37" t="s">
        <v>4425</v>
      </c>
      <c r="E632" s="37" t="s">
        <v>3186</v>
      </c>
      <c r="F632" s="37" t="s">
        <v>4409</v>
      </c>
      <c r="G632" s="38"/>
      <c r="H632" s="38"/>
      <c r="I632" s="38">
        <v>63175423</v>
      </c>
      <c r="J632" s="38">
        <v>0</v>
      </c>
      <c r="K632" s="37"/>
      <c r="L632" s="37"/>
      <c r="M632" s="37"/>
      <c r="N632" s="37"/>
      <c r="O632" s="37"/>
      <c r="P632" s="37"/>
      <c r="Q632" s="22" t="str">
        <f t="shared" si="30"/>
        <v/>
      </c>
      <c r="R632" t="str">
        <f t="shared" si="29"/>
        <v/>
      </c>
      <c r="T632" s="8">
        <f t="shared" si="31"/>
        <v>9</v>
      </c>
      <c r="U632" t="s">
        <v>369</v>
      </c>
    </row>
    <row r="633" spans="1:21" hidden="1" x14ac:dyDescent="0.25">
      <c r="A633" s="40">
        <v>45565</v>
      </c>
      <c r="B633" s="40">
        <v>45565</v>
      </c>
      <c r="C633" s="37" t="s">
        <v>4424</v>
      </c>
      <c r="D633" s="37" t="s">
        <v>4425</v>
      </c>
      <c r="E633" s="37" t="s">
        <v>3186</v>
      </c>
      <c r="F633" s="37" t="s">
        <v>4409</v>
      </c>
      <c r="G633" s="38"/>
      <c r="H633" s="38"/>
      <c r="I633" s="38">
        <v>0</v>
      </c>
      <c r="J633" s="38">
        <v>0</v>
      </c>
      <c r="K633" s="37"/>
      <c r="L633" s="37"/>
      <c r="M633" s="37"/>
      <c r="N633" s="37"/>
      <c r="O633" s="37"/>
      <c r="P633" s="37"/>
      <c r="Q633" s="22" t="str">
        <f t="shared" si="30"/>
        <v/>
      </c>
      <c r="R633" t="str">
        <f t="shared" si="29"/>
        <v/>
      </c>
      <c r="T633" s="8">
        <f t="shared" si="31"/>
        <v>9</v>
      </c>
      <c r="U633" t="s">
        <v>369</v>
      </c>
    </row>
    <row r="634" spans="1:21" hidden="1" x14ac:dyDescent="0.25">
      <c r="A634" s="40"/>
      <c r="B634" s="40"/>
      <c r="C634" s="37" t="s">
        <v>4430</v>
      </c>
      <c r="D634" s="37"/>
      <c r="E634" s="37"/>
      <c r="F634" s="37"/>
      <c r="G634" s="38"/>
      <c r="H634" s="38"/>
      <c r="I634" s="38"/>
      <c r="J634" s="38"/>
      <c r="K634" s="37"/>
      <c r="L634" s="37"/>
      <c r="M634" s="37"/>
      <c r="N634" s="37"/>
      <c r="O634" s="37"/>
      <c r="P634" s="37"/>
      <c r="Q634" s="22" t="str">
        <f t="shared" si="30"/>
        <v/>
      </c>
      <c r="R634" t="str">
        <f t="shared" si="29"/>
        <v/>
      </c>
      <c r="T634" s="8">
        <f t="shared" si="31"/>
        <v>1</v>
      </c>
      <c r="U634" t="s">
        <v>369</v>
      </c>
    </row>
    <row r="635" spans="1:21" hidden="1" x14ac:dyDescent="0.25">
      <c r="A635" s="40"/>
      <c r="B635" s="40"/>
      <c r="C635" s="37" t="s">
        <v>4430</v>
      </c>
      <c r="D635" s="37"/>
      <c r="E635" s="37"/>
      <c r="F635" s="37"/>
      <c r="G635" s="38"/>
      <c r="H635" s="38"/>
      <c r="I635" s="38">
        <v>0</v>
      </c>
      <c r="J635" s="38">
        <v>0</v>
      </c>
      <c r="K635" s="37"/>
      <c r="L635" s="37"/>
      <c r="M635" s="37"/>
      <c r="N635" s="37"/>
      <c r="O635" s="37"/>
      <c r="P635" s="37"/>
      <c r="Q635" s="22" t="str">
        <f t="shared" si="30"/>
        <v/>
      </c>
      <c r="R635" t="str">
        <f t="shared" si="29"/>
        <v/>
      </c>
      <c r="T635" s="8">
        <f t="shared" si="31"/>
        <v>1</v>
      </c>
      <c r="U635" t="s">
        <v>369</v>
      </c>
    </row>
    <row r="636" spans="1:21" hidden="1" x14ac:dyDescent="0.25">
      <c r="A636" s="40">
        <v>45540</v>
      </c>
      <c r="B636" s="40">
        <v>45540</v>
      </c>
      <c r="C636" s="37" t="s">
        <v>4686</v>
      </c>
      <c r="D636" s="37" t="s">
        <v>4687</v>
      </c>
      <c r="E636" s="37" t="s">
        <v>3967</v>
      </c>
      <c r="F636" s="37" t="s">
        <v>856</v>
      </c>
      <c r="G636" s="38">
        <v>70516470</v>
      </c>
      <c r="H636" s="38">
        <v>0</v>
      </c>
      <c r="I636" s="38">
        <v>70516470</v>
      </c>
      <c r="J636" s="38">
        <v>0</v>
      </c>
      <c r="K636" s="37"/>
      <c r="L636" s="37"/>
      <c r="M636" s="37" t="s">
        <v>592</v>
      </c>
      <c r="N636" s="37"/>
      <c r="O636" s="37"/>
      <c r="P636" s="37"/>
      <c r="Q636" s="22" t="str">
        <f t="shared" si="30"/>
        <v/>
      </c>
      <c r="R636" t="str">
        <f t="shared" si="29"/>
        <v/>
      </c>
      <c r="S636" s="22" t="s">
        <v>3121</v>
      </c>
      <c r="T636" s="8">
        <f t="shared" si="31"/>
        <v>9</v>
      </c>
      <c r="U636" t="s">
        <v>369</v>
      </c>
    </row>
    <row r="637" spans="1:21" hidden="1" x14ac:dyDescent="0.25">
      <c r="A637" s="40">
        <v>45540</v>
      </c>
      <c r="B637" s="40">
        <v>45540</v>
      </c>
      <c r="C637" s="37" t="s">
        <v>4688</v>
      </c>
      <c r="D637" s="37" t="s">
        <v>4689</v>
      </c>
      <c r="E637" s="37" t="s">
        <v>3967</v>
      </c>
      <c r="F637" s="37" t="s">
        <v>549</v>
      </c>
      <c r="G637" s="38">
        <v>600000</v>
      </c>
      <c r="H637" s="38">
        <v>0</v>
      </c>
      <c r="I637" s="38">
        <v>71116470</v>
      </c>
      <c r="J637" s="38">
        <v>0</v>
      </c>
      <c r="K637" s="37" t="s">
        <v>952</v>
      </c>
      <c r="L637" s="37" t="s">
        <v>953</v>
      </c>
      <c r="M637" s="37" t="s">
        <v>552</v>
      </c>
      <c r="N637" s="37" t="s">
        <v>890</v>
      </c>
      <c r="O637" s="37" t="s">
        <v>890</v>
      </c>
      <c r="P637" s="37" t="s">
        <v>891</v>
      </c>
      <c r="Q637" s="22"/>
      <c r="R637" t="str">
        <f t="shared" si="29"/>
        <v>Urban City-HNam</v>
      </c>
      <c r="S637" s="22" t="s">
        <v>3119</v>
      </c>
      <c r="T637" s="8">
        <f t="shared" si="31"/>
        <v>9</v>
      </c>
      <c r="U637" t="s">
        <v>369</v>
      </c>
    </row>
    <row r="638" spans="1:21" hidden="1" x14ac:dyDescent="0.25">
      <c r="A638" s="40">
        <v>45546</v>
      </c>
      <c r="B638" s="40">
        <v>45546</v>
      </c>
      <c r="C638" s="37" t="s">
        <v>2882</v>
      </c>
      <c r="D638" s="37" t="s">
        <v>4690</v>
      </c>
      <c r="E638" s="37" t="s">
        <v>3967</v>
      </c>
      <c r="F638" s="37" t="s">
        <v>549</v>
      </c>
      <c r="G638" s="38">
        <v>29755504</v>
      </c>
      <c r="H638" s="38">
        <v>0</v>
      </c>
      <c r="I638" s="38">
        <v>100871974</v>
      </c>
      <c r="J638" s="38">
        <v>0</v>
      </c>
      <c r="K638" s="37" t="s">
        <v>571</v>
      </c>
      <c r="L638" s="37" t="s">
        <v>572</v>
      </c>
      <c r="M638" s="37" t="s">
        <v>4052</v>
      </c>
      <c r="N638" s="37" t="s">
        <v>592</v>
      </c>
      <c r="O638" s="37" t="s">
        <v>4027</v>
      </c>
      <c r="P638" s="37" t="s">
        <v>815</v>
      </c>
      <c r="Q638" s="22" t="str">
        <f t="shared" si="30"/>
        <v/>
      </c>
      <c r="R638" t="str">
        <f t="shared" si="29"/>
        <v/>
      </c>
      <c r="S638" s="22" t="s">
        <v>3121</v>
      </c>
      <c r="T638" s="8">
        <f t="shared" si="31"/>
        <v>9</v>
      </c>
      <c r="U638" t="s">
        <v>369</v>
      </c>
    </row>
    <row r="639" spans="1:21" hidden="1" x14ac:dyDescent="0.25">
      <c r="A639" s="40">
        <v>45546</v>
      </c>
      <c r="B639" s="40">
        <v>45546</v>
      </c>
      <c r="C639" s="37" t="s">
        <v>2882</v>
      </c>
      <c r="D639" s="37" t="s">
        <v>4691</v>
      </c>
      <c r="E639" s="37" t="s">
        <v>3967</v>
      </c>
      <c r="F639" s="37" t="s">
        <v>549</v>
      </c>
      <c r="G639" s="38">
        <v>77140584</v>
      </c>
      <c r="H639" s="38">
        <v>0</v>
      </c>
      <c r="I639" s="38">
        <v>178012558</v>
      </c>
      <c r="J639" s="38">
        <v>0</v>
      </c>
      <c r="K639" s="37" t="s">
        <v>571</v>
      </c>
      <c r="L639" s="37" t="s">
        <v>572</v>
      </c>
      <c r="M639" s="37" t="s">
        <v>4052</v>
      </c>
      <c r="N639" s="37" t="s">
        <v>4089</v>
      </c>
      <c r="O639" s="37" t="s">
        <v>4090</v>
      </c>
      <c r="P639" s="37" t="s">
        <v>815</v>
      </c>
      <c r="Q639" s="22"/>
      <c r="R639" t="str">
        <f t="shared" si="29"/>
        <v>Symphony</v>
      </c>
      <c r="S639" s="22" t="s">
        <v>3121</v>
      </c>
      <c r="T639" s="8">
        <f t="shared" si="31"/>
        <v>9</v>
      </c>
      <c r="U639" t="s">
        <v>369</v>
      </c>
    </row>
    <row r="640" spans="1:21" hidden="1" x14ac:dyDescent="0.25">
      <c r="A640" s="40">
        <v>45546</v>
      </c>
      <c r="B640" s="40">
        <v>45546</v>
      </c>
      <c r="C640" s="37" t="s">
        <v>2882</v>
      </c>
      <c r="D640" s="37" t="s">
        <v>4692</v>
      </c>
      <c r="E640" s="37" t="s">
        <v>3967</v>
      </c>
      <c r="F640" s="37" t="s">
        <v>549</v>
      </c>
      <c r="G640" s="38">
        <v>4000000</v>
      </c>
      <c r="H640" s="38">
        <v>0</v>
      </c>
      <c r="I640" s="38">
        <v>182012558</v>
      </c>
      <c r="J640" s="38">
        <v>0</v>
      </c>
      <c r="K640" s="37" t="s">
        <v>571</v>
      </c>
      <c r="L640" s="37" t="s">
        <v>572</v>
      </c>
      <c r="M640" s="37" t="s">
        <v>4052</v>
      </c>
      <c r="N640" s="37"/>
      <c r="O640" s="37"/>
      <c r="P640" s="37" t="s">
        <v>815</v>
      </c>
      <c r="Q640" s="22" t="str">
        <f t="shared" si="30"/>
        <v/>
      </c>
      <c r="R640" t="str">
        <f t="shared" si="29"/>
        <v/>
      </c>
      <c r="S640" s="22" t="s">
        <v>3121</v>
      </c>
      <c r="T640" s="8">
        <f t="shared" si="31"/>
        <v>9</v>
      </c>
      <c r="U640" t="s">
        <v>369</v>
      </c>
    </row>
    <row r="641" spans="1:21" hidden="1" x14ac:dyDescent="0.25">
      <c r="A641" s="40">
        <v>45546</v>
      </c>
      <c r="B641" s="40">
        <v>45546</v>
      </c>
      <c r="C641" s="37" t="s">
        <v>2882</v>
      </c>
      <c r="D641" s="37" t="s">
        <v>4693</v>
      </c>
      <c r="E641" s="37" t="s">
        <v>3967</v>
      </c>
      <c r="F641" s="37" t="s">
        <v>549</v>
      </c>
      <c r="G641" s="38">
        <v>20000000</v>
      </c>
      <c r="H641" s="38">
        <v>0</v>
      </c>
      <c r="I641" s="38">
        <v>202012558</v>
      </c>
      <c r="J641" s="38">
        <v>0</v>
      </c>
      <c r="K641" s="37" t="s">
        <v>571</v>
      </c>
      <c r="L641" s="37" t="s">
        <v>572</v>
      </c>
      <c r="M641" s="37" t="s">
        <v>4052</v>
      </c>
      <c r="N641" s="37"/>
      <c r="O641" s="37"/>
      <c r="P641" s="37" t="s">
        <v>815</v>
      </c>
      <c r="Q641" s="22" t="str">
        <f t="shared" si="30"/>
        <v/>
      </c>
      <c r="R641" t="str">
        <f t="shared" si="29"/>
        <v/>
      </c>
      <c r="S641" s="22" t="s">
        <v>3121</v>
      </c>
      <c r="T641" s="8">
        <f t="shared" si="31"/>
        <v>9</v>
      </c>
      <c r="U641" t="s">
        <v>369</v>
      </c>
    </row>
    <row r="642" spans="1:21" hidden="1" x14ac:dyDescent="0.25">
      <c r="A642" s="40">
        <v>45548</v>
      </c>
      <c r="B642" s="40">
        <v>45548</v>
      </c>
      <c r="C642" s="37" t="s">
        <v>4694</v>
      </c>
      <c r="D642" s="37" t="s">
        <v>4695</v>
      </c>
      <c r="E642" s="37" t="s">
        <v>3967</v>
      </c>
      <c r="F642" s="37" t="s">
        <v>532</v>
      </c>
      <c r="G642" s="38">
        <v>2264662</v>
      </c>
      <c r="H642" s="38">
        <v>0</v>
      </c>
      <c r="I642" s="38">
        <v>204277220</v>
      </c>
      <c r="J642" s="38">
        <v>0</v>
      </c>
      <c r="K642" s="37" t="s">
        <v>1070</v>
      </c>
      <c r="L642" s="37" t="s">
        <v>1071</v>
      </c>
      <c r="M642" s="37" t="s">
        <v>535</v>
      </c>
      <c r="N642" s="37" t="s">
        <v>4141</v>
      </c>
      <c r="O642" s="37" t="s">
        <v>4141</v>
      </c>
      <c r="P642" s="37" t="s">
        <v>695</v>
      </c>
      <c r="Q642" s="22"/>
      <c r="R642" t="str">
        <f t="shared" si="29"/>
        <v>GS5_TheMiami</v>
      </c>
      <c r="S642" s="22" t="s">
        <v>3121</v>
      </c>
      <c r="T642" s="8">
        <f t="shared" si="31"/>
        <v>9</v>
      </c>
      <c r="U642" t="s">
        <v>369</v>
      </c>
    </row>
    <row r="643" spans="1:21" hidden="1" x14ac:dyDescent="0.25">
      <c r="A643" s="40">
        <v>45551</v>
      </c>
      <c r="B643" s="40">
        <v>45551</v>
      </c>
      <c r="C643" s="37" t="s">
        <v>4696</v>
      </c>
      <c r="D643" s="37" t="s">
        <v>4697</v>
      </c>
      <c r="E643" s="37" t="s">
        <v>3967</v>
      </c>
      <c r="F643" s="37" t="s">
        <v>549</v>
      </c>
      <c r="G643" s="38">
        <v>1280000</v>
      </c>
      <c r="H643" s="38">
        <v>0</v>
      </c>
      <c r="I643" s="38">
        <v>205557220</v>
      </c>
      <c r="J643" s="38">
        <v>0</v>
      </c>
      <c r="K643" s="37" t="s">
        <v>4099</v>
      </c>
      <c r="L643" s="37" t="s">
        <v>4100</v>
      </c>
      <c r="M643" s="37" t="s">
        <v>552</v>
      </c>
      <c r="N643" s="37" t="s">
        <v>4421</v>
      </c>
      <c r="O643" s="37" t="s">
        <v>4421</v>
      </c>
      <c r="P643" s="37" t="s">
        <v>815</v>
      </c>
      <c r="Q643" s="22"/>
      <c r="R643" t="str">
        <f t="shared" si="29"/>
        <v>VHGG</v>
      </c>
      <c r="S643" s="22" t="s">
        <v>3119</v>
      </c>
      <c r="T643" s="8">
        <f t="shared" si="31"/>
        <v>9</v>
      </c>
      <c r="U643" t="s">
        <v>369</v>
      </c>
    </row>
    <row r="644" spans="1:21" hidden="1" x14ac:dyDescent="0.25">
      <c r="A644" s="40">
        <v>45551</v>
      </c>
      <c r="B644" s="40">
        <v>45551</v>
      </c>
      <c r="C644" s="37" t="s">
        <v>4696</v>
      </c>
      <c r="D644" s="37" t="s">
        <v>4698</v>
      </c>
      <c r="E644" s="37" t="s">
        <v>3967</v>
      </c>
      <c r="F644" s="37" t="s">
        <v>549</v>
      </c>
      <c r="G644" s="38">
        <v>30000</v>
      </c>
      <c r="H644" s="38">
        <v>0</v>
      </c>
      <c r="I644" s="38">
        <v>205587220</v>
      </c>
      <c r="J644" s="38">
        <v>0</v>
      </c>
      <c r="K644" s="37" t="s">
        <v>4099</v>
      </c>
      <c r="L644" s="37" t="s">
        <v>4100</v>
      </c>
      <c r="M644" s="37" t="s">
        <v>552</v>
      </c>
      <c r="N644" s="37" t="s">
        <v>4421</v>
      </c>
      <c r="O644" s="37" t="s">
        <v>4421</v>
      </c>
      <c r="P644" s="37" t="s">
        <v>815</v>
      </c>
      <c r="Q644" s="22"/>
      <c r="R644" t="str">
        <f t="shared" si="29"/>
        <v>VHGG</v>
      </c>
      <c r="S644" s="22" t="s">
        <v>3119</v>
      </c>
      <c r="T644" s="8">
        <f t="shared" si="31"/>
        <v>9</v>
      </c>
      <c r="U644" t="s">
        <v>369</v>
      </c>
    </row>
    <row r="645" spans="1:21" hidden="1" x14ac:dyDescent="0.25">
      <c r="A645" s="40">
        <v>45553</v>
      </c>
      <c r="B645" s="40">
        <v>45553</v>
      </c>
      <c r="C645" s="37" t="s">
        <v>4699</v>
      </c>
      <c r="D645" s="37" t="s">
        <v>4700</v>
      </c>
      <c r="E645" s="37" t="s">
        <v>3967</v>
      </c>
      <c r="F645" s="37" t="s">
        <v>691</v>
      </c>
      <c r="G645" s="38">
        <v>8629425</v>
      </c>
      <c r="H645" s="38">
        <v>0</v>
      </c>
      <c r="I645" s="38">
        <v>214216645</v>
      </c>
      <c r="J645" s="38">
        <v>0</v>
      </c>
      <c r="K645" s="37" t="s">
        <v>996</v>
      </c>
      <c r="L645" s="37" t="s">
        <v>997</v>
      </c>
      <c r="M645" s="37" t="s">
        <v>535</v>
      </c>
      <c r="N645" s="37" t="s">
        <v>592</v>
      </c>
      <c r="O645" s="37" t="s">
        <v>4027</v>
      </c>
      <c r="P645" s="37" t="s">
        <v>695</v>
      </c>
      <c r="Q645" s="22" t="str">
        <f t="shared" si="30"/>
        <v/>
      </c>
      <c r="R645" t="str">
        <f t="shared" ref="R645:R666" si="32">IFERROR(RIGHT(N645,LEN(N645)-FIND("_",N645)),"")</f>
        <v/>
      </c>
      <c r="S645" s="22" t="s">
        <v>3121</v>
      </c>
      <c r="T645" s="8">
        <f t="shared" si="31"/>
        <v>9</v>
      </c>
      <c r="U645" t="s">
        <v>369</v>
      </c>
    </row>
    <row r="646" spans="1:21" hidden="1" x14ac:dyDescent="0.25">
      <c r="A646" s="40">
        <v>45553</v>
      </c>
      <c r="B646" s="40">
        <v>45553</v>
      </c>
      <c r="C646" s="37" t="s">
        <v>4699</v>
      </c>
      <c r="D646" s="37" t="s">
        <v>4701</v>
      </c>
      <c r="E646" s="37" t="s">
        <v>3967</v>
      </c>
      <c r="F646" s="37" t="s">
        <v>691</v>
      </c>
      <c r="G646" s="38">
        <v>5053672</v>
      </c>
      <c r="H646" s="38">
        <v>0</v>
      </c>
      <c r="I646" s="38">
        <v>219270317</v>
      </c>
      <c r="J646" s="38">
        <v>0</v>
      </c>
      <c r="K646" s="37" t="s">
        <v>996</v>
      </c>
      <c r="L646" s="37" t="s">
        <v>997</v>
      </c>
      <c r="M646" s="37" t="s">
        <v>535</v>
      </c>
      <c r="N646" s="37" t="s">
        <v>4141</v>
      </c>
      <c r="O646" s="37" t="s">
        <v>4141</v>
      </c>
      <c r="P646" s="37" t="s">
        <v>695</v>
      </c>
      <c r="Q646" s="22"/>
      <c r="R646" t="str">
        <f t="shared" si="32"/>
        <v>GS5_TheMiami</v>
      </c>
      <c r="S646" s="22" t="s">
        <v>3121</v>
      </c>
      <c r="T646" s="8">
        <f t="shared" si="31"/>
        <v>9</v>
      </c>
      <c r="U646" t="s">
        <v>369</v>
      </c>
    </row>
    <row r="647" spans="1:21" hidden="1" x14ac:dyDescent="0.25">
      <c r="A647" s="40">
        <v>45558</v>
      </c>
      <c r="B647" s="40">
        <v>45558</v>
      </c>
      <c r="C647" s="37" t="s">
        <v>4702</v>
      </c>
      <c r="D647" s="37" t="s">
        <v>800</v>
      </c>
      <c r="E647" s="37" t="s">
        <v>3967</v>
      </c>
      <c r="F647" s="37" t="s">
        <v>549</v>
      </c>
      <c r="G647" s="38">
        <v>1800000</v>
      </c>
      <c r="H647" s="38">
        <v>0</v>
      </c>
      <c r="I647" s="38">
        <v>221070317</v>
      </c>
      <c r="J647" s="38">
        <v>0</v>
      </c>
      <c r="K647" s="37" t="s">
        <v>550</v>
      </c>
      <c r="L647" s="37" t="s">
        <v>551</v>
      </c>
      <c r="M647" s="37" t="s">
        <v>552</v>
      </c>
      <c r="N647" s="37"/>
      <c r="O647" s="37"/>
      <c r="P647" s="37" t="s">
        <v>815</v>
      </c>
      <c r="Q647" s="22" t="str">
        <f t="shared" si="30"/>
        <v/>
      </c>
      <c r="R647" t="str">
        <f t="shared" si="32"/>
        <v/>
      </c>
      <c r="S647" s="22" t="s">
        <v>3119</v>
      </c>
      <c r="T647" s="8">
        <f t="shared" si="31"/>
        <v>9</v>
      </c>
      <c r="U647" t="s">
        <v>369</v>
      </c>
    </row>
    <row r="648" spans="1:21" hidden="1" x14ac:dyDescent="0.25">
      <c r="A648" s="40">
        <v>45558</v>
      </c>
      <c r="B648" s="40">
        <v>45558</v>
      </c>
      <c r="C648" s="37" t="s">
        <v>4702</v>
      </c>
      <c r="D648" s="37" t="s">
        <v>4703</v>
      </c>
      <c r="E648" s="37" t="s">
        <v>3967</v>
      </c>
      <c r="F648" s="37" t="s">
        <v>549</v>
      </c>
      <c r="G648" s="38">
        <v>5320000</v>
      </c>
      <c r="H648" s="38">
        <v>0</v>
      </c>
      <c r="I648" s="38">
        <v>226390317</v>
      </c>
      <c r="J648" s="38">
        <v>0</v>
      </c>
      <c r="K648" s="37" t="s">
        <v>550</v>
      </c>
      <c r="L648" s="37" t="s">
        <v>551</v>
      </c>
      <c r="M648" s="37" t="s">
        <v>552</v>
      </c>
      <c r="N648" s="37"/>
      <c r="O648" s="37"/>
      <c r="P648" s="37" t="s">
        <v>815</v>
      </c>
      <c r="Q648" s="22" t="str">
        <f t="shared" si="30"/>
        <v/>
      </c>
      <c r="R648" t="str">
        <f t="shared" si="32"/>
        <v/>
      </c>
      <c r="S648" s="22" t="s">
        <v>3119</v>
      </c>
      <c r="T648" s="8">
        <f t="shared" si="31"/>
        <v>9</v>
      </c>
      <c r="U648" t="s">
        <v>369</v>
      </c>
    </row>
    <row r="649" spans="1:21" hidden="1" x14ac:dyDescent="0.25">
      <c r="A649" s="40">
        <v>45558</v>
      </c>
      <c r="B649" s="40">
        <v>45558</v>
      </c>
      <c r="C649" s="37" t="s">
        <v>4702</v>
      </c>
      <c r="D649" s="37" t="s">
        <v>4137</v>
      </c>
      <c r="E649" s="37" t="s">
        <v>3967</v>
      </c>
      <c r="F649" s="37" t="s">
        <v>549</v>
      </c>
      <c r="G649" s="38">
        <v>100000</v>
      </c>
      <c r="H649" s="38">
        <v>0</v>
      </c>
      <c r="I649" s="38">
        <v>226490317</v>
      </c>
      <c r="J649" s="38">
        <v>0</v>
      </c>
      <c r="K649" s="37" t="s">
        <v>550</v>
      </c>
      <c r="L649" s="37" t="s">
        <v>551</v>
      </c>
      <c r="M649" s="37" t="s">
        <v>552</v>
      </c>
      <c r="N649" s="37"/>
      <c r="O649" s="37"/>
      <c r="P649" s="37" t="s">
        <v>815</v>
      </c>
      <c r="Q649" s="22" t="str">
        <f t="shared" si="30"/>
        <v/>
      </c>
      <c r="R649" t="str">
        <f t="shared" si="32"/>
        <v/>
      </c>
      <c r="S649" s="22" t="s">
        <v>3119</v>
      </c>
      <c r="T649" s="8">
        <f t="shared" si="31"/>
        <v>9</v>
      </c>
      <c r="U649" t="s">
        <v>369</v>
      </c>
    </row>
    <row r="650" spans="1:21" hidden="1" x14ac:dyDescent="0.25">
      <c r="A650" s="40">
        <v>45558</v>
      </c>
      <c r="B650" s="40">
        <v>45558</v>
      </c>
      <c r="C650" s="37" t="s">
        <v>4702</v>
      </c>
      <c r="D650" s="37" t="s">
        <v>4135</v>
      </c>
      <c r="E650" s="37" t="s">
        <v>3967</v>
      </c>
      <c r="F650" s="37" t="s">
        <v>549</v>
      </c>
      <c r="G650" s="38">
        <v>150000</v>
      </c>
      <c r="H650" s="38">
        <v>0</v>
      </c>
      <c r="I650" s="38">
        <v>226640317</v>
      </c>
      <c r="J650" s="38">
        <v>0</v>
      </c>
      <c r="K650" s="37" t="s">
        <v>550</v>
      </c>
      <c r="L650" s="37" t="s">
        <v>551</v>
      </c>
      <c r="M650" s="37" t="s">
        <v>552</v>
      </c>
      <c r="N650" s="37"/>
      <c r="O650" s="37"/>
      <c r="P650" s="37" t="s">
        <v>815</v>
      </c>
      <c r="Q650" s="22" t="str">
        <f t="shared" si="30"/>
        <v/>
      </c>
      <c r="R650" t="str">
        <f t="shared" si="32"/>
        <v/>
      </c>
      <c r="S650" s="22" t="s">
        <v>3119</v>
      </c>
      <c r="T650" s="8">
        <f t="shared" si="31"/>
        <v>9</v>
      </c>
      <c r="U650" t="s">
        <v>369</v>
      </c>
    </row>
    <row r="651" spans="1:21" hidden="1" x14ac:dyDescent="0.25">
      <c r="A651" s="40">
        <v>45559</v>
      </c>
      <c r="B651" s="40">
        <v>45559</v>
      </c>
      <c r="C651" s="37" t="s">
        <v>4704</v>
      </c>
      <c r="D651" s="37" t="s">
        <v>4705</v>
      </c>
      <c r="E651" s="37" t="s">
        <v>3967</v>
      </c>
      <c r="F651" s="37" t="s">
        <v>748</v>
      </c>
      <c r="G651" s="38">
        <v>7280000</v>
      </c>
      <c r="H651" s="38">
        <v>0</v>
      </c>
      <c r="I651" s="38">
        <v>233920317</v>
      </c>
      <c r="J651" s="38">
        <v>0</v>
      </c>
      <c r="K651" s="37" t="s">
        <v>2888</v>
      </c>
      <c r="L651" s="37" t="s">
        <v>2889</v>
      </c>
      <c r="M651" s="37" t="s">
        <v>814</v>
      </c>
      <c r="N651" s="37" t="s">
        <v>4421</v>
      </c>
      <c r="O651" s="37" t="s">
        <v>4421</v>
      </c>
      <c r="P651" s="37" t="s">
        <v>815</v>
      </c>
      <c r="Q651" s="22"/>
      <c r="R651" t="str">
        <f t="shared" si="32"/>
        <v>VHGG</v>
      </c>
      <c r="S651" s="22" t="s">
        <v>3119</v>
      </c>
      <c r="T651" s="8">
        <f t="shared" si="31"/>
        <v>9</v>
      </c>
      <c r="U651" t="s">
        <v>369</v>
      </c>
    </row>
    <row r="652" spans="1:21" hidden="1" x14ac:dyDescent="0.25">
      <c r="A652" s="40">
        <v>45559</v>
      </c>
      <c r="B652" s="40">
        <v>45559</v>
      </c>
      <c r="C652" s="37" t="s">
        <v>4706</v>
      </c>
      <c r="D652" s="37" t="s">
        <v>4707</v>
      </c>
      <c r="E652" s="37" t="s">
        <v>3967</v>
      </c>
      <c r="F652" s="37" t="s">
        <v>625</v>
      </c>
      <c r="G652" s="38">
        <v>1200004</v>
      </c>
      <c r="H652" s="38">
        <v>0</v>
      </c>
      <c r="I652" s="38">
        <v>235120321</v>
      </c>
      <c r="J652" s="38">
        <v>0</v>
      </c>
      <c r="K652" s="37"/>
      <c r="L652" s="37"/>
      <c r="M652" s="37" t="s">
        <v>3980</v>
      </c>
      <c r="N652" s="37" t="s">
        <v>4410</v>
      </c>
      <c r="O652" s="37" t="s">
        <v>4411</v>
      </c>
      <c r="P652" s="37" t="s">
        <v>815</v>
      </c>
      <c r="Q652" s="22"/>
      <c r="R652" t="str">
        <f t="shared" si="32"/>
        <v>SunUrban</v>
      </c>
      <c r="S652" s="22" t="s">
        <v>3121</v>
      </c>
      <c r="T652" s="8">
        <f t="shared" si="31"/>
        <v>9</v>
      </c>
      <c r="U652" t="s">
        <v>369</v>
      </c>
    </row>
    <row r="653" spans="1:21" hidden="1" x14ac:dyDescent="0.25">
      <c r="A653" s="40">
        <v>45559</v>
      </c>
      <c r="B653" s="40">
        <v>45559</v>
      </c>
      <c r="C653" s="37" t="s">
        <v>4706</v>
      </c>
      <c r="D653" s="37" t="s">
        <v>4708</v>
      </c>
      <c r="E653" s="37" t="s">
        <v>3967</v>
      </c>
      <c r="F653" s="37" t="s">
        <v>625</v>
      </c>
      <c r="G653" s="38">
        <v>34588854</v>
      </c>
      <c r="H653" s="38">
        <v>0</v>
      </c>
      <c r="I653" s="38">
        <v>269709175</v>
      </c>
      <c r="J653" s="38">
        <v>0</v>
      </c>
      <c r="K653" s="37"/>
      <c r="L653" s="37"/>
      <c r="M653" s="37" t="s">
        <v>3980</v>
      </c>
      <c r="N653" s="37" t="s">
        <v>4421</v>
      </c>
      <c r="O653" s="37" t="s">
        <v>4421</v>
      </c>
      <c r="P653" s="37" t="s">
        <v>815</v>
      </c>
      <c r="Q653" s="22"/>
      <c r="R653" t="str">
        <f t="shared" si="32"/>
        <v>VHGG</v>
      </c>
      <c r="S653" s="22" t="s">
        <v>3121</v>
      </c>
      <c r="T653" s="8">
        <f t="shared" si="31"/>
        <v>9</v>
      </c>
      <c r="U653" t="s">
        <v>369</v>
      </c>
    </row>
    <row r="654" spans="1:21" hidden="1" x14ac:dyDescent="0.25">
      <c r="A654" s="40">
        <v>45559</v>
      </c>
      <c r="B654" s="40">
        <v>45559</v>
      </c>
      <c r="C654" s="37" t="s">
        <v>4706</v>
      </c>
      <c r="D654" s="37" t="s">
        <v>4709</v>
      </c>
      <c r="E654" s="37" t="s">
        <v>3967</v>
      </c>
      <c r="F654" s="37" t="s">
        <v>625</v>
      </c>
      <c r="G654" s="38">
        <v>4080804</v>
      </c>
      <c r="H654" s="38">
        <v>0</v>
      </c>
      <c r="I654" s="38">
        <v>273789979</v>
      </c>
      <c r="J654" s="38">
        <v>0</v>
      </c>
      <c r="K654" s="37"/>
      <c r="L654" s="37"/>
      <c r="M654" s="37" t="s">
        <v>3980</v>
      </c>
      <c r="N654" s="37" t="s">
        <v>4710</v>
      </c>
      <c r="O654" s="37" t="s">
        <v>4710</v>
      </c>
      <c r="P654" s="37" t="s">
        <v>815</v>
      </c>
      <c r="Q654" s="22"/>
      <c r="R654" t="str">
        <f t="shared" si="32"/>
        <v>SolaPark</v>
      </c>
      <c r="S654" s="22" t="s">
        <v>3121</v>
      </c>
      <c r="T654" s="8">
        <f t="shared" si="31"/>
        <v>9</v>
      </c>
      <c r="U654" t="s">
        <v>369</v>
      </c>
    </row>
    <row r="655" spans="1:21" hidden="1" x14ac:dyDescent="0.25">
      <c r="A655" s="40">
        <v>45560</v>
      </c>
      <c r="B655" s="40">
        <v>45560</v>
      </c>
      <c r="C655" s="37" t="s">
        <v>4711</v>
      </c>
      <c r="D655" s="37" t="s">
        <v>4712</v>
      </c>
      <c r="E655" s="37" t="s">
        <v>3967</v>
      </c>
      <c r="F655" s="37" t="s">
        <v>748</v>
      </c>
      <c r="G655" s="38">
        <v>7290597</v>
      </c>
      <c r="H655" s="38">
        <v>0</v>
      </c>
      <c r="I655" s="38">
        <v>281080576</v>
      </c>
      <c r="J655" s="38">
        <v>0</v>
      </c>
      <c r="K655" s="37" t="s">
        <v>4079</v>
      </c>
      <c r="L655" s="37" t="s">
        <v>4080</v>
      </c>
      <c r="M655" s="37" t="s">
        <v>814</v>
      </c>
      <c r="N655" s="37"/>
      <c r="O655" s="37"/>
      <c r="P655" s="37" t="s">
        <v>815</v>
      </c>
      <c r="Q655" s="22" t="str">
        <f t="shared" si="30"/>
        <v/>
      </c>
      <c r="R655" t="str">
        <f t="shared" si="32"/>
        <v/>
      </c>
      <c r="S655" s="22" t="s">
        <v>3119</v>
      </c>
      <c r="T655" s="8">
        <f t="shared" si="31"/>
        <v>9</v>
      </c>
      <c r="U655" t="s">
        <v>369</v>
      </c>
    </row>
    <row r="656" spans="1:21" hidden="1" x14ac:dyDescent="0.25">
      <c r="A656" s="40">
        <v>45562</v>
      </c>
      <c r="B656" s="40">
        <v>45562</v>
      </c>
      <c r="C656" s="37" t="s">
        <v>4640</v>
      </c>
      <c r="D656" s="37" t="s">
        <v>4713</v>
      </c>
      <c r="E656" s="37" t="s">
        <v>3967</v>
      </c>
      <c r="F656" s="37" t="s">
        <v>748</v>
      </c>
      <c r="G656" s="38">
        <v>63555608</v>
      </c>
      <c r="H656" s="38">
        <v>0</v>
      </c>
      <c r="I656" s="38">
        <v>344636184</v>
      </c>
      <c r="J656" s="38">
        <v>0</v>
      </c>
      <c r="K656" s="37" t="s">
        <v>571</v>
      </c>
      <c r="L656" s="37" t="s">
        <v>572</v>
      </c>
      <c r="M656" s="37" t="s">
        <v>535</v>
      </c>
      <c r="N656" s="37"/>
      <c r="O656" s="37"/>
      <c r="P656" s="37" t="s">
        <v>815</v>
      </c>
      <c r="Q656" s="22" t="str">
        <f t="shared" si="30"/>
        <v/>
      </c>
      <c r="R656" t="str">
        <f t="shared" si="32"/>
        <v/>
      </c>
      <c r="S656" s="22" t="s">
        <v>3121</v>
      </c>
      <c r="T656" s="8">
        <f t="shared" si="31"/>
        <v>9</v>
      </c>
      <c r="U656" t="s">
        <v>369</v>
      </c>
    </row>
    <row r="657" spans="1:21" hidden="1" x14ac:dyDescent="0.25">
      <c r="A657" s="40">
        <v>45562</v>
      </c>
      <c r="B657" s="40">
        <v>45562</v>
      </c>
      <c r="C657" s="37" t="s">
        <v>4449</v>
      </c>
      <c r="D657" s="37" t="s">
        <v>4714</v>
      </c>
      <c r="E657" s="37" t="s">
        <v>3967</v>
      </c>
      <c r="F657" s="37" t="s">
        <v>748</v>
      </c>
      <c r="G657" s="38">
        <v>11128082</v>
      </c>
      <c r="H657" s="38">
        <v>0</v>
      </c>
      <c r="I657" s="38">
        <v>355764266</v>
      </c>
      <c r="J657" s="38">
        <v>0</v>
      </c>
      <c r="K657" s="37" t="s">
        <v>571</v>
      </c>
      <c r="L657" s="37" t="s">
        <v>572</v>
      </c>
      <c r="M657" s="37" t="s">
        <v>535</v>
      </c>
      <c r="N657" s="37"/>
      <c r="O657" s="37"/>
      <c r="P657" s="37" t="s">
        <v>815</v>
      </c>
      <c r="Q657" s="22" t="str">
        <f t="shared" si="30"/>
        <v/>
      </c>
      <c r="R657" t="str">
        <f t="shared" si="32"/>
        <v/>
      </c>
      <c r="S657" s="22" t="s">
        <v>3121</v>
      </c>
      <c r="T657" s="8">
        <f t="shared" si="31"/>
        <v>9</v>
      </c>
      <c r="U657" t="s">
        <v>369</v>
      </c>
    </row>
    <row r="658" spans="1:21" hidden="1" x14ac:dyDescent="0.25">
      <c r="A658" s="40">
        <v>45565</v>
      </c>
      <c r="B658" s="40">
        <v>45565</v>
      </c>
      <c r="C658" s="37" t="s">
        <v>4711</v>
      </c>
      <c r="D658" s="37" t="s">
        <v>4715</v>
      </c>
      <c r="E658" s="37" t="s">
        <v>3967</v>
      </c>
      <c r="F658" s="37" t="s">
        <v>549</v>
      </c>
      <c r="G658" s="38">
        <v>1250000</v>
      </c>
      <c r="H658" s="38">
        <v>0</v>
      </c>
      <c r="I658" s="38">
        <v>357014266</v>
      </c>
      <c r="J658" s="38">
        <v>0</v>
      </c>
      <c r="K658" s="37" t="s">
        <v>4099</v>
      </c>
      <c r="L658" s="37" t="s">
        <v>4100</v>
      </c>
      <c r="M658" s="37" t="s">
        <v>552</v>
      </c>
      <c r="N658" s="37" t="s">
        <v>4421</v>
      </c>
      <c r="O658" s="37" t="s">
        <v>4421</v>
      </c>
      <c r="P658" s="37" t="s">
        <v>815</v>
      </c>
      <c r="Q658" s="22" t="str">
        <f t="shared" si="30"/>
        <v>CPQC</v>
      </c>
      <c r="R658" t="str">
        <f t="shared" si="32"/>
        <v>VHGG</v>
      </c>
      <c r="S658" s="22" t="s">
        <v>3119</v>
      </c>
      <c r="T658" s="8">
        <f t="shared" si="31"/>
        <v>9</v>
      </c>
      <c r="U658" t="s">
        <v>369</v>
      </c>
    </row>
    <row r="659" spans="1:21" hidden="1" x14ac:dyDescent="0.25">
      <c r="A659" s="40">
        <v>45565</v>
      </c>
      <c r="B659" s="40">
        <v>45565</v>
      </c>
      <c r="C659" s="37" t="s">
        <v>4424</v>
      </c>
      <c r="D659" s="37" t="s">
        <v>4425</v>
      </c>
      <c r="E659" s="37" t="s">
        <v>3967</v>
      </c>
      <c r="F659" s="37" t="s">
        <v>4409</v>
      </c>
      <c r="G659" s="38"/>
      <c r="H659" s="38"/>
      <c r="I659" s="38">
        <v>0</v>
      </c>
      <c r="J659" s="38">
        <v>1255000</v>
      </c>
      <c r="K659" s="37"/>
      <c r="L659" s="37"/>
      <c r="M659" s="37"/>
      <c r="N659" s="37"/>
      <c r="O659" s="37"/>
      <c r="P659" s="37"/>
      <c r="Q659" s="22" t="str">
        <f t="shared" si="30"/>
        <v/>
      </c>
      <c r="R659" t="str">
        <f t="shared" si="32"/>
        <v/>
      </c>
      <c r="T659" s="8">
        <f t="shared" si="31"/>
        <v>9</v>
      </c>
      <c r="U659" t="s">
        <v>369</v>
      </c>
    </row>
    <row r="660" spans="1:21" hidden="1" x14ac:dyDescent="0.25">
      <c r="A660" s="40">
        <v>45565</v>
      </c>
      <c r="B660" s="40">
        <v>45565</v>
      </c>
      <c r="C660" s="37" t="s">
        <v>4716</v>
      </c>
      <c r="D660" s="37" t="s">
        <v>4717</v>
      </c>
      <c r="E660" s="37" t="s">
        <v>3967</v>
      </c>
      <c r="F660" s="37" t="s">
        <v>625</v>
      </c>
      <c r="G660" s="38">
        <v>1255000</v>
      </c>
      <c r="H660" s="38">
        <v>0</v>
      </c>
      <c r="I660" s="38">
        <v>0</v>
      </c>
      <c r="J660" s="38">
        <v>0</v>
      </c>
      <c r="K660" s="37"/>
      <c r="L660" s="37"/>
      <c r="M660" s="37"/>
      <c r="N660" s="37"/>
      <c r="O660" s="37"/>
      <c r="P660" s="37" t="s">
        <v>4003</v>
      </c>
      <c r="Q660" s="22" t="str">
        <f t="shared" si="30"/>
        <v/>
      </c>
      <c r="R660" t="str">
        <f t="shared" si="32"/>
        <v/>
      </c>
      <c r="S660" s="22" t="s">
        <v>3127</v>
      </c>
      <c r="T660" s="8">
        <f t="shared" si="31"/>
        <v>9</v>
      </c>
      <c r="U660" t="s">
        <v>369</v>
      </c>
    </row>
    <row r="661" spans="1:21" hidden="1" x14ac:dyDescent="0.25">
      <c r="A661" s="40"/>
      <c r="B661" s="40"/>
      <c r="C661" s="37" t="s">
        <v>4430</v>
      </c>
      <c r="D661" s="37"/>
      <c r="E661" s="37"/>
      <c r="F661" s="37"/>
      <c r="G661" s="38"/>
      <c r="H661" s="38"/>
      <c r="I661" s="38"/>
      <c r="J661" s="38"/>
      <c r="K661" s="37"/>
      <c r="L661" s="37"/>
      <c r="M661" s="37"/>
      <c r="N661" s="37"/>
      <c r="O661" s="37"/>
      <c r="P661" s="37"/>
      <c r="Q661" s="22" t="str">
        <f t="shared" si="30"/>
        <v/>
      </c>
      <c r="R661" t="str">
        <f t="shared" si="32"/>
        <v/>
      </c>
      <c r="T661" s="8">
        <f t="shared" si="31"/>
        <v>1</v>
      </c>
      <c r="U661" t="s">
        <v>369</v>
      </c>
    </row>
    <row r="662" spans="1:21" hidden="1" x14ac:dyDescent="0.25">
      <c r="A662" s="40"/>
      <c r="B662" s="40"/>
      <c r="C662" s="37" t="s">
        <v>4430</v>
      </c>
      <c r="D662" s="37"/>
      <c r="E662" s="37"/>
      <c r="F662" s="37"/>
      <c r="G662" s="38"/>
      <c r="H662" s="38"/>
      <c r="I662" s="38">
        <v>0</v>
      </c>
      <c r="J662" s="38">
        <v>0</v>
      </c>
      <c r="K662" s="37"/>
      <c r="L662" s="37"/>
      <c r="M662" s="37"/>
      <c r="N662" s="37"/>
      <c r="O662" s="37"/>
      <c r="P662" s="37"/>
      <c r="Q662" s="22" t="str">
        <f t="shared" si="30"/>
        <v/>
      </c>
      <c r="R662" t="str">
        <f t="shared" si="32"/>
        <v/>
      </c>
      <c r="T662" s="8">
        <f t="shared" si="31"/>
        <v>1</v>
      </c>
      <c r="U662" t="s">
        <v>369</v>
      </c>
    </row>
    <row r="663" spans="1:21" hidden="1" x14ac:dyDescent="0.25">
      <c r="A663" s="40">
        <v>45559</v>
      </c>
      <c r="B663" s="40">
        <v>45559</v>
      </c>
      <c r="C663" s="37" t="s">
        <v>4718</v>
      </c>
      <c r="D663" s="37" t="s">
        <v>4719</v>
      </c>
      <c r="E663" s="37" t="s">
        <v>4154</v>
      </c>
      <c r="F663" s="37" t="s">
        <v>4720</v>
      </c>
      <c r="G663" s="38">
        <v>0</v>
      </c>
      <c r="H663" s="38">
        <v>5231000</v>
      </c>
      <c r="I663" s="38">
        <v>0</v>
      </c>
      <c r="J663" s="38">
        <v>5231000</v>
      </c>
      <c r="K663" s="37" t="s">
        <v>4652</v>
      </c>
      <c r="L663" s="37" t="s">
        <v>306</v>
      </c>
      <c r="M663" s="37"/>
      <c r="N663" s="37"/>
      <c r="O663" s="37"/>
      <c r="P663" s="37" t="s">
        <v>1018</v>
      </c>
      <c r="Q663" s="22" t="str">
        <f t="shared" si="30"/>
        <v/>
      </c>
      <c r="R663" t="str">
        <f t="shared" si="32"/>
        <v/>
      </c>
      <c r="T663" s="8">
        <f t="shared" si="31"/>
        <v>9</v>
      </c>
      <c r="U663" t="s">
        <v>369</v>
      </c>
    </row>
    <row r="664" spans="1:21" hidden="1" x14ac:dyDescent="0.25">
      <c r="A664" s="40">
        <v>45559</v>
      </c>
      <c r="B664" s="40">
        <v>45559</v>
      </c>
      <c r="C664" s="37" t="s">
        <v>4721</v>
      </c>
      <c r="D664" s="37" t="s">
        <v>4719</v>
      </c>
      <c r="E664" s="37" t="s">
        <v>4154</v>
      </c>
      <c r="F664" s="37" t="s">
        <v>4722</v>
      </c>
      <c r="G664" s="38">
        <v>5231000</v>
      </c>
      <c r="H664" s="38">
        <v>0</v>
      </c>
      <c r="I664" s="38">
        <v>0</v>
      </c>
      <c r="J664" s="38">
        <v>0</v>
      </c>
      <c r="K664" s="37" t="s">
        <v>4652</v>
      </c>
      <c r="L664" s="37" t="s">
        <v>306</v>
      </c>
      <c r="M664" s="37"/>
      <c r="N664" s="37"/>
      <c r="O664" s="37"/>
      <c r="P664" s="37" t="s">
        <v>1018</v>
      </c>
      <c r="Q664" s="22" t="str">
        <f t="shared" si="30"/>
        <v/>
      </c>
      <c r="R664" t="str">
        <f t="shared" si="32"/>
        <v/>
      </c>
      <c r="S664" s="22" t="s">
        <v>3125</v>
      </c>
      <c r="T664" s="8">
        <f t="shared" si="31"/>
        <v>9</v>
      </c>
      <c r="U664" t="s">
        <v>369</v>
      </c>
    </row>
    <row r="665" spans="1:21" hidden="1" x14ac:dyDescent="0.25">
      <c r="A665" s="40">
        <v>45565</v>
      </c>
      <c r="B665" s="40">
        <v>45565</v>
      </c>
      <c r="C665" s="37" t="s">
        <v>4422</v>
      </c>
      <c r="D665" s="37" t="s">
        <v>4423</v>
      </c>
      <c r="E665" s="37" t="s">
        <v>4154</v>
      </c>
      <c r="F665" s="37" t="s">
        <v>4409</v>
      </c>
      <c r="G665" s="38"/>
      <c r="H665" s="38"/>
      <c r="I665" s="38">
        <v>1706912804</v>
      </c>
      <c r="J665" s="38">
        <v>0</v>
      </c>
      <c r="K665" s="37"/>
      <c r="L665" s="37"/>
      <c r="M665" s="37"/>
      <c r="N665" s="37"/>
      <c r="O665" s="37"/>
      <c r="P665" s="37"/>
      <c r="Q665" s="22" t="str">
        <f t="shared" si="30"/>
        <v/>
      </c>
      <c r="R665" t="str">
        <f t="shared" si="32"/>
        <v/>
      </c>
      <c r="T665" s="8">
        <f t="shared" si="31"/>
        <v>9</v>
      </c>
      <c r="U665" t="s">
        <v>369</v>
      </c>
    </row>
    <row r="666" spans="1:21" hidden="1" x14ac:dyDescent="0.25">
      <c r="A666" s="40">
        <v>45565</v>
      </c>
      <c r="B666" s="40">
        <v>45565</v>
      </c>
      <c r="C666" s="37" t="s">
        <v>4422</v>
      </c>
      <c r="D666" s="37" t="s">
        <v>4723</v>
      </c>
      <c r="E666" s="37" t="s">
        <v>4154</v>
      </c>
      <c r="F666" s="37" t="s">
        <v>4225</v>
      </c>
      <c r="G666" s="38"/>
      <c r="H666" s="38"/>
      <c r="I666" s="38">
        <v>0</v>
      </c>
      <c r="J666" s="38">
        <v>0</v>
      </c>
      <c r="K666" s="37"/>
      <c r="L666" s="37"/>
      <c r="M666" s="37"/>
      <c r="N666" s="37"/>
      <c r="O666" s="37"/>
      <c r="P666" s="37"/>
      <c r="Q666" s="22" t="str">
        <f t="shared" si="30"/>
        <v/>
      </c>
      <c r="R666" t="str">
        <f t="shared" si="32"/>
        <v/>
      </c>
      <c r="T666" s="8">
        <f t="shared" si="31"/>
        <v>9</v>
      </c>
      <c r="U666" t="s">
        <v>369</v>
      </c>
    </row>
    <row r="667" spans="1:21" hidden="1" x14ac:dyDescent="0.25"/>
    <row r="668" spans="1:21" ht="21" hidden="1" x14ac:dyDescent="0.25">
      <c r="A668" s="17" t="s">
        <v>492</v>
      </c>
      <c r="B668" s="17" t="s">
        <v>493</v>
      </c>
      <c r="C668" s="18" t="s">
        <v>494</v>
      </c>
      <c r="D668" s="18" t="s">
        <v>495</v>
      </c>
      <c r="E668" s="18" t="s">
        <v>496</v>
      </c>
      <c r="F668" s="18" t="s">
        <v>497</v>
      </c>
      <c r="G668" s="19" t="s">
        <v>498</v>
      </c>
      <c r="H668" s="19" t="s">
        <v>499</v>
      </c>
      <c r="I668" s="19" t="s">
        <v>500</v>
      </c>
      <c r="J668" s="19" t="s">
        <v>501</v>
      </c>
      <c r="K668" s="18" t="s">
        <v>502</v>
      </c>
      <c r="L668" s="18" t="s">
        <v>503</v>
      </c>
      <c r="M668" s="18" t="s">
        <v>504</v>
      </c>
      <c r="N668" s="18" t="s">
        <v>5004</v>
      </c>
      <c r="O668" s="18" t="s">
        <v>505</v>
      </c>
      <c r="P668" s="18" t="s">
        <v>506</v>
      </c>
      <c r="Q668" s="18" t="s">
        <v>5484</v>
      </c>
      <c r="R668" s="18" t="s">
        <v>5485</v>
      </c>
    </row>
    <row r="669" spans="1:21" x14ac:dyDescent="0.25">
      <c r="A669" s="21">
        <v>45292</v>
      </c>
      <c r="B669" s="21">
        <v>45261</v>
      </c>
      <c r="C669" s="22" t="s">
        <v>5486</v>
      </c>
      <c r="D669" s="22" t="s">
        <v>5487</v>
      </c>
      <c r="E669" s="22" t="s">
        <v>4409</v>
      </c>
      <c r="F669" s="22" t="s">
        <v>514</v>
      </c>
      <c r="G669" s="23">
        <v>2000000</v>
      </c>
      <c r="H669" s="23">
        <v>0</v>
      </c>
      <c r="I669" s="23">
        <v>2000000</v>
      </c>
      <c r="J669" s="23">
        <v>0</v>
      </c>
      <c r="K669" s="22" t="s">
        <v>5038</v>
      </c>
      <c r="L669" s="22" t="s">
        <v>5039</v>
      </c>
      <c r="M669" s="22" t="s">
        <v>5488</v>
      </c>
      <c r="N669" s="22" t="s">
        <v>5489</v>
      </c>
      <c r="O669" s="22" t="s">
        <v>5490</v>
      </c>
      <c r="P669" s="22" t="s">
        <v>6166</v>
      </c>
      <c r="Q669" s="22" t="str">
        <f>IFERROR(LEFT(P669,FIND("_",P669)-1),"")</f>
        <v>2110A1</v>
      </c>
      <c r="R669" t="str">
        <f t="shared" ref="R669:R670" si="33">IFERROR(RIGHT(P669,LEN(P669)-FIND("_",P669)),"")</f>
        <v>Hòa Bình Green City</v>
      </c>
      <c r="S669" s="22" t="s">
        <v>3147</v>
      </c>
      <c r="T669" s="8">
        <f t="shared" ref="T669:T732" si="34">+MONTH(A669)</f>
        <v>1</v>
      </c>
      <c r="U669" t="s">
        <v>573</v>
      </c>
    </row>
    <row r="670" spans="1:21" x14ac:dyDescent="0.25">
      <c r="A670" s="21">
        <v>45292</v>
      </c>
      <c r="B670" s="21">
        <v>45261</v>
      </c>
      <c r="C670" s="22" t="s">
        <v>5486</v>
      </c>
      <c r="D670" s="22" t="s">
        <v>5487</v>
      </c>
      <c r="E670" s="22" t="s">
        <v>4409</v>
      </c>
      <c r="F670" s="22" t="s">
        <v>538</v>
      </c>
      <c r="G670" s="23">
        <v>222222</v>
      </c>
      <c r="H670" s="23">
        <v>0</v>
      </c>
      <c r="I670" s="23">
        <v>2222222</v>
      </c>
      <c r="J670" s="23">
        <v>0</v>
      </c>
      <c r="K670" s="22" t="s">
        <v>5038</v>
      </c>
      <c r="L670" s="22" t="s">
        <v>5039</v>
      </c>
      <c r="M670" s="22" t="s">
        <v>5488</v>
      </c>
      <c r="N670" s="22" t="s">
        <v>5489</v>
      </c>
      <c r="O670" s="22" t="s">
        <v>5490</v>
      </c>
      <c r="P670" s="22" t="s">
        <v>6166</v>
      </c>
      <c r="Q670" s="22" t="str">
        <f>IFERROR(LEFT(P670,FIND("_",P670)-1),"")</f>
        <v>2110A1</v>
      </c>
      <c r="R670" t="str">
        <f t="shared" si="33"/>
        <v>Hòa Bình Green City</v>
      </c>
      <c r="S670" s="22" t="s">
        <v>3147</v>
      </c>
      <c r="T670" s="8">
        <f t="shared" si="34"/>
        <v>1</v>
      </c>
      <c r="U670" t="s">
        <v>573</v>
      </c>
    </row>
    <row r="671" spans="1:21" x14ac:dyDescent="0.25">
      <c r="A671" s="21">
        <v>45295</v>
      </c>
      <c r="B671" s="21">
        <v>45295</v>
      </c>
      <c r="C671" s="22" t="s">
        <v>5491</v>
      </c>
      <c r="D671" s="22" t="s">
        <v>5492</v>
      </c>
      <c r="E671" s="22" t="s">
        <v>4409</v>
      </c>
      <c r="F671" s="22" t="s">
        <v>549</v>
      </c>
      <c r="G671" s="23">
        <v>10909091</v>
      </c>
      <c r="H671" s="23">
        <v>0</v>
      </c>
      <c r="I671" s="23">
        <v>13131313</v>
      </c>
      <c r="J671" s="23">
        <v>0</v>
      </c>
      <c r="K671" s="22" t="s">
        <v>3978</v>
      </c>
      <c r="L671" s="22" t="s">
        <v>3979</v>
      </c>
      <c r="M671" s="22" t="s">
        <v>592</v>
      </c>
      <c r="N671" s="22" t="s">
        <v>5011</v>
      </c>
      <c r="O671" s="22"/>
      <c r="P671" s="22"/>
      <c r="Q671" s="22"/>
      <c r="R671" t="str">
        <f t="shared" ref="R671:R679" si="35">IFERROR(RIGHT(N671,LEN(N671)-FIND("_",N671)),"")</f>
        <v/>
      </c>
      <c r="S671" s="22" t="s">
        <v>3121</v>
      </c>
      <c r="T671" s="8">
        <f t="shared" si="34"/>
        <v>1</v>
      </c>
      <c r="U671" t="s">
        <v>573</v>
      </c>
    </row>
    <row r="672" spans="1:21" x14ac:dyDescent="0.25">
      <c r="A672" s="21">
        <v>45301</v>
      </c>
      <c r="B672" s="21">
        <v>45301</v>
      </c>
      <c r="C672" s="22" t="s">
        <v>5493</v>
      </c>
      <c r="D672" s="22" t="s">
        <v>5494</v>
      </c>
      <c r="E672" s="22" t="s">
        <v>4409</v>
      </c>
      <c r="F672" s="22" t="s">
        <v>549</v>
      </c>
      <c r="G672" s="23">
        <v>12631939</v>
      </c>
      <c r="H672" s="23">
        <v>0</v>
      </c>
      <c r="I672" s="23">
        <v>25763252</v>
      </c>
      <c r="J672" s="23">
        <v>0</v>
      </c>
      <c r="K672" s="22" t="s">
        <v>3978</v>
      </c>
      <c r="L672" s="22" t="s">
        <v>3979</v>
      </c>
      <c r="M672" s="22" t="s">
        <v>592</v>
      </c>
      <c r="N672" s="22" t="s">
        <v>5011</v>
      </c>
      <c r="O672" s="22"/>
      <c r="P672" s="22"/>
      <c r="Q672" s="22"/>
      <c r="R672" t="str">
        <f t="shared" si="35"/>
        <v/>
      </c>
      <c r="S672" s="22" t="s">
        <v>3121</v>
      </c>
      <c r="T672" s="8">
        <f t="shared" si="34"/>
        <v>1</v>
      </c>
      <c r="U672" t="s">
        <v>573</v>
      </c>
    </row>
    <row r="673" spans="1:21" x14ac:dyDescent="0.25">
      <c r="A673" s="21">
        <v>45303</v>
      </c>
      <c r="B673" s="21">
        <v>45303</v>
      </c>
      <c r="C673" s="22" t="s">
        <v>5495</v>
      </c>
      <c r="D673" s="22" t="s">
        <v>5494</v>
      </c>
      <c r="E673" s="22" t="s">
        <v>4409</v>
      </c>
      <c r="F673" s="22" t="s">
        <v>549</v>
      </c>
      <c r="G673" s="23">
        <v>2727273</v>
      </c>
      <c r="H673" s="23">
        <v>0</v>
      </c>
      <c r="I673" s="23">
        <v>28490525</v>
      </c>
      <c r="J673" s="23">
        <v>0</v>
      </c>
      <c r="K673" s="22" t="s">
        <v>3978</v>
      </c>
      <c r="L673" s="22" t="s">
        <v>3979</v>
      </c>
      <c r="M673" s="22" t="s">
        <v>592</v>
      </c>
      <c r="N673" s="22" t="s">
        <v>5011</v>
      </c>
      <c r="O673" s="22"/>
      <c r="P673" s="22"/>
      <c r="Q673" s="22"/>
      <c r="R673" t="str">
        <f t="shared" si="35"/>
        <v/>
      </c>
      <c r="S673" s="22" t="s">
        <v>3121</v>
      </c>
      <c r="T673" s="8">
        <f t="shared" si="34"/>
        <v>1</v>
      </c>
      <c r="U673" t="s">
        <v>573</v>
      </c>
    </row>
    <row r="674" spans="1:21" x14ac:dyDescent="0.25">
      <c r="A674" s="21">
        <v>45307</v>
      </c>
      <c r="B674" s="21">
        <v>45307</v>
      </c>
      <c r="C674" s="22" t="s">
        <v>5496</v>
      </c>
      <c r="D674" s="22" t="s">
        <v>5497</v>
      </c>
      <c r="E674" s="22" t="s">
        <v>4409</v>
      </c>
      <c r="F674" s="22" t="s">
        <v>549</v>
      </c>
      <c r="G674" s="23">
        <v>57500000</v>
      </c>
      <c r="H674" s="23">
        <v>0</v>
      </c>
      <c r="I674" s="23">
        <v>85990525</v>
      </c>
      <c r="J674" s="23">
        <v>0</v>
      </c>
      <c r="K674" s="22" t="s">
        <v>5498</v>
      </c>
      <c r="L674" s="22" t="s">
        <v>5499</v>
      </c>
      <c r="M674" s="22" t="s">
        <v>592</v>
      </c>
      <c r="N674" s="22" t="s">
        <v>5011</v>
      </c>
      <c r="O674" s="22"/>
      <c r="P674" s="22"/>
      <c r="Q674" s="22" t="str">
        <f>IFERROR(LEFT(P674,FIND("_",P674)-1),"")</f>
        <v/>
      </c>
      <c r="R674" t="str">
        <f>IFERROR(RIGHT(P674,LEN(P674)-FIND("_",P674)),"")</f>
        <v/>
      </c>
      <c r="S674" s="22" t="s">
        <v>3119</v>
      </c>
      <c r="T674" s="8">
        <f t="shared" si="34"/>
        <v>1</v>
      </c>
      <c r="U674" t="s">
        <v>573</v>
      </c>
    </row>
    <row r="675" spans="1:21" x14ac:dyDescent="0.25">
      <c r="A675" s="21">
        <v>45308</v>
      </c>
      <c r="B675" s="21">
        <v>45308</v>
      </c>
      <c r="C675" s="22" t="s">
        <v>5500</v>
      </c>
      <c r="D675" s="22" t="s">
        <v>5501</v>
      </c>
      <c r="E675" s="22" t="s">
        <v>4409</v>
      </c>
      <c r="F675" s="22" t="s">
        <v>549</v>
      </c>
      <c r="G675" s="23">
        <v>2250000</v>
      </c>
      <c r="H675" s="23">
        <v>0</v>
      </c>
      <c r="I675" s="23">
        <v>88240525</v>
      </c>
      <c r="J675" s="23">
        <v>0</v>
      </c>
      <c r="K675" s="22" t="s">
        <v>5502</v>
      </c>
      <c r="L675" s="22" t="s">
        <v>5503</v>
      </c>
      <c r="M675" s="22" t="s">
        <v>592</v>
      </c>
      <c r="N675" s="22" t="s">
        <v>5011</v>
      </c>
      <c r="O675" s="22"/>
      <c r="P675" s="22"/>
      <c r="Q675" s="22"/>
      <c r="R675" t="str">
        <f t="shared" si="35"/>
        <v/>
      </c>
      <c r="S675" s="22" t="s">
        <v>3121</v>
      </c>
      <c r="T675" s="8">
        <f t="shared" si="34"/>
        <v>1</v>
      </c>
      <c r="U675" t="s">
        <v>573</v>
      </c>
    </row>
    <row r="676" spans="1:21" x14ac:dyDescent="0.25">
      <c r="A676" s="21">
        <v>45308</v>
      </c>
      <c r="B676" s="21">
        <v>45308</v>
      </c>
      <c r="C676" s="22" t="s">
        <v>5504</v>
      </c>
      <c r="D676" s="22" t="s">
        <v>5505</v>
      </c>
      <c r="E676" s="22" t="s">
        <v>4409</v>
      </c>
      <c r="F676" s="22" t="s">
        <v>549</v>
      </c>
      <c r="G676" s="23">
        <v>10458182</v>
      </c>
      <c r="H676" s="23">
        <v>0</v>
      </c>
      <c r="I676" s="23">
        <v>98698707</v>
      </c>
      <c r="J676" s="23">
        <v>0</v>
      </c>
      <c r="K676" s="22" t="s">
        <v>3978</v>
      </c>
      <c r="L676" s="22" t="s">
        <v>3979</v>
      </c>
      <c r="M676" s="22" t="s">
        <v>592</v>
      </c>
      <c r="N676" s="22" t="s">
        <v>5011</v>
      </c>
      <c r="O676" s="22"/>
      <c r="P676" s="22"/>
      <c r="Q676" s="22"/>
      <c r="R676" t="str">
        <f t="shared" si="35"/>
        <v/>
      </c>
      <c r="S676" s="22" t="s">
        <v>3121</v>
      </c>
      <c r="T676" s="8">
        <f t="shared" si="34"/>
        <v>1</v>
      </c>
      <c r="U676" t="s">
        <v>573</v>
      </c>
    </row>
    <row r="677" spans="1:21" x14ac:dyDescent="0.25">
      <c r="A677" s="21">
        <v>45309</v>
      </c>
      <c r="B677" s="21">
        <v>45309</v>
      </c>
      <c r="C677" s="22" t="s">
        <v>5506</v>
      </c>
      <c r="D677" s="22" t="s">
        <v>5507</v>
      </c>
      <c r="E677" s="22" t="s">
        <v>4409</v>
      </c>
      <c r="F677" s="22" t="s">
        <v>549</v>
      </c>
      <c r="G677" s="23">
        <v>285000</v>
      </c>
      <c r="H677" s="23">
        <v>0</v>
      </c>
      <c r="I677" s="23">
        <v>98983707</v>
      </c>
      <c r="J677" s="23">
        <v>0</v>
      </c>
      <c r="K677" s="22" t="s">
        <v>1918</v>
      </c>
      <c r="L677" s="22" t="s">
        <v>1919</v>
      </c>
      <c r="M677" s="22" t="s">
        <v>524</v>
      </c>
      <c r="N677" s="22" t="s">
        <v>5167</v>
      </c>
      <c r="O677" s="22"/>
      <c r="P677" s="22"/>
      <c r="Q677" s="22" t="str">
        <f t="shared" ref="Q677:Q678" si="36">IFERROR(LEFT(P677,FIND("_",P677)-1),"")</f>
        <v/>
      </c>
      <c r="R677" t="str">
        <f t="shared" ref="R677:R678" si="37">IFERROR(RIGHT(P677,LEN(P677)-FIND("_",P677)),"")</f>
        <v/>
      </c>
      <c r="S677" s="22" t="s">
        <v>3123</v>
      </c>
      <c r="T677" s="8">
        <f t="shared" si="34"/>
        <v>1</v>
      </c>
      <c r="U677" t="s">
        <v>573</v>
      </c>
    </row>
    <row r="678" spans="1:21" x14ac:dyDescent="0.25">
      <c r="A678" s="21">
        <v>45309</v>
      </c>
      <c r="B678" s="21">
        <v>45309</v>
      </c>
      <c r="C678" s="22" t="s">
        <v>5508</v>
      </c>
      <c r="D678" s="22" t="s">
        <v>5509</v>
      </c>
      <c r="E678" s="22" t="s">
        <v>4409</v>
      </c>
      <c r="F678" s="22" t="s">
        <v>549</v>
      </c>
      <c r="G678" s="23">
        <v>1818182</v>
      </c>
      <c r="H678" s="23">
        <v>0</v>
      </c>
      <c r="I678" s="23">
        <v>100801889</v>
      </c>
      <c r="J678" s="23">
        <v>0</v>
      </c>
      <c r="K678" s="22" t="s">
        <v>1918</v>
      </c>
      <c r="L678" s="22" t="s">
        <v>1919</v>
      </c>
      <c r="M678" s="22" t="s">
        <v>524</v>
      </c>
      <c r="N678" s="22" t="s">
        <v>5167</v>
      </c>
      <c r="O678" s="22"/>
      <c r="P678" s="22"/>
      <c r="Q678" s="22" t="str">
        <f t="shared" si="36"/>
        <v/>
      </c>
      <c r="R678" t="str">
        <f t="shared" si="37"/>
        <v/>
      </c>
      <c r="S678" s="22" t="s">
        <v>3123</v>
      </c>
      <c r="T678" s="8">
        <f t="shared" si="34"/>
        <v>1</v>
      </c>
      <c r="U678" t="s">
        <v>573</v>
      </c>
    </row>
    <row r="679" spans="1:21" x14ac:dyDescent="0.25">
      <c r="A679" s="21">
        <v>45316</v>
      </c>
      <c r="B679" s="21">
        <v>45316</v>
      </c>
      <c r="C679" s="22" t="s">
        <v>5510</v>
      </c>
      <c r="D679" s="22" t="s">
        <v>5494</v>
      </c>
      <c r="E679" s="22" t="s">
        <v>4409</v>
      </c>
      <c r="F679" s="22" t="s">
        <v>549</v>
      </c>
      <c r="G679" s="23">
        <v>29090909</v>
      </c>
      <c r="H679" s="23">
        <v>0</v>
      </c>
      <c r="I679" s="23">
        <v>129892798</v>
      </c>
      <c r="J679" s="23">
        <v>0</v>
      </c>
      <c r="K679" s="22" t="s">
        <v>3978</v>
      </c>
      <c r="L679" s="22" t="s">
        <v>3979</v>
      </c>
      <c r="M679" s="22" t="s">
        <v>592</v>
      </c>
      <c r="N679" s="22" t="s">
        <v>5011</v>
      </c>
      <c r="O679" s="22"/>
      <c r="P679" s="22"/>
      <c r="Q679" s="22"/>
      <c r="R679" t="str">
        <f t="shared" si="35"/>
        <v/>
      </c>
      <c r="S679" s="22" t="s">
        <v>3121</v>
      </c>
      <c r="T679" s="8">
        <f t="shared" si="34"/>
        <v>1</v>
      </c>
      <c r="U679" t="s">
        <v>573</v>
      </c>
    </row>
    <row r="680" spans="1:21" x14ac:dyDescent="0.25">
      <c r="A680" s="21">
        <v>45322</v>
      </c>
      <c r="B680" s="21">
        <v>45322</v>
      </c>
      <c r="C680" s="22" t="s">
        <v>5511</v>
      </c>
      <c r="D680" s="22" t="s">
        <v>5512</v>
      </c>
      <c r="E680" s="22" t="s">
        <v>4409</v>
      </c>
      <c r="F680" s="22" t="s">
        <v>4154</v>
      </c>
      <c r="G680" s="23"/>
      <c r="H680" s="23"/>
      <c r="I680" s="23">
        <v>0</v>
      </c>
      <c r="J680" s="23">
        <v>0</v>
      </c>
      <c r="K680" s="22"/>
      <c r="L680" s="22"/>
      <c r="M680" s="22"/>
      <c r="N680" s="22"/>
      <c r="O680" s="22"/>
      <c r="P680" s="22"/>
      <c r="Q680" s="22"/>
      <c r="R680" s="22"/>
      <c r="T680" s="8">
        <f t="shared" si="34"/>
        <v>1</v>
      </c>
      <c r="U680" t="s">
        <v>573</v>
      </c>
    </row>
    <row r="681" spans="1:21" x14ac:dyDescent="0.25">
      <c r="A681" s="21">
        <v>45323</v>
      </c>
      <c r="B681" s="21">
        <v>45323</v>
      </c>
      <c r="C681" s="22" t="s">
        <v>5513</v>
      </c>
      <c r="D681" s="22" t="s">
        <v>5514</v>
      </c>
      <c r="E681" s="22" t="s">
        <v>4409</v>
      </c>
      <c r="F681" s="22" t="s">
        <v>549</v>
      </c>
      <c r="G681" s="23">
        <v>210000</v>
      </c>
      <c r="H681" s="23">
        <v>0</v>
      </c>
      <c r="I681" s="23">
        <v>210000</v>
      </c>
      <c r="J681" s="23">
        <v>0</v>
      </c>
      <c r="K681" s="22" t="s">
        <v>1918</v>
      </c>
      <c r="L681" s="22" t="s">
        <v>1919</v>
      </c>
      <c r="M681" s="22" t="s">
        <v>524</v>
      </c>
      <c r="N681" s="22" t="s">
        <v>5167</v>
      </c>
      <c r="O681" s="22"/>
      <c r="P681" s="22"/>
      <c r="Q681" s="22" t="str">
        <f t="shared" ref="Q681:Q682" si="38">IFERROR(LEFT(P681,FIND("_",P681)-1),"")</f>
        <v/>
      </c>
      <c r="R681" t="str">
        <f t="shared" ref="R681:R682" si="39">IFERROR(RIGHT(P681,LEN(P681)-FIND("_",P681)),"")</f>
        <v/>
      </c>
      <c r="S681" s="22" t="s">
        <v>3123</v>
      </c>
      <c r="T681" s="8">
        <f t="shared" si="34"/>
        <v>2</v>
      </c>
      <c r="U681" t="s">
        <v>573</v>
      </c>
    </row>
    <row r="682" spans="1:21" x14ac:dyDescent="0.25">
      <c r="A682" s="21">
        <v>45323</v>
      </c>
      <c r="B682" s="21">
        <v>45323</v>
      </c>
      <c r="C682" s="22" t="s">
        <v>5513</v>
      </c>
      <c r="D682" s="22" t="s">
        <v>5514</v>
      </c>
      <c r="E682" s="22" t="s">
        <v>4409</v>
      </c>
      <c r="F682" s="22" t="s">
        <v>549</v>
      </c>
      <c r="G682" s="23">
        <v>13636</v>
      </c>
      <c r="H682" s="23">
        <v>0</v>
      </c>
      <c r="I682" s="23">
        <v>223636</v>
      </c>
      <c r="J682" s="23">
        <v>0</v>
      </c>
      <c r="K682" s="22" t="s">
        <v>1918</v>
      </c>
      <c r="L682" s="22" t="s">
        <v>1919</v>
      </c>
      <c r="M682" s="22" t="s">
        <v>524</v>
      </c>
      <c r="N682" s="22" t="s">
        <v>5167</v>
      </c>
      <c r="O682" s="22"/>
      <c r="P682" s="22"/>
      <c r="Q682" s="22" t="str">
        <f t="shared" si="38"/>
        <v/>
      </c>
      <c r="R682" t="str">
        <f t="shared" si="39"/>
        <v/>
      </c>
      <c r="S682" s="22" t="s">
        <v>3123</v>
      </c>
      <c r="T682" s="8">
        <f t="shared" si="34"/>
        <v>2</v>
      </c>
      <c r="U682" t="s">
        <v>573</v>
      </c>
    </row>
    <row r="683" spans="1:21" x14ac:dyDescent="0.25">
      <c r="A683" s="21">
        <v>45323</v>
      </c>
      <c r="B683" s="21">
        <v>45323</v>
      </c>
      <c r="C683" s="22" t="s">
        <v>5515</v>
      </c>
      <c r="D683" s="22" t="s">
        <v>5516</v>
      </c>
      <c r="E683" s="22" t="s">
        <v>4409</v>
      </c>
      <c r="F683" s="22" t="s">
        <v>549</v>
      </c>
      <c r="G683" s="23">
        <v>14545455</v>
      </c>
      <c r="H683" s="23">
        <v>0</v>
      </c>
      <c r="I683" s="23">
        <v>14769091</v>
      </c>
      <c r="J683" s="23">
        <v>0</v>
      </c>
      <c r="K683" s="22" t="s">
        <v>3978</v>
      </c>
      <c r="L683" s="22" t="s">
        <v>3979</v>
      </c>
      <c r="M683" s="22" t="s">
        <v>592</v>
      </c>
      <c r="N683" s="22" t="s">
        <v>5011</v>
      </c>
      <c r="O683" s="22"/>
      <c r="P683" s="22"/>
      <c r="Q683" s="22"/>
      <c r="R683" t="str">
        <f t="shared" ref="R683:R688" si="40">IFERROR(RIGHT(N683,LEN(N683)-FIND("_",N683)),"")</f>
        <v/>
      </c>
      <c r="S683" s="22" t="s">
        <v>3121</v>
      </c>
      <c r="T683" s="8">
        <f t="shared" si="34"/>
        <v>2</v>
      </c>
      <c r="U683" t="s">
        <v>573</v>
      </c>
    </row>
    <row r="684" spans="1:21" x14ac:dyDescent="0.25">
      <c r="A684" s="21">
        <v>45327</v>
      </c>
      <c r="B684" s="21">
        <v>45327</v>
      </c>
      <c r="C684" s="22" t="s">
        <v>5517</v>
      </c>
      <c r="D684" s="22" t="s">
        <v>5518</v>
      </c>
      <c r="E684" s="22" t="s">
        <v>4409</v>
      </c>
      <c r="F684" s="22" t="s">
        <v>549</v>
      </c>
      <c r="G684" s="23">
        <v>2550000</v>
      </c>
      <c r="H684" s="23">
        <v>0</v>
      </c>
      <c r="I684" s="23">
        <v>17319091</v>
      </c>
      <c r="J684" s="23">
        <v>0</v>
      </c>
      <c r="K684" s="22" t="s">
        <v>550</v>
      </c>
      <c r="L684" s="22" t="s">
        <v>551</v>
      </c>
      <c r="M684" s="22" t="s">
        <v>5091</v>
      </c>
      <c r="N684" s="22" t="s">
        <v>5092</v>
      </c>
      <c r="O684" s="22"/>
      <c r="P684" s="22"/>
      <c r="Q684" s="22" t="str">
        <f t="shared" ref="Q684:Q685" si="41">IFERROR(LEFT(P684,FIND("_",P684)-1),"")</f>
        <v/>
      </c>
      <c r="R684" t="str">
        <f t="shared" ref="R684:R685" si="42">IFERROR(RIGHT(P684,LEN(P684)-FIND("_",P684)),"")</f>
        <v/>
      </c>
      <c r="S684" s="22" t="s">
        <v>3119</v>
      </c>
      <c r="T684" s="8">
        <f t="shared" si="34"/>
        <v>2</v>
      </c>
      <c r="U684" t="s">
        <v>573</v>
      </c>
    </row>
    <row r="685" spans="1:21" x14ac:dyDescent="0.25">
      <c r="A685" s="21">
        <v>45328</v>
      </c>
      <c r="B685" s="21">
        <v>45328</v>
      </c>
      <c r="C685" s="22" t="s">
        <v>5519</v>
      </c>
      <c r="D685" s="22" t="s">
        <v>5520</v>
      </c>
      <c r="E685" s="22" t="s">
        <v>4409</v>
      </c>
      <c r="F685" s="22" t="s">
        <v>549</v>
      </c>
      <c r="G685" s="23">
        <v>57500000</v>
      </c>
      <c r="H685" s="23">
        <v>0</v>
      </c>
      <c r="I685" s="23">
        <v>74819091</v>
      </c>
      <c r="J685" s="23">
        <v>0</v>
      </c>
      <c r="K685" s="22" t="s">
        <v>5498</v>
      </c>
      <c r="L685" s="22" t="s">
        <v>5499</v>
      </c>
      <c r="M685" s="22" t="s">
        <v>592</v>
      </c>
      <c r="N685" s="22" t="s">
        <v>5011</v>
      </c>
      <c r="O685" s="22"/>
      <c r="P685" s="22"/>
      <c r="Q685" s="22" t="str">
        <f t="shared" si="41"/>
        <v/>
      </c>
      <c r="R685" t="str">
        <f t="shared" si="42"/>
        <v/>
      </c>
      <c r="S685" s="22" t="s">
        <v>3119</v>
      </c>
      <c r="T685" s="8">
        <f t="shared" si="34"/>
        <v>2</v>
      </c>
      <c r="U685" t="s">
        <v>573</v>
      </c>
    </row>
    <row r="686" spans="1:21" x14ac:dyDescent="0.25">
      <c r="A686" s="21">
        <v>45328</v>
      </c>
      <c r="B686" s="21">
        <v>45328</v>
      </c>
      <c r="C686" s="22" t="s">
        <v>5521</v>
      </c>
      <c r="D686" s="22" t="s">
        <v>5522</v>
      </c>
      <c r="E686" s="22" t="s">
        <v>4409</v>
      </c>
      <c r="F686" s="22" t="s">
        <v>549</v>
      </c>
      <c r="G686" s="23">
        <v>4776364</v>
      </c>
      <c r="H686" s="23">
        <v>0</v>
      </c>
      <c r="I686" s="23">
        <v>79595455</v>
      </c>
      <c r="J686" s="23">
        <v>0</v>
      </c>
      <c r="K686" s="22" t="s">
        <v>3978</v>
      </c>
      <c r="L686" s="22" t="s">
        <v>3979</v>
      </c>
      <c r="M686" s="22" t="s">
        <v>592</v>
      </c>
      <c r="N686" s="22" t="s">
        <v>5011</v>
      </c>
      <c r="O686" s="22"/>
      <c r="P686" s="22"/>
      <c r="Q686" s="22"/>
      <c r="R686" t="str">
        <f t="shared" si="40"/>
        <v/>
      </c>
      <c r="S686" s="22" t="s">
        <v>3121</v>
      </c>
      <c r="T686" s="8">
        <f t="shared" si="34"/>
        <v>2</v>
      </c>
      <c r="U686" t="s">
        <v>573</v>
      </c>
    </row>
    <row r="687" spans="1:21" x14ac:dyDescent="0.25">
      <c r="A687" s="21">
        <v>45345</v>
      </c>
      <c r="B687" s="21">
        <v>45345</v>
      </c>
      <c r="C687" s="22" t="s">
        <v>5523</v>
      </c>
      <c r="D687" s="22" t="s">
        <v>5524</v>
      </c>
      <c r="E687" s="22" t="s">
        <v>4409</v>
      </c>
      <c r="F687" s="22" t="s">
        <v>549</v>
      </c>
      <c r="G687" s="23">
        <v>27272727</v>
      </c>
      <c r="H687" s="23">
        <v>0</v>
      </c>
      <c r="I687" s="23">
        <v>106868182</v>
      </c>
      <c r="J687" s="23">
        <v>0</v>
      </c>
      <c r="K687" s="22" t="s">
        <v>3978</v>
      </c>
      <c r="L687" s="22" t="s">
        <v>3979</v>
      </c>
      <c r="M687" s="22" t="s">
        <v>592</v>
      </c>
      <c r="N687" s="22" t="s">
        <v>5011</v>
      </c>
      <c r="O687" s="22"/>
      <c r="P687" s="22"/>
      <c r="Q687" s="22"/>
      <c r="R687" t="str">
        <f t="shared" si="40"/>
        <v/>
      </c>
      <c r="S687" s="22" t="s">
        <v>3121</v>
      </c>
      <c r="T687" s="8">
        <f t="shared" si="34"/>
        <v>2</v>
      </c>
      <c r="U687" t="s">
        <v>573</v>
      </c>
    </row>
    <row r="688" spans="1:21" x14ac:dyDescent="0.25">
      <c r="A688" s="21">
        <v>45349</v>
      </c>
      <c r="B688" s="21">
        <v>45349</v>
      </c>
      <c r="C688" s="22" t="s">
        <v>5525</v>
      </c>
      <c r="D688" s="22" t="s">
        <v>5526</v>
      </c>
      <c r="E688" s="22" t="s">
        <v>4409</v>
      </c>
      <c r="F688" s="22" t="s">
        <v>549</v>
      </c>
      <c r="G688" s="23">
        <v>2250000</v>
      </c>
      <c r="H688" s="23">
        <v>0</v>
      </c>
      <c r="I688" s="23">
        <v>109118182</v>
      </c>
      <c r="J688" s="23">
        <v>0</v>
      </c>
      <c r="K688" s="22" t="s">
        <v>5502</v>
      </c>
      <c r="L688" s="22" t="s">
        <v>5503</v>
      </c>
      <c r="M688" s="22" t="s">
        <v>592</v>
      </c>
      <c r="N688" s="22" t="s">
        <v>5011</v>
      </c>
      <c r="O688" s="22" t="s">
        <v>592</v>
      </c>
      <c r="P688" s="22" t="s">
        <v>5527</v>
      </c>
      <c r="Q688" s="22"/>
      <c r="R688" t="str">
        <f t="shared" si="40"/>
        <v/>
      </c>
      <c r="S688" s="22" t="s">
        <v>3121</v>
      </c>
      <c r="T688" s="8">
        <f t="shared" si="34"/>
        <v>2</v>
      </c>
      <c r="U688" t="s">
        <v>573</v>
      </c>
    </row>
    <row r="689" spans="1:21" x14ac:dyDescent="0.25">
      <c r="A689" s="21">
        <v>45351</v>
      </c>
      <c r="B689" s="21">
        <v>45351</v>
      </c>
      <c r="C689" s="22" t="s">
        <v>5528</v>
      </c>
      <c r="D689" s="22" t="s">
        <v>5529</v>
      </c>
      <c r="E689" s="22" t="s">
        <v>4409</v>
      </c>
      <c r="F689" s="22" t="s">
        <v>4154</v>
      </c>
      <c r="G689" s="23"/>
      <c r="H689" s="23"/>
      <c r="I689" s="23">
        <v>0</v>
      </c>
      <c r="J689" s="23">
        <v>0</v>
      </c>
      <c r="K689" s="22"/>
      <c r="L689" s="22"/>
      <c r="M689" s="22"/>
      <c r="N689" s="22"/>
      <c r="O689" s="22"/>
      <c r="P689" s="22"/>
      <c r="Q689" s="22"/>
      <c r="R689" s="22"/>
      <c r="T689" s="8">
        <f t="shared" si="34"/>
        <v>2</v>
      </c>
      <c r="U689" t="s">
        <v>573</v>
      </c>
    </row>
    <row r="690" spans="1:21" x14ac:dyDescent="0.25">
      <c r="A690" s="21">
        <v>45370</v>
      </c>
      <c r="B690" s="21">
        <v>45370</v>
      </c>
      <c r="C690" s="22" t="s">
        <v>5530</v>
      </c>
      <c r="D690" s="22" t="s">
        <v>5531</v>
      </c>
      <c r="E690" s="22" t="s">
        <v>4409</v>
      </c>
      <c r="F690" s="22" t="s">
        <v>549</v>
      </c>
      <c r="G690" s="23">
        <v>14090909</v>
      </c>
      <c r="H690" s="23">
        <v>0</v>
      </c>
      <c r="I690" s="23">
        <v>14090909</v>
      </c>
      <c r="J690" s="23">
        <v>0</v>
      </c>
      <c r="K690" s="22" t="s">
        <v>3978</v>
      </c>
      <c r="L690" s="22" t="s">
        <v>3979</v>
      </c>
      <c r="M690" s="22" t="s">
        <v>592</v>
      </c>
      <c r="N690" s="22" t="s">
        <v>5011</v>
      </c>
      <c r="O690" s="22"/>
      <c r="P690" s="22"/>
      <c r="Q690" s="22"/>
      <c r="R690" t="str">
        <f t="shared" ref="R690" si="43">IFERROR(RIGHT(N690,LEN(N690)-FIND("_",N690)),"")</f>
        <v/>
      </c>
      <c r="S690" s="22" t="s">
        <v>3121</v>
      </c>
      <c r="T690" s="8">
        <f t="shared" si="34"/>
        <v>3</v>
      </c>
      <c r="U690" t="s">
        <v>573</v>
      </c>
    </row>
    <row r="691" spans="1:21" x14ac:dyDescent="0.25">
      <c r="A691" s="21">
        <v>45377</v>
      </c>
      <c r="B691" s="21">
        <v>45377</v>
      </c>
      <c r="C691" s="22" t="s">
        <v>5532</v>
      </c>
      <c r="D691" s="22" t="s">
        <v>5533</v>
      </c>
      <c r="E691" s="22" t="s">
        <v>4409</v>
      </c>
      <c r="F691" s="22" t="s">
        <v>549</v>
      </c>
      <c r="G691" s="23">
        <v>4800000</v>
      </c>
      <c r="H691" s="23">
        <v>0</v>
      </c>
      <c r="I691" s="23">
        <v>18890909</v>
      </c>
      <c r="J691" s="23">
        <v>0</v>
      </c>
      <c r="K691" s="22" t="s">
        <v>5095</v>
      </c>
      <c r="L691" s="22" t="s">
        <v>5096</v>
      </c>
      <c r="M691" s="22" t="s">
        <v>592</v>
      </c>
      <c r="N691" s="22" t="s">
        <v>5011</v>
      </c>
      <c r="O691" s="22" t="s">
        <v>592</v>
      </c>
      <c r="P691" s="22" t="s">
        <v>5527</v>
      </c>
      <c r="Q691" s="22" t="str">
        <f>IFERROR(LEFT(P691,FIND("_",P691)-1),"")</f>
        <v/>
      </c>
      <c r="R691" t="str">
        <f>IFERROR(RIGHT(P691,LEN(P691)-FIND("_",P691)),"")</f>
        <v/>
      </c>
      <c r="S691" s="22" t="s">
        <v>3119</v>
      </c>
      <c r="T691" s="8">
        <f t="shared" si="34"/>
        <v>3</v>
      </c>
      <c r="U691" t="s">
        <v>573</v>
      </c>
    </row>
    <row r="692" spans="1:21" x14ac:dyDescent="0.25">
      <c r="A692" s="21">
        <v>45382</v>
      </c>
      <c r="B692" s="21">
        <v>45382</v>
      </c>
      <c r="C692" s="22" t="s">
        <v>5534</v>
      </c>
      <c r="D692" s="22" t="s">
        <v>5535</v>
      </c>
      <c r="E692" s="22" t="s">
        <v>4409</v>
      </c>
      <c r="F692" s="22" t="s">
        <v>4154</v>
      </c>
      <c r="G692" s="23"/>
      <c r="H692" s="23"/>
      <c r="I692" s="23">
        <v>0</v>
      </c>
      <c r="J692" s="23">
        <v>0</v>
      </c>
      <c r="K692" s="22"/>
      <c r="L692" s="22"/>
      <c r="M692" s="22"/>
      <c r="N692" s="22"/>
      <c r="O692" s="22"/>
      <c r="P692" s="22"/>
      <c r="Q692" s="22"/>
      <c r="R692" s="22"/>
      <c r="T692" s="8">
        <f t="shared" si="34"/>
        <v>3</v>
      </c>
      <c r="U692" t="s">
        <v>573</v>
      </c>
    </row>
    <row r="693" spans="1:21" x14ac:dyDescent="0.25">
      <c r="A693" s="21">
        <v>45383</v>
      </c>
      <c r="B693" s="21">
        <v>45383</v>
      </c>
      <c r="C693" s="22" t="s">
        <v>5536</v>
      </c>
      <c r="D693" s="22" t="s">
        <v>5537</v>
      </c>
      <c r="E693" s="22" t="s">
        <v>4409</v>
      </c>
      <c r="F693" s="22" t="s">
        <v>691</v>
      </c>
      <c r="G693" s="23">
        <v>2450000</v>
      </c>
      <c r="H693" s="23">
        <v>0</v>
      </c>
      <c r="I693" s="23">
        <v>2450000</v>
      </c>
      <c r="J693" s="23">
        <v>0</v>
      </c>
      <c r="K693" s="22" t="s">
        <v>5050</v>
      </c>
      <c r="L693" s="22" t="s">
        <v>53</v>
      </c>
      <c r="M693" s="22" t="s">
        <v>692</v>
      </c>
      <c r="N693" s="22" t="s">
        <v>3159</v>
      </c>
      <c r="O693" s="22" t="s">
        <v>3433</v>
      </c>
      <c r="P693" s="22" t="s">
        <v>3433</v>
      </c>
      <c r="Q693" s="22"/>
      <c r="R693" t="str">
        <f t="shared" ref="R693" si="44">IFERROR(RIGHT(N693,LEN(N693)-FIND("_",N693)),"")</f>
        <v/>
      </c>
      <c r="S693" s="22" t="s">
        <v>3148</v>
      </c>
      <c r="T693" s="8">
        <f t="shared" si="34"/>
        <v>4</v>
      </c>
      <c r="U693" t="s">
        <v>573</v>
      </c>
    </row>
    <row r="694" spans="1:21" x14ac:dyDescent="0.25">
      <c r="A694" s="21">
        <v>45412</v>
      </c>
      <c r="B694" s="21">
        <v>45412</v>
      </c>
      <c r="C694" s="22" t="s">
        <v>5538</v>
      </c>
      <c r="D694" s="22" t="s">
        <v>5539</v>
      </c>
      <c r="E694" s="22" t="s">
        <v>4409</v>
      </c>
      <c r="F694" s="22" t="s">
        <v>4154</v>
      </c>
      <c r="G694" s="23"/>
      <c r="H694" s="23"/>
      <c r="I694" s="23">
        <v>0</v>
      </c>
      <c r="J694" s="23">
        <v>0</v>
      </c>
      <c r="K694" s="22"/>
      <c r="L694" s="22"/>
      <c r="M694" s="22"/>
      <c r="N694" s="22"/>
      <c r="O694" s="22"/>
      <c r="P694" s="22"/>
      <c r="Q694" s="22"/>
      <c r="R694" s="22"/>
      <c r="T694" s="8">
        <f t="shared" si="34"/>
        <v>4</v>
      </c>
      <c r="U694" t="s">
        <v>573</v>
      </c>
    </row>
    <row r="695" spans="1:21" x14ac:dyDescent="0.25">
      <c r="A695" s="21">
        <v>45421</v>
      </c>
      <c r="B695" s="21">
        <v>45421</v>
      </c>
      <c r="C695" s="22" t="s">
        <v>5540</v>
      </c>
      <c r="D695" s="22" t="s">
        <v>5541</v>
      </c>
      <c r="E695" s="22" t="s">
        <v>4409</v>
      </c>
      <c r="F695" s="22" t="s">
        <v>549</v>
      </c>
      <c r="G695" s="23">
        <v>13636364</v>
      </c>
      <c r="H695" s="23">
        <v>0</v>
      </c>
      <c r="I695" s="23">
        <v>13636364</v>
      </c>
      <c r="J695" s="23">
        <v>0</v>
      </c>
      <c r="K695" s="22" t="s">
        <v>3287</v>
      </c>
      <c r="L695" s="22" t="s">
        <v>3288</v>
      </c>
      <c r="M695" s="22" t="s">
        <v>692</v>
      </c>
      <c r="N695" s="22" t="s">
        <v>3159</v>
      </c>
      <c r="O695" s="22" t="s">
        <v>5542</v>
      </c>
      <c r="P695" s="22" t="s">
        <v>5542</v>
      </c>
      <c r="Q695" s="22"/>
      <c r="R695" t="str">
        <f t="shared" ref="R695:R707" si="45">IFERROR(RIGHT(N695,LEN(N695)-FIND("_",N695)),"")</f>
        <v/>
      </c>
      <c r="S695" s="22" t="s">
        <v>3148</v>
      </c>
      <c r="T695" s="8">
        <f t="shared" si="34"/>
        <v>5</v>
      </c>
      <c r="U695" t="s">
        <v>573</v>
      </c>
    </row>
    <row r="696" spans="1:21" x14ac:dyDescent="0.25">
      <c r="A696" s="21">
        <v>45421</v>
      </c>
      <c r="B696" s="21">
        <v>45421</v>
      </c>
      <c r="C696" s="22" t="s">
        <v>5544</v>
      </c>
      <c r="D696" s="22" t="s">
        <v>5545</v>
      </c>
      <c r="E696" s="22" t="s">
        <v>4409</v>
      </c>
      <c r="F696" s="22" t="s">
        <v>549</v>
      </c>
      <c r="G696" s="23">
        <v>13636364</v>
      </c>
      <c r="H696" s="23">
        <v>0</v>
      </c>
      <c r="I696" s="23">
        <v>27272728</v>
      </c>
      <c r="J696" s="23">
        <v>0</v>
      </c>
      <c r="K696" s="22" t="s">
        <v>4079</v>
      </c>
      <c r="L696" s="22" t="s">
        <v>4080</v>
      </c>
      <c r="M696" s="22" t="s">
        <v>692</v>
      </c>
      <c r="N696" s="22" t="s">
        <v>3159</v>
      </c>
      <c r="O696" s="22" t="s">
        <v>5546</v>
      </c>
      <c r="P696" s="22" t="s">
        <v>5546</v>
      </c>
      <c r="Q696" s="22"/>
      <c r="R696" t="str">
        <f t="shared" si="45"/>
        <v/>
      </c>
      <c r="S696" s="22" t="s">
        <v>3148</v>
      </c>
      <c r="T696" s="8">
        <f t="shared" si="34"/>
        <v>5</v>
      </c>
      <c r="U696" t="s">
        <v>573</v>
      </c>
    </row>
    <row r="697" spans="1:21" x14ac:dyDescent="0.25">
      <c r="A697" s="21">
        <v>45428</v>
      </c>
      <c r="B697" s="21">
        <v>45428</v>
      </c>
      <c r="C697" s="22" t="s">
        <v>5548</v>
      </c>
      <c r="D697" s="22" t="s">
        <v>5549</v>
      </c>
      <c r="E697" s="22" t="s">
        <v>4409</v>
      </c>
      <c r="F697" s="22" t="s">
        <v>549</v>
      </c>
      <c r="G697" s="23">
        <v>13636364</v>
      </c>
      <c r="H697" s="23">
        <v>0</v>
      </c>
      <c r="I697" s="23">
        <v>40909092</v>
      </c>
      <c r="J697" s="23">
        <v>0</v>
      </c>
      <c r="K697" s="22" t="s">
        <v>3287</v>
      </c>
      <c r="L697" s="22" t="s">
        <v>3288</v>
      </c>
      <c r="M697" s="22" t="s">
        <v>692</v>
      </c>
      <c r="N697" s="22" t="s">
        <v>3159</v>
      </c>
      <c r="O697" s="22" t="s">
        <v>5550</v>
      </c>
      <c r="P697" s="22" t="s">
        <v>5550</v>
      </c>
      <c r="Q697" s="22"/>
      <c r="R697" t="str">
        <f t="shared" si="45"/>
        <v/>
      </c>
      <c r="S697" s="22" t="s">
        <v>3148</v>
      </c>
      <c r="T697" s="8">
        <f t="shared" si="34"/>
        <v>5</v>
      </c>
      <c r="U697" t="s">
        <v>573</v>
      </c>
    </row>
    <row r="698" spans="1:21" x14ac:dyDescent="0.25">
      <c r="A698" s="21">
        <v>45428</v>
      </c>
      <c r="B698" s="21">
        <v>45428</v>
      </c>
      <c r="C698" s="22" t="s">
        <v>5552</v>
      </c>
      <c r="D698" s="22" t="s">
        <v>5553</v>
      </c>
      <c r="E698" s="22" t="s">
        <v>4409</v>
      </c>
      <c r="F698" s="22" t="s">
        <v>549</v>
      </c>
      <c r="G698" s="23">
        <v>13636364</v>
      </c>
      <c r="H698" s="23">
        <v>0</v>
      </c>
      <c r="I698" s="23">
        <v>54545456</v>
      </c>
      <c r="J698" s="23">
        <v>0</v>
      </c>
      <c r="K698" s="22" t="s">
        <v>3287</v>
      </c>
      <c r="L698" s="22" t="s">
        <v>3288</v>
      </c>
      <c r="M698" s="22" t="s">
        <v>692</v>
      </c>
      <c r="N698" s="22" t="s">
        <v>3159</v>
      </c>
      <c r="O698" s="22" t="s">
        <v>5554</v>
      </c>
      <c r="P698" s="22" t="s">
        <v>5554</v>
      </c>
      <c r="Q698" s="22"/>
      <c r="R698" t="str">
        <f t="shared" si="45"/>
        <v/>
      </c>
      <c r="S698" s="22" t="s">
        <v>3148</v>
      </c>
      <c r="T698" s="8">
        <f t="shared" si="34"/>
        <v>5</v>
      </c>
      <c r="U698" t="s">
        <v>573</v>
      </c>
    </row>
    <row r="699" spans="1:21" x14ac:dyDescent="0.25">
      <c r="A699" s="21">
        <v>45428</v>
      </c>
      <c r="B699" s="21">
        <v>45428</v>
      </c>
      <c r="C699" s="22" t="s">
        <v>5552</v>
      </c>
      <c r="D699" s="22" t="s">
        <v>5556</v>
      </c>
      <c r="E699" s="22" t="s">
        <v>4409</v>
      </c>
      <c r="F699" s="22" t="s">
        <v>549</v>
      </c>
      <c r="G699" s="23">
        <v>9090909</v>
      </c>
      <c r="H699" s="23">
        <v>0</v>
      </c>
      <c r="I699" s="23">
        <v>63636365</v>
      </c>
      <c r="J699" s="23">
        <v>0</v>
      </c>
      <c r="K699" s="22" t="s">
        <v>3287</v>
      </c>
      <c r="L699" s="22" t="s">
        <v>3288</v>
      </c>
      <c r="M699" s="22" t="s">
        <v>692</v>
      </c>
      <c r="N699" s="22" t="s">
        <v>3159</v>
      </c>
      <c r="O699" s="22" t="s">
        <v>5557</v>
      </c>
      <c r="P699" s="22" t="s">
        <v>5557</v>
      </c>
      <c r="Q699" s="22"/>
      <c r="R699" t="str">
        <f t="shared" si="45"/>
        <v/>
      </c>
      <c r="S699" s="22" t="s">
        <v>3148</v>
      </c>
      <c r="T699" s="8">
        <f t="shared" si="34"/>
        <v>5</v>
      </c>
      <c r="U699" t="s">
        <v>573</v>
      </c>
    </row>
    <row r="700" spans="1:21" x14ac:dyDescent="0.25">
      <c r="A700" s="21">
        <v>45429</v>
      </c>
      <c r="B700" s="21">
        <v>45429</v>
      </c>
      <c r="C700" s="22" t="s">
        <v>5559</v>
      </c>
      <c r="D700" s="22" t="s">
        <v>5560</v>
      </c>
      <c r="E700" s="22" t="s">
        <v>4409</v>
      </c>
      <c r="F700" s="22" t="s">
        <v>549</v>
      </c>
      <c r="G700" s="23">
        <v>18181818</v>
      </c>
      <c r="H700" s="23">
        <v>0</v>
      </c>
      <c r="I700" s="23">
        <v>81818183</v>
      </c>
      <c r="J700" s="23">
        <v>0</v>
      </c>
      <c r="K700" s="22" t="s">
        <v>5561</v>
      </c>
      <c r="L700" s="22" t="s">
        <v>5562</v>
      </c>
      <c r="M700" s="22" t="s">
        <v>692</v>
      </c>
      <c r="N700" s="22" t="s">
        <v>3159</v>
      </c>
      <c r="O700" s="22" t="s">
        <v>5563</v>
      </c>
      <c r="P700" s="22" t="s">
        <v>5563</v>
      </c>
      <c r="Q700" s="22"/>
      <c r="R700" t="str">
        <f t="shared" si="45"/>
        <v/>
      </c>
      <c r="S700" s="22" t="s">
        <v>3148</v>
      </c>
      <c r="T700" s="8">
        <f t="shared" si="34"/>
        <v>5</v>
      </c>
      <c r="U700" t="s">
        <v>573</v>
      </c>
    </row>
    <row r="701" spans="1:21" x14ac:dyDescent="0.25">
      <c r="A701" s="21">
        <v>45435</v>
      </c>
      <c r="B701" s="21">
        <v>45435</v>
      </c>
      <c r="C701" s="22" t="s">
        <v>5565</v>
      </c>
      <c r="D701" s="22" t="s">
        <v>5566</v>
      </c>
      <c r="E701" s="22" t="s">
        <v>4409</v>
      </c>
      <c r="F701" s="22" t="s">
        <v>549</v>
      </c>
      <c r="G701" s="23">
        <v>36363636</v>
      </c>
      <c r="H701" s="23">
        <v>0</v>
      </c>
      <c r="I701" s="23">
        <v>118181819</v>
      </c>
      <c r="J701" s="23">
        <v>0</v>
      </c>
      <c r="K701" s="22" t="s">
        <v>3609</v>
      </c>
      <c r="L701" s="22" t="s">
        <v>3610</v>
      </c>
      <c r="M701" s="22" t="s">
        <v>692</v>
      </c>
      <c r="N701" s="22" t="s">
        <v>3159</v>
      </c>
      <c r="O701" s="22" t="s">
        <v>5567</v>
      </c>
      <c r="P701" s="22" t="s">
        <v>5567</v>
      </c>
      <c r="Q701" s="22"/>
      <c r="R701" t="str">
        <f t="shared" si="45"/>
        <v/>
      </c>
      <c r="S701" s="22" t="s">
        <v>3148</v>
      </c>
      <c r="T701" s="8">
        <f t="shared" si="34"/>
        <v>5</v>
      </c>
      <c r="U701" t="s">
        <v>573</v>
      </c>
    </row>
    <row r="702" spans="1:21" x14ac:dyDescent="0.25">
      <c r="A702" s="21">
        <v>45435</v>
      </c>
      <c r="B702" s="21">
        <v>45435</v>
      </c>
      <c r="C702" s="22" t="s">
        <v>5569</v>
      </c>
      <c r="D702" s="22" t="s">
        <v>5570</v>
      </c>
      <c r="E702" s="22" t="s">
        <v>4409</v>
      </c>
      <c r="F702" s="22" t="s">
        <v>691</v>
      </c>
      <c r="G702" s="23">
        <v>4545455</v>
      </c>
      <c r="H702" s="23">
        <v>0</v>
      </c>
      <c r="I702" s="23">
        <v>122727274</v>
      </c>
      <c r="J702" s="23">
        <v>0</v>
      </c>
      <c r="K702" s="22" t="s">
        <v>5296</v>
      </c>
      <c r="L702" s="22" t="s">
        <v>121</v>
      </c>
      <c r="M702" s="22" t="s">
        <v>692</v>
      </c>
      <c r="N702" s="22" t="s">
        <v>3159</v>
      </c>
      <c r="O702" s="22" t="s">
        <v>5571</v>
      </c>
      <c r="P702" s="22" t="s">
        <v>5571</v>
      </c>
      <c r="Q702" s="22"/>
      <c r="R702" t="str">
        <f t="shared" si="45"/>
        <v/>
      </c>
      <c r="S702" s="22" t="s">
        <v>3148</v>
      </c>
      <c r="T702" s="8">
        <f t="shared" si="34"/>
        <v>5</v>
      </c>
      <c r="U702" t="s">
        <v>573</v>
      </c>
    </row>
    <row r="703" spans="1:21" x14ac:dyDescent="0.25">
      <c r="A703" s="21">
        <v>45435</v>
      </c>
      <c r="B703" s="21">
        <v>45435</v>
      </c>
      <c r="C703" s="22" t="s">
        <v>5572</v>
      </c>
      <c r="D703" s="22" t="s">
        <v>5573</v>
      </c>
      <c r="E703" s="22" t="s">
        <v>4409</v>
      </c>
      <c r="F703" s="22" t="s">
        <v>691</v>
      </c>
      <c r="G703" s="23">
        <v>18181818</v>
      </c>
      <c r="H703" s="23">
        <v>0</v>
      </c>
      <c r="I703" s="23">
        <v>140909092</v>
      </c>
      <c r="J703" s="23">
        <v>0</v>
      </c>
      <c r="K703" s="22" t="s">
        <v>5200</v>
      </c>
      <c r="L703" s="22" t="s">
        <v>84</v>
      </c>
      <c r="M703" s="22" t="s">
        <v>692</v>
      </c>
      <c r="N703" s="22" t="s">
        <v>3159</v>
      </c>
      <c r="O703" s="22" t="s">
        <v>5574</v>
      </c>
      <c r="P703" s="22" t="s">
        <v>5574</v>
      </c>
      <c r="Q703" s="22"/>
      <c r="R703" t="str">
        <f t="shared" si="45"/>
        <v/>
      </c>
      <c r="S703" s="22" t="s">
        <v>3148</v>
      </c>
      <c r="T703" s="8">
        <f t="shared" si="34"/>
        <v>5</v>
      </c>
      <c r="U703" t="s">
        <v>573</v>
      </c>
    </row>
    <row r="704" spans="1:21" x14ac:dyDescent="0.25">
      <c r="A704" s="21">
        <v>45435</v>
      </c>
      <c r="B704" s="21">
        <v>45435</v>
      </c>
      <c r="C704" s="22" t="s">
        <v>5575</v>
      </c>
      <c r="D704" s="22" t="s">
        <v>5576</v>
      </c>
      <c r="E704" s="22" t="s">
        <v>4409</v>
      </c>
      <c r="F704" s="22" t="s">
        <v>691</v>
      </c>
      <c r="G704" s="23">
        <v>18181818</v>
      </c>
      <c r="H704" s="23">
        <v>0</v>
      </c>
      <c r="I704" s="23">
        <v>159090910</v>
      </c>
      <c r="J704" s="23">
        <v>0</v>
      </c>
      <c r="K704" s="22" t="s">
        <v>5577</v>
      </c>
      <c r="L704" s="22" t="s">
        <v>5578</v>
      </c>
      <c r="M704" s="22" t="s">
        <v>692</v>
      </c>
      <c r="N704" s="22" t="s">
        <v>3159</v>
      </c>
      <c r="O704" s="22" t="s">
        <v>5579</v>
      </c>
      <c r="P704" s="22" t="s">
        <v>5579</v>
      </c>
      <c r="Q704" s="22"/>
      <c r="R704" t="str">
        <f t="shared" si="45"/>
        <v/>
      </c>
      <c r="S704" s="22" t="s">
        <v>3148</v>
      </c>
      <c r="T704" s="8">
        <f t="shared" si="34"/>
        <v>5</v>
      </c>
      <c r="U704" t="s">
        <v>573</v>
      </c>
    </row>
    <row r="705" spans="1:21" x14ac:dyDescent="0.25">
      <c r="A705" s="21">
        <v>45435</v>
      </c>
      <c r="B705" s="21">
        <v>45435</v>
      </c>
      <c r="C705" s="22" t="s">
        <v>5580</v>
      </c>
      <c r="D705" s="22" t="s">
        <v>5581</v>
      </c>
      <c r="E705" s="22" t="s">
        <v>4409</v>
      </c>
      <c r="F705" s="22" t="s">
        <v>691</v>
      </c>
      <c r="G705" s="23">
        <v>4545455</v>
      </c>
      <c r="H705" s="23">
        <v>0</v>
      </c>
      <c r="I705" s="23">
        <v>163636365</v>
      </c>
      <c r="J705" s="23">
        <v>0</v>
      </c>
      <c r="K705" s="22" t="s">
        <v>5298</v>
      </c>
      <c r="L705" s="22" t="s">
        <v>5299</v>
      </c>
      <c r="M705" s="22" t="s">
        <v>692</v>
      </c>
      <c r="N705" s="22" t="s">
        <v>3159</v>
      </c>
      <c r="O705" s="22" t="s">
        <v>5571</v>
      </c>
      <c r="P705" s="22" t="s">
        <v>5571</v>
      </c>
      <c r="Q705" s="22"/>
      <c r="R705" t="str">
        <f t="shared" si="45"/>
        <v/>
      </c>
      <c r="S705" s="22" t="s">
        <v>3148</v>
      </c>
      <c r="T705" s="8">
        <f t="shared" si="34"/>
        <v>5</v>
      </c>
      <c r="U705" t="s">
        <v>573</v>
      </c>
    </row>
    <row r="706" spans="1:21" x14ac:dyDescent="0.25">
      <c r="A706" s="21">
        <v>45435</v>
      </c>
      <c r="B706" s="21">
        <v>45435</v>
      </c>
      <c r="C706" s="22" t="s">
        <v>5582</v>
      </c>
      <c r="D706" s="22" t="s">
        <v>5583</v>
      </c>
      <c r="E706" s="22" t="s">
        <v>4409</v>
      </c>
      <c r="F706" s="22" t="s">
        <v>691</v>
      </c>
      <c r="G706" s="23">
        <v>9090909</v>
      </c>
      <c r="H706" s="23">
        <v>0</v>
      </c>
      <c r="I706" s="23">
        <v>172727274</v>
      </c>
      <c r="J706" s="23">
        <v>0</v>
      </c>
      <c r="K706" s="22" t="s">
        <v>5175</v>
      </c>
      <c r="L706" s="22" t="s">
        <v>5176</v>
      </c>
      <c r="M706" s="22" t="s">
        <v>692</v>
      </c>
      <c r="N706" s="22" t="s">
        <v>3159</v>
      </c>
      <c r="O706" s="22" t="s">
        <v>172</v>
      </c>
      <c r="P706" s="22" t="s">
        <v>5584</v>
      </c>
      <c r="Q706" s="22"/>
      <c r="R706" t="str">
        <f t="shared" si="45"/>
        <v/>
      </c>
      <c r="S706" s="22" t="s">
        <v>3148</v>
      </c>
      <c r="T706" s="8">
        <f t="shared" si="34"/>
        <v>5</v>
      </c>
      <c r="U706" t="s">
        <v>573</v>
      </c>
    </row>
    <row r="707" spans="1:21" x14ac:dyDescent="0.25">
      <c r="A707" s="21">
        <v>45440</v>
      </c>
      <c r="B707" s="21">
        <v>45440</v>
      </c>
      <c r="C707" s="22" t="s">
        <v>5585</v>
      </c>
      <c r="D707" s="22" t="s">
        <v>5586</v>
      </c>
      <c r="E707" s="22" t="s">
        <v>4409</v>
      </c>
      <c r="F707" s="22" t="s">
        <v>549</v>
      </c>
      <c r="G707" s="23">
        <v>18181818</v>
      </c>
      <c r="H707" s="23">
        <v>0</v>
      </c>
      <c r="I707" s="23">
        <v>190909092</v>
      </c>
      <c r="J707" s="23">
        <v>0</v>
      </c>
      <c r="K707" s="22" t="s">
        <v>3515</v>
      </c>
      <c r="L707" s="22" t="s">
        <v>3516</v>
      </c>
      <c r="M707" s="22" t="s">
        <v>692</v>
      </c>
      <c r="N707" s="22" t="s">
        <v>3159</v>
      </c>
      <c r="O707" s="22" t="s">
        <v>5587</v>
      </c>
      <c r="P707" s="22" t="s">
        <v>5587</v>
      </c>
      <c r="Q707" s="22"/>
      <c r="R707" t="str">
        <f t="shared" si="45"/>
        <v/>
      </c>
      <c r="S707" s="22" t="s">
        <v>3148</v>
      </c>
      <c r="T707" s="8">
        <f t="shared" si="34"/>
        <v>5</v>
      </c>
      <c r="U707" t="s">
        <v>573</v>
      </c>
    </row>
    <row r="708" spans="1:21" x14ac:dyDescent="0.25">
      <c r="A708" s="21">
        <v>45443</v>
      </c>
      <c r="B708" s="21">
        <v>45443</v>
      </c>
      <c r="C708" s="22" t="s">
        <v>5589</v>
      </c>
      <c r="D708" s="22" t="s">
        <v>5590</v>
      </c>
      <c r="E708" s="22" t="s">
        <v>4409</v>
      </c>
      <c r="F708" s="22" t="s">
        <v>4154</v>
      </c>
      <c r="G708" s="23"/>
      <c r="H708" s="23"/>
      <c r="I708" s="23">
        <v>0</v>
      </c>
      <c r="J708" s="23">
        <v>0</v>
      </c>
      <c r="K708" s="22"/>
      <c r="L708" s="22"/>
      <c r="M708" s="22"/>
      <c r="N708" s="22"/>
      <c r="O708" s="22"/>
      <c r="P708" s="22"/>
      <c r="Q708" s="22"/>
      <c r="R708" s="22"/>
      <c r="T708" s="8">
        <f t="shared" si="34"/>
        <v>5</v>
      </c>
      <c r="U708" t="s">
        <v>573</v>
      </c>
    </row>
    <row r="709" spans="1:21" x14ac:dyDescent="0.25">
      <c r="A709" s="21">
        <v>45446</v>
      </c>
      <c r="B709" s="21">
        <v>45446</v>
      </c>
      <c r="C709" s="22" t="s">
        <v>5591</v>
      </c>
      <c r="D709" s="22" t="s">
        <v>5592</v>
      </c>
      <c r="E709" s="22" t="s">
        <v>4409</v>
      </c>
      <c r="F709" s="22" t="s">
        <v>549</v>
      </c>
      <c r="G709" s="23">
        <v>9090909</v>
      </c>
      <c r="H709" s="23">
        <v>0</v>
      </c>
      <c r="I709" s="23">
        <v>9090909</v>
      </c>
      <c r="J709" s="23">
        <v>0</v>
      </c>
      <c r="K709" s="22" t="s">
        <v>3287</v>
      </c>
      <c r="L709" s="22" t="s">
        <v>3288</v>
      </c>
      <c r="M709" s="22" t="s">
        <v>692</v>
      </c>
      <c r="N709" s="22" t="s">
        <v>3159</v>
      </c>
      <c r="O709" s="22" t="s">
        <v>5593</v>
      </c>
      <c r="P709" s="22" t="s">
        <v>5593</v>
      </c>
      <c r="Q709" s="22"/>
      <c r="R709" t="str">
        <f t="shared" ref="R709:R756" si="46">IFERROR(RIGHT(N709,LEN(N709)-FIND("_",N709)),"")</f>
        <v/>
      </c>
      <c r="S709" s="22" t="s">
        <v>3148</v>
      </c>
      <c r="T709" s="8">
        <f t="shared" si="34"/>
        <v>6</v>
      </c>
      <c r="U709" t="s">
        <v>573</v>
      </c>
    </row>
    <row r="710" spans="1:21" x14ac:dyDescent="0.25">
      <c r="A710" s="21">
        <v>45446</v>
      </c>
      <c r="B710" s="21">
        <v>45446</v>
      </c>
      <c r="C710" s="22" t="s">
        <v>5595</v>
      </c>
      <c r="D710" s="22" t="s">
        <v>5596</v>
      </c>
      <c r="E710" s="22" t="s">
        <v>4409</v>
      </c>
      <c r="F710" s="22" t="s">
        <v>549</v>
      </c>
      <c r="G710" s="23">
        <v>13636364</v>
      </c>
      <c r="H710" s="23">
        <v>0</v>
      </c>
      <c r="I710" s="23">
        <v>22727273</v>
      </c>
      <c r="J710" s="23">
        <v>0</v>
      </c>
      <c r="K710" s="22" t="s">
        <v>5597</v>
      </c>
      <c r="L710" s="22" t="s">
        <v>5598</v>
      </c>
      <c r="M710" s="22" t="s">
        <v>692</v>
      </c>
      <c r="N710" s="22" t="s">
        <v>3159</v>
      </c>
      <c r="O710" s="22" t="s">
        <v>5599</v>
      </c>
      <c r="P710" s="22" t="s">
        <v>5599</v>
      </c>
      <c r="Q710" s="22"/>
      <c r="R710" t="str">
        <f t="shared" si="46"/>
        <v/>
      </c>
      <c r="S710" s="22" t="s">
        <v>3148</v>
      </c>
      <c r="T710" s="8">
        <f t="shared" si="34"/>
        <v>6</v>
      </c>
      <c r="U710" t="s">
        <v>573</v>
      </c>
    </row>
    <row r="711" spans="1:21" x14ac:dyDescent="0.25">
      <c r="A711" s="21">
        <v>45446</v>
      </c>
      <c r="B711" s="21">
        <v>45446</v>
      </c>
      <c r="C711" s="22" t="s">
        <v>5601</v>
      </c>
      <c r="D711" s="22" t="s">
        <v>5602</v>
      </c>
      <c r="E711" s="22" t="s">
        <v>4409</v>
      </c>
      <c r="F711" s="22" t="s">
        <v>549</v>
      </c>
      <c r="G711" s="23">
        <v>13636364</v>
      </c>
      <c r="H711" s="23">
        <v>0</v>
      </c>
      <c r="I711" s="23">
        <v>36363637</v>
      </c>
      <c r="J711" s="23">
        <v>0</v>
      </c>
      <c r="K711" s="22" t="s">
        <v>812</v>
      </c>
      <c r="L711" s="22" t="s">
        <v>813</v>
      </c>
      <c r="M711" s="22" t="s">
        <v>692</v>
      </c>
      <c r="N711" s="22" t="s">
        <v>3159</v>
      </c>
      <c r="O711" s="22" t="s">
        <v>5603</v>
      </c>
      <c r="P711" s="22" t="s">
        <v>5603</v>
      </c>
      <c r="Q711" s="22"/>
      <c r="R711" t="str">
        <f t="shared" si="46"/>
        <v/>
      </c>
      <c r="S711" s="22" t="s">
        <v>3148</v>
      </c>
      <c r="T711" s="8">
        <f t="shared" si="34"/>
        <v>6</v>
      </c>
      <c r="U711" t="s">
        <v>573</v>
      </c>
    </row>
    <row r="712" spans="1:21" x14ac:dyDescent="0.25">
      <c r="A712" s="21">
        <v>45450</v>
      </c>
      <c r="B712" s="21">
        <v>45450</v>
      </c>
      <c r="C712" s="22" t="s">
        <v>5605</v>
      </c>
      <c r="D712" s="22" t="s">
        <v>5606</v>
      </c>
      <c r="E712" s="22" t="s">
        <v>4409</v>
      </c>
      <c r="F712" s="22" t="s">
        <v>549</v>
      </c>
      <c r="G712" s="23">
        <v>27272727</v>
      </c>
      <c r="H712" s="23">
        <v>0</v>
      </c>
      <c r="I712" s="23">
        <v>63636364</v>
      </c>
      <c r="J712" s="23">
        <v>0</v>
      </c>
      <c r="K712" s="22" t="s">
        <v>3978</v>
      </c>
      <c r="L712" s="22" t="s">
        <v>3979</v>
      </c>
      <c r="M712" s="22" t="s">
        <v>592</v>
      </c>
      <c r="N712" s="22" t="s">
        <v>5011</v>
      </c>
      <c r="O712" s="22"/>
      <c r="P712" s="22"/>
      <c r="Q712" s="22"/>
      <c r="R712" t="str">
        <f t="shared" si="46"/>
        <v/>
      </c>
      <c r="S712" s="22" t="s">
        <v>3121</v>
      </c>
      <c r="T712" s="8">
        <f t="shared" si="34"/>
        <v>6</v>
      </c>
      <c r="U712" t="s">
        <v>573</v>
      </c>
    </row>
    <row r="713" spans="1:21" x14ac:dyDescent="0.25">
      <c r="A713" s="21">
        <v>45451</v>
      </c>
      <c r="B713" s="21">
        <v>45451</v>
      </c>
      <c r="C713" s="22" t="s">
        <v>5607</v>
      </c>
      <c r="D713" s="22" t="s">
        <v>5608</v>
      </c>
      <c r="E713" s="22" t="s">
        <v>4409</v>
      </c>
      <c r="F713" s="22" t="s">
        <v>549</v>
      </c>
      <c r="G713" s="23">
        <v>3200000</v>
      </c>
      <c r="H713" s="23">
        <v>0</v>
      </c>
      <c r="I713" s="23">
        <v>66836364</v>
      </c>
      <c r="J713" s="23">
        <v>0</v>
      </c>
      <c r="K713" s="22" t="s">
        <v>952</v>
      </c>
      <c r="L713" s="22" t="s">
        <v>953</v>
      </c>
      <c r="M713" s="22" t="s">
        <v>5091</v>
      </c>
      <c r="N713" s="22" t="s">
        <v>5092</v>
      </c>
      <c r="O713" s="22"/>
      <c r="P713" s="22"/>
      <c r="Q713" s="22" t="str">
        <f>IFERROR(LEFT(P713,FIND("_",P713)-1),"")</f>
        <v/>
      </c>
      <c r="R713" t="str">
        <f>IFERROR(RIGHT(P713,LEN(P713)-FIND("_",P713)),"")</f>
        <v/>
      </c>
      <c r="S713" s="22" t="s">
        <v>3119</v>
      </c>
      <c r="T713" s="8">
        <f t="shared" si="34"/>
        <v>6</v>
      </c>
      <c r="U713" t="s">
        <v>573</v>
      </c>
    </row>
    <row r="714" spans="1:21" x14ac:dyDescent="0.25">
      <c r="A714" s="21">
        <v>45454</v>
      </c>
      <c r="B714" s="21">
        <v>45454</v>
      </c>
      <c r="C714" s="22" t="s">
        <v>5609</v>
      </c>
      <c r="D714" s="22" t="s">
        <v>5610</v>
      </c>
      <c r="E714" s="22" t="s">
        <v>4409</v>
      </c>
      <c r="F714" s="22" t="s">
        <v>549</v>
      </c>
      <c r="G714" s="23">
        <v>18181818</v>
      </c>
      <c r="H714" s="23">
        <v>0</v>
      </c>
      <c r="I714" s="23">
        <v>85018182</v>
      </c>
      <c r="J714" s="23">
        <v>0</v>
      </c>
      <c r="K714" s="22" t="s">
        <v>3978</v>
      </c>
      <c r="L714" s="22" t="s">
        <v>3979</v>
      </c>
      <c r="M714" s="22" t="s">
        <v>592</v>
      </c>
      <c r="N714" s="22" t="s">
        <v>5011</v>
      </c>
      <c r="O714" s="22"/>
      <c r="P714" s="22"/>
      <c r="Q714" s="22"/>
      <c r="R714" t="str">
        <f t="shared" si="46"/>
        <v/>
      </c>
      <c r="S714" s="22" t="s">
        <v>3121</v>
      </c>
      <c r="T714" s="8">
        <f t="shared" si="34"/>
        <v>6</v>
      </c>
      <c r="U714" t="s">
        <v>573</v>
      </c>
    </row>
    <row r="715" spans="1:21" x14ac:dyDescent="0.25">
      <c r="A715" s="21">
        <v>45461</v>
      </c>
      <c r="B715" s="21">
        <v>45461</v>
      </c>
      <c r="C715" s="22" t="s">
        <v>5611</v>
      </c>
      <c r="D715" s="22" t="s">
        <v>5612</v>
      </c>
      <c r="E715" s="22" t="s">
        <v>4409</v>
      </c>
      <c r="F715" s="22" t="s">
        <v>549</v>
      </c>
      <c r="G715" s="23">
        <v>25454545</v>
      </c>
      <c r="H715" s="23">
        <v>0</v>
      </c>
      <c r="I715" s="23">
        <v>110472727</v>
      </c>
      <c r="J715" s="23">
        <v>0</v>
      </c>
      <c r="K715" s="22" t="s">
        <v>3978</v>
      </c>
      <c r="L715" s="22" t="s">
        <v>3979</v>
      </c>
      <c r="M715" s="22" t="s">
        <v>592</v>
      </c>
      <c r="N715" s="22" t="s">
        <v>5011</v>
      </c>
      <c r="O715" s="22"/>
      <c r="P715" s="22"/>
      <c r="Q715" s="22"/>
      <c r="R715" t="str">
        <f t="shared" si="46"/>
        <v/>
      </c>
      <c r="S715" s="22" t="s">
        <v>3121</v>
      </c>
      <c r="T715" s="8">
        <f t="shared" si="34"/>
        <v>6</v>
      </c>
      <c r="U715" t="s">
        <v>573</v>
      </c>
    </row>
    <row r="716" spans="1:21" x14ac:dyDescent="0.25">
      <c r="A716" s="21">
        <v>45461</v>
      </c>
      <c r="B716" s="21">
        <v>45461</v>
      </c>
      <c r="C716" s="22" t="s">
        <v>5613</v>
      </c>
      <c r="D716" s="22" t="s">
        <v>5614</v>
      </c>
      <c r="E716" s="22" t="s">
        <v>4409</v>
      </c>
      <c r="F716" s="22" t="s">
        <v>549</v>
      </c>
      <c r="G716" s="23">
        <v>6363636</v>
      </c>
      <c r="H716" s="23">
        <v>0</v>
      </c>
      <c r="I716" s="23">
        <v>116836363</v>
      </c>
      <c r="J716" s="23">
        <v>0</v>
      </c>
      <c r="K716" s="22" t="s">
        <v>3978</v>
      </c>
      <c r="L716" s="22" t="s">
        <v>3979</v>
      </c>
      <c r="M716" s="22" t="s">
        <v>592</v>
      </c>
      <c r="N716" s="22" t="s">
        <v>5011</v>
      </c>
      <c r="O716" s="22"/>
      <c r="P716" s="22"/>
      <c r="Q716" s="22"/>
      <c r="R716" t="str">
        <f t="shared" si="46"/>
        <v/>
      </c>
      <c r="S716" s="22" t="s">
        <v>3121</v>
      </c>
      <c r="T716" s="8">
        <f t="shared" si="34"/>
        <v>6</v>
      </c>
      <c r="U716" t="s">
        <v>573</v>
      </c>
    </row>
    <row r="717" spans="1:21" x14ac:dyDescent="0.25">
      <c r="A717" s="21">
        <v>45471</v>
      </c>
      <c r="B717" s="21">
        <v>45471</v>
      </c>
      <c r="C717" s="22" t="s">
        <v>5615</v>
      </c>
      <c r="D717" s="22" t="s">
        <v>5616</v>
      </c>
      <c r="E717" s="22" t="s">
        <v>4409</v>
      </c>
      <c r="F717" s="22" t="s">
        <v>549</v>
      </c>
      <c r="G717" s="23">
        <v>13636364</v>
      </c>
      <c r="H717" s="23">
        <v>0</v>
      </c>
      <c r="I717" s="23">
        <v>130472727</v>
      </c>
      <c r="J717" s="23">
        <v>0</v>
      </c>
      <c r="K717" s="22" t="s">
        <v>3255</v>
      </c>
      <c r="L717" s="22" t="s">
        <v>3256</v>
      </c>
      <c r="M717" s="22" t="s">
        <v>692</v>
      </c>
      <c r="N717" s="22" t="s">
        <v>3159</v>
      </c>
      <c r="O717" s="22" t="s">
        <v>5617</v>
      </c>
      <c r="P717" s="22" t="s">
        <v>5617</v>
      </c>
      <c r="Q717" s="22"/>
      <c r="R717" t="str">
        <f t="shared" si="46"/>
        <v/>
      </c>
      <c r="S717" s="22" t="s">
        <v>3148</v>
      </c>
      <c r="T717" s="8">
        <f t="shared" si="34"/>
        <v>6</v>
      </c>
      <c r="U717" t="s">
        <v>573</v>
      </c>
    </row>
    <row r="718" spans="1:21" x14ac:dyDescent="0.25">
      <c r="A718" s="21">
        <v>45471</v>
      </c>
      <c r="B718" s="21">
        <v>45471</v>
      </c>
      <c r="C718" s="22" t="s">
        <v>5615</v>
      </c>
      <c r="D718" s="22" t="s">
        <v>5619</v>
      </c>
      <c r="E718" s="22" t="s">
        <v>4409</v>
      </c>
      <c r="F718" s="22" t="s">
        <v>549</v>
      </c>
      <c r="G718" s="23">
        <v>18181818</v>
      </c>
      <c r="H718" s="23">
        <v>0</v>
      </c>
      <c r="I718" s="23">
        <v>148654545</v>
      </c>
      <c r="J718" s="23">
        <v>0</v>
      </c>
      <c r="K718" s="22" t="s">
        <v>3255</v>
      </c>
      <c r="L718" s="22" t="s">
        <v>3256</v>
      </c>
      <c r="M718" s="22" t="s">
        <v>692</v>
      </c>
      <c r="N718" s="22" t="s">
        <v>3159</v>
      </c>
      <c r="O718" s="22" t="s">
        <v>5620</v>
      </c>
      <c r="P718" s="22" t="s">
        <v>5620</v>
      </c>
      <c r="Q718" s="22"/>
      <c r="R718" t="str">
        <f t="shared" si="46"/>
        <v/>
      </c>
      <c r="S718" s="22" t="s">
        <v>3148</v>
      </c>
      <c r="T718" s="8">
        <f t="shared" si="34"/>
        <v>6</v>
      </c>
      <c r="U718" t="s">
        <v>573</v>
      </c>
    </row>
    <row r="719" spans="1:21" x14ac:dyDescent="0.25">
      <c r="A719" s="21">
        <v>45472</v>
      </c>
      <c r="B719" s="21">
        <v>45472</v>
      </c>
      <c r="C719" s="22" t="s">
        <v>5622</v>
      </c>
      <c r="D719" s="22" t="s">
        <v>5623</v>
      </c>
      <c r="E719" s="22" t="s">
        <v>4409</v>
      </c>
      <c r="F719" s="22" t="s">
        <v>549</v>
      </c>
      <c r="G719" s="23">
        <v>18181818</v>
      </c>
      <c r="H719" s="23">
        <v>0</v>
      </c>
      <c r="I719" s="23">
        <v>166836363</v>
      </c>
      <c r="J719" s="23">
        <v>0</v>
      </c>
      <c r="K719" s="22" t="s">
        <v>5624</v>
      </c>
      <c r="L719" s="22" t="s">
        <v>5625</v>
      </c>
      <c r="M719" s="22" t="s">
        <v>692</v>
      </c>
      <c r="N719" s="22" t="s">
        <v>3159</v>
      </c>
      <c r="O719" s="22" t="s">
        <v>5626</v>
      </c>
      <c r="P719" s="22" t="s">
        <v>5626</v>
      </c>
      <c r="Q719" s="22"/>
      <c r="R719" t="str">
        <f t="shared" si="46"/>
        <v/>
      </c>
      <c r="S719" s="22" t="s">
        <v>3148</v>
      </c>
      <c r="T719" s="8">
        <f t="shared" si="34"/>
        <v>6</v>
      </c>
      <c r="U719" t="s">
        <v>573</v>
      </c>
    </row>
    <row r="720" spans="1:21" x14ac:dyDescent="0.25">
      <c r="A720" s="21">
        <v>45473</v>
      </c>
      <c r="B720" s="21">
        <v>45473</v>
      </c>
      <c r="C720" s="22" t="s">
        <v>5628</v>
      </c>
      <c r="D720" s="22" t="s">
        <v>5629</v>
      </c>
      <c r="E720" s="22" t="s">
        <v>4409</v>
      </c>
      <c r="F720" s="22" t="s">
        <v>748</v>
      </c>
      <c r="G720" s="23"/>
      <c r="H720" s="23">
        <v>0</v>
      </c>
      <c r="I720" s="23">
        <v>180472726</v>
      </c>
      <c r="J720" s="23">
        <v>0</v>
      </c>
      <c r="K720" s="22"/>
      <c r="L720" s="22"/>
      <c r="M720" s="22" t="s">
        <v>692</v>
      </c>
      <c r="N720" s="22" t="s">
        <v>3159</v>
      </c>
      <c r="O720" s="22" t="s">
        <v>5630</v>
      </c>
      <c r="P720" s="22" t="s">
        <v>5630</v>
      </c>
      <c r="Q720" s="22"/>
      <c r="R720" t="str">
        <f t="shared" si="46"/>
        <v/>
      </c>
      <c r="S720" s="22" t="s">
        <v>3148</v>
      </c>
      <c r="T720" s="8">
        <f t="shared" si="34"/>
        <v>6</v>
      </c>
      <c r="U720" t="s">
        <v>573</v>
      </c>
    </row>
    <row r="721" spans="1:21" x14ac:dyDescent="0.25">
      <c r="A721" s="21">
        <v>45473</v>
      </c>
      <c r="B721" s="21">
        <v>45473</v>
      </c>
      <c r="C721" s="22" t="s">
        <v>5628</v>
      </c>
      <c r="D721" s="22" t="s">
        <v>5631</v>
      </c>
      <c r="E721" s="22" t="s">
        <v>4409</v>
      </c>
      <c r="F721" s="22" t="s">
        <v>748</v>
      </c>
      <c r="G721" s="23"/>
      <c r="H721" s="23">
        <v>0</v>
      </c>
      <c r="I721" s="23">
        <v>198654544</v>
      </c>
      <c r="J721" s="23">
        <v>0</v>
      </c>
      <c r="K721" s="22"/>
      <c r="L721" s="22"/>
      <c r="M721" s="22" t="s">
        <v>692</v>
      </c>
      <c r="N721" s="22" t="s">
        <v>3159</v>
      </c>
      <c r="O721" s="22" t="s">
        <v>5632</v>
      </c>
      <c r="P721" s="22" t="s">
        <v>5632</v>
      </c>
      <c r="Q721" s="22"/>
      <c r="R721" t="str">
        <f t="shared" si="46"/>
        <v/>
      </c>
      <c r="S721" s="22" t="s">
        <v>3148</v>
      </c>
      <c r="T721" s="8">
        <f t="shared" si="34"/>
        <v>6</v>
      </c>
      <c r="U721" t="s">
        <v>573</v>
      </c>
    </row>
    <row r="722" spans="1:21" x14ac:dyDescent="0.25">
      <c r="A722" s="21">
        <v>45473</v>
      </c>
      <c r="B722" s="21">
        <v>45473</v>
      </c>
      <c r="C722" s="22" t="s">
        <v>5628</v>
      </c>
      <c r="D722" s="22" t="s">
        <v>5633</v>
      </c>
      <c r="E722" s="22" t="s">
        <v>4409</v>
      </c>
      <c r="F722" s="22" t="s">
        <v>748</v>
      </c>
      <c r="G722" s="23"/>
      <c r="H722" s="23">
        <v>0</v>
      </c>
      <c r="I722" s="23">
        <v>216836362</v>
      </c>
      <c r="J722" s="23">
        <v>0</v>
      </c>
      <c r="K722" s="22"/>
      <c r="L722" s="22"/>
      <c r="M722" s="22" t="s">
        <v>692</v>
      </c>
      <c r="N722" s="22" t="s">
        <v>3159</v>
      </c>
      <c r="O722" s="22" t="s">
        <v>5634</v>
      </c>
      <c r="P722" s="22" t="s">
        <v>5634</v>
      </c>
      <c r="Q722" s="22"/>
      <c r="R722" t="str">
        <f t="shared" si="46"/>
        <v/>
      </c>
      <c r="S722" s="22" t="s">
        <v>3148</v>
      </c>
      <c r="T722" s="8">
        <f t="shared" si="34"/>
        <v>6</v>
      </c>
      <c r="U722" t="s">
        <v>573</v>
      </c>
    </row>
    <row r="723" spans="1:21" x14ac:dyDescent="0.25">
      <c r="A723" s="21">
        <v>45473</v>
      </c>
      <c r="B723" s="21">
        <v>45473</v>
      </c>
      <c r="C723" s="22" t="s">
        <v>5628</v>
      </c>
      <c r="D723" s="22" t="s">
        <v>5635</v>
      </c>
      <c r="E723" s="22" t="s">
        <v>4409</v>
      </c>
      <c r="F723" s="22" t="s">
        <v>748</v>
      </c>
      <c r="G723" s="23"/>
      <c r="H723" s="23">
        <v>0</v>
      </c>
      <c r="I723" s="23">
        <v>235018180</v>
      </c>
      <c r="J723" s="23">
        <v>0</v>
      </c>
      <c r="K723" s="22"/>
      <c r="L723" s="22"/>
      <c r="M723" s="22" t="s">
        <v>692</v>
      </c>
      <c r="N723" s="22" t="s">
        <v>3159</v>
      </c>
      <c r="O723" s="22" t="s">
        <v>5636</v>
      </c>
      <c r="P723" s="22" t="s">
        <v>5636</v>
      </c>
      <c r="Q723" s="22"/>
      <c r="R723" t="str">
        <f t="shared" si="46"/>
        <v/>
      </c>
      <c r="S723" s="22" t="s">
        <v>3148</v>
      </c>
      <c r="T723" s="8">
        <f t="shared" si="34"/>
        <v>6</v>
      </c>
      <c r="U723" t="s">
        <v>573</v>
      </c>
    </row>
    <row r="724" spans="1:21" x14ac:dyDescent="0.25">
      <c r="A724" s="21">
        <v>45473</v>
      </c>
      <c r="B724" s="21">
        <v>45473</v>
      </c>
      <c r="C724" s="22" t="s">
        <v>5628</v>
      </c>
      <c r="D724" s="22" t="s">
        <v>5637</v>
      </c>
      <c r="E724" s="22" t="s">
        <v>4409</v>
      </c>
      <c r="F724" s="22" t="s">
        <v>748</v>
      </c>
      <c r="G724" s="23"/>
      <c r="H724" s="23">
        <v>0</v>
      </c>
      <c r="I724" s="23">
        <v>262290907</v>
      </c>
      <c r="J724" s="23">
        <v>0</v>
      </c>
      <c r="K724" s="22"/>
      <c r="L724" s="22"/>
      <c r="M724" s="22" t="s">
        <v>692</v>
      </c>
      <c r="N724" s="22" t="s">
        <v>3159</v>
      </c>
      <c r="O724" s="22" t="s">
        <v>5638</v>
      </c>
      <c r="P724" s="22" t="s">
        <v>5638</v>
      </c>
      <c r="Q724" s="22"/>
      <c r="R724" t="str">
        <f t="shared" si="46"/>
        <v/>
      </c>
      <c r="S724" s="22" t="s">
        <v>3148</v>
      </c>
      <c r="T724" s="8">
        <f t="shared" si="34"/>
        <v>6</v>
      </c>
      <c r="U724" t="s">
        <v>573</v>
      </c>
    </row>
    <row r="725" spans="1:21" x14ac:dyDescent="0.25">
      <c r="A725" s="21">
        <v>45473</v>
      </c>
      <c r="B725" s="21">
        <v>45473</v>
      </c>
      <c r="C725" s="22" t="s">
        <v>5628</v>
      </c>
      <c r="D725" s="22" t="s">
        <v>5639</v>
      </c>
      <c r="E725" s="22" t="s">
        <v>4409</v>
      </c>
      <c r="F725" s="22" t="s">
        <v>748</v>
      </c>
      <c r="G725" s="23"/>
      <c r="H725" s="23">
        <v>0</v>
      </c>
      <c r="I725" s="23">
        <v>275927271</v>
      </c>
      <c r="J725" s="23">
        <v>0</v>
      </c>
      <c r="K725" s="22"/>
      <c r="L725" s="22"/>
      <c r="M725" s="22" t="s">
        <v>692</v>
      </c>
      <c r="N725" s="22" t="s">
        <v>3159</v>
      </c>
      <c r="O725" s="22" t="s">
        <v>5640</v>
      </c>
      <c r="P725" s="22" t="s">
        <v>5640</v>
      </c>
      <c r="Q725" s="22"/>
      <c r="R725" t="str">
        <f t="shared" si="46"/>
        <v/>
      </c>
      <c r="S725" s="22" t="s">
        <v>3148</v>
      </c>
      <c r="T725" s="8">
        <f t="shared" si="34"/>
        <v>6</v>
      </c>
      <c r="U725" t="s">
        <v>573</v>
      </c>
    </row>
    <row r="726" spans="1:21" x14ac:dyDescent="0.25">
      <c r="A726" s="21">
        <v>45473</v>
      </c>
      <c r="B726" s="21">
        <v>45473</v>
      </c>
      <c r="C726" s="22" t="s">
        <v>5628</v>
      </c>
      <c r="D726" s="22" t="s">
        <v>5641</v>
      </c>
      <c r="E726" s="22" t="s">
        <v>4409</v>
      </c>
      <c r="F726" s="22" t="s">
        <v>748</v>
      </c>
      <c r="G726" s="23"/>
      <c r="H726" s="23">
        <v>0</v>
      </c>
      <c r="I726" s="23">
        <v>330472726</v>
      </c>
      <c r="J726" s="23">
        <v>0</v>
      </c>
      <c r="K726" s="22"/>
      <c r="L726" s="22"/>
      <c r="M726" s="22" t="s">
        <v>692</v>
      </c>
      <c r="N726" s="22" t="s">
        <v>3159</v>
      </c>
      <c r="O726" s="22" t="s">
        <v>5642</v>
      </c>
      <c r="P726" s="22" t="s">
        <v>5642</v>
      </c>
      <c r="Q726" s="22"/>
      <c r="R726" t="str">
        <f t="shared" si="46"/>
        <v/>
      </c>
      <c r="S726" s="22" t="s">
        <v>3148</v>
      </c>
      <c r="T726" s="8">
        <f t="shared" si="34"/>
        <v>6</v>
      </c>
      <c r="U726" t="s">
        <v>573</v>
      </c>
    </row>
    <row r="727" spans="1:21" x14ac:dyDescent="0.25">
      <c r="A727" s="21">
        <v>45473</v>
      </c>
      <c r="B727" s="21">
        <v>45473</v>
      </c>
      <c r="C727" s="22" t="s">
        <v>5628</v>
      </c>
      <c r="D727" s="22" t="s">
        <v>5643</v>
      </c>
      <c r="E727" s="22" t="s">
        <v>4409</v>
      </c>
      <c r="F727" s="22" t="s">
        <v>748</v>
      </c>
      <c r="G727" s="23"/>
      <c r="H727" s="23">
        <v>0</v>
      </c>
      <c r="I727" s="23">
        <v>344109089</v>
      </c>
      <c r="J727" s="23">
        <v>0</v>
      </c>
      <c r="K727" s="22"/>
      <c r="L727" s="22"/>
      <c r="M727" s="22" t="s">
        <v>692</v>
      </c>
      <c r="N727" s="22" t="s">
        <v>3159</v>
      </c>
      <c r="O727" s="22" t="s">
        <v>5644</v>
      </c>
      <c r="P727" s="22" t="s">
        <v>5644</v>
      </c>
      <c r="Q727" s="22"/>
      <c r="R727" t="str">
        <f t="shared" si="46"/>
        <v/>
      </c>
      <c r="S727" s="22" t="s">
        <v>3148</v>
      </c>
      <c r="T727" s="8">
        <f t="shared" si="34"/>
        <v>6</v>
      </c>
      <c r="U727" t="s">
        <v>573</v>
      </c>
    </row>
    <row r="728" spans="1:21" x14ac:dyDescent="0.25">
      <c r="A728" s="21">
        <v>45473</v>
      </c>
      <c r="B728" s="21">
        <v>45473</v>
      </c>
      <c r="C728" s="22" t="s">
        <v>5628</v>
      </c>
      <c r="D728" s="22" t="s">
        <v>5645</v>
      </c>
      <c r="E728" s="22" t="s">
        <v>4409</v>
      </c>
      <c r="F728" s="22" t="s">
        <v>748</v>
      </c>
      <c r="G728" s="23"/>
      <c r="H728" s="23">
        <v>0</v>
      </c>
      <c r="I728" s="23">
        <v>346836362</v>
      </c>
      <c r="J728" s="23">
        <v>0</v>
      </c>
      <c r="K728" s="22"/>
      <c r="L728" s="22"/>
      <c r="M728" s="22" t="s">
        <v>692</v>
      </c>
      <c r="N728" s="22" t="s">
        <v>3159</v>
      </c>
      <c r="O728" s="22" t="s">
        <v>5546</v>
      </c>
      <c r="P728" s="22" t="s">
        <v>5546</v>
      </c>
      <c r="Q728" s="22"/>
      <c r="R728" t="str">
        <f t="shared" si="46"/>
        <v/>
      </c>
      <c r="S728" s="22" t="s">
        <v>3148</v>
      </c>
      <c r="T728" s="8">
        <f t="shared" si="34"/>
        <v>6</v>
      </c>
      <c r="U728" t="s">
        <v>573</v>
      </c>
    </row>
    <row r="729" spans="1:21" x14ac:dyDescent="0.25">
      <c r="A729" s="21">
        <v>45473</v>
      </c>
      <c r="B729" s="21">
        <v>45473</v>
      </c>
      <c r="C729" s="22" t="s">
        <v>5628</v>
      </c>
      <c r="D729" s="22" t="s">
        <v>5646</v>
      </c>
      <c r="E729" s="22" t="s">
        <v>4409</v>
      </c>
      <c r="F729" s="22" t="s">
        <v>748</v>
      </c>
      <c r="G729" s="23"/>
      <c r="H729" s="23">
        <v>0</v>
      </c>
      <c r="I729" s="23">
        <v>360472725</v>
      </c>
      <c r="J729" s="23">
        <v>0</v>
      </c>
      <c r="K729" s="22"/>
      <c r="L729" s="22"/>
      <c r="M729" s="22" t="s">
        <v>692</v>
      </c>
      <c r="N729" s="22" t="s">
        <v>3159</v>
      </c>
      <c r="O729" s="22" t="s">
        <v>5647</v>
      </c>
      <c r="P729" s="22" t="s">
        <v>5647</v>
      </c>
      <c r="Q729" s="22"/>
      <c r="R729" t="str">
        <f t="shared" si="46"/>
        <v/>
      </c>
      <c r="S729" s="22" t="s">
        <v>3148</v>
      </c>
      <c r="T729" s="8">
        <f t="shared" si="34"/>
        <v>6</v>
      </c>
      <c r="U729" t="s">
        <v>573</v>
      </c>
    </row>
    <row r="730" spans="1:21" x14ac:dyDescent="0.25">
      <c r="A730" s="21">
        <v>45473</v>
      </c>
      <c r="B730" s="21">
        <v>45473</v>
      </c>
      <c r="C730" s="22" t="s">
        <v>5628</v>
      </c>
      <c r="D730" s="22" t="s">
        <v>5648</v>
      </c>
      <c r="E730" s="22" t="s">
        <v>4409</v>
      </c>
      <c r="F730" s="22" t="s">
        <v>748</v>
      </c>
      <c r="G730" s="23"/>
      <c r="H730" s="23">
        <v>0</v>
      </c>
      <c r="I730" s="23">
        <v>374109089</v>
      </c>
      <c r="J730" s="23">
        <v>0</v>
      </c>
      <c r="K730" s="22"/>
      <c r="L730" s="22"/>
      <c r="M730" s="22" t="s">
        <v>692</v>
      </c>
      <c r="N730" s="22" t="s">
        <v>3159</v>
      </c>
      <c r="O730" s="22" t="s">
        <v>138</v>
      </c>
      <c r="P730" s="22" t="s">
        <v>5649</v>
      </c>
      <c r="Q730" s="22"/>
      <c r="R730" t="str">
        <f t="shared" si="46"/>
        <v/>
      </c>
      <c r="S730" s="22" t="s">
        <v>3148</v>
      </c>
      <c r="T730" s="8">
        <f t="shared" si="34"/>
        <v>6</v>
      </c>
      <c r="U730" t="s">
        <v>573</v>
      </c>
    </row>
    <row r="731" spans="1:21" x14ac:dyDescent="0.25">
      <c r="A731" s="21">
        <v>45473</v>
      </c>
      <c r="B731" s="21">
        <v>45473</v>
      </c>
      <c r="C731" s="22" t="s">
        <v>5628</v>
      </c>
      <c r="D731" s="22" t="s">
        <v>5650</v>
      </c>
      <c r="E731" s="22" t="s">
        <v>4409</v>
      </c>
      <c r="F731" s="22" t="s">
        <v>748</v>
      </c>
      <c r="G731" s="23"/>
      <c r="H731" s="23">
        <v>0</v>
      </c>
      <c r="I731" s="23">
        <v>387745453</v>
      </c>
      <c r="J731" s="23">
        <v>0</v>
      </c>
      <c r="K731" s="22"/>
      <c r="L731" s="22"/>
      <c r="M731" s="22" t="s">
        <v>692</v>
      </c>
      <c r="N731" s="22" t="s">
        <v>3159</v>
      </c>
      <c r="O731" s="22" t="s">
        <v>5651</v>
      </c>
      <c r="P731" s="22" t="s">
        <v>5651</v>
      </c>
      <c r="Q731" s="22"/>
      <c r="R731" t="str">
        <f t="shared" si="46"/>
        <v/>
      </c>
      <c r="S731" s="22" t="s">
        <v>3148</v>
      </c>
      <c r="T731" s="8">
        <f t="shared" si="34"/>
        <v>6</v>
      </c>
      <c r="U731" t="s">
        <v>573</v>
      </c>
    </row>
    <row r="732" spans="1:21" x14ac:dyDescent="0.25">
      <c r="A732" s="21">
        <v>45473</v>
      </c>
      <c r="B732" s="21">
        <v>45473</v>
      </c>
      <c r="C732" s="22" t="s">
        <v>5628</v>
      </c>
      <c r="D732" s="22" t="s">
        <v>5652</v>
      </c>
      <c r="E732" s="22" t="s">
        <v>4409</v>
      </c>
      <c r="F732" s="22" t="s">
        <v>748</v>
      </c>
      <c r="G732" s="23"/>
      <c r="H732" s="23">
        <v>0</v>
      </c>
      <c r="I732" s="23">
        <v>401381817</v>
      </c>
      <c r="J732" s="23">
        <v>0</v>
      </c>
      <c r="K732" s="22"/>
      <c r="L732" s="22"/>
      <c r="M732" s="22" t="s">
        <v>692</v>
      </c>
      <c r="N732" s="22" t="s">
        <v>3159</v>
      </c>
      <c r="O732" s="22" t="s">
        <v>5653</v>
      </c>
      <c r="P732" s="22" t="s">
        <v>5653</v>
      </c>
      <c r="Q732" s="22"/>
      <c r="R732" t="str">
        <f t="shared" si="46"/>
        <v/>
      </c>
      <c r="S732" s="22" t="s">
        <v>3148</v>
      </c>
      <c r="T732" s="8">
        <f t="shared" si="34"/>
        <v>6</v>
      </c>
      <c r="U732" t="s">
        <v>573</v>
      </c>
    </row>
    <row r="733" spans="1:21" x14ac:dyDescent="0.25">
      <c r="A733" s="21">
        <v>45473</v>
      </c>
      <c r="B733" s="21">
        <v>45473</v>
      </c>
      <c r="C733" s="22" t="s">
        <v>5628</v>
      </c>
      <c r="D733" s="22" t="s">
        <v>5654</v>
      </c>
      <c r="E733" s="22" t="s">
        <v>4409</v>
      </c>
      <c r="F733" s="22" t="s">
        <v>748</v>
      </c>
      <c r="G733" s="23"/>
      <c r="H733" s="23">
        <v>0</v>
      </c>
      <c r="I733" s="23">
        <v>415018181</v>
      </c>
      <c r="J733" s="23">
        <v>0</v>
      </c>
      <c r="K733" s="22"/>
      <c r="L733" s="22"/>
      <c r="M733" s="22" t="s">
        <v>692</v>
      </c>
      <c r="N733" s="22" t="s">
        <v>3159</v>
      </c>
      <c r="O733" s="22" t="s">
        <v>5655</v>
      </c>
      <c r="P733" s="22" t="s">
        <v>5655</v>
      </c>
      <c r="Q733" s="22"/>
      <c r="R733" t="str">
        <f t="shared" si="46"/>
        <v/>
      </c>
      <c r="S733" s="22" t="s">
        <v>3148</v>
      </c>
      <c r="T733" s="8">
        <f t="shared" ref="T733:T796" si="47">+MONTH(A733)</f>
        <v>6</v>
      </c>
      <c r="U733" t="s">
        <v>573</v>
      </c>
    </row>
    <row r="734" spans="1:21" x14ac:dyDescent="0.25">
      <c r="A734" s="21">
        <v>45473</v>
      </c>
      <c r="B734" s="21">
        <v>45473</v>
      </c>
      <c r="C734" s="22" t="s">
        <v>5628</v>
      </c>
      <c r="D734" s="22" t="s">
        <v>5656</v>
      </c>
      <c r="E734" s="22" t="s">
        <v>4409</v>
      </c>
      <c r="F734" s="22" t="s">
        <v>748</v>
      </c>
      <c r="G734" s="23"/>
      <c r="H734" s="23">
        <v>0</v>
      </c>
      <c r="I734" s="23">
        <v>428654545</v>
      </c>
      <c r="J734" s="23">
        <v>0</v>
      </c>
      <c r="K734" s="22"/>
      <c r="L734" s="22"/>
      <c r="M734" s="22" t="s">
        <v>692</v>
      </c>
      <c r="N734" s="22" t="s">
        <v>3159</v>
      </c>
      <c r="O734" s="22" t="s">
        <v>5657</v>
      </c>
      <c r="P734" s="22" t="s">
        <v>5657</v>
      </c>
      <c r="Q734" s="22"/>
      <c r="R734" t="str">
        <f t="shared" si="46"/>
        <v/>
      </c>
      <c r="S734" s="22" t="s">
        <v>3148</v>
      </c>
      <c r="T734" s="8">
        <f t="shared" si="47"/>
        <v>6</v>
      </c>
      <c r="U734" t="s">
        <v>573</v>
      </c>
    </row>
    <row r="735" spans="1:21" x14ac:dyDescent="0.25">
      <c r="A735" s="21">
        <v>45473</v>
      </c>
      <c r="B735" s="21">
        <v>45473</v>
      </c>
      <c r="C735" s="22" t="s">
        <v>5628</v>
      </c>
      <c r="D735" s="22" t="s">
        <v>5658</v>
      </c>
      <c r="E735" s="22" t="s">
        <v>4409</v>
      </c>
      <c r="F735" s="22" t="s">
        <v>748</v>
      </c>
      <c r="G735" s="23"/>
      <c r="H735" s="23">
        <v>0</v>
      </c>
      <c r="I735" s="23">
        <v>446836363</v>
      </c>
      <c r="J735" s="23">
        <v>0</v>
      </c>
      <c r="K735" s="22"/>
      <c r="L735" s="22"/>
      <c r="M735" s="22" t="s">
        <v>692</v>
      </c>
      <c r="N735" s="22" t="s">
        <v>3159</v>
      </c>
      <c r="O735" s="22" t="s">
        <v>5659</v>
      </c>
      <c r="P735" s="22" t="s">
        <v>5659</v>
      </c>
      <c r="Q735" s="22"/>
      <c r="R735" t="str">
        <f t="shared" si="46"/>
        <v/>
      </c>
      <c r="S735" s="22" t="s">
        <v>3148</v>
      </c>
      <c r="T735" s="8">
        <f t="shared" si="47"/>
        <v>6</v>
      </c>
      <c r="U735" t="s">
        <v>573</v>
      </c>
    </row>
    <row r="736" spans="1:21" x14ac:dyDescent="0.25">
      <c r="A736" s="21">
        <v>45473</v>
      </c>
      <c r="B736" s="21">
        <v>45473</v>
      </c>
      <c r="C736" s="22" t="s">
        <v>5628</v>
      </c>
      <c r="D736" s="22" t="s">
        <v>5660</v>
      </c>
      <c r="E736" s="22" t="s">
        <v>4409</v>
      </c>
      <c r="F736" s="22" t="s">
        <v>748</v>
      </c>
      <c r="G736" s="23"/>
      <c r="H736" s="23">
        <v>0</v>
      </c>
      <c r="I736" s="23">
        <v>474109090</v>
      </c>
      <c r="J736" s="23">
        <v>0</v>
      </c>
      <c r="K736" s="22"/>
      <c r="L736" s="22"/>
      <c r="M736" s="22" t="s">
        <v>692</v>
      </c>
      <c r="N736" s="22" t="s">
        <v>3159</v>
      </c>
      <c r="O736" s="22" t="s">
        <v>5661</v>
      </c>
      <c r="P736" s="22" t="s">
        <v>5661</v>
      </c>
      <c r="Q736" s="22"/>
      <c r="R736" t="str">
        <f t="shared" si="46"/>
        <v/>
      </c>
      <c r="S736" s="22" t="s">
        <v>3148</v>
      </c>
      <c r="T736" s="8">
        <f t="shared" si="47"/>
        <v>6</v>
      </c>
      <c r="U736" t="s">
        <v>573</v>
      </c>
    </row>
    <row r="737" spans="1:21" x14ac:dyDescent="0.25">
      <c r="A737" s="21">
        <v>45473</v>
      </c>
      <c r="B737" s="21">
        <v>45473</v>
      </c>
      <c r="C737" s="22" t="s">
        <v>5628</v>
      </c>
      <c r="D737" s="22" t="s">
        <v>5662</v>
      </c>
      <c r="E737" s="22" t="s">
        <v>4409</v>
      </c>
      <c r="F737" s="22" t="s">
        <v>748</v>
      </c>
      <c r="G737" s="23"/>
      <c r="H737" s="23">
        <v>0</v>
      </c>
      <c r="I737" s="23">
        <v>487745454</v>
      </c>
      <c r="J737" s="23">
        <v>0</v>
      </c>
      <c r="K737" s="22"/>
      <c r="L737" s="22"/>
      <c r="M737" s="22" t="s">
        <v>692</v>
      </c>
      <c r="N737" s="22" t="s">
        <v>3159</v>
      </c>
      <c r="O737" s="22" t="s">
        <v>5663</v>
      </c>
      <c r="P737" s="22" t="s">
        <v>5663</v>
      </c>
      <c r="Q737" s="22"/>
      <c r="R737" t="str">
        <f t="shared" si="46"/>
        <v/>
      </c>
      <c r="S737" s="22" t="s">
        <v>3148</v>
      </c>
      <c r="T737" s="8">
        <f t="shared" si="47"/>
        <v>6</v>
      </c>
      <c r="U737" t="s">
        <v>573</v>
      </c>
    </row>
    <row r="738" spans="1:21" x14ac:dyDescent="0.25">
      <c r="A738" s="21">
        <v>45473</v>
      </c>
      <c r="B738" s="21">
        <v>45473</v>
      </c>
      <c r="C738" s="22" t="s">
        <v>5628</v>
      </c>
      <c r="D738" s="22" t="s">
        <v>5664</v>
      </c>
      <c r="E738" s="22" t="s">
        <v>4409</v>
      </c>
      <c r="F738" s="22" t="s">
        <v>748</v>
      </c>
      <c r="G738" s="23"/>
      <c r="H738" s="23">
        <v>0</v>
      </c>
      <c r="I738" s="23">
        <v>490472727</v>
      </c>
      <c r="J738" s="23">
        <v>0</v>
      </c>
      <c r="K738" s="22"/>
      <c r="L738" s="22"/>
      <c r="M738" s="22" t="s">
        <v>692</v>
      </c>
      <c r="N738" s="22" t="s">
        <v>3159</v>
      </c>
      <c r="O738" s="22" t="s">
        <v>5542</v>
      </c>
      <c r="P738" s="22" t="s">
        <v>5542</v>
      </c>
      <c r="Q738" s="22"/>
      <c r="R738" t="str">
        <f t="shared" si="46"/>
        <v/>
      </c>
      <c r="S738" s="22" t="s">
        <v>3148</v>
      </c>
      <c r="T738" s="8">
        <f t="shared" si="47"/>
        <v>6</v>
      </c>
      <c r="U738" t="s">
        <v>573</v>
      </c>
    </row>
    <row r="739" spans="1:21" x14ac:dyDescent="0.25">
      <c r="A739" s="21">
        <v>45473</v>
      </c>
      <c r="B739" s="21">
        <v>45473</v>
      </c>
      <c r="C739" s="22" t="s">
        <v>5628</v>
      </c>
      <c r="D739" s="22" t="s">
        <v>5665</v>
      </c>
      <c r="E739" s="22" t="s">
        <v>4409</v>
      </c>
      <c r="F739" s="22" t="s">
        <v>748</v>
      </c>
      <c r="G739" s="23"/>
      <c r="H739" s="23">
        <v>0</v>
      </c>
      <c r="I739" s="23">
        <v>493200000</v>
      </c>
      <c r="J739" s="23">
        <v>0</v>
      </c>
      <c r="K739" s="22"/>
      <c r="L739" s="22"/>
      <c r="M739" s="22" t="s">
        <v>692</v>
      </c>
      <c r="N739" s="22" t="s">
        <v>3159</v>
      </c>
      <c r="O739" s="22" t="s">
        <v>5550</v>
      </c>
      <c r="P739" s="22" t="s">
        <v>5550</v>
      </c>
      <c r="Q739" s="22"/>
      <c r="R739" t="str">
        <f t="shared" si="46"/>
        <v/>
      </c>
      <c r="S739" s="22" t="s">
        <v>3148</v>
      </c>
      <c r="T739" s="8">
        <f t="shared" si="47"/>
        <v>6</v>
      </c>
      <c r="U739" t="s">
        <v>573</v>
      </c>
    </row>
    <row r="740" spans="1:21" x14ac:dyDescent="0.25">
      <c r="A740" s="21">
        <v>45473</v>
      </c>
      <c r="B740" s="21">
        <v>45473</v>
      </c>
      <c r="C740" s="22" t="s">
        <v>5628</v>
      </c>
      <c r="D740" s="22" t="s">
        <v>5666</v>
      </c>
      <c r="E740" s="22" t="s">
        <v>4409</v>
      </c>
      <c r="F740" s="22" t="s">
        <v>748</v>
      </c>
      <c r="G740" s="23"/>
      <c r="H740" s="23">
        <v>0</v>
      </c>
      <c r="I740" s="23">
        <v>506836364</v>
      </c>
      <c r="J740" s="23">
        <v>0</v>
      </c>
      <c r="K740" s="22"/>
      <c r="L740" s="22"/>
      <c r="M740" s="22" t="s">
        <v>692</v>
      </c>
      <c r="N740" s="22" t="s">
        <v>3159</v>
      </c>
      <c r="O740" s="22" t="s">
        <v>5667</v>
      </c>
      <c r="P740" s="22" t="s">
        <v>5667</v>
      </c>
      <c r="Q740" s="22"/>
      <c r="R740" t="str">
        <f t="shared" si="46"/>
        <v/>
      </c>
      <c r="S740" s="22" t="s">
        <v>3148</v>
      </c>
      <c r="T740" s="8">
        <f t="shared" si="47"/>
        <v>6</v>
      </c>
      <c r="U740" t="s">
        <v>573</v>
      </c>
    </row>
    <row r="741" spans="1:21" x14ac:dyDescent="0.25">
      <c r="A741" s="21">
        <v>45473</v>
      </c>
      <c r="B741" s="21">
        <v>45473</v>
      </c>
      <c r="C741" s="22" t="s">
        <v>5628</v>
      </c>
      <c r="D741" s="22" t="s">
        <v>5668</v>
      </c>
      <c r="E741" s="22" t="s">
        <v>4409</v>
      </c>
      <c r="F741" s="22" t="s">
        <v>748</v>
      </c>
      <c r="G741" s="23"/>
      <c r="H741" s="23">
        <v>0</v>
      </c>
      <c r="I741" s="23">
        <v>513200000</v>
      </c>
      <c r="J741" s="23">
        <v>0</v>
      </c>
      <c r="K741" s="22"/>
      <c r="L741" s="22"/>
      <c r="M741" s="22" t="s">
        <v>692</v>
      </c>
      <c r="N741" s="22" t="s">
        <v>3159</v>
      </c>
      <c r="O741" s="22" t="s">
        <v>5587</v>
      </c>
      <c r="P741" s="22" t="s">
        <v>5587</v>
      </c>
      <c r="Q741" s="22"/>
      <c r="R741" t="str">
        <f t="shared" si="46"/>
        <v/>
      </c>
      <c r="S741" s="22" t="s">
        <v>3148</v>
      </c>
      <c r="T741" s="8">
        <f t="shared" si="47"/>
        <v>6</v>
      </c>
      <c r="U741" t="s">
        <v>573</v>
      </c>
    </row>
    <row r="742" spans="1:21" x14ac:dyDescent="0.25">
      <c r="A742" s="21">
        <v>45473</v>
      </c>
      <c r="B742" s="21">
        <v>45473</v>
      </c>
      <c r="C742" s="22" t="s">
        <v>5628</v>
      </c>
      <c r="D742" s="22" t="s">
        <v>5669</v>
      </c>
      <c r="E742" s="22" t="s">
        <v>4409</v>
      </c>
      <c r="F742" s="22" t="s">
        <v>748</v>
      </c>
      <c r="G742" s="23"/>
      <c r="H742" s="23">
        <v>0</v>
      </c>
      <c r="I742" s="23">
        <v>519563636</v>
      </c>
      <c r="J742" s="23">
        <v>0</v>
      </c>
      <c r="K742" s="22"/>
      <c r="L742" s="22"/>
      <c r="M742" s="22" t="s">
        <v>692</v>
      </c>
      <c r="N742" s="22" t="s">
        <v>3159</v>
      </c>
      <c r="O742" s="22" t="s">
        <v>5563</v>
      </c>
      <c r="P742" s="22" t="s">
        <v>5563</v>
      </c>
      <c r="Q742" s="22"/>
      <c r="R742" t="str">
        <f t="shared" si="46"/>
        <v/>
      </c>
      <c r="S742" s="22" t="s">
        <v>3148</v>
      </c>
      <c r="T742" s="8">
        <f t="shared" si="47"/>
        <v>6</v>
      </c>
      <c r="U742" t="s">
        <v>573</v>
      </c>
    </row>
    <row r="743" spans="1:21" x14ac:dyDescent="0.25">
      <c r="A743" s="21">
        <v>45473</v>
      </c>
      <c r="B743" s="21">
        <v>45473</v>
      </c>
      <c r="C743" s="22" t="s">
        <v>5628</v>
      </c>
      <c r="D743" s="22" t="s">
        <v>5670</v>
      </c>
      <c r="E743" s="22" t="s">
        <v>4409</v>
      </c>
      <c r="F743" s="22" t="s">
        <v>748</v>
      </c>
      <c r="G743" s="23"/>
      <c r="H743" s="23">
        <v>0</v>
      </c>
      <c r="I743" s="23">
        <v>522290909</v>
      </c>
      <c r="J743" s="23">
        <v>0</v>
      </c>
      <c r="K743" s="22"/>
      <c r="L743" s="22"/>
      <c r="M743" s="22" t="s">
        <v>692</v>
      </c>
      <c r="N743" s="22" t="s">
        <v>3159</v>
      </c>
      <c r="O743" s="22" t="s">
        <v>5554</v>
      </c>
      <c r="P743" s="22" t="s">
        <v>5554</v>
      </c>
      <c r="Q743" s="22"/>
      <c r="R743" t="str">
        <f t="shared" si="46"/>
        <v/>
      </c>
      <c r="S743" s="22" t="s">
        <v>3148</v>
      </c>
      <c r="T743" s="8">
        <f t="shared" si="47"/>
        <v>6</v>
      </c>
      <c r="U743" t="s">
        <v>573</v>
      </c>
    </row>
    <row r="744" spans="1:21" x14ac:dyDescent="0.25">
      <c r="A744" s="21">
        <v>45473</v>
      </c>
      <c r="B744" s="21">
        <v>45473</v>
      </c>
      <c r="C744" s="22" t="s">
        <v>5628</v>
      </c>
      <c r="D744" s="22" t="s">
        <v>5671</v>
      </c>
      <c r="E744" s="22" t="s">
        <v>4409</v>
      </c>
      <c r="F744" s="22" t="s">
        <v>748</v>
      </c>
      <c r="G744" s="23"/>
      <c r="H744" s="23">
        <v>0</v>
      </c>
      <c r="I744" s="23">
        <v>525472727</v>
      </c>
      <c r="J744" s="23">
        <v>0</v>
      </c>
      <c r="K744" s="22"/>
      <c r="L744" s="22"/>
      <c r="M744" s="22" t="s">
        <v>692</v>
      </c>
      <c r="N744" s="22" t="s">
        <v>3159</v>
      </c>
      <c r="O744" s="22" t="s">
        <v>5557</v>
      </c>
      <c r="P744" s="22" t="s">
        <v>5557</v>
      </c>
      <c r="Q744" s="22"/>
      <c r="R744" t="str">
        <f t="shared" si="46"/>
        <v/>
      </c>
      <c r="S744" s="22" t="s">
        <v>3148</v>
      </c>
      <c r="T744" s="8">
        <f t="shared" si="47"/>
        <v>6</v>
      </c>
      <c r="U744" t="s">
        <v>573</v>
      </c>
    </row>
    <row r="745" spans="1:21" x14ac:dyDescent="0.25">
      <c r="A745" s="21">
        <v>45473</v>
      </c>
      <c r="B745" s="21">
        <v>45473</v>
      </c>
      <c r="C745" s="22" t="s">
        <v>5628</v>
      </c>
      <c r="D745" s="22" t="s">
        <v>5672</v>
      </c>
      <c r="E745" s="22" t="s">
        <v>4409</v>
      </c>
      <c r="F745" s="22" t="s">
        <v>748</v>
      </c>
      <c r="G745" s="23"/>
      <c r="H745" s="23">
        <v>0</v>
      </c>
      <c r="I745" s="23">
        <v>538200000</v>
      </c>
      <c r="J745" s="23">
        <v>0</v>
      </c>
      <c r="K745" s="22"/>
      <c r="L745" s="22"/>
      <c r="M745" s="22" t="s">
        <v>692</v>
      </c>
      <c r="N745" s="22" t="s">
        <v>3159</v>
      </c>
      <c r="O745" s="22" t="s">
        <v>5567</v>
      </c>
      <c r="P745" s="22" t="s">
        <v>5567</v>
      </c>
      <c r="Q745" s="22"/>
      <c r="R745" t="str">
        <f t="shared" si="46"/>
        <v/>
      </c>
      <c r="S745" s="22" t="s">
        <v>3148</v>
      </c>
      <c r="T745" s="8">
        <f t="shared" si="47"/>
        <v>6</v>
      </c>
      <c r="U745" t="s">
        <v>573</v>
      </c>
    </row>
    <row r="746" spans="1:21" x14ac:dyDescent="0.25">
      <c r="A746" s="21">
        <v>45473</v>
      </c>
      <c r="B746" s="21">
        <v>45473</v>
      </c>
      <c r="C746" s="22" t="s">
        <v>5628</v>
      </c>
      <c r="D746" s="22" t="s">
        <v>5673</v>
      </c>
      <c r="E746" s="22" t="s">
        <v>4409</v>
      </c>
      <c r="F746" s="22" t="s">
        <v>748</v>
      </c>
      <c r="G746" s="23"/>
      <c r="H746" s="23">
        <v>0</v>
      </c>
      <c r="I746" s="23">
        <v>574563636</v>
      </c>
      <c r="J746" s="23">
        <v>0</v>
      </c>
      <c r="K746" s="22"/>
      <c r="L746" s="22"/>
      <c r="M746" s="22" t="s">
        <v>692</v>
      </c>
      <c r="N746" s="22" t="s">
        <v>3159</v>
      </c>
      <c r="O746" s="22" t="s">
        <v>5674</v>
      </c>
      <c r="P746" s="22" t="s">
        <v>5674</v>
      </c>
      <c r="Q746" s="22"/>
      <c r="R746" t="str">
        <f t="shared" si="46"/>
        <v/>
      </c>
      <c r="S746" s="22" t="s">
        <v>3148</v>
      </c>
      <c r="T746" s="8">
        <f t="shared" si="47"/>
        <v>6</v>
      </c>
      <c r="U746" t="s">
        <v>573</v>
      </c>
    </row>
    <row r="747" spans="1:21" x14ac:dyDescent="0.25">
      <c r="A747" s="21">
        <v>45473</v>
      </c>
      <c r="B747" s="21">
        <v>45473</v>
      </c>
      <c r="C747" s="22" t="s">
        <v>5628</v>
      </c>
      <c r="D747" s="22" t="s">
        <v>5675</v>
      </c>
      <c r="E747" s="22" t="s">
        <v>4409</v>
      </c>
      <c r="F747" s="22" t="s">
        <v>748</v>
      </c>
      <c r="G747" s="23"/>
      <c r="H747" s="23">
        <v>0</v>
      </c>
      <c r="I747" s="23">
        <v>588200000</v>
      </c>
      <c r="J747" s="23">
        <v>0</v>
      </c>
      <c r="K747" s="22"/>
      <c r="L747" s="22"/>
      <c r="M747" s="22" t="s">
        <v>692</v>
      </c>
      <c r="N747" s="22" t="s">
        <v>3159</v>
      </c>
      <c r="O747" s="22" t="s">
        <v>5676</v>
      </c>
      <c r="P747" s="22" t="s">
        <v>5676</v>
      </c>
      <c r="Q747" s="22"/>
      <c r="R747" t="str">
        <f t="shared" si="46"/>
        <v/>
      </c>
      <c r="S747" s="22" t="s">
        <v>3148</v>
      </c>
      <c r="T747" s="8">
        <f t="shared" si="47"/>
        <v>6</v>
      </c>
      <c r="U747" t="s">
        <v>573</v>
      </c>
    </row>
    <row r="748" spans="1:21" x14ac:dyDescent="0.25">
      <c r="A748" s="21">
        <v>45473</v>
      </c>
      <c r="B748" s="21">
        <v>45473</v>
      </c>
      <c r="C748" s="22" t="s">
        <v>5628</v>
      </c>
      <c r="D748" s="22" t="s">
        <v>5677</v>
      </c>
      <c r="E748" s="22" t="s">
        <v>4409</v>
      </c>
      <c r="F748" s="22" t="s">
        <v>748</v>
      </c>
      <c r="G748" s="23"/>
      <c r="H748" s="23">
        <v>0</v>
      </c>
      <c r="I748" s="23">
        <v>590927273</v>
      </c>
      <c r="J748" s="23">
        <v>0</v>
      </c>
      <c r="K748" s="22"/>
      <c r="L748" s="22"/>
      <c r="M748" s="22" t="s">
        <v>692</v>
      </c>
      <c r="N748" s="22" t="s">
        <v>3159</v>
      </c>
      <c r="O748" s="22" t="s">
        <v>5599</v>
      </c>
      <c r="P748" s="22" t="s">
        <v>5599</v>
      </c>
      <c r="Q748" s="22"/>
      <c r="R748" t="str">
        <f t="shared" si="46"/>
        <v/>
      </c>
      <c r="S748" s="22" t="s">
        <v>3148</v>
      </c>
      <c r="T748" s="8">
        <f t="shared" si="47"/>
        <v>6</v>
      </c>
      <c r="U748" t="s">
        <v>573</v>
      </c>
    </row>
    <row r="749" spans="1:21" x14ac:dyDescent="0.25">
      <c r="A749" s="21">
        <v>45473</v>
      </c>
      <c r="B749" s="21">
        <v>45473</v>
      </c>
      <c r="C749" s="22" t="s">
        <v>5628</v>
      </c>
      <c r="D749" s="22" t="s">
        <v>5678</v>
      </c>
      <c r="E749" s="22" t="s">
        <v>4409</v>
      </c>
      <c r="F749" s="22" t="s">
        <v>748</v>
      </c>
      <c r="G749" s="23"/>
      <c r="H749" s="23">
        <v>0</v>
      </c>
      <c r="I749" s="23">
        <v>593654546</v>
      </c>
      <c r="J749" s="23">
        <v>0</v>
      </c>
      <c r="K749" s="22"/>
      <c r="L749" s="22"/>
      <c r="M749" s="22" t="s">
        <v>692</v>
      </c>
      <c r="N749" s="22" t="s">
        <v>3159</v>
      </c>
      <c r="O749" s="22" t="s">
        <v>5603</v>
      </c>
      <c r="P749" s="22" t="s">
        <v>5603</v>
      </c>
      <c r="Q749" s="22"/>
      <c r="R749" t="str">
        <f t="shared" si="46"/>
        <v/>
      </c>
      <c r="S749" s="22" t="s">
        <v>3148</v>
      </c>
      <c r="T749" s="8">
        <f t="shared" si="47"/>
        <v>6</v>
      </c>
      <c r="U749" t="s">
        <v>573</v>
      </c>
    </row>
    <row r="750" spans="1:21" x14ac:dyDescent="0.25">
      <c r="A750" s="21">
        <v>45473</v>
      </c>
      <c r="B750" s="21">
        <v>45473</v>
      </c>
      <c r="C750" s="22" t="s">
        <v>5628</v>
      </c>
      <c r="D750" s="22" t="s">
        <v>5679</v>
      </c>
      <c r="E750" s="22" t="s">
        <v>4409</v>
      </c>
      <c r="F750" s="22" t="s">
        <v>748</v>
      </c>
      <c r="G750" s="23"/>
      <c r="H750" s="23">
        <v>0</v>
      </c>
      <c r="I750" s="23">
        <v>607290910</v>
      </c>
      <c r="J750" s="23">
        <v>0</v>
      </c>
      <c r="K750" s="22"/>
      <c r="L750" s="22"/>
      <c r="M750" s="22" t="s">
        <v>692</v>
      </c>
      <c r="N750" s="22" t="s">
        <v>3159</v>
      </c>
      <c r="O750" s="22" t="s">
        <v>5680</v>
      </c>
      <c r="P750" s="22" t="s">
        <v>5680</v>
      </c>
      <c r="Q750" s="22"/>
      <c r="R750" t="str">
        <f t="shared" si="46"/>
        <v/>
      </c>
      <c r="S750" s="22" t="s">
        <v>3148</v>
      </c>
      <c r="T750" s="8">
        <f t="shared" si="47"/>
        <v>6</v>
      </c>
      <c r="U750" t="s">
        <v>573</v>
      </c>
    </row>
    <row r="751" spans="1:21" x14ac:dyDescent="0.25">
      <c r="A751" s="21">
        <v>45473</v>
      </c>
      <c r="B751" s="21">
        <v>45473</v>
      </c>
      <c r="C751" s="22" t="s">
        <v>5628</v>
      </c>
      <c r="D751" s="22" t="s">
        <v>5681</v>
      </c>
      <c r="E751" s="22" t="s">
        <v>4409</v>
      </c>
      <c r="F751" s="22" t="s">
        <v>748</v>
      </c>
      <c r="G751" s="23"/>
      <c r="H751" s="23">
        <v>0</v>
      </c>
      <c r="I751" s="23">
        <v>634563637</v>
      </c>
      <c r="J751" s="23">
        <v>0</v>
      </c>
      <c r="K751" s="22"/>
      <c r="L751" s="22"/>
      <c r="M751" s="22" t="s">
        <v>692</v>
      </c>
      <c r="N751" s="22" t="s">
        <v>3159</v>
      </c>
      <c r="O751" s="22" t="s">
        <v>5682</v>
      </c>
      <c r="P751" s="22" t="s">
        <v>5682</v>
      </c>
      <c r="Q751" s="22"/>
      <c r="R751" t="str">
        <f t="shared" si="46"/>
        <v/>
      </c>
      <c r="S751" s="22" t="s">
        <v>3148</v>
      </c>
      <c r="T751" s="8">
        <f t="shared" si="47"/>
        <v>6</v>
      </c>
      <c r="U751" t="s">
        <v>573</v>
      </c>
    </row>
    <row r="752" spans="1:21" x14ac:dyDescent="0.25">
      <c r="A752" s="21">
        <v>45473</v>
      </c>
      <c r="B752" s="21">
        <v>45473</v>
      </c>
      <c r="C752" s="22" t="s">
        <v>5628</v>
      </c>
      <c r="D752" s="22" t="s">
        <v>5683</v>
      </c>
      <c r="E752" s="22" t="s">
        <v>4409</v>
      </c>
      <c r="F752" s="22" t="s">
        <v>748</v>
      </c>
      <c r="G752" s="23"/>
      <c r="H752" s="23">
        <v>0</v>
      </c>
      <c r="I752" s="23">
        <v>637745455</v>
      </c>
      <c r="J752" s="23">
        <v>0</v>
      </c>
      <c r="K752" s="22"/>
      <c r="L752" s="22"/>
      <c r="M752" s="22" t="s">
        <v>692</v>
      </c>
      <c r="N752" s="22" t="s">
        <v>3159</v>
      </c>
      <c r="O752" s="22" t="s">
        <v>5593</v>
      </c>
      <c r="P752" s="22" t="s">
        <v>5593</v>
      </c>
      <c r="Q752" s="22"/>
      <c r="R752" t="str">
        <f t="shared" si="46"/>
        <v/>
      </c>
      <c r="S752" s="22" t="s">
        <v>3148</v>
      </c>
      <c r="T752" s="8">
        <f t="shared" si="47"/>
        <v>6</v>
      </c>
      <c r="U752" t="s">
        <v>573</v>
      </c>
    </row>
    <row r="753" spans="1:21" x14ac:dyDescent="0.25">
      <c r="A753" s="21">
        <v>45473</v>
      </c>
      <c r="B753" s="21">
        <v>45473</v>
      </c>
      <c r="C753" s="22" t="s">
        <v>5628</v>
      </c>
      <c r="D753" s="22" t="s">
        <v>5684</v>
      </c>
      <c r="E753" s="22" t="s">
        <v>4409</v>
      </c>
      <c r="F753" s="22" t="s">
        <v>748</v>
      </c>
      <c r="G753" s="23"/>
      <c r="H753" s="23">
        <v>0</v>
      </c>
      <c r="I753" s="23">
        <v>640927273</v>
      </c>
      <c r="J753" s="23">
        <v>0</v>
      </c>
      <c r="K753" s="22"/>
      <c r="L753" s="22"/>
      <c r="M753" s="22" t="s">
        <v>692</v>
      </c>
      <c r="N753" s="22" t="s">
        <v>3159</v>
      </c>
      <c r="O753" s="22" t="s">
        <v>5685</v>
      </c>
      <c r="P753" s="22" t="s">
        <v>5685</v>
      </c>
      <c r="Q753" s="22"/>
      <c r="R753" t="str">
        <f t="shared" si="46"/>
        <v/>
      </c>
      <c r="S753" s="22" t="s">
        <v>3148</v>
      </c>
      <c r="T753" s="8">
        <f t="shared" si="47"/>
        <v>6</v>
      </c>
      <c r="U753" t="s">
        <v>573</v>
      </c>
    </row>
    <row r="754" spans="1:21" x14ac:dyDescent="0.25">
      <c r="A754" s="21">
        <v>45473</v>
      </c>
      <c r="B754" s="21">
        <v>45473</v>
      </c>
      <c r="C754" s="22" t="s">
        <v>5628</v>
      </c>
      <c r="D754" s="22" t="s">
        <v>5686</v>
      </c>
      <c r="E754" s="22" t="s">
        <v>4409</v>
      </c>
      <c r="F754" s="22" t="s">
        <v>748</v>
      </c>
      <c r="G754" s="23"/>
      <c r="H754" s="23">
        <v>0</v>
      </c>
      <c r="I754" s="23">
        <v>643654546</v>
      </c>
      <c r="J754" s="23">
        <v>0</v>
      </c>
      <c r="K754" s="22"/>
      <c r="L754" s="22"/>
      <c r="M754" s="22" t="s">
        <v>692</v>
      </c>
      <c r="N754" s="22" t="s">
        <v>3159</v>
      </c>
      <c r="O754" s="22" t="s">
        <v>163</v>
      </c>
      <c r="P754" s="22" t="s">
        <v>5687</v>
      </c>
      <c r="Q754" s="22"/>
      <c r="R754" t="str">
        <f t="shared" si="46"/>
        <v/>
      </c>
      <c r="S754" s="22" t="s">
        <v>3148</v>
      </c>
      <c r="T754" s="8">
        <f t="shared" si="47"/>
        <v>6</v>
      </c>
      <c r="U754" t="s">
        <v>573</v>
      </c>
    </row>
    <row r="755" spans="1:21" x14ac:dyDescent="0.25">
      <c r="A755" s="21">
        <v>45473</v>
      </c>
      <c r="B755" s="21">
        <v>45473</v>
      </c>
      <c r="C755" s="22" t="s">
        <v>5628</v>
      </c>
      <c r="D755" s="22" t="s">
        <v>5688</v>
      </c>
      <c r="E755" s="22" t="s">
        <v>4409</v>
      </c>
      <c r="F755" s="22" t="s">
        <v>748</v>
      </c>
      <c r="G755" s="23"/>
      <c r="H755" s="23">
        <v>0</v>
      </c>
      <c r="I755" s="23">
        <v>680018182</v>
      </c>
      <c r="J755" s="23">
        <v>0</v>
      </c>
      <c r="K755" s="22"/>
      <c r="L755" s="22"/>
      <c r="M755" s="22" t="s">
        <v>692</v>
      </c>
      <c r="N755" s="22" t="s">
        <v>3159</v>
      </c>
      <c r="O755" s="22" t="s">
        <v>5689</v>
      </c>
      <c r="P755" s="22" t="s">
        <v>5689</v>
      </c>
      <c r="Q755" s="22"/>
      <c r="R755" t="str">
        <f t="shared" si="46"/>
        <v/>
      </c>
      <c r="S755" s="22" t="s">
        <v>3148</v>
      </c>
      <c r="T755" s="8">
        <f t="shared" si="47"/>
        <v>6</v>
      </c>
      <c r="U755" t="s">
        <v>573</v>
      </c>
    </row>
    <row r="756" spans="1:21" x14ac:dyDescent="0.25">
      <c r="A756" s="21">
        <v>45473</v>
      </c>
      <c r="B756" s="21">
        <v>45473</v>
      </c>
      <c r="C756" s="22" t="s">
        <v>5628</v>
      </c>
      <c r="D756" s="22" t="s">
        <v>5690</v>
      </c>
      <c r="E756" s="22" t="s">
        <v>4409</v>
      </c>
      <c r="F756" s="22" t="s">
        <v>748</v>
      </c>
      <c r="G756" s="23"/>
      <c r="H756" s="23">
        <v>0</v>
      </c>
      <c r="I756" s="23">
        <v>686381818</v>
      </c>
      <c r="J756" s="23">
        <v>0</v>
      </c>
      <c r="K756" s="22"/>
      <c r="L756" s="22"/>
      <c r="M756" s="22" t="s">
        <v>692</v>
      </c>
      <c r="N756" s="22" t="s">
        <v>3159</v>
      </c>
      <c r="O756" s="22" t="s">
        <v>5691</v>
      </c>
      <c r="P756" s="22" t="s">
        <v>5691</v>
      </c>
      <c r="Q756" s="22"/>
      <c r="R756" t="str">
        <f t="shared" si="46"/>
        <v/>
      </c>
      <c r="S756" s="22" t="s">
        <v>3148</v>
      </c>
      <c r="T756" s="8">
        <f t="shared" si="47"/>
        <v>6</v>
      </c>
      <c r="U756" t="s">
        <v>573</v>
      </c>
    </row>
    <row r="757" spans="1:21" x14ac:dyDescent="0.25">
      <c r="A757" s="21">
        <v>45473</v>
      </c>
      <c r="B757" s="21">
        <v>45473</v>
      </c>
      <c r="C757" s="22" t="s">
        <v>5692</v>
      </c>
      <c r="D757" s="22" t="s">
        <v>5693</v>
      </c>
      <c r="E757" s="22" t="s">
        <v>4409</v>
      </c>
      <c r="F757" s="22" t="s">
        <v>748</v>
      </c>
      <c r="G757" s="23">
        <v>59092950</v>
      </c>
      <c r="H757" s="23">
        <v>0</v>
      </c>
      <c r="I757" s="23">
        <v>745474768</v>
      </c>
      <c r="J757" s="23">
        <v>0</v>
      </c>
      <c r="K757" s="22"/>
      <c r="L757" s="22"/>
      <c r="M757" s="22" t="s">
        <v>3187</v>
      </c>
      <c r="N757" s="22" t="s">
        <v>3155</v>
      </c>
      <c r="O757" s="22" t="s">
        <v>5674</v>
      </c>
      <c r="P757" s="22" t="s">
        <v>5674</v>
      </c>
      <c r="Q757" s="22" t="str">
        <f t="shared" ref="Q757:Q783" si="48">IFERROR(LEFT(P757,FIND("_",P757)-1),"")</f>
        <v>T21703A</v>
      </c>
      <c r="R757" t="str">
        <f>IFERROR(RIGHT(P757,LEN(P757)-FIND("_",P757)),"")</f>
        <v>Ponte</v>
      </c>
      <c r="S757" s="22" t="s">
        <v>3146</v>
      </c>
      <c r="T757" s="8">
        <f t="shared" si="47"/>
        <v>6</v>
      </c>
      <c r="U757" t="s">
        <v>573</v>
      </c>
    </row>
    <row r="758" spans="1:21" x14ac:dyDescent="0.25">
      <c r="A758" s="21">
        <v>45473</v>
      </c>
      <c r="B758" s="21">
        <v>45473</v>
      </c>
      <c r="C758" s="22" t="s">
        <v>5692</v>
      </c>
      <c r="D758" s="22" t="s">
        <v>5694</v>
      </c>
      <c r="E758" s="22" t="s">
        <v>4409</v>
      </c>
      <c r="F758" s="22" t="s">
        <v>748</v>
      </c>
      <c r="G758" s="23">
        <v>31018382</v>
      </c>
      <c r="H758" s="23">
        <v>0</v>
      </c>
      <c r="I758" s="23">
        <v>776493150</v>
      </c>
      <c r="J758" s="23">
        <v>0</v>
      </c>
      <c r="K758" s="22"/>
      <c r="L758" s="22"/>
      <c r="M758" s="22" t="s">
        <v>3187</v>
      </c>
      <c r="N758" s="22" t="s">
        <v>3155</v>
      </c>
      <c r="O758" s="22" t="s">
        <v>5676</v>
      </c>
      <c r="P758" s="22" t="s">
        <v>5676</v>
      </c>
      <c r="Q758" s="22" t="str">
        <f t="shared" si="48"/>
        <v>T21702</v>
      </c>
      <c r="R758" t="str">
        <f t="shared" ref="R758:R783" si="49">IFERROR(RIGHT(P758,LEN(P758)-FIND("_",P758)),"")</f>
        <v>Ponte</v>
      </c>
      <c r="S758" s="22" t="s">
        <v>3146</v>
      </c>
      <c r="T758" s="8">
        <f t="shared" si="47"/>
        <v>6</v>
      </c>
      <c r="U758" t="s">
        <v>573</v>
      </c>
    </row>
    <row r="759" spans="1:21" x14ac:dyDescent="0.25">
      <c r="A759" s="21">
        <v>45473</v>
      </c>
      <c r="B759" s="21">
        <v>45473</v>
      </c>
      <c r="C759" s="22" t="s">
        <v>5692</v>
      </c>
      <c r="D759" s="22" t="s">
        <v>5695</v>
      </c>
      <c r="E759" s="22" t="s">
        <v>4409</v>
      </c>
      <c r="F759" s="22" t="s">
        <v>748</v>
      </c>
      <c r="G759" s="23">
        <v>1460495</v>
      </c>
      <c r="H759" s="23">
        <v>0</v>
      </c>
      <c r="I759" s="23">
        <v>777953645</v>
      </c>
      <c r="J759" s="23">
        <v>0</v>
      </c>
      <c r="K759" s="22"/>
      <c r="L759" s="22"/>
      <c r="M759" s="22" t="s">
        <v>3187</v>
      </c>
      <c r="N759" s="22" t="s">
        <v>3155</v>
      </c>
      <c r="O759" s="22" t="s">
        <v>5685</v>
      </c>
      <c r="P759" s="22" t="s">
        <v>5685</v>
      </c>
      <c r="Q759" s="22" t="str">
        <f t="shared" si="48"/>
        <v>T21207</v>
      </c>
      <c r="R759" t="str">
        <f t="shared" si="49"/>
        <v>Ponte</v>
      </c>
      <c r="S759" s="22" t="s">
        <v>3146</v>
      </c>
      <c r="T759" s="8">
        <f t="shared" si="47"/>
        <v>6</v>
      </c>
      <c r="U759" t="s">
        <v>573</v>
      </c>
    </row>
    <row r="760" spans="1:21" x14ac:dyDescent="0.25">
      <c r="A760" s="21">
        <v>45473</v>
      </c>
      <c r="B760" s="21">
        <v>45473</v>
      </c>
      <c r="C760" s="22" t="s">
        <v>5692</v>
      </c>
      <c r="D760" s="22" t="s">
        <v>5696</v>
      </c>
      <c r="E760" s="22" t="s">
        <v>4409</v>
      </c>
      <c r="F760" s="22" t="s">
        <v>748</v>
      </c>
      <c r="G760" s="23">
        <v>24341670</v>
      </c>
      <c r="H760" s="23">
        <v>0</v>
      </c>
      <c r="I760" s="23">
        <v>802295315</v>
      </c>
      <c r="J760" s="23">
        <v>0</v>
      </c>
      <c r="K760" s="22"/>
      <c r="L760" s="22"/>
      <c r="M760" s="22" t="s">
        <v>3187</v>
      </c>
      <c r="N760" s="22" t="s">
        <v>3155</v>
      </c>
      <c r="O760" s="22" t="s">
        <v>138</v>
      </c>
      <c r="P760" s="22" t="s">
        <v>5649</v>
      </c>
      <c r="Q760" s="22" t="str">
        <f t="shared" si="48"/>
        <v>T12009</v>
      </c>
      <c r="R760" t="str">
        <f t="shared" si="49"/>
        <v>Ponte</v>
      </c>
      <c r="S760" s="22" t="s">
        <v>3146</v>
      </c>
      <c r="T760" s="8">
        <f t="shared" si="47"/>
        <v>6</v>
      </c>
      <c r="U760" t="s">
        <v>573</v>
      </c>
    </row>
    <row r="761" spans="1:21" x14ac:dyDescent="0.25">
      <c r="A761" s="21">
        <v>45473</v>
      </c>
      <c r="B761" s="21">
        <v>45473</v>
      </c>
      <c r="C761" s="22" t="s">
        <v>5692</v>
      </c>
      <c r="D761" s="22" t="s">
        <v>5697</v>
      </c>
      <c r="E761" s="22" t="s">
        <v>4409</v>
      </c>
      <c r="F761" s="22" t="s">
        <v>748</v>
      </c>
      <c r="G761" s="23">
        <v>3865505</v>
      </c>
      <c r="H761" s="23">
        <v>0</v>
      </c>
      <c r="I761" s="23">
        <v>806160820</v>
      </c>
      <c r="J761" s="23">
        <v>0</v>
      </c>
      <c r="K761" s="22"/>
      <c r="L761" s="22"/>
      <c r="M761" s="22" t="s">
        <v>3187</v>
      </c>
      <c r="N761" s="22" t="s">
        <v>3155</v>
      </c>
      <c r="O761" s="22" t="s">
        <v>163</v>
      </c>
      <c r="P761" s="22" t="s">
        <v>5687</v>
      </c>
      <c r="Q761" s="22" t="str">
        <f t="shared" si="48"/>
        <v>T103A01</v>
      </c>
      <c r="R761" t="str">
        <f t="shared" si="49"/>
        <v>Ponte</v>
      </c>
      <c r="S761" s="22" t="s">
        <v>3146</v>
      </c>
      <c r="T761" s="8">
        <f t="shared" si="47"/>
        <v>6</v>
      </c>
      <c r="U761" t="s">
        <v>573</v>
      </c>
    </row>
    <row r="762" spans="1:21" x14ac:dyDescent="0.25">
      <c r="A762" s="21">
        <v>45473</v>
      </c>
      <c r="B762" s="21">
        <v>45473</v>
      </c>
      <c r="C762" s="22" t="s">
        <v>5692</v>
      </c>
      <c r="D762" s="22" t="s">
        <v>5698</v>
      </c>
      <c r="E762" s="22" t="s">
        <v>4409</v>
      </c>
      <c r="F762" s="22" t="s">
        <v>748</v>
      </c>
      <c r="G762" s="23">
        <v>18014713</v>
      </c>
      <c r="H762" s="23">
        <v>0</v>
      </c>
      <c r="I762" s="23">
        <v>824175533</v>
      </c>
      <c r="J762" s="23">
        <v>0</v>
      </c>
      <c r="K762" s="22"/>
      <c r="L762" s="22"/>
      <c r="M762" s="22" t="s">
        <v>3187</v>
      </c>
      <c r="N762" s="22" t="s">
        <v>3155</v>
      </c>
      <c r="O762" s="22" t="s">
        <v>5630</v>
      </c>
      <c r="P762" s="22" t="s">
        <v>5630</v>
      </c>
      <c r="Q762" s="22" t="str">
        <f t="shared" si="48"/>
        <v>T22309</v>
      </c>
      <c r="R762" t="str">
        <f t="shared" si="49"/>
        <v>Ponte</v>
      </c>
      <c r="S762" s="22" t="s">
        <v>3146</v>
      </c>
      <c r="T762" s="8">
        <f t="shared" si="47"/>
        <v>6</v>
      </c>
      <c r="U762" t="s">
        <v>573</v>
      </c>
    </row>
    <row r="763" spans="1:21" x14ac:dyDescent="0.25">
      <c r="A763" s="21">
        <v>45473</v>
      </c>
      <c r="B763" s="21">
        <v>45473</v>
      </c>
      <c r="C763" s="22" t="s">
        <v>5692</v>
      </c>
      <c r="D763" s="22" t="s">
        <v>5699</v>
      </c>
      <c r="E763" s="22" t="s">
        <v>4409</v>
      </c>
      <c r="F763" s="22" t="s">
        <v>748</v>
      </c>
      <c r="G763" s="23">
        <v>164639163</v>
      </c>
      <c r="H763" s="23">
        <v>0</v>
      </c>
      <c r="I763" s="23">
        <v>988814696</v>
      </c>
      <c r="J763" s="23">
        <v>0</v>
      </c>
      <c r="K763" s="22"/>
      <c r="L763" s="22"/>
      <c r="M763" s="22" t="s">
        <v>3187</v>
      </c>
      <c r="N763" s="22" t="s">
        <v>3155</v>
      </c>
      <c r="O763" s="22" t="s">
        <v>5632</v>
      </c>
      <c r="P763" s="22" t="s">
        <v>5632</v>
      </c>
      <c r="Q763" s="22" t="str">
        <f t="shared" si="48"/>
        <v>T212B02</v>
      </c>
      <c r="R763" t="str">
        <f t="shared" si="49"/>
        <v>Ponte</v>
      </c>
      <c r="S763" s="22" t="s">
        <v>3146</v>
      </c>
      <c r="T763" s="8">
        <f t="shared" si="47"/>
        <v>6</v>
      </c>
      <c r="U763" t="s">
        <v>573</v>
      </c>
    </row>
    <row r="764" spans="1:21" x14ac:dyDescent="0.25">
      <c r="A764" s="21">
        <v>45473</v>
      </c>
      <c r="B764" s="21">
        <v>45473</v>
      </c>
      <c r="C764" s="22" t="s">
        <v>5692</v>
      </c>
      <c r="D764" s="22" t="s">
        <v>5700</v>
      </c>
      <c r="E764" s="22" t="s">
        <v>4409</v>
      </c>
      <c r="F764" s="22" t="s">
        <v>748</v>
      </c>
      <c r="G764" s="23">
        <v>37430517</v>
      </c>
      <c r="H764" s="23">
        <v>0</v>
      </c>
      <c r="I764" s="23">
        <v>1026245213</v>
      </c>
      <c r="J764" s="23">
        <v>0</v>
      </c>
      <c r="K764" s="22"/>
      <c r="L764" s="22"/>
      <c r="M764" s="22" t="s">
        <v>3187</v>
      </c>
      <c r="N764" s="22" t="s">
        <v>3155</v>
      </c>
      <c r="O764" s="22" t="s">
        <v>5634</v>
      </c>
      <c r="P764" s="22" t="s">
        <v>5634</v>
      </c>
      <c r="Q764" s="22" t="str">
        <f t="shared" si="48"/>
        <v>T11701</v>
      </c>
      <c r="R764" t="str">
        <f t="shared" si="49"/>
        <v>Ponte</v>
      </c>
      <c r="S764" s="22" t="s">
        <v>3146</v>
      </c>
      <c r="T764" s="8">
        <f t="shared" si="47"/>
        <v>6</v>
      </c>
      <c r="U764" t="s">
        <v>573</v>
      </c>
    </row>
    <row r="765" spans="1:21" x14ac:dyDescent="0.25">
      <c r="A765" s="21">
        <v>45473</v>
      </c>
      <c r="B765" s="21">
        <v>45473</v>
      </c>
      <c r="C765" s="22" t="s">
        <v>5692</v>
      </c>
      <c r="D765" s="22" t="s">
        <v>5701</v>
      </c>
      <c r="E765" s="22" t="s">
        <v>4409</v>
      </c>
      <c r="F765" s="22" t="s">
        <v>748</v>
      </c>
      <c r="G765" s="23">
        <v>68617316</v>
      </c>
      <c r="H765" s="23">
        <v>0</v>
      </c>
      <c r="I765" s="23">
        <v>1094862529</v>
      </c>
      <c r="J765" s="23">
        <v>0</v>
      </c>
      <c r="K765" s="22"/>
      <c r="L765" s="22"/>
      <c r="M765" s="22" t="s">
        <v>3187</v>
      </c>
      <c r="N765" s="22" t="s">
        <v>3155</v>
      </c>
      <c r="O765" s="22" t="s">
        <v>5636</v>
      </c>
      <c r="P765" s="22" t="s">
        <v>5636</v>
      </c>
      <c r="Q765" s="22" t="str">
        <f t="shared" si="48"/>
        <v>T212B07</v>
      </c>
      <c r="R765" t="str">
        <f t="shared" si="49"/>
        <v>Ponte</v>
      </c>
      <c r="S765" s="22" t="s">
        <v>3146</v>
      </c>
      <c r="T765" s="8">
        <f t="shared" si="47"/>
        <v>6</v>
      </c>
      <c r="U765" t="s">
        <v>573</v>
      </c>
    </row>
    <row r="766" spans="1:21" x14ac:dyDescent="0.25">
      <c r="A766" s="21">
        <v>45473</v>
      </c>
      <c r="B766" s="21">
        <v>45473</v>
      </c>
      <c r="C766" s="22" t="s">
        <v>5692</v>
      </c>
      <c r="D766" s="22" t="s">
        <v>5702</v>
      </c>
      <c r="E766" s="22" t="s">
        <v>4409</v>
      </c>
      <c r="F766" s="22" t="s">
        <v>748</v>
      </c>
      <c r="G766" s="23">
        <v>36983617</v>
      </c>
      <c r="H766" s="23">
        <v>0</v>
      </c>
      <c r="I766" s="23">
        <v>1131846146</v>
      </c>
      <c r="J766" s="23">
        <v>0</v>
      </c>
      <c r="K766" s="22"/>
      <c r="L766" s="22"/>
      <c r="M766" s="22" t="s">
        <v>3187</v>
      </c>
      <c r="N766" s="22" t="s">
        <v>3155</v>
      </c>
      <c r="O766" s="22" t="s">
        <v>5638</v>
      </c>
      <c r="P766" s="22" t="s">
        <v>5638</v>
      </c>
      <c r="Q766" s="22" t="str">
        <f t="shared" si="48"/>
        <v>T11705</v>
      </c>
      <c r="R766" t="str">
        <f t="shared" si="49"/>
        <v>Ponte</v>
      </c>
      <c r="S766" s="22" t="s">
        <v>3146</v>
      </c>
      <c r="T766" s="8">
        <f t="shared" si="47"/>
        <v>6</v>
      </c>
      <c r="U766" t="s">
        <v>573</v>
      </c>
    </row>
    <row r="767" spans="1:21" x14ac:dyDescent="0.25">
      <c r="A767" s="21">
        <v>45473</v>
      </c>
      <c r="B767" s="21">
        <v>45473</v>
      </c>
      <c r="C767" s="22" t="s">
        <v>5692</v>
      </c>
      <c r="D767" s="22" t="s">
        <v>5703</v>
      </c>
      <c r="E767" s="22" t="s">
        <v>4409</v>
      </c>
      <c r="F767" s="22" t="s">
        <v>748</v>
      </c>
      <c r="G767" s="23">
        <v>23015516</v>
      </c>
      <c r="H767" s="23">
        <v>0</v>
      </c>
      <c r="I767" s="23">
        <v>1154861662</v>
      </c>
      <c r="J767" s="23">
        <v>0</v>
      </c>
      <c r="K767" s="22"/>
      <c r="L767" s="22"/>
      <c r="M767" s="22" t="s">
        <v>3187</v>
      </c>
      <c r="N767" s="22" t="s">
        <v>3155</v>
      </c>
      <c r="O767" s="22" t="s">
        <v>5640</v>
      </c>
      <c r="P767" s="22" t="s">
        <v>5640</v>
      </c>
      <c r="Q767" s="22" t="str">
        <f t="shared" si="48"/>
        <v>T212B03</v>
      </c>
      <c r="R767" t="str">
        <f t="shared" si="49"/>
        <v>Ponte</v>
      </c>
      <c r="S767" s="22" t="s">
        <v>3146</v>
      </c>
      <c r="T767" s="8">
        <f t="shared" si="47"/>
        <v>6</v>
      </c>
      <c r="U767" t="s">
        <v>573</v>
      </c>
    </row>
    <row r="768" spans="1:21" x14ac:dyDescent="0.25">
      <c r="A768" s="21">
        <v>45473</v>
      </c>
      <c r="B768" s="21">
        <v>45473</v>
      </c>
      <c r="C768" s="22" t="s">
        <v>5692</v>
      </c>
      <c r="D768" s="22" t="s">
        <v>5704</v>
      </c>
      <c r="E768" s="22" t="s">
        <v>4409</v>
      </c>
      <c r="F768" s="22" t="s">
        <v>748</v>
      </c>
      <c r="G768" s="23">
        <v>66757805</v>
      </c>
      <c r="H768" s="23">
        <v>0</v>
      </c>
      <c r="I768" s="23">
        <v>1221619467</v>
      </c>
      <c r="J768" s="23">
        <v>0</v>
      </c>
      <c r="K768" s="22"/>
      <c r="L768" s="22"/>
      <c r="M768" s="22" t="s">
        <v>3187</v>
      </c>
      <c r="N768" s="22" t="s">
        <v>3155</v>
      </c>
      <c r="O768" s="22" t="s">
        <v>5642</v>
      </c>
      <c r="P768" s="22" t="s">
        <v>5642</v>
      </c>
      <c r="Q768" s="22" t="str">
        <f t="shared" si="48"/>
        <v>T11712</v>
      </c>
      <c r="R768" t="str">
        <f t="shared" si="49"/>
        <v>Ponte</v>
      </c>
      <c r="S768" s="22" t="s">
        <v>3146</v>
      </c>
      <c r="T768" s="8">
        <f t="shared" si="47"/>
        <v>6</v>
      </c>
      <c r="U768" t="s">
        <v>573</v>
      </c>
    </row>
    <row r="769" spans="1:21" x14ac:dyDescent="0.25">
      <c r="A769" s="21">
        <v>45473</v>
      </c>
      <c r="B769" s="21">
        <v>45473</v>
      </c>
      <c r="C769" s="22" t="s">
        <v>5692</v>
      </c>
      <c r="D769" s="22" t="s">
        <v>5705</v>
      </c>
      <c r="E769" s="22" t="s">
        <v>4409</v>
      </c>
      <c r="F769" s="22" t="s">
        <v>748</v>
      </c>
      <c r="G769" s="23">
        <v>22780663</v>
      </c>
      <c r="H769" s="23">
        <v>0</v>
      </c>
      <c r="I769" s="23">
        <v>1244400130</v>
      </c>
      <c r="J769" s="23">
        <v>0</v>
      </c>
      <c r="K769" s="22"/>
      <c r="L769" s="22"/>
      <c r="M769" s="22" t="s">
        <v>3187</v>
      </c>
      <c r="N769" s="22" t="s">
        <v>3155</v>
      </c>
      <c r="O769" s="22" t="s">
        <v>5644</v>
      </c>
      <c r="P769" s="22" t="s">
        <v>5644</v>
      </c>
      <c r="Q769" s="22" t="str">
        <f t="shared" si="48"/>
        <v>T212B01</v>
      </c>
      <c r="R769" t="str">
        <f t="shared" si="49"/>
        <v>Ponte</v>
      </c>
      <c r="S769" s="22" t="s">
        <v>3146</v>
      </c>
      <c r="T769" s="8">
        <f t="shared" si="47"/>
        <v>6</v>
      </c>
      <c r="U769" t="s">
        <v>573</v>
      </c>
    </row>
    <row r="770" spans="1:21" x14ac:dyDescent="0.25">
      <c r="A770" s="21">
        <v>45473</v>
      </c>
      <c r="B770" s="21">
        <v>45473</v>
      </c>
      <c r="C770" s="22" t="s">
        <v>5692</v>
      </c>
      <c r="D770" s="22" t="s">
        <v>5706</v>
      </c>
      <c r="E770" s="22" t="s">
        <v>4409</v>
      </c>
      <c r="F770" s="22" t="s">
        <v>748</v>
      </c>
      <c r="G770" s="23">
        <v>15852950</v>
      </c>
      <c r="H770" s="23">
        <v>0</v>
      </c>
      <c r="I770" s="23">
        <v>1260253080</v>
      </c>
      <c r="J770" s="23">
        <v>0</v>
      </c>
      <c r="K770" s="22"/>
      <c r="L770" s="22"/>
      <c r="M770" s="22" t="s">
        <v>3187</v>
      </c>
      <c r="N770" s="22" t="s">
        <v>3155</v>
      </c>
      <c r="O770" s="22" t="s">
        <v>5647</v>
      </c>
      <c r="P770" s="22" t="s">
        <v>5647</v>
      </c>
      <c r="Q770" s="22" t="str">
        <f t="shared" si="48"/>
        <v>T11707</v>
      </c>
      <c r="R770" t="str">
        <f t="shared" si="49"/>
        <v>Ponte</v>
      </c>
      <c r="S770" s="22" t="s">
        <v>3146</v>
      </c>
      <c r="T770" s="8">
        <f t="shared" si="47"/>
        <v>6</v>
      </c>
      <c r="U770" t="s">
        <v>573</v>
      </c>
    </row>
    <row r="771" spans="1:21" x14ac:dyDescent="0.25">
      <c r="A771" s="21">
        <v>45473</v>
      </c>
      <c r="B771" s="21">
        <v>45473</v>
      </c>
      <c r="C771" s="22" t="s">
        <v>5692</v>
      </c>
      <c r="D771" s="22" t="s">
        <v>5707</v>
      </c>
      <c r="E771" s="22" t="s">
        <v>4409</v>
      </c>
      <c r="F771" s="22" t="s">
        <v>748</v>
      </c>
      <c r="G771" s="23">
        <v>34476010</v>
      </c>
      <c r="H771" s="23">
        <v>0</v>
      </c>
      <c r="I771" s="23">
        <v>1294729090</v>
      </c>
      <c r="J771" s="23">
        <v>0</v>
      </c>
      <c r="K771" s="22"/>
      <c r="L771" s="22"/>
      <c r="M771" s="22" t="s">
        <v>3187</v>
      </c>
      <c r="N771" s="22" t="s">
        <v>3155</v>
      </c>
      <c r="O771" s="22" t="s">
        <v>5651</v>
      </c>
      <c r="P771" s="22" t="s">
        <v>5651</v>
      </c>
      <c r="Q771" s="22" t="str">
        <f t="shared" si="48"/>
        <v>T22412</v>
      </c>
      <c r="R771" t="str">
        <f t="shared" si="49"/>
        <v>Ponte</v>
      </c>
      <c r="S771" s="22" t="s">
        <v>3146</v>
      </c>
      <c r="T771" s="8">
        <f t="shared" si="47"/>
        <v>6</v>
      </c>
      <c r="U771" t="s">
        <v>573</v>
      </c>
    </row>
    <row r="772" spans="1:21" x14ac:dyDescent="0.25">
      <c r="A772" s="21">
        <v>45473</v>
      </c>
      <c r="B772" s="21">
        <v>45473</v>
      </c>
      <c r="C772" s="22" t="s">
        <v>5692</v>
      </c>
      <c r="D772" s="22" t="s">
        <v>5708</v>
      </c>
      <c r="E772" s="22" t="s">
        <v>4409</v>
      </c>
      <c r="F772" s="22" t="s">
        <v>748</v>
      </c>
      <c r="G772" s="23">
        <v>16830268</v>
      </c>
      <c r="H772" s="23">
        <v>0</v>
      </c>
      <c r="I772" s="23">
        <v>1311559358</v>
      </c>
      <c r="J772" s="23">
        <v>0</v>
      </c>
      <c r="K772" s="22"/>
      <c r="L772" s="22"/>
      <c r="M772" s="22" t="s">
        <v>3187</v>
      </c>
      <c r="N772" s="22" t="s">
        <v>3155</v>
      </c>
      <c r="O772" s="22" t="s">
        <v>5653</v>
      </c>
      <c r="P772" s="22" t="s">
        <v>5653</v>
      </c>
      <c r="Q772" s="22" t="str">
        <f t="shared" si="48"/>
        <v>T203A03</v>
      </c>
      <c r="R772" t="str">
        <f t="shared" si="49"/>
        <v>Ponte</v>
      </c>
      <c r="S772" s="22" t="s">
        <v>3146</v>
      </c>
      <c r="T772" s="8">
        <f t="shared" si="47"/>
        <v>6</v>
      </c>
      <c r="U772" t="s">
        <v>573</v>
      </c>
    </row>
    <row r="773" spans="1:21" x14ac:dyDescent="0.25">
      <c r="A773" s="21">
        <v>45473</v>
      </c>
      <c r="B773" s="21">
        <v>45473</v>
      </c>
      <c r="C773" s="22" t="s">
        <v>5692</v>
      </c>
      <c r="D773" s="22" t="s">
        <v>5709</v>
      </c>
      <c r="E773" s="22" t="s">
        <v>4409</v>
      </c>
      <c r="F773" s="22" t="s">
        <v>748</v>
      </c>
      <c r="G773" s="23">
        <v>15333792</v>
      </c>
      <c r="H773" s="23">
        <v>0</v>
      </c>
      <c r="I773" s="23">
        <v>1326893150</v>
      </c>
      <c r="J773" s="23">
        <v>0</v>
      </c>
      <c r="K773" s="22"/>
      <c r="L773" s="22"/>
      <c r="M773" s="22" t="s">
        <v>3187</v>
      </c>
      <c r="N773" s="22" t="s">
        <v>3155</v>
      </c>
      <c r="O773" s="22" t="s">
        <v>5655</v>
      </c>
      <c r="P773" s="22" t="s">
        <v>5655</v>
      </c>
      <c r="Q773" s="22" t="str">
        <f t="shared" si="48"/>
        <v>T10602</v>
      </c>
      <c r="R773" t="str">
        <f t="shared" si="49"/>
        <v>Ponte</v>
      </c>
      <c r="S773" s="22" t="s">
        <v>3146</v>
      </c>
      <c r="T773" s="8">
        <f t="shared" si="47"/>
        <v>6</v>
      </c>
      <c r="U773" t="s">
        <v>573</v>
      </c>
    </row>
    <row r="774" spans="1:21" x14ac:dyDescent="0.25">
      <c r="A774" s="21">
        <v>45473</v>
      </c>
      <c r="B774" s="21">
        <v>45473</v>
      </c>
      <c r="C774" s="22" t="s">
        <v>5692</v>
      </c>
      <c r="D774" s="22" t="s">
        <v>5710</v>
      </c>
      <c r="E774" s="22" t="s">
        <v>4409</v>
      </c>
      <c r="F774" s="22" t="s">
        <v>748</v>
      </c>
      <c r="G774" s="23">
        <v>60397882</v>
      </c>
      <c r="H774" s="23">
        <v>0</v>
      </c>
      <c r="I774" s="23">
        <v>1387291032</v>
      </c>
      <c r="J774" s="23">
        <v>0</v>
      </c>
      <c r="K774" s="22"/>
      <c r="L774" s="22"/>
      <c r="M774" s="22" t="s">
        <v>3187</v>
      </c>
      <c r="N774" s="22" t="s">
        <v>3155</v>
      </c>
      <c r="O774" s="22" t="s">
        <v>5657</v>
      </c>
      <c r="P774" s="22" t="s">
        <v>5657</v>
      </c>
      <c r="Q774" s="22" t="str">
        <f t="shared" si="48"/>
        <v>T11802</v>
      </c>
      <c r="R774" t="str">
        <f t="shared" si="49"/>
        <v>Ponte</v>
      </c>
      <c r="S774" s="22" t="s">
        <v>3146</v>
      </c>
      <c r="T774" s="8">
        <f t="shared" si="47"/>
        <v>6</v>
      </c>
      <c r="U774" t="s">
        <v>573</v>
      </c>
    </row>
    <row r="775" spans="1:21" x14ac:dyDescent="0.25">
      <c r="A775" s="21">
        <v>45473</v>
      </c>
      <c r="B775" s="21">
        <v>45473</v>
      </c>
      <c r="C775" s="22" t="s">
        <v>5692</v>
      </c>
      <c r="D775" s="22" t="s">
        <v>5711</v>
      </c>
      <c r="E775" s="22" t="s">
        <v>4409</v>
      </c>
      <c r="F775" s="22" t="s">
        <v>748</v>
      </c>
      <c r="G775" s="23">
        <v>26554426</v>
      </c>
      <c r="H775" s="23">
        <v>0</v>
      </c>
      <c r="I775" s="23">
        <v>1413845458</v>
      </c>
      <c r="J775" s="23">
        <v>0</v>
      </c>
      <c r="K775" s="22"/>
      <c r="L775" s="22"/>
      <c r="M775" s="22" t="s">
        <v>3187</v>
      </c>
      <c r="N775" s="22" t="s">
        <v>3155</v>
      </c>
      <c r="O775" s="22" t="s">
        <v>5659</v>
      </c>
      <c r="P775" s="22" t="s">
        <v>5659</v>
      </c>
      <c r="Q775" s="22" t="str">
        <f t="shared" si="48"/>
        <v>T11706</v>
      </c>
      <c r="R775" t="str">
        <f t="shared" si="49"/>
        <v>Ponte</v>
      </c>
      <c r="S775" s="22" t="s">
        <v>3146</v>
      </c>
      <c r="T775" s="8">
        <f t="shared" si="47"/>
        <v>6</v>
      </c>
      <c r="U775" t="s">
        <v>573</v>
      </c>
    </row>
    <row r="776" spans="1:21" x14ac:dyDescent="0.25">
      <c r="A776" s="21">
        <v>45473</v>
      </c>
      <c r="B776" s="21">
        <v>45473</v>
      </c>
      <c r="C776" s="22" t="s">
        <v>5692</v>
      </c>
      <c r="D776" s="22" t="s">
        <v>5712</v>
      </c>
      <c r="E776" s="22" t="s">
        <v>4409</v>
      </c>
      <c r="F776" s="22" t="s">
        <v>748</v>
      </c>
      <c r="G776" s="23">
        <v>43630667</v>
      </c>
      <c r="H776" s="23">
        <v>0</v>
      </c>
      <c r="I776" s="23">
        <v>1457476125</v>
      </c>
      <c r="J776" s="23">
        <v>0</v>
      </c>
      <c r="K776" s="22"/>
      <c r="L776" s="22"/>
      <c r="M776" s="22" t="s">
        <v>3187</v>
      </c>
      <c r="N776" s="22" t="s">
        <v>3155</v>
      </c>
      <c r="O776" s="22" t="s">
        <v>5661</v>
      </c>
      <c r="P776" s="22" t="s">
        <v>5661</v>
      </c>
      <c r="Q776" s="22" t="str">
        <f t="shared" si="48"/>
        <v>T11711</v>
      </c>
      <c r="R776" t="str">
        <f t="shared" si="49"/>
        <v>Ponte</v>
      </c>
      <c r="S776" s="22" t="s">
        <v>3146</v>
      </c>
      <c r="T776" s="8">
        <f t="shared" si="47"/>
        <v>6</v>
      </c>
      <c r="U776" t="s">
        <v>573</v>
      </c>
    </row>
    <row r="777" spans="1:21" x14ac:dyDescent="0.25">
      <c r="A777" s="21">
        <v>45473</v>
      </c>
      <c r="B777" s="21">
        <v>45473</v>
      </c>
      <c r="C777" s="22" t="s">
        <v>5692</v>
      </c>
      <c r="D777" s="22" t="s">
        <v>5713</v>
      </c>
      <c r="E777" s="22" t="s">
        <v>4409</v>
      </c>
      <c r="F777" s="22" t="s">
        <v>748</v>
      </c>
      <c r="G777" s="23">
        <v>52350170</v>
      </c>
      <c r="H777" s="23">
        <v>0</v>
      </c>
      <c r="I777" s="23">
        <v>1509826295</v>
      </c>
      <c r="J777" s="23">
        <v>0</v>
      </c>
      <c r="K777" s="22"/>
      <c r="L777" s="22"/>
      <c r="M777" s="22" t="s">
        <v>3187</v>
      </c>
      <c r="N777" s="22" t="s">
        <v>3155</v>
      </c>
      <c r="O777" s="22" t="s">
        <v>5663</v>
      </c>
      <c r="P777" s="22" t="s">
        <v>5663</v>
      </c>
      <c r="Q777" s="22" t="str">
        <f t="shared" si="48"/>
        <v>T11702</v>
      </c>
      <c r="R777" t="str">
        <f t="shared" si="49"/>
        <v>Ponte</v>
      </c>
      <c r="S777" s="22" t="s">
        <v>3146</v>
      </c>
      <c r="T777" s="8">
        <f t="shared" si="47"/>
        <v>6</v>
      </c>
      <c r="U777" t="s">
        <v>573</v>
      </c>
    </row>
    <row r="778" spans="1:21" x14ac:dyDescent="0.25">
      <c r="A778" s="21">
        <v>45473</v>
      </c>
      <c r="B778" s="21">
        <v>45473</v>
      </c>
      <c r="C778" s="22" t="s">
        <v>5692</v>
      </c>
      <c r="D778" s="22" t="s">
        <v>5714</v>
      </c>
      <c r="E778" s="22" t="s">
        <v>4409</v>
      </c>
      <c r="F778" s="22" t="s">
        <v>748</v>
      </c>
      <c r="G778" s="23">
        <v>16003620</v>
      </c>
      <c r="H778" s="23">
        <v>0</v>
      </c>
      <c r="I778" s="23">
        <v>1525829915</v>
      </c>
      <c r="J778" s="23">
        <v>0</v>
      </c>
      <c r="K778" s="22"/>
      <c r="L778" s="22"/>
      <c r="M778" s="22" t="s">
        <v>3187</v>
      </c>
      <c r="N778" s="22" t="s">
        <v>3155</v>
      </c>
      <c r="O778" s="22" t="s">
        <v>172</v>
      </c>
      <c r="P778" s="22" t="s">
        <v>5584</v>
      </c>
      <c r="Q778" s="22" t="str">
        <f t="shared" si="48"/>
        <v>T203A09</v>
      </c>
      <c r="R778" t="str">
        <f t="shared" si="49"/>
        <v>Ponte</v>
      </c>
      <c r="S778" s="22" t="s">
        <v>3146</v>
      </c>
      <c r="T778" s="8">
        <f t="shared" si="47"/>
        <v>6</v>
      </c>
      <c r="U778" t="s">
        <v>573</v>
      </c>
    </row>
    <row r="779" spans="1:21" x14ac:dyDescent="0.25">
      <c r="A779" s="21">
        <v>45473</v>
      </c>
      <c r="B779" s="21">
        <v>45473</v>
      </c>
      <c r="C779" s="22" t="s">
        <v>5692</v>
      </c>
      <c r="D779" s="22" t="s">
        <v>5715</v>
      </c>
      <c r="E779" s="22" t="s">
        <v>4409</v>
      </c>
      <c r="F779" s="22" t="s">
        <v>748</v>
      </c>
      <c r="G779" s="23">
        <v>9700851</v>
      </c>
      <c r="H779" s="23">
        <v>0</v>
      </c>
      <c r="I779" s="23">
        <v>1535530766</v>
      </c>
      <c r="J779" s="23">
        <v>0</v>
      </c>
      <c r="K779" s="22"/>
      <c r="L779" s="22"/>
      <c r="M779" s="22" t="s">
        <v>3187</v>
      </c>
      <c r="N779" s="22" t="s">
        <v>3155</v>
      </c>
      <c r="O779" s="22" t="s">
        <v>5563</v>
      </c>
      <c r="P779" s="22" t="s">
        <v>5563</v>
      </c>
      <c r="Q779" s="22" t="str">
        <f t="shared" si="48"/>
        <v>T112A03A</v>
      </c>
      <c r="R779" t="str">
        <f t="shared" si="49"/>
        <v>Ponte</v>
      </c>
      <c r="S779" s="22" t="s">
        <v>3146</v>
      </c>
      <c r="T779" s="8">
        <f t="shared" si="47"/>
        <v>6</v>
      </c>
      <c r="U779" t="s">
        <v>573</v>
      </c>
    </row>
    <row r="780" spans="1:21" x14ac:dyDescent="0.25">
      <c r="A780" s="21">
        <v>45473</v>
      </c>
      <c r="B780" s="21">
        <v>45473</v>
      </c>
      <c r="C780" s="22" t="s">
        <v>5692</v>
      </c>
      <c r="D780" s="22" t="s">
        <v>5716</v>
      </c>
      <c r="E780" s="22" t="s">
        <v>4409</v>
      </c>
      <c r="F780" s="22" t="s">
        <v>748</v>
      </c>
      <c r="G780" s="23">
        <v>47160103</v>
      </c>
      <c r="H780" s="23">
        <v>0</v>
      </c>
      <c r="I780" s="23">
        <v>1582690869</v>
      </c>
      <c r="J780" s="23">
        <v>0</v>
      </c>
      <c r="K780" s="22"/>
      <c r="L780" s="22"/>
      <c r="M780" s="22" t="s">
        <v>3187</v>
      </c>
      <c r="N780" s="22" t="s">
        <v>3155</v>
      </c>
      <c r="O780" s="22" t="s">
        <v>5574</v>
      </c>
      <c r="P780" s="22" t="s">
        <v>5574</v>
      </c>
      <c r="Q780" s="22" t="str">
        <f t="shared" si="48"/>
        <v>T212B05</v>
      </c>
      <c r="R780" t="str">
        <f t="shared" si="49"/>
        <v>Ponte</v>
      </c>
      <c r="S780" s="22" t="s">
        <v>3146</v>
      </c>
      <c r="T780" s="8">
        <f t="shared" si="47"/>
        <v>6</v>
      </c>
      <c r="U780" t="s">
        <v>573</v>
      </c>
    </row>
    <row r="781" spans="1:21" x14ac:dyDescent="0.25">
      <c r="A781" s="21">
        <v>45473</v>
      </c>
      <c r="B781" s="21">
        <v>45473</v>
      </c>
      <c r="C781" s="22" t="s">
        <v>5692</v>
      </c>
      <c r="D781" s="22" t="s">
        <v>5717</v>
      </c>
      <c r="E781" s="22" t="s">
        <v>4409</v>
      </c>
      <c r="F781" s="22" t="s">
        <v>748</v>
      </c>
      <c r="G781" s="23">
        <v>14140185</v>
      </c>
      <c r="H781" s="23">
        <v>0</v>
      </c>
      <c r="I781" s="23">
        <v>1596831054</v>
      </c>
      <c r="J781" s="23">
        <v>0</v>
      </c>
      <c r="K781" s="22"/>
      <c r="L781" s="22"/>
      <c r="M781" s="22" t="s">
        <v>3187</v>
      </c>
      <c r="N781" s="22" t="s">
        <v>3155</v>
      </c>
      <c r="O781" s="22" t="s">
        <v>5680</v>
      </c>
      <c r="P781" s="22" t="s">
        <v>5680</v>
      </c>
      <c r="Q781" s="22" t="str">
        <f t="shared" si="48"/>
        <v>T103A08</v>
      </c>
      <c r="R781" t="str">
        <f t="shared" si="49"/>
        <v>Ponte</v>
      </c>
      <c r="S781" s="22" t="s">
        <v>3146</v>
      </c>
      <c r="T781" s="8">
        <f t="shared" si="47"/>
        <v>6</v>
      </c>
      <c r="U781" t="s">
        <v>573</v>
      </c>
    </row>
    <row r="782" spans="1:21" x14ac:dyDescent="0.25">
      <c r="A782" s="21">
        <v>45473</v>
      </c>
      <c r="B782" s="21">
        <v>45473</v>
      </c>
      <c r="C782" s="22" t="s">
        <v>5692</v>
      </c>
      <c r="D782" s="22" t="s">
        <v>5718</v>
      </c>
      <c r="E782" s="22" t="s">
        <v>4409</v>
      </c>
      <c r="F782" s="22" t="s">
        <v>748</v>
      </c>
      <c r="G782" s="23">
        <v>52800842</v>
      </c>
      <c r="H782" s="23">
        <v>0</v>
      </c>
      <c r="I782" s="23">
        <v>1649631896</v>
      </c>
      <c r="J782" s="23">
        <v>0</v>
      </c>
      <c r="K782" s="22"/>
      <c r="L782" s="22"/>
      <c r="M782" s="22" t="s">
        <v>3187</v>
      </c>
      <c r="N782" s="22" t="s">
        <v>3155</v>
      </c>
      <c r="O782" s="22" t="s">
        <v>5682</v>
      </c>
      <c r="P782" s="22" t="s">
        <v>5682</v>
      </c>
      <c r="Q782" s="22" t="str">
        <f t="shared" si="48"/>
        <v>T212B11</v>
      </c>
      <c r="R782" t="str">
        <f t="shared" si="49"/>
        <v>Ponte</v>
      </c>
      <c r="S782" s="22" t="s">
        <v>3146</v>
      </c>
      <c r="T782" s="8">
        <f t="shared" si="47"/>
        <v>6</v>
      </c>
      <c r="U782" t="s">
        <v>573</v>
      </c>
    </row>
    <row r="783" spans="1:21" x14ac:dyDescent="0.25">
      <c r="A783" s="21">
        <v>45473</v>
      </c>
      <c r="B783" s="21">
        <v>45473</v>
      </c>
      <c r="C783" s="22" t="s">
        <v>5692</v>
      </c>
      <c r="D783" s="22" t="s">
        <v>5719</v>
      </c>
      <c r="E783" s="22" t="s">
        <v>4409</v>
      </c>
      <c r="F783" s="22" t="s">
        <v>748</v>
      </c>
      <c r="G783" s="23">
        <v>38335108</v>
      </c>
      <c r="H783" s="23">
        <v>0</v>
      </c>
      <c r="I783" s="23">
        <v>1687967004</v>
      </c>
      <c r="J783" s="23">
        <v>0</v>
      </c>
      <c r="K783" s="22"/>
      <c r="L783" s="22"/>
      <c r="M783" s="22" t="s">
        <v>3187</v>
      </c>
      <c r="N783" s="22" t="s">
        <v>3155</v>
      </c>
      <c r="O783" s="22" t="s">
        <v>5689</v>
      </c>
      <c r="P783" s="22" t="s">
        <v>5689</v>
      </c>
      <c r="Q783" s="22" t="str">
        <f t="shared" si="48"/>
        <v>T11905</v>
      </c>
      <c r="R783" t="str">
        <f t="shared" si="49"/>
        <v>Ponte</v>
      </c>
      <c r="S783" s="22" t="s">
        <v>3146</v>
      </c>
      <c r="T783" s="8">
        <f t="shared" si="47"/>
        <v>6</v>
      </c>
      <c r="U783" t="s">
        <v>573</v>
      </c>
    </row>
    <row r="784" spans="1:21" x14ac:dyDescent="0.25">
      <c r="A784" s="21">
        <v>45473</v>
      </c>
      <c r="B784" s="21">
        <v>45473</v>
      </c>
      <c r="C784" s="22" t="s">
        <v>5720</v>
      </c>
      <c r="D784" s="22" t="s">
        <v>5721</v>
      </c>
      <c r="E784" s="22" t="s">
        <v>4409</v>
      </c>
      <c r="F784" s="22" t="s">
        <v>748</v>
      </c>
      <c r="G784" s="23"/>
      <c r="H784" s="23">
        <v>0</v>
      </c>
      <c r="I784" s="23">
        <v>1706148822</v>
      </c>
      <c r="J784" s="23">
        <v>0</v>
      </c>
      <c r="K784" s="22"/>
      <c r="L784" s="22"/>
      <c r="M784" s="22" t="s">
        <v>692</v>
      </c>
      <c r="N784" s="22" t="s">
        <v>3159</v>
      </c>
      <c r="O784" s="22" t="s">
        <v>3463</v>
      </c>
      <c r="P784" s="22" t="s">
        <v>3463</v>
      </c>
      <c r="Q784" s="22"/>
      <c r="R784" t="str">
        <f t="shared" ref="R784:R823" si="50">IFERROR(RIGHT(N784,LEN(N784)-FIND("_",N784)),"")</f>
        <v/>
      </c>
      <c r="S784" s="22" t="s">
        <v>3148</v>
      </c>
      <c r="T784" s="8">
        <f t="shared" si="47"/>
        <v>6</v>
      </c>
      <c r="U784" t="s">
        <v>573</v>
      </c>
    </row>
    <row r="785" spans="1:21" x14ac:dyDescent="0.25">
      <c r="A785" s="21">
        <v>45473</v>
      </c>
      <c r="B785" s="21">
        <v>45473</v>
      </c>
      <c r="C785" s="22" t="s">
        <v>5720</v>
      </c>
      <c r="D785" s="22" t="s">
        <v>5722</v>
      </c>
      <c r="E785" s="22" t="s">
        <v>4409</v>
      </c>
      <c r="F785" s="22" t="s">
        <v>748</v>
      </c>
      <c r="G785" s="23"/>
      <c r="H785" s="23">
        <v>0</v>
      </c>
      <c r="I785" s="23">
        <v>1724330640</v>
      </c>
      <c r="J785" s="23">
        <v>0</v>
      </c>
      <c r="K785" s="22"/>
      <c r="L785" s="22"/>
      <c r="M785" s="22" t="s">
        <v>692</v>
      </c>
      <c r="N785" s="22" t="s">
        <v>3159</v>
      </c>
      <c r="O785" s="22" t="s">
        <v>3448</v>
      </c>
      <c r="P785" s="22" t="s">
        <v>3448</v>
      </c>
      <c r="Q785" s="22"/>
      <c r="R785" t="str">
        <f t="shared" si="50"/>
        <v/>
      </c>
      <c r="S785" s="22" t="s">
        <v>3148</v>
      </c>
      <c r="T785" s="8">
        <f t="shared" si="47"/>
        <v>6</v>
      </c>
      <c r="U785" t="s">
        <v>573</v>
      </c>
    </row>
    <row r="786" spans="1:21" x14ac:dyDescent="0.25">
      <c r="A786" s="21">
        <v>45473</v>
      </c>
      <c r="B786" s="21">
        <v>45473</v>
      </c>
      <c r="C786" s="22" t="s">
        <v>5720</v>
      </c>
      <c r="D786" s="22" t="s">
        <v>5723</v>
      </c>
      <c r="E786" s="22" t="s">
        <v>4409</v>
      </c>
      <c r="F786" s="22" t="s">
        <v>748</v>
      </c>
      <c r="G786" s="23"/>
      <c r="H786" s="23">
        <v>0</v>
      </c>
      <c r="I786" s="23">
        <v>1727512458</v>
      </c>
      <c r="J786" s="23">
        <v>0</v>
      </c>
      <c r="K786" s="22"/>
      <c r="L786" s="22"/>
      <c r="M786" s="22" t="s">
        <v>692</v>
      </c>
      <c r="N786" s="22" t="s">
        <v>3159</v>
      </c>
      <c r="O786" s="22" t="s">
        <v>5724</v>
      </c>
      <c r="P786" s="22" t="s">
        <v>5724</v>
      </c>
      <c r="Q786" s="22"/>
      <c r="R786" t="str">
        <f t="shared" si="50"/>
        <v/>
      </c>
      <c r="S786" s="22" t="s">
        <v>3148</v>
      </c>
      <c r="T786" s="8">
        <f t="shared" si="47"/>
        <v>6</v>
      </c>
      <c r="U786" t="s">
        <v>573</v>
      </c>
    </row>
    <row r="787" spans="1:21" x14ac:dyDescent="0.25">
      <c r="A787" s="21">
        <v>45473</v>
      </c>
      <c r="B787" s="21">
        <v>45473</v>
      </c>
      <c r="C787" s="22" t="s">
        <v>5720</v>
      </c>
      <c r="D787" s="22" t="s">
        <v>5725</v>
      </c>
      <c r="E787" s="22" t="s">
        <v>4409</v>
      </c>
      <c r="F787" s="22" t="s">
        <v>748</v>
      </c>
      <c r="G787" s="23"/>
      <c r="H787" s="23">
        <v>0</v>
      </c>
      <c r="I787" s="23">
        <v>1745694276</v>
      </c>
      <c r="J787" s="23">
        <v>0</v>
      </c>
      <c r="K787" s="22"/>
      <c r="L787" s="22"/>
      <c r="M787" s="22" t="s">
        <v>692</v>
      </c>
      <c r="N787" s="22" t="s">
        <v>3159</v>
      </c>
      <c r="O787" s="22" t="s">
        <v>3451</v>
      </c>
      <c r="P787" s="22" t="s">
        <v>3451</v>
      </c>
      <c r="Q787" s="22"/>
      <c r="R787" t="str">
        <f t="shared" si="50"/>
        <v/>
      </c>
      <c r="S787" s="22" t="s">
        <v>3148</v>
      </c>
      <c r="T787" s="8">
        <f t="shared" si="47"/>
        <v>6</v>
      </c>
      <c r="U787" t="s">
        <v>573</v>
      </c>
    </row>
    <row r="788" spans="1:21" x14ac:dyDescent="0.25">
      <c r="A788" s="21">
        <v>45473</v>
      </c>
      <c r="B788" s="21">
        <v>45473</v>
      </c>
      <c r="C788" s="22" t="s">
        <v>5720</v>
      </c>
      <c r="D788" s="22" t="s">
        <v>5726</v>
      </c>
      <c r="E788" s="22" t="s">
        <v>4409</v>
      </c>
      <c r="F788" s="22" t="s">
        <v>748</v>
      </c>
      <c r="G788" s="23"/>
      <c r="H788" s="23">
        <v>0</v>
      </c>
      <c r="I788" s="23">
        <v>1759330640</v>
      </c>
      <c r="J788" s="23">
        <v>0</v>
      </c>
      <c r="K788" s="22"/>
      <c r="L788" s="22"/>
      <c r="M788" s="22" t="s">
        <v>692</v>
      </c>
      <c r="N788" s="22" t="s">
        <v>3159</v>
      </c>
      <c r="O788" s="22" t="s">
        <v>3454</v>
      </c>
      <c r="P788" s="22" t="s">
        <v>3454</v>
      </c>
      <c r="Q788" s="22"/>
      <c r="R788" t="str">
        <f t="shared" si="50"/>
        <v/>
      </c>
      <c r="S788" s="22" t="s">
        <v>3148</v>
      </c>
      <c r="T788" s="8">
        <f t="shared" si="47"/>
        <v>6</v>
      </c>
      <c r="U788" t="s">
        <v>573</v>
      </c>
    </row>
    <row r="789" spans="1:21" x14ac:dyDescent="0.25">
      <c r="A789" s="21">
        <v>45473</v>
      </c>
      <c r="B789" s="21">
        <v>45473</v>
      </c>
      <c r="C789" s="22" t="s">
        <v>5720</v>
      </c>
      <c r="D789" s="22" t="s">
        <v>5727</v>
      </c>
      <c r="E789" s="22" t="s">
        <v>4409</v>
      </c>
      <c r="F789" s="22" t="s">
        <v>748</v>
      </c>
      <c r="G789" s="23"/>
      <c r="H789" s="23">
        <v>0</v>
      </c>
      <c r="I789" s="23">
        <v>1777512458</v>
      </c>
      <c r="J789" s="23">
        <v>0</v>
      </c>
      <c r="K789" s="22"/>
      <c r="L789" s="22"/>
      <c r="M789" s="22" t="s">
        <v>692</v>
      </c>
      <c r="N789" s="22" t="s">
        <v>3159</v>
      </c>
      <c r="O789" s="22" t="s">
        <v>3457</v>
      </c>
      <c r="P789" s="22" t="s">
        <v>3457</v>
      </c>
      <c r="Q789" s="22"/>
      <c r="R789" t="str">
        <f t="shared" si="50"/>
        <v/>
      </c>
      <c r="S789" s="22" t="s">
        <v>3148</v>
      </c>
      <c r="T789" s="8">
        <f t="shared" si="47"/>
        <v>6</v>
      </c>
      <c r="U789" t="s">
        <v>573</v>
      </c>
    </row>
    <row r="790" spans="1:21" x14ac:dyDescent="0.25">
      <c r="A790" s="21">
        <v>45473</v>
      </c>
      <c r="B790" s="21">
        <v>45473</v>
      </c>
      <c r="C790" s="22" t="s">
        <v>5720</v>
      </c>
      <c r="D790" s="22" t="s">
        <v>5728</v>
      </c>
      <c r="E790" s="22" t="s">
        <v>4409</v>
      </c>
      <c r="F790" s="22" t="s">
        <v>748</v>
      </c>
      <c r="G790" s="23"/>
      <c r="H790" s="23">
        <v>0</v>
      </c>
      <c r="I790" s="23">
        <v>1780239731</v>
      </c>
      <c r="J790" s="23">
        <v>0</v>
      </c>
      <c r="K790" s="22"/>
      <c r="L790" s="22"/>
      <c r="M790" s="22" t="s">
        <v>692</v>
      </c>
      <c r="N790" s="22" t="s">
        <v>3159</v>
      </c>
      <c r="O790" s="22" t="s">
        <v>5729</v>
      </c>
      <c r="P790" s="22" t="s">
        <v>5729</v>
      </c>
      <c r="Q790" s="22"/>
      <c r="R790" t="str">
        <f t="shared" si="50"/>
        <v/>
      </c>
      <c r="S790" s="22" t="s">
        <v>3148</v>
      </c>
      <c r="T790" s="8">
        <f t="shared" si="47"/>
        <v>6</v>
      </c>
      <c r="U790" t="s">
        <v>573</v>
      </c>
    </row>
    <row r="791" spans="1:21" x14ac:dyDescent="0.25">
      <c r="A791" s="21">
        <v>45473</v>
      </c>
      <c r="B791" s="21">
        <v>45473</v>
      </c>
      <c r="C791" s="22" t="s">
        <v>5720</v>
      </c>
      <c r="D791" s="22" t="s">
        <v>5730</v>
      </c>
      <c r="E791" s="22" t="s">
        <v>4409</v>
      </c>
      <c r="F791" s="22" t="s">
        <v>748</v>
      </c>
      <c r="G791" s="23"/>
      <c r="H791" s="23">
        <v>0</v>
      </c>
      <c r="I791" s="23">
        <v>1786603367</v>
      </c>
      <c r="J791" s="23">
        <v>0</v>
      </c>
      <c r="K791" s="22"/>
      <c r="L791" s="22"/>
      <c r="M791" s="22" t="s">
        <v>692</v>
      </c>
      <c r="N791" s="22" t="s">
        <v>3159</v>
      </c>
      <c r="O791" s="22" t="s">
        <v>5626</v>
      </c>
      <c r="P791" s="22" t="s">
        <v>5626</v>
      </c>
      <c r="Q791" s="22"/>
      <c r="R791" t="str">
        <f t="shared" si="50"/>
        <v/>
      </c>
      <c r="S791" s="22" t="s">
        <v>3148</v>
      </c>
      <c r="T791" s="8">
        <f t="shared" si="47"/>
        <v>6</v>
      </c>
      <c r="U791" t="s">
        <v>573</v>
      </c>
    </row>
    <row r="792" spans="1:21" x14ac:dyDescent="0.25">
      <c r="A792" s="21">
        <v>45473</v>
      </c>
      <c r="B792" s="21">
        <v>45473</v>
      </c>
      <c r="C792" s="22" t="s">
        <v>5720</v>
      </c>
      <c r="D792" s="22" t="s">
        <v>5731</v>
      </c>
      <c r="E792" s="22" t="s">
        <v>4409</v>
      </c>
      <c r="F792" s="22" t="s">
        <v>748</v>
      </c>
      <c r="G792" s="23"/>
      <c r="H792" s="23">
        <v>0</v>
      </c>
      <c r="I792" s="23">
        <v>1800239731</v>
      </c>
      <c r="J792" s="23">
        <v>0</v>
      </c>
      <c r="K792" s="22"/>
      <c r="L792" s="22"/>
      <c r="M792" s="22" t="s">
        <v>692</v>
      </c>
      <c r="N792" s="22" t="s">
        <v>3159</v>
      </c>
      <c r="O792" s="22" t="s">
        <v>3460</v>
      </c>
      <c r="P792" s="22" t="s">
        <v>3460</v>
      </c>
      <c r="Q792" s="22"/>
      <c r="R792" t="str">
        <f t="shared" si="50"/>
        <v/>
      </c>
      <c r="S792" s="22" t="s">
        <v>3148</v>
      </c>
      <c r="T792" s="8">
        <f t="shared" si="47"/>
        <v>6</v>
      </c>
      <c r="U792" t="s">
        <v>573</v>
      </c>
    </row>
    <row r="793" spans="1:21" x14ac:dyDescent="0.25">
      <c r="A793" s="21">
        <v>45473</v>
      </c>
      <c r="B793" s="21">
        <v>45473</v>
      </c>
      <c r="C793" s="22" t="s">
        <v>5720</v>
      </c>
      <c r="D793" s="22" t="s">
        <v>5732</v>
      </c>
      <c r="E793" s="22" t="s">
        <v>4409</v>
      </c>
      <c r="F793" s="22" t="s">
        <v>748</v>
      </c>
      <c r="G793" s="23"/>
      <c r="H793" s="23">
        <v>0</v>
      </c>
      <c r="I793" s="23">
        <v>1803421549</v>
      </c>
      <c r="J793" s="23">
        <v>0</v>
      </c>
      <c r="K793" s="22"/>
      <c r="L793" s="22"/>
      <c r="M793" s="22" t="s">
        <v>692</v>
      </c>
      <c r="N793" s="22" t="s">
        <v>3159</v>
      </c>
      <c r="O793" s="22" t="s">
        <v>5733</v>
      </c>
      <c r="P793" s="22" t="s">
        <v>5733</v>
      </c>
      <c r="Q793" s="22"/>
      <c r="R793" t="str">
        <f t="shared" si="50"/>
        <v/>
      </c>
      <c r="S793" s="22" t="s">
        <v>3148</v>
      </c>
      <c r="T793" s="8">
        <f t="shared" si="47"/>
        <v>6</v>
      </c>
      <c r="U793" t="s">
        <v>573</v>
      </c>
    </row>
    <row r="794" spans="1:21" x14ac:dyDescent="0.25">
      <c r="A794" s="21">
        <v>45473</v>
      </c>
      <c r="B794" s="21">
        <v>45473</v>
      </c>
      <c r="C794" s="22" t="s">
        <v>5720</v>
      </c>
      <c r="D794" s="22" t="s">
        <v>5734</v>
      </c>
      <c r="E794" s="22" t="s">
        <v>4409</v>
      </c>
      <c r="F794" s="22" t="s">
        <v>748</v>
      </c>
      <c r="G794" s="23"/>
      <c r="H794" s="23">
        <v>0</v>
      </c>
      <c r="I794" s="23">
        <v>1806148822</v>
      </c>
      <c r="J794" s="23">
        <v>0</v>
      </c>
      <c r="K794" s="22"/>
      <c r="L794" s="22"/>
      <c r="M794" s="22" t="s">
        <v>692</v>
      </c>
      <c r="N794" s="22" t="s">
        <v>3159</v>
      </c>
      <c r="O794" s="22" t="s">
        <v>5617</v>
      </c>
      <c r="P794" s="22" t="s">
        <v>5617</v>
      </c>
      <c r="Q794" s="22"/>
      <c r="R794" t="str">
        <f t="shared" si="50"/>
        <v/>
      </c>
      <c r="S794" s="22" t="s">
        <v>3148</v>
      </c>
      <c r="T794" s="8">
        <f t="shared" si="47"/>
        <v>6</v>
      </c>
      <c r="U794" t="s">
        <v>573</v>
      </c>
    </row>
    <row r="795" spans="1:21" x14ac:dyDescent="0.25">
      <c r="A795" s="21">
        <v>45473</v>
      </c>
      <c r="B795" s="21">
        <v>45473</v>
      </c>
      <c r="C795" s="22" t="s">
        <v>5720</v>
      </c>
      <c r="D795" s="22" t="s">
        <v>5735</v>
      </c>
      <c r="E795" s="22" t="s">
        <v>4409</v>
      </c>
      <c r="F795" s="22" t="s">
        <v>748</v>
      </c>
      <c r="G795" s="23"/>
      <c r="H795" s="23">
        <v>0</v>
      </c>
      <c r="I795" s="23">
        <v>1819785186</v>
      </c>
      <c r="J795" s="23">
        <v>0</v>
      </c>
      <c r="K795" s="22"/>
      <c r="L795" s="22"/>
      <c r="M795" s="22" t="s">
        <v>692</v>
      </c>
      <c r="N795" s="22" t="s">
        <v>3159</v>
      </c>
      <c r="O795" s="22" t="s">
        <v>3467</v>
      </c>
      <c r="P795" s="22" t="s">
        <v>3467</v>
      </c>
      <c r="Q795" s="22"/>
      <c r="R795" t="str">
        <f t="shared" si="50"/>
        <v/>
      </c>
      <c r="S795" s="22" t="s">
        <v>3148</v>
      </c>
      <c r="T795" s="8">
        <f t="shared" si="47"/>
        <v>6</v>
      </c>
      <c r="U795" t="s">
        <v>573</v>
      </c>
    </row>
    <row r="796" spans="1:21" x14ac:dyDescent="0.25">
      <c r="A796" s="21">
        <v>45473</v>
      </c>
      <c r="B796" s="21">
        <v>45473</v>
      </c>
      <c r="C796" s="22" t="s">
        <v>5720</v>
      </c>
      <c r="D796" s="22" t="s">
        <v>5736</v>
      </c>
      <c r="E796" s="22" t="s">
        <v>4409</v>
      </c>
      <c r="F796" s="22" t="s">
        <v>748</v>
      </c>
      <c r="G796" s="23"/>
      <c r="H796" s="23">
        <v>0</v>
      </c>
      <c r="I796" s="23">
        <v>1826148822</v>
      </c>
      <c r="J796" s="23">
        <v>0</v>
      </c>
      <c r="K796" s="22"/>
      <c r="L796" s="22"/>
      <c r="M796" s="22" t="s">
        <v>692</v>
      </c>
      <c r="N796" s="22" t="s">
        <v>3159</v>
      </c>
      <c r="O796" s="22" t="s">
        <v>5620</v>
      </c>
      <c r="P796" s="22" t="s">
        <v>5620</v>
      </c>
      <c r="Q796" s="22"/>
      <c r="R796" t="str">
        <f t="shared" si="50"/>
        <v/>
      </c>
      <c r="S796" s="22" t="s">
        <v>3148</v>
      </c>
      <c r="T796" s="8">
        <f t="shared" si="47"/>
        <v>6</v>
      </c>
      <c r="U796" t="s">
        <v>573</v>
      </c>
    </row>
    <row r="797" spans="1:21" x14ac:dyDescent="0.25">
      <c r="A797" s="21">
        <v>45473</v>
      </c>
      <c r="B797" s="21">
        <v>45473</v>
      </c>
      <c r="C797" s="22" t="s">
        <v>5720</v>
      </c>
      <c r="D797" s="22" t="s">
        <v>5737</v>
      </c>
      <c r="E797" s="22" t="s">
        <v>4409</v>
      </c>
      <c r="F797" s="22" t="s">
        <v>748</v>
      </c>
      <c r="G797" s="23"/>
      <c r="H797" s="23">
        <v>0</v>
      </c>
      <c r="I797" s="23">
        <v>1844330640</v>
      </c>
      <c r="J797" s="23">
        <v>0</v>
      </c>
      <c r="K797" s="22"/>
      <c r="L797" s="22"/>
      <c r="M797" s="22" t="s">
        <v>692</v>
      </c>
      <c r="N797" s="22" t="s">
        <v>3159</v>
      </c>
      <c r="O797" s="22" t="s">
        <v>3472</v>
      </c>
      <c r="P797" s="22" t="s">
        <v>3472</v>
      </c>
      <c r="Q797" s="22"/>
      <c r="R797" t="str">
        <f t="shared" si="50"/>
        <v/>
      </c>
      <c r="S797" s="22" t="s">
        <v>3148</v>
      </c>
      <c r="T797" s="8">
        <f t="shared" ref="T797:T860" si="51">+MONTH(A797)</f>
        <v>6</v>
      </c>
      <c r="U797" t="s">
        <v>573</v>
      </c>
    </row>
    <row r="798" spans="1:21" x14ac:dyDescent="0.25">
      <c r="A798" s="21">
        <v>45473</v>
      </c>
      <c r="B798" s="21">
        <v>45473</v>
      </c>
      <c r="C798" s="22" t="s">
        <v>5720</v>
      </c>
      <c r="D798" s="22" t="s">
        <v>5738</v>
      </c>
      <c r="E798" s="22" t="s">
        <v>4409</v>
      </c>
      <c r="F798" s="22" t="s">
        <v>748</v>
      </c>
      <c r="G798" s="23"/>
      <c r="H798" s="23">
        <v>0</v>
      </c>
      <c r="I798" s="23">
        <v>1847057913</v>
      </c>
      <c r="J798" s="23">
        <v>0</v>
      </c>
      <c r="K798" s="22"/>
      <c r="L798" s="22"/>
      <c r="M798" s="22" t="s">
        <v>692</v>
      </c>
      <c r="N798" s="22" t="s">
        <v>3159</v>
      </c>
      <c r="O798" s="22" t="s">
        <v>5739</v>
      </c>
      <c r="P798" s="22" t="s">
        <v>5739</v>
      </c>
      <c r="Q798" s="22"/>
      <c r="R798" t="str">
        <f t="shared" si="50"/>
        <v/>
      </c>
      <c r="S798" s="22" t="s">
        <v>3148</v>
      </c>
      <c r="T798" s="8">
        <f t="shared" si="51"/>
        <v>6</v>
      </c>
      <c r="U798" t="s">
        <v>573</v>
      </c>
    </row>
    <row r="799" spans="1:21" x14ac:dyDescent="0.25">
      <c r="A799" s="21">
        <v>45473</v>
      </c>
      <c r="B799" s="21">
        <v>45473</v>
      </c>
      <c r="C799" s="22" t="s">
        <v>5720</v>
      </c>
      <c r="D799" s="22" t="s">
        <v>5740</v>
      </c>
      <c r="E799" s="22" t="s">
        <v>4409</v>
      </c>
      <c r="F799" s="22" t="s">
        <v>748</v>
      </c>
      <c r="G799" s="23"/>
      <c r="H799" s="23">
        <v>0</v>
      </c>
      <c r="I799" s="23">
        <v>1849785186</v>
      </c>
      <c r="J799" s="23">
        <v>0</v>
      </c>
      <c r="K799" s="22"/>
      <c r="L799" s="22"/>
      <c r="M799" s="22" t="s">
        <v>692</v>
      </c>
      <c r="N799" s="22" t="s">
        <v>3159</v>
      </c>
      <c r="O799" s="22" t="s">
        <v>5741</v>
      </c>
      <c r="P799" s="22" t="s">
        <v>5741</v>
      </c>
      <c r="Q799" s="22"/>
      <c r="R799" t="str">
        <f t="shared" si="50"/>
        <v/>
      </c>
      <c r="S799" s="22" t="s">
        <v>3148</v>
      </c>
      <c r="T799" s="8">
        <f t="shared" si="51"/>
        <v>6</v>
      </c>
      <c r="U799" t="s">
        <v>573</v>
      </c>
    </row>
    <row r="800" spans="1:21" x14ac:dyDescent="0.25">
      <c r="A800" s="21">
        <v>45473</v>
      </c>
      <c r="B800" s="21">
        <v>45473</v>
      </c>
      <c r="C800" s="22" t="s">
        <v>5720</v>
      </c>
      <c r="D800" s="22" t="s">
        <v>5742</v>
      </c>
      <c r="E800" s="22" t="s">
        <v>4409</v>
      </c>
      <c r="F800" s="22" t="s">
        <v>748</v>
      </c>
      <c r="G800" s="23"/>
      <c r="H800" s="23">
        <v>0</v>
      </c>
      <c r="I800" s="23">
        <v>1852512459</v>
      </c>
      <c r="J800" s="23">
        <v>0</v>
      </c>
      <c r="K800" s="22"/>
      <c r="L800" s="22"/>
      <c r="M800" s="22" t="s">
        <v>692</v>
      </c>
      <c r="N800" s="22" t="s">
        <v>3159</v>
      </c>
      <c r="O800" s="22" t="s">
        <v>5743</v>
      </c>
      <c r="P800" s="22" t="s">
        <v>5743</v>
      </c>
      <c r="Q800" s="22"/>
      <c r="R800" t="str">
        <f t="shared" si="50"/>
        <v/>
      </c>
      <c r="S800" s="22" t="s">
        <v>3148</v>
      </c>
      <c r="T800" s="8">
        <f t="shared" si="51"/>
        <v>6</v>
      </c>
      <c r="U800" t="s">
        <v>573</v>
      </c>
    </row>
    <row r="801" spans="1:21" x14ac:dyDescent="0.25">
      <c r="A801" s="21">
        <v>45473</v>
      </c>
      <c r="B801" s="21">
        <v>45473</v>
      </c>
      <c r="C801" s="22" t="s">
        <v>5720</v>
      </c>
      <c r="D801" s="22" t="s">
        <v>5744</v>
      </c>
      <c r="E801" s="22" t="s">
        <v>4409</v>
      </c>
      <c r="F801" s="22" t="s">
        <v>748</v>
      </c>
      <c r="G801" s="23"/>
      <c r="H801" s="23">
        <v>0</v>
      </c>
      <c r="I801" s="23">
        <v>1858876095</v>
      </c>
      <c r="J801" s="23">
        <v>0</v>
      </c>
      <c r="K801" s="22"/>
      <c r="L801" s="22"/>
      <c r="M801" s="22" t="s">
        <v>692</v>
      </c>
      <c r="N801" s="22" t="s">
        <v>3159</v>
      </c>
      <c r="O801" s="22" t="s">
        <v>5745</v>
      </c>
      <c r="P801" s="22" t="s">
        <v>5745</v>
      </c>
      <c r="Q801" s="22"/>
      <c r="R801" t="str">
        <f t="shared" si="50"/>
        <v/>
      </c>
      <c r="S801" s="22" t="s">
        <v>3148</v>
      </c>
      <c r="T801" s="8">
        <f t="shared" si="51"/>
        <v>6</v>
      </c>
      <c r="U801" t="s">
        <v>573</v>
      </c>
    </row>
    <row r="802" spans="1:21" x14ac:dyDescent="0.25">
      <c r="A802" s="21">
        <v>45473</v>
      </c>
      <c r="B802" s="21">
        <v>45473</v>
      </c>
      <c r="C802" s="22" t="s">
        <v>5720</v>
      </c>
      <c r="D802" s="22" t="s">
        <v>5746</v>
      </c>
      <c r="E802" s="22" t="s">
        <v>4409</v>
      </c>
      <c r="F802" s="22" t="s">
        <v>748</v>
      </c>
      <c r="G802" s="23"/>
      <c r="H802" s="23">
        <v>0</v>
      </c>
      <c r="I802" s="23">
        <v>1872512459</v>
      </c>
      <c r="J802" s="23">
        <v>0</v>
      </c>
      <c r="K802" s="22"/>
      <c r="L802" s="22"/>
      <c r="M802" s="22" t="s">
        <v>692</v>
      </c>
      <c r="N802" s="22" t="s">
        <v>3159</v>
      </c>
      <c r="O802" s="22" t="s">
        <v>3507</v>
      </c>
      <c r="P802" s="22" t="s">
        <v>3507</v>
      </c>
      <c r="Q802" s="22"/>
      <c r="R802" t="str">
        <f t="shared" si="50"/>
        <v/>
      </c>
      <c r="S802" s="22" t="s">
        <v>3148</v>
      </c>
      <c r="T802" s="8">
        <f t="shared" si="51"/>
        <v>6</v>
      </c>
      <c r="U802" t="s">
        <v>573</v>
      </c>
    </row>
    <row r="803" spans="1:21" x14ac:dyDescent="0.25">
      <c r="A803" s="21">
        <v>45473</v>
      </c>
      <c r="B803" s="21">
        <v>45473</v>
      </c>
      <c r="C803" s="22" t="s">
        <v>5720</v>
      </c>
      <c r="D803" s="22" t="s">
        <v>5747</v>
      </c>
      <c r="E803" s="22" t="s">
        <v>4409</v>
      </c>
      <c r="F803" s="22" t="s">
        <v>748</v>
      </c>
      <c r="G803" s="23"/>
      <c r="H803" s="23">
        <v>0</v>
      </c>
      <c r="I803" s="23">
        <v>1878876095</v>
      </c>
      <c r="J803" s="23">
        <v>0</v>
      </c>
      <c r="K803" s="22"/>
      <c r="L803" s="22"/>
      <c r="M803" s="22" t="s">
        <v>692</v>
      </c>
      <c r="N803" s="22" t="s">
        <v>3159</v>
      </c>
      <c r="O803" s="22" t="s">
        <v>5748</v>
      </c>
      <c r="P803" s="22" t="s">
        <v>5748</v>
      </c>
      <c r="Q803" s="22"/>
      <c r="R803" t="str">
        <f t="shared" si="50"/>
        <v/>
      </c>
      <c r="S803" s="22" t="s">
        <v>3148</v>
      </c>
      <c r="T803" s="8">
        <f t="shared" si="51"/>
        <v>6</v>
      </c>
      <c r="U803" t="s">
        <v>573</v>
      </c>
    </row>
    <row r="804" spans="1:21" x14ac:dyDescent="0.25">
      <c r="A804" s="21">
        <v>45473</v>
      </c>
      <c r="B804" s="21">
        <v>45473</v>
      </c>
      <c r="C804" s="22" t="s">
        <v>5720</v>
      </c>
      <c r="D804" s="22" t="s">
        <v>5749</v>
      </c>
      <c r="E804" s="22" t="s">
        <v>4409</v>
      </c>
      <c r="F804" s="22" t="s">
        <v>748</v>
      </c>
      <c r="G804" s="23"/>
      <c r="H804" s="23">
        <v>0</v>
      </c>
      <c r="I804" s="23">
        <v>1906148822</v>
      </c>
      <c r="J804" s="23">
        <v>0</v>
      </c>
      <c r="K804" s="22"/>
      <c r="L804" s="22"/>
      <c r="M804" s="22" t="s">
        <v>692</v>
      </c>
      <c r="N804" s="22" t="s">
        <v>3159</v>
      </c>
      <c r="O804" s="22" t="s">
        <v>3475</v>
      </c>
      <c r="P804" s="22" t="s">
        <v>3475</v>
      </c>
      <c r="Q804" s="22"/>
      <c r="R804" t="str">
        <f t="shared" si="50"/>
        <v/>
      </c>
      <c r="S804" s="22" t="s">
        <v>3148</v>
      </c>
      <c r="T804" s="8">
        <f t="shared" si="51"/>
        <v>6</v>
      </c>
      <c r="U804" t="s">
        <v>573</v>
      </c>
    </row>
    <row r="805" spans="1:21" x14ac:dyDescent="0.25">
      <c r="A805" s="21">
        <v>45473</v>
      </c>
      <c r="B805" s="21">
        <v>45473</v>
      </c>
      <c r="C805" s="22" t="s">
        <v>5720</v>
      </c>
      <c r="D805" s="22" t="s">
        <v>5750</v>
      </c>
      <c r="E805" s="22" t="s">
        <v>4409</v>
      </c>
      <c r="F805" s="22" t="s">
        <v>748</v>
      </c>
      <c r="G805" s="23"/>
      <c r="H805" s="23">
        <v>0</v>
      </c>
      <c r="I805" s="23">
        <v>1924330640</v>
      </c>
      <c r="J805" s="23">
        <v>0</v>
      </c>
      <c r="K805" s="22"/>
      <c r="L805" s="22"/>
      <c r="M805" s="22" t="s">
        <v>692</v>
      </c>
      <c r="N805" s="22" t="s">
        <v>3159</v>
      </c>
      <c r="O805" s="22" t="s">
        <v>5751</v>
      </c>
      <c r="P805" s="22" t="s">
        <v>5751</v>
      </c>
      <c r="Q805" s="22"/>
      <c r="R805" t="str">
        <f t="shared" si="50"/>
        <v/>
      </c>
      <c r="S805" s="22" t="s">
        <v>3148</v>
      </c>
      <c r="T805" s="8">
        <f t="shared" si="51"/>
        <v>6</v>
      </c>
      <c r="U805" t="s">
        <v>573</v>
      </c>
    </row>
    <row r="806" spans="1:21" x14ac:dyDescent="0.25">
      <c r="A806" s="21">
        <v>45473</v>
      </c>
      <c r="B806" s="21">
        <v>45473</v>
      </c>
      <c r="C806" s="22" t="s">
        <v>5720</v>
      </c>
      <c r="D806" s="22" t="s">
        <v>5752</v>
      </c>
      <c r="E806" s="22" t="s">
        <v>4409</v>
      </c>
      <c r="F806" s="22" t="s">
        <v>748</v>
      </c>
      <c r="G806" s="23"/>
      <c r="H806" s="23">
        <v>0</v>
      </c>
      <c r="I806" s="23">
        <v>1927057913</v>
      </c>
      <c r="J806" s="23">
        <v>0</v>
      </c>
      <c r="K806" s="22"/>
      <c r="L806" s="22"/>
      <c r="M806" s="22" t="s">
        <v>692</v>
      </c>
      <c r="N806" s="22" t="s">
        <v>3159</v>
      </c>
      <c r="O806" s="22" t="s">
        <v>5753</v>
      </c>
      <c r="P806" s="22" t="s">
        <v>5753</v>
      </c>
      <c r="Q806" s="22"/>
      <c r="R806" t="str">
        <f t="shared" si="50"/>
        <v/>
      </c>
      <c r="S806" s="22" t="s">
        <v>3148</v>
      </c>
      <c r="T806" s="8">
        <f t="shared" si="51"/>
        <v>6</v>
      </c>
      <c r="U806" t="s">
        <v>573</v>
      </c>
    </row>
    <row r="807" spans="1:21" x14ac:dyDescent="0.25">
      <c r="A807" s="21">
        <v>45473</v>
      </c>
      <c r="B807" s="21">
        <v>45473</v>
      </c>
      <c r="C807" s="22" t="s">
        <v>5720</v>
      </c>
      <c r="D807" s="22" t="s">
        <v>5754</v>
      </c>
      <c r="E807" s="22" t="s">
        <v>4409</v>
      </c>
      <c r="F807" s="22" t="s">
        <v>748</v>
      </c>
      <c r="G807" s="23"/>
      <c r="H807" s="23">
        <v>0</v>
      </c>
      <c r="I807" s="23">
        <v>1933421549</v>
      </c>
      <c r="J807" s="23">
        <v>0</v>
      </c>
      <c r="K807" s="22"/>
      <c r="L807" s="22"/>
      <c r="M807" s="22" t="s">
        <v>692</v>
      </c>
      <c r="N807" s="22" t="s">
        <v>3159</v>
      </c>
      <c r="O807" s="22" t="s">
        <v>3478</v>
      </c>
      <c r="P807" s="22" t="s">
        <v>3478</v>
      </c>
      <c r="Q807" s="22"/>
      <c r="R807" t="str">
        <f t="shared" si="50"/>
        <v/>
      </c>
      <c r="S807" s="22" t="s">
        <v>3148</v>
      </c>
      <c r="T807" s="8">
        <f t="shared" si="51"/>
        <v>6</v>
      </c>
      <c r="U807" t="s">
        <v>573</v>
      </c>
    </row>
    <row r="808" spans="1:21" x14ac:dyDescent="0.25">
      <c r="A808" s="21">
        <v>45473</v>
      </c>
      <c r="B808" s="21">
        <v>45473</v>
      </c>
      <c r="C808" s="22" t="s">
        <v>5720</v>
      </c>
      <c r="D808" s="22" t="s">
        <v>5755</v>
      </c>
      <c r="E808" s="22" t="s">
        <v>4409</v>
      </c>
      <c r="F808" s="22" t="s">
        <v>748</v>
      </c>
      <c r="G808" s="23"/>
      <c r="H808" s="23">
        <v>0</v>
      </c>
      <c r="I808" s="23">
        <v>1936148822</v>
      </c>
      <c r="J808" s="23">
        <v>0</v>
      </c>
      <c r="K808" s="22"/>
      <c r="L808" s="22"/>
      <c r="M808" s="22" t="s">
        <v>692</v>
      </c>
      <c r="N808" s="22" t="s">
        <v>3159</v>
      </c>
      <c r="O808" s="22" t="s">
        <v>5756</v>
      </c>
      <c r="P808" s="22" t="s">
        <v>5756</v>
      </c>
      <c r="Q808" s="22"/>
      <c r="R808" t="str">
        <f t="shared" si="50"/>
        <v/>
      </c>
      <c r="S808" s="22" t="s">
        <v>3148</v>
      </c>
      <c r="T808" s="8">
        <f t="shared" si="51"/>
        <v>6</v>
      </c>
      <c r="U808" t="s">
        <v>573</v>
      </c>
    </row>
    <row r="809" spans="1:21" x14ac:dyDescent="0.25">
      <c r="A809" s="21">
        <v>45473</v>
      </c>
      <c r="B809" s="21">
        <v>45473</v>
      </c>
      <c r="C809" s="22" t="s">
        <v>5720</v>
      </c>
      <c r="D809" s="22" t="s">
        <v>5757</v>
      </c>
      <c r="E809" s="22" t="s">
        <v>4409</v>
      </c>
      <c r="F809" s="22" t="s">
        <v>748</v>
      </c>
      <c r="G809" s="23"/>
      <c r="H809" s="23">
        <v>0</v>
      </c>
      <c r="I809" s="23">
        <v>1938876095</v>
      </c>
      <c r="J809" s="23">
        <v>0</v>
      </c>
      <c r="K809" s="22"/>
      <c r="L809" s="22"/>
      <c r="M809" s="22" t="s">
        <v>692</v>
      </c>
      <c r="N809" s="22" t="s">
        <v>3159</v>
      </c>
      <c r="O809" s="22" t="s">
        <v>5758</v>
      </c>
      <c r="P809" s="22" t="s">
        <v>5758</v>
      </c>
      <c r="Q809" s="22"/>
      <c r="R809" t="str">
        <f t="shared" si="50"/>
        <v/>
      </c>
      <c r="S809" s="22" t="s">
        <v>3148</v>
      </c>
      <c r="T809" s="8">
        <f t="shared" si="51"/>
        <v>6</v>
      </c>
      <c r="U809" t="s">
        <v>573</v>
      </c>
    </row>
    <row r="810" spans="1:21" x14ac:dyDescent="0.25">
      <c r="A810" s="21">
        <v>45473</v>
      </c>
      <c r="B810" s="21">
        <v>45473</v>
      </c>
      <c r="C810" s="22" t="s">
        <v>5720</v>
      </c>
      <c r="D810" s="22" t="s">
        <v>5759</v>
      </c>
      <c r="E810" s="22" t="s">
        <v>4409</v>
      </c>
      <c r="F810" s="22" t="s">
        <v>748</v>
      </c>
      <c r="G810" s="23"/>
      <c r="H810" s="23">
        <v>0</v>
      </c>
      <c r="I810" s="23">
        <v>1966148822</v>
      </c>
      <c r="J810" s="23">
        <v>0</v>
      </c>
      <c r="K810" s="22"/>
      <c r="L810" s="22"/>
      <c r="M810" s="22" t="s">
        <v>692</v>
      </c>
      <c r="N810" s="22" t="s">
        <v>3159</v>
      </c>
      <c r="O810" s="22" t="s">
        <v>3481</v>
      </c>
      <c r="P810" s="22" t="s">
        <v>3481</v>
      </c>
      <c r="Q810" s="22"/>
      <c r="R810" t="str">
        <f t="shared" si="50"/>
        <v/>
      </c>
      <c r="S810" s="22" t="s">
        <v>3148</v>
      </c>
      <c r="T810" s="8">
        <f t="shared" si="51"/>
        <v>6</v>
      </c>
      <c r="U810" t="s">
        <v>573</v>
      </c>
    </row>
    <row r="811" spans="1:21" x14ac:dyDescent="0.25">
      <c r="A811" s="21">
        <v>45473</v>
      </c>
      <c r="B811" s="21">
        <v>45473</v>
      </c>
      <c r="C811" s="22" t="s">
        <v>5720</v>
      </c>
      <c r="D811" s="22" t="s">
        <v>5760</v>
      </c>
      <c r="E811" s="22" t="s">
        <v>4409</v>
      </c>
      <c r="F811" s="22" t="s">
        <v>748</v>
      </c>
      <c r="G811" s="23"/>
      <c r="H811" s="23">
        <v>0</v>
      </c>
      <c r="I811" s="23">
        <v>1993421549</v>
      </c>
      <c r="J811" s="23">
        <v>0</v>
      </c>
      <c r="K811" s="22"/>
      <c r="L811" s="22"/>
      <c r="M811" s="22" t="s">
        <v>692</v>
      </c>
      <c r="N811" s="22" t="s">
        <v>3159</v>
      </c>
      <c r="O811" s="22" t="s">
        <v>3484</v>
      </c>
      <c r="P811" s="22" t="s">
        <v>3484</v>
      </c>
      <c r="Q811" s="22"/>
      <c r="R811" t="str">
        <f t="shared" si="50"/>
        <v/>
      </c>
      <c r="S811" s="22" t="s">
        <v>3148</v>
      </c>
      <c r="T811" s="8">
        <f t="shared" si="51"/>
        <v>6</v>
      </c>
      <c r="U811" t="s">
        <v>573</v>
      </c>
    </row>
    <row r="812" spans="1:21" x14ac:dyDescent="0.25">
      <c r="A812" s="21">
        <v>45473</v>
      </c>
      <c r="B812" s="21">
        <v>45473</v>
      </c>
      <c r="C812" s="22" t="s">
        <v>5720</v>
      </c>
      <c r="D812" s="22" t="s">
        <v>5761</v>
      </c>
      <c r="E812" s="22" t="s">
        <v>4409</v>
      </c>
      <c r="F812" s="22" t="s">
        <v>748</v>
      </c>
      <c r="G812" s="23"/>
      <c r="H812" s="23">
        <v>0</v>
      </c>
      <c r="I812" s="23">
        <v>1996148822</v>
      </c>
      <c r="J812" s="23">
        <v>0</v>
      </c>
      <c r="K812" s="22"/>
      <c r="L812" s="22"/>
      <c r="M812" s="22" t="s">
        <v>692</v>
      </c>
      <c r="N812" s="22" t="s">
        <v>3159</v>
      </c>
      <c r="O812" s="22" t="s">
        <v>5762</v>
      </c>
      <c r="P812" s="22" t="s">
        <v>5762</v>
      </c>
      <c r="Q812" s="22"/>
      <c r="R812" t="str">
        <f t="shared" si="50"/>
        <v/>
      </c>
      <c r="S812" s="22" t="s">
        <v>3148</v>
      </c>
      <c r="T812" s="8">
        <f t="shared" si="51"/>
        <v>6</v>
      </c>
      <c r="U812" t="s">
        <v>573</v>
      </c>
    </row>
    <row r="813" spans="1:21" x14ac:dyDescent="0.25">
      <c r="A813" s="21">
        <v>45473</v>
      </c>
      <c r="B813" s="21">
        <v>45473</v>
      </c>
      <c r="C813" s="22" t="s">
        <v>5720</v>
      </c>
      <c r="D813" s="22" t="s">
        <v>5763</v>
      </c>
      <c r="E813" s="22" t="s">
        <v>4409</v>
      </c>
      <c r="F813" s="22" t="s">
        <v>748</v>
      </c>
      <c r="G813" s="23"/>
      <c r="H813" s="23">
        <v>0</v>
      </c>
      <c r="I813" s="23">
        <v>1998876095</v>
      </c>
      <c r="J813" s="23">
        <v>0</v>
      </c>
      <c r="K813" s="22"/>
      <c r="L813" s="22"/>
      <c r="M813" s="22" t="s">
        <v>692</v>
      </c>
      <c r="N813" s="22" t="s">
        <v>3159</v>
      </c>
      <c r="O813" s="22" t="s">
        <v>5764</v>
      </c>
      <c r="P813" s="22" t="s">
        <v>5764</v>
      </c>
      <c r="Q813" s="22"/>
      <c r="R813" t="str">
        <f t="shared" si="50"/>
        <v/>
      </c>
      <c r="S813" s="22" t="s">
        <v>3148</v>
      </c>
      <c r="T813" s="8">
        <f t="shared" si="51"/>
        <v>6</v>
      </c>
      <c r="U813" t="s">
        <v>573</v>
      </c>
    </row>
    <row r="814" spans="1:21" x14ac:dyDescent="0.25">
      <c r="A814" s="21">
        <v>45473</v>
      </c>
      <c r="B814" s="21">
        <v>45473</v>
      </c>
      <c r="C814" s="22" t="s">
        <v>5720</v>
      </c>
      <c r="D814" s="22" t="s">
        <v>5765</v>
      </c>
      <c r="E814" s="22" t="s">
        <v>4409</v>
      </c>
      <c r="F814" s="22" t="s">
        <v>748</v>
      </c>
      <c r="G814" s="23"/>
      <c r="H814" s="23">
        <v>0</v>
      </c>
      <c r="I814" s="23">
        <v>2012512459</v>
      </c>
      <c r="J814" s="23">
        <v>0</v>
      </c>
      <c r="K814" s="22"/>
      <c r="L814" s="22"/>
      <c r="M814" s="22" t="s">
        <v>692</v>
      </c>
      <c r="N814" s="22" t="s">
        <v>3159</v>
      </c>
      <c r="O814" s="22" t="s">
        <v>3512</v>
      </c>
      <c r="P814" s="22" t="s">
        <v>3512</v>
      </c>
      <c r="Q814" s="22"/>
      <c r="R814" t="str">
        <f t="shared" si="50"/>
        <v/>
      </c>
      <c r="S814" s="22" t="s">
        <v>3148</v>
      </c>
      <c r="T814" s="8">
        <f t="shared" si="51"/>
        <v>6</v>
      </c>
      <c r="U814" t="s">
        <v>573</v>
      </c>
    </row>
    <row r="815" spans="1:21" x14ac:dyDescent="0.25">
      <c r="A815" s="21">
        <v>45473</v>
      </c>
      <c r="B815" s="21">
        <v>45473</v>
      </c>
      <c r="C815" s="22" t="s">
        <v>5720</v>
      </c>
      <c r="D815" s="22" t="s">
        <v>5766</v>
      </c>
      <c r="E815" s="22" t="s">
        <v>4409</v>
      </c>
      <c r="F815" s="22" t="s">
        <v>748</v>
      </c>
      <c r="G815" s="23"/>
      <c r="H815" s="23">
        <v>0</v>
      </c>
      <c r="I815" s="23">
        <v>2015239732</v>
      </c>
      <c r="J815" s="23">
        <v>0</v>
      </c>
      <c r="K815" s="22"/>
      <c r="L815" s="22"/>
      <c r="M815" s="22" t="s">
        <v>692</v>
      </c>
      <c r="N815" s="22" t="s">
        <v>3159</v>
      </c>
      <c r="O815" s="22" t="s">
        <v>5767</v>
      </c>
      <c r="P815" s="22" t="s">
        <v>5767</v>
      </c>
      <c r="Q815" s="22"/>
      <c r="R815" t="str">
        <f t="shared" si="50"/>
        <v/>
      </c>
      <c r="S815" s="22" t="s">
        <v>3148</v>
      </c>
      <c r="T815" s="8">
        <f t="shared" si="51"/>
        <v>6</v>
      </c>
      <c r="U815" t="s">
        <v>573</v>
      </c>
    </row>
    <row r="816" spans="1:21" x14ac:dyDescent="0.25">
      <c r="A816" s="21">
        <v>45473</v>
      </c>
      <c r="B816" s="21">
        <v>45473</v>
      </c>
      <c r="C816" s="22" t="s">
        <v>5720</v>
      </c>
      <c r="D816" s="22" t="s">
        <v>5768</v>
      </c>
      <c r="E816" s="22" t="s">
        <v>4409</v>
      </c>
      <c r="F816" s="22" t="s">
        <v>748</v>
      </c>
      <c r="G816" s="23"/>
      <c r="H816" s="23">
        <v>0</v>
      </c>
      <c r="I816" s="23">
        <v>2033421550</v>
      </c>
      <c r="J816" s="23">
        <v>0</v>
      </c>
      <c r="K816" s="22"/>
      <c r="L816" s="22"/>
      <c r="M816" s="22" t="s">
        <v>692</v>
      </c>
      <c r="N816" s="22" t="s">
        <v>3159</v>
      </c>
      <c r="O816" s="22" t="s">
        <v>3502</v>
      </c>
      <c r="P816" s="22" t="s">
        <v>3502</v>
      </c>
      <c r="Q816" s="22"/>
      <c r="R816" t="str">
        <f t="shared" si="50"/>
        <v/>
      </c>
      <c r="S816" s="22" t="s">
        <v>3148</v>
      </c>
      <c r="T816" s="8">
        <f t="shared" si="51"/>
        <v>6</v>
      </c>
      <c r="U816" t="s">
        <v>573</v>
      </c>
    </row>
    <row r="817" spans="1:21" x14ac:dyDescent="0.25">
      <c r="A817" s="21">
        <v>45473</v>
      </c>
      <c r="B817" s="21">
        <v>45473</v>
      </c>
      <c r="C817" s="22" t="s">
        <v>5720</v>
      </c>
      <c r="D817" s="22" t="s">
        <v>5769</v>
      </c>
      <c r="E817" s="22" t="s">
        <v>4409</v>
      </c>
      <c r="F817" s="22" t="s">
        <v>748</v>
      </c>
      <c r="G817" s="23"/>
      <c r="H817" s="23">
        <v>0</v>
      </c>
      <c r="I817" s="23">
        <v>2039785186</v>
      </c>
      <c r="J817" s="23">
        <v>0</v>
      </c>
      <c r="K817" s="22"/>
      <c r="L817" s="22"/>
      <c r="M817" s="22" t="s">
        <v>692</v>
      </c>
      <c r="N817" s="22" t="s">
        <v>3159</v>
      </c>
      <c r="O817" s="22" t="s">
        <v>5770</v>
      </c>
      <c r="P817" s="22" t="s">
        <v>5770</v>
      </c>
      <c r="Q817" s="22"/>
      <c r="R817" t="str">
        <f t="shared" si="50"/>
        <v/>
      </c>
      <c r="S817" s="22" t="s">
        <v>3148</v>
      </c>
      <c r="T817" s="8">
        <f t="shared" si="51"/>
        <v>6</v>
      </c>
      <c r="U817" t="s">
        <v>573</v>
      </c>
    </row>
    <row r="818" spans="1:21" x14ac:dyDescent="0.25">
      <c r="A818" s="21">
        <v>45473</v>
      </c>
      <c r="B818" s="21">
        <v>45473</v>
      </c>
      <c r="C818" s="22" t="s">
        <v>5720</v>
      </c>
      <c r="D818" s="22" t="s">
        <v>5771</v>
      </c>
      <c r="E818" s="22" t="s">
        <v>4409</v>
      </c>
      <c r="F818" s="22" t="s">
        <v>748</v>
      </c>
      <c r="G818" s="23"/>
      <c r="H818" s="23">
        <v>0</v>
      </c>
      <c r="I818" s="23">
        <v>2042512459</v>
      </c>
      <c r="J818" s="23">
        <v>0</v>
      </c>
      <c r="K818" s="22"/>
      <c r="L818" s="22"/>
      <c r="M818" s="22" t="s">
        <v>692</v>
      </c>
      <c r="N818" s="22" t="s">
        <v>3159</v>
      </c>
      <c r="O818" s="22" t="s">
        <v>5772</v>
      </c>
      <c r="P818" s="22" t="s">
        <v>5772</v>
      </c>
      <c r="Q818" s="22"/>
      <c r="R818" t="str">
        <f t="shared" si="50"/>
        <v/>
      </c>
      <c r="S818" s="22" t="s">
        <v>3148</v>
      </c>
      <c r="T818" s="8">
        <f t="shared" si="51"/>
        <v>6</v>
      </c>
      <c r="U818" t="s">
        <v>573</v>
      </c>
    </row>
    <row r="819" spans="1:21" x14ac:dyDescent="0.25">
      <c r="A819" s="21">
        <v>45473</v>
      </c>
      <c r="B819" s="21">
        <v>45473</v>
      </c>
      <c r="C819" s="22" t="s">
        <v>5720</v>
      </c>
      <c r="D819" s="22" t="s">
        <v>5773</v>
      </c>
      <c r="E819" s="22" t="s">
        <v>4409</v>
      </c>
      <c r="F819" s="22" t="s">
        <v>748</v>
      </c>
      <c r="G819" s="23"/>
      <c r="H819" s="23">
        <v>0</v>
      </c>
      <c r="I819" s="23">
        <v>2048876095</v>
      </c>
      <c r="J819" s="23">
        <v>0</v>
      </c>
      <c r="K819" s="22"/>
      <c r="L819" s="22"/>
      <c r="M819" s="22" t="s">
        <v>692</v>
      </c>
      <c r="N819" s="22" t="s">
        <v>3159</v>
      </c>
      <c r="O819" s="22" t="s">
        <v>5774</v>
      </c>
      <c r="P819" s="22" t="s">
        <v>5774</v>
      </c>
      <c r="Q819" s="22"/>
      <c r="R819" t="str">
        <f t="shared" si="50"/>
        <v/>
      </c>
      <c r="S819" s="22" t="s">
        <v>3148</v>
      </c>
      <c r="T819" s="8">
        <f t="shared" si="51"/>
        <v>6</v>
      </c>
      <c r="U819" t="s">
        <v>573</v>
      </c>
    </row>
    <row r="820" spans="1:21" x14ac:dyDescent="0.25">
      <c r="A820" s="21">
        <v>45473</v>
      </c>
      <c r="B820" s="21">
        <v>45473</v>
      </c>
      <c r="C820" s="22" t="s">
        <v>5720</v>
      </c>
      <c r="D820" s="22" t="s">
        <v>5775</v>
      </c>
      <c r="E820" s="22" t="s">
        <v>4409</v>
      </c>
      <c r="F820" s="22" t="s">
        <v>748</v>
      </c>
      <c r="G820" s="23"/>
      <c r="H820" s="23">
        <v>0</v>
      </c>
      <c r="I820" s="23">
        <v>2067057913</v>
      </c>
      <c r="J820" s="23">
        <v>0</v>
      </c>
      <c r="K820" s="22"/>
      <c r="L820" s="22"/>
      <c r="M820" s="22" t="s">
        <v>692</v>
      </c>
      <c r="N820" s="22" t="s">
        <v>3159</v>
      </c>
      <c r="O820" s="22" t="s">
        <v>3523</v>
      </c>
      <c r="P820" s="22" t="s">
        <v>3523</v>
      </c>
      <c r="Q820" s="22"/>
      <c r="R820" t="str">
        <f t="shared" si="50"/>
        <v/>
      </c>
      <c r="S820" s="22" t="s">
        <v>3148</v>
      </c>
      <c r="T820" s="8">
        <f t="shared" si="51"/>
        <v>6</v>
      </c>
      <c r="U820" t="s">
        <v>573</v>
      </c>
    </row>
    <row r="821" spans="1:21" x14ac:dyDescent="0.25">
      <c r="A821" s="21">
        <v>45473</v>
      </c>
      <c r="B821" s="21">
        <v>45473</v>
      </c>
      <c r="C821" s="22" t="s">
        <v>5720</v>
      </c>
      <c r="D821" s="22" t="s">
        <v>5776</v>
      </c>
      <c r="E821" s="22" t="s">
        <v>4409</v>
      </c>
      <c r="F821" s="22" t="s">
        <v>748</v>
      </c>
      <c r="G821" s="23"/>
      <c r="H821" s="23">
        <v>0</v>
      </c>
      <c r="I821" s="23">
        <v>2085239731</v>
      </c>
      <c r="J821" s="23">
        <v>0</v>
      </c>
      <c r="K821" s="22"/>
      <c r="L821" s="22"/>
      <c r="M821" s="22" t="s">
        <v>692</v>
      </c>
      <c r="N821" s="22" t="s">
        <v>3159</v>
      </c>
      <c r="O821" s="22" t="s">
        <v>3526</v>
      </c>
      <c r="P821" s="22" t="s">
        <v>3526</v>
      </c>
      <c r="Q821" s="22"/>
      <c r="R821" t="str">
        <f t="shared" si="50"/>
        <v/>
      </c>
      <c r="S821" s="22" t="s">
        <v>3148</v>
      </c>
      <c r="T821" s="8">
        <f t="shared" si="51"/>
        <v>6</v>
      </c>
      <c r="U821" t="s">
        <v>573</v>
      </c>
    </row>
    <row r="822" spans="1:21" x14ac:dyDescent="0.25">
      <c r="A822" s="21">
        <v>45473</v>
      </c>
      <c r="B822" s="21">
        <v>45473</v>
      </c>
      <c r="C822" s="22" t="s">
        <v>5720</v>
      </c>
      <c r="D822" s="22" t="s">
        <v>5777</v>
      </c>
      <c r="E822" s="22" t="s">
        <v>4409</v>
      </c>
      <c r="F822" s="22" t="s">
        <v>748</v>
      </c>
      <c r="G822" s="23"/>
      <c r="H822" s="23">
        <v>0</v>
      </c>
      <c r="I822" s="23">
        <v>2112512458</v>
      </c>
      <c r="J822" s="23">
        <v>0</v>
      </c>
      <c r="K822" s="22"/>
      <c r="L822" s="22"/>
      <c r="M822" s="22" t="s">
        <v>692</v>
      </c>
      <c r="N822" s="22" t="s">
        <v>3159</v>
      </c>
      <c r="O822" s="22" t="s">
        <v>3529</v>
      </c>
      <c r="P822" s="22" t="s">
        <v>3529</v>
      </c>
      <c r="Q822" s="22"/>
      <c r="R822" t="str">
        <f t="shared" si="50"/>
        <v/>
      </c>
      <c r="S822" s="22" t="s">
        <v>3148</v>
      </c>
      <c r="T822" s="8">
        <f t="shared" si="51"/>
        <v>6</v>
      </c>
      <c r="U822" t="s">
        <v>573</v>
      </c>
    </row>
    <row r="823" spans="1:21" x14ac:dyDescent="0.25">
      <c r="A823" s="21">
        <v>45473</v>
      </c>
      <c r="B823" s="21">
        <v>45473</v>
      </c>
      <c r="C823" s="22" t="s">
        <v>5720</v>
      </c>
      <c r="D823" s="22" t="s">
        <v>5778</v>
      </c>
      <c r="E823" s="22" t="s">
        <v>4409</v>
      </c>
      <c r="F823" s="22" t="s">
        <v>748</v>
      </c>
      <c r="G823" s="23"/>
      <c r="H823" s="23">
        <v>0</v>
      </c>
      <c r="I823" s="23">
        <v>2126148822</v>
      </c>
      <c r="J823" s="23">
        <v>0</v>
      </c>
      <c r="K823" s="22"/>
      <c r="L823" s="22"/>
      <c r="M823" s="22" t="s">
        <v>692</v>
      </c>
      <c r="N823" s="22" t="s">
        <v>3159</v>
      </c>
      <c r="O823" s="22" t="s">
        <v>3548</v>
      </c>
      <c r="P823" s="22" t="s">
        <v>3548</v>
      </c>
      <c r="Q823" s="22"/>
      <c r="R823" t="str">
        <f t="shared" si="50"/>
        <v/>
      </c>
      <c r="S823" s="22" t="s">
        <v>3148</v>
      </c>
      <c r="T823" s="8">
        <f t="shared" si="51"/>
        <v>6</v>
      </c>
      <c r="U823" t="s">
        <v>573</v>
      </c>
    </row>
    <row r="824" spans="1:21" x14ac:dyDescent="0.25">
      <c r="A824" s="21">
        <v>45473</v>
      </c>
      <c r="B824" s="21">
        <v>45473</v>
      </c>
      <c r="C824" s="22" t="s">
        <v>5779</v>
      </c>
      <c r="D824" s="22" t="s">
        <v>5780</v>
      </c>
      <c r="E824" s="22" t="s">
        <v>4409</v>
      </c>
      <c r="F824" s="22" t="s">
        <v>748</v>
      </c>
      <c r="G824" s="23">
        <v>48776558</v>
      </c>
      <c r="H824" s="23">
        <v>0</v>
      </c>
      <c r="I824" s="23">
        <v>2174925380</v>
      </c>
      <c r="J824" s="23">
        <v>0</v>
      </c>
      <c r="K824" s="22"/>
      <c r="L824" s="22"/>
      <c r="M824" s="22" t="s">
        <v>3187</v>
      </c>
      <c r="N824" s="22" t="s">
        <v>3155</v>
      </c>
      <c r="O824" s="22" t="s">
        <v>3629</v>
      </c>
      <c r="P824" s="22" t="s">
        <v>3629</v>
      </c>
      <c r="Q824" s="22" t="str">
        <f t="shared" ref="Q824:Q832" si="52">IFERROR(LEFT(P824,FIND("_",P824)-1),"")</f>
        <v>S1.10.10</v>
      </c>
      <c r="R824" t="str">
        <f t="shared" ref="R824:R832" si="53">IFERROR(RIGHT(P824,LEN(P824)-FIND("_",P824)),"")</f>
        <v>LUMIHanoi</v>
      </c>
      <c r="S824" s="22" t="s">
        <v>3146</v>
      </c>
      <c r="T824" s="8">
        <f t="shared" si="51"/>
        <v>6</v>
      </c>
      <c r="U824" t="s">
        <v>573</v>
      </c>
    </row>
    <row r="825" spans="1:21" x14ac:dyDescent="0.25">
      <c r="A825" s="21">
        <v>45473</v>
      </c>
      <c r="B825" s="21">
        <v>45473</v>
      </c>
      <c r="C825" s="22" t="s">
        <v>5779</v>
      </c>
      <c r="D825" s="22" t="s">
        <v>5781</v>
      </c>
      <c r="E825" s="22" t="s">
        <v>4409</v>
      </c>
      <c r="F825" s="22" t="s">
        <v>748</v>
      </c>
      <c r="G825" s="23">
        <v>39358231</v>
      </c>
      <c r="H825" s="23">
        <v>0</v>
      </c>
      <c r="I825" s="23">
        <v>2214283611</v>
      </c>
      <c r="J825" s="23">
        <v>0</v>
      </c>
      <c r="K825" s="22"/>
      <c r="L825" s="22"/>
      <c r="M825" s="22" t="s">
        <v>3187</v>
      </c>
      <c r="N825" s="22" t="s">
        <v>3155</v>
      </c>
      <c r="O825" s="22" t="s">
        <v>3633</v>
      </c>
      <c r="P825" s="22" t="s">
        <v>3633</v>
      </c>
      <c r="Q825" s="22" t="str">
        <f t="shared" si="52"/>
        <v>S1.11.02</v>
      </c>
      <c r="R825" t="str">
        <f t="shared" si="53"/>
        <v>LUMIHanoi</v>
      </c>
      <c r="S825" s="22" t="s">
        <v>3146</v>
      </c>
      <c r="T825" s="8">
        <f t="shared" si="51"/>
        <v>6</v>
      </c>
      <c r="U825" t="s">
        <v>573</v>
      </c>
    </row>
    <row r="826" spans="1:21" x14ac:dyDescent="0.25">
      <c r="A826" s="21">
        <v>45473</v>
      </c>
      <c r="B826" s="21">
        <v>45473</v>
      </c>
      <c r="C826" s="22" t="s">
        <v>5779</v>
      </c>
      <c r="D826" s="22" t="s">
        <v>5782</v>
      </c>
      <c r="E826" s="22" t="s">
        <v>4409</v>
      </c>
      <c r="F826" s="22" t="s">
        <v>748</v>
      </c>
      <c r="G826" s="23">
        <v>39014222</v>
      </c>
      <c r="H826" s="23">
        <v>0</v>
      </c>
      <c r="I826" s="23">
        <v>2253297833</v>
      </c>
      <c r="J826" s="23">
        <v>0</v>
      </c>
      <c r="K826" s="22"/>
      <c r="L826" s="22"/>
      <c r="M826" s="22" t="s">
        <v>3187</v>
      </c>
      <c r="N826" s="22" t="s">
        <v>3155</v>
      </c>
      <c r="O826" s="22" t="s">
        <v>3642</v>
      </c>
      <c r="P826" s="22" t="s">
        <v>3642</v>
      </c>
      <c r="Q826" s="22" t="str">
        <f t="shared" si="52"/>
        <v>S2.15.12</v>
      </c>
      <c r="R826" t="str">
        <f t="shared" si="53"/>
        <v>LUMIHanoi</v>
      </c>
      <c r="S826" s="22" t="s">
        <v>3146</v>
      </c>
      <c r="T826" s="8">
        <f t="shared" si="51"/>
        <v>6</v>
      </c>
      <c r="U826" t="s">
        <v>573</v>
      </c>
    </row>
    <row r="827" spans="1:21" x14ac:dyDescent="0.25">
      <c r="A827" s="21">
        <v>45473</v>
      </c>
      <c r="B827" s="21">
        <v>45473</v>
      </c>
      <c r="C827" s="22" t="s">
        <v>5779</v>
      </c>
      <c r="D827" s="22" t="s">
        <v>5783</v>
      </c>
      <c r="E827" s="22" t="s">
        <v>4409</v>
      </c>
      <c r="F827" s="22" t="s">
        <v>748</v>
      </c>
      <c r="G827" s="23">
        <v>37851122</v>
      </c>
      <c r="H827" s="23">
        <v>0</v>
      </c>
      <c r="I827" s="23">
        <v>2291148955</v>
      </c>
      <c r="J827" s="23">
        <v>0</v>
      </c>
      <c r="K827" s="22"/>
      <c r="L827" s="22"/>
      <c r="M827" s="22" t="s">
        <v>3187</v>
      </c>
      <c r="N827" s="22" t="s">
        <v>3155</v>
      </c>
      <c r="O827" s="22" t="s">
        <v>3636</v>
      </c>
      <c r="P827" s="22" t="s">
        <v>3636</v>
      </c>
      <c r="Q827" s="22" t="str">
        <f t="shared" si="52"/>
        <v>S1.11.15</v>
      </c>
      <c r="R827" t="str">
        <f t="shared" si="53"/>
        <v>LUMIHanoi</v>
      </c>
      <c r="S827" s="22" t="s">
        <v>3146</v>
      </c>
      <c r="T827" s="8">
        <f t="shared" si="51"/>
        <v>6</v>
      </c>
      <c r="U827" t="s">
        <v>573</v>
      </c>
    </row>
    <row r="828" spans="1:21" x14ac:dyDescent="0.25">
      <c r="A828" s="21">
        <v>45473</v>
      </c>
      <c r="B828" s="21">
        <v>45473</v>
      </c>
      <c r="C828" s="22" t="s">
        <v>5779</v>
      </c>
      <c r="D828" s="22" t="s">
        <v>5784</v>
      </c>
      <c r="E828" s="22" t="s">
        <v>4409</v>
      </c>
      <c r="F828" s="22" t="s">
        <v>748</v>
      </c>
      <c r="G828" s="23">
        <v>39964341</v>
      </c>
      <c r="H828" s="23">
        <v>0</v>
      </c>
      <c r="I828" s="23">
        <v>2331113296</v>
      </c>
      <c r="J828" s="23">
        <v>0</v>
      </c>
      <c r="K828" s="22"/>
      <c r="L828" s="22"/>
      <c r="M828" s="22" t="s">
        <v>3187</v>
      </c>
      <c r="N828" s="22" t="s">
        <v>3155</v>
      </c>
      <c r="O828" s="22" t="s">
        <v>3648</v>
      </c>
      <c r="P828" s="22" t="s">
        <v>3648</v>
      </c>
      <c r="Q828" s="22" t="str">
        <f t="shared" si="52"/>
        <v>S6.09.18</v>
      </c>
      <c r="R828" t="str">
        <f t="shared" si="53"/>
        <v>LUMIHanoi</v>
      </c>
      <c r="S828" s="22" t="s">
        <v>3146</v>
      </c>
      <c r="T828" s="8">
        <f t="shared" si="51"/>
        <v>6</v>
      </c>
      <c r="U828" t="s">
        <v>573</v>
      </c>
    </row>
    <row r="829" spans="1:21" x14ac:dyDescent="0.25">
      <c r="A829" s="21">
        <v>45473</v>
      </c>
      <c r="B829" s="21">
        <v>45473</v>
      </c>
      <c r="C829" s="22" t="s">
        <v>5779</v>
      </c>
      <c r="D829" s="22" t="s">
        <v>5785</v>
      </c>
      <c r="E829" s="22" t="s">
        <v>4409</v>
      </c>
      <c r="F829" s="22" t="s">
        <v>748</v>
      </c>
      <c r="G829" s="23">
        <v>51103000</v>
      </c>
      <c r="H829" s="23">
        <v>0</v>
      </c>
      <c r="I829" s="23">
        <v>2382216296</v>
      </c>
      <c r="J829" s="23">
        <v>0</v>
      </c>
      <c r="K829" s="22"/>
      <c r="L829" s="22"/>
      <c r="M829" s="22" t="s">
        <v>3187</v>
      </c>
      <c r="N829" s="22" t="s">
        <v>3155</v>
      </c>
      <c r="O829" s="22" t="s">
        <v>3645</v>
      </c>
      <c r="P829" s="22" t="s">
        <v>3645</v>
      </c>
      <c r="Q829" s="22" t="str">
        <f t="shared" si="52"/>
        <v>S3.33.10</v>
      </c>
      <c r="R829" t="str">
        <f t="shared" si="53"/>
        <v>LUMIHanoi</v>
      </c>
      <c r="S829" s="22" t="s">
        <v>3146</v>
      </c>
      <c r="T829" s="8">
        <f t="shared" si="51"/>
        <v>6</v>
      </c>
      <c r="U829" t="s">
        <v>573</v>
      </c>
    </row>
    <row r="830" spans="1:21" x14ac:dyDescent="0.25">
      <c r="A830" s="21">
        <v>45473</v>
      </c>
      <c r="B830" s="21">
        <v>45473</v>
      </c>
      <c r="C830" s="22" t="s">
        <v>5779</v>
      </c>
      <c r="D830" s="22" t="s">
        <v>5786</v>
      </c>
      <c r="E830" s="22" t="s">
        <v>4409</v>
      </c>
      <c r="F830" s="22" t="s">
        <v>748</v>
      </c>
      <c r="G830" s="23">
        <v>39947968</v>
      </c>
      <c r="H830" s="23">
        <v>0</v>
      </c>
      <c r="I830" s="23">
        <v>2422164264</v>
      </c>
      <c r="J830" s="23">
        <v>0</v>
      </c>
      <c r="K830" s="22"/>
      <c r="L830" s="22"/>
      <c r="M830" s="22" t="s">
        <v>3187</v>
      </c>
      <c r="N830" s="22" t="s">
        <v>3155</v>
      </c>
      <c r="O830" s="22" t="s">
        <v>3639</v>
      </c>
      <c r="P830" s="22" t="s">
        <v>3639</v>
      </c>
      <c r="Q830" s="22" t="str">
        <f t="shared" si="52"/>
        <v>S2.04.12</v>
      </c>
      <c r="R830" t="str">
        <f t="shared" si="53"/>
        <v>LUMIHanoi</v>
      </c>
      <c r="S830" s="22" t="s">
        <v>3146</v>
      </c>
      <c r="T830" s="8">
        <f t="shared" si="51"/>
        <v>6</v>
      </c>
      <c r="U830" t="s">
        <v>573</v>
      </c>
    </row>
    <row r="831" spans="1:21" x14ac:dyDescent="0.25">
      <c r="A831" s="21">
        <v>45473</v>
      </c>
      <c r="B831" s="21">
        <v>45473</v>
      </c>
      <c r="C831" s="22" t="s">
        <v>5779</v>
      </c>
      <c r="D831" s="22" t="s">
        <v>5787</v>
      </c>
      <c r="E831" s="22" t="s">
        <v>4409</v>
      </c>
      <c r="F831" s="22" t="s">
        <v>748</v>
      </c>
      <c r="G831" s="23">
        <v>87717335</v>
      </c>
      <c r="H831" s="23">
        <v>0</v>
      </c>
      <c r="I831" s="23">
        <v>2509881599</v>
      </c>
      <c r="J831" s="23">
        <v>0</v>
      </c>
      <c r="K831" s="22"/>
      <c r="L831" s="22"/>
      <c r="M831" s="22" t="s">
        <v>3187</v>
      </c>
      <c r="N831" s="22" t="s">
        <v>3155</v>
      </c>
      <c r="O831" s="22" t="s">
        <v>3733</v>
      </c>
      <c r="P831" s="22" t="s">
        <v>3733</v>
      </c>
      <c r="Q831" s="22" t="str">
        <f t="shared" si="52"/>
        <v>S3.29.05</v>
      </c>
      <c r="R831" t="str">
        <f t="shared" si="53"/>
        <v>LUMIHanoi</v>
      </c>
      <c r="S831" s="22" t="s">
        <v>3146</v>
      </c>
      <c r="T831" s="8">
        <f t="shared" si="51"/>
        <v>6</v>
      </c>
      <c r="U831" t="s">
        <v>573</v>
      </c>
    </row>
    <row r="832" spans="1:21" x14ac:dyDescent="0.25">
      <c r="A832" s="21">
        <v>45473</v>
      </c>
      <c r="B832" s="21">
        <v>45473</v>
      </c>
      <c r="C832" s="22" t="s">
        <v>5788</v>
      </c>
      <c r="D832" s="22" t="s">
        <v>5789</v>
      </c>
      <c r="E832" s="22" t="s">
        <v>4409</v>
      </c>
      <c r="F832" s="22" t="s">
        <v>748</v>
      </c>
      <c r="G832" s="23">
        <v>85346305</v>
      </c>
      <c r="H832" s="23">
        <v>0</v>
      </c>
      <c r="I832" s="23">
        <v>2595227904</v>
      </c>
      <c r="J832" s="23">
        <v>0</v>
      </c>
      <c r="K832" s="22"/>
      <c r="L832" s="22"/>
      <c r="M832" s="22" t="s">
        <v>3187</v>
      </c>
      <c r="N832" s="22" t="s">
        <v>3155</v>
      </c>
      <c r="O832" s="22" t="s">
        <v>3433</v>
      </c>
      <c r="P832" s="22" t="s">
        <v>3433</v>
      </c>
      <c r="Q832" s="22" t="str">
        <f t="shared" si="52"/>
        <v>QT3B-27</v>
      </c>
      <c r="R832" t="str">
        <f t="shared" si="53"/>
        <v>Vin Vũ Yên</v>
      </c>
      <c r="S832" s="22" t="s">
        <v>3146</v>
      </c>
      <c r="T832" s="8">
        <f t="shared" si="51"/>
        <v>6</v>
      </c>
      <c r="U832" t="s">
        <v>573</v>
      </c>
    </row>
    <row r="833" spans="1:21" x14ac:dyDescent="0.25">
      <c r="A833" s="21">
        <v>45473</v>
      </c>
      <c r="B833" s="21">
        <v>45473</v>
      </c>
      <c r="C833" s="22" t="s">
        <v>5790</v>
      </c>
      <c r="D833" s="22" t="s">
        <v>5791</v>
      </c>
      <c r="E833" s="22" t="s">
        <v>4409</v>
      </c>
      <c r="F833" s="22" t="s">
        <v>4154</v>
      </c>
      <c r="G833" s="23"/>
      <c r="H833" s="23"/>
      <c r="I833" s="23">
        <v>0</v>
      </c>
      <c r="J833" s="23">
        <v>0</v>
      </c>
      <c r="K833" s="22"/>
      <c r="L833" s="22"/>
      <c r="M833" s="22"/>
      <c r="N833" s="22"/>
      <c r="O833" s="22"/>
      <c r="P833" s="22"/>
      <c r="Q833" s="22"/>
      <c r="R833" s="22"/>
      <c r="T833" s="8">
        <f t="shared" si="51"/>
        <v>6</v>
      </c>
      <c r="U833" t="s">
        <v>573</v>
      </c>
    </row>
    <row r="834" spans="1:21" x14ac:dyDescent="0.25">
      <c r="A834" s="21">
        <v>45475</v>
      </c>
      <c r="B834" s="21">
        <v>45475</v>
      </c>
      <c r="C834" s="22" t="s">
        <v>5792</v>
      </c>
      <c r="D834" s="22" t="s">
        <v>5793</v>
      </c>
      <c r="E834" s="22" t="s">
        <v>4409</v>
      </c>
      <c r="F834" s="22" t="s">
        <v>549</v>
      </c>
      <c r="G834" s="23">
        <v>18181819</v>
      </c>
      <c r="H834" s="23">
        <v>0</v>
      </c>
      <c r="I834" s="23">
        <v>18181819</v>
      </c>
      <c r="J834" s="23">
        <v>0</v>
      </c>
      <c r="K834" s="22" t="s">
        <v>4079</v>
      </c>
      <c r="L834" s="22" t="s">
        <v>4080</v>
      </c>
      <c r="M834" s="22" t="s">
        <v>692</v>
      </c>
      <c r="N834" s="22" t="s">
        <v>3159</v>
      </c>
      <c r="O834" s="22" t="s">
        <v>5739</v>
      </c>
      <c r="P834" s="22" t="s">
        <v>5739</v>
      </c>
      <c r="Q834" s="22"/>
      <c r="R834" t="str">
        <f t="shared" ref="R834:R855" si="54">IFERROR(RIGHT(N834,LEN(N834)-FIND("_",N834)),"")</f>
        <v/>
      </c>
      <c r="S834" s="22" t="s">
        <v>3148</v>
      </c>
      <c r="T834" s="8">
        <f t="shared" si="51"/>
        <v>7</v>
      </c>
      <c r="U834" t="s">
        <v>573</v>
      </c>
    </row>
    <row r="835" spans="1:21" x14ac:dyDescent="0.25">
      <c r="A835" s="21">
        <v>45475</v>
      </c>
      <c r="B835" s="21">
        <v>45475</v>
      </c>
      <c r="C835" s="22" t="s">
        <v>5792</v>
      </c>
      <c r="D835" s="22" t="s">
        <v>5795</v>
      </c>
      <c r="E835" s="22" t="s">
        <v>4409</v>
      </c>
      <c r="F835" s="22" t="s">
        <v>549</v>
      </c>
      <c r="G835" s="23">
        <v>18181818</v>
      </c>
      <c r="H835" s="23">
        <v>0</v>
      </c>
      <c r="I835" s="23">
        <v>36363637</v>
      </c>
      <c r="J835" s="23">
        <v>0</v>
      </c>
      <c r="K835" s="22" t="s">
        <v>4079</v>
      </c>
      <c r="L835" s="22" t="s">
        <v>4080</v>
      </c>
      <c r="M835" s="22" t="s">
        <v>692</v>
      </c>
      <c r="N835" s="22" t="s">
        <v>3159</v>
      </c>
      <c r="O835" s="22" t="s">
        <v>5741</v>
      </c>
      <c r="P835" s="22" t="s">
        <v>5741</v>
      </c>
      <c r="Q835" s="22"/>
      <c r="R835" t="str">
        <f t="shared" si="54"/>
        <v/>
      </c>
      <c r="S835" s="22" t="s">
        <v>3148</v>
      </c>
      <c r="T835" s="8">
        <f t="shared" si="51"/>
        <v>7</v>
      </c>
      <c r="U835" t="s">
        <v>573</v>
      </c>
    </row>
    <row r="836" spans="1:21" x14ac:dyDescent="0.25">
      <c r="A836" s="21">
        <v>45475</v>
      </c>
      <c r="B836" s="21">
        <v>45475</v>
      </c>
      <c r="C836" s="22" t="s">
        <v>5792</v>
      </c>
      <c r="D836" s="22" t="s">
        <v>5797</v>
      </c>
      <c r="E836" s="22" t="s">
        <v>4409</v>
      </c>
      <c r="F836" s="22" t="s">
        <v>549</v>
      </c>
      <c r="G836" s="23">
        <v>18181818</v>
      </c>
      <c r="H836" s="23">
        <v>0</v>
      </c>
      <c r="I836" s="23">
        <v>54545455</v>
      </c>
      <c r="J836" s="23">
        <v>0</v>
      </c>
      <c r="K836" s="22" t="s">
        <v>4079</v>
      </c>
      <c r="L836" s="22" t="s">
        <v>4080</v>
      </c>
      <c r="M836" s="22" t="s">
        <v>692</v>
      </c>
      <c r="N836" s="22" t="s">
        <v>3159</v>
      </c>
      <c r="O836" s="22" t="s">
        <v>5756</v>
      </c>
      <c r="P836" s="22" t="s">
        <v>5756</v>
      </c>
      <c r="Q836" s="22"/>
      <c r="R836" t="str">
        <f t="shared" si="54"/>
        <v/>
      </c>
      <c r="S836" s="22" t="s">
        <v>3148</v>
      </c>
      <c r="T836" s="8">
        <f t="shared" si="51"/>
        <v>7</v>
      </c>
      <c r="U836" t="s">
        <v>573</v>
      </c>
    </row>
    <row r="837" spans="1:21" x14ac:dyDescent="0.25">
      <c r="A837" s="21">
        <v>45476</v>
      </c>
      <c r="B837" s="21">
        <v>45476</v>
      </c>
      <c r="C837" s="22" t="s">
        <v>5799</v>
      </c>
      <c r="D837" s="22" t="s">
        <v>5800</v>
      </c>
      <c r="E837" s="22" t="s">
        <v>4409</v>
      </c>
      <c r="F837" s="22" t="s">
        <v>549</v>
      </c>
      <c r="G837" s="23">
        <v>13636363</v>
      </c>
      <c r="H837" s="23">
        <v>0</v>
      </c>
      <c r="I837" s="23">
        <v>68181818</v>
      </c>
      <c r="J837" s="23">
        <v>0</v>
      </c>
      <c r="K837" s="22" t="s">
        <v>3287</v>
      </c>
      <c r="L837" s="22" t="s">
        <v>3288</v>
      </c>
      <c r="M837" s="22" t="s">
        <v>692</v>
      </c>
      <c r="N837" s="22" t="s">
        <v>3159</v>
      </c>
      <c r="O837" s="22" t="s">
        <v>163</v>
      </c>
      <c r="P837" s="22" t="s">
        <v>5687</v>
      </c>
      <c r="Q837" s="22"/>
      <c r="R837" t="str">
        <f t="shared" si="54"/>
        <v/>
      </c>
      <c r="S837" s="22" t="s">
        <v>3148</v>
      </c>
      <c r="T837" s="8">
        <f t="shared" si="51"/>
        <v>7</v>
      </c>
      <c r="U837" t="s">
        <v>573</v>
      </c>
    </row>
    <row r="838" spans="1:21" x14ac:dyDescent="0.25">
      <c r="A838" s="21">
        <v>45476</v>
      </c>
      <c r="B838" s="21">
        <v>45476</v>
      </c>
      <c r="C838" s="22" t="s">
        <v>5799</v>
      </c>
      <c r="D838" s="22" t="s">
        <v>5802</v>
      </c>
      <c r="E838" s="22" t="s">
        <v>4409</v>
      </c>
      <c r="F838" s="22" t="s">
        <v>549</v>
      </c>
      <c r="G838" s="23">
        <v>13636364</v>
      </c>
      <c r="H838" s="23">
        <v>0</v>
      </c>
      <c r="I838" s="23">
        <v>81818182</v>
      </c>
      <c r="J838" s="23">
        <v>0</v>
      </c>
      <c r="K838" s="22" t="s">
        <v>3287</v>
      </c>
      <c r="L838" s="22" t="s">
        <v>3288</v>
      </c>
      <c r="M838" s="22" t="s">
        <v>692</v>
      </c>
      <c r="N838" s="22" t="s">
        <v>3159</v>
      </c>
      <c r="O838" s="22" t="s">
        <v>5685</v>
      </c>
      <c r="P838" s="22" t="s">
        <v>5685</v>
      </c>
      <c r="Q838" s="22"/>
      <c r="R838" t="str">
        <f t="shared" si="54"/>
        <v/>
      </c>
      <c r="S838" s="22" t="s">
        <v>3148</v>
      </c>
      <c r="T838" s="8">
        <f t="shared" si="51"/>
        <v>7</v>
      </c>
      <c r="U838" t="s">
        <v>573</v>
      </c>
    </row>
    <row r="839" spans="1:21" x14ac:dyDescent="0.25">
      <c r="A839" s="21">
        <v>45477</v>
      </c>
      <c r="B839" s="21">
        <v>45477</v>
      </c>
      <c r="C839" s="22" t="s">
        <v>5804</v>
      </c>
      <c r="D839" s="22" t="s">
        <v>5805</v>
      </c>
      <c r="E839" s="22" t="s">
        <v>4409</v>
      </c>
      <c r="F839" s="22" t="s">
        <v>549</v>
      </c>
      <c r="G839" s="23">
        <v>9090909</v>
      </c>
      <c r="H839" s="23">
        <v>0</v>
      </c>
      <c r="I839" s="23">
        <v>90909091</v>
      </c>
      <c r="J839" s="23">
        <v>0</v>
      </c>
      <c r="K839" s="22" t="s">
        <v>5806</v>
      </c>
      <c r="L839" s="22" t="s">
        <v>5807</v>
      </c>
      <c r="M839" s="22" t="s">
        <v>692</v>
      </c>
      <c r="N839" s="22" t="s">
        <v>3159</v>
      </c>
      <c r="O839" s="22" t="s">
        <v>5724</v>
      </c>
      <c r="P839" s="22" t="s">
        <v>5724</v>
      </c>
      <c r="Q839" s="22"/>
      <c r="R839" t="str">
        <f t="shared" si="54"/>
        <v/>
      </c>
      <c r="S839" s="22" t="s">
        <v>3148</v>
      </c>
      <c r="T839" s="8">
        <f t="shared" si="51"/>
        <v>7</v>
      </c>
      <c r="U839" t="s">
        <v>573</v>
      </c>
    </row>
    <row r="840" spans="1:21" x14ac:dyDescent="0.25">
      <c r="A840" s="21">
        <v>45477</v>
      </c>
      <c r="B840" s="21">
        <v>45477</v>
      </c>
      <c r="C840" s="22" t="s">
        <v>5809</v>
      </c>
      <c r="D840" s="22" t="s">
        <v>5810</v>
      </c>
      <c r="E840" s="22" t="s">
        <v>4409</v>
      </c>
      <c r="F840" s="22" t="s">
        <v>549</v>
      </c>
      <c r="G840" s="23">
        <v>13636364</v>
      </c>
      <c r="H840" s="23">
        <v>0</v>
      </c>
      <c r="I840" s="23">
        <v>104545455</v>
      </c>
      <c r="J840" s="23">
        <v>0</v>
      </c>
      <c r="K840" s="22" t="s">
        <v>5811</v>
      </c>
      <c r="L840" s="22" t="s">
        <v>5812</v>
      </c>
      <c r="M840" s="22" t="s">
        <v>692</v>
      </c>
      <c r="N840" s="22" t="s">
        <v>3159</v>
      </c>
      <c r="O840" s="22" t="s">
        <v>5729</v>
      </c>
      <c r="P840" s="22" t="s">
        <v>5729</v>
      </c>
      <c r="Q840" s="22"/>
      <c r="R840" t="str">
        <f t="shared" si="54"/>
        <v/>
      </c>
      <c r="S840" s="22" t="s">
        <v>3148</v>
      </c>
      <c r="T840" s="8">
        <f t="shared" si="51"/>
        <v>7</v>
      </c>
      <c r="U840" t="s">
        <v>573</v>
      </c>
    </row>
    <row r="841" spans="1:21" x14ac:dyDescent="0.25">
      <c r="A841" s="21">
        <v>45477</v>
      </c>
      <c r="B841" s="21">
        <v>45477</v>
      </c>
      <c r="C841" s="22" t="s">
        <v>5814</v>
      </c>
      <c r="D841" s="22" t="s">
        <v>5815</v>
      </c>
      <c r="E841" s="22" t="s">
        <v>4409</v>
      </c>
      <c r="F841" s="22" t="s">
        <v>549</v>
      </c>
      <c r="G841" s="23">
        <v>14545455</v>
      </c>
      <c r="H841" s="23">
        <v>0</v>
      </c>
      <c r="I841" s="23">
        <v>119090910</v>
      </c>
      <c r="J841" s="23">
        <v>0</v>
      </c>
      <c r="K841" s="22" t="s">
        <v>3978</v>
      </c>
      <c r="L841" s="22" t="s">
        <v>3979</v>
      </c>
      <c r="M841" s="22" t="s">
        <v>592</v>
      </c>
      <c r="N841" s="22" t="s">
        <v>5011</v>
      </c>
      <c r="O841" s="22"/>
      <c r="P841" s="22"/>
      <c r="Q841" s="22"/>
      <c r="R841" t="str">
        <f t="shared" si="54"/>
        <v/>
      </c>
      <c r="S841" s="22" t="s">
        <v>3121</v>
      </c>
      <c r="T841" s="8">
        <f t="shared" si="51"/>
        <v>7</v>
      </c>
      <c r="U841" t="s">
        <v>573</v>
      </c>
    </row>
    <row r="842" spans="1:21" x14ac:dyDescent="0.25">
      <c r="A842" s="21">
        <v>45477</v>
      </c>
      <c r="B842" s="21">
        <v>45477</v>
      </c>
      <c r="C842" s="22" t="s">
        <v>5816</v>
      </c>
      <c r="D842" s="22" t="s">
        <v>5817</v>
      </c>
      <c r="E842" s="22" t="s">
        <v>4409</v>
      </c>
      <c r="F842" s="22" t="s">
        <v>549</v>
      </c>
      <c r="G842" s="23">
        <v>18181818</v>
      </c>
      <c r="H842" s="23">
        <v>0</v>
      </c>
      <c r="I842" s="23">
        <v>137272728</v>
      </c>
      <c r="J842" s="23">
        <v>0</v>
      </c>
      <c r="K842" s="22" t="s">
        <v>3978</v>
      </c>
      <c r="L842" s="22" t="s">
        <v>3979</v>
      </c>
      <c r="M842" s="22" t="s">
        <v>592</v>
      </c>
      <c r="N842" s="22" t="s">
        <v>5011</v>
      </c>
      <c r="O842" s="22"/>
      <c r="P842" s="22"/>
      <c r="Q842" s="22"/>
      <c r="R842" t="str">
        <f t="shared" si="54"/>
        <v/>
      </c>
      <c r="S842" s="22" t="s">
        <v>3121</v>
      </c>
      <c r="T842" s="8">
        <f t="shared" si="51"/>
        <v>7</v>
      </c>
      <c r="U842" t="s">
        <v>573</v>
      </c>
    </row>
    <row r="843" spans="1:21" x14ac:dyDescent="0.25">
      <c r="A843" s="21">
        <v>45478</v>
      </c>
      <c r="B843" s="21">
        <v>45478</v>
      </c>
      <c r="C843" s="22" t="s">
        <v>5818</v>
      </c>
      <c r="D843" s="22" t="s">
        <v>5819</v>
      </c>
      <c r="E843" s="22" t="s">
        <v>4409</v>
      </c>
      <c r="F843" s="22" t="s">
        <v>549</v>
      </c>
      <c r="G843" s="23">
        <v>9090909</v>
      </c>
      <c r="H843" s="23">
        <v>0</v>
      </c>
      <c r="I843" s="23">
        <v>146363637</v>
      </c>
      <c r="J843" s="23">
        <v>0</v>
      </c>
      <c r="K843" s="22" t="s">
        <v>5820</v>
      </c>
      <c r="L843" s="22" t="s">
        <v>5821</v>
      </c>
      <c r="M843" s="22" t="s">
        <v>692</v>
      </c>
      <c r="N843" s="22" t="s">
        <v>3159</v>
      </c>
      <c r="O843" s="22" t="s">
        <v>5733</v>
      </c>
      <c r="P843" s="22" t="s">
        <v>5733</v>
      </c>
      <c r="Q843" s="22"/>
      <c r="R843" t="str">
        <f t="shared" si="54"/>
        <v/>
      </c>
      <c r="S843" s="22" t="s">
        <v>3148</v>
      </c>
      <c r="T843" s="8">
        <f t="shared" si="51"/>
        <v>7</v>
      </c>
      <c r="U843" t="s">
        <v>573</v>
      </c>
    </row>
    <row r="844" spans="1:21" x14ac:dyDescent="0.25">
      <c r="A844" s="21">
        <v>45478</v>
      </c>
      <c r="B844" s="21">
        <v>45478</v>
      </c>
      <c r="C844" s="22" t="s">
        <v>5818</v>
      </c>
      <c r="D844" s="22" t="s">
        <v>5823</v>
      </c>
      <c r="E844" s="22" t="s">
        <v>4409</v>
      </c>
      <c r="F844" s="22" t="s">
        <v>549</v>
      </c>
      <c r="G844" s="23">
        <v>18181818</v>
      </c>
      <c r="H844" s="23">
        <v>0</v>
      </c>
      <c r="I844" s="23">
        <v>164545455</v>
      </c>
      <c r="J844" s="23">
        <v>0</v>
      </c>
      <c r="K844" s="22" t="s">
        <v>5820</v>
      </c>
      <c r="L844" s="22" t="s">
        <v>5821</v>
      </c>
      <c r="M844" s="22" t="s">
        <v>692</v>
      </c>
      <c r="N844" s="22" t="s">
        <v>3159</v>
      </c>
      <c r="O844" s="22" t="s">
        <v>5748</v>
      </c>
      <c r="P844" s="22" t="s">
        <v>5748</v>
      </c>
      <c r="Q844" s="22"/>
      <c r="R844" t="str">
        <f t="shared" si="54"/>
        <v/>
      </c>
      <c r="S844" s="22" t="s">
        <v>3148</v>
      </c>
      <c r="T844" s="8">
        <f t="shared" si="51"/>
        <v>7</v>
      </c>
      <c r="U844" t="s">
        <v>573</v>
      </c>
    </row>
    <row r="845" spans="1:21" x14ac:dyDescent="0.25">
      <c r="A845" s="21">
        <v>45483</v>
      </c>
      <c r="B845" s="21">
        <v>45483</v>
      </c>
      <c r="C845" s="22" t="s">
        <v>5825</v>
      </c>
      <c r="D845" s="22" t="s">
        <v>5826</v>
      </c>
      <c r="E845" s="22" t="s">
        <v>4409</v>
      </c>
      <c r="F845" s="22" t="s">
        <v>549</v>
      </c>
      <c r="G845" s="23">
        <v>18708076</v>
      </c>
      <c r="H845" s="23">
        <v>0</v>
      </c>
      <c r="I845" s="23">
        <v>183253531</v>
      </c>
      <c r="J845" s="23">
        <v>0</v>
      </c>
      <c r="K845" s="22" t="s">
        <v>5827</v>
      </c>
      <c r="L845" s="22" t="s">
        <v>5828</v>
      </c>
      <c r="M845" s="22" t="s">
        <v>5829</v>
      </c>
      <c r="N845" s="22" t="s">
        <v>5830</v>
      </c>
      <c r="O845" s="22" t="s">
        <v>5831</v>
      </c>
      <c r="P845" s="22" t="s">
        <v>5831</v>
      </c>
      <c r="Q845" s="22" t="str">
        <f t="shared" ref="Q845:Q846" si="55">IFERROR(LEFT(P845,FIND("_",P845)-1),"")</f>
        <v>CPQC</v>
      </c>
      <c r="R845" t="str">
        <f t="shared" ref="R845:R846" si="56">IFERROR(RIGHT(P845,LEN(P845)-FIND("_",P845)),"")</f>
        <v>SK_Symphony</v>
      </c>
      <c r="S845" s="22" t="s">
        <v>3119</v>
      </c>
      <c r="T845" s="8">
        <f t="shared" si="51"/>
        <v>7</v>
      </c>
      <c r="U845" t="s">
        <v>573</v>
      </c>
    </row>
    <row r="846" spans="1:21" x14ac:dyDescent="0.25">
      <c r="A846" s="21">
        <v>45483</v>
      </c>
      <c r="B846" s="21">
        <v>45483</v>
      </c>
      <c r="C846" s="22" t="s">
        <v>5825</v>
      </c>
      <c r="D846" s="22" t="s">
        <v>5832</v>
      </c>
      <c r="E846" s="22" t="s">
        <v>4409</v>
      </c>
      <c r="F846" s="22" t="s">
        <v>549</v>
      </c>
      <c r="G846" s="23">
        <v>427350</v>
      </c>
      <c r="H846" s="23">
        <v>0</v>
      </c>
      <c r="I846" s="23">
        <v>183680881</v>
      </c>
      <c r="J846" s="23">
        <v>0</v>
      </c>
      <c r="K846" s="22" t="s">
        <v>5827</v>
      </c>
      <c r="L846" s="22" t="s">
        <v>5828</v>
      </c>
      <c r="M846" s="22" t="s">
        <v>5829</v>
      </c>
      <c r="N846" s="22" t="s">
        <v>5830</v>
      </c>
      <c r="O846" s="22" t="s">
        <v>5831</v>
      </c>
      <c r="P846" s="22" t="s">
        <v>5831</v>
      </c>
      <c r="Q846" s="22" t="str">
        <f t="shared" si="55"/>
        <v>CPQC</v>
      </c>
      <c r="R846" t="str">
        <f t="shared" si="56"/>
        <v>SK_Symphony</v>
      </c>
      <c r="S846" s="22" t="s">
        <v>3119</v>
      </c>
      <c r="T846" s="8">
        <f t="shared" si="51"/>
        <v>7</v>
      </c>
      <c r="U846" t="s">
        <v>573</v>
      </c>
    </row>
    <row r="847" spans="1:21" x14ac:dyDescent="0.25">
      <c r="A847" s="21">
        <v>45483</v>
      </c>
      <c r="B847" s="21">
        <v>45483</v>
      </c>
      <c r="C847" s="22" t="s">
        <v>5833</v>
      </c>
      <c r="D847" s="22" t="s">
        <v>5834</v>
      </c>
      <c r="E847" s="22" t="s">
        <v>4409</v>
      </c>
      <c r="F847" s="22" t="s">
        <v>549</v>
      </c>
      <c r="G847" s="23">
        <v>18181818</v>
      </c>
      <c r="H847" s="23">
        <v>0</v>
      </c>
      <c r="I847" s="23">
        <v>201862699</v>
      </c>
      <c r="J847" s="23">
        <v>0</v>
      </c>
      <c r="K847" s="22" t="s">
        <v>4079</v>
      </c>
      <c r="L847" s="22" t="s">
        <v>4080</v>
      </c>
      <c r="M847" s="22" t="s">
        <v>692</v>
      </c>
      <c r="N847" s="22" t="s">
        <v>3159</v>
      </c>
      <c r="O847" s="22" t="s">
        <v>5691</v>
      </c>
      <c r="P847" s="22" t="s">
        <v>5691</v>
      </c>
      <c r="Q847" s="22"/>
      <c r="R847" t="str">
        <f t="shared" si="54"/>
        <v/>
      </c>
      <c r="S847" s="22" t="s">
        <v>3148</v>
      </c>
      <c r="T847" s="8">
        <f t="shared" si="51"/>
        <v>7</v>
      </c>
      <c r="U847" t="s">
        <v>573</v>
      </c>
    </row>
    <row r="848" spans="1:21" x14ac:dyDescent="0.25">
      <c r="A848" s="21">
        <v>45491</v>
      </c>
      <c r="B848" s="21">
        <v>45491</v>
      </c>
      <c r="C848" s="22" t="s">
        <v>5836</v>
      </c>
      <c r="D848" s="22" t="s">
        <v>5837</v>
      </c>
      <c r="E848" s="22" t="s">
        <v>4409</v>
      </c>
      <c r="F848" s="22" t="s">
        <v>549</v>
      </c>
      <c r="G848" s="23">
        <v>13636364</v>
      </c>
      <c r="H848" s="23">
        <v>0</v>
      </c>
      <c r="I848" s="23">
        <v>215499063</v>
      </c>
      <c r="J848" s="23">
        <v>0</v>
      </c>
      <c r="K848" s="22" t="s">
        <v>5624</v>
      </c>
      <c r="L848" s="22" t="s">
        <v>5625</v>
      </c>
      <c r="M848" s="22" t="s">
        <v>692</v>
      </c>
      <c r="N848" s="22" t="s">
        <v>3159</v>
      </c>
      <c r="O848" s="22" t="s">
        <v>5764</v>
      </c>
      <c r="P848" s="22" t="s">
        <v>5764</v>
      </c>
      <c r="Q848" s="22"/>
      <c r="R848" t="str">
        <f t="shared" si="54"/>
        <v/>
      </c>
      <c r="S848" s="22" t="s">
        <v>3148</v>
      </c>
      <c r="T848" s="8">
        <f t="shared" si="51"/>
        <v>7</v>
      </c>
      <c r="U848" t="s">
        <v>573</v>
      </c>
    </row>
    <row r="849" spans="1:21" x14ac:dyDescent="0.25">
      <c r="A849" s="21">
        <v>45496</v>
      </c>
      <c r="B849" s="21">
        <v>45496</v>
      </c>
      <c r="C849" s="22" t="s">
        <v>5839</v>
      </c>
      <c r="D849" s="22" t="s">
        <v>5840</v>
      </c>
      <c r="E849" s="22" t="s">
        <v>4409</v>
      </c>
      <c r="F849" s="22" t="s">
        <v>549</v>
      </c>
      <c r="G849" s="23">
        <v>18181818</v>
      </c>
      <c r="H849" s="23">
        <v>0</v>
      </c>
      <c r="I849" s="23">
        <v>233680881</v>
      </c>
      <c r="J849" s="23">
        <v>0</v>
      </c>
      <c r="K849" s="22" t="s">
        <v>5811</v>
      </c>
      <c r="L849" s="22" t="s">
        <v>5812</v>
      </c>
      <c r="M849" s="22" t="s">
        <v>692</v>
      </c>
      <c r="N849" s="22" t="s">
        <v>3159</v>
      </c>
      <c r="O849" s="22" t="s">
        <v>5774</v>
      </c>
      <c r="P849" s="22" t="s">
        <v>5774</v>
      </c>
      <c r="Q849" s="22"/>
      <c r="R849" t="str">
        <f t="shared" si="54"/>
        <v/>
      </c>
      <c r="S849" s="22" t="s">
        <v>3148</v>
      </c>
      <c r="T849" s="8">
        <f t="shared" si="51"/>
        <v>7</v>
      </c>
      <c r="U849" t="s">
        <v>573</v>
      </c>
    </row>
    <row r="850" spans="1:21" x14ac:dyDescent="0.25">
      <c r="A850" s="21">
        <v>45496</v>
      </c>
      <c r="B850" s="21">
        <v>45496</v>
      </c>
      <c r="C850" s="22" t="s">
        <v>5842</v>
      </c>
      <c r="D850" s="22" t="s">
        <v>5843</v>
      </c>
      <c r="E850" s="22" t="s">
        <v>4409</v>
      </c>
      <c r="F850" s="22" t="s">
        <v>549</v>
      </c>
      <c r="G850" s="23">
        <v>13636364</v>
      </c>
      <c r="H850" s="23">
        <v>0</v>
      </c>
      <c r="I850" s="23">
        <v>247317245</v>
      </c>
      <c r="J850" s="23">
        <v>0</v>
      </c>
      <c r="K850" s="22" t="s">
        <v>3609</v>
      </c>
      <c r="L850" s="22" t="s">
        <v>3610</v>
      </c>
      <c r="M850" s="22" t="s">
        <v>692</v>
      </c>
      <c r="N850" s="22" t="s">
        <v>3159</v>
      </c>
      <c r="O850" s="22" t="s">
        <v>5753</v>
      </c>
      <c r="P850" s="22" t="s">
        <v>5753</v>
      </c>
      <c r="Q850" s="22"/>
      <c r="R850" t="str">
        <f t="shared" si="54"/>
        <v/>
      </c>
      <c r="S850" s="22" t="s">
        <v>3148</v>
      </c>
      <c r="T850" s="8">
        <f t="shared" si="51"/>
        <v>7</v>
      </c>
      <c r="U850" t="s">
        <v>573</v>
      </c>
    </row>
    <row r="851" spans="1:21" x14ac:dyDescent="0.25">
      <c r="A851" s="21">
        <v>45497</v>
      </c>
      <c r="B851" s="21">
        <v>45497</v>
      </c>
      <c r="C851" s="22" t="s">
        <v>5845</v>
      </c>
      <c r="D851" s="22" t="s">
        <v>5846</v>
      </c>
      <c r="E851" s="22" t="s">
        <v>4409</v>
      </c>
      <c r="F851" s="22" t="s">
        <v>549</v>
      </c>
      <c r="G851" s="23">
        <v>13636364</v>
      </c>
      <c r="H851" s="23">
        <v>0</v>
      </c>
      <c r="I851" s="23">
        <v>260953609</v>
      </c>
      <c r="J851" s="23">
        <v>0</v>
      </c>
      <c r="K851" s="22" t="s">
        <v>5847</v>
      </c>
      <c r="L851" s="22" t="s">
        <v>5848</v>
      </c>
      <c r="M851" s="22" t="s">
        <v>692</v>
      </c>
      <c r="N851" s="22" t="s">
        <v>3159</v>
      </c>
      <c r="O851" s="22" t="s">
        <v>5767</v>
      </c>
      <c r="P851" s="22" t="s">
        <v>5767</v>
      </c>
      <c r="Q851" s="22"/>
      <c r="R851" t="str">
        <f t="shared" si="54"/>
        <v/>
      </c>
      <c r="S851" s="22" t="s">
        <v>3148</v>
      </c>
      <c r="T851" s="8">
        <f t="shared" si="51"/>
        <v>7</v>
      </c>
      <c r="U851" t="s">
        <v>573</v>
      </c>
    </row>
    <row r="852" spans="1:21" x14ac:dyDescent="0.25">
      <c r="A852" s="21">
        <v>45497</v>
      </c>
      <c r="B852" s="21">
        <v>45497</v>
      </c>
      <c r="C852" s="22" t="s">
        <v>5850</v>
      </c>
      <c r="D852" s="22" t="s">
        <v>5851</v>
      </c>
      <c r="E852" s="22" t="s">
        <v>4409</v>
      </c>
      <c r="F852" s="22" t="s">
        <v>549</v>
      </c>
      <c r="G852" s="23">
        <v>13636363</v>
      </c>
      <c r="H852" s="23">
        <v>0</v>
      </c>
      <c r="I852" s="23">
        <v>274589972</v>
      </c>
      <c r="J852" s="23">
        <v>0</v>
      </c>
      <c r="K852" s="22" t="s">
        <v>5852</v>
      </c>
      <c r="L852" s="22" t="s">
        <v>5853</v>
      </c>
      <c r="M852" s="22" t="s">
        <v>692</v>
      </c>
      <c r="N852" s="22" t="s">
        <v>3159</v>
      </c>
      <c r="O852" s="22" t="s">
        <v>5762</v>
      </c>
      <c r="P852" s="22" t="s">
        <v>5762</v>
      </c>
      <c r="Q852" s="22"/>
      <c r="R852" t="str">
        <f t="shared" si="54"/>
        <v/>
      </c>
      <c r="S852" s="22" t="s">
        <v>3148</v>
      </c>
      <c r="T852" s="8">
        <f t="shared" si="51"/>
        <v>7</v>
      </c>
      <c r="U852" t="s">
        <v>573</v>
      </c>
    </row>
    <row r="853" spans="1:21" x14ac:dyDescent="0.25">
      <c r="A853" s="21">
        <v>45497</v>
      </c>
      <c r="B853" s="21">
        <v>45497</v>
      </c>
      <c r="C853" s="22" t="s">
        <v>5850</v>
      </c>
      <c r="D853" s="22" t="s">
        <v>5855</v>
      </c>
      <c r="E853" s="22" t="s">
        <v>4409</v>
      </c>
      <c r="F853" s="22" t="s">
        <v>549</v>
      </c>
      <c r="G853" s="23">
        <v>13636364</v>
      </c>
      <c r="H853" s="23">
        <v>0</v>
      </c>
      <c r="I853" s="23">
        <v>288226336</v>
      </c>
      <c r="J853" s="23">
        <v>0</v>
      </c>
      <c r="K853" s="22" t="s">
        <v>5852</v>
      </c>
      <c r="L853" s="22" t="s">
        <v>5853</v>
      </c>
      <c r="M853" s="22" t="s">
        <v>692</v>
      </c>
      <c r="N853" s="22" t="s">
        <v>3159</v>
      </c>
      <c r="O853" s="22" t="s">
        <v>5758</v>
      </c>
      <c r="P853" s="22" t="s">
        <v>5758</v>
      </c>
      <c r="Q853" s="22"/>
      <c r="R853" t="str">
        <f t="shared" si="54"/>
        <v/>
      </c>
      <c r="S853" s="22" t="s">
        <v>3148</v>
      </c>
      <c r="T853" s="8">
        <f t="shared" si="51"/>
        <v>7</v>
      </c>
      <c r="U853" t="s">
        <v>573</v>
      </c>
    </row>
    <row r="854" spans="1:21" x14ac:dyDescent="0.25">
      <c r="A854" s="21">
        <v>45498</v>
      </c>
      <c r="B854" s="21">
        <v>45498</v>
      </c>
      <c r="C854" s="22" t="s">
        <v>5857</v>
      </c>
      <c r="D854" s="22" t="s">
        <v>5858</v>
      </c>
      <c r="E854" s="22" t="s">
        <v>4409</v>
      </c>
      <c r="F854" s="22" t="s">
        <v>549</v>
      </c>
      <c r="G854" s="23">
        <v>13636364</v>
      </c>
      <c r="H854" s="23">
        <v>0</v>
      </c>
      <c r="I854" s="23">
        <v>301862700</v>
      </c>
      <c r="J854" s="23">
        <v>0</v>
      </c>
      <c r="K854" s="22" t="s">
        <v>3207</v>
      </c>
      <c r="L854" s="22" t="s">
        <v>3208</v>
      </c>
      <c r="M854" s="22" t="s">
        <v>692</v>
      </c>
      <c r="N854" s="22" t="s">
        <v>3159</v>
      </c>
      <c r="O854" s="22" t="s">
        <v>5772</v>
      </c>
      <c r="P854" s="22" t="s">
        <v>5772</v>
      </c>
      <c r="Q854" s="22"/>
      <c r="R854" t="str">
        <f t="shared" si="54"/>
        <v/>
      </c>
      <c r="S854" s="22" t="s">
        <v>3148</v>
      </c>
      <c r="T854" s="8">
        <f t="shared" si="51"/>
        <v>7</v>
      </c>
      <c r="U854" t="s">
        <v>573</v>
      </c>
    </row>
    <row r="855" spans="1:21" x14ac:dyDescent="0.25">
      <c r="A855" s="21">
        <v>45498</v>
      </c>
      <c r="B855" s="21">
        <v>45498</v>
      </c>
      <c r="C855" s="22" t="s">
        <v>5860</v>
      </c>
      <c r="D855" s="22" t="s">
        <v>5861</v>
      </c>
      <c r="E855" s="22" t="s">
        <v>4409</v>
      </c>
      <c r="F855" s="22" t="s">
        <v>549</v>
      </c>
      <c r="G855" s="23">
        <v>13636364</v>
      </c>
      <c r="H855" s="23">
        <v>0</v>
      </c>
      <c r="I855" s="23">
        <v>315499064</v>
      </c>
      <c r="J855" s="23">
        <v>0</v>
      </c>
      <c r="K855" s="22" t="s">
        <v>5806</v>
      </c>
      <c r="L855" s="22" t="s">
        <v>5807</v>
      </c>
      <c r="M855" s="22" t="s">
        <v>692</v>
      </c>
      <c r="N855" s="22" t="s">
        <v>3159</v>
      </c>
      <c r="O855" s="22" t="s">
        <v>5743</v>
      </c>
      <c r="P855" s="22" t="s">
        <v>5743</v>
      </c>
      <c r="Q855" s="22"/>
      <c r="R855" t="str">
        <f t="shared" si="54"/>
        <v/>
      </c>
      <c r="S855" s="22" t="s">
        <v>3148</v>
      </c>
      <c r="T855" s="8">
        <f t="shared" si="51"/>
        <v>7</v>
      </c>
      <c r="U855" t="s">
        <v>573</v>
      </c>
    </row>
    <row r="856" spans="1:21" x14ac:dyDescent="0.25">
      <c r="A856" s="21">
        <v>45503</v>
      </c>
      <c r="B856" s="21">
        <v>45503</v>
      </c>
      <c r="C856" s="22" t="s">
        <v>5863</v>
      </c>
      <c r="D856" s="22" t="s">
        <v>5864</v>
      </c>
      <c r="E856" s="22" t="s">
        <v>4409</v>
      </c>
      <c r="F856" s="22" t="s">
        <v>748</v>
      </c>
      <c r="G856" s="23"/>
      <c r="H856" s="23">
        <v>0</v>
      </c>
      <c r="I856" s="23">
        <v>364275623</v>
      </c>
      <c r="J856" s="23">
        <v>0</v>
      </c>
      <c r="K856" s="22"/>
      <c r="L856" s="22"/>
      <c r="M856" s="22" t="s">
        <v>3257</v>
      </c>
      <c r="N856" s="22" t="s">
        <v>5865</v>
      </c>
      <c r="O856" s="22" t="s">
        <v>4453</v>
      </c>
      <c r="P856" s="22" t="s">
        <v>4453</v>
      </c>
      <c r="Q856" s="22" t="str">
        <f t="shared" ref="Q856:Q869" si="57">IFERROR(LEFT(P856,FIND("_",P856)-1),"")</f>
        <v>S1.10.06</v>
      </c>
      <c r="R856" t="str">
        <f t="shared" ref="R856:R869" si="58">IFERROR(RIGHT(P856,LEN(P856)-FIND("_",P856)),"")</f>
        <v>LUMIHanoi</v>
      </c>
      <c r="S856" s="22" t="s">
        <v>3147</v>
      </c>
      <c r="T856" s="8">
        <f t="shared" si="51"/>
        <v>7</v>
      </c>
      <c r="U856" t="s">
        <v>573</v>
      </c>
    </row>
    <row r="857" spans="1:21" x14ac:dyDescent="0.25">
      <c r="A857" s="21">
        <v>45503</v>
      </c>
      <c r="B857" s="21">
        <v>45503</v>
      </c>
      <c r="C857" s="22" t="s">
        <v>5863</v>
      </c>
      <c r="D857" s="22" t="s">
        <v>5866</v>
      </c>
      <c r="E857" s="22" t="s">
        <v>4409</v>
      </c>
      <c r="F857" s="22" t="s">
        <v>748</v>
      </c>
      <c r="G857" s="23"/>
      <c r="H857" s="23">
        <v>0</v>
      </c>
      <c r="I857" s="23">
        <v>423621084</v>
      </c>
      <c r="J857" s="23">
        <v>0</v>
      </c>
      <c r="K857" s="22"/>
      <c r="L857" s="22"/>
      <c r="M857" s="22" t="s">
        <v>3257</v>
      </c>
      <c r="N857" s="22" t="s">
        <v>5865</v>
      </c>
      <c r="O857" s="22" t="s">
        <v>4458</v>
      </c>
      <c r="P857" s="22" t="s">
        <v>4458</v>
      </c>
      <c r="Q857" s="22" t="str">
        <f t="shared" si="57"/>
        <v>S1.11.03</v>
      </c>
      <c r="R857" t="str">
        <f t="shared" si="58"/>
        <v>LUMIHanoi</v>
      </c>
      <c r="S857" s="22" t="s">
        <v>3147</v>
      </c>
      <c r="T857" s="8">
        <f t="shared" si="51"/>
        <v>7</v>
      </c>
      <c r="U857" t="s">
        <v>573</v>
      </c>
    </row>
    <row r="858" spans="1:21" x14ac:dyDescent="0.25">
      <c r="A858" s="21">
        <v>45503</v>
      </c>
      <c r="B858" s="21">
        <v>45503</v>
      </c>
      <c r="C858" s="22" t="s">
        <v>5863</v>
      </c>
      <c r="D858" s="22" t="s">
        <v>5867</v>
      </c>
      <c r="E858" s="22" t="s">
        <v>4409</v>
      </c>
      <c r="F858" s="22" t="s">
        <v>748</v>
      </c>
      <c r="G858" s="23"/>
      <c r="H858" s="23">
        <v>0</v>
      </c>
      <c r="I858" s="23">
        <v>479641670</v>
      </c>
      <c r="J858" s="23">
        <v>0</v>
      </c>
      <c r="K858" s="22"/>
      <c r="L858" s="22"/>
      <c r="M858" s="22" t="s">
        <v>3257</v>
      </c>
      <c r="N858" s="22" t="s">
        <v>5865</v>
      </c>
      <c r="O858" s="22" t="s">
        <v>4463</v>
      </c>
      <c r="P858" s="22" t="s">
        <v>4463</v>
      </c>
      <c r="Q858" s="22" t="str">
        <f t="shared" si="57"/>
        <v>S1.11.16</v>
      </c>
      <c r="R858" t="str">
        <f t="shared" si="58"/>
        <v>LUMIHanoi</v>
      </c>
      <c r="S858" s="22" t="s">
        <v>3147</v>
      </c>
      <c r="T858" s="8">
        <f t="shared" si="51"/>
        <v>7</v>
      </c>
      <c r="U858" t="s">
        <v>573</v>
      </c>
    </row>
    <row r="859" spans="1:21" x14ac:dyDescent="0.25">
      <c r="A859" s="21">
        <v>45503</v>
      </c>
      <c r="B859" s="21">
        <v>45503</v>
      </c>
      <c r="C859" s="22" t="s">
        <v>5863</v>
      </c>
      <c r="D859" s="22" t="s">
        <v>5868</v>
      </c>
      <c r="E859" s="22" t="s">
        <v>4409</v>
      </c>
      <c r="F859" s="22" t="s">
        <v>748</v>
      </c>
      <c r="G859" s="23"/>
      <c r="H859" s="23">
        <v>0</v>
      </c>
      <c r="I859" s="23">
        <v>605728581</v>
      </c>
      <c r="J859" s="23">
        <v>0</v>
      </c>
      <c r="K859" s="22"/>
      <c r="L859" s="22"/>
      <c r="M859" s="22" t="s">
        <v>3257</v>
      </c>
      <c r="N859" s="22" t="s">
        <v>5865</v>
      </c>
      <c r="O859" s="22" t="s">
        <v>4466</v>
      </c>
      <c r="P859" s="22" t="s">
        <v>4466</v>
      </c>
      <c r="Q859" s="22" t="str">
        <f t="shared" si="57"/>
        <v>S1.23.05</v>
      </c>
      <c r="R859" t="str">
        <f t="shared" si="58"/>
        <v>LUMIHanoi</v>
      </c>
      <c r="S859" s="22" t="s">
        <v>3147</v>
      </c>
      <c r="T859" s="8">
        <f t="shared" si="51"/>
        <v>7</v>
      </c>
      <c r="U859" t="s">
        <v>573</v>
      </c>
    </row>
    <row r="860" spans="1:21" x14ac:dyDescent="0.25">
      <c r="A860" s="21">
        <v>45503</v>
      </c>
      <c r="B860" s="21">
        <v>45503</v>
      </c>
      <c r="C860" s="22" t="s">
        <v>5863</v>
      </c>
      <c r="D860" s="22" t="s">
        <v>5869</v>
      </c>
      <c r="E860" s="22" t="s">
        <v>4409</v>
      </c>
      <c r="F860" s="22" t="s">
        <v>748</v>
      </c>
      <c r="G860" s="23"/>
      <c r="H860" s="23">
        <v>0</v>
      </c>
      <c r="I860" s="23">
        <v>732154827</v>
      </c>
      <c r="J860" s="23">
        <v>0</v>
      </c>
      <c r="K860" s="22"/>
      <c r="L860" s="22"/>
      <c r="M860" s="22" t="s">
        <v>3257</v>
      </c>
      <c r="N860" s="22" t="s">
        <v>5865</v>
      </c>
      <c r="O860" s="22" t="s">
        <v>4469</v>
      </c>
      <c r="P860" s="22" t="s">
        <v>4469</v>
      </c>
      <c r="Q860" s="22" t="str">
        <f t="shared" si="57"/>
        <v>S1.28.03</v>
      </c>
      <c r="R860" t="str">
        <f t="shared" si="58"/>
        <v>LUMIHanoi</v>
      </c>
      <c r="S860" s="22" t="s">
        <v>3147</v>
      </c>
      <c r="T860" s="8">
        <f t="shared" si="51"/>
        <v>7</v>
      </c>
      <c r="U860" t="s">
        <v>573</v>
      </c>
    </row>
    <row r="861" spans="1:21" x14ac:dyDescent="0.25">
      <c r="A861" s="21">
        <v>45503</v>
      </c>
      <c r="B861" s="21">
        <v>45503</v>
      </c>
      <c r="C861" s="22" t="s">
        <v>5863</v>
      </c>
      <c r="D861" s="22" t="s">
        <v>5870</v>
      </c>
      <c r="E861" s="22" t="s">
        <v>4409</v>
      </c>
      <c r="F861" s="22" t="s">
        <v>748</v>
      </c>
      <c r="G861" s="23"/>
      <c r="H861" s="23">
        <v>0</v>
      </c>
      <c r="I861" s="23">
        <v>810229593</v>
      </c>
      <c r="J861" s="23">
        <v>0</v>
      </c>
      <c r="K861" s="22"/>
      <c r="L861" s="22"/>
      <c r="M861" s="22" t="s">
        <v>3257</v>
      </c>
      <c r="N861" s="22" t="s">
        <v>5865</v>
      </c>
      <c r="O861" s="22" t="s">
        <v>4495</v>
      </c>
      <c r="P861" s="22" t="s">
        <v>4495</v>
      </c>
      <c r="Q861" s="22" t="str">
        <f t="shared" si="57"/>
        <v>S3.28.02</v>
      </c>
      <c r="R861" t="str">
        <f t="shared" si="58"/>
        <v>LUMIHanoi</v>
      </c>
      <c r="S861" s="22" t="s">
        <v>3147</v>
      </c>
      <c r="T861" s="8">
        <f t="shared" ref="T861:T924" si="59">+MONTH(A861)</f>
        <v>7</v>
      </c>
      <c r="U861" t="s">
        <v>573</v>
      </c>
    </row>
    <row r="862" spans="1:21" x14ac:dyDescent="0.25">
      <c r="A862" s="21">
        <v>45503</v>
      </c>
      <c r="B862" s="21">
        <v>45503</v>
      </c>
      <c r="C862" s="22" t="s">
        <v>5863</v>
      </c>
      <c r="D862" s="22" t="s">
        <v>5871</v>
      </c>
      <c r="E862" s="22" t="s">
        <v>4409</v>
      </c>
      <c r="F862" s="22" t="s">
        <v>748</v>
      </c>
      <c r="G862" s="23"/>
      <c r="H862" s="23">
        <v>0</v>
      </c>
      <c r="I862" s="23">
        <v>929117587</v>
      </c>
      <c r="J862" s="23">
        <v>0</v>
      </c>
      <c r="K862" s="22"/>
      <c r="L862" s="22"/>
      <c r="M862" s="22" t="s">
        <v>3257</v>
      </c>
      <c r="N862" s="22" t="s">
        <v>5865</v>
      </c>
      <c r="O862" s="22" t="s">
        <v>4501</v>
      </c>
      <c r="P862" s="22" t="s">
        <v>4501</v>
      </c>
      <c r="Q862" s="22" t="str">
        <f t="shared" si="57"/>
        <v>S3.28.05</v>
      </c>
      <c r="R862" t="str">
        <f t="shared" si="58"/>
        <v>LUMIHanoi</v>
      </c>
      <c r="S862" s="22" t="s">
        <v>3147</v>
      </c>
      <c r="T862" s="8">
        <f t="shared" si="59"/>
        <v>7</v>
      </c>
      <c r="U862" t="s">
        <v>573</v>
      </c>
    </row>
    <row r="863" spans="1:21" x14ac:dyDescent="0.25">
      <c r="A863" s="21">
        <v>45503</v>
      </c>
      <c r="B863" s="21">
        <v>45503</v>
      </c>
      <c r="C863" s="22" t="s">
        <v>5863</v>
      </c>
      <c r="D863" s="22" t="s">
        <v>5872</v>
      </c>
      <c r="E863" s="22" t="s">
        <v>4409</v>
      </c>
      <c r="F863" s="22" t="s">
        <v>748</v>
      </c>
      <c r="G863" s="23"/>
      <c r="H863" s="23">
        <v>0</v>
      </c>
      <c r="I863" s="23">
        <v>1047761956</v>
      </c>
      <c r="J863" s="23">
        <v>0</v>
      </c>
      <c r="K863" s="22"/>
      <c r="L863" s="22"/>
      <c r="M863" s="22" t="s">
        <v>3257</v>
      </c>
      <c r="N863" s="22" t="s">
        <v>5865</v>
      </c>
      <c r="O863" s="22" t="s">
        <v>5873</v>
      </c>
      <c r="P863" s="22" t="s">
        <v>5873</v>
      </c>
      <c r="Q863" s="22" t="str">
        <f t="shared" si="57"/>
        <v>S3.28.08</v>
      </c>
      <c r="R863" t="str">
        <f t="shared" si="58"/>
        <v>LUMIHanoi</v>
      </c>
      <c r="S863" s="22" t="s">
        <v>3147</v>
      </c>
      <c r="T863" s="8">
        <f t="shared" si="59"/>
        <v>7</v>
      </c>
      <c r="U863" t="s">
        <v>573</v>
      </c>
    </row>
    <row r="864" spans="1:21" x14ac:dyDescent="0.25">
      <c r="A864" s="21">
        <v>45503</v>
      </c>
      <c r="B864" s="21">
        <v>45503</v>
      </c>
      <c r="C864" s="22" t="s">
        <v>5863</v>
      </c>
      <c r="D864" s="22" t="s">
        <v>5874</v>
      </c>
      <c r="E864" s="22" t="s">
        <v>4409</v>
      </c>
      <c r="F864" s="22" t="s">
        <v>748</v>
      </c>
      <c r="G864" s="23"/>
      <c r="H864" s="23">
        <v>0</v>
      </c>
      <c r="I864" s="23">
        <v>1102795333</v>
      </c>
      <c r="J864" s="23">
        <v>0</v>
      </c>
      <c r="K864" s="22"/>
      <c r="L864" s="22"/>
      <c r="M864" s="22" t="s">
        <v>3257</v>
      </c>
      <c r="N864" s="22" t="s">
        <v>5865</v>
      </c>
      <c r="O864" s="22" t="s">
        <v>4538</v>
      </c>
      <c r="P864" s="22" t="s">
        <v>4538</v>
      </c>
      <c r="Q864" s="22" t="str">
        <f t="shared" si="57"/>
        <v>S6.04.15</v>
      </c>
      <c r="R864" t="str">
        <f t="shared" si="58"/>
        <v>LUMIHanoi</v>
      </c>
      <c r="S864" s="22" t="s">
        <v>3147</v>
      </c>
      <c r="T864" s="8">
        <f t="shared" si="59"/>
        <v>7</v>
      </c>
      <c r="U864" t="s">
        <v>573</v>
      </c>
    </row>
    <row r="865" spans="1:21" x14ac:dyDescent="0.25">
      <c r="A865" s="21">
        <v>45503</v>
      </c>
      <c r="B865" s="21">
        <v>45503</v>
      </c>
      <c r="C865" s="22" t="s">
        <v>5863</v>
      </c>
      <c r="D865" s="22" t="s">
        <v>5875</v>
      </c>
      <c r="E865" s="22" t="s">
        <v>4409</v>
      </c>
      <c r="F865" s="22" t="s">
        <v>748</v>
      </c>
      <c r="G865" s="23"/>
      <c r="H865" s="23">
        <v>0</v>
      </c>
      <c r="I865" s="23">
        <v>1155105505</v>
      </c>
      <c r="J865" s="23">
        <v>0</v>
      </c>
      <c r="K865" s="22"/>
      <c r="L865" s="22"/>
      <c r="M865" s="22" t="s">
        <v>3257</v>
      </c>
      <c r="N865" s="22" t="s">
        <v>5865</v>
      </c>
      <c r="O865" s="22" t="s">
        <v>4475</v>
      </c>
      <c r="P865" s="22" t="s">
        <v>4475</v>
      </c>
      <c r="Q865" s="22" t="str">
        <f t="shared" si="57"/>
        <v>S6.04.20</v>
      </c>
      <c r="R865" t="str">
        <f t="shared" si="58"/>
        <v>LUMIHanoi</v>
      </c>
      <c r="S865" s="22" t="s">
        <v>3147</v>
      </c>
      <c r="T865" s="8">
        <f t="shared" si="59"/>
        <v>7</v>
      </c>
      <c r="U865" t="s">
        <v>573</v>
      </c>
    </row>
    <row r="866" spans="1:21" x14ac:dyDescent="0.25">
      <c r="A866" s="21">
        <v>45503</v>
      </c>
      <c r="B866" s="21">
        <v>45503</v>
      </c>
      <c r="C866" s="22" t="s">
        <v>5863</v>
      </c>
      <c r="D866" s="22" t="s">
        <v>5876</v>
      </c>
      <c r="E866" s="22" t="s">
        <v>4409</v>
      </c>
      <c r="F866" s="22" t="s">
        <v>748</v>
      </c>
      <c r="G866" s="23"/>
      <c r="H866" s="23">
        <v>0</v>
      </c>
      <c r="I866" s="23">
        <v>1209580778</v>
      </c>
      <c r="J866" s="23">
        <v>0</v>
      </c>
      <c r="K866" s="22"/>
      <c r="L866" s="22"/>
      <c r="M866" s="22" t="s">
        <v>3257</v>
      </c>
      <c r="N866" s="22" t="s">
        <v>5865</v>
      </c>
      <c r="O866" s="22" t="s">
        <v>4472</v>
      </c>
      <c r="P866" s="22" t="s">
        <v>4472</v>
      </c>
      <c r="Q866" s="22" t="str">
        <f t="shared" si="57"/>
        <v>S6.24.16</v>
      </c>
      <c r="R866" t="str">
        <f t="shared" si="58"/>
        <v>LUMIHanoi</v>
      </c>
      <c r="S866" s="22" t="s">
        <v>3147</v>
      </c>
      <c r="T866" s="8">
        <f t="shared" si="59"/>
        <v>7</v>
      </c>
      <c r="U866" t="s">
        <v>573</v>
      </c>
    </row>
    <row r="867" spans="1:21" x14ac:dyDescent="0.25">
      <c r="A867" s="21">
        <v>45503</v>
      </c>
      <c r="B867" s="21">
        <v>45503</v>
      </c>
      <c r="C867" s="22" t="s">
        <v>5863</v>
      </c>
      <c r="D867" s="22" t="s">
        <v>5877</v>
      </c>
      <c r="E867" s="22" t="s">
        <v>4409</v>
      </c>
      <c r="F867" s="22" t="s">
        <v>748</v>
      </c>
      <c r="G867" s="23"/>
      <c r="H867" s="23">
        <v>0</v>
      </c>
      <c r="I867" s="23">
        <v>1265201170</v>
      </c>
      <c r="J867" s="23">
        <v>0</v>
      </c>
      <c r="K867" s="22"/>
      <c r="L867" s="22"/>
      <c r="M867" s="22" t="s">
        <v>3257</v>
      </c>
      <c r="N867" s="22" t="s">
        <v>5865</v>
      </c>
      <c r="O867" s="22" t="s">
        <v>4480</v>
      </c>
      <c r="P867" s="22" t="s">
        <v>4480</v>
      </c>
      <c r="Q867" s="22" t="str">
        <f t="shared" si="57"/>
        <v>S6.30.11</v>
      </c>
      <c r="R867" t="str">
        <f t="shared" si="58"/>
        <v>LUMIHanoi</v>
      </c>
      <c r="S867" s="22" t="s">
        <v>3147</v>
      </c>
      <c r="T867" s="8">
        <f t="shared" si="59"/>
        <v>7</v>
      </c>
      <c r="U867" t="s">
        <v>573</v>
      </c>
    </row>
    <row r="868" spans="1:21" x14ac:dyDescent="0.25">
      <c r="A868" s="21">
        <v>45503</v>
      </c>
      <c r="B868" s="21">
        <v>45503</v>
      </c>
      <c r="C868" s="22" t="s">
        <v>5863</v>
      </c>
      <c r="D868" s="22" t="s">
        <v>5878</v>
      </c>
      <c r="E868" s="22" t="s">
        <v>4409</v>
      </c>
      <c r="F868" s="22" t="s">
        <v>748</v>
      </c>
      <c r="G868" s="23"/>
      <c r="H868" s="23">
        <v>0</v>
      </c>
      <c r="I868" s="23">
        <v>1319328293</v>
      </c>
      <c r="J868" s="23">
        <v>0</v>
      </c>
      <c r="K868" s="22"/>
      <c r="L868" s="22"/>
      <c r="M868" s="22" t="s">
        <v>3257</v>
      </c>
      <c r="N868" s="22" t="s">
        <v>5865</v>
      </c>
      <c r="O868" s="22" t="s">
        <v>4513</v>
      </c>
      <c r="P868" s="22" t="s">
        <v>4513</v>
      </c>
      <c r="Q868" s="22" t="str">
        <f t="shared" si="57"/>
        <v>S6.30.15</v>
      </c>
      <c r="R868" t="str">
        <f t="shared" si="58"/>
        <v>LUMIHanoi</v>
      </c>
      <c r="S868" s="22" t="s">
        <v>3147</v>
      </c>
      <c r="T868" s="8">
        <f t="shared" si="59"/>
        <v>7</v>
      </c>
      <c r="U868" t="s">
        <v>573</v>
      </c>
    </row>
    <row r="869" spans="1:21" x14ac:dyDescent="0.25">
      <c r="A869" s="21">
        <v>45503</v>
      </c>
      <c r="B869" s="21">
        <v>45503</v>
      </c>
      <c r="C869" s="22" t="s">
        <v>5863</v>
      </c>
      <c r="D869" s="22" t="s">
        <v>5879</v>
      </c>
      <c r="E869" s="22" t="s">
        <v>4409</v>
      </c>
      <c r="F869" s="22" t="s">
        <v>748</v>
      </c>
      <c r="G869" s="23"/>
      <c r="H869" s="23">
        <v>0</v>
      </c>
      <c r="I869" s="23">
        <v>1414303245</v>
      </c>
      <c r="J869" s="23">
        <v>0</v>
      </c>
      <c r="K869" s="22"/>
      <c r="L869" s="22"/>
      <c r="M869" s="22" t="s">
        <v>3257</v>
      </c>
      <c r="N869" s="22" t="s">
        <v>5865</v>
      </c>
      <c r="O869" s="22" t="s">
        <v>5880</v>
      </c>
      <c r="P869" s="22" t="s">
        <v>5880</v>
      </c>
      <c r="Q869" s="22" t="str">
        <f t="shared" si="57"/>
        <v>S2.33.01</v>
      </c>
      <c r="R869" t="str">
        <f t="shared" si="58"/>
        <v>LUMIHanoi</v>
      </c>
      <c r="S869" s="22" t="s">
        <v>3147</v>
      </c>
      <c r="T869" s="8">
        <f t="shared" si="59"/>
        <v>7</v>
      </c>
      <c r="U869" t="s">
        <v>573</v>
      </c>
    </row>
    <row r="870" spans="1:21" x14ac:dyDescent="0.25">
      <c r="A870" s="21">
        <v>45504</v>
      </c>
      <c r="B870" s="21">
        <v>45504</v>
      </c>
      <c r="C870" s="22" t="s">
        <v>5881</v>
      </c>
      <c r="D870" s="22" t="s">
        <v>5882</v>
      </c>
      <c r="E870" s="22" t="s">
        <v>4409</v>
      </c>
      <c r="F870" s="22" t="s">
        <v>4154</v>
      </c>
      <c r="G870" s="23"/>
      <c r="H870" s="23"/>
      <c r="I870" s="23">
        <v>-157625820</v>
      </c>
      <c r="J870" s="23">
        <v>0</v>
      </c>
      <c r="K870" s="22"/>
      <c r="L870" s="22"/>
      <c r="M870" s="22"/>
      <c r="N870" s="22"/>
      <c r="O870" s="22"/>
      <c r="P870" s="22"/>
      <c r="Q870" s="22"/>
      <c r="R870" s="22"/>
      <c r="T870" s="8">
        <f t="shared" si="59"/>
        <v>7</v>
      </c>
      <c r="U870" t="s">
        <v>573</v>
      </c>
    </row>
    <row r="871" spans="1:21" x14ac:dyDescent="0.25">
      <c r="A871" s="21">
        <v>45504</v>
      </c>
      <c r="B871" s="21">
        <v>45504</v>
      </c>
      <c r="C871" s="22" t="s">
        <v>5883</v>
      </c>
      <c r="D871" s="22" t="s">
        <v>5884</v>
      </c>
      <c r="E871" s="22" t="s">
        <v>4409</v>
      </c>
      <c r="F871" s="22" t="s">
        <v>748</v>
      </c>
      <c r="G871" s="23">
        <v>88639424</v>
      </c>
      <c r="H871" s="23">
        <v>0</v>
      </c>
      <c r="I871" s="23">
        <v>-68986396</v>
      </c>
      <c r="J871" s="23">
        <v>0</v>
      </c>
      <c r="K871" s="22"/>
      <c r="L871" s="22"/>
      <c r="M871" s="22" t="s">
        <v>3187</v>
      </c>
      <c r="N871" s="22" t="s">
        <v>3155</v>
      </c>
      <c r="O871" s="22" t="s">
        <v>5674</v>
      </c>
      <c r="P871" s="22" t="s">
        <v>5674</v>
      </c>
      <c r="Q871" s="22" t="str">
        <f t="shared" ref="Q871:Q886" si="60">IFERROR(LEFT(P871,FIND("_",P871)-1),"")</f>
        <v>T21703A</v>
      </c>
      <c r="R871" t="str">
        <f t="shared" ref="R871:R886" si="61">IFERROR(RIGHT(P871,LEN(P871)-FIND("_",P871)),"")</f>
        <v>Ponte</v>
      </c>
      <c r="S871" s="22" t="s">
        <v>3146</v>
      </c>
      <c r="T871" s="8">
        <f t="shared" si="59"/>
        <v>7</v>
      </c>
      <c r="U871" t="s">
        <v>573</v>
      </c>
    </row>
    <row r="872" spans="1:21" x14ac:dyDescent="0.25">
      <c r="A872" s="21">
        <v>45504</v>
      </c>
      <c r="B872" s="21">
        <v>45504</v>
      </c>
      <c r="C872" s="22" t="s">
        <v>5883</v>
      </c>
      <c r="D872" s="22" t="s">
        <v>5885</v>
      </c>
      <c r="E872" s="22" t="s">
        <v>4409</v>
      </c>
      <c r="F872" s="22" t="s">
        <v>748</v>
      </c>
      <c r="G872" s="23">
        <v>46527573</v>
      </c>
      <c r="H872" s="23">
        <v>0</v>
      </c>
      <c r="I872" s="23">
        <v>-22458823</v>
      </c>
      <c r="J872" s="23">
        <v>0</v>
      </c>
      <c r="K872" s="22"/>
      <c r="L872" s="22"/>
      <c r="M872" s="22" t="s">
        <v>3187</v>
      </c>
      <c r="N872" s="22" t="s">
        <v>3155</v>
      </c>
      <c r="O872" s="22" t="s">
        <v>5676</v>
      </c>
      <c r="P872" s="22" t="s">
        <v>5676</v>
      </c>
      <c r="Q872" s="22" t="str">
        <f t="shared" si="60"/>
        <v>T21702</v>
      </c>
      <c r="R872" t="str">
        <f t="shared" si="61"/>
        <v>Ponte</v>
      </c>
      <c r="S872" s="22" t="s">
        <v>3146</v>
      </c>
      <c r="T872" s="8">
        <f t="shared" si="59"/>
        <v>7</v>
      </c>
      <c r="U872" t="s">
        <v>573</v>
      </c>
    </row>
    <row r="873" spans="1:21" x14ac:dyDescent="0.25">
      <c r="A873" s="21">
        <v>45504</v>
      </c>
      <c r="B873" s="21">
        <v>45504</v>
      </c>
      <c r="C873" s="22" t="s">
        <v>5883</v>
      </c>
      <c r="D873" s="22" t="s">
        <v>5886</v>
      </c>
      <c r="E873" s="22" t="s">
        <v>4409</v>
      </c>
      <c r="F873" s="22" t="s">
        <v>748</v>
      </c>
      <c r="G873" s="23">
        <v>22458823</v>
      </c>
      <c r="H873" s="23">
        <v>0</v>
      </c>
      <c r="I873" s="23">
        <v>0</v>
      </c>
      <c r="J873" s="23">
        <v>0</v>
      </c>
      <c r="K873" s="22"/>
      <c r="L873" s="22"/>
      <c r="M873" s="22" t="s">
        <v>3187</v>
      </c>
      <c r="N873" s="22" t="s">
        <v>3155</v>
      </c>
      <c r="O873" s="22" t="s">
        <v>5685</v>
      </c>
      <c r="P873" s="22" t="s">
        <v>5685</v>
      </c>
      <c r="Q873" s="22" t="str">
        <f t="shared" si="60"/>
        <v>T21207</v>
      </c>
      <c r="R873" t="str">
        <f t="shared" si="61"/>
        <v>Ponte</v>
      </c>
      <c r="S873" s="22" t="s">
        <v>3146</v>
      </c>
      <c r="T873" s="8">
        <f t="shared" si="59"/>
        <v>7</v>
      </c>
      <c r="U873" t="s">
        <v>573</v>
      </c>
    </row>
    <row r="874" spans="1:21" x14ac:dyDescent="0.25">
      <c r="A874" s="21">
        <v>45506</v>
      </c>
      <c r="B874" s="21">
        <v>45506</v>
      </c>
      <c r="C874" s="22" t="s">
        <v>5887</v>
      </c>
      <c r="D874" s="22" t="s">
        <v>5888</v>
      </c>
      <c r="E874" s="22" t="s">
        <v>4409</v>
      </c>
      <c r="F874" s="22" t="s">
        <v>549</v>
      </c>
      <c r="G874" s="23">
        <v>46833402</v>
      </c>
      <c r="H874" s="23">
        <v>0</v>
      </c>
      <c r="I874" s="23">
        <v>46833402</v>
      </c>
      <c r="J874" s="23">
        <v>0</v>
      </c>
      <c r="K874" s="22" t="s">
        <v>3515</v>
      </c>
      <c r="L874" s="22" t="s">
        <v>3516</v>
      </c>
      <c r="M874" s="22" t="s">
        <v>3257</v>
      </c>
      <c r="N874" s="22" t="s">
        <v>5865</v>
      </c>
      <c r="O874" s="22" t="s">
        <v>5587</v>
      </c>
      <c r="P874" s="22" t="s">
        <v>5587</v>
      </c>
      <c r="Q874" s="22" t="str">
        <f t="shared" si="60"/>
        <v>T22305</v>
      </c>
      <c r="R874" t="str">
        <f t="shared" si="61"/>
        <v>Ponte</v>
      </c>
      <c r="S874" s="22" t="s">
        <v>3147</v>
      </c>
      <c r="T874" s="8">
        <f t="shared" si="59"/>
        <v>8</v>
      </c>
      <c r="U874" t="s">
        <v>573</v>
      </c>
    </row>
    <row r="875" spans="1:21" x14ac:dyDescent="0.25">
      <c r="A875" s="21">
        <v>45506</v>
      </c>
      <c r="B875" s="21">
        <v>45506</v>
      </c>
      <c r="C875" s="22" t="s">
        <v>5890</v>
      </c>
      <c r="D875" s="22" t="s">
        <v>5891</v>
      </c>
      <c r="E875" s="22" t="s">
        <v>4409</v>
      </c>
      <c r="F875" s="22" t="s">
        <v>549</v>
      </c>
      <c r="G875" s="23">
        <v>23879018</v>
      </c>
      <c r="H875" s="23">
        <v>0</v>
      </c>
      <c r="I875" s="23">
        <v>70712420</v>
      </c>
      <c r="J875" s="23">
        <v>0</v>
      </c>
      <c r="K875" s="22" t="s">
        <v>5561</v>
      </c>
      <c r="L875" s="22" t="s">
        <v>5562</v>
      </c>
      <c r="M875" s="22" t="s">
        <v>3257</v>
      </c>
      <c r="N875" s="22" t="s">
        <v>5865</v>
      </c>
      <c r="O875" s="22" t="s">
        <v>5563</v>
      </c>
      <c r="P875" s="22" t="s">
        <v>5563</v>
      </c>
      <c r="Q875" s="22" t="str">
        <f t="shared" si="60"/>
        <v>T112A03A</v>
      </c>
      <c r="R875" t="str">
        <f t="shared" si="61"/>
        <v>Ponte</v>
      </c>
      <c r="S875" s="22" t="s">
        <v>3147</v>
      </c>
      <c r="T875" s="8">
        <f t="shared" si="59"/>
        <v>8</v>
      </c>
      <c r="U875" t="s">
        <v>573</v>
      </c>
    </row>
    <row r="876" spans="1:21" x14ac:dyDescent="0.25">
      <c r="A876" s="21">
        <v>45506</v>
      </c>
      <c r="B876" s="21">
        <v>45506</v>
      </c>
      <c r="C876" s="22" t="s">
        <v>5893</v>
      </c>
      <c r="D876" s="22" t="s">
        <v>5894</v>
      </c>
      <c r="E876" s="22" t="s">
        <v>4409</v>
      </c>
      <c r="F876" s="22" t="s">
        <v>549</v>
      </c>
      <c r="G876" s="23">
        <v>24536177</v>
      </c>
      <c r="H876" s="23">
        <v>0</v>
      </c>
      <c r="I876" s="23">
        <v>95248597</v>
      </c>
      <c r="J876" s="23">
        <v>0</v>
      </c>
      <c r="K876" s="22" t="s">
        <v>4079</v>
      </c>
      <c r="L876" s="22" t="s">
        <v>4080</v>
      </c>
      <c r="M876" s="22" t="s">
        <v>3257</v>
      </c>
      <c r="N876" s="22" t="s">
        <v>5865</v>
      </c>
      <c r="O876" s="22" t="s">
        <v>5546</v>
      </c>
      <c r="P876" s="22" t="s">
        <v>5546</v>
      </c>
      <c r="Q876" s="22" t="str">
        <f t="shared" si="60"/>
        <v>T22308</v>
      </c>
      <c r="R876" t="str">
        <f t="shared" si="61"/>
        <v>Ponte</v>
      </c>
      <c r="S876" s="22" t="s">
        <v>3147</v>
      </c>
      <c r="T876" s="8">
        <f t="shared" si="59"/>
        <v>8</v>
      </c>
      <c r="U876" t="s">
        <v>573</v>
      </c>
    </row>
    <row r="877" spans="1:21" x14ac:dyDescent="0.25">
      <c r="A877" s="21">
        <v>45506</v>
      </c>
      <c r="B877" s="21">
        <v>45506</v>
      </c>
      <c r="C877" s="22" t="s">
        <v>5893</v>
      </c>
      <c r="D877" s="22" t="s">
        <v>5896</v>
      </c>
      <c r="E877" s="22" t="s">
        <v>4409</v>
      </c>
      <c r="F877" s="22" t="s">
        <v>549</v>
      </c>
      <c r="G877" s="23">
        <v>29862255</v>
      </c>
      <c r="H877" s="23">
        <v>0</v>
      </c>
      <c r="I877" s="23">
        <v>125110852</v>
      </c>
      <c r="J877" s="23">
        <v>0</v>
      </c>
      <c r="K877" s="22" t="s">
        <v>4079</v>
      </c>
      <c r="L877" s="22" t="s">
        <v>4080</v>
      </c>
      <c r="M877" s="22" t="s">
        <v>3257</v>
      </c>
      <c r="N877" s="22" t="s">
        <v>5865</v>
      </c>
      <c r="O877" s="22" t="s">
        <v>5691</v>
      </c>
      <c r="P877" s="22" t="s">
        <v>5691</v>
      </c>
      <c r="Q877" s="22" t="str">
        <f t="shared" si="60"/>
        <v>T10605</v>
      </c>
      <c r="R877" t="str">
        <f t="shared" si="61"/>
        <v>Ponte</v>
      </c>
      <c r="S877" s="22" t="s">
        <v>3147</v>
      </c>
      <c r="T877" s="8">
        <f t="shared" si="59"/>
        <v>8</v>
      </c>
      <c r="U877" t="s">
        <v>573</v>
      </c>
    </row>
    <row r="878" spans="1:21" x14ac:dyDescent="0.25">
      <c r="A878" s="21">
        <v>45507</v>
      </c>
      <c r="B878" s="21">
        <v>45507</v>
      </c>
      <c r="C878" s="22" t="s">
        <v>5898</v>
      </c>
      <c r="D878" s="22" t="s">
        <v>5899</v>
      </c>
      <c r="E878" s="22" t="s">
        <v>4409</v>
      </c>
      <c r="F878" s="22" t="s">
        <v>549</v>
      </c>
      <c r="G878" s="23">
        <v>24196897</v>
      </c>
      <c r="H878" s="23">
        <v>0</v>
      </c>
      <c r="I878" s="23">
        <v>149307749</v>
      </c>
      <c r="J878" s="23">
        <v>0</v>
      </c>
      <c r="K878" s="22" t="s">
        <v>5597</v>
      </c>
      <c r="L878" s="22" t="s">
        <v>5598</v>
      </c>
      <c r="M878" s="22" t="s">
        <v>3257</v>
      </c>
      <c r="N878" s="22" t="s">
        <v>5865</v>
      </c>
      <c r="O878" s="22" t="s">
        <v>5599</v>
      </c>
      <c r="P878" s="22" t="s">
        <v>5599</v>
      </c>
      <c r="Q878" s="22" t="str">
        <f t="shared" si="60"/>
        <v>T10509</v>
      </c>
      <c r="R878" t="str">
        <f t="shared" si="61"/>
        <v>Ponte</v>
      </c>
      <c r="S878" s="22" t="s">
        <v>3147</v>
      </c>
      <c r="T878" s="8">
        <f t="shared" si="59"/>
        <v>8</v>
      </c>
      <c r="U878" t="s">
        <v>573</v>
      </c>
    </row>
    <row r="879" spans="1:21" x14ac:dyDescent="0.25">
      <c r="A879" s="21">
        <v>45509</v>
      </c>
      <c r="B879" s="21">
        <v>45509</v>
      </c>
      <c r="C879" s="22" t="s">
        <v>5901</v>
      </c>
      <c r="D879" s="22" t="s">
        <v>5902</v>
      </c>
      <c r="E879" s="22" t="s">
        <v>4409</v>
      </c>
      <c r="F879" s="22" t="s">
        <v>549</v>
      </c>
      <c r="G879" s="23">
        <v>20268082</v>
      </c>
      <c r="H879" s="23">
        <v>0</v>
      </c>
      <c r="I879" s="23">
        <v>169575831</v>
      </c>
      <c r="J879" s="23">
        <v>0</v>
      </c>
      <c r="K879" s="22" t="s">
        <v>3287</v>
      </c>
      <c r="L879" s="22" t="s">
        <v>3288</v>
      </c>
      <c r="M879" s="22" t="s">
        <v>3146</v>
      </c>
      <c r="N879" s="22" t="s">
        <v>3157</v>
      </c>
      <c r="O879" s="22" t="s">
        <v>5685</v>
      </c>
      <c r="P879" s="22" t="s">
        <v>5685</v>
      </c>
      <c r="Q879" s="22" t="str">
        <f t="shared" si="60"/>
        <v>T21207</v>
      </c>
      <c r="R879" t="str">
        <f t="shared" si="61"/>
        <v>Ponte</v>
      </c>
      <c r="S879" s="22" t="s">
        <v>3146</v>
      </c>
      <c r="T879" s="8">
        <f t="shared" si="59"/>
        <v>8</v>
      </c>
      <c r="U879" t="s">
        <v>573</v>
      </c>
    </row>
    <row r="880" spans="1:21" x14ac:dyDescent="0.25">
      <c r="A880" s="21">
        <v>45509</v>
      </c>
      <c r="B880" s="21">
        <v>45509</v>
      </c>
      <c r="C880" s="22" t="s">
        <v>5901</v>
      </c>
      <c r="D880" s="22" t="s">
        <v>5904</v>
      </c>
      <c r="E880" s="22" t="s">
        <v>4409</v>
      </c>
      <c r="F880" s="22" t="s">
        <v>549</v>
      </c>
      <c r="G880" s="23">
        <v>20219568</v>
      </c>
      <c r="H880" s="23">
        <v>0</v>
      </c>
      <c r="I880" s="23">
        <v>189795399</v>
      </c>
      <c r="J880" s="23">
        <v>0</v>
      </c>
      <c r="K880" s="22" t="s">
        <v>3287</v>
      </c>
      <c r="L880" s="22" t="s">
        <v>3288</v>
      </c>
      <c r="M880" s="22" t="s">
        <v>3146</v>
      </c>
      <c r="N880" s="22" t="s">
        <v>3157</v>
      </c>
      <c r="O880" s="22" t="s">
        <v>163</v>
      </c>
      <c r="P880" s="22" t="s">
        <v>5687</v>
      </c>
      <c r="Q880" s="22" t="str">
        <f t="shared" si="60"/>
        <v>T103A01</v>
      </c>
      <c r="R880" t="str">
        <f t="shared" si="61"/>
        <v>Ponte</v>
      </c>
      <c r="S880" s="22" t="s">
        <v>3146</v>
      </c>
      <c r="T880" s="8">
        <f t="shared" si="59"/>
        <v>8</v>
      </c>
      <c r="U880" t="s">
        <v>573</v>
      </c>
    </row>
    <row r="881" spans="1:21" x14ac:dyDescent="0.25">
      <c r="A881" s="21">
        <v>45509</v>
      </c>
      <c r="B881" s="21">
        <v>45509</v>
      </c>
      <c r="C881" s="22" t="s">
        <v>5901</v>
      </c>
      <c r="D881" s="22" t="s">
        <v>5906</v>
      </c>
      <c r="E881" s="22" t="s">
        <v>4409</v>
      </c>
      <c r="F881" s="22" t="s">
        <v>549</v>
      </c>
      <c r="G881" s="23">
        <v>24231314</v>
      </c>
      <c r="H881" s="23">
        <v>0</v>
      </c>
      <c r="I881" s="23">
        <v>214026713</v>
      </c>
      <c r="J881" s="23">
        <v>0</v>
      </c>
      <c r="K881" s="22" t="s">
        <v>3287</v>
      </c>
      <c r="L881" s="22" t="s">
        <v>3288</v>
      </c>
      <c r="M881" s="22" t="s">
        <v>3146</v>
      </c>
      <c r="N881" s="22" t="s">
        <v>3157</v>
      </c>
      <c r="O881" s="22" t="s">
        <v>5542</v>
      </c>
      <c r="P881" s="22" t="s">
        <v>5542</v>
      </c>
      <c r="Q881" s="22" t="str">
        <f t="shared" si="60"/>
        <v>T11709</v>
      </c>
      <c r="R881" t="str">
        <f t="shared" si="61"/>
        <v>Ponte</v>
      </c>
      <c r="S881" s="22" t="s">
        <v>3146</v>
      </c>
      <c r="T881" s="8">
        <f t="shared" si="59"/>
        <v>8</v>
      </c>
      <c r="U881" t="s">
        <v>573</v>
      </c>
    </row>
    <row r="882" spans="1:21" x14ac:dyDescent="0.25">
      <c r="A882" s="21">
        <v>45509</v>
      </c>
      <c r="B882" s="21">
        <v>45509</v>
      </c>
      <c r="C882" s="22" t="s">
        <v>5901</v>
      </c>
      <c r="D882" s="22" t="s">
        <v>5908</v>
      </c>
      <c r="E882" s="22" t="s">
        <v>4409</v>
      </c>
      <c r="F882" s="22" t="s">
        <v>549</v>
      </c>
      <c r="G882" s="23">
        <v>27262418</v>
      </c>
      <c r="H882" s="23">
        <v>0</v>
      </c>
      <c r="I882" s="23">
        <v>241289131</v>
      </c>
      <c r="J882" s="23">
        <v>0</v>
      </c>
      <c r="K882" s="22" t="s">
        <v>3287</v>
      </c>
      <c r="L882" s="22" t="s">
        <v>3288</v>
      </c>
      <c r="M882" s="22" t="s">
        <v>3146</v>
      </c>
      <c r="N882" s="22" t="s">
        <v>3157</v>
      </c>
      <c r="O882" s="22" t="s">
        <v>5550</v>
      </c>
      <c r="P882" s="22" t="s">
        <v>5550</v>
      </c>
      <c r="Q882" s="22" t="str">
        <f t="shared" si="60"/>
        <v>T22307</v>
      </c>
      <c r="R882" t="str">
        <f t="shared" si="61"/>
        <v>Ponte</v>
      </c>
      <c r="S882" s="22" t="s">
        <v>3146</v>
      </c>
      <c r="T882" s="8">
        <f t="shared" si="59"/>
        <v>8</v>
      </c>
      <c r="U882" t="s">
        <v>573</v>
      </c>
    </row>
    <row r="883" spans="1:21" x14ac:dyDescent="0.25">
      <c r="A883" s="21">
        <v>45509</v>
      </c>
      <c r="B883" s="21">
        <v>45509</v>
      </c>
      <c r="C883" s="22" t="s">
        <v>5901</v>
      </c>
      <c r="D883" s="22" t="s">
        <v>5910</v>
      </c>
      <c r="E883" s="22" t="s">
        <v>4409</v>
      </c>
      <c r="F883" s="22" t="s">
        <v>549</v>
      </c>
      <c r="G883" s="23">
        <v>25662876</v>
      </c>
      <c r="H883" s="23">
        <v>0</v>
      </c>
      <c r="I883" s="23">
        <v>266952007</v>
      </c>
      <c r="J883" s="23">
        <v>0</v>
      </c>
      <c r="K883" s="22" t="s">
        <v>3287</v>
      </c>
      <c r="L883" s="22" t="s">
        <v>3288</v>
      </c>
      <c r="M883" s="22" t="s">
        <v>3146</v>
      </c>
      <c r="N883" s="22" t="s">
        <v>3157</v>
      </c>
      <c r="O883" s="22" t="s">
        <v>5554</v>
      </c>
      <c r="P883" s="22" t="s">
        <v>5554</v>
      </c>
      <c r="Q883" s="22" t="str">
        <f t="shared" si="60"/>
        <v>T212B08</v>
      </c>
      <c r="R883" t="str">
        <f t="shared" si="61"/>
        <v>Ponte</v>
      </c>
      <c r="S883" s="22" t="s">
        <v>3146</v>
      </c>
      <c r="T883" s="8">
        <f t="shared" si="59"/>
        <v>8</v>
      </c>
      <c r="U883" t="s">
        <v>573</v>
      </c>
    </row>
    <row r="884" spans="1:21" x14ac:dyDescent="0.25">
      <c r="A884" s="21">
        <v>45509</v>
      </c>
      <c r="B884" s="21">
        <v>45509</v>
      </c>
      <c r="C884" s="22" t="s">
        <v>5901</v>
      </c>
      <c r="D884" s="22" t="s">
        <v>5912</v>
      </c>
      <c r="E884" s="22" t="s">
        <v>4409</v>
      </c>
      <c r="F884" s="22" t="s">
        <v>549</v>
      </c>
      <c r="G884" s="23">
        <v>16175975</v>
      </c>
      <c r="H884" s="23">
        <v>0</v>
      </c>
      <c r="I884" s="23">
        <v>283127982</v>
      </c>
      <c r="J884" s="23">
        <v>0</v>
      </c>
      <c r="K884" s="22" t="s">
        <v>3287</v>
      </c>
      <c r="L884" s="22" t="s">
        <v>3288</v>
      </c>
      <c r="M884" s="22" t="s">
        <v>3146</v>
      </c>
      <c r="N884" s="22" t="s">
        <v>3157</v>
      </c>
      <c r="O884" s="22" t="s">
        <v>5557</v>
      </c>
      <c r="P884" s="22" t="s">
        <v>5557</v>
      </c>
      <c r="Q884" s="22" t="str">
        <f t="shared" si="60"/>
        <v>T212B09</v>
      </c>
      <c r="R884" t="str">
        <f t="shared" si="61"/>
        <v>Ponte</v>
      </c>
      <c r="S884" s="22" t="s">
        <v>3146</v>
      </c>
      <c r="T884" s="8">
        <f t="shared" si="59"/>
        <v>8</v>
      </c>
      <c r="U884" t="s">
        <v>573</v>
      </c>
    </row>
    <row r="885" spans="1:21" x14ac:dyDescent="0.25">
      <c r="A885" s="21">
        <v>45509</v>
      </c>
      <c r="B885" s="21">
        <v>45509</v>
      </c>
      <c r="C885" s="22" t="s">
        <v>5914</v>
      </c>
      <c r="D885" s="22" t="s">
        <v>5915</v>
      </c>
      <c r="E885" s="22" t="s">
        <v>4409</v>
      </c>
      <c r="F885" s="22" t="s">
        <v>549</v>
      </c>
      <c r="G885" s="23">
        <v>14631953</v>
      </c>
      <c r="H885" s="23">
        <v>0</v>
      </c>
      <c r="I885" s="23">
        <v>297759935</v>
      </c>
      <c r="J885" s="23">
        <v>0</v>
      </c>
      <c r="K885" s="22" t="s">
        <v>3287</v>
      </c>
      <c r="L885" s="22" t="s">
        <v>3288</v>
      </c>
      <c r="M885" s="22" t="s">
        <v>3257</v>
      </c>
      <c r="N885" s="22" t="s">
        <v>5865</v>
      </c>
      <c r="O885" s="22" t="s">
        <v>5593</v>
      </c>
      <c r="P885" s="22" t="s">
        <v>5593</v>
      </c>
      <c r="Q885" s="22" t="str">
        <f t="shared" si="60"/>
        <v>T11708</v>
      </c>
      <c r="R885" t="str">
        <f t="shared" si="61"/>
        <v>Ponte</v>
      </c>
      <c r="S885" s="22" t="s">
        <v>3147</v>
      </c>
      <c r="T885" s="8">
        <f t="shared" si="59"/>
        <v>8</v>
      </c>
      <c r="U885" t="s">
        <v>573</v>
      </c>
    </row>
    <row r="886" spans="1:21" x14ac:dyDescent="0.25">
      <c r="A886" s="21">
        <v>45509</v>
      </c>
      <c r="B886" s="21">
        <v>45509</v>
      </c>
      <c r="C886" s="22" t="s">
        <v>5917</v>
      </c>
      <c r="D886" s="22" t="s">
        <v>5918</v>
      </c>
      <c r="E886" s="22" t="s">
        <v>4409</v>
      </c>
      <c r="F886" s="22" t="s">
        <v>549</v>
      </c>
      <c r="G886" s="23">
        <v>219794395</v>
      </c>
      <c r="H886" s="23">
        <v>0</v>
      </c>
      <c r="I886" s="23">
        <v>517554330</v>
      </c>
      <c r="J886" s="23">
        <v>0</v>
      </c>
      <c r="K886" s="22" t="s">
        <v>3609</v>
      </c>
      <c r="L886" s="22" t="s">
        <v>3610</v>
      </c>
      <c r="M886" s="22" t="s">
        <v>3257</v>
      </c>
      <c r="N886" s="22" t="s">
        <v>5865</v>
      </c>
      <c r="O886" s="22" t="s">
        <v>5567</v>
      </c>
      <c r="P886" s="22" t="s">
        <v>5567</v>
      </c>
      <c r="Q886" s="22" t="str">
        <f t="shared" si="60"/>
        <v>T22310</v>
      </c>
      <c r="R886" t="str">
        <f t="shared" si="61"/>
        <v>Ponte</v>
      </c>
      <c r="S886" s="22" t="s">
        <v>3147</v>
      </c>
      <c r="T886" s="8">
        <f t="shared" si="59"/>
        <v>8</v>
      </c>
      <c r="U886" t="s">
        <v>573</v>
      </c>
    </row>
    <row r="887" spans="1:21" x14ac:dyDescent="0.25">
      <c r="A887" s="21">
        <v>45510</v>
      </c>
      <c r="B887" s="21">
        <v>45510</v>
      </c>
      <c r="C887" s="22" t="s">
        <v>5920</v>
      </c>
      <c r="D887" s="22" t="s">
        <v>5921</v>
      </c>
      <c r="E887" s="22" t="s">
        <v>4409</v>
      </c>
      <c r="F887" s="22" t="s">
        <v>549</v>
      </c>
      <c r="G887" s="23">
        <v>18181818</v>
      </c>
      <c r="H887" s="23">
        <v>0</v>
      </c>
      <c r="I887" s="23">
        <v>535736148</v>
      </c>
      <c r="J887" s="23">
        <v>0</v>
      </c>
      <c r="K887" s="22" t="s">
        <v>5806</v>
      </c>
      <c r="L887" s="22" t="s">
        <v>5807</v>
      </c>
      <c r="M887" s="22" t="s">
        <v>692</v>
      </c>
      <c r="N887" s="22" t="s">
        <v>3159</v>
      </c>
      <c r="O887" s="22" t="s">
        <v>5770</v>
      </c>
      <c r="P887" s="22" t="s">
        <v>5770</v>
      </c>
      <c r="Q887" s="22"/>
      <c r="R887" t="str">
        <f t="shared" ref="R887:R891" si="62">IFERROR(RIGHT(N887,LEN(N887)-FIND("_",N887)),"")</f>
        <v/>
      </c>
      <c r="S887" s="22" t="s">
        <v>3148</v>
      </c>
      <c r="T887" s="8">
        <f t="shared" si="59"/>
        <v>8</v>
      </c>
      <c r="U887" t="s">
        <v>573</v>
      </c>
    </row>
    <row r="888" spans="1:21" x14ac:dyDescent="0.25">
      <c r="A888" s="21">
        <v>45511</v>
      </c>
      <c r="B888" s="21">
        <v>45511</v>
      </c>
      <c r="C888" s="22" t="s">
        <v>5923</v>
      </c>
      <c r="D888" s="22" t="s">
        <v>5924</v>
      </c>
      <c r="E888" s="22" t="s">
        <v>4409</v>
      </c>
      <c r="F888" s="22" t="s">
        <v>549</v>
      </c>
      <c r="G888" s="23">
        <v>18181818</v>
      </c>
      <c r="H888" s="23">
        <v>0</v>
      </c>
      <c r="I888" s="23">
        <v>553917966</v>
      </c>
      <c r="J888" s="23">
        <v>0</v>
      </c>
      <c r="K888" s="22" t="s">
        <v>4079</v>
      </c>
      <c r="L888" s="22" t="s">
        <v>4080</v>
      </c>
      <c r="M888" s="22" t="s">
        <v>692</v>
      </c>
      <c r="N888" s="22" t="s">
        <v>3159</v>
      </c>
      <c r="O888" s="22" t="s">
        <v>5745</v>
      </c>
      <c r="P888" s="22" t="s">
        <v>5745</v>
      </c>
      <c r="Q888" s="22"/>
      <c r="R888" t="str">
        <f t="shared" si="62"/>
        <v/>
      </c>
      <c r="S888" s="22" t="s">
        <v>3148</v>
      </c>
      <c r="T888" s="8">
        <f t="shared" si="59"/>
        <v>8</v>
      </c>
      <c r="U888" t="s">
        <v>573</v>
      </c>
    </row>
    <row r="889" spans="1:21" x14ac:dyDescent="0.25">
      <c r="A889" s="21">
        <v>45517</v>
      </c>
      <c r="B889" s="21">
        <v>45517</v>
      </c>
      <c r="C889" s="22" t="s">
        <v>5926</v>
      </c>
      <c r="D889" s="22" t="s">
        <v>5927</v>
      </c>
      <c r="E889" s="22" t="s">
        <v>4409</v>
      </c>
      <c r="F889" s="22" t="s">
        <v>748</v>
      </c>
      <c r="G889" s="23">
        <v>6363636</v>
      </c>
      <c r="H889" s="23">
        <v>0</v>
      </c>
      <c r="I889" s="23">
        <v>560281602</v>
      </c>
      <c r="J889" s="23">
        <v>0</v>
      </c>
      <c r="K889" s="22" t="s">
        <v>3978</v>
      </c>
      <c r="L889" s="22" t="s">
        <v>3979</v>
      </c>
      <c r="M889" s="22"/>
      <c r="N889" s="22"/>
      <c r="O889" s="22"/>
      <c r="P889" s="22"/>
      <c r="Q889" s="22"/>
      <c r="R889" t="str">
        <f t="shared" si="62"/>
        <v/>
      </c>
      <c r="S889" s="22" t="s">
        <v>3121</v>
      </c>
      <c r="T889" s="8">
        <f t="shared" si="59"/>
        <v>8</v>
      </c>
      <c r="U889" t="s">
        <v>573</v>
      </c>
    </row>
    <row r="890" spans="1:21" x14ac:dyDescent="0.25">
      <c r="A890" s="21">
        <v>45518</v>
      </c>
      <c r="B890" s="21">
        <v>45518</v>
      </c>
      <c r="C890" s="22" t="s">
        <v>5928</v>
      </c>
      <c r="D890" s="22" t="s">
        <v>5929</v>
      </c>
      <c r="E890" s="22" t="s">
        <v>4409</v>
      </c>
      <c r="F890" s="22" t="s">
        <v>549</v>
      </c>
      <c r="G890" s="23">
        <v>131344165</v>
      </c>
      <c r="H890" s="23">
        <v>0</v>
      </c>
      <c r="I890" s="23">
        <v>691625767</v>
      </c>
      <c r="J890" s="23">
        <v>0</v>
      </c>
      <c r="K890" s="22" t="s">
        <v>812</v>
      </c>
      <c r="L890" s="22" t="s">
        <v>813</v>
      </c>
      <c r="M890" s="22" t="s">
        <v>3257</v>
      </c>
      <c r="N890" s="22" t="s">
        <v>5865</v>
      </c>
      <c r="O890" s="22" t="s">
        <v>5603</v>
      </c>
      <c r="P890" s="22" t="s">
        <v>5603</v>
      </c>
      <c r="Q890" s="22" t="str">
        <f t="shared" ref="Q890" si="63">IFERROR(LEFT(P890,FIND("_",P890)-1),"")</f>
        <v>T22408</v>
      </c>
      <c r="R890" t="str">
        <f>IFERROR(RIGHT(P890,LEN(P890)-FIND("_",P890)),"")</f>
        <v>Ponte</v>
      </c>
      <c r="S890" s="22" t="s">
        <v>3147</v>
      </c>
      <c r="T890" s="8">
        <f t="shared" si="59"/>
        <v>8</v>
      </c>
      <c r="U890" t="s">
        <v>573</v>
      </c>
    </row>
    <row r="891" spans="1:21" x14ac:dyDescent="0.25">
      <c r="A891" s="21">
        <v>45527</v>
      </c>
      <c r="B891" s="21">
        <v>45527</v>
      </c>
      <c r="C891" s="22" t="s">
        <v>5931</v>
      </c>
      <c r="D891" s="22" t="s">
        <v>5932</v>
      </c>
      <c r="E891" s="22" t="s">
        <v>4409</v>
      </c>
      <c r="F891" s="22" t="s">
        <v>748</v>
      </c>
      <c r="G891" s="23">
        <v>28636364</v>
      </c>
      <c r="H891" s="23">
        <v>0</v>
      </c>
      <c r="I891" s="23">
        <v>720262131</v>
      </c>
      <c r="J891" s="23">
        <v>0</v>
      </c>
      <c r="K891" s="22" t="s">
        <v>3978</v>
      </c>
      <c r="L891" s="22" t="s">
        <v>3979</v>
      </c>
      <c r="M891" s="22"/>
      <c r="N891" s="22"/>
      <c r="O891" s="22"/>
      <c r="P891" s="22"/>
      <c r="Q891" s="22"/>
      <c r="R891" t="str">
        <f t="shared" si="62"/>
        <v/>
      </c>
      <c r="S891" s="22" t="s">
        <v>3121</v>
      </c>
      <c r="T891" s="8">
        <f t="shared" si="59"/>
        <v>8</v>
      </c>
      <c r="U891" t="s">
        <v>573</v>
      </c>
    </row>
    <row r="892" spans="1:21" x14ac:dyDescent="0.25">
      <c r="A892" s="21">
        <v>45532</v>
      </c>
      <c r="B892" s="21">
        <v>45532</v>
      </c>
      <c r="C892" s="22" t="s">
        <v>5933</v>
      </c>
      <c r="D892" s="22" t="s">
        <v>5934</v>
      </c>
      <c r="E892" s="22" t="s">
        <v>4409</v>
      </c>
      <c r="F892" s="22" t="s">
        <v>549</v>
      </c>
      <c r="G892" s="23">
        <v>79218687</v>
      </c>
      <c r="H892" s="23">
        <v>0</v>
      </c>
      <c r="I892" s="23">
        <v>799480818</v>
      </c>
      <c r="J892" s="23">
        <v>0</v>
      </c>
      <c r="K892" s="22" t="s">
        <v>5935</v>
      </c>
      <c r="L892" s="22" t="s">
        <v>5936</v>
      </c>
      <c r="M892" s="22" t="s">
        <v>3257</v>
      </c>
      <c r="N892" s="22" t="s">
        <v>5865</v>
      </c>
      <c r="O892" s="22" t="s">
        <v>5937</v>
      </c>
      <c r="P892" s="22" t="s">
        <v>5937</v>
      </c>
      <c r="Q892" s="22" t="str">
        <f t="shared" ref="Q892:Q897" si="64">IFERROR(LEFT(P892,FIND("_",P892)-1),"")</f>
        <v>S5.18.07</v>
      </c>
      <c r="R892" t="str">
        <f t="shared" ref="R892:R897" si="65">IFERROR(RIGHT(P892,LEN(P892)-FIND("_",P892)),"")</f>
        <v>LUMIHanoi</v>
      </c>
      <c r="S892" s="22" t="s">
        <v>3147</v>
      </c>
      <c r="T892" s="8">
        <f t="shared" si="59"/>
        <v>8</v>
      </c>
      <c r="U892" t="s">
        <v>573</v>
      </c>
    </row>
    <row r="893" spans="1:21" x14ac:dyDescent="0.25">
      <c r="A893" s="21">
        <v>45532</v>
      </c>
      <c r="B893" s="21">
        <v>45532</v>
      </c>
      <c r="C893" s="22" t="s">
        <v>5938</v>
      </c>
      <c r="D893" s="22" t="s">
        <v>5939</v>
      </c>
      <c r="E893" s="22" t="s">
        <v>4409</v>
      </c>
      <c r="F893" s="22" t="s">
        <v>549</v>
      </c>
      <c r="G893" s="23">
        <v>45512970</v>
      </c>
      <c r="H893" s="23">
        <v>0</v>
      </c>
      <c r="I893" s="23">
        <v>844993788</v>
      </c>
      <c r="J893" s="23">
        <v>0</v>
      </c>
      <c r="K893" s="22" t="s">
        <v>5624</v>
      </c>
      <c r="L893" s="22" t="s">
        <v>5625</v>
      </c>
      <c r="M893" s="22" t="s">
        <v>3146</v>
      </c>
      <c r="N893" s="22" t="s">
        <v>3157</v>
      </c>
      <c r="O893" s="22" t="s">
        <v>5764</v>
      </c>
      <c r="P893" s="22" t="s">
        <v>5764</v>
      </c>
      <c r="Q893" s="22" t="str">
        <f t="shared" si="64"/>
        <v>S2A0505</v>
      </c>
      <c r="R893" t="str">
        <f t="shared" si="65"/>
        <v>Symphony</v>
      </c>
      <c r="S893" s="22" t="s">
        <v>3146</v>
      </c>
      <c r="T893" s="8">
        <f t="shared" si="59"/>
        <v>8</v>
      </c>
      <c r="U893" t="s">
        <v>573</v>
      </c>
    </row>
    <row r="894" spans="1:21" x14ac:dyDescent="0.25">
      <c r="A894" s="21">
        <v>45532</v>
      </c>
      <c r="B894" s="21">
        <v>45532</v>
      </c>
      <c r="C894" s="22" t="s">
        <v>5941</v>
      </c>
      <c r="D894" s="22" t="s">
        <v>5939</v>
      </c>
      <c r="E894" s="22" t="s">
        <v>4409</v>
      </c>
      <c r="F894" s="22" t="s">
        <v>549</v>
      </c>
      <c r="G894" s="23">
        <v>31599973</v>
      </c>
      <c r="H894" s="23">
        <v>0</v>
      </c>
      <c r="I894" s="23">
        <v>876593761</v>
      </c>
      <c r="J894" s="23">
        <v>0</v>
      </c>
      <c r="K894" s="22" t="s">
        <v>5624</v>
      </c>
      <c r="L894" s="22" t="s">
        <v>5625</v>
      </c>
      <c r="M894" s="22" t="s">
        <v>3146</v>
      </c>
      <c r="N894" s="22" t="s">
        <v>3157</v>
      </c>
      <c r="O894" s="22" t="s">
        <v>5626</v>
      </c>
      <c r="P894" s="22" t="s">
        <v>5626</v>
      </c>
      <c r="Q894" s="22" t="str">
        <f t="shared" si="64"/>
        <v>S2A2106</v>
      </c>
      <c r="R894" t="str">
        <f t="shared" si="65"/>
        <v>Symphony</v>
      </c>
      <c r="S894" s="22" t="s">
        <v>3146</v>
      </c>
      <c r="T894" s="8">
        <f t="shared" si="59"/>
        <v>8</v>
      </c>
      <c r="U894" t="s">
        <v>573</v>
      </c>
    </row>
    <row r="895" spans="1:21" x14ac:dyDescent="0.25">
      <c r="A895" s="21">
        <v>45532</v>
      </c>
      <c r="B895" s="21">
        <v>45532</v>
      </c>
      <c r="C895" s="22" t="s">
        <v>5943</v>
      </c>
      <c r="D895" s="22" t="s">
        <v>5944</v>
      </c>
      <c r="E895" s="22" t="s">
        <v>4409</v>
      </c>
      <c r="F895" s="22" t="s">
        <v>549</v>
      </c>
      <c r="G895" s="23">
        <v>16774123</v>
      </c>
      <c r="H895" s="23">
        <v>0</v>
      </c>
      <c r="I895" s="23">
        <v>893367884</v>
      </c>
      <c r="J895" s="23">
        <v>0</v>
      </c>
      <c r="K895" s="22" t="s">
        <v>3255</v>
      </c>
      <c r="L895" s="22" t="s">
        <v>3256</v>
      </c>
      <c r="M895" s="22" t="s">
        <v>3257</v>
      </c>
      <c r="N895" s="22" t="s">
        <v>5865</v>
      </c>
      <c r="O895" s="22" t="s">
        <v>5617</v>
      </c>
      <c r="P895" s="22" t="s">
        <v>5617</v>
      </c>
      <c r="Q895" s="22" t="str">
        <f t="shared" si="64"/>
        <v>S12211</v>
      </c>
      <c r="R895" t="str">
        <f t="shared" si="65"/>
        <v>Symphony</v>
      </c>
      <c r="S895" s="22" t="s">
        <v>3147</v>
      </c>
      <c r="T895" s="8">
        <f t="shared" si="59"/>
        <v>8</v>
      </c>
      <c r="U895" t="s">
        <v>573</v>
      </c>
    </row>
    <row r="896" spans="1:21" x14ac:dyDescent="0.25">
      <c r="A896" s="21">
        <v>45532</v>
      </c>
      <c r="B896" s="21">
        <v>45532</v>
      </c>
      <c r="C896" s="22" t="s">
        <v>5943</v>
      </c>
      <c r="D896" s="22" t="s">
        <v>5946</v>
      </c>
      <c r="E896" s="22" t="s">
        <v>4409</v>
      </c>
      <c r="F896" s="22" t="s">
        <v>549</v>
      </c>
      <c r="G896" s="23">
        <v>32974618</v>
      </c>
      <c r="H896" s="23">
        <v>0</v>
      </c>
      <c r="I896" s="23">
        <v>926342502</v>
      </c>
      <c r="J896" s="23">
        <v>0</v>
      </c>
      <c r="K896" s="22" t="s">
        <v>3255</v>
      </c>
      <c r="L896" s="22" t="s">
        <v>3256</v>
      </c>
      <c r="M896" s="22" t="s">
        <v>3257</v>
      </c>
      <c r="N896" s="22" t="s">
        <v>5865</v>
      </c>
      <c r="O896" s="22" t="s">
        <v>5620</v>
      </c>
      <c r="P896" s="22" t="s">
        <v>5620</v>
      </c>
      <c r="Q896" s="22" t="str">
        <f t="shared" si="64"/>
        <v>S2A1706</v>
      </c>
      <c r="R896" t="str">
        <f t="shared" si="65"/>
        <v>Symphony</v>
      </c>
      <c r="S896" s="22" t="s">
        <v>3147</v>
      </c>
      <c r="T896" s="8">
        <f t="shared" si="59"/>
        <v>8</v>
      </c>
      <c r="U896" t="s">
        <v>573</v>
      </c>
    </row>
    <row r="897" spans="1:21" x14ac:dyDescent="0.25">
      <c r="A897" s="21">
        <v>45533</v>
      </c>
      <c r="B897" s="21">
        <v>45533</v>
      </c>
      <c r="C897" s="22" t="s">
        <v>5948</v>
      </c>
      <c r="D897" s="22" t="s">
        <v>5949</v>
      </c>
      <c r="E897" s="22" t="s">
        <v>4409</v>
      </c>
      <c r="F897" s="22" t="s">
        <v>549</v>
      </c>
      <c r="G897" s="23">
        <v>36295347</v>
      </c>
      <c r="H897" s="23">
        <v>0</v>
      </c>
      <c r="I897" s="23">
        <v>962637849</v>
      </c>
      <c r="J897" s="23">
        <v>0</v>
      </c>
      <c r="K897" s="22" t="s">
        <v>5597</v>
      </c>
      <c r="L897" s="22" t="s">
        <v>5598</v>
      </c>
      <c r="M897" s="22" t="s">
        <v>3257</v>
      </c>
      <c r="N897" s="22" t="s">
        <v>5865</v>
      </c>
      <c r="O897" s="22" t="s">
        <v>5599</v>
      </c>
      <c r="P897" s="22" t="s">
        <v>5599</v>
      </c>
      <c r="Q897" s="22" t="str">
        <f t="shared" si="64"/>
        <v>T10509</v>
      </c>
      <c r="R897" t="str">
        <f t="shared" si="65"/>
        <v>Ponte</v>
      </c>
      <c r="S897" s="22" t="s">
        <v>3147</v>
      </c>
      <c r="T897" s="8">
        <f t="shared" si="59"/>
        <v>8</v>
      </c>
      <c r="U897" t="s">
        <v>573</v>
      </c>
    </row>
    <row r="898" spans="1:21" x14ac:dyDescent="0.25">
      <c r="A898" s="21">
        <v>45534</v>
      </c>
      <c r="B898" s="21">
        <v>45534</v>
      </c>
      <c r="C898" s="22" t="s">
        <v>5950</v>
      </c>
      <c r="D898" s="22" t="s">
        <v>5951</v>
      </c>
      <c r="E898" s="22" t="s">
        <v>4409</v>
      </c>
      <c r="F898" s="22" t="s">
        <v>549</v>
      </c>
      <c r="G898" s="23"/>
      <c r="H898" s="23">
        <v>0</v>
      </c>
      <c r="I898" s="23">
        <v>989659919</v>
      </c>
      <c r="J898" s="23">
        <v>0</v>
      </c>
      <c r="K898" s="22" t="s">
        <v>5952</v>
      </c>
      <c r="L898" s="22" t="s">
        <v>5953</v>
      </c>
      <c r="M898" s="22" t="s">
        <v>3257</v>
      </c>
      <c r="N898" s="22" t="s">
        <v>5865</v>
      </c>
      <c r="O898" s="22" t="s">
        <v>5630</v>
      </c>
      <c r="P898" s="22" t="s">
        <v>5630</v>
      </c>
      <c r="Q898" s="22"/>
      <c r="R898" s="22"/>
      <c r="S898" s="22" t="s">
        <v>3147</v>
      </c>
      <c r="T898" s="8">
        <f t="shared" si="59"/>
        <v>8</v>
      </c>
      <c r="U898" t="s">
        <v>573</v>
      </c>
    </row>
    <row r="899" spans="1:21" x14ac:dyDescent="0.25">
      <c r="A899" s="21">
        <v>45534</v>
      </c>
      <c r="B899" s="21">
        <v>45534</v>
      </c>
      <c r="C899" s="22" t="s">
        <v>5950</v>
      </c>
      <c r="D899" s="22" t="s">
        <v>5954</v>
      </c>
      <c r="E899" s="22" t="s">
        <v>4409</v>
      </c>
      <c r="F899" s="22" t="s">
        <v>549</v>
      </c>
      <c r="G899" s="23"/>
      <c r="H899" s="23">
        <v>0</v>
      </c>
      <c r="I899" s="23">
        <v>1045805695</v>
      </c>
      <c r="J899" s="23">
        <v>0</v>
      </c>
      <c r="K899" s="22" t="s">
        <v>5952</v>
      </c>
      <c r="L899" s="22" t="s">
        <v>5953</v>
      </c>
      <c r="M899" s="22" t="s">
        <v>3257</v>
      </c>
      <c r="N899" s="22" t="s">
        <v>5865</v>
      </c>
      <c r="O899" s="22" t="s">
        <v>5634</v>
      </c>
      <c r="P899" s="22" t="s">
        <v>5634</v>
      </c>
      <c r="Q899" s="22"/>
      <c r="R899" s="22"/>
      <c r="S899" s="22" t="s">
        <v>3147</v>
      </c>
      <c r="T899" s="8">
        <f t="shared" si="59"/>
        <v>8</v>
      </c>
      <c r="U899" t="s">
        <v>573</v>
      </c>
    </row>
    <row r="900" spans="1:21" x14ac:dyDescent="0.25">
      <c r="A900" s="21">
        <v>45534</v>
      </c>
      <c r="B900" s="21">
        <v>45534</v>
      </c>
      <c r="C900" s="22" t="s">
        <v>5950</v>
      </c>
      <c r="D900" s="22" t="s">
        <v>5955</v>
      </c>
      <c r="E900" s="22" t="s">
        <v>4409</v>
      </c>
      <c r="F900" s="22" t="s">
        <v>549</v>
      </c>
      <c r="G900" s="23"/>
      <c r="H900" s="23">
        <v>0</v>
      </c>
      <c r="I900" s="23">
        <v>1101281119</v>
      </c>
      <c r="J900" s="23">
        <v>0</v>
      </c>
      <c r="K900" s="22" t="s">
        <v>5952</v>
      </c>
      <c r="L900" s="22" t="s">
        <v>5953</v>
      </c>
      <c r="M900" s="22" t="s">
        <v>3257</v>
      </c>
      <c r="N900" s="22" t="s">
        <v>5865</v>
      </c>
      <c r="O900" s="22" t="s">
        <v>5638</v>
      </c>
      <c r="P900" s="22" t="s">
        <v>5638</v>
      </c>
      <c r="Q900" s="22"/>
      <c r="R900" s="22"/>
      <c r="S900" s="22" t="s">
        <v>3147</v>
      </c>
      <c r="T900" s="8">
        <f t="shared" si="59"/>
        <v>8</v>
      </c>
      <c r="U900" t="s">
        <v>573</v>
      </c>
    </row>
    <row r="901" spans="1:21" x14ac:dyDescent="0.25">
      <c r="A901" s="21">
        <v>45534</v>
      </c>
      <c r="B901" s="21">
        <v>45534</v>
      </c>
      <c r="C901" s="22" t="s">
        <v>5950</v>
      </c>
      <c r="D901" s="22" t="s">
        <v>5956</v>
      </c>
      <c r="E901" s="22" t="s">
        <v>4409</v>
      </c>
      <c r="F901" s="22" t="s">
        <v>549</v>
      </c>
      <c r="G901" s="23"/>
      <c r="H901" s="23">
        <v>0</v>
      </c>
      <c r="I901" s="23">
        <v>1135804392</v>
      </c>
      <c r="J901" s="23">
        <v>0</v>
      </c>
      <c r="K901" s="22" t="s">
        <v>5952</v>
      </c>
      <c r="L901" s="22" t="s">
        <v>5953</v>
      </c>
      <c r="M901" s="22" t="s">
        <v>3257</v>
      </c>
      <c r="N901" s="22" t="s">
        <v>5865</v>
      </c>
      <c r="O901" s="22" t="s">
        <v>5640</v>
      </c>
      <c r="P901" s="22" t="s">
        <v>5640</v>
      </c>
      <c r="Q901" s="22"/>
      <c r="R901" s="22"/>
      <c r="S901" s="22" t="s">
        <v>3147</v>
      </c>
      <c r="T901" s="8">
        <f t="shared" si="59"/>
        <v>8</v>
      </c>
      <c r="U901" t="s">
        <v>573</v>
      </c>
    </row>
    <row r="902" spans="1:21" x14ac:dyDescent="0.25">
      <c r="A902" s="21">
        <v>45534</v>
      </c>
      <c r="B902" s="21">
        <v>45534</v>
      </c>
      <c r="C902" s="22" t="s">
        <v>5950</v>
      </c>
      <c r="D902" s="22" t="s">
        <v>5957</v>
      </c>
      <c r="E902" s="22" t="s">
        <v>4409</v>
      </c>
      <c r="F902" s="22" t="s">
        <v>549</v>
      </c>
      <c r="G902" s="23"/>
      <c r="H902" s="23">
        <v>0</v>
      </c>
      <c r="I902" s="23">
        <v>1402835613</v>
      </c>
      <c r="J902" s="23">
        <v>0</v>
      </c>
      <c r="K902" s="22" t="s">
        <v>5952</v>
      </c>
      <c r="L902" s="22" t="s">
        <v>5953</v>
      </c>
      <c r="M902" s="22" t="s">
        <v>3257</v>
      </c>
      <c r="N902" s="22" t="s">
        <v>5865</v>
      </c>
      <c r="O902" s="22" t="s">
        <v>5642</v>
      </c>
      <c r="P902" s="22" t="s">
        <v>5642</v>
      </c>
      <c r="Q902" s="22"/>
      <c r="R902" s="22"/>
      <c r="S902" s="22" t="s">
        <v>3147</v>
      </c>
      <c r="T902" s="8">
        <f t="shared" si="59"/>
        <v>8</v>
      </c>
      <c r="U902" t="s">
        <v>573</v>
      </c>
    </row>
    <row r="903" spans="1:21" x14ac:dyDescent="0.25">
      <c r="A903" s="21">
        <v>45534</v>
      </c>
      <c r="B903" s="21">
        <v>45534</v>
      </c>
      <c r="C903" s="22" t="s">
        <v>5950</v>
      </c>
      <c r="D903" s="22" t="s">
        <v>5958</v>
      </c>
      <c r="E903" s="22" t="s">
        <v>4409</v>
      </c>
      <c r="F903" s="22" t="s">
        <v>549</v>
      </c>
      <c r="G903" s="23"/>
      <c r="H903" s="23">
        <v>0</v>
      </c>
      <c r="I903" s="23">
        <v>1437006608</v>
      </c>
      <c r="J903" s="23">
        <v>0</v>
      </c>
      <c r="K903" s="22" t="s">
        <v>5952</v>
      </c>
      <c r="L903" s="22" t="s">
        <v>5953</v>
      </c>
      <c r="M903" s="22" t="s">
        <v>3257</v>
      </c>
      <c r="N903" s="22" t="s">
        <v>5865</v>
      </c>
      <c r="O903" s="22" t="s">
        <v>5644</v>
      </c>
      <c r="P903" s="22" t="s">
        <v>5644</v>
      </c>
      <c r="Q903" s="22"/>
      <c r="R903" s="22"/>
      <c r="S903" s="22" t="s">
        <v>3147</v>
      </c>
      <c r="T903" s="8">
        <f t="shared" si="59"/>
        <v>8</v>
      </c>
      <c r="U903" t="s">
        <v>573</v>
      </c>
    </row>
    <row r="904" spans="1:21" x14ac:dyDescent="0.25">
      <c r="A904" s="21">
        <v>45534</v>
      </c>
      <c r="B904" s="21">
        <v>45534</v>
      </c>
      <c r="C904" s="22" t="s">
        <v>5950</v>
      </c>
      <c r="D904" s="22" t="s">
        <v>5959</v>
      </c>
      <c r="E904" s="22" t="s">
        <v>4409</v>
      </c>
      <c r="F904" s="22" t="s">
        <v>549</v>
      </c>
      <c r="G904" s="23"/>
      <c r="H904" s="23">
        <v>0</v>
      </c>
      <c r="I904" s="23">
        <v>1447831392</v>
      </c>
      <c r="J904" s="23">
        <v>0</v>
      </c>
      <c r="K904" s="22" t="s">
        <v>5952</v>
      </c>
      <c r="L904" s="22" t="s">
        <v>5953</v>
      </c>
      <c r="M904" s="22" t="s">
        <v>3257</v>
      </c>
      <c r="N904" s="22" t="s">
        <v>5865</v>
      </c>
      <c r="O904" s="22" t="s">
        <v>5546</v>
      </c>
      <c r="P904" s="22" t="s">
        <v>5546</v>
      </c>
      <c r="Q904" s="22"/>
      <c r="R904" s="22"/>
      <c r="S904" s="22" t="s">
        <v>3147</v>
      </c>
      <c r="T904" s="8">
        <f t="shared" si="59"/>
        <v>8</v>
      </c>
      <c r="U904" t="s">
        <v>573</v>
      </c>
    </row>
    <row r="905" spans="1:21" x14ac:dyDescent="0.25">
      <c r="A905" s="21">
        <v>45534</v>
      </c>
      <c r="B905" s="21">
        <v>45534</v>
      </c>
      <c r="C905" s="22" t="s">
        <v>5950</v>
      </c>
      <c r="D905" s="22" t="s">
        <v>5960</v>
      </c>
      <c r="E905" s="22" t="s">
        <v>4409</v>
      </c>
      <c r="F905" s="22" t="s">
        <v>549</v>
      </c>
      <c r="G905" s="23"/>
      <c r="H905" s="23">
        <v>0</v>
      </c>
      <c r="I905" s="23">
        <v>1471610817</v>
      </c>
      <c r="J905" s="23">
        <v>0</v>
      </c>
      <c r="K905" s="22" t="s">
        <v>5952</v>
      </c>
      <c r="L905" s="22" t="s">
        <v>5953</v>
      </c>
      <c r="M905" s="22" t="s">
        <v>3257</v>
      </c>
      <c r="N905" s="22" t="s">
        <v>5865</v>
      </c>
      <c r="O905" s="22" t="s">
        <v>5647</v>
      </c>
      <c r="P905" s="22" t="s">
        <v>5647</v>
      </c>
      <c r="Q905" s="22"/>
      <c r="R905" s="22"/>
      <c r="S905" s="22" t="s">
        <v>3147</v>
      </c>
      <c r="T905" s="8">
        <f t="shared" si="59"/>
        <v>8</v>
      </c>
      <c r="U905" t="s">
        <v>573</v>
      </c>
    </row>
    <row r="906" spans="1:21" x14ac:dyDescent="0.25">
      <c r="A906" s="21">
        <v>45534</v>
      </c>
      <c r="B906" s="21">
        <v>45534</v>
      </c>
      <c r="C906" s="22" t="s">
        <v>5950</v>
      </c>
      <c r="D906" s="22" t="s">
        <v>5961</v>
      </c>
      <c r="E906" s="22" t="s">
        <v>4409</v>
      </c>
      <c r="F906" s="22" t="s">
        <v>549</v>
      </c>
      <c r="G906" s="23"/>
      <c r="H906" s="23">
        <v>0</v>
      </c>
      <c r="I906" s="23">
        <v>1523324833</v>
      </c>
      <c r="J906" s="23">
        <v>0</v>
      </c>
      <c r="K906" s="22" t="s">
        <v>5952</v>
      </c>
      <c r="L906" s="22" t="s">
        <v>5953</v>
      </c>
      <c r="M906" s="22" t="s">
        <v>3257</v>
      </c>
      <c r="N906" s="22" t="s">
        <v>5865</v>
      </c>
      <c r="O906" s="22" t="s">
        <v>5651</v>
      </c>
      <c r="P906" s="22" t="s">
        <v>5651</v>
      </c>
      <c r="Q906" s="22"/>
      <c r="R906" s="22"/>
      <c r="S906" s="22" t="s">
        <v>3147</v>
      </c>
      <c r="T906" s="8">
        <f t="shared" si="59"/>
        <v>8</v>
      </c>
      <c r="U906" t="s">
        <v>573</v>
      </c>
    </row>
    <row r="907" spans="1:21" x14ac:dyDescent="0.25">
      <c r="A907" s="21">
        <v>45534</v>
      </c>
      <c r="B907" s="21">
        <v>45534</v>
      </c>
      <c r="C907" s="22" t="s">
        <v>5950</v>
      </c>
      <c r="D907" s="22" t="s">
        <v>5962</v>
      </c>
      <c r="E907" s="22" t="s">
        <v>4409</v>
      </c>
      <c r="F907" s="22" t="s">
        <v>549</v>
      </c>
      <c r="G907" s="23"/>
      <c r="H907" s="23">
        <v>0</v>
      </c>
      <c r="I907" s="23">
        <v>1548149477</v>
      </c>
      <c r="J907" s="23">
        <v>0</v>
      </c>
      <c r="K907" s="22" t="s">
        <v>5952</v>
      </c>
      <c r="L907" s="22" t="s">
        <v>5953</v>
      </c>
      <c r="M907" s="22" t="s">
        <v>3257</v>
      </c>
      <c r="N907" s="22" t="s">
        <v>5865</v>
      </c>
      <c r="O907" s="22" t="s">
        <v>5653</v>
      </c>
      <c r="P907" s="22" t="s">
        <v>5653</v>
      </c>
      <c r="Q907" s="22"/>
      <c r="R907" s="22"/>
      <c r="S907" s="22" t="s">
        <v>3147</v>
      </c>
      <c r="T907" s="8">
        <f t="shared" si="59"/>
        <v>8</v>
      </c>
      <c r="U907" t="s">
        <v>573</v>
      </c>
    </row>
    <row r="908" spans="1:21" x14ac:dyDescent="0.25">
      <c r="A908" s="21">
        <v>45534</v>
      </c>
      <c r="B908" s="21">
        <v>45534</v>
      </c>
      <c r="C908" s="22" t="s">
        <v>5950</v>
      </c>
      <c r="D908" s="22" t="s">
        <v>5963</v>
      </c>
      <c r="E908" s="22" t="s">
        <v>4409</v>
      </c>
      <c r="F908" s="22" t="s">
        <v>549</v>
      </c>
      <c r="G908" s="23"/>
      <c r="H908" s="23">
        <v>0</v>
      </c>
      <c r="I908" s="23">
        <v>1571150166</v>
      </c>
      <c r="J908" s="23">
        <v>0</v>
      </c>
      <c r="K908" s="22" t="s">
        <v>5952</v>
      </c>
      <c r="L908" s="22" t="s">
        <v>5953</v>
      </c>
      <c r="M908" s="22" t="s">
        <v>3257</v>
      </c>
      <c r="N908" s="22" t="s">
        <v>5865</v>
      </c>
      <c r="O908" s="22" t="s">
        <v>5655</v>
      </c>
      <c r="P908" s="22" t="s">
        <v>5655</v>
      </c>
      <c r="Q908" s="22"/>
      <c r="R908" s="22"/>
      <c r="S908" s="22" t="s">
        <v>3147</v>
      </c>
      <c r="T908" s="8">
        <f t="shared" si="59"/>
        <v>8</v>
      </c>
      <c r="U908" t="s">
        <v>573</v>
      </c>
    </row>
    <row r="909" spans="1:21" x14ac:dyDescent="0.25">
      <c r="A909" s="21">
        <v>45534</v>
      </c>
      <c r="B909" s="21">
        <v>45534</v>
      </c>
      <c r="C909" s="22" t="s">
        <v>5950</v>
      </c>
      <c r="D909" s="22" t="s">
        <v>5964</v>
      </c>
      <c r="E909" s="22" t="s">
        <v>4409</v>
      </c>
      <c r="F909" s="22" t="s">
        <v>549</v>
      </c>
      <c r="G909" s="23"/>
      <c r="H909" s="23">
        <v>0</v>
      </c>
      <c r="I909" s="23">
        <v>1610981806</v>
      </c>
      <c r="J909" s="23">
        <v>0</v>
      </c>
      <c r="K909" s="22" t="s">
        <v>5952</v>
      </c>
      <c r="L909" s="22" t="s">
        <v>5953</v>
      </c>
      <c r="M909" s="22" t="s">
        <v>3257</v>
      </c>
      <c r="N909" s="22" t="s">
        <v>5865</v>
      </c>
      <c r="O909" s="22" t="s">
        <v>5659</v>
      </c>
      <c r="P909" s="22" t="s">
        <v>5659</v>
      </c>
      <c r="Q909" s="22"/>
      <c r="R909" s="22"/>
      <c r="S909" s="22" t="s">
        <v>3147</v>
      </c>
      <c r="T909" s="8">
        <f t="shared" si="59"/>
        <v>8</v>
      </c>
      <c r="U909" t="s">
        <v>573</v>
      </c>
    </row>
    <row r="910" spans="1:21" x14ac:dyDescent="0.25">
      <c r="A910" s="21">
        <v>45534</v>
      </c>
      <c r="B910" s="21">
        <v>45534</v>
      </c>
      <c r="C910" s="22" t="s">
        <v>5950</v>
      </c>
      <c r="D910" s="22" t="s">
        <v>5965</v>
      </c>
      <c r="E910" s="22" t="s">
        <v>4409</v>
      </c>
      <c r="F910" s="22" t="s">
        <v>549</v>
      </c>
      <c r="G910" s="23"/>
      <c r="H910" s="23">
        <v>0</v>
      </c>
      <c r="I910" s="23">
        <v>1785504474</v>
      </c>
      <c r="J910" s="23">
        <v>0</v>
      </c>
      <c r="K910" s="22" t="s">
        <v>5952</v>
      </c>
      <c r="L910" s="22" t="s">
        <v>5953</v>
      </c>
      <c r="M910" s="22" t="s">
        <v>3257</v>
      </c>
      <c r="N910" s="22" t="s">
        <v>5865</v>
      </c>
      <c r="O910" s="22" t="s">
        <v>5661</v>
      </c>
      <c r="P910" s="22" t="s">
        <v>5661</v>
      </c>
      <c r="Q910" s="22"/>
      <c r="R910" s="22"/>
      <c r="S910" s="22" t="s">
        <v>3147</v>
      </c>
      <c r="T910" s="8">
        <f t="shared" si="59"/>
        <v>8</v>
      </c>
      <c r="U910" t="s">
        <v>573</v>
      </c>
    </row>
    <row r="911" spans="1:21" x14ac:dyDescent="0.25">
      <c r="A911" s="21">
        <v>45534</v>
      </c>
      <c r="B911" s="21">
        <v>45534</v>
      </c>
      <c r="C911" s="22" t="s">
        <v>5950</v>
      </c>
      <c r="D911" s="22" t="s">
        <v>5966</v>
      </c>
      <c r="E911" s="22" t="s">
        <v>4409</v>
      </c>
      <c r="F911" s="22" t="s">
        <v>549</v>
      </c>
      <c r="G911" s="23"/>
      <c r="H911" s="23">
        <v>0</v>
      </c>
      <c r="I911" s="23">
        <v>1809509905</v>
      </c>
      <c r="J911" s="23">
        <v>0</v>
      </c>
      <c r="K911" s="22" t="s">
        <v>5952</v>
      </c>
      <c r="L911" s="22" t="s">
        <v>5953</v>
      </c>
      <c r="M911" s="22" t="s">
        <v>3257</v>
      </c>
      <c r="N911" s="22" t="s">
        <v>5865</v>
      </c>
      <c r="O911" s="22" t="s">
        <v>172</v>
      </c>
      <c r="P911" s="22" t="s">
        <v>5584</v>
      </c>
      <c r="Q911" s="22"/>
      <c r="R911" s="22"/>
      <c r="S911" s="22" t="s">
        <v>3147</v>
      </c>
      <c r="T911" s="8">
        <f t="shared" si="59"/>
        <v>8</v>
      </c>
      <c r="U911" t="s">
        <v>573</v>
      </c>
    </row>
    <row r="912" spans="1:21" x14ac:dyDescent="0.25">
      <c r="A912" s="21">
        <v>45534</v>
      </c>
      <c r="B912" s="21">
        <v>45534</v>
      </c>
      <c r="C912" s="22" t="s">
        <v>5950</v>
      </c>
      <c r="D912" s="22" t="s">
        <v>5967</v>
      </c>
      <c r="E912" s="22" t="s">
        <v>4409</v>
      </c>
      <c r="F912" s="22" t="s">
        <v>549</v>
      </c>
      <c r="G912" s="23"/>
      <c r="H912" s="23">
        <v>0</v>
      </c>
      <c r="I912" s="23">
        <v>1824061182</v>
      </c>
      <c r="J912" s="23">
        <v>0</v>
      </c>
      <c r="K912" s="22" t="s">
        <v>5952</v>
      </c>
      <c r="L912" s="22" t="s">
        <v>5953</v>
      </c>
      <c r="M912" s="22" t="s">
        <v>3257</v>
      </c>
      <c r="N912" s="22" t="s">
        <v>5865</v>
      </c>
      <c r="O912" s="22" t="s">
        <v>5563</v>
      </c>
      <c r="P912" s="22" t="s">
        <v>5563</v>
      </c>
      <c r="Q912" s="22"/>
      <c r="R912" s="22"/>
      <c r="S912" s="22" t="s">
        <v>3147</v>
      </c>
      <c r="T912" s="8">
        <f t="shared" si="59"/>
        <v>8</v>
      </c>
      <c r="U912" t="s">
        <v>573</v>
      </c>
    </row>
    <row r="913" spans="1:21" x14ac:dyDescent="0.25">
      <c r="A913" s="21">
        <v>45534</v>
      </c>
      <c r="B913" s="21">
        <v>45534</v>
      </c>
      <c r="C913" s="22" t="s">
        <v>5950</v>
      </c>
      <c r="D913" s="22" t="s">
        <v>5968</v>
      </c>
      <c r="E913" s="22" t="s">
        <v>4409</v>
      </c>
      <c r="F913" s="22" t="s">
        <v>549</v>
      </c>
      <c r="G913" s="23"/>
      <c r="H913" s="23">
        <v>0</v>
      </c>
      <c r="I913" s="23">
        <v>1894801337</v>
      </c>
      <c r="J913" s="23">
        <v>0</v>
      </c>
      <c r="K913" s="22" t="s">
        <v>5952</v>
      </c>
      <c r="L913" s="22" t="s">
        <v>5953</v>
      </c>
      <c r="M913" s="22" t="s">
        <v>3257</v>
      </c>
      <c r="N913" s="22" t="s">
        <v>5865</v>
      </c>
      <c r="O913" s="22" t="s">
        <v>5574</v>
      </c>
      <c r="P913" s="22" t="s">
        <v>5574</v>
      </c>
      <c r="Q913" s="22"/>
      <c r="R913" s="22"/>
      <c r="S913" s="22" t="s">
        <v>3147</v>
      </c>
      <c r="T913" s="8">
        <f t="shared" si="59"/>
        <v>8</v>
      </c>
      <c r="U913" t="s">
        <v>573</v>
      </c>
    </row>
    <row r="914" spans="1:21" x14ac:dyDescent="0.25">
      <c r="A914" s="21">
        <v>45534</v>
      </c>
      <c r="B914" s="21">
        <v>45534</v>
      </c>
      <c r="C914" s="22" t="s">
        <v>5950</v>
      </c>
      <c r="D914" s="22" t="s">
        <v>5969</v>
      </c>
      <c r="E914" s="22" t="s">
        <v>4409</v>
      </c>
      <c r="F914" s="22" t="s">
        <v>549</v>
      </c>
      <c r="G914" s="23"/>
      <c r="H914" s="23">
        <v>0</v>
      </c>
      <c r="I914" s="23">
        <v>1979844359</v>
      </c>
      <c r="J914" s="23">
        <v>0</v>
      </c>
      <c r="K914" s="22" t="s">
        <v>5952</v>
      </c>
      <c r="L914" s="22" t="s">
        <v>5953</v>
      </c>
      <c r="M914" s="22" t="s">
        <v>3257</v>
      </c>
      <c r="N914" s="22" t="s">
        <v>5865</v>
      </c>
      <c r="O914" s="22" t="s">
        <v>5579</v>
      </c>
      <c r="P914" s="22" t="s">
        <v>5579</v>
      </c>
      <c r="Q914" s="22"/>
      <c r="R914" s="22"/>
      <c r="S914" s="22" t="s">
        <v>3147</v>
      </c>
      <c r="T914" s="8">
        <f t="shared" si="59"/>
        <v>8</v>
      </c>
      <c r="U914" t="s">
        <v>573</v>
      </c>
    </row>
    <row r="915" spans="1:21" x14ac:dyDescent="0.25">
      <c r="A915" s="21">
        <v>45534</v>
      </c>
      <c r="B915" s="21">
        <v>45534</v>
      </c>
      <c r="C915" s="22" t="s">
        <v>5950</v>
      </c>
      <c r="D915" s="22" t="s">
        <v>5970</v>
      </c>
      <c r="E915" s="22" t="s">
        <v>4409</v>
      </c>
      <c r="F915" s="22" t="s">
        <v>549</v>
      </c>
      <c r="G915" s="23"/>
      <c r="H915" s="23">
        <v>0</v>
      </c>
      <c r="I915" s="23">
        <v>2001054637</v>
      </c>
      <c r="J915" s="23">
        <v>0</v>
      </c>
      <c r="K915" s="22" t="s">
        <v>5952</v>
      </c>
      <c r="L915" s="22" t="s">
        <v>5953</v>
      </c>
      <c r="M915" s="22" t="s">
        <v>3257</v>
      </c>
      <c r="N915" s="22" t="s">
        <v>5865</v>
      </c>
      <c r="O915" s="22" t="s">
        <v>5680</v>
      </c>
      <c r="P915" s="22" t="s">
        <v>5680</v>
      </c>
      <c r="Q915" s="22"/>
      <c r="R915" s="22"/>
      <c r="S915" s="22" t="s">
        <v>3147</v>
      </c>
      <c r="T915" s="8">
        <f t="shared" si="59"/>
        <v>8</v>
      </c>
      <c r="U915" t="s">
        <v>573</v>
      </c>
    </row>
    <row r="916" spans="1:21" x14ac:dyDescent="0.25">
      <c r="A916" s="21">
        <v>45534</v>
      </c>
      <c r="B916" s="21">
        <v>45534</v>
      </c>
      <c r="C916" s="22" t="s">
        <v>5950</v>
      </c>
      <c r="D916" s="22" t="s">
        <v>5971</v>
      </c>
      <c r="E916" s="22" t="s">
        <v>4409</v>
      </c>
      <c r="F916" s="22" t="s">
        <v>549</v>
      </c>
      <c r="G916" s="23"/>
      <c r="H916" s="23">
        <v>0</v>
      </c>
      <c r="I916" s="23">
        <v>2037567142</v>
      </c>
      <c r="J916" s="23">
        <v>0</v>
      </c>
      <c r="K916" s="22" t="s">
        <v>5952</v>
      </c>
      <c r="L916" s="22" t="s">
        <v>5953</v>
      </c>
      <c r="M916" s="22" t="s">
        <v>3257</v>
      </c>
      <c r="N916" s="22" t="s">
        <v>5865</v>
      </c>
      <c r="O916" s="22" t="s">
        <v>138</v>
      </c>
      <c r="P916" s="22" t="s">
        <v>5649</v>
      </c>
      <c r="Q916" s="22"/>
      <c r="R916" s="22"/>
      <c r="S916" s="22" t="s">
        <v>3147</v>
      </c>
      <c r="T916" s="8">
        <f t="shared" si="59"/>
        <v>8</v>
      </c>
      <c r="U916" t="s">
        <v>573</v>
      </c>
    </row>
    <row r="917" spans="1:21" x14ac:dyDescent="0.25">
      <c r="A917" s="21">
        <v>45534</v>
      </c>
      <c r="B917" s="21">
        <v>45534</v>
      </c>
      <c r="C917" s="22" t="s">
        <v>5950</v>
      </c>
      <c r="D917" s="22" t="s">
        <v>5972</v>
      </c>
      <c r="E917" s="22" t="s">
        <v>4409</v>
      </c>
      <c r="F917" s="22" t="s">
        <v>549</v>
      </c>
      <c r="G917" s="23"/>
      <c r="H917" s="23">
        <v>0</v>
      </c>
      <c r="I917" s="23">
        <v>2043365401</v>
      </c>
      <c r="J917" s="23">
        <v>0</v>
      </c>
      <c r="K917" s="22" t="s">
        <v>5952</v>
      </c>
      <c r="L917" s="22" t="s">
        <v>5953</v>
      </c>
      <c r="M917" s="22" t="s">
        <v>3257</v>
      </c>
      <c r="N917" s="22" t="s">
        <v>5865</v>
      </c>
      <c r="O917" s="22" t="s">
        <v>163</v>
      </c>
      <c r="P917" s="22" t="s">
        <v>5687</v>
      </c>
      <c r="Q917" s="22"/>
      <c r="R917" s="22"/>
      <c r="S917" s="22" t="s">
        <v>3147</v>
      </c>
      <c r="T917" s="8">
        <f t="shared" si="59"/>
        <v>8</v>
      </c>
      <c r="U917" t="s">
        <v>573</v>
      </c>
    </row>
    <row r="918" spans="1:21" x14ac:dyDescent="0.25">
      <c r="A918" s="21">
        <v>45534</v>
      </c>
      <c r="B918" s="21">
        <v>45534</v>
      </c>
      <c r="C918" s="22" t="s">
        <v>5950</v>
      </c>
      <c r="D918" s="22" t="s">
        <v>5973</v>
      </c>
      <c r="E918" s="22" t="s">
        <v>4409</v>
      </c>
      <c r="F918" s="22" t="s">
        <v>549</v>
      </c>
      <c r="G918" s="23"/>
      <c r="H918" s="23">
        <v>0</v>
      </c>
      <c r="I918" s="23">
        <v>2071886014</v>
      </c>
      <c r="J918" s="23">
        <v>0</v>
      </c>
      <c r="K918" s="22" t="s">
        <v>5952</v>
      </c>
      <c r="L918" s="22" t="s">
        <v>5953</v>
      </c>
      <c r="M918" s="22" t="s">
        <v>3257</v>
      </c>
      <c r="N918" s="22" t="s">
        <v>5865</v>
      </c>
      <c r="O918" s="22" t="s">
        <v>5667</v>
      </c>
      <c r="P918" s="22" t="s">
        <v>5667</v>
      </c>
      <c r="Q918" s="22"/>
      <c r="R918" s="22"/>
      <c r="S918" s="22" t="s">
        <v>3147</v>
      </c>
      <c r="T918" s="8">
        <f t="shared" si="59"/>
        <v>8</v>
      </c>
      <c r="U918" t="s">
        <v>573</v>
      </c>
    </row>
    <row r="919" spans="1:21" x14ac:dyDescent="0.25">
      <c r="A919" s="21">
        <v>45534</v>
      </c>
      <c r="B919" s="21">
        <v>45534</v>
      </c>
      <c r="C919" s="22" t="s">
        <v>5974</v>
      </c>
      <c r="D919" s="22" t="s">
        <v>5975</v>
      </c>
      <c r="E919" s="22" t="s">
        <v>4409</v>
      </c>
      <c r="F919" s="22" t="s">
        <v>549</v>
      </c>
      <c r="G919" s="23"/>
      <c r="H919" s="23">
        <v>0</v>
      </c>
      <c r="I919" s="23">
        <v>2143168872</v>
      </c>
      <c r="J919" s="23">
        <v>0</v>
      </c>
      <c r="K919" s="22" t="s">
        <v>5952</v>
      </c>
      <c r="L919" s="22" t="s">
        <v>5953</v>
      </c>
      <c r="M919" s="22" t="s">
        <v>3257</v>
      </c>
      <c r="N919" s="22" t="s">
        <v>5865</v>
      </c>
      <c r="O919" s="22" t="s">
        <v>5976</v>
      </c>
      <c r="P919" s="22" t="s">
        <v>5976</v>
      </c>
      <c r="Q919" s="22"/>
      <c r="R919" s="22"/>
      <c r="S919" s="22" t="s">
        <v>3147</v>
      </c>
      <c r="T919" s="8">
        <f t="shared" si="59"/>
        <v>8</v>
      </c>
      <c r="U919" t="s">
        <v>573</v>
      </c>
    </row>
    <row r="920" spans="1:21" x14ac:dyDescent="0.25">
      <c r="A920" s="21">
        <v>45534</v>
      </c>
      <c r="B920" s="21">
        <v>45534</v>
      </c>
      <c r="C920" s="22" t="s">
        <v>5974</v>
      </c>
      <c r="D920" s="22" t="s">
        <v>5977</v>
      </c>
      <c r="E920" s="22" t="s">
        <v>4409</v>
      </c>
      <c r="F920" s="22" t="s">
        <v>549</v>
      </c>
      <c r="G920" s="23"/>
      <c r="H920" s="23">
        <v>0</v>
      </c>
      <c r="I920" s="23">
        <v>2212368011</v>
      </c>
      <c r="J920" s="23">
        <v>0</v>
      </c>
      <c r="K920" s="22" t="s">
        <v>5952</v>
      </c>
      <c r="L920" s="22" t="s">
        <v>5953</v>
      </c>
      <c r="M920" s="22" t="s">
        <v>3257</v>
      </c>
      <c r="N920" s="22" t="s">
        <v>5865</v>
      </c>
      <c r="O920" s="22" t="s">
        <v>5978</v>
      </c>
      <c r="P920" s="22" t="s">
        <v>5978</v>
      </c>
      <c r="Q920" s="22"/>
      <c r="R920" s="22"/>
      <c r="S920" s="22" t="s">
        <v>3147</v>
      </c>
      <c r="T920" s="8">
        <f t="shared" si="59"/>
        <v>8</v>
      </c>
      <c r="U920" t="s">
        <v>573</v>
      </c>
    </row>
    <row r="921" spans="1:21" x14ac:dyDescent="0.25">
      <c r="A921" s="21">
        <v>45534</v>
      </c>
      <c r="B921" s="21">
        <v>45534</v>
      </c>
      <c r="C921" s="22" t="s">
        <v>5974</v>
      </c>
      <c r="D921" s="22" t="s">
        <v>5979</v>
      </c>
      <c r="E921" s="22" t="s">
        <v>4409</v>
      </c>
      <c r="F921" s="22" t="s">
        <v>549</v>
      </c>
      <c r="G921" s="23"/>
      <c r="H921" s="23">
        <v>0</v>
      </c>
      <c r="I921" s="23">
        <v>2284409072</v>
      </c>
      <c r="J921" s="23">
        <v>0</v>
      </c>
      <c r="K921" s="22" t="s">
        <v>5952</v>
      </c>
      <c r="L921" s="22" t="s">
        <v>5953</v>
      </c>
      <c r="M921" s="22" t="s">
        <v>3257</v>
      </c>
      <c r="N921" s="22" t="s">
        <v>5865</v>
      </c>
      <c r="O921" s="22" t="s">
        <v>5980</v>
      </c>
      <c r="P921" s="22" t="s">
        <v>5980</v>
      </c>
      <c r="Q921" s="22"/>
      <c r="R921" s="22"/>
      <c r="S921" s="22" t="s">
        <v>3147</v>
      </c>
      <c r="T921" s="8">
        <f t="shared" si="59"/>
        <v>8</v>
      </c>
      <c r="U921" t="s">
        <v>573</v>
      </c>
    </row>
    <row r="922" spans="1:21" x14ac:dyDescent="0.25">
      <c r="A922" s="21">
        <v>45534</v>
      </c>
      <c r="B922" s="21">
        <v>45534</v>
      </c>
      <c r="C922" s="22" t="s">
        <v>5981</v>
      </c>
      <c r="D922" s="22" t="s">
        <v>5982</v>
      </c>
      <c r="E922" s="22" t="s">
        <v>4409</v>
      </c>
      <c r="F922" s="22" t="s">
        <v>549</v>
      </c>
      <c r="G922" s="23"/>
      <c r="H922" s="23">
        <v>0</v>
      </c>
      <c r="I922" s="23">
        <v>2302590890</v>
      </c>
      <c r="J922" s="23">
        <v>0</v>
      </c>
      <c r="K922" s="22" t="s">
        <v>5952</v>
      </c>
      <c r="L922" s="22" t="s">
        <v>5953</v>
      </c>
      <c r="M922" s="22" t="s">
        <v>692</v>
      </c>
      <c r="N922" s="22" t="s">
        <v>3159</v>
      </c>
      <c r="O922" s="22" t="s">
        <v>3928</v>
      </c>
      <c r="P922" s="22" t="s">
        <v>3928</v>
      </c>
      <c r="Q922" s="22"/>
      <c r="R922" s="22"/>
      <c r="S922" s="22" t="s">
        <v>3148</v>
      </c>
      <c r="T922" s="8">
        <f t="shared" si="59"/>
        <v>8</v>
      </c>
      <c r="U922" t="s">
        <v>573</v>
      </c>
    </row>
    <row r="923" spans="1:21" x14ac:dyDescent="0.25">
      <c r="A923" s="21">
        <v>45534</v>
      </c>
      <c r="B923" s="21">
        <v>45534</v>
      </c>
      <c r="C923" s="22" t="s">
        <v>5983</v>
      </c>
      <c r="D923" s="22" t="s">
        <v>5984</v>
      </c>
      <c r="E923" s="22" t="s">
        <v>4409</v>
      </c>
      <c r="F923" s="22" t="s">
        <v>549</v>
      </c>
      <c r="G923" s="23"/>
      <c r="H923" s="23">
        <v>0</v>
      </c>
      <c r="I923" s="23">
        <v>2390610398</v>
      </c>
      <c r="J923" s="23">
        <v>0</v>
      </c>
      <c r="K923" s="22" t="s">
        <v>5952</v>
      </c>
      <c r="L923" s="22" t="s">
        <v>5953</v>
      </c>
      <c r="M923" s="22" t="s">
        <v>3257</v>
      </c>
      <c r="N923" s="22" t="s">
        <v>5865</v>
      </c>
      <c r="O923" s="22" t="s">
        <v>3451</v>
      </c>
      <c r="P923" s="22" t="s">
        <v>3451</v>
      </c>
      <c r="Q923" s="22"/>
      <c r="R923" s="22"/>
      <c r="S923" s="22" t="s">
        <v>3147</v>
      </c>
      <c r="T923" s="8">
        <f t="shared" si="59"/>
        <v>8</v>
      </c>
      <c r="U923" t="s">
        <v>573</v>
      </c>
    </row>
    <row r="924" spans="1:21" x14ac:dyDescent="0.25">
      <c r="A924" s="21">
        <v>45534</v>
      </c>
      <c r="B924" s="21">
        <v>45534</v>
      </c>
      <c r="C924" s="22" t="s">
        <v>5983</v>
      </c>
      <c r="D924" s="22" t="s">
        <v>5985</v>
      </c>
      <c r="E924" s="22" t="s">
        <v>4409</v>
      </c>
      <c r="F924" s="22" t="s">
        <v>549</v>
      </c>
      <c r="G924" s="23"/>
      <c r="H924" s="23">
        <v>0</v>
      </c>
      <c r="I924" s="23">
        <v>2393154479</v>
      </c>
      <c r="J924" s="23">
        <v>0</v>
      </c>
      <c r="K924" s="22" t="s">
        <v>5952</v>
      </c>
      <c r="L924" s="22" t="s">
        <v>5953</v>
      </c>
      <c r="M924" s="22" t="s">
        <v>3257</v>
      </c>
      <c r="N924" s="22" t="s">
        <v>5865</v>
      </c>
      <c r="O924" s="22" t="s">
        <v>5729</v>
      </c>
      <c r="P924" s="22" t="s">
        <v>5729</v>
      </c>
      <c r="Q924" s="22"/>
      <c r="R924" s="22"/>
      <c r="S924" s="22" t="s">
        <v>3147</v>
      </c>
      <c r="T924" s="8">
        <f t="shared" si="59"/>
        <v>8</v>
      </c>
      <c r="U924" t="s">
        <v>573</v>
      </c>
    </row>
    <row r="925" spans="1:21" x14ac:dyDescent="0.25">
      <c r="A925" s="21">
        <v>45534</v>
      </c>
      <c r="B925" s="21">
        <v>45534</v>
      </c>
      <c r="C925" s="22" t="s">
        <v>5983</v>
      </c>
      <c r="D925" s="22" t="s">
        <v>5986</v>
      </c>
      <c r="E925" s="22" t="s">
        <v>4409</v>
      </c>
      <c r="F925" s="22" t="s">
        <v>549</v>
      </c>
      <c r="G925" s="23"/>
      <c r="H925" s="23">
        <v>0</v>
      </c>
      <c r="I925" s="23">
        <v>2398843600</v>
      </c>
      <c r="J925" s="23">
        <v>0</v>
      </c>
      <c r="K925" s="22" t="s">
        <v>5952</v>
      </c>
      <c r="L925" s="22" t="s">
        <v>5953</v>
      </c>
      <c r="M925" s="22" t="s">
        <v>3257</v>
      </c>
      <c r="N925" s="22" t="s">
        <v>5865</v>
      </c>
      <c r="O925" s="22" t="s">
        <v>5764</v>
      </c>
      <c r="P925" s="22" t="s">
        <v>5764</v>
      </c>
      <c r="Q925" s="22"/>
      <c r="R925" s="22"/>
      <c r="S925" s="22" t="s">
        <v>3147</v>
      </c>
      <c r="T925" s="8">
        <f t="shared" ref="T925:T988" si="66">+MONTH(A925)</f>
        <v>8</v>
      </c>
      <c r="U925" t="s">
        <v>573</v>
      </c>
    </row>
    <row r="926" spans="1:21" x14ac:dyDescent="0.25">
      <c r="A926" s="21">
        <v>45534</v>
      </c>
      <c r="B926" s="21">
        <v>45534</v>
      </c>
      <c r="C926" s="22" t="s">
        <v>5987</v>
      </c>
      <c r="D926" s="22" t="s">
        <v>5988</v>
      </c>
      <c r="E926" s="22" t="s">
        <v>4409</v>
      </c>
      <c r="F926" s="22" t="s">
        <v>549</v>
      </c>
      <c r="G926" s="23"/>
      <c r="H926" s="23">
        <v>0</v>
      </c>
      <c r="I926" s="23">
        <v>2415578684</v>
      </c>
      <c r="J926" s="23">
        <v>0</v>
      </c>
      <c r="K926" s="22" t="s">
        <v>5952</v>
      </c>
      <c r="L926" s="22" t="s">
        <v>5953</v>
      </c>
      <c r="M926" s="22" t="s">
        <v>3257</v>
      </c>
      <c r="N926" s="22" t="s">
        <v>5865</v>
      </c>
      <c r="O926" s="22" t="s">
        <v>3463</v>
      </c>
      <c r="P926" s="22" t="s">
        <v>3463</v>
      </c>
      <c r="Q926" s="22"/>
      <c r="R926" s="22"/>
      <c r="S926" s="22" t="s">
        <v>3147</v>
      </c>
      <c r="T926" s="8">
        <f t="shared" si="66"/>
        <v>8</v>
      </c>
      <c r="U926" t="s">
        <v>573</v>
      </c>
    </row>
    <row r="927" spans="1:21" x14ac:dyDescent="0.25">
      <c r="A927" s="21">
        <v>45534</v>
      </c>
      <c r="B927" s="21">
        <v>45534</v>
      </c>
      <c r="C927" s="22" t="s">
        <v>5987</v>
      </c>
      <c r="D927" s="22" t="s">
        <v>5989</v>
      </c>
      <c r="E927" s="22" t="s">
        <v>4409</v>
      </c>
      <c r="F927" s="22" t="s">
        <v>549</v>
      </c>
      <c r="G927" s="23"/>
      <c r="H927" s="23">
        <v>0</v>
      </c>
      <c r="I927" s="23">
        <v>2438475410</v>
      </c>
      <c r="J927" s="23">
        <v>0</v>
      </c>
      <c r="K927" s="22" t="s">
        <v>5952</v>
      </c>
      <c r="L927" s="22" t="s">
        <v>5953</v>
      </c>
      <c r="M927" s="22" t="s">
        <v>3257</v>
      </c>
      <c r="N927" s="22" t="s">
        <v>5865</v>
      </c>
      <c r="O927" s="22" t="s">
        <v>3448</v>
      </c>
      <c r="P927" s="22" t="s">
        <v>3448</v>
      </c>
      <c r="Q927" s="22"/>
      <c r="R927" s="22"/>
      <c r="S927" s="22" t="s">
        <v>3147</v>
      </c>
      <c r="T927" s="8">
        <f t="shared" si="66"/>
        <v>8</v>
      </c>
      <c r="U927" t="s">
        <v>573</v>
      </c>
    </row>
    <row r="928" spans="1:21" x14ac:dyDescent="0.25">
      <c r="A928" s="21">
        <v>45534</v>
      </c>
      <c r="B928" s="21">
        <v>45534</v>
      </c>
      <c r="C928" s="22" t="s">
        <v>5987</v>
      </c>
      <c r="D928" s="22" t="s">
        <v>5990</v>
      </c>
      <c r="E928" s="22" t="s">
        <v>4409</v>
      </c>
      <c r="F928" s="22" t="s">
        <v>549</v>
      </c>
      <c r="G928" s="23"/>
      <c r="H928" s="23">
        <v>0</v>
      </c>
      <c r="I928" s="23">
        <v>2459468779</v>
      </c>
      <c r="J928" s="23">
        <v>0</v>
      </c>
      <c r="K928" s="22" t="s">
        <v>5952</v>
      </c>
      <c r="L928" s="22" t="s">
        <v>5953</v>
      </c>
      <c r="M928" s="22" t="s">
        <v>3257</v>
      </c>
      <c r="N928" s="22" t="s">
        <v>5865</v>
      </c>
      <c r="O928" s="22" t="s">
        <v>3454</v>
      </c>
      <c r="P928" s="22" t="s">
        <v>3454</v>
      </c>
      <c r="Q928" s="22"/>
      <c r="R928" s="22"/>
      <c r="S928" s="22" t="s">
        <v>3147</v>
      </c>
      <c r="T928" s="8">
        <f t="shared" si="66"/>
        <v>8</v>
      </c>
      <c r="U928" t="s">
        <v>573</v>
      </c>
    </row>
    <row r="929" spans="1:21" x14ac:dyDescent="0.25">
      <c r="A929" s="21">
        <v>45534</v>
      </c>
      <c r="B929" s="21">
        <v>45534</v>
      </c>
      <c r="C929" s="22" t="s">
        <v>5987</v>
      </c>
      <c r="D929" s="22" t="s">
        <v>5991</v>
      </c>
      <c r="E929" s="22" t="s">
        <v>4409</v>
      </c>
      <c r="F929" s="22" t="s">
        <v>549</v>
      </c>
      <c r="G929" s="23"/>
      <c r="H929" s="23">
        <v>0</v>
      </c>
      <c r="I929" s="23">
        <v>2478905152</v>
      </c>
      <c r="J929" s="23">
        <v>0</v>
      </c>
      <c r="K929" s="22" t="s">
        <v>5952</v>
      </c>
      <c r="L929" s="22" t="s">
        <v>5953</v>
      </c>
      <c r="M929" s="22" t="s">
        <v>3257</v>
      </c>
      <c r="N929" s="22" t="s">
        <v>5865</v>
      </c>
      <c r="O929" s="22" t="s">
        <v>3457</v>
      </c>
      <c r="P929" s="22" t="s">
        <v>3457</v>
      </c>
      <c r="Q929" s="22"/>
      <c r="R929" s="22"/>
      <c r="S929" s="22" t="s">
        <v>3147</v>
      </c>
      <c r="T929" s="8">
        <f t="shared" si="66"/>
        <v>8</v>
      </c>
      <c r="U929" t="s">
        <v>573</v>
      </c>
    </row>
    <row r="930" spans="1:21" x14ac:dyDescent="0.25">
      <c r="A930" s="21">
        <v>45534</v>
      </c>
      <c r="B930" s="21">
        <v>45534</v>
      </c>
      <c r="C930" s="22" t="s">
        <v>5987</v>
      </c>
      <c r="D930" s="22" t="s">
        <v>5992</v>
      </c>
      <c r="E930" s="22" t="s">
        <v>4409</v>
      </c>
      <c r="F930" s="22" t="s">
        <v>549</v>
      </c>
      <c r="G930" s="23"/>
      <c r="H930" s="23">
        <v>0</v>
      </c>
      <c r="I930" s="23">
        <v>2482855149</v>
      </c>
      <c r="J930" s="23">
        <v>0</v>
      </c>
      <c r="K930" s="22" t="s">
        <v>5952</v>
      </c>
      <c r="L930" s="22" t="s">
        <v>5953</v>
      </c>
      <c r="M930" s="22" t="s">
        <v>3257</v>
      </c>
      <c r="N930" s="22" t="s">
        <v>5865</v>
      </c>
      <c r="O930" s="22" t="s">
        <v>5626</v>
      </c>
      <c r="P930" s="22" t="s">
        <v>5626</v>
      </c>
      <c r="Q930" s="22"/>
      <c r="R930" s="22"/>
      <c r="S930" s="22" t="s">
        <v>3147</v>
      </c>
      <c r="T930" s="8">
        <f t="shared" si="66"/>
        <v>8</v>
      </c>
      <c r="U930" t="s">
        <v>573</v>
      </c>
    </row>
    <row r="931" spans="1:21" x14ac:dyDescent="0.25">
      <c r="A931" s="21">
        <v>45534</v>
      </c>
      <c r="B931" s="21">
        <v>45534</v>
      </c>
      <c r="C931" s="22" t="s">
        <v>5987</v>
      </c>
      <c r="D931" s="22" t="s">
        <v>5993</v>
      </c>
      <c r="E931" s="22" t="s">
        <v>4409</v>
      </c>
      <c r="F931" s="22" t="s">
        <v>549</v>
      </c>
      <c r="G931" s="23"/>
      <c r="H931" s="23">
        <v>0</v>
      </c>
      <c r="I931" s="23">
        <v>2497205507</v>
      </c>
      <c r="J931" s="23">
        <v>0</v>
      </c>
      <c r="K931" s="22" t="s">
        <v>5952</v>
      </c>
      <c r="L931" s="22" t="s">
        <v>5953</v>
      </c>
      <c r="M931" s="22" t="s">
        <v>3257</v>
      </c>
      <c r="N931" s="22" t="s">
        <v>5865</v>
      </c>
      <c r="O931" s="22" t="s">
        <v>3460</v>
      </c>
      <c r="P931" s="22" t="s">
        <v>3460</v>
      </c>
      <c r="Q931" s="22"/>
      <c r="R931" s="22"/>
      <c r="S931" s="22" t="s">
        <v>3147</v>
      </c>
      <c r="T931" s="8">
        <f t="shared" si="66"/>
        <v>8</v>
      </c>
      <c r="U931" t="s">
        <v>573</v>
      </c>
    </row>
    <row r="932" spans="1:21" x14ac:dyDescent="0.25">
      <c r="A932" s="21">
        <v>45534</v>
      </c>
      <c r="B932" s="21">
        <v>45534</v>
      </c>
      <c r="C932" s="22" t="s">
        <v>5987</v>
      </c>
      <c r="D932" s="22" t="s">
        <v>5994</v>
      </c>
      <c r="E932" s="22" t="s">
        <v>4409</v>
      </c>
      <c r="F932" s="22" t="s">
        <v>549</v>
      </c>
      <c r="G932" s="23"/>
      <c r="H932" s="23">
        <v>0</v>
      </c>
      <c r="I932" s="23">
        <v>2499707846</v>
      </c>
      <c r="J932" s="23">
        <v>0</v>
      </c>
      <c r="K932" s="22" t="s">
        <v>5952</v>
      </c>
      <c r="L932" s="22" t="s">
        <v>5953</v>
      </c>
      <c r="M932" s="22" t="s">
        <v>3257</v>
      </c>
      <c r="N932" s="22" t="s">
        <v>5865</v>
      </c>
      <c r="O932" s="22" t="s">
        <v>5733</v>
      </c>
      <c r="P932" s="22" t="s">
        <v>5733</v>
      </c>
      <c r="Q932" s="22"/>
      <c r="R932" s="22"/>
      <c r="S932" s="22" t="s">
        <v>3147</v>
      </c>
      <c r="T932" s="8">
        <f t="shared" si="66"/>
        <v>8</v>
      </c>
      <c r="U932" t="s">
        <v>573</v>
      </c>
    </row>
    <row r="933" spans="1:21" x14ac:dyDescent="0.25">
      <c r="A933" s="21">
        <v>45534</v>
      </c>
      <c r="B933" s="21">
        <v>45534</v>
      </c>
      <c r="C933" s="22" t="s">
        <v>5987</v>
      </c>
      <c r="D933" s="22" t="s">
        <v>5995</v>
      </c>
      <c r="E933" s="22" t="s">
        <v>4409</v>
      </c>
      <c r="F933" s="22" t="s">
        <v>549</v>
      </c>
      <c r="G933" s="23"/>
      <c r="H933" s="23">
        <v>0</v>
      </c>
      <c r="I933" s="23">
        <v>2501681272</v>
      </c>
      <c r="J933" s="23">
        <v>0</v>
      </c>
      <c r="K933" s="22" t="s">
        <v>5952</v>
      </c>
      <c r="L933" s="22" t="s">
        <v>5953</v>
      </c>
      <c r="M933" s="22" t="s">
        <v>3257</v>
      </c>
      <c r="N933" s="22" t="s">
        <v>5865</v>
      </c>
      <c r="O933" s="22" t="s">
        <v>5617</v>
      </c>
      <c r="P933" s="22" t="s">
        <v>5617</v>
      </c>
      <c r="Q933" s="22"/>
      <c r="R933" s="22"/>
      <c r="S933" s="22" t="s">
        <v>3147</v>
      </c>
      <c r="T933" s="8">
        <f t="shared" si="66"/>
        <v>8</v>
      </c>
      <c r="U933" t="s">
        <v>573</v>
      </c>
    </row>
    <row r="934" spans="1:21" x14ac:dyDescent="0.25">
      <c r="A934" s="21">
        <v>45534</v>
      </c>
      <c r="B934" s="21">
        <v>45534</v>
      </c>
      <c r="C934" s="22" t="s">
        <v>5987</v>
      </c>
      <c r="D934" s="22" t="s">
        <v>5996</v>
      </c>
      <c r="E934" s="22" t="s">
        <v>4409</v>
      </c>
      <c r="F934" s="22" t="s">
        <v>549</v>
      </c>
      <c r="G934" s="23"/>
      <c r="H934" s="23">
        <v>0</v>
      </c>
      <c r="I934" s="23">
        <v>2540617539</v>
      </c>
      <c r="J934" s="23">
        <v>0</v>
      </c>
      <c r="K934" s="22" t="s">
        <v>5952</v>
      </c>
      <c r="L934" s="22" t="s">
        <v>5953</v>
      </c>
      <c r="M934" s="22" t="s">
        <v>3257</v>
      </c>
      <c r="N934" s="22" t="s">
        <v>5865</v>
      </c>
      <c r="O934" s="22" t="s">
        <v>3467</v>
      </c>
      <c r="P934" s="22" t="s">
        <v>3467</v>
      </c>
      <c r="Q934" s="22"/>
      <c r="R934" s="22"/>
      <c r="S934" s="22" t="s">
        <v>3147</v>
      </c>
      <c r="T934" s="8">
        <f t="shared" si="66"/>
        <v>8</v>
      </c>
      <c r="U934" t="s">
        <v>573</v>
      </c>
    </row>
    <row r="935" spans="1:21" x14ac:dyDescent="0.25">
      <c r="A935" s="21">
        <v>45534</v>
      </c>
      <c r="B935" s="21">
        <v>45534</v>
      </c>
      <c r="C935" s="22" t="s">
        <v>5987</v>
      </c>
      <c r="D935" s="22" t="s">
        <v>5997</v>
      </c>
      <c r="E935" s="22" t="s">
        <v>4409</v>
      </c>
      <c r="F935" s="22" t="s">
        <v>549</v>
      </c>
      <c r="G935" s="23"/>
      <c r="H935" s="23">
        <v>0</v>
      </c>
      <c r="I935" s="23">
        <v>2544496906</v>
      </c>
      <c r="J935" s="23">
        <v>0</v>
      </c>
      <c r="K935" s="22" t="s">
        <v>5952</v>
      </c>
      <c r="L935" s="22" t="s">
        <v>5953</v>
      </c>
      <c r="M935" s="22" t="s">
        <v>3257</v>
      </c>
      <c r="N935" s="22" t="s">
        <v>5865</v>
      </c>
      <c r="O935" s="22" t="s">
        <v>3448</v>
      </c>
      <c r="P935" s="22" t="s">
        <v>3448</v>
      </c>
      <c r="Q935" s="22"/>
      <c r="R935" s="22"/>
      <c r="S935" s="22" t="s">
        <v>3147</v>
      </c>
      <c r="T935" s="8">
        <f t="shared" si="66"/>
        <v>8</v>
      </c>
      <c r="U935" t="s">
        <v>573</v>
      </c>
    </row>
    <row r="936" spans="1:21" x14ac:dyDescent="0.25">
      <c r="A936" s="21">
        <v>45534</v>
      </c>
      <c r="B936" s="21">
        <v>45534</v>
      </c>
      <c r="C936" s="22" t="s">
        <v>5987</v>
      </c>
      <c r="D936" s="22" t="s">
        <v>5998</v>
      </c>
      <c r="E936" s="22" t="s">
        <v>4409</v>
      </c>
      <c r="F936" s="22" t="s">
        <v>549</v>
      </c>
      <c r="G936" s="23"/>
      <c r="H936" s="23">
        <v>0</v>
      </c>
      <c r="I936" s="23">
        <v>2559512904</v>
      </c>
      <c r="J936" s="23">
        <v>0</v>
      </c>
      <c r="K936" s="22" t="s">
        <v>5952</v>
      </c>
      <c r="L936" s="22" t="s">
        <v>5953</v>
      </c>
      <c r="M936" s="22" t="s">
        <v>3257</v>
      </c>
      <c r="N936" s="22" t="s">
        <v>5865</v>
      </c>
      <c r="O936" s="22" t="s">
        <v>3512</v>
      </c>
      <c r="P936" s="22" t="s">
        <v>3512</v>
      </c>
      <c r="Q936" s="22"/>
      <c r="R936" s="22"/>
      <c r="S936" s="22" t="s">
        <v>3147</v>
      </c>
      <c r="T936" s="8">
        <f t="shared" si="66"/>
        <v>8</v>
      </c>
      <c r="U936" t="s">
        <v>573</v>
      </c>
    </row>
    <row r="937" spans="1:21" x14ac:dyDescent="0.25">
      <c r="A937" s="21">
        <v>45534</v>
      </c>
      <c r="B937" s="21">
        <v>45534</v>
      </c>
      <c r="C937" s="22" t="s">
        <v>5987</v>
      </c>
      <c r="D937" s="22" t="s">
        <v>5999</v>
      </c>
      <c r="E937" s="22" t="s">
        <v>4409</v>
      </c>
      <c r="F937" s="22" t="s">
        <v>549</v>
      </c>
      <c r="G937" s="23"/>
      <c r="H937" s="23">
        <v>0</v>
      </c>
      <c r="I937" s="23">
        <v>2562441546</v>
      </c>
      <c r="J937" s="23">
        <v>0</v>
      </c>
      <c r="K937" s="22" t="s">
        <v>5952</v>
      </c>
      <c r="L937" s="22" t="s">
        <v>5953</v>
      </c>
      <c r="M937" s="22" t="s">
        <v>3257</v>
      </c>
      <c r="N937" s="22" t="s">
        <v>5865</v>
      </c>
      <c r="O937" s="22" t="s">
        <v>5748</v>
      </c>
      <c r="P937" s="22" t="s">
        <v>5748</v>
      </c>
      <c r="Q937" s="22"/>
      <c r="R937" s="22"/>
      <c r="S937" s="22" t="s">
        <v>3147</v>
      </c>
      <c r="T937" s="8">
        <f t="shared" si="66"/>
        <v>8</v>
      </c>
      <c r="U937" t="s">
        <v>573</v>
      </c>
    </row>
    <row r="938" spans="1:21" x14ac:dyDescent="0.25">
      <c r="A938" s="21">
        <v>45534</v>
      </c>
      <c r="B938" s="21">
        <v>45534</v>
      </c>
      <c r="C938" s="22" t="s">
        <v>5987</v>
      </c>
      <c r="D938" s="22" t="s">
        <v>6000</v>
      </c>
      <c r="E938" s="22" t="s">
        <v>4409</v>
      </c>
      <c r="F938" s="22" t="s">
        <v>549</v>
      </c>
      <c r="G938" s="23"/>
      <c r="H938" s="23">
        <v>0</v>
      </c>
      <c r="I938" s="23">
        <v>2591416934</v>
      </c>
      <c r="J938" s="23">
        <v>0</v>
      </c>
      <c r="K938" s="22" t="s">
        <v>5952</v>
      </c>
      <c r="L938" s="22" t="s">
        <v>5953</v>
      </c>
      <c r="M938" s="22" t="s">
        <v>3257</v>
      </c>
      <c r="N938" s="22" t="s">
        <v>5865</v>
      </c>
      <c r="O938" s="22" t="s">
        <v>3475</v>
      </c>
      <c r="P938" s="22" t="s">
        <v>3475</v>
      </c>
      <c r="Q938" s="22"/>
      <c r="R938" s="22"/>
      <c r="S938" s="22" t="s">
        <v>3147</v>
      </c>
      <c r="T938" s="8">
        <f t="shared" si="66"/>
        <v>8</v>
      </c>
      <c r="U938" t="s">
        <v>573</v>
      </c>
    </row>
    <row r="939" spans="1:21" x14ac:dyDescent="0.25">
      <c r="A939" s="21">
        <v>45534</v>
      </c>
      <c r="B939" s="21">
        <v>45534</v>
      </c>
      <c r="C939" s="22" t="s">
        <v>5987</v>
      </c>
      <c r="D939" s="22" t="s">
        <v>6001</v>
      </c>
      <c r="E939" s="22" t="s">
        <v>4409</v>
      </c>
      <c r="F939" s="22" t="s">
        <v>549</v>
      </c>
      <c r="G939" s="23"/>
      <c r="H939" s="23">
        <v>0</v>
      </c>
      <c r="I939" s="23">
        <v>2594147069</v>
      </c>
      <c r="J939" s="23">
        <v>0</v>
      </c>
      <c r="K939" s="22" t="s">
        <v>5952</v>
      </c>
      <c r="L939" s="22" t="s">
        <v>5953</v>
      </c>
      <c r="M939" s="22" t="s">
        <v>3257</v>
      </c>
      <c r="N939" s="22" t="s">
        <v>5865</v>
      </c>
      <c r="O939" s="22" t="s">
        <v>5767</v>
      </c>
      <c r="P939" s="22" t="s">
        <v>5767</v>
      </c>
      <c r="Q939" s="22"/>
      <c r="R939" s="22"/>
      <c r="S939" s="22" t="s">
        <v>3147</v>
      </c>
      <c r="T939" s="8">
        <f t="shared" si="66"/>
        <v>8</v>
      </c>
      <c r="U939" t="s">
        <v>573</v>
      </c>
    </row>
    <row r="940" spans="1:21" x14ac:dyDescent="0.25">
      <c r="A940" s="21">
        <v>45534</v>
      </c>
      <c r="B940" s="21">
        <v>45534</v>
      </c>
      <c r="C940" s="22" t="s">
        <v>5987</v>
      </c>
      <c r="D940" s="22" t="s">
        <v>6002</v>
      </c>
      <c r="E940" s="22" t="s">
        <v>4409</v>
      </c>
      <c r="F940" s="22" t="s">
        <v>549</v>
      </c>
      <c r="G940" s="23"/>
      <c r="H940" s="23">
        <v>0</v>
      </c>
      <c r="I940" s="23">
        <v>2629697039</v>
      </c>
      <c r="J940" s="23">
        <v>0</v>
      </c>
      <c r="K940" s="22" t="s">
        <v>5952</v>
      </c>
      <c r="L940" s="22" t="s">
        <v>5953</v>
      </c>
      <c r="M940" s="22" t="s">
        <v>3257</v>
      </c>
      <c r="N940" s="22" t="s">
        <v>5865</v>
      </c>
      <c r="O940" s="22" t="s">
        <v>3478</v>
      </c>
      <c r="P940" s="22" t="s">
        <v>3478</v>
      </c>
      <c r="Q940" s="22"/>
      <c r="R940" s="22"/>
      <c r="S940" s="22" t="s">
        <v>3147</v>
      </c>
      <c r="T940" s="8">
        <f t="shared" si="66"/>
        <v>8</v>
      </c>
      <c r="U940" t="s">
        <v>573</v>
      </c>
    </row>
    <row r="941" spans="1:21" x14ac:dyDescent="0.25">
      <c r="A941" s="21">
        <v>45534</v>
      </c>
      <c r="B941" s="21">
        <v>45534</v>
      </c>
      <c r="C941" s="22" t="s">
        <v>5987</v>
      </c>
      <c r="D941" s="22" t="s">
        <v>6003</v>
      </c>
      <c r="E941" s="22" t="s">
        <v>4409</v>
      </c>
      <c r="F941" s="22" t="s">
        <v>549</v>
      </c>
      <c r="G941" s="23"/>
      <c r="H941" s="23">
        <v>0</v>
      </c>
      <c r="I941" s="23">
        <v>2660453707</v>
      </c>
      <c r="J941" s="23">
        <v>0</v>
      </c>
      <c r="K941" s="22" t="s">
        <v>5952</v>
      </c>
      <c r="L941" s="22" t="s">
        <v>5953</v>
      </c>
      <c r="M941" s="22" t="s">
        <v>3257</v>
      </c>
      <c r="N941" s="22" t="s">
        <v>5865</v>
      </c>
      <c r="O941" s="22" t="s">
        <v>3481</v>
      </c>
      <c r="P941" s="22" t="s">
        <v>3481</v>
      </c>
      <c r="Q941" s="22"/>
      <c r="R941" s="22"/>
      <c r="S941" s="22" t="s">
        <v>3147</v>
      </c>
      <c r="T941" s="8">
        <f t="shared" si="66"/>
        <v>8</v>
      </c>
      <c r="U941" t="s">
        <v>573</v>
      </c>
    </row>
    <row r="942" spans="1:21" x14ac:dyDescent="0.25">
      <c r="A942" s="21">
        <v>45534</v>
      </c>
      <c r="B942" s="21">
        <v>45534</v>
      </c>
      <c r="C942" s="22" t="s">
        <v>5987</v>
      </c>
      <c r="D942" s="22" t="s">
        <v>6004</v>
      </c>
      <c r="E942" s="22" t="s">
        <v>4409</v>
      </c>
      <c r="F942" s="22" t="s">
        <v>549</v>
      </c>
      <c r="G942" s="23"/>
      <c r="H942" s="23">
        <v>0</v>
      </c>
      <c r="I942" s="23">
        <v>2690172184</v>
      </c>
      <c r="J942" s="23">
        <v>0</v>
      </c>
      <c r="K942" s="22" t="s">
        <v>5952</v>
      </c>
      <c r="L942" s="22" t="s">
        <v>5953</v>
      </c>
      <c r="M942" s="22" t="s">
        <v>3257</v>
      </c>
      <c r="N942" s="22" t="s">
        <v>5865</v>
      </c>
      <c r="O942" s="22" t="s">
        <v>3484</v>
      </c>
      <c r="P942" s="22" t="s">
        <v>3484</v>
      </c>
      <c r="Q942" s="22"/>
      <c r="R942" s="22"/>
      <c r="S942" s="22" t="s">
        <v>3147</v>
      </c>
      <c r="T942" s="8">
        <f t="shared" si="66"/>
        <v>8</v>
      </c>
      <c r="U942" t="s">
        <v>573</v>
      </c>
    </row>
    <row r="943" spans="1:21" x14ac:dyDescent="0.25">
      <c r="A943" s="21">
        <v>45534</v>
      </c>
      <c r="B943" s="21">
        <v>45534</v>
      </c>
      <c r="C943" s="22" t="s">
        <v>6005</v>
      </c>
      <c r="D943" s="22" t="s">
        <v>6006</v>
      </c>
      <c r="E943" s="22" t="s">
        <v>4409</v>
      </c>
      <c r="F943" s="22" t="s">
        <v>549</v>
      </c>
      <c r="G943" s="23">
        <v>22521050</v>
      </c>
      <c r="H943" s="23">
        <v>0</v>
      </c>
      <c r="I943" s="23">
        <v>2712693234</v>
      </c>
      <c r="J943" s="23">
        <v>0</v>
      </c>
      <c r="K943" s="22" t="s">
        <v>5820</v>
      </c>
      <c r="L943" s="22" t="s">
        <v>5821</v>
      </c>
      <c r="M943" s="22" t="s">
        <v>3257</v>
      </c>
      <c r="N943" s="22" t="s">
        <v>5865</v>
      </c>
      <c r="O943" s="22" t="s">
        <v>5733</v>
      </c>
      <c r="P943" s="22" t="s">
        <v>5733</v>
      </c>
      <c r="Q943" s="22" t="str">
        <f t="shared" ref="Q943:Q965" si="67">IFERROR(LEFT(P943,FIND("_",P943)-1),"")</f>
        <v>S2A2110</v>
      </c>
      <c r="R943" t="str">
        <f t="shared" ref="R943:R965" si="68">IFERROR(RIGHT(P943,LEN(P943)-FIND("_",P943)),"")</f>
        <v>Symphony</v>
      </c>
      <c r="S943" s="22" t="s">
        <v>3147</v>
      </c>
      <c r="T943" s="8">
        <f t="shared" si="66"/>
        <v>8</v>
      </c>
      <c r="U943" t="s">
        <v>573</v>
      </c>
    </row>
    <row r="944" spans="1:21" x14ac:dyDescent="0.25">
      <c r="A944" s="21">
        <v>45534</v>
      </c>
      <c r="B944" s="21">
        <v>45534</v>
      </c>
      <c r="C944" s="22" t="s">
        <v>6005</v>
      </c>
      <c r="D944" s="22" t="s">
        <v>6008</v>
      </c>
      <c r="E944" s="22" t="s">
        <v>4409</v>
      </c>
      <c r="F944" s="22" t="s">
        <v>549</v>
      </c>
      <c r="G944" s="23">
        <v>26357780</v>
      </c>
      <c r="H944" s="23">
        <v>0</v>
      </c>
      <c r="I944" s="23">
        <v>2739051014</v>
      </c>
      <c r="J944" s="23">
        <v>0</v>
      </c>
      <c r="K944" s="22" t="s">
        <v>5820</v>
      </c>
      <c r="L944" s="22" t="s">
        <v>5821</v>
      </c>
      <c r="M944" s="22" t="s">
        <v>3257</v>
      </c>
      <c r="N944" s="22" t="s">
        <v>5865</v>
      </c>
      <c r="O944" s="22" t="s">
        <v>5748</v>
      </c>
      <c r="P944" s="22" t="s">
        <v>5748</v>
      </c>
      <c r="Q944" s="22" t="str">
        <f t="shared" si="67"/>
        <v>S10909</v>
      </c>
      <c r="R944" t="str">
        <f t="shared" si="68"/>
        <v>Symphony</v>
      </c>
      <c r="S944" s="22" t="s">
        <v>3147</v>
      </c>
      <c r="T944" s="8">
        <f t="shared" si="66"/>
        <v>8</v>
      </c>
      <c r="U944" t="s">
        <v>573</v>
      </c>
    </row>
    <row r="945" spans="1:21" x14ac:dyDescent="0.25">
      <c r="A945" s="21">
        <v>45534</v>
      </c>
      <c r="B945" s="21">
        <v>45534</v>
      </c>
      <c r="C945" s="22" t="s">
        <v>6010</v>
      </c>
      <c r="D945" s="22" t="s">
        <v>5891</v>
      </c>
      <c r="E945" s="22" t="s">
        <v>4409</v>
      </c>
      <c r="F945" s="22" t="s">
        <v>549</v>
      </c>
      <c r="G945" s="23">
        <v>35818527</v>
      </c>
      <c r="H945" s="23">
        <v>0</v>
      </c>
      <c r="I945" s="23">
        <v>2774869541</v>
      </c>
      <c r="J945" s="23">
        <v>0</v>
      </c>
      <c r="K945" s="22" t="s">
        <v>5561</v>
      </c>
      <c r="L945" s="22" t="s">
        <v>5562</v>
      </c>
      <c r="M945" s="22" t="s">
        <v>3146</v>
      </c>
      <c r="N945" s="22" t="s">
        <v>3157</v>
      </c>
      <c r="O945" s="22" t="s">
        <v>5563</v>
      </c>
      <c r="P945" s="22" t="s">
        <v>5563</v>
      </c>
      <c r="Q945" s="22" t="str">
        <f t="shared" si="67"/>
        <v>T112A03A</v>
      </c>
      <c r="R945" t="str">
        <f t="shared" si="68"/>
        <v>Ponte</v>
      </c>
      <c r="S945" s="22" t="s">
        <v>3146</v>
      </c>
      <c r="T945" s="8">
        <f t="shared" si="66"/>
        <v>8</v>
      </c>
      <c r="U945" t="s">
        <v>573</v>
      </c>
    </row>
    <row r="946" spans="1:21" x14ac:dyDescent="0.25">
      <c r="A946" s="21">
        <v>45534</v>
      </c>
      <c r="B946" s="21">
        <v>45534</v>
      </c>
      <c r="C946" s="22" t="s">
        <v>6011</v>
      </c>
      <c r="D946" s="22" t="s">
        <v>6012</v>
      </c>
      <c r="E946" s="22" t="s">
        <v>4409</v>
      </c>
      <c r="F946" s="22" t="s">
        <v>549</v>
      </c>
      <c r="G946" s="23">
        <v>21841078</v>
      </c>
      <c r="H946" s="23">
        <v>0</v>
      </c>
      <c r="I946" s="23">
        <v>2796710619</v>
      </c>
      <c r="J946" s="23">
        <v>0</v>
      </c>
      <c r="K946" s="22" t="s">
        <v>5847</v>
      </c>
      <c r="L946" s="22" t="s">
        <v>5848</v>
      </c>
      <c r="M946" s="22" t="s">
        <v>3257</v>
      </c>
      <c r="N946" s="22" t="s">
        <v>5865</v>
      </c>
      <c r="O946" s="22" t="s">
        <v>5767</v>
      </c>
      <c r="P946" s="22" t="s">
        <v>5767</v>
      </c>
      <c r="Q946" s="22" t="str">
        <f t="shared" si="67"/>
        <v>S12205</v>
      </c>
      <c r="R946" t="str">
        <f t="shared" si="68"/>
        <v>Symphony</v>
      </c>
      <c r="S946" s="22" t="s">
        <v>3147</v>
      </c>
      <c r="T946" s="8">
        <f t="shared" si="66"/>
        <v>8</v>
      </c>
      <c r="U946" t="s">
        <v>573</v>
      </c>
    </row>
    <row r="947" spans="1:21" x14ac:dyDescent="0.25">
      <c r="A947" s="21">
        <v>45534</v>
      </c>
      <c r="B947" s="21">
        <v>45534</v>
      </c>
      <c r="C947" s="22" t="s">
        <v>6014</v>
      </c>
      <c r="D947" s="22" t="s">
        <v>6015</v>
      </c>
      <c r="E947" s="22" t="s">
        <v>4409</v>
      </c>
      <c r="F947" s="22" t="s">
        <v>748</v>
      </c>
      <c r="G947" s="23"/>
      <c r="H947" s="23">
        <v>0</v>
      </c>
      <c r="I947" s="23">
        <v>2806374383</v>
      </c>
      <c r="J947" s="23">
        <v>0</v>
      </c>
      <c r="K947" s="22"/>
      <c r="L947" s="22"/>
      <c r="M947" s="22" t="s">
        <v>3257</v>
      </c>
      <c r="N947" s="22" t="s">
        <v>5865</v>
      </c>
      <c r="O947" s="22" t="s">
        <v>163</v>
      </c>
      <c r="P947" s="22" t="s">
        <v>5687</v>
      </c>
      <c r="Q947" s="22" t="str">
        <f t="shared" si="67"/>
        <v>T103A01</v>
      </c>
      <c r="R947" t="str">
        <f t="shared" si="68"/>
        <v>Ponte</v>
      </c>
      <c r="S947" s="22" t="s">
        <v>3147</v>
      </c>
      <c r="T947" s="8">
        <f t="shared" si="66"/>
        <v>8</v>
      </c>
      <c r="U947" t="s">
        <v>573</v>
      </c>
    </row>
    <row r="948" spans="1:21" x14ac:dyDescent="0.25">
      <c r="A948" s="21">
        <v>45534</v>
      </c>
      <c r="B948" s="21">
        <v>45534</v>
      </c>
      <c r="C948" s="22" t="s">
        <v>6014</v>
      </c>
      <c r="D948" s="22" t="s">
        <v>6016</v>
      </c>
      <c r="E948" s="22" t="s">
        <v>4409</v>
      </c>
      <c r="F948" s="22" t="s">
        <v>748</v>
      </c>
      <c r="G948" s="23"/>
      <c r="H948" s="23">
        <v>0</v>
      </c>
      <c r="I948" s="23">
        <v>2822838299</v>
      </c>
      <c r="J948" s="23">
        <v>0</v>
      </c>
      <c r="K948" s="22"/>
      <c r="L948" s="22"/>
      <c r="M948" s="22" t="s">
        <v>3257</v>
      </c>
      <c r="N948" s="22" t="s">
        <v>5865</v>
      </c>
      <c r="O948" s="22" t="s">
        <v>5632</v>
      </c>
      <c r="P948" s="22" t="s">
        <v>5632</v>
      </c>
      <c r="Q948" s="22" t="str">
        <f t="shared" si="67"/>
        <v>T212B02</v>
      </c>
      <c r="R948" t="str">
        <f t="shared" si="68"/>
        <v>Ponte</v>
      </c>
      <c r="S948" s="22" t="s">
        <v>3147</v>
      </c>
      <c r="T948" s="8">
        <f t="shared" si="66"/>
        <v>8</v>
      </c>
      <c r="U948" t="s">
        <v>573</v>
      </c>
    </row>
    <row r="949" spans="1:21" x14ac:dyDescent="0.25">
      <c r="A949" s="21">
        <v>45534</v>
      </c>
      <c r="B949" s="21">
        <v>45534</v>
      </c>
      <c r="C949" s="22" t="s">
        <v>6014</v>
      </c>
      <c r="D949" s="22" t="s">
        <v>6017</v>
      </c>
      <c r="E949" s="22" t="s">
        <v>4409</v>
      </c>
      <c r="F949" s="22" t="s">
        <v>748</v>
      </c>
      <c r="G949" s="23"/>
      <c r="H949" s="23">
        <v>0</v>
      </c>
      <c r="I949" s="23">
        <v>2933789147</v>
      </c>
      <c r="J949" s="23">
        <v>0</v>
      </c>
      <c r="K949" s="22"/>
      <c r="L949" s="22"/>
      <c r="M949" s="22" t="s">
        <v>3257</v>
      </c>
      <c r="N949" s="22" t="s">
        <v>5865</v>
      </c>
      <c r="O949" s="22" t="s">
        <v>5638</v>
      </c>
      <c r="P949" s="22" t="s">
        <v>5638</v>
      </c>
      <c r="Q949" s="22" t="str">
        <f t="shared" si="67"/>
        <v>T11705</v>
      </c>
      <c r="R949" t="str">
        <f t="shared" si="68"/>
        <v>Ponte</v>
      </c>
      <c r="S949" s="22" t="s">
        <v>3147</v>
      </c>
      <c r="T949" s="8">
        <f t="shared" si="66"/>
        <v>8</v>
      </c>
      <c r="U949" t="s">
        <v>573</v>
      </c>
    </row>
    <row r="950" spans="1:21" x14ac:dyDescent="0.25">
      <c r="A950" s="21">
        <v>45534</v>
      </c>
      <c r="B950" s="21">
        <v>45534</v>
      </c>
      <c r="C950" s="22" t="s">
        <v>6014</v>
      </c>
      <c r="D950" s="22" t="s">
        <v>6018</v>
      </c>
      <c r="E950" s="22" t="s">
        <v>4409</v>
      </c>
      <c r="F950" s="22" t="s">
        <v>748</v>
      </c>
      <c r="G950" s="23"/>
      <c r="H950" s="23">
        <v>0</v>
      </c>
      <c r="I950" s="23">
        <v>2967168050</v>
      </c>
      <c r="J950" s="23">
        <v>0</v>
      </c>
      <c r="K950" s="22"/>
      <c r="L950" s="22"/>
      <c r="M950" s="22" t="s">
        <v>3257</v>
      </c>
      <c r="N950" s="22" t="s">
        <v>5865</v>
      </c>
      <c r="O950" s="22" t="s">
        <v>5642</v>
      </c>
      <c r="P950" s="22" t="s">
        <v>5642</v>
      </c>
      <c r="Q950" s="22" t="str">
        <f t="shared" si="67"/>
        <v>T11712</v>
      </c>
      <c r="R950" t="str">
        <f t="shared" si="68"/>
        <v>Ponte</v>
      </c>
      <c r="S950" s="22" t="s">
        <v>3147</v>
      </c>
      <c r="T950" s="8">
        <f t="shared" si="66"/>
        <v>8</v>
      </c>
      <c r="U950" t="s">
        <v>573</v>
      </c>
    </row>
    <row r="951" spans="1:21" x14ac:dyDescent="0.25">
      <c r="A951" s="21">
        <v>45534</v>
      </c>
      <c r="B951" s="21">
        <v>45534</v>
      </c>
      <c r="C951" s="22" t="s">
        <v>6014</v>
      </c>
      <c r="D951" s="22" t="s">
        <v>6019</v>
      </c>
      <c r="E951" s="22" t="s">
        <v>4409</v>
      </c>
      <c r="F951" s="22" t="s">
        <v>748</v>
      </c>
      <c r="G951" s="23"/>
      <c r="H951" s="23">
        <v>0</v>
      </c>
      <c r="I951" s="23">
        <v>3035510039</v>
      </c>
      <c r="J951" s="23">
        <v>0</v>
      </c>
      <c r="K951" s="22"/>
      <c r="L951" s="22"/>
      <c r="M951" s="22" t="s">
        <v>3257</v>
      </c>
      <c r="N951" s="22" t="s">
        <v>5865</v>
      </c>
      <c r="O951" s="22" t="s">
        <v>5644</v>
      </c>
      <c r="P951" s="22" t="s">
        <v>5644</v>
      </c>
      <c r="Q951" s="22" t="str">
        <f t="shared" si="67"/>
        <v>T212B01</v>
      </c>
      <c r="R951" t="str">
        <f t="shared" si="68"/>
        <v>Ponte</v>
      </c>
      <c r="S951" s="22" t="s">
        <v>3147</v>
      </c>
      <c r="T951" s="8">
        <f t="shared" si="66"/>
        <v>8</v>
      </c>
      <c r="U951" t="s">
        <v>573</v>
      </c>
    </row>
    <row r="952" spans="1:21" x14ac:dyDescent="0.25">
      <c r="A952" s="21">
        <v>45534</v>
      </c>
      <c r="B952" s="21">
        <v>45534</v>
      </c>
      <c r="C952" s="22" t="s">
        <v>6014</v>
      </c>
      <c r="D952" s="22" t="s">
        <v>6020</v>
      </c>
      <c r="E952" s="22" t="s">
        <v>4409</v>
      </c>
      <c r="F952" s="22" t="s">
        <v>748</v>
      </c>
      <c r="G952" s="23"/>
      <c r="H952" s="23">
        <v>0</v>
      </c>
      <c r="I952" s="23">
        <v>3085495933</v>
      </c>
      <c r="J952" s="23">
        <v>0</v>
      </c>
      <c r="K952" s="22"/>
      <c r="L952" s="22"/>
      <c r="M952" s="22" t="s">
        <v>3257</v>
      </c>
      <c r="N952" s="22" t="s">
        <v>5865</v>
      </c>
      <c r="O952" s="22" t="s">
        <v>5653</v>
      </c>
      <c r="P952" s="22" t="s">
        <v>5653</v>
      </c>
      <c r="Q952" s="22" t="str">
        <f t="shared" si="67"/>
        <v>T203A03</v>
      </c>
      <c r="R952" t="str">
        <f t="shared" si="68"/>
        <v>Ponte</v>
      </c>
      <c r="S952" s="22" t="s">
        <v>3147</v>
      </c>
      <c r="T952" s="8">
        <f t="shared" si="66"/>
        <v>8</v>
      </c>
      <c r="U952" t="s">
        <v>573</v>
      </c>
    </row>
    <row r="953" spans="1:21" x14ac:dyDescent="0.25">
      <c r="A953" s="21">
        <v>45534</v>
      </c>
      <c r="B953" s="21">
        <v>45534</v>
      </c>
      <c r="C953" s="22" t="s">
        <v>6014</v>
      </c>
      <c r="D953" s="22" t="s">
        <v>6021</v>
      </c>
      <c r="E953" s="22" t="s">
        <v>4409</v>
      </c>
      <c r="F953" s="22" t="s">
        <v>748</v>
      </c>
      <c r="G953" s="23"/>
      <c r="H953" s="23">
        <v>0</v>
      </c>
      <c r="I953" s="23">
        <v>3131497308</v>
      </c>
      <c r="J953" s="23">
        <v>0</v>
      </c>
      <c r="K953" s="22"/>
      <c r="L953" s="22"/>
      <c r="M953" s="22" t="s">
        <v>3257</v>
      </c>
      <c r="N953" s="22" t="s">
        <v>5865</v>
      </c>
      <c r="O953" s="22" t="s">
        <v>5655</v>
      </c>
      <c r="P953" s="22" t="s">
        <v>5655</v>
      </c>
      <c r="Q953" s="22" t="str">
        <f t="shared" si="67"/>
        <v>T10602</v>
      </c>
      <c r="R953" t="str">
        <f t="shared" si="68"/>
        <v>Ponte</v>
      </c>
      <c r="S953" s="22" t="s">
        <v>3147</v>
      </c>
      <c r="T953" s="8">
        <f t="shared" si="66"/>
        <v>8</v>
      </c>
      <c r="U953" t="s">
        <v>573</v>
      </c>
    </row>
    <row r="954" spans="1:21" x14ac:dyDescent="0.25">
      <c r="A954" s="21">
        <v>45534</v>
      </c>
      <c r="B954" s="21">
        <v>45534</v>
      </c>
      <c r="C954" s="22" t="s">
        <v>6014</v>
      </c>
      <c r="D954" s="22" t="s">
        <v>6022</v>
      </c>
      <c r="E954" s="22" t="s">
        <v>4409</v>
      </c>
      <c r="F954" s="22" t="s">
        <v>748</v>
      </c>
      <c r="G954" s="23"/>
      <c r="H954" s="23">
        <v>0</v>
      </c>
      <c r="I954" s="23">
        <v>3203974766</v>
      </c>
      <c r="J954" s="23">
        <v>0</v>
      </c>
      <c r="K954" s="22"/>
      <c r="L954" s="22"/>
      <c r="M954" s="22" t="s">
        <v>3257</v>
      </c>
      <c r="N954" s="22" t="s">
        <v>5865</v>
      </c>
      <c r="O954" s="22" t="s">
        <v>5657</v>
      </c>
      <c r="P954" s="22" t="s">
        <v>5657</v>
      </c>
      <c r="Q954" s="22" t="str">
        <f t="shared" si="67"/>
        <v>T11802</v>
      </c>
      <c r="R954" t="str">
        <f t="shared" si="68"/>
        <v>Ponte</v>
      </c>
      <c r="S954" s="22" t="s">
        <v>3147</v>
      </c>
      <c r="T954" s="8">
        <f t="shared" si="66"/>
        <v>8</v>
      </c>
      <c r="U954" t="s">
        <v>573</v>
      </c>
    </row>
    <row r="955" spans="1:21" x14ac:dyDescent="0.25">
      <c r="A955" s="21">
        <v>45534</v>
      </c>
      <c r="B955" s="21">
        <v>45534</v>
      </c>
      <c r="C955" s="22" t="s">
        <v>6014</v>
      </c>
      <c r="D955" s="22" t="s">
        <v>6023</v>
      </c>
      <c r="E955" s="22" t="s">
        <v>4409</v>
      </c>
      <c r="F955" s="22" t="s">
        <v>748</v>
      </c>
      <c r="G955" s="23"/>
      <c r="H955" s="23">
        <v>0</v>
      </c>
      <c r="I955" s="23">
        <v>3251985627</v>
      </c>
      <c r="J955" s="23">
        <v>0</v>
      </c>
      <c r="K955" s="22"/>
      <c r="L955" s="22"/>
      <c r="M955" s="22" t="s">
        <v>3257</v>
      </c>
      <c r="N955" s="22" t="s">
        <v>5865</v>
      </c>
      <c r="O955" s="22" t="s">
        <v>5584</v>
      </c>
      <c r="P955" s="22" t="s">
        <v>5584</v>
      </c>
      <c r="Q955" s="22" t="str">
        <f t="shared" si="67"/>
        <v>T203A09</v>
      </c>
      <c r="R955" t="str">
        <f t="shared" si="68"/>
        <v>Ponte</v>
      </c>
      <c r="S955" s="22" t="s">
        <v>3147</v>
      </c>
      <c r="T955" s="8">
        <f t="shared" si="66"/>
        <v>8</v>
      </c>
      <c r="U955" t="s">
        <v>573</v>
      </c>
    </row>
    <row r="956" spans="1:21" x14ac:dyDescent="0.25">
      <c r="A956" s="21">
        <v>45534</v>
      </c>
      <c r="B956" s="21">
        <v>45534</v>
      </c>
      <c r="C956" s="22" t="s">
        <v>6014</v>
      </c>
      <c r="D956" s="22" t="s">
        <v>6024</v>
      </c>
      <c r="E956" s="22" t="s">
        <v>4409</v>
      </c>
      <c r="F956" s="22" t="s">
        <v>748</v>
      </c>
      <c r="G956" s="23"/>
      <c r="H956" s="23">
        <v>0</v>
      </c>
      <c r="I956" s="23">
        <v>3262928198</v>
      </c>
      <c r="J956" s="23">
        <v>0</v>
      </c>
      <c r="K956" s="22"/>
      <c r="L956" s="22"/>
      <c r="M956" s="22" t="s">
        <v>3257</v>
      </c>
      <c r="N956" s="22" t="s">
        <v>5865</v>
      </c>
      <c r="O956" s="22" t="s">
        <v>5557</v>
      </c>
      <c r="P956" s="22" t="s">
        <v>5557</v>
      </c>
      <c r="Q956" s="22" t="str">
        <f t="shared" si="67"/>
        <v>T212B09</v>
      </c>
      <c r="R956" t="str">
        <f t="shared" si="68"/>
        <v>Ponte</v>
      </c>
      <c r="S956" s="22" t="s">
        <v>3147</v>
      </c>
      <c r="T956" s="8">
        <f t="shared" si="66"/>
        <v>8</v>
      </c>
      <c r="U956" t="s">
        <v>573</v>
      </c>
    </row>
    <row r="957" spans="1:21" x14ac:dyDescent="0.25">
      <c r="A957" s="21">
        <v>45534</v>
      </c>
      <c r="B957" s="21">
        <v>45534</v>
      </c>
      <c r="C957" s="22" t="s">
        <v>6014</v>
      </c>
      <c r="D957" s="22" t="s">
        <v>6025</v>
      </c>
      <c r="E957" s="22" t="s">
        <v>4409</v>
      </c>
      <c r="F957" s="22" t="s">
        <v>748</v>
      </c>
      <c r="G957" s="23"/>
      <c r="H957" s="23">
        <v>0</v>
      </c>
      <c r="I957" s="23">
        <v>3284743531</v>
      </c>
      <c r="J957" s="23">
        <v>0</v>
      </c>
      <c r="K957" s="22"/>
      <c r="L957" s="22"/>
      <c r="M957" s="22" t="s">
        <v>3257</v>
      </c>
      <c r="N957" s="22" t="s">
        <v>5865</v>
      </c>
      <c r="O957" s="22" t="s">
        <v>5661</v>
      </c>
      <c r="P957" s="22" t="s">
        <v>5661</v>
      </c>
      <c r="Q957" s="22" t="str">
        <f t="shared" si="67"/>
        <v>T11711</v>
      </c>
      <c r="R957" t="str">
        <f t="shared" si="68"/>
        <v>Ponte</v>
      </c>
      <c r="S957" s="22" t="s">
        <v>3147</v>
      </c>
      <c r="T957" s="8">
        <f t="shared" si="66"/>
        <v>8</v>
      </c>
      <c r="U957" t="s">
        <v>573</v>
      </c>
    </row>
    <row r="958" spans="1:21" x14ac:dyDescent="0.25">
      <c r="A958" s="21">
        <v>45534</v>
      </c>
      <c r="B958" s="21">
        <v>45534</v>
      </c>
      <c r="C958" s="22" t="s">
        <v>6014</v>
      </c>
      <c r="D958" s="22" t="s">
        <v>6026</v>
      </c>
      <c r="E958" s="22" t="s">
        <v>4409</v>
      </c>
      <c r="F958" s="22" t="s">
        <v>748</v>
      </c>
      <c r="G958" s="23"/>
      <c r="H958" s="23">
        <v>0</v>
      </c>
      <c r="I958" s="23">
        <v>3347563736</v>
      </c>
      <c r="J958" s="23">
        <v>0</v>
      </c>
      <c r="K958" s="22"/>
      <c r="L958" s="22"/>
      <c r="M958" s="22" t="s">
        <v>3257</v>
      </c>
      <c r="N958" s="22" t="s">
        <v>5865</v>
      </c>
      <c r="O958" s="22" t="s">
        <v>5663</v>
      </c>
      <c r="P958" s="22" t="s">
        <v>5663</v>
      </c>
      <c r="Q958" s="22" t="str">
        <f t="shared" si="67"/>
        <v>T11702</v>
      </c>
      <c r="R958" t="str">
        <f t="shared" si="68"/>
        <v>Ponte</v>
      </c>
      <c r="S958" s="22" t="s">
        <v>3147</v>
      </c>
      <c r="T958" s="8">
        <f t="shared" si="66"/>
        <v>8</v>
      </c>
      <c r="U958" t="s">
        <v>573</v>
      </c>
    </row>
    <row r="959" spans="1:21" x14ac:dyDescent="0.25">
      <c r="A959" s="21">
        <v>45534</v>
      </c>
      <c r="B959" s="21">
        <v>45534</v>
      </c>
      <c r="C959" s="22" t="s">
        <v>6014</v>
      </c>
      <c r="D959" s="22" t="s">
        <v>6027</v>
      </c>
      <c r="E959" s="22" t="s">
        <v>4409</v>
      </c>
      <c r="F959" s="22" t="s">
        <v>748</v>
      </c>
      <c r="G959" s="23"/>
      <c r="H959" s="23">
        <v>0</v>
      </c>
      <c r="I959" s="23">
        <v>3364923917</v>
      </c>
      <c r="J959" s="23">
        <v>0</v>
      </c>
      <c r="K959" s="22"/>
      <c r="L959" s="22"/>
      <c r="M959" s="22" t="s">
        <v>3257</v>
      </c>
      <c r="N959" s="22" t="s">
        <v>5865</v>
      </c>
      <c r="O959" s="22" t="s">
        <v>5554</v>
      </c>
      <c r="P959" s="22" t="s">
        <v>5554</v>
      </c>
      <c r="Q959" s="22" t="str">
        <f t="shared" si="67"/>
        <v>T212B08</v>
      </c>
      <c r="R959" t="str">
        <f t="shared" si="68"/>
        <v>Ponte</v>
      </c>
      <c r="S959" s="22" t="s">
        <v>3147</v>
      </c>
      <c r="T959" s="8">
        <f t="shared" si="66"/>
        <v>8</v>
      </c>
      <c r="U959" t="s">
        <v>573</v>
      </c>
    </row>
    <row r="960" spans="1:21" x14ac:dyDescent="0.25">
      <c r="A960" s="21">
        <v>45534</v>
      </c>
      <c r="B960" s="21">
        <v>45534</v>
      </c>
      <c r="C960" s="22" t="s">
        <v>6014</v>
      </c>
      <c r="D960" s="22" t="s">
        <v>6028</v>
      </c>
      <c r="E960" s="22" t="s">
        <v>4409</v>
      </c>
      <c r="F960" s="22" t="s">
        <v>748</v>
      </c>
      <c r="G960" s="23"/>
      <c r="H960" s="23">
        <v>0</v>
      </c>
      <c r="I960" s="23">
        <v>3466975542</v>
      </c>
      <c r="J960" s="23">
        <v>0</v>
      </c>
      <c r="K960" s="22"/>
      <c r="L960" s="22"/>
      <c r="M960" s="22" t="s">
        <v>3257</v>
      </c>
      <c r="N960" s="22" t="s">
        <v>5865</v>
      </c>
      <c r="O960" s="22" t="s">
        <v>5579</v>
      </c>
      <c r="P960" s="22" t="s">
        <v>5579</v>
      </c>
      <c r="Q960" s="22" t="str">
        <f t="shared" si="67"/>
        <v>T11703A</v>
      </c>
      <c r="R960" t="str">
        <f t="shared" si="68"/>
        <v>Ponte</v>
      </c>
      <c r="S960" s="22" t="s">
        <v>3147</v>
      </c>
      <c r="T960" s="8">
        <f t="shared" si="66"/>
        <v>8</v>
      </c>
      <c r="U960" t="s">
        <v>573</v>
      </c>
    </row>
    <row r="961" spans="1:21" x14ac:dyDescent="0.25">
      <c r="A961" s="21">
        <v>45534</v>
      </c>
      <c r="B961" s="21">
        <v>45534</v>
      </c>
      <c r="C961" s="22" t="s">
        <v>6014</v>
      </c>
      <c r="D961" s="22" t="s">
        <v>6029</v>
      </c>
      <c r="E961" s="22" t="s">
        <v>4409</v>
      </c>
      <c r="F961" s="22" t="s">
        <v>748</v>
      </c>
      <c r="G961" s="23"/>
      <c r="H961" s="23">
        <v>0</v>
      </c>
      <c r="I961" s="23">
        <v>3480109959</v>
      </c>
      <c r="J961" s="23">
        <v>0</v>
      </c>
      <c r="K961" s="22"/>
      <c r="L961" s="22"/>
      <c r="M961" s="22" t="s">
        <v>3257</v>
      </c>
      <c r="N961" s="22" t="s">
        <v>5865</v>
      </c>
      <c r="O961" s="22" t="s">
        <v>5603</v>
      </c>
      <c r="P961" s="22" t="s">
        <v>5603</v>
      </c>
      <c r="Q961" s="22" t="str">
        <f t="shared" si="67"/>
        <v>T22408</v>
      </c>
      <c r="R961" t="str">
        <f t="shared" si="68"/>
        <v>Ponte</v>
      </c>
      <c r="S961" s="22" t="s">
        <v>3147</v>
      </c>
      <c r="T961" s="8">
        <f t="shared" si="66"/>
        <v>8</v>
      </c>
      <c r="U961" t="s">
        <v>573</v>
      </c>
    </row>
    <row r="962" spans="1:21" x14ac:dyDescent="0.25">
      <c r="A962" s="21">
        <v>45534</v>
      </c>
      <c r="B962" s="21">
        <v>45534</v>
      </c>
      <c r="C962" s="22" t="s">
        <v>6014</v>
      </c>
      <c r="D962" s="22" t="s">
        <v>6030</v>
      </c>
      <c r="E962" s="22" t="s">
        <v>4409</v>
      </c>
      <c r="F962" s="22" t="s">
        <v>748</v>
      </c>
      <c r="G962" s="23"/>
      <c r="H962" s="23">
        <v>0</v>
      </c>
      <c r="I962" s="23">
        <v>3717713750</v>
      </c>
      <c r="J962" s="23">
        <v>0</v>
      </c>
      <c r="K962" s="22"/>
      <c r="L962" s="22"/>
      <c r="M962" s="22" t="s">
        <v>3257</v>
      </c>
      <c r="N962" s="22" t="s">
        <v>5865</v>
      </c>
      <c r="O962" s="22" t="s">
        <v>5682</v>
      </c>
      <c r="P962" s="22" t="s">
        <v>5682</v>
      </c>
      <c r="Q962" s="22" t="str">
        <f t="shared" si="67"/>
        <v>T212B11</v>
      </c>
      <c r="R962" t="str">
        <f t="shared" si="68"/>
        <v>Ponte</v>
      </c>
      <c r="S962" s="22" t="s">
        <v>3147</v>
      </c>
      <c r="T962" s="8">
        <f t="shared" si="66"/>
        <v>8</v>
      </c>
      <c r="U962" t="s">
        <v>573</v>
      </c>
    </row>
    <row r="963" spans="1:21" x14ac:dyDescent="0.25">
      <c r="A963" s="21">
        <v>45534</v>
      </c>
      <c r="B963" s="21">
        <v>45534</v>
      </c>
      <c r="C963" s="22" t="s">
        <v>6014</v>
      </c>
      <c r="D963" s="22" t="s">
        <v>6031</v>
      </c>
      <c r="E963" s="22" t="s">
        <v>4409</v>
      </c>
      <c r="F963" s="22" t="s">
        <v>748</v>
      </c>
      <c r="G963" s="23"/>
      <c r="H963" s="23">
        <v>0</v>
      </c>
      <c r="I963" s="23">
        <v>3756359021</v>
      </c>
      <c r="J963" s="23">
        <v>0</v>
      </c>
      <c r="K963" s="22"/>
      <c r="L963" s="22"/>
      <c r="M963" s="22" t="s">
        <v>3257</v>
      </c>
      <c r="N963" s="22" t="s">
        <v>5865</v>
      </c>
      <c r="O963" s="22" t="s">
        <v>5691</v>
      </c>
      <c r="P963" s="22" t="s">
        <v>5691</v>
      </c>
      <c r="Q963" s="22" t="str">
        <f t="shared" si="67"/>
        <v>T10605</v>
      </c>
      <c r="R963" t="str">
        <f t="shared" si="68"/>
        <v>Ponte</v>
      </c>
      <c r="S963" s="22" t="s">
        <v>3147</v>
      </c>
      <c r="T963" s="8">
        <f t="shared" si="66"/>
        <v>8</v>
      </c>
      <c r="U963" t="s">
        <v>573</v>
      </c>
    </row>
    <row r="964" spans="1:21" x14ac:dyDescent="0.25">
      <c r="A964" s="21">
        <v>45534</v>
      </c>
      <c r="B964" s="21">
        <v>45534</v>
      </c>
      <c r="C964" s="22" t="s">
        <v>6032</v>
      </c>
      <c r="D964" s="22" t="s">
        <v>6033</v>
      </c>
      <c r="E964" s="22" t="s">
        <v>4409</v>
      </c>
      <c r="F964" s="22" t="s">
        <v>748</v>
      </c>
      <c r="G964" s="23"/>
      <c r="H964" s="23">
        <v>0</v>
      </c>
      <c r="I964" s="23">
        <v>3844846814</v>
      </c>
      <c r="J964" s="23">
        <v>0</v>
      </c>
      <c r="K964" s="22"/>
      <c r="L964" s="22"/>
      <c r="M964" s="22" t="s">
        <v>3257</v>
      </c>
      <c r="N964" s="22" t="s">
        <v>5865</v>
      </c>
      <c r="O964" s="22" t="s">
        <v>5426</v>
      </c>
      <c r="P964" s="22" t="s">
        <v>5426</v>
      </c>
      <c r="Q964" s="22" t="str">
        <f t="shared" si="67"/>
        <v>T103A03A</v>
      </c>
      <c r="R964" t="str">
        <f t="shared" si="68"/>
        <v>Ponte</v>
      </c>
      <c r="S964" s="22" t="s">
        <v>3147</v>
      </c>
      <c r="T964" s="8">
        <f t="shared" si="66"/>
        <v>8</v>
      </c>
      <c r="U964" t="s">
        <v>573</v>
      </c>
    </row>
    <row r="965" spans="1:21" x14ac:dyDescent="0.25">
      <c r="A965" s="21">
        <v>45534</v>
      </c>
      <c r="B965" s="21">
        <v>45534</v>
      </c>
      <c r="C965" s="22" t="s">
        <v>6032</v>
      </c>
      <c r="D965" s="22" t="s">
        <v>6034</v>
      </c>
      <c r="E965" s="22" t="s">
        <v>4409</v>
      </c>
      <c r="F965" s="22" t="s">
        <v>748</v>
      </c>
      <c r="G965" s="23"/>
      <c r="H965" s="23">
        <v>0</v>
      </c>
      <c r="I965" s="23">
        <v>3905408024</v>
      </c>
      <c r="J965" s="23">
        <v>0</v>
      </c>
      <c r="K965" s="22"/>
      <c r="L965" s="22"/>
      <c r="M965" s="22" t="s">
        <v>3257</v>
      </c>
      <c r="N965" s="22" t="s">
        <v>5865</v>
      </c>
      <c r="O965" s="22" t="s">
        <v>6035</v>
      </c>
      <c r="P965" s="22" t="s">
        <v>6035</v>
      </c>
      <c r="Q965" s="22" t="str">
        <f t="shared" si="67"/>
        <v>T10803</v>
      </c>
      <c r="R965" t="str">
        <f t="shared" si="68"/>
        <v>Ponte</v>
      </c>
      <c r="S965" s="22" t="s">
        <v>3147</v>
      </c>
      <c r="T965" s="8">
        <f t="shared" si="66"/>
        <v>8</v>
      </c>
      <c r="U965" t="s">
        <v>573</v>
      </c>
    </row>
    <row r="966" spans="1:21" x14ac:dyDescent="0.25">
      <c r="A966" s="21">
        <v>45535</v>
      </c>
      <c r="B966" s="21">
        <v>45535</v>
      </c>
      <c r="C966" s="22" t="s">
        <v>6036</v>
      </c>
      <c r="D966" s="22" t="s">
        <v>6037</v>
      </c>
      <c r="E966" s="22" t="s">
        <v>4409</v>
      </c>
      <c r="F966" s="22" t="s">
        <v>4154</v>
      </c>
      <c r="G966" s="23"/>
      <c r="H966" s="23"/>
      <c r="I966" s="23">
        <v>0</v>
      </c>
      <c r="J966" s="23">
        <v>0</v>
      </c>
      <c r="K966" s="22"/>
      <c r="L966" s="22"/>
      <c r="M966" s="22"/>
      <c r="N966" s="22"/>
      <c r="O966" s="22"/>
      <c r="P966" s="22"/>
      <c r="Q966" s="22"/>
      <c r="R966" s="22"/>
      <c r="T966" s="8">
        <f t="shared" si="66"/>
        <v>8</v>
      </c>
      <c r="U966" t="s">
        <v>573</v>
      </c>
    </row>
    <row r="967" spans="1:21" x14ac:dyDescent="0.25">
      <c r="A967" s="21">
        <v>45540</v>
      </c>
      <c r="B967" s="21">
        <v>45540</v>
      </c>
      <c r="C967" s="22" t="s">
        <v>6038</v>
      </c>
      <c r="D967" s="22" t="s">
        <v>6039</v>
      </c>
      <c r="E967" s="22" t="s">
        <v>4409</v>
      </c>
      <c r="F967" s="22" t="s">
        <v>549</v>
      </c>
      <c r="G967" s="23">
        <v>25904681</v>
      </c>
      <c r="H967" s="23">
        <v>0</v>
      </c>
      <c r="I967" s="23">
        <v>25904681</v>
      </c>
      <c r="J967" s="23">
        <v>0</v>
      </c>
      <c r="K967" s="22" t="s">
        <v>4079</v>
      </c>
      <c r="L967" s="22" t="s">
        <v>4080</v>
      </c>
      <c r="M967" s="22" t="s">
        <v>3187</v>
      </c>
      <c r="N967" s="22" t="s">
        <v>3155</v>
      </c>
      <c r="O967" s="22" t="s">
        <v>5739</v>
      </c>
      <c r="P967" s="22" t="s">
        <v>5739</v>
      </c>
      <c r="Q967" s="22" t="str">
        <f t="shared" ref="Q967:Q1003" si="69">IFERROR(LEFT(P967,FIND("_",P967)-1),"")</f>
        <v>S2A2105</v>
      </c>
      <c r="R967" t="str">
        <f t="shared" ref="R967:R1003" si="70">IFERROR(RIGHT(P967,LEN(P967)-FIND("_",P967)),"")</f>
        <v>Symphony</v>
      </c>
      <c r="S967" s="22" t="s">
        <v>3146</v>
      </c>
      <c r="T967" s="8">
        <f t="shared" si="66"/>
        <v>9</v>
      </c>
      <c r="U967" t="s">
        <v>573</v>
      </c>
    </row>
    <row r="968" spans="1:21" x14ac:dyDescent="0.25">
      <c r="A968" s="21">
        <v>45540</v>
      </c>
      <c r="B968" s="21">
        <v>45540</v>
      </c>
      <c r="C968" s="22" t="s">
        <v>6038</v>
      </c>
      <c r="D968" s="22" t="s">
        <v>6040</v>
      </c>
      <c r="E968" s="22" t="s">
        <v>4409</v>
      </c>
      <c r="F968" s="22" t="s">
        <v>549</v>
      </c>
      <c r="G968" s="23">
        <v>25904682</v>
      </c>
      <c r="H968" s="23">
        <v>0</v>
      </c>
      <c r="I968" s="23">
        <v>51809363</v>
      </c>
      <c r="J968" s="23">
        <v>0</v>
      </c>
      <c r="K968" s="22" t="s">
        <v>4079</v>
      </c>
      <c r="L968" s="22" t="s">
        <v>4080</v>
      </c>
      <c r="M968" s="22" t="s">
        <v>3187</v>
      </c>
      <c r="N968" s="22" t="s">
        <v>3155</v>
      </c>
      <c r="O968" s="22" t="s">
        <v>5741</v>
      </c>
      <c r="P968" s="22" t="s">
        <v>5741</v>
      </c>
      <c r="Q968" s="22" t="str">
        <f t="shared" si="69"/>
        <v>S2A2103A</v>
      </c>
      <c r="R968" t="str">
        <f t="shared" si="70"/>
        <v>Symphony</v>
      </c>
      <c r="S968" s="22" t="s">
        <v>3146</v>
      </c>
      <c r="T968" s="8">
        <f t="shared" si="66"/>
        <v>9</v>
      </c>
      <c r="U968" t="s">
        <v>573</v>
      </c>
    </row>
    <row r="969" spans="1:21" x14ac:dyDescent="0.25">
      <c r="A969" s="21">
        <v>45540</v>
      </c>
      <c r="B969" s="21">
        <v>45540</v>
      </c>
      <c r="C969" s="22" t="s">
        <v>6038</v>
      </c>
      <c r="D969" s="22" t="s">
        <v>6041</v>
      </c>
      <c r="E969" s="22" t="s">
        <v>4409</v>
      </c>
      <c r="F969" s="22" t="s">
        <v>549</v>
      </c>
      <c r="G969" s="23">
        <v>27002154</v>
      </c>
      <c r="H969" s="23">
        <v>0</v>
      </c>
      <c r="I969" s="23">
        <v>78811517</v>
      </c>
      <c r="J969" s="23">
        <v>0</v>
      </c>
      <c r="K969" s="22" t="s">
        <v>4079</v>
      </c>
      <c r="L969" s="22" t="s">
        <v>4080</v>
      </c>
      <c r="M969" s="22" t="s">
        <v>3187</v>
      </c>
      <c r="N969" s="22" t="s">
        <v>3155</v>
      </c>
      <c r="O969" s="22" t="s">
        <v>5756</v>
      </c>
      <c r="P969" s="22" t="s">
        <v>5756</v>
      </c>
      <c r="Q969" s="22" t="str">
        <f t="shared" si="69"/>
        <v>S10903A</v>
      </c>
      <c r="R969" t="str">
        <f t="shared" si="70"/>
        <v>Symphony</v>
      </c>
      <c r="S969" s="22" t="s">
        <v>3146</v>
      </c>
      <c r="T969" s="8">
        <f t="shared" si="66"/>
        <v>9</v>
      </c>
      <c r="U969" t="s">
        <v>573</v>
      </c>
    </row>
    <row r="970" spans="1:21" x14ac:dyDescent="0.25">
      <c r="A970" s="21">
        <v>45540</v>
      </c>
      <c r="B970" s="21">
        <v>45540</v>
      </c>
      <c r="C970" s="22" t="s">
        <v>6042</v>
      </c>
      <c r="D970" s="22" t="s">
        <v>6043</v>
      </c>
      <c r="E970" s="22" t="s">
        <v>4409</v>
      </c>
      <c r="F970" s="22" t="s">
        <v>549</v>
      </c>
      <c r="G970" s="23">
        <v>36804264</v>
      </c>
      <c r="H970" s="23">
        <v>0</v>
      </c>
      <c r="I970" s="23">
        <v>115615781</v>
      </c>
      <c r="J970" s="23">
        <v>0</v>
      </c>
      <c r="K970" s="22" t="s">
        <v>4079</v>
      </c>
      <c r="L970" s="22" t="s">
        <v>4080</v>
      </c>
      <c r="M970" s="22" t="s">
        <v>3187</v>
      </c>
      <c r="N970" s="22" t="s">
        <v>3155</v>
      </c>
      <c r="O970" s="22" t="s">
        <v>5546</v>
      </c>
      <c r="P970" s="22" t="s">
        <v>5546</v>
      </c>
      <c r="Q970" s="22" t="str">
        <f t="shared" si="69"/>
        <v>T22308</v>
      </c>
      <c r="R970" t="str">
        <f t="shared" si="70"/>
        <v>Ponte</v>
      </c>
      <c r="S970" s="22" t="s">
        <v>3146</v>
      </c>
      <c r="T970" s="8">
        <f t="shared" si="66"/>
        <v>9</v>
      </c>
      <c r="U970" t="s">
        <v>573</v>
      </c>
    </row>
    <row r="971" spans="1:21" x14ac:dyDescent="0.25">
      <c r="A971" s="21">
        <v>45540</v>
      </c>
      <c r="B971" s="21">
        <v>45540</v>
      </c>
      <c r="C971" s="22" t="s">
        <v>6044</v>
      </c>
      <c r="D971" s="22" t="s">
        <v>6045</v>
      </c>
      <c r="E971" s="22" t="s">
        <v>4409</v>
      </c>
      <c r="F971" s="22" t="s">
        <v>549</v>
      </c>
      <c r="G971" s="23">
        <v>21947928</v>
      </c>
      <c r="H971" s="23">
        <v>0</v>
      </c>
      <c r="I971" s="23">
        <v>137563709</v>
      </c>
      <c r="J971" s="23">
        <v>0</v>
      </c>
      <c r="K971" s="22" t="s">
        <v>3287</v>
      </c>
      <c r="L971" s="22" t="s">
        <v>3288</v>
      </c>
      <c r="M971" s="22" t="s">
        <v>3146</v>
      </c>
      <c r="N971" s="22" t="s">
        <v>3157</v>
      </c>
      <c r="O971" s="22" t="s">
        <v>5593</v>
      </c>
      <c r="P971" s="22" t="s">
        <v>5593</v>
      </c>
      <c r="Q971" s="22" t="str">
        <f t="shared" si="69"/>
        <v>T11708</v>
      </c>
      <c r="R971" t="str">
        <f t="shared" si="70"/>
        <v>Ponte</v>
      </c>
      <c r="S971" s="22" t="s">
        <v>3146</v>
      </c>
      <c r="T971" s="8">
        <f t="shared" si="66"/>
        <v>9</v>
      </c>
      <c r="U971" t="s">
        <v>573</v>
      </c>
    </row>
    <row r="972" spans="1:21" x14ac:dyDescent="0.25">
      <c r="A972" s="21">
        <v>45540</v>
      </c>
      <c r="B972" s="21">
        <v>45540</v>
      </c>
      <c r="C972" s="22" t="s">
        <v>6044</v>
      </c>
      <c r="D972" s="22" t="s">
        <v>6046</v>
      </c>
      <c r="E972" s="22" t="s">
        <v>4409</v>
      </c>
      <c r="F972" s="22" t="s">
        <v>549</v>
      </c>
      <c r="G972" s="23">
        <v>36346970</v>
      </c>
      <c r="H972" s="23">
        <v>0</v>
      </c>
      <c r="I972" s="23">
        <v>173910679</v>
      </c>
      <c r="J972" s="23">
        <v>0</v>
      </c>
      <c r="K972" s="22" t="s">
        <v>3287</v>
      </c>
      <c r="L972" s="22" t="s">
        <v>3288</v>
      </c>
      <c r="M972" s="22" t="s">
        <v>3146</v>
      </c>
      <c r="N972" s="22" t="s">
        <v>3157</v>
      </c>
      <c r="O972" s="22" t="s">
        <v>5542</v>
      </c>
      <c r="P972" s="22" t="s">
        <v>5542</v>
      </c>
      <c r="Q972" s="22" t="str">
        <f t="shared" si="69"/>
        <v>T11709</v>
      </c>
      <c r="R972" t="str">
        <f t="shared" si="70"/>
        <v>Ponte</v>
      </c>
      <c r="S972" s="22" t="s">
        <v>3146</v>
      </c>
      <c r="T972" s="8">
        <f t="shared" si="66"/>
        <v>9</v>
      </c>
      <c r="U972" t="s">
        <v>573</v>
      </c>
    </row>
    <row r="973" spans="1:21" x14ac:dyDescent="0.25">
      <c r="A973" s="21">
        <v>45540</v>
      </c>
      <c r="B973" s="21">
        <v>45540</v>
      </c>
      <c r="C973" s="22" t="s">
        <v>6044</v>
      </c>
      <c r="D973" s="22" t="s">
        <v>6047</v>
      </c>
      <c r="E973" s="22" t="s">
        <v>4409</v>
      </c>
      <c r="F973" s="22" t="s">
        <v>549</v>
      </c>
      <c r="G973" s="23">
        <v>40893626</v>
      </c>
      <c r="H973" s="23">
        <v>0</v>
      </c>
      <c r="I973" s="23">
        <v>214804305</v>
      </c>
      <c r="J973" s="23">
        <v>0</v>
      </c>
      <c r="K973" s="22" t="s">
        <v>3287</v>
      </c>
      <c r="L973" s="22" t="s">
        <v>3288</v>
      </c>
      <c r="M973" s="22" t="s">
        <v>3146</v>
      </c>
      <c r="N973" s="22" t="s">
        <v>3157</v>
      </c>
      <c r="O973" s="22" t="s">
        <v>5550</v>
      </c>
      <c r="P973" s="22" t="s">
        <v>5550</v>
      </c>
      <c r="Q973" s="22" t="str">
        <f t="shared" si="69"/>
        <v>T22307</v>
      </c>
      <c r="R973" t="str">
        <f t="shared" si="70"/>
        <v>Ponte</v>
      </c>
      <c r="S973" s="22" t="s">
        <v>3146</v>
      </c>
      <c r="T973" s="8">
        <f t="shared" si="66"/>
        <v>9</v>
      </c>
      <c r="U973" t="s">
        <v>573</v>
      </c>
    </row>
    <row r="974" spans="1:21" x14ac:dyDescent="0.25">
      <c r="A974" s="21">
        <v>45540</v>
      </c>
      <c r="B974" s="21">
        <v>45540</v>
      </c>
      <c r="C974" s="22" t="s">
        <v>6044</v>
      </c>
      <c r="D974" s="22" t="s">
        <v>6048</v>
      </c>
      <c r="E974" s="22" t="s">
        <v>4409</v>
      </c>
      <c r="F974" s="22" t="s">
        <v>549</v>
      </c>
      <c r="G974" s="23">
        <v>38494315</v>
      </c>
      <c r="H974" s="23">
        <v>0</v>
      </c>
      <c r="I974" s="23">
        <v>253298620</v>
      </c>
      <c r="J974" s="23">
        <v>0</v>
      </c>
      <c r="K974" s="22" t="s">
        <v>3287</v>
      </c>
      <c r="L974" s="22" t="s">
        <v>3288</v>
      </c>
      <c r="M974" s="22" t="s">
        <v>3146</v>
      </c>
      <c r="N974" s="22" t="s">
        <v>3157</v>
      </c>
      <c r="O974" s="22" t="s">
        <v>5554</v>
      </c>
      <c r="P974" s="22" t="s">
        <v>5554</v>
      </c>
      <c r="Q974" s="22" t="str">
        <f t="shared" si="69"/>
        <v>T212B08</v>
      </c>
      <c r="R974" t="str">
        <f t="shared" si="70"/>
        <v>Ponte</v>
      </c>
      <c r="S974" s="22" t="s">
        <v>3146</v>
      </c>
      <c r="T974" s="8">
        <f t="shared" si="66"/>
        <v>9</v>
      </c>
      <c r="U974" t="s">
        <v>573</v>
      </c>
    </row>
    <row r="975" spans="1:21" x14ac:dyDescent="0.25">
      <c r="A975" s="21">
        <v>45540</v>
      </c>
      <c r="B975" s="21">
        <v>45540</v>
      </c>
      <c r="C975" s="22" t="s">
        <v>6044</v>
      </c>
      <c r="D975" s="22" t="s">
        <v>6049</v>
      </c>
      <c r="E975" s="22" t="s">
        <v>4409</v>
      </c>
      <c r="F975" s="22" t="s">
        <v>549</v>
      </c>
      <c r="G975" s="23">
        <v>24263962</v>
      </c>
      <c r="H975" s="23">
        <v>0</v>
      </c>
      <c r="I975" s="23">
        <v>277562582</v>
      </c>
      <c r="J975" s="23">
        <v>0</v>
      </c>
      <c r="K975" s="22" t="s">
        <v>3287</v>
      </c>
      <c r="L975" s="22" t="s">
        <v>3288</v>
      </c>
      <c r="M975" s="22" t="s">
        <v>3146</v>
      </c>
      <c r="N975" s="22" t="s">
        <v>3157</v>
      </c>
      <c r="O975" s="22" t="s">
        <v>5557</v>
      </c>
      <c r="P975" s="22" t="s">
        <v>5557</v>
      </c>
      <c r="Q975" s="22" t="str">
        <f t="shared" si="69"/>
        <v>T212B09</v>
      </c>
      <c r="R975" t="str">
        <f t="shared" si="70"/>
        <v>Ponte</v>
      </c>
      <c r="S975" s="22" t="s">
        <v>3146</v>
      </c>
      <c r="T975" s="8">
        <f t="shared" si="66"/>
        <v>9</v>
      </c>
      <c r="U975" t="s">
        <v>573</v>
      </c>
    </row>
    <row r="976" spans="1:21" x14ac:dyDescent="0.25">
      <c r="A976" s="21">
        <v>45540</v>
      </c>
      <c r="B976" s="21">
        <v>45540</v>
      </c>
      <c r="C976" s="22" t="s">
        <v>6044</v>
      </c>
      <c r="D976" s="22" t="s">
        <v>6050</v>
      </c>
      <c r="E976" s="22" t="s">
        <v>4409</v>
      </c>
      <c r="F976" s="22" t="s">
        <v>549</v>
      </c>
      <c r="G976" s="23">
        <v>30329354</v>
      </c>
      <c r="H976" s="23">
        <v>0</v>
      </c>
      <c r="I976" s="23">
        <v>307891936</v>
      </c>
      <c r="J976" s="23">
        <v>0</v>
      </c>
      <c r="K976" s="22" t="s">
        <v>3287</v>
      </c>
      <c r="L976" s="22" t="s">
        <v>3288</v>
      </c>
      <c r="M976" s="22" t="s">
        <v>3146</v>
      </c>
      <c r="N976" s="22" t="s">
        <v>3157</v>
      </c>
      <c r="O976" s="22" t="s">
        <v>163</v>
      </c>
      <c r="P976" s="22" t="s">
        <v>5687</v>
      </c>
      <c r="Q976" s="22" t="str">
        <f t="shared" si="69"/>
        <v>T103A01</v>
      </c>
      <c r="R976" t="str">
        <f t="shared" si="70"/>
        <v>Ponte</v>
      </c>
      <c r="S976" s="22" t="s">
        <v>3146</v>
      </c>
      <c r="T976" s="8">
        <f t="shared" si="66"/>
        <v>9</v>
      </c>
      <c r="U976" t="s">
        <v>573</v>
      </c>
    </row>
    <row r="977" spans="1:21" x14ac:dyDescent="0.25">
      <c r="A977" s="21">
        <v>45540</v>
      </c>
      <c r="B977" s="21">
        <v>45540</v>
      </c>
      <c r="C977" s="22" t="s">
        <v>6044</v>
      </c>
      <c r="D977" s="22" t="s">
        <v>6051</v>
      </c>
      <c r="E977" s="22" t="s">
        <v>4409</v>
      </c>
      <c r="F977" s="22" t="s">
        <v>549</v>
      </c>
      <c r="G977" s="23">
        <v>30402124</v>
      </c>
      <c r="H977" s="23">
        <v>0</v>
      </c>
      <c r="I977" s="23">
        <v>338294060</v>
      </c>
      <c r="J977" s="23">
        <v>0</v>
      </c>
      <c r="K977" s="22" t="s">
        <v>3287</v>
      </c>
      <c r="L977" s="22" t="s">
        <v>3288</v>
      </c>
      <c r="M977" s="22" t="s">
        <v>3146</v>
      </c>
      <c r="N977" s="22" t="s">
        <v>3157</v>
      </c>
      <c r="O977" s="22" t="s">
        <v>5685</v>
      </c>
      <c r="P977" s="22" t="s">
        <v>5685</v>
      </c>
      <c r="Q977" s="22" t="str">
        <f t="shared" si="69"/>
        <v>T21207</v>
      </c>
      <c r="R977" t="str">
        <f t="shared" si="70"/>
        <v>Ponte</v>
      </c>
      <c r="S977" s="22" t="s">
        <v>3146</v>
      </c>
      <c r="T977" s="8">
        <f t="shared" si="66"/>
        <v>9</v>
      </c>
      <c r="U977" t="s">
        <v>573</v>
      </c>
    </row>
    <row r="978" spans="1:21" x14ac:dyDescent="0.25">
      <c r="A978" s="21">
        <v>45554</v>
      </c>
      <c r="B978" s="21">
        <v>45554</v>
      </c>
      <c r="C978" s="22" t="s">
        <v>6052</v>
      </c>
      <c r="D978" s="22" t="s">
        <v>6053</v>
      </c>
      <c r="E978" s="22" t="s">
        <v>4409</v>
      </c>
      <c r="F978" s="22" t="s">
        <v>549</v>
      </c>
      <c r="G978" s="23">
        <v>67149944</v>
      </c>
      <c r="H978" s="23">
        <v>0</v>
      </c>
      <c r="I978" s="23">
        <v>405444004</v>
      </c>
      <c r="J978" s="23">
        <v>0</v>
      </c>
      <c r="K978" s="22" t="s">
        <v>5624</v>
      </c>
      <c r="L978" s="22" t="s">
        <v>5625</v>
      </c>
      <c r="M978" s="22" t="s">
        <v>3187</v>
      </c>
      <c r="N978" s="22" t="s">
        <v>3155</v>
      </c>
      <c r="O978" s="22" t="s">
        <v>5626</v>
      </c>
      <c r="P978" s="22" t="s">
        <v>5626</v>
      </c>
      <c r="Q978" s="22" t="str">
        <f t="shared" si="69"/>
        <v>S2A2106</v>
      </c>
      <c r="R978" t="str">
        <f t="shared" si="70"/>
        <v>Symphony</v>
      </c>
      <c r="S978" s="22" t="s">
        <v>3146</v>
      </c>
      <c r="T978" s="8">
        <f t="shared" si="66"/>
        <v>9</v>
      </c>
      <c r="U978" t="s">
        <v>573</v>
      </c>
    </row>
    <row r="979" spans="1:21" x14ac:dyDescent="0.25">
      <c r="A979" s="21">
        <v>45554</v>
      </c>
      <c r="B979" s="21">
        <v>45554</v>
      </c>
      <c r="C979" s="22" t="s">
        <v>6052</v>
      </c>
      <c r="D979" s="22" t="s">
        <v>6054</v>
      </c>
      <c r="E979" s="22" t="s">
        <v>4409</v>
      </c>
      <c r="F979" s="22" t="s">
        <v>549</v>
      </c>
      <c r="G979" s="23">
        <v>68269455</v>
      </c>
      <c r="H979" s="23">
        <v>0</v>
      </c>
      <c r="I979" s="23">
        <v>473713459</v>
      </c>
      <c r="J979" s="23">
        <v>0</v>
      </c>
      <c r="K979" s="22" t="s">
        <v>5624</v>
      </c>
      <c r="L979" s="22" t="s">
        <v>5625</v>
      </c>
      <c r="M979" s="22" t="s">
        <v>3187</v>
      </c>
      <c r="N979" s="22" t="s">
        <v>3155</v>
      </c>
      <c r="O979" s="22" t="s">
        <v>5764</v>
      </c>
      <c r="P979" s="22" t="s">
        <v>5764</v>
      </c>
      <c r="Q979" s="22" t="str">
        <f t="shared" si="69"/>
        <v>S2A0505</v>
      </c>
      <c r="R979" t="str">
        <f t="shared" si="70"/>
        <v>Symphony</v>
      </c>
      <c r="S979" s="22" t="s">
        <v>3146</v>
      </c>
      <c r="T979" s="8">
        <f t="shared" si="66"/>
        <v>9</v>
      </c>
      <c r="U979" t="s">
        <v>573</v>
      </c>
    </row>
    <row r="980" spans="1:21" x14ac:dyDescent="0.25">
      <c r="A980" s="21">
        <v>45554</v>
      </c>
      <c r="B980" s="21">
        <v>45554</v>
      </c>
      <c r="C980" s="22" t="s">
        <v>6055</v>
      </c>
      <c r="D980" s="22" t="s">
        <v>6056</v>
      </c>
      <c r="E980" s="22" t="s">
        <v>4409</v>
      </c>
      <c r="F980" s="22" t="s">
        <v>549</v>
      </c>
      <c r="G980" s="23">
        <v>5630262</v>
      </c>
      <c r="H980" s="23">
        <v>0</v>
      </c>
      <c r="I980" s="23">
        <v>479343721</v>
      </c>
      <c r="J980" s="23">
        <v>0</v>
      </c>
      <c r="K980" s="22" t="s">
        <v>5820</v>
      </c>
      <c r="L980" s="22" t="s">
        <v>5821</v>
      </c>
      <c r="M980" s="22" t="s">
        <v>3187</v>
      </c>
      <c r="N980" s="22" t="s">
        <v>3155</v>
      </c>
      <c r="O980" s="22" t="s">
        <v>5733</v>
      </c>
      <c r="P980" s="22" t="s">
        <v>5733</v>
      </c>
      <c r="Q980" s="22" t="str">
        <f t="shared" si="69"/>
        <v>S2A2110</v>
      </c>
      <c r="R980" t="str">
        <f t="shared" si="70"/>
        <v>Symphony</v>
      </c>
      <c r="S980" s="22" t="s">
        <v>3146</v>
      </c>
      <c r="T980" s="8">
        <f t="shared" si="66"/>
        <v>9</v>
      </c>
      <c r="U980" t="s">
        <v>573</v>
      </c>
    </row>
    <row r="981" spans="1:21" x14ac:dyDescent="0.25">
      <c r="A981" s="21">
        <v>45554</v>
      </c>
      <c r="B981" s="21">
        <v>45554</v>
      </c>
      <c r="C981" s="22" t="s">
        <v>6055</v>
      </c>
      <c r="D981" s="22" t="s">
        <v>6057</v>
      </c>
      <c r="E981" s="22" t="s">
        <v>4409</v>
      </c>
      <c r="F981" s="22" t="s">
        <v>549</v>
      </c>
      <c r="G981" s="23">
        <v>6589445</v>
      </c>
      <c r="H981" s="23">
        <v>0</v>
      </c>
      <c r="I981" s="23">
        <v>485933166</v>
      </c>
      <c r="J981" s="23">
        <v>0</v>
      </c>
      <c r="K981" s="22" t="s">
        <v>5820</v>
      </c>
      <c r="L981" s="22" t="s">
        <v>5821</v>
      </c>
      <c r="M981" s="22" t="s">
        <v>3187</v>
      </c>
      <c r="N981" s="22" t="s">
        <v>3155</v>
      </c>
      <c r="O981" s="22" t="s">
        <v>5748</v>
      </c>
      <c r="P981" s="22" t="s">
        <v>5748</v>
      </c>
      <c r="Q981" s="22" t="str">
        <f t="shared" si="69"/>
        <v>S10909</v>
      </c>
      <c r="R981" t="str">
        <f t="shared" si="70"/>
        <v>Symphony</v>
      </c>
      <c r="S981" s="22" t="s">
        <v>3146</v>
      </c>
      <c r="T981" s="8">
        <f t="shared" si="66"/>
        <v>9</v>
      </c>
      <c r="U981" t="s">
        <v>573</v>
      </c>
    </row>
    <row r="982" spans="1:21" x14ac:dyDescent="0.25">
      <c r="A982" s="21">
        <v>45554</v>
      </c>
      <c r="B982" s="21">
        <v>45554</v>
      </c>
      <c r="C982" s="22" t="s">
        <v>6058</v>
      </c>
      <c r="D982" s="22" t="s">
        <v>6059</v>
      </c>
      <c r="E982" s="22" t="s">
        <v>4409</v>
      </c>
      <c r="F982" s="22" t="s">
        <v>549</v>
      </c>
      <c r="G982" s="23">
        <v>119449021</v>
      </c>
      <c r="H982" s="23">
        <v>0</v>
      </c>
      <c r="I982" s="23">
        <v>605382187</v>
      </c>
      <c r="J982" s="23">
        <v>0</v>
      </c>
      <c r="K982" s="22" t="s">
        <v>4079</v>
      </c>
      <c r="L982" s="22" t="s">
        <v>4080</v>
      </c>
      <c r="M982" s="22" t="s">
        <v>3187</v>
      </c>
      <c r="N982" s="22" t="s">
        <v>3155</v>
      </c>
      <c r="O982" s="22" t="s">
        <v>5691</v>
      </c>
      <c r="P982" s="22" t="s">
        <v>5691</v>
      </c>
      <c r="Q982" s="22" t="str">
        <f t="shared" si="69"/>
        <v>T10605</v>
      </c>
      <c r="R982" t="str">
        <f t="shared" si="70"/>
        <v>Ponte</v>
      </c>
      <c r="S982" s="22" t="s">
        <v>3146</v>
      </c>
      <c r="T982" s="8">
        <f t="shared" si="66"/>
        <v>9</v>
      </c>
      <c r="U982" t="s">
        <v>573</v>
      </c>
    </row>
    <row r="983" spans="1:21" x14ac:dyDescent="0.25">
      <c r="A983" s="21">
        <v>45554</v>
      </c>
      <c r="B983" s="21">
        <v>45554</v>
      </c>
      <c r="C983" s="22" t="s">
        <v>6060</v>
      </c>
      <c r="D983" s="22" t="s">
        <v>6061</v>
      </c>
      <c r="E983" s="22" t="s">
        <v>4409</v>
      </c>
      <c r="F983" s="22" t="s">
        <v>549</v>
      </c>
      <c r="G983" s="23">
        <v>3375270</v>
      </c>
      <c r="H983" s="23">
        <v>0</v>
      </c>
      <c r="I983" s="23">
        <v>608757457</v>
      </c>
      <c r="J983" s="23">
        <v>0</v>
      </c>
      <c r="K983" s="22" t="s">
        <v>4079</v>
      </c>
      <c r="L983" s="22" t="s">
        <v>4080</v>
      </c>
      <c r="M983" s="22" t="s">
        <v>3187</v>
      </c>
      <c r="N983" s="22" t="s">
        <v>3155</v>
      </c>
      <c r="O983" s="22" t="s">
        <v>5756</v>
      </c>
      <c r="P983" s="22" t="s">
        <v>5756</v>
      </c>
      <c r="Q983" s="22" t="str">
        <f t="shared" si="69"/>
        <v>S10903A</v>
      </c>
      <c r="R983" t="str">
        <f t="shared" si="70"/>
        <v>Symphony</v>
      </c>
      <c r="S983" s="22" t="s">
        <v>3146</v>
      </c>
      <c r="T983" s="8">
        <f t="shared" si="66"/>
        <v>9</v>
      </c>
      <c r="U983" t="s">
        <v>573</v>
      </c>
    </row>
    <row r="984" spans="1:21" x14ac:dyDescent="0.25">
      <c r="A984" s="21">
        <v>45554</v>
      </c>
      <c r="B984" s="21">
        <v>45554</v>
      </c>
      <c r="C984" s="22" t="s">
        <v>6062</v>
      </c>
      <c r="D984" s="22" t="s">
        <v>6063</v>
      </c>
      <c r="E984" s="22" t="s">
        <v>4409</v>
      </c>
      <c r="F984" s="22" t="s">
        <v>549</v>
      </c>
      <c r="G984" s="23">
        <v>46952237</v>
      </c>
      <c r="H984" s="23">
        <v>0</v>
      </c>
      <c r="I984" s="23">
        <v>655709694</v>
      </c>
      <c r="J984" s="23">
        <v>0</v>
      </c>
      <c r="K984" s="22" t="s">
        <v>4079</v>
      </c>
      <c r="L984" s="22" t="s">
        <v>4080</v>
      </c>
      <c r="M984" s="22" t="s">
        <v>3187</v>
      </c>
      <c r="N984" s="22" t="s">
        <v>3155</v>
      </c>
      <c r="O984" s="22" t="s">
        <v>5739</v>
      </c>
      <c r="P984" s="22" t="s">
        <v>5739</v>
      </c>
      <c r="Q984" s="22" t="str">
        <f t="shared" si="69"/>
        <v>S2A2105</v>
      </c>
      <c r="R984" t="str">
        <f t="shared" si="70"/>
        <v>Symphony</v>
      </c>
      <c r="S984" s="22" t="s">
        <v>3146</v>
      </c>
      <c r="T984" s="8">
        <f t="shared" si="66"/>
        <v>9</v>
      </c>
      <c r="U984" t="s">
        <v>573</v>
      </c>
    </row>
    <row r="985" spans="1:21" x14ac:dyDescent="0.25">
      <c r="A985" s="21">
        <v>45554</v>
      </c>
      <c r="B985" s="21">
        <v>45554</v>
      </c>
      <c r="C985" s="22" t="s">
        <v>6062</v>
      </c>
      <c r="D985" s="22" t="s">
        <v>6064</v>
      </c>
      <c r="E985" s="22" t="s">
        <v>4409</v>
      </c>
      <c r="F985" s="22" t="s">
        <v>549</v>
      </c>
      <c r="G985" s="23">
        <v>135999582</v>
      </c>
      <c r="H985" s="23">
        <v>0</v>
      </c>
      <c r="I985" s="23">
        <v>791709276</v>
      </c>
      <c r="J985" s="23">
        <v>0</v>
      </c>
      <c r="K985" s="22" t="s">
        <v>4079</v>
      </c>
      <c r="L985" s="22" t="s">
        <v>4080</v>
      </c>
      <c r="M985" s="22" t="s">
        <v>3187</v>
      </c>
      <c r="N985" s="22" t="s">
        <v>3155</v>
      </c>
      <c r="O985" s="22" t="s">
        <v>5741</v>
      </c>
      <c r="P985" s="22" t="s">
        <v>5741</v>
      </c>
      <c r="Q985" s="22" t="str">
        <f t="shared" si="69"/>
        <v>S2A2103A</v>
      </c>
      <c r="R985" t="str">
        <f t="shared" si="70"/>
        <v>Symphony</v>
      </c>
      <c r="S985" s="22" t="s">
        <v>3146</v>
      </c>
      <c r="T985" s="8">
        <f t="shared" si="66"/>
        <v>9</v>
      </c>
      <c r="U985" t="s">
        <v>573</v>
      </c>
    </row>
    <row r="986" spans="1:21" x14ac:dyDescent="0.25">
      <c r="A986" s="21">
        <v>45554</v>
      </c>
      <c r="B986" s="21">
        <v>45554</v>
      </c>
      <c r="C986" s="22" t="s">
        <v>6062</v>
      </c>
      <c r="D986" s="22" t="s">
        <v>6065</v>
      </c>
      <c r="E986" s="22" t="s">
        <v>4409</v>
      </c>
      <c r="F986" s="22" t="s">
        <v>549</v>
      </c>
      <c r="G986" s="23">
        <v>52543447</v>
      </c>
      <c r="H986" s="23">
        <v>0</v>
      </c>
      <c r="I986" s="23">
        <v>844252723</v>
      </c>
      <c r="J986" s="23">
        <v>0</v>
      </c>
      <c r="K986" s="22" t="s">
        <v>4079</v>
      </c>
      <c r="L986" s="22" t="s">
        <v>4080</v>
      </c>
      <c r="M986" s="22" t="s">
        <v>3187</v>
      </c>
      <c r="N986" s="22" t="s">
        <v>3155</v>
      </c>
      <c r="O986" s="22" t="s">
        <v>5745</v>
      </c>
      <c r="P986" s="22" t="s">
        <v>5745</v>
      </c>
      <c r="Q986" s="22" t="str">
        <f t="shared" si="69"/>
        <v>S10821</v>
      </c>
      <c r="R986" t="str">
        <f t="shared" si="70"/>
        <v>Symphony</v>
      </c>
      <c r="S986" s="22" t="s">
        <v>3146</v>
      </c>
      <c r="T986" s="8">
        <f t="shared" si="66"/>
        <v>9</v>
      </c>
      <c r="U986" t="s">
        <v>573</v>
      </c>
    </row>
    <row r="987" spans="1:21" x14ac:dyDescent="0.25">
      <c r="A987" s="21">
        <v>45554</v>
      </c>
      <c r="B987" s="21">
        <v>45554</v>
      </c>
      <c r="C987" s="22" t="s">
        <v>6066</v>
      </c>
      <c r="D987" s="22" t="s">
        <v>6067</v>
      </c>
      <c r="E987" s="22" t="s">
        <v>4409</v>
      </c>
      <c r="F987" s="22" t="s">
        <v>549</v>
      </c>
      <c r="G987" s="23">
        <v>20352645</v>
      </c>
      <c r="H987" s="23">
        <v>0</v>
      </c>
      <c r="I987" s="23">
        <v>864605368</v>
      </c>
      <c r="J987" s="23">
        <v>0</v>
      </c>
      <c r="K987" s="22" t="s">
        <v>5811</v>
      </c>
      <c r="L987" s="22" t="s">
        <v>5812</v>
      </c>
      <c r="M987" s="22" t="s">
        <v>3187</v>
      </c>
      <c r="N987" s="22" t="s">
        <v>3155</v>
      </c>
      <c r="O987" s="22" t="s">
        <v>5729</v>
      </c>
      <c r="P987" s="22" t="s">
        <v>5729</v>
      </c>
      <c r="Q987" s="22" t="str">
        <f t="shared" si="69"/>
        <v>S2A1703A</v>
      </c>
      <c r="R987" t="str">
        <f t="shared" si="70"/>
        <v>Symphony</v>
      </c>
      <c r="S987" s="22" t="s">
        <v>3146</v>
      </c>
      <c r="T987" s="8">
        <f t="shared" si="66"/>
        <v>9</v>
      </c>
      <c r="U987" t="s">
        <v>573</v>
      </c>
    </row>
    <row r="988" spans="1:21" x14ac:dyDescent="0.25">
      <c r="A988" s="21">
        <v>45554</v>
      </c>
      <c r="B988" s="21">
        <v>45554</v>
      </c>
      <c r="C988" s="22" t="s">
        <v>6068</v>
      </c>
      <c r="D988" s="22" t="s">
        <v>6069</v>
      </c>
      <c r="E988" s="22" t="s">
        <v>4409</v>
      </c>
      <c r="F988" s="22" t="s">
        <v>549</v>
      </c>
      <c r="G988" s="23">
        <v>5088161</v>
      </c>
      <c r="H988" s="23">
        <v>0</v>
      </c>
      <c r="I988" s="23">
        <v>869693529</v>
      </c>
      <c r="J988" s="23">
        <v>0</v>
      </c>
      <c r="K988" s="22" t="s">
        <v>5811</v>
      </c>
      <c r="L988" s="22" t="s">
        <v>5812</v>
      </c>
      <c r="M988" s="22" t="s">
        <v>3187</v>
      </c>
      <c r="N988" s="22" t="s">
        <v>3155</v>
      </c>
      <c r="O988" s="22" t="s">
        <v>5729</v>
      </c>
      <c r="P988" s="22" t="s">
        <v>5729</v>
      </c>
      <c r="Q988" s="22" t="str">
        <f t="shared" si="69"/>
        <v>S2A1703A</v>
      </c>
      <c r="R988" t="str">
        <f t="shared" si="70"/>
        <v>Symphony</v>
      </c>
      <c r="S988" s="22" t="s">
        <v>3146</v>
      </c>
      <c r="T988" s="8">
        <f t="shared" si="66"/>
        <v>9</v>
      </c>
      <c r="U988" t="s">
        <v>573</v>
      </c>
    </row>
    <row r="989" spans="1:21" x14ac:dyDescent="0.25">
      <c r="A989" s="21">
        <v>45554</v>
      </c>
      <c r="B989" s="21">
        <v>45554</v>
      </c>
      <c r="C989" s="22" t="s">
        <v>6070</v>
      </c>
      <c r="D989" s="22" t="s">
        <v>6071</v>
      </c>
      <c r="E989" s="22" t="s">
        <v>4409</v>
      </c>
      <c r="F989" s="22" t="s">
        <v>549</v>
      </c>
      <c r="G989" s="23">
        <v>38793668</v>
      </c>
      <c r="H989" s="23">
        <v>0</v>
      </c>
      <c r="I989" s="23">
        <v>908487197</v>
      </c>
      <c r="J989" s="23">
        <v>0</v>
      </c>
      <c r="K989" s="22" t="s">
        <v>5811</v>
      </c>
      <c r="L989" s="22" t="s">
        <v>5812</v>
      </c>
      <c r="M989" s="22" t="s">
        <v>3187</v>
      </c>
      <c r="N989" s="22" t="s">
        <v>3155</v>
      </c>
      <c r="O989" s="22" t="s">
        <v>5774</v>
      </c>
      <c r="P989" s="22" t="s">
        <v>5774</v>
      </c>
      <c r="Q989" s="22" t="str">
        <f t="shared" si="69"/>
        <v>S2A1703</v>
      </c>
      <c r="R989" t="str">
        <f t="shared" si="70"/>
        <v>Symphony</v>
      </c>
      <c r="S989" s="22" t="s">
        <v>3146</v>
      </c>
      <c r="T989" s="8">
        <f t="shared" ref="T989:T1052" si="71">+MONTH(A989)</f>
        <v>9</v>
      </c>
      <c r="U989" t="s">
        <v>573</v>
      </c>
    </row>
    <row r="990" spans="1:21" x14ac:dyDescent="0.25">
      <c r="A990" s="21">
        <v>45555</v>
      </c>
      <c r="B990" s="21">
        <v>45555</v>
      </c>
      <c r="C990" s="22" t="s">
        <v>6072</v>
      </c>
      <c r="D990" s="22" t="s">
        <v>6073</v>
      </c>
      <c r="E990" s="22" t="s">
        <v>4409</v>
      </c>
      <c r="F990" s="22" t="s">
        <v>549</v>
      </c>
      <c r="G990" s="23">
        <v>70250103</v>
      </c>
      <c r="H990" s="23">
        <v>0</v>
      </c>
      <c r="I990" s="23">
        <v>978737300</v>
      </c>
      <c r="J990" s="23">
        <v>0</v>
      </c>
      <c r="K990" s="22" t="s">
        <v>3515</v>
      </c>
      <c r="L990" s="22" t="s">
        <v>3516</v>
      </c>
      <c r="M990" s="22" t="s">
        <v>3187</v>
      </c>
      <c r="N990" s="22" t="s">
        <v>3155</v>
      </c>
      <c r="O990" s="22" t="s">
        <v>5587</v>
      </c>
      <c r="P990" s="22" t="s">
        <v>5587</v>
      </c>
      <c r="Q990" s="22" t="str">
        <f t="shared" si="69"/>
        <v>T22305</v>
      </c>
      <c r="R990" t="str">
        <f t="shared" si="70"/>
        <v>Ponte</v>
      </c>
      <c r="S990" s="22" t="s">
        <v>3146</v>
      </c>
      <c r="T990" s="8">
        <f t="shared" si="71"/>
        <v>9</v>
      </c>
      <c r="U990" t="s">
        <v>573</v>
      </c>
    </row>
    <row r="991" spans="1:21" x14ac:dyDescent="0.25">
      <c r="A991" s="21">
        <v>45555</v>
      </c>
      <c r="B991" s="21">
        <v>45555</v>
      </c>
      <c r="C991" s="22" t="s">
        <v>6074</v>
      </c>
      <c r="D991" s="22" t="s">
        <v>6075</v>
      </c>
      <c r="E991" s="22" t="s">
        <v>4409</v>
      </c>
      <c r="F991" s="22" t="s">
        <v>549</v>
      </c>
      <c r="G991" s="23">
        <v>44356001</v>
      </c>
      <c r="H991" s="23">
        <v>0</v>
      </c>
      <c r="I991" s="23">
        <v>1023093301</v>
      </c>
      <c r="J991" s="23">
        <v>0</v>
      </c>
      <c r="K991" s="22" t="s">
        <v>3609</v>
      </c>
      <c r="L991" s="22" t="s">
        <v>3610</v>
      </c>
      <c r="M991" s="22" t="s">
        <v>3187</v>
      </c>
      <c r="N991" s="22" t="s">
        <v>3155</v>
      </c>
      <c r="O991" s="22" t="s">
        <v>5753</v>
      </c>
      <c r="P991" s="22" t="s">
        <v>5753</v>
      </c>
      <c r="Q991" s="22" t="str">
        <f t="shared" si="69"/>
        <v>S2B1201</v>
      </c>
      <c r="R991" t="str">
        <f t="shared" si="70"/>
        <v>Symphony</v>
      </c>
      <c r="S991" s="22" t="s">
        <v>3146</v>
      </c>
      <c r="T991" s="8">
        <f t="shared" si="71"/>
        <v>9</v>
      </c>
      <c r="U991" t="s">
        <v>573</v>
      </c>
    </row>
    <row r="992" spans="1:21" x14ac:dyDescent="0.25">
      <c r="A992" s="21">
        <v>45555</v>
      </c>
      <c r="B992" s="21">
        <v>45555</v>
      </c>
      <c r="C992" s="22" t="s">
        <v>6076</v>
      </c>
      <c r="D992" s="22" t="s">
        <v>6077</v>
      </c>
      <c r="E992" s="22" t="s">
        <v>4409</v>
      </c>
      <c r="F992" s="22" t="s">
        <v>549</v>
      </c>
      <c r="G992" s="23">
        <v>5460270</v>
      </c>
      <c r="H992" s="23">
        <v>0</v>
      </c>
      <c r="I992" s="23">
        <v>1028553571</v>
      </c>
      <c r="J992" s="23">
        <v>0</v>
      </c>
      <c r="K992" s="22" t="s">
        <v>5847</v>
      </c>
      <c r="L992" s="22" t="s">
        <v>5848</v>
      </c>
      <c r="M992" s="22" t="s">
        <v>3187</v>
      </c>
      <c r="N992" s="22" t="s">
        <v>3155</v>
      </c>
      <c r="O992" s="22" t="s">
        <v>5767</v>
      </c>
      <c r="P992" s="22" t="s">
        <v>5767</v>
      </c>
      <c r="Q992" s="22" t="str">
        <f t="shared" si="69"/>
        <v>S12205</v>
      </c>
      <c r="R992" t="str">
        <f t="shared" si="70"/>
        <v>Symphony</v>
      </c>
      <c r="S992" s="22" t="s">
        <v>3146</v>
      </c>
      <c r="T992" s="8">
        <f t="shared" si="71"/>
        <v>9</v>
      </c>
      <c r="U992" t="s">
        <v>573</v>
      </c>
    </row>
    <row r="993" spans="1:21" x14ac:dyDescent="0.25">
      <c r="A993" s="21">
        <v>45555</v>
      </c>
      <c r="B993" s="21">
        <v>45555</v>
      </c>
      <c r="C993" s="22" t="s">
        <v>6078</v>
      </c>
      <c r="D993" s="22" t="s">
        <v>6079</v>
      </c>
      <c r="E993" s="22" t="s">
        <v>4409</v>
      </c>
      <c r="F993" s="22" t="s">
        <v>549</v>
      </c>
      <c r="G993" s="23">
        <v>172426933</v>
      </c>
      <c r="H993" s="23">
        <v>0</v>
      </c>
      <c r="I993" s="23">
        <v>1200980504</v>
      </c>
      <c r="J993" s="23">
        <v>0</v>
      </c>
      <c r="K993" s="22" t="s">
        <v>5806</v>
      </c>
      <c r="L993" s="22" t="s">
        <v>5807</v>
      </c>
      <c r="M993" s="22" t="s">
        <v>3187</v>
      </c>
      <c r="N993" s="22" t="s">
        <v>3155</v>
      </c>
      <c r="O993" s="22" t="s">
        <v>5743</v>
      </c>
      <c r="P993" s="22" t="s">
        <v>5743</v>
      </c>
      <c r="Q993" s="22" t="str">
        <f t="shared" si="69"/>
        <v>S10719</v>
      </c>
      <c r="R993" t="str">
        <f t="shared" si="70"/>
        <v>Symphony</v>
      </c>
      <c r="S993" s="22" t="s">
        <v>3146</v>
      </c>
      <c r="T993" s="8">
        <f t="shared" si="71"/>
        <v>9</v>
      </c>
      <c r="U993" t="s">
        <v>573</v>
      </c>
    </row>
    <row r="994" spans="1:21" x14ac:dyDescent="0.25">
      <c r="A994" s="21">
        <v>45555</v>
      </c>
      <c r="B994" s="21">
        <v>45555</v>
      </c>
      <c r="C994" s="22" t="s">
        <v>5467</v>
      </c>
      <c r="D994" s="22" t="s">
        <v>6080</v>
      </c>
      <c r="E994" s="22" t="s">
        <v>4409</v>
      </c>
      <c r="F994" s="22" t="s">
        <v>549</v>
      </c>
      <c r="G994" s="23">
        <v>16531887</v>
      </c>
      <c r="H994" s="23">
        <v>0</v>
      </c>
      <c r="I994" s="23">
        <v>1217512391</v>
      </c>
      <c r="J994" s="23">
        <v>0</v>
      </c>
      <c r="K994" s="22"/>
      <c r="L994" s="22"/>
      <c r="M994" s="22" t="s">
        <v>3121</v>
      </c>
      <c r="N994" s="22" t="s">
        <v>3165</v>
      </c>
      <c r="O994" s="22" t="s">
        <v>6081</v>
      </c>
      <c r="P994" s="22" t="s">
        <v>6081</v>
      </c>
      <c r="Q994" s="22" t="str">
        <f t="shared" si="69"/>
        <v>CPQC</v>
      </c>
      <c r="R994" t="str">
        <f t="shared" si="70"/>
        <v>TheMiami_GS5</v>
      </c>
      <c r="S994" s="22" t="s">
        <v>3121</v>
      </c>
      <c r="T994" s="8">
        <f t="shared" si="71"/>
        <v>9</v>
      </c>
      <c r="U994" t="s">
        <v>573</v>
      </c>
    </row>
    <row r="995" spans="1:21" x14ac:dyDescent="0.25">
      <c r="A995" s="21">
        <v>45555</v>
      </c>
      <c r="B995" s="21">
        <v>45555</v>
      </c>
      <c r="C995" s="22" t="s">
        <v>5467</v>
      </c>
      <c r="D995" s="22" t="s">
        <v>6082</v>
      </c>
      <c r="E995" s="22" t="s">
        <v>4409</v>
      </c>
      <c r="F995" s="22" t="s">
        <v>549</v>
      </c>
      <c r="G995" s="23">
        <v>2348572</v>
      </c>
      <c r="H995" s="23">
        <v>0</v>
      </c>
      <c r="I995" s="23">
        <v>1219860963</v>
      </c>
      <c r="J995" s="23">
        <v>0</v>
      </c>
      <c r="K995" s="22"/>
      <c r="L995" s="22"/>
      <c r="M995" s="22" t="s">
        <v>3121</v>
      </c>
      <c r="N995" s="22" t="s">
        <v>3165</v>
      </c>
      <c r="O995" s="22" t="s">
        <v>4710</v>
      </c>
      <c r="P995" s="22" t="s">
        <v>4710</v>
      </c>
      <c r="Q995" s="22" t="str">
        <f t="shared" si="69"/>
        <v>CPQC</v>
      </c>
      <c r="R995" t="str">
        <f t="shared" si="70"/>
        <v>SolaPark</v>
      </c>
      <c r="S995" s="22" t="s">
        <v>3121</v>
      </c>
      <c r="T995" s="8">
        <f t="shared" si="71"/>
        <v>9</v>
      </c>
      <c r="U995" t="s">
        <v>573</v>
      </c>
    </row>
    <row r="996" spans="1:21" x14ac:dyDescent="0.25">
      <c r="A996" s="21">
        <v>45555</v>
      </c>
      <c r="B996" s="21">
        <v>45555</v>
      </c>
      <c r="C996" s="22" t="s">
        <v>5467</v>
      </c>
      <c r="D996" s="22" t="s">
        <v>6083</v>
      </c>
      <c r="E996" s="22" t="s">
        <v>4409</v>
      </c>
      <c r="F996" s="22" t="s">
        <v>549</v>
      </c>
      <c r="G996" s="23">
        <v>100757764</v>
      </c>
      <c r="H996" s="23">
        <v>0</v>
      </c>
      <c r="I996" s="23">
        <v>1320618727</v>
      </c>
      <c r="J996" s="23">
        <v>0</v>
      </c>
      <c r="K996" s="22"/>
      <c r="L996" s="22"/>
      <c r="M996" s="22" t="s">
        <v>3121</v>
      </c>
      <c r="N996" s="22" t="s">
        <v>3165</v>
      </c>
      <c r="O996" s="22" t="s">
        <v>5831</v>
      </c>
      <c r="P996" s="22" t="s">
        <v>5831</v>
      </c>
      <c r="Q996" s="22" t="str">
        <f t="shared" si="69"/>
        <v>CPQC</v>
      </c>
      <c r="R996" t="str">
        <f t="shared" si="70"/>
        <v>SK_Symphony</v>
      </c>
      <c r="S996" s="22" t="s">
        <v>3121</v>
      </c>
      <c r="T996" s="8">
        <f t="shared" si="71"/>
        <v>9</v>
      </c>
      <c r="U996" t="s">
        <v>573</v>
      </c>
    </row>
    <row r="997" spans="1:21" x14ac:dyDescent="0.25">
      <c r="A997" s="21">
        <v>45555</v>
      </c>
      <c r="B997" s="21">
        <v>45555</v>
      </c>
      <c r="C997" s="22" t="s">
        <v>5467</v>
      </c>
      <c r="D997" s="22" t="s">
        <v>6084</v>
      </c>
      <c r="E997" s="22" t="s">
        <v>4409</v>
      </c>
      <c r="F997" s="22" t="s">
        <v>549</v>
      </c>
      <c r="G997" s="23">
        <v>23051364</v>
      </c>
      <c r="H997" s="23">
        <v>0</v>
      </c>
      <c r="I997" s="23">
        <v>1343670091</v>
      </c>
      <c r="J997" s="23">
        <v>0</v>
      </c>
      <c r="K997" s="22"/>
      <c r="L997" s="22"/>
      <c r="M997" s="22" t="s">
        <v>3121</v>
      </c>
      <c r="N997" s="22" t="s">
        <v>3165</v>
      </c>
      <c r="O997" s="22" t="s">
        <v>6085</v>
      </c>
      <c r="P997" s="22" t="s">
        <v>6085</v>
      </c>
      <c r="Q997" s="22" t="str">
        <f t="shared" si="69"/>
        <v>CPQC</v>
      </c>
      <c r="R997" t="str">
        <f t="shared" si="70"/>
        <v>SunUrbanCity</v>
      </c>
      <c r="S997" s="22" t="s">
        <v>3121</v>
      </c>
      <c r="T997" s="8">
        <f t="shared" si="71"/>
        <v>9</v>
      </c>
      <c r="U997" t="s">
        <v>573</v>
      </c>
    </row>
    <row r="998" spans="1:21" x14ac:dyDescent="0.25">
      <c r="A998" s="21">
        <v>45555</v>
      </c>
      <c r="B998" s="21">
        <v>45555</v>
      </c>
      <c r="C998" s="22" t="s">
        <v>5467</v>
      </c>
      <c r="D998" s="22" t="s">
        <v>6086</v>
      </c>
      <c r="E998" s="22" t="s">
        <v>4409</v>
      </c>
      <c r="F998" s="22" t="s">
        <v>549</v>
      </c>
      <c r="G998" s="23">
        <v>24620970</v>
      </c>
      <c r="H998" s="23">
        <v>0</v>
      </c>
      <c r="I998" s="23">
        <v>1368291061</v>
      </c>
      <c r="J998" s="23">
        <v>0</v>
      </c>
      <c r="K998" s="22"/>
      <c r="L998" s="22"/>
      <c r="M998" s="22" t="s">
        <v>3121</v>
      </c>
      <c r="N998" s="22" t="s">
        <v>3165</v>
      </c>
      <c r="O998" s="22" t="s">
        <v>4421</v>
      </c>
      <c r="P998" s="22" t="s">
        <v>4421</v>
      </c>
      <c r="Q998" s="22" t="str">
        <f t="shared" si="69"/>
        <v>CPQC</v>
      </c>
      <c r="R998" t="str">
        <f t="shared" si="70"/>
        <v>VHGG</v>
      </c>
      <c r="S998" s="22" t="s">
        <v>3121</v>
      </c>
      <c r="T998" s="8">
        <f t="shared" si="71"/>
        <v>9</v>
      </c>
      <c r="U998" t="s">
        <v>573</v>
      </c>
    </row>
    <row r="999" spans="1:21" x14ac:dyDescent="0.25">
      <c r="A999" s="21">
        <v>45555</v>
      </c>
      <c r="B999" s="21">
        <v>45555</v>
      </c>
      <c r="C999" s="22" t="s">
        <v>5467</v>
      </c>
      <c r="D999" s="22" t="s">
        <v>6087</v>
      </c>
      <c r="E999" s="22" t="s">
        <v>4409</v>
      </c>
      <c r="F999" s="22" t="s">
        <v>549</v>
      </c>
      <c r="G999" s="23">
        <v>476818</v>
      </c>
      <c r="H999" s="23">
        <v>0</v>
      </c>
      <c r="I999" s="23">
        <v>1368767879</v>
      </c>
      <c r="J999" s="23">
        <v>0</v>
      </c>
      <c r="K999" s="22"/>
      <c r="L999" s="22"/>
      <c r="M999" s="22" t="s">
        <v>3121</v>
      </c>
      <c r="N999" s="22" t="s">
        <v>3165</v>
      </c>
      <c r="O999" s="22" t="s">
        <v>4421</v>
      </c>
      <c r="P999" s="22" t="s">
        <v>4421</v>
      </c>
      <c r="Q999" s="22" t="str">
        <f t="shared" si="69"/>
        <v>CPQC</v>
      </c>
      <c r="R999" t="str">
        <f t="shared" si="70"/>
        <v>VHGG</v>
      </c>
      <c r="S999" s="22" t="s">
        <v>3121</v>
      </c>
      <c r="T999" s="8">
        <f t="shared" si="71"/>
        <v>9</v>
      </c>
      <c r="U999" t="s">
        <v>573</v>
      </c>
    </row>
    <row r="1000" spans="1:21" x14ac:dyDescent="0.25">
      <c r="A1000" s="21">
        <v>45555</v>
      </c>
      <c r="B1000" s="21">
        <v>45555</v>
      </c>
      <c r="C1000" s="22" t="s">
        <v>5467</v>
      </c>
      <c r="D1000" s="22" t="s">
        <v>6088</v>
      </c>
      <c r="E1000" s="22" t="s">
        <v>4409</v>
      </c>
      <c r="F1000" s="22" t="s">
        <v>549</v>
      </c>
      <c r="G1000" s="23">
        <v>4178956</v>
      </c>
      <c r="H1000" s="23">
        <v>0</v>
      </c>
      <c r="I1000" s="23">
        <v>1372946835</v>
      </c>
      <c r="J1000" s="23">
        <v>0</v>
      </c>
      <c r="K1000" s="22"/>
      <c r="L1000" s="22"/>
      <c r="M1000" s="22" t="s">
        <v>3121</v>
      </c>
      <c r="N1000" s="22" t="s">
        <v>3165</v>
      </c>
      <c r="O1000" s="22" t="s">
        <v>6089</v>
      </c>
      <c r="P1000" s="22" t="s">
        <v>6089</v>
      </c>
      <c r="Q1000" s="22" t="str">
        <f t="shared" si="69"/>
        <v>CPQC</v>
      </c>
      <c r="R1000" t="str">
        <f t="shared" si="70"/>
        <v>TRR</v>
      </c>
      <c r="S1000" s="22" t="s">
        <v>3121</v>
      </c>
      <c r="T1000" s="8">
        <f t="shared" si="71"/>
        <v>9</v>
      </c>
      <c r="U1000" t="s">
        <v>573</v>
      </c>
    </row>
    <row r="1001" spans="1:21" x14ac:dyDescent="0.25">
      <c r="A1001" s="21">
        <v>45556</v>
      </c>
      <c r="B1001" s="21">
        <v>45556</v>
      </c>
      <c r="C1001" s="22" t="s">
        <v>6090</v>
      </c>
      <c r="D1001" s="22" t="s">
        <v>6091</v>
      </c>
      <c r="E1001" s="22" t="s">
        <v>4409</v>
      </c>
      <c r="F1001" s="22" t="s">
        <v>549</v>
      </c>
      <c r="G1001" s="23">
        <v>64299850</v>
      </c>
      <c r="H1001" s="23">
        <v>0</v>
      </c>
      <c r="I1001" s="23">
        <v>1437246685</v>
      </c>
      <c r="J1001" s="23">
        <v>0</v>
      </c>
      <c r="K1001" s="22" t="s">
        <v>5852</v>
      </c>
      <c r="L1001" s="22" t="s">
        <v>5853</v>
      </c>
      <c r="M1001" s="22" t="s">
        <v>3187</v>
      </c>
      <c r="N1001" s="22" t="s">
        <v>3155</v>
      </c>
      <c r="O1001" s="22" t="s">
        <v>5758</v>
      </c>
      <c r="P1001" s="22" t="s">
        <v>5758</v>
      </c>
      <c r="Q1001" s="22" t="str">
        <f t="shared" si="69"/>
        <v>S10905</v>
      </c>
      <c r="R1001" t="str">
        <f t="shared" si="70"/>
        <v>Symphony</v>
      </c>
      <c r="S1001" s="22" t="s">
        <v>3146</v>
      </c>
      <c r="T1001" s="8">
        <f t="shared" si="71"/>
        <v>9</v>
      </c>
      <c r="U1001" t="s">
        <v>573</v>
      </c>
    </row>
    <row r="1002" spans="1:21" x14ac:dyDescent="0.25">
      <c r="A1002" s="21">
        <v>45556</v>
      </c>
      <c r="B1002" s="21">
        <v>45556</v>
      </c>
      <c r="C1002" s="22" t="s">
        <v>6090</v>
      </c>
      <c r="D1002" s="22" t="s">
        <v>6092</v>
      </c>
      <c r="E1002" s="22" t="s">
        <v>4409</v>
      </c>
      <c r="F1002" s="22" t="s">
        <v>549</v>
      </c>
      <c r="G1002" s="23">
        <v>28662128</v>
      </c>
      <c r="H1002" s="23">
        <v>0</v>
      </c>
      <c r="I1002" s="23">
        <v>1465908813</v>
      </c>
      <c r="J1002" s="23">
        <v>0</v>
      </c>
      <c r="K1002" s="22" t="s">
        <v>5852</v>
      </c>
      <c r="L1002" s="22" t="s">
        <v>5853</v>
      </c>
      <c r="M1002" s="22" t="s">
        <v>3187</v>
      </c>
      <c r="N1002" s="22" t="s">
        <v>3155</v>
      </c>
      <c r="O1002" s="22" t="s">
        <v>5762</v>
      </c>
      <c r="P1002" s="22" t="s">
        <v>5762</v>
      </c>
      <c r="Q1002" s="22" t="str">
        <f t="shared" si="69"/>
        <v>S12203A</v>
      </c>
      <c r="R1002" t="str">
        <f t="shared" si="70"/>
        <v>Symphony</v>
      </c>
      <c r="S1002" s="22" t="s">
        <v>3146</v>
      </c>
      <c r="T1002" s="8">
        <f t="shared" si="71"/>
        <v>9</v>
      </c>
      <c r="U1002" t="s">
        <v>573</v>
      </c>
    </row>
    <row r="1003" spans="1:21" x14ac:dyDescent="0.25">
      <c r="A1003" s="21">
        <v>45559</v>
      </c>
      <c r="B1003" s="21">
        <v>45559</v>
      </c>
      <c r="C1003" s="22" t="s">
        <v>6093</v>
      </c>
      <c r="D1003" s="22" t="s">
        <v>6094</v>
      </c>
      <c r="E1003" s="22" t="s">
        <v>4409</v>
      </c>
      <c r="F1003" s="22" t="s">
        <v>549</v>
      </c>
      <c r="G1003" s="23">
        <v>24422995</v>
      </c>
      <c r="H1003" s="23">
        <v>0</v>
      </c>
      <c r="I1003" s="23">
        <v>1490331808</v>
      </c>
      <c r="J1003" s="23">
        <v>0</v>
      </c>
      <c r="K1003" s="22" t="s">
        <v>3207</v>
      </c>
      <c r="L1003" s="22" t="s">
        <v>3208</v>
      </c>
      <c r="M1003" s="22" t="s">
        <v>3187</v>
      </c>
      <c r="N1003" s="22" t="s">
        <v>3155</v>
      </c>
      <c r="O1003" s="22" t="s">
        <v>5772</v>
      </c>
      <c r="P1003" s="22" t="s">
        <v>5772</v>
      </c>
      <c r="Q1003" s="22" t="str">
        <f t="shared" si="69"/>
        <v>S2A0503A</v>
      </c>
      <c r="R1003" t="str">
        <f t="shared" si="70"/>
        <v>Symphony</v>
      </c>
      <c r="S1003" s="22" t="s">
        <v>3146</v>
      </c>
      <c r="T1003" s="8">
        <f t="shared" si="71"/>
        <v>9</v>
      </c>
      <c r="U1003" t="s">
        <v>573</v>
      </c>
    </row>
    <row r="1004" spans="1:21" x14ac:dyDescent="0.25">
      <c r="A1004" s="21">
        <v>45560</v>
      </c>
      <c r="B1004" s="21">
        <v>45560</v>
      </c>
      <c r="C1004" s="22" t="s">
        <v>6095</v>
      </c>
      <c r="D1004" s="22" t="s">
        <v>6096</v>
      </c>
      <c r="E1004" s="22" t="s">
        <v>4409</v>
      </c>
      <c r="F1004" s="22" t="s">
        <v>549</v>
      </c>
      <c r="G1004" s="23">
        <v>9090909</v>
      </c>
      <c r="H1004" s="23">
        <v>0</v>
      </c>
      <c r="I1004" s="23">
        <v>1499422717</v>
      </c>
      <c r="J1004" s="23">
        <v>0</v>
      </c>
      <c r="K1004" s="22" t="s">
        <v>3207</v>
      </c>
      <c r="L1004" s="22" t="s">
        <v>3208</v>
      </c>
      <c r="M1004" s="22" t="s">
        <v>3148</v>
      </c>
      <c r="N1004" s="22" t="s">
        <v>3159</v>
      </c>
      <c r="O1004" s="22" t="s">
        <v>6097</v>
      </c>
      <c r="P1004" s="22" t="s">
        <v>6097</v>
      </c>
      <c r="Q1004" s="22"/>
      <c r="R1004" t="str">
        <f t="shared" ref="R1004:R1005" si="72">IFERROR(RIGHT(N1004,LEN(N1004)-FIND("_",N1004)),"")</f>
        <v/>
      </c>
      <c r="S1004" s="22" t="s">
        <v>3148</v>
      </c>
      <c r="T1004" s="8">
        <f t="shared" si="71"/>
        <v>9</v>
      </c>
      <c r="U1004" t="s">
        <v>573</v>
      </c>
    </row>
    <row r="1005" spans="1:21" x14ac:dyDescent="0.25">
      <c r="A1005" s="21">
        <v>45561</v>
      </c>
      <c r="B1005" s="21">
        <v>45561</v>
      </c>
      <c r="C1005" s="22" t="s">
        <v>6098</v>
      </c>
      <c r="D1005" s="22" t="s">
        <v>6099</v>
      </c>
      <c r="E1005" s="22" t="s">
        <v>4409</v>
      </c>
      <c r="F1005" s="22" t="s">
        <v>549</v>
      </c>
      <c r="G1005" s="23">
        <v>18181818</v>
      </c>
      <c r="H1005" s="23">
        <v>0</v>
      </c>
      <c r="I1005" s="23">
        <v>1517604535</v>
      </c>
      <c r="J1005" s="23">
        <v>0</v>
      </c>
      <c r="K1005" s="22" t="s">
        <v>3609</v>
      </c>
      <c r="L1005" s="22" t="s">
        <v>3610</v>
      </c>
      <c r="M1005" s="22" t="s">
        <v>3148</v>
      </c>
      <c r="N1005" s="22" t="s">
        <v>3159</v>
      </c>
      <c r="O1005" s="22" t="s">
        <v>6100</v>
      </c>
      <c r="P1005" s="22" t="s">
        <v>6100</v>
      </c>
      <c r="Q1005" s="22"/>
      <c r="R1005" t="str">
        <f t="shared" si="72"/>
        <v/>
      </c>
      <c r="S1005" s="22" t="s">
        <v>3148</v>
      </c>
      <c r="T1005" s="8">
        <f t="shared" si="71"/>
        <v>9</v>
      </c>
      <c r="U1005" t="s">
        <v>573</v>
      </c>
    </row>
    <row r="1006" spans="1:21" x14ac:dyDescent="0.25">
      <c r="A1006" s="21">
        <v>45565</v>
      </c>
      <c r="B1006" s="21">
        <v>45565</v>
      </c>
      <c r="C1006" s="22" t="s">
        <v>6101</v>
      </c>
      <c r="D1006" s="22" t="s">
        <v>6102</v>
      </c>
      <c r="E1006" s="22" t="s">
        <v>4409</v>
      </c>
      <c r="F1006" s="22" t="s">
        <v>549</v>
      </c>
      <c r="G1006" s="23"/>
      <c r="H1006" s="23">
        <v>0</v>
      </c>
      <c r="I1006" s="23">
        <v>1595150489</v>
      </c>
      <c r="J1006" s="23">
        <v>0</v>
      </c>
      <c r="K1006" s="22" t="s">
        <v>5952</v>
      </c>
      <c r="L1006" s="22" t="s">
        <v>5953</v>
      </c>
      <c r="M1006" s="22" t="s">
        <v>3257</v>
      </c>
      <c r="N1006" s="22" t="s">
        <v>5865</v>
      </c>
      <c r="O1006" s="22" t="s">
        <v>5676</v>
      </c>
      <c r="P1006" s="22" t="s">
        <v>5676</v>
      </c>
      <c r="Q1006" s="22"/>
      <c r="R1006" s="22"/>
      <c r="S1006" s="22" t="s">
        <v>3147</v>
      </c>
      <c r="T1006" s="8">
        <f t="shared" si="71"/>
        <v>9</v>
      </c>
      <c r="U1006" t="s">
        <v>573</v>
      </c>
    </row>
    <row r="1007" spans="1:21" x14ac:dyDescent="0.25">
      <c r="A1007" s="21">
        <v>45565</v>
      </c>
      <c r="B1007" s="21">
        <v>45565</v>
      </c>
      <c r="C1007" s="22" t="s">
        <v>6101</v>
      </c>
      <c r="D1007" s="22" t="s">
        <v>6102</v>
      </c>
      <c r="E1007" s="22" t="s">
        <v>4409</v>
      </c>
      <c r="F1007" s="22" t="s">
        <v>549</v>
      </c>
      <c r="G1007" s="23"/>
      <c r="H1007" s="23">
        <v>0</v>
      </c>
      <c r="I1007" s="23">
        <v>1598801724</v>
      </c>
      <c r="J1007" s="23">
        <v>0</v>
      </c>
      <c r="K1007" s="22" t="s">
        <v>5952</v>
      </c>
      <c r="L1007" s="22" t="s">
        <v>5953</v>
      </c>
      <c r="M1007" s="22" t="s">
        <v>3257</v>
      </c>
      <c r="N1007" s="22" t="s">
        <v>5865</v>
      </c>
      <c r="O1007" s="22" t="s">
        <v>5685</v>
      </c>
      <c r="P1007" s="22" t="s">
        <v>5685</v>
      </c>
      <c r="Q1007" s="22"/>
      <c r="R1007" s="22"/>
      <c r="S1007" s="22" t="s">
        <v>3147</v>
      </c>
      <c r="T1007" s="8">
        <f t="shared" si="71"/>
        <v>9</v>
      </c>
      <c r="U1007" t="s">
        <v>573</v>
      </c>
    </row>
    <row r="1008" spans="1:21" x14ac:dyDescent="0.25">
      <c r="A1008" s="21">
        <v>45565</v>
      </c>
      <c r="B1008" s="21">
        <v>45565</v>
      </c>
      <c r="C1008" s="22" t="s">
        <v>6101</v>
      </c>
      <c r="D1008" s="22" t="s">
        <v>6103</v>
      </c>
      <c r="E1008" s="22" t="s">
        <v>4409</v>
      </c>
      <c r="F1008" s="22" t="s">
        <v>549</v>
      </c>
      <c r="G1008" s="23"/>
      <c r="H1008" s="23">
        <v>0</v>
      </c>
      <c r="I1008" s="23">
        <v>1656304386</v>
      </c>
      <c r="J1008" s="23">
        <v>0</v>
      </c>
      <c r="K1008" s="22" t="s">
        <v>5952</v>
      </c>
      <c r="L1008" s="22" t="s">
        <v>5953</v>
      </c>
      <c r="M1008" s="22" t="s">
        <v>3257</v>
      </c>
      <c r="N1008" s="22" t="s">
        <v>5865</v>
      </c>
      <c r="O1008" s="22" t="s">
        <v>5689</v>
      </c>
      <c r="P1008" s="22" t="s">
        <v>5689</v>
      </c>
      <c r="Q1008" s="22"/>
      <c r="R1008" s="22"/>
      <c r="S1008" s="22" t="s">
        <v>3147</v>
      </c>
      <c r="T1008" s="8">
        <f t="shared" si="71"/>
        <v>9</v>
      </c>
      <c r="U1008" t="s">
        <v>573</v>
      </c>
    </row>
    <row r="1009" spans="1:21" x14ac:dyDescent="0.25">
      <c r="A1009" s="21">
        <v>45565</v>
      </c>
      <c r="B1009" s="21">
        <v>45565</v>
      </c>
      <c r="C1009" s="22" t="s">
        <v>6104</v>
      </c>
      <c r="D1009" s="22" t="s">
        <v>6105</v>
      </c>
      <c r="E1009" s="22" t="s">
        <v>4409</v>
      </c>
      <c r="F1009" s="22" t="s">
        <v>549</v>
      </c>
      <c r="G1009" s="23"/>
      <c r="H1009" s="23">
        <v>0</v>
      </c>
      <c r="I1009" s="23">
        <v>1674486205</v>
      </c>
      <c r="J1009" s="23">
        <v>0</v>
      </c>
      <c r="K1009" s="22" t="s">
        <v>5952</v>
      </c>
      <c r="L1009" s="22" t="s">
        <v>5953</v>
      </c>
      <c r="M1009" s="22" t="s">
        <v>692</v>
      </c>
      <c r="N1009" s="22" t="s">
        <v>3159</v>
      </c>
      <c r="O1009" s="22" t="s">
        <v>4646</v>
      </c>
      <c r="P1009" s="22" t="s">
        <v>4646</v>
      </c>
      <c r="Q1009" s="22"/>
      <c r="R1009" s="22"/>
      <c r="S1009" s="22" t="s">
        <v>3148</v>
      </c>
      <c r="T1009" s="8">
        <f t="shared" si="71"/>
        <v>9</v>
      </c>
      <c r="U1009" t="s">
        <v>573</v>
      </c>
    </row>
    <row r="1010" spans="1:21" x14ac:dyDescent="0.25">
      <c r="A1010" s="21">
        <v>45565</v>
      </c>
      <c r="B1010" s="21">
        <v>45565</v>
      </c>
      <c r="C1010" s="22" t="s">
        <v>6104</v>
      </c>
      <c r="D1010" s="22" t="s">
        <v>6106</v>
      </c>
      <c r="E1010" s="22" t="s">
        <v>4409</v>
      </c>
      <c r="F1010" s="22" t="s">
        <v>549</v>
      </c>
      <c r="G1010" s="23"/>
      <c r="H1010" s="23">
        <v>0</v>
      </c>
      <c r="I1010" s="23">
        <v>1701758933</v>
      </c>
      <c r="J1010" s="23">
        <v>0</v>
      </c>
      <c r="K1010" s="22" t="s">
        <v>5952</v>
      </c>
      <c r="L1010" s="22" t="s">
        <v>5953</v>
      </c>
      <c r="M1010" s="22" t="s">
        <v>692</v>
      </c>
      <c r="N1010" s="22" t="s">
        <v>3159</v>
      </c>
      <c r="O1010" s="22" t="s">
        <v>6107</v>
      </c>
      <c r="P1010" s="22" t="s">
        <v>6107</v>
      </c>
      <c r="Q1010" s="22"/>
      <c r="R1010" s="22"/>
      <c r="S1010" s="22" t="s">
        <v>3148</v>
      </c>
      <c r="T1010" s="8">
        <f t="shared" si="71"/>
        <v>9</v>
      </c>
      <c r="U1010" t="s">
        <v>573</v>
      </c>
    </row>
    <row r="1011" spans="1:21" x14ac:dyDescent="0.25">
      <c r="A1011" s="21">
        <v>45565</v>
      </c>
      <c r="B1011" s="21">
        <v>45565</v>
      </c>
      <c r="C1011" s="22" t="s">
        <v>6104</v>
      </c>
      <c r="D1011" s="22" t="s">
        <v>6108</v>
      </c>
      <c r="E1011" s="22" t="s">
        <v>4409</v>
      </c>
      <c r="F1011" s="22" t="s">
        <v>549</v>
      </c>
      <c r="G1011" s="23"/>
      <c r="H1011" s="23">
        <v>0</v>
      </c>
      <c r="I1011" s="23">
        <v>1719940752</v>
      </c>
      <c r="J1011" s="23">
        <v>0</v>
      </c>
      <c r="K1011" s="22" t="s">
        <v>5952</v>
      </c>
      <c r="L1011" s="22" t="s">
        <v>5953</v>
      </c>
      <c r="M1011" s="22" t="s">
        <v>692</v>
      </c>
      <c r="N1011" s="22" t="s">
        <v>3159</v>
      </c>
      <c r="O1011" s="22" t="s">
        <v>4674</v>
      </c>
      <c r="P1011" s="22" t="s">
        <v>4674</v>
      </c>
      <c r="Q1011" s="22"/>
      <c r="R1011" s="22"/>
      <c r="S1011" s="22" t="s">
        <v>3148</v>
      </c>
      <c r="T1011" s="8">
        <f t="shared" si="71"/>
        <v>9</v>
      </c>
      <c r="U1011" t="s">
        <v>573</v>
      </c>
    </row>
    <row r="1012" spans="1:21" x14ac:dyDescent="0.25">
      <c r="A1012" s="21">
        <v>45565</v>
      </c>
      <c r="B1012" s="21">
        <v>45565</v>
      </c>
      <c r="C1012" s="22" t="s">
        <v>6104</v>
      </c>
      <c r="D1012" s="22" t="s">
        <v>6109</v>
      </c>
      <c r="E1012" s="22" t="s">
        <v>4409</v>
      </c>
      <c r="F1012" s="22" t="s">
        <v>549</v>
      </c>
      <c r="G1012" s="23"/>
      <c r="H1012" s="23">
        <v>0</v>
      </c>
      <c r="I1012" s="23">
        <v>1738122570</v>
      </c>
      <c r="J1012" s="23">
        <v>0</v>
      </c>
      <c r="K1012" s="22" t="s">
        <v>5952</v>
      </c>
      <c r="L1012" s="22" t="s">
        <v>5953</v>
      </c>
      <c r="M1012" s="22" t="s">
        <v>692</v>
      </c>
      <c r="N1012" s="22" t="s">
        <v>3159</v>
      </c>
      <c r="O1012" s="22" t="s">
        <v>4668</v>
      </c>
      <c r="P1012" s="22" t="s">
        <v>4668</v>
      </c>
      <c r="Q1012" s="22"/>
      <c r="R1012" s="22"/>
      <c r="S1012" s="22" t="s">
        <v>3148</v>
      </c>
      <c r="T1012" s="8">
        <f t="shared" si="71"/>
        <v>9</v>
      </c>
      <c r="U1012" t="s">
        <v>573</v>
      </c>
    </row>
    <row r="1013" spans="1:21" x14ac:dyDescent="0.25">
      <c r="A1013" s="21">
        <v>45565</v>
      </c>
      <c r="B1013" s="21">
        <v>45565</v>
      </c>
      <c r="C1013" s="22" t="s">
        <v>6104</v>
      </c>
      <c r="D1013" s="22" t="s">
        <v>6110</v>
      </c>
      <c r="E1013" s="22" t="s">
        <v>4409</v>
      </c>
      <c r="F1013" s="22" t="s">
        <v>549</v>
      </c>
      <c r="G1013" s="23"/>
      <c r="H1013" s="23">
        <v>0</v>
      </c>
      <c r="I1013" s="23">
        <v>1744486206</v>
      </c>
      <c r="J1013" s="23">
        <v>0</v>
      </c>
      <c r="K1013" s="22" t="s">
        <v>5952</v>
      </c>
      <c r="L1013" s="22" t="s">
        <v>5953</v>
      </c>
      <c r="M1013" s="22" t="s">
        <v>692</v>
      </c>
      <c r="N1013" s="22" t="s">
        <v>3159</v>
      </c>
      <c r="O1013" s="22" t="s">
        <v>6100</v>
      </c>
      <c r="P1013" s="22" t="s">
        <v>6100</v>
      </c>
      <c r="Q1013" s="22"/>
      <c r="R1013" s="22"/>
      <c r="S1013" s="22" t="s">
        <v>3148</v>
      </c>
      <c r="T1013" s="8">
        <f t="shared" si="71"/>
        <v>9</v>
      </c>
      <c r="U1013" t="s">
        <v>573</v>
      </c>
    </row>
    <row r="1014" spans="1:21" x14ac:dyDescent="0.25">
      <c r="A1014" s="21">
        <v>45565</v>
      </c>
      <c r="B1014" s="21">
        <v>45565</v>
      </c>
      <c r="C1014" s="22" t="s">
        <v>6104</v>
      </c>
      <c r="D1014" s="22" t="s">
        <v>6111</v>
      </c>
      <c r="E1014" s="22" t="s">
        <v>4409</v>
      </c>
      <c r="F1014" s="22" t="s">
        <v>549</v>
      </c>
      <c r="G1014" s="23"/>
      <c r="H1014" s="23">
        <v>0</v>
      </c>
      <c r="I1014" s="23">
        <v>1762668024</v>
      </c>
      <c r="J1014" s="23">
        <v>0</v>
      </c>
      <c r="K1014" s="22" t="s">
        <v>5952</v>
      </c>
      <c r="L1014" s="22" t="s">
        <v>5953</v>
      </c>
      <c r="M1014" s="22" t="s">
        <v>692</v>
      </c>
      <c r="N1014" s="22" t="s">
        <v>3159</v>
      </c>
      <c r="O1014" s="22" t="s">
        <v>4671</v>
      </c>
      <c r="P1014" s="22" t="s">
        <v>4671</v>
      </c>
      <c r="Q1014" s="22"/>
      <c r="R1014" s="22"/>
      <c r="S1014" s="22" t="s">
        <v>3148</v>
      </c>
      <c r="T1014" s="8">
        <f t="shared" si="71"/>
        <v>9</v>
      </c>
      <c r="U1014" t="s">
        <v>573</v>
      </c>
    </row>
    <row r="1015" spans="1:21" x14ac:dyDescent="0.25">
      <c r="A1015" s="21">
        <v>45565</v>
      </c>
      <c r="B1015" s="21">
        <v>45565</v>
      </c>
      <c r="C1015" s="22" t="s">
        <v>6104</v>
      </c>
      <c r="D1015" s="22" t="s">
        <v>6112</v>
      </c>
      <c r="E1015" s="22" t="s">
        <v>4409</v>
      </c>
      <c r="F1015" s="22" t="s">
        <v>549</v>
      </c>
      <c r="G1015" s="23"/>
      <c r="H1015" s="23">
        <v>0</v>
      </c>
      <c r="I1015" s="23">
        <v>1776304388</v>
      </c>
      <c r="J1015" s="23">
        <v>0</v>
      </c>
      <c r="K1015" s="22" t="s">
        <v>5952</v>
      </c>
      <c r="L1015" s="22" t="s">
        <v>5953</v>
      </c>
      <c r="M1015" s="22" t="s">
        <v>692</v>
      </c>
      <c r="N1015" s="22" t="s">
        <v>3159</v>
      </c>
      <c r="O1015" s="22" t="s">
        <v>4656</v>
      </c>
      <c r="P1015" s="22" t="s">
        <v>4656</v>
      </c>
      <c r="Q1015" s="22"/>
      <c r="R1015" s="22"/>
      <c r="S1015" s="22" t="s">
        <v>3148</v>
      </c>
      <c r="T1015" s="8">
        <f t="shared" si="71"/>
        <v>9</v>
      </c>
      <c r="U1015" t="s">
        <v>573</v>
      </c>
    </row>
    <row r="1016" spans="1:21" x14ac:dyDescent="0.25">
      <c r="A1016" s="21">
        <v>45565</v>
      </c>
      <c r="B1016" s="21">
        <v>45565</v>
      </c>
      <c r="C1016" s="22" t="s">
        <v>6104</v>
      </c>
      <c r="D1016" s="22" t="s">
        <v>6113</v>
      </c>
      <c r="E1016" s="22" t="s">
        <v>4409</v>
      </c>
      <c r="F1016" s="22" t="s">
        <v>549</v>
      </c>
      <c r="G1016" s="23"/>
      <c r="H1016" s="23">
        <v>0</v>
      </c>
      <c r="I1016" s="23">
        <v>1779486206</v>
      </c>
      <c r="J1016" s="23">
        <v>0</v>
      </c>
      <c r="K1016" s="22" t="s">
        <v>5952</v>
      </c>
      <c r="L1016" s="22" t="s">
        <v>5953</v>
      </c>
      <c r="M1016" s="22" t="s">
        <v>692</v>
      </c>
      <c r="N1016" s="22" t="s">
        <v>3159</v>
      </c>
      <c r="O1016" s="22" t="s">
        <v>6097</v>
      </c>
      <c r="P1016" s="22" t="s">
        <v>6097</v>
      </c>
      <c r="Q1016" s="22"/>
      <c r="R1016" s="22"/>
      <c r="S1016" s="22" t="s">
        <v>3148</v>
      </c>
      <c r="T1016" s="8">
        <f t="shared" si="71"/>
        <v>9</v>
      </c>
      <c r="U1016" t="s">
        <v>573</v>
      </c>
    </row>
    <row r="1017" spans="1:21" x14ac:dyDescent="0.25">
      <c r="A1017" s="21">
        <v>45565</v>
      </c>
      <c r="B1017" s="21">
        <v>45565</v>
      </c>
      <c r="C1017" s="22" t="s">
        <v>6104</v>
      </c>
      <c r="D1017" s="22" t="s">
        <v>6114</v>
      </c>
      <c r="E1017" s="22" t="s">
        <v>4409</v>
      </c>
      <c r="F1017" s="22" t="s">
        <v>549</v>
      </c>
      <c r="G1017" s="23"/>
      <c r="H1017" s="23">
        <v>0</v>
      </c>
      <c r="I1017" s="23">
        <v>1785849842</v>
      </c>
      <c r="J1017" s="23">
        <v>0</v>
      </c>
      <c r="K1017" s="22" t="s">
        <v>5952</v>
      </c>
      <c r="L1017" s="22" t="s">
        <v>5953</v>
      </c>
      <c r="M1017" s="22" t="s">
        <v>692</v>
      </c>
      <c r="N1017" s="22" t="s">
        <v>3159</v>
      </c>
      <c r="O1017" s="22" t="s">
        <v>6115</v>
      </c>
      <c r="P1017" s="22" t="s">
        <v>6115</v>
      </c>
      <c r="Q1017" s="22"/>
      <c r="R1017" s="22"/>
      <c r="S1017" s="22" t="s">
        <v>3148</v>
      </c>
      <c r="T1017" s="8">
        <f t="shared" si="71"/>
        <v>9</v>
      </c>
      <c r="U1017" t="s">
        <v>573</v>
      </c>
    </row>
    <row r="1018" spans="1:21" x14ac:dyDescent="0.25">
      <c r="A1018" s="21">
        <v>45565</v>
      </c>
      <c r="B1018" s="21">
        <v>45565</v>
      </c>
      <c r="C1018" s="22" t="s">
        <v>6104</v>
      </c>
      <c r="D1018" s="22" t="s">
        <v>6116</v>
      </c>
      <c r="E1018" s="22" t="s">
        <v>4409</v>
      </c>
      <c r="F1018" s="22" t="s">
        <v>549</v>
      </c>
      <c r="G1018" s="23"/>
      <c r="H1018" s="23">
        <v>0</v>
      </c>
      <c r="I1018" s="23">
        <v>1813122569</v>
      </c>
      <c r="J1018" s="23">
        <v>0</v>
      </c>
      <c r="K1018" s="22" t="s">
        <v>5952</v>
      </c>
      <c r="L1018" s="22" t="s">
        <v>5953</v>
      </c>
      <c r="M1018" s="22" t="s">
        <v>692</v>
      </c>
      <c r="N1018" s="22" t="s">
        <v>3159</v>
      </c>
      <c r="O1018" s="22" t="s">
        <v>4653</v>
      </c>
      <c r="P1018" s="22" t="s">
        <v>4653</v>
      </c>
      <c r="Q1018" s="22"/>
      <c r="R1018" s="22"/>
      <c r="S1018" s="22" t="s">
        <v>3148</v>
      </c>
      <c r="T1018" s="8">
        <f t="shared" si="71"/>
        <v>9</v>
      </c>
      <c r="U1018" t="s">
        <v>573</v>
      </c>
    </row>
    <row r="1019" spans="1:21" x14ac:dyDescent="0.25">
      <c r="A1019" s="21">
        <v>45565</v>
      </c>
      <c r="B1019" s="21">
        <v>45565</v>
      </c>
      <c r="C1019" s="22" t="s">
        <v>6104</v>
      </c>
      <c r="D1019" s="22" t="s">
        <v>6117</v>
      </c>
      <c r="E1019" s="22" t="s">
        <v>4409</v>
      </c>
      <c r="F1019" s="22" t="s">
        <v>549</v>
      </c>
      <c r="G1019" s="23"/>
      <c r="H1019" s="23">
        <v>0</v>
      </c>
      <c r="I1019" s="23">
        <v>1840395296</v>
      </c>
      <c r="J1019" s="23">
        <v>0</v>
      </c>
      <c r="K1019" s="22" t="s">
        <v>5952</v>
      </c>
      <c r="L1019" s="22" t="s">
        <v>5953</v>
      </c>
      <c r="M1019" s="22" t="s">
        <v>692</v>
      </c>
      <c r="N1019" s="22" t="s">
        <v>3159</v>
      </c>
      <c r="O1019" s="22" t="s">
        <v>4659</v>
      </c>
      <c r="P1019" s="22" t="s">
        <v>4659</v>
      </c>
      <c r="Q1019" s="22"/>
      <c r="R1019" s="22"/>
      <c r="S1019" s="22" t="s">
        <v>3148</v>
      </c>
      <c r="T1019" s="8">
        <f t="shared" si="71"/>
        <v>9</v>
      </c>
      <c r="U1019" t="s">
        <v>573</v>
      </c>
    </row>
    <row r="1020" spans="1:21" x14ac:dyDescent="0.25">
      <c r="A1020" s="21">
        <v>45565</v>
      </c>
      <c r="B1020" s="21">
        <v>45565</v>
      </c>
      <c r="C1020" s="22" t="s">
        <v>6104</v>
      </c>
      <c r="D1020" s="22" t="s">
        <v>6118</v>
      </c>
      <c r="E1020" s="22" t="s">
        <v>4409</v>
      </c>
      <c r="F1020" s="22" t="s">
        <v>549</v>
      </c>
      <c r="G1020" s="23"/>
      <c r="H1020" s="23">
        <v>0</v>
      </c>
      <c r="I1020" s="23">
        <v>1867668023</v>
      </c>
      <c r="J1020" s="23">
        <v>0</v>
      </c>
      <c r="K1020" s="22" t="s">
        <v>5952</v>
      </c>
      <c r="L1020" s="22" t="s">
        <v>5953</v>
      </c>
      <c r="M1020" s="22" t="s">
        <v>692</v>
      </c>
      <c r="N1020" s="22" t="s">
        <v>3159</v>
      </c>
      <c r="O1020" s="22" t="s">
        <v>4665</v>
      </c>
      <c r="P1020" s="22" t="s">
        <v>4665</v>
      </c>
      <c r="Q1020" s="22"/>
      <c r="R1020" s="22"/>
      <c r="S1020" s="22" t="s">
        <v>3148</v>
      </c>
      <c r="T1020" s="8">
        <f t="shared" si="71"/>
        <v>9</v>
      </c>
      <c r="U1020" t="s">
        <v>573</v>
      </c>
    </row>
    <row r="1021" spans="1:21" x14ac:dyDescent="0.25">
      <c r="A1021" s="21">
        <v>45565</v>
      </c>
      <c r="B1021" s="21">
        <v>45565</v>
      </c>
      <c r="C1021" s="22" t="s">
        <v>6104</v>
      </c>
      <c r="D1021" s="22" t="s">
        <v>6119</v>
      </c>
      <c r="E1021" s="22" t="s">
        <v>4409</v>
      </c>
      <c r="F1021" s="22" t="s">
        <v>549</v>
      </c>
      <c r="G1021" s="23"/>
      <c r="H1021" s="23">
        <v>0</v>
      </c>
      <c r="I1021" s="23">
        <v>1885849841</v>
      </c>
      <c r="J1021" s="23">
        <v>0</v>
      </c>
      <c r="K1021" s="22" t="s">
        <v>5952</v>
      </c>
      <c r="L1021" s="22" t="s">
        <v>5953</v>
      </c>
      <c r="M1021" s="22" t="s">
        <v>692</v>
      </c>
      <c r="N1021" s="22" t="s">
        <v>3159</v>
      </c>
      <c r="O1021" s="22" t="s">
        <v>4662</v>
      </c>
      <c r="P1021" s="22" t="s">
        <v>4662</v>
      </c>
      <c r="Q1021" s="22"/>
      <c r="R1021" s="22"/>
      <c r="S1021" s="22" t="s">
        <v>3148</v>
      </c>
      <c r="T1021" s="8">
        <f t="shared" si="71"/>
        <v>9</v>
      </c>
      <c r="U1021" t="s">
        <v>573</v>
      </c>
    </row>
    <row r="1022" spans="1:21" x14ac:dyDescent="0.25">
      <c r="A1022" s="21">
        <v>45565</v>
      </c>
      <c r="B1022" s="21">
        <v>45565</v>
      </c>
      <c r="C1022" s="22" t="s">
        <v>6104</v>
      </c>
      <c r="D1022" s="22" t="s">
        <v>6120</v>
      </c>
      <c r="E1022" s="22" t="s">
        <v>4409</v>
      </c>
      <c r="F1022" s="22" t="s">
        <v>549</v>
      </c>
      <c r="G1022" s="23"/>
      <c r="H1022" s="23">
        <v>0</v>
      </c>
      <c r="I1022" s="23">
        <v>1904031659</v>
      </c>
      <c r="J1022" s="23">
        <v>0</v>
      </c>
      <c r="K1022" s="22" t="s">
        <v>5952</v>
      </c>
      <c r="L1022" s="22" t="s">
        <v>5953</v>
      </c>
      <c r="M1022" s="22" t="s">
        <v>692</v>
      </c>
      <c r="N1022" s="22" t="s">
        <v>3159</v>
      </c>
      <c r="O1022" s="22" t="s">
        <v>4649</v>
      </c>
      <c r="P1022" s="22" t="s">
        <v>4649</v>
      </c>
      <c r="Q1022" s="22"/>
      <c r="R1022" s="22"/>
      <c r="S1022" s="22" t="s">
        <v>3148</v>
      </c>
      <c r="T1022" s="8">
        <f t="shared" si="71"/>
        <v>9</v>
      </c>
      <c r="U1022" t="s">
        <v>573</v>
      </c>
    </row>
    <row r="1023" spans="1:21" x14ac:dyDescent="0.25">
      <c r="A1023" s="21">
        <v>45565</v>
      </c>
      <c r="B1023" s="21">
        <v>45565</v>
      </c>
      <c r="C1023" s="22" t="s">
        <v>6104</v>
      </c>
      <c r="D1023" s="22" t="s">
        <v>6121</v>
      </c>
      <c r="E1023" s="22" t="s">
        <v>4409</v>
      </c>
      <c r="F1023" s="22" t="s">
        <v>549</v>
      </c>
      <c r="G1023" s="23"/>
      <c r="H1023" s="23">
        <v>0</v>
      </c>
      <c r="I1023" s="23">
        <v>1922213477</v>
      </c>
      <c r="J1023" s="23">
        <v>0</v>
      </c>
      <c r="K1023" s="22" t="s">
        <v>5952</v>
      </c>
      <c r="L1023" s="22" t="s">
        <v>5953</v>
      </c>
      <c r="M1023" s="22" t="s">
        <v>692</v>
      </c>
      <c r="N1023" s="22" t="s">
        <v>3159</v>
      </c>
      <c r="O1023" s="22" t="s">
        <v>4679</v>
      </c>
      <c r="P1023" s="22" t="s">
        <v>4679</v>
      </c>
      <c r="Q1023" s="22"/>
      <c r="R1023" s="22"/>
      <c r="S1023" s="22" t="s">
        <v>3148</v>
      </c>
      <c r="T1023" s="8">
        <f t="shared" si="71"/>
        <v>9</v>
      </c>
      <c r="U1023" t="s">
        <v>573</v>
      </c>
    </row>
    <row r="1024" spans="1:21" x14ac:dyDescent="0.25">
      <c r="A1024" s="21">
        <v>45565</v>
      </c>
      <c r="B1024" s="21">
        <v>45565</v>
      </c>
      <c r="C1024" s="22" t="s">
        <v>6122</v>
      </c>
      <c r="D1024" s="22" t="s">
        <v>6123</v>
      </c>
      <c r="E1024" s="22" t="s">
        <v>4409</v>
      </c>
      <c r="F1024" s="22" t="s">
        <v>549</v>
      </c>
      <c r="G1024" s="23"/>
      <c r="H1024" s="23">
        <v>0</v>
      </c>
      <c r="I1024" s="23">
        <v>2020532096</v>
      </c>
      <c r="J1024" s="23">
        <v>0</v>
      </c>
      <c r="K1024" s="22" t="s">
        <v>5952</v>
      </c>
      <c r="L1024" s="22" t="s">
        <v>5953</v>
      </c>
      <c r="M1024" s="22" t="s">
        <v>3257</v>
      </c>
      <c r="N1024" s="22" t="s">
        <v>5865</v>
      </c>
      <c r="O1024" s="22" t="s">
        <v>3463</v>
      </c>
      <c r="P1024" s="22" t="s">
        <v>3463</v>
      </c>
      <c r="Q1024" s="22"/>
      <c r="R1024" s="22"/>
      <c r="S1024" s="22" t="s">
        <v>3147</v>
      </c>
      <c r="T1024" s="8">
        <f t="shared" si="71"/>
        <v>9</v>
      </c>
      <c r="U1024" t="s">
        <v>573</v>
      </c>
    </row>
    <row r="1025" spans="1:21" x14ac:dyDescent="0.25">
      <c r="A1025" s="21">
        <v>45565</v>
      </c>
      <c r="B1025" s="21">
        <v>45565</v>
      </c>
      <c r="C1025" s="22" t="s">
        <v>6122</v>
      </c>
      <c r="D1025" s="22" t="s">
        <v>6124</v>
      </c>
      <c r="E1025" s="22" t="s">
        <v>4409</v>
      </c>
      <c r="F1025" s="22" t="s">
        <v>549</v>
      </c>
      <c r="G1025" s="23"/>
      <c r="H1025" s="23">
        <v>0</v>
      </c>
      <c r="I1025" s="23">
        <v>2069187639</v>
      </c>
      <c r="J1025" s="23">
        <v>0</v>
      </c>
      <c r="K1025" s="22" t="s">
        <v>5952</v>
      </c>
      <c r="L1025" s="22" t="s">
        <v>5953</v>
      </c>
      <c r="M1025" s="22" t="s">
        <v>3257</v>
      </c>
      <c r="N1025" s="22" t="s">
        <v>5865</v>
      </c>
      <c r="O1025" s="22" t="s">
        <v>3448</v>
      </c>
      <c r="P1025" s="22" t="s">
        <v>3448</v>
      </c>
      <c r="Q1025" s="22"/>
      <c r="R1025" s="22"/>
      <c r="S1025" s="22" t="s">
        <v>3147</v>
      </c>
      <c r="T1025" s="8">
        <f t="shared" si="71"/>
        <v>9</v>
      </c>
      <c r="U1025" t="s">
        <v>573</v>
      </c>
    </row>
    <row r="1026" spans="1:21" x14ac:dyDescent="0.25">
      <c r="A1026" s="21">
        <v>45565</v>
      </c>
      <c r="B1026" s="21">
        <v>45565</v>
      </c>
      <c r="C1026" s="22" t="s">
        <v>6122</v>
      </c>
      <c r="D1026" s="22" t="s">
        <v>6125</v>
      </c>
      <c r="E1026" s="22" t="s">
        <v>4409</v>
      </c>
      <c r="F1026" s="22" t="s">
        <v>549</v>
      </c>
      <c r="G1026" s="23"/>
      <c r="H1026" s="23">
        <v>0</v>
      </c>
      <c r="I1026" s="23">
        <v>2102194954</v>
      </c>
      <c r="J1026" s="23">
        <v>0</v>
      </c>
      <c r="K1026" s="22" t="s">
        <v>5952</v>
      </c>
      <c r="L1026" s="22" t="s">
        <v>5953</v>
      </c>
      <c r="M1026" s="22" t="s">
        <v>3257</v>
      </c>
      <c r="N1026" s="22" t="s">
        <v>5865</v>
      </c>
      <c r="O1026" s="22" t="s">
        <v>3451</v>
      </c>
      <c r="P1026" s="22" t="s">
        <v>3451</v>
      </c>
      <c r="Q1026" s="22"/>
      <c r="R1026" s="22"/>
      <c r="S1026" s="22" t="s">
        <v>3147</v>
      </c>
      <c r="T1026" s="8">
        <f t="shared" si="71"/>
        <v>9</v>
      </c>
      <c r="U1026" t="s">
        <v>573</v>
      </c>
    </row>
    <row r="1027" spans="1:21" x14ac:dyDescent="0.25">
      <c r="A1027" s="21">
        <v>45565</v>
      </c>
      <c r="B1027" s="21">
        <v>45565</v>
      </c>
      <c r="C1027" s="22" t="s">
        <v>6122</v>
      </c>
      <c r="D1027" s="22" t="s">
        <v>6126</v>
      </c>
      <c r="E1027" s="22" t="s">
        <v>4409</v>
      </c>
      <c r="F1027" s="22" t="s">
        <v>549</v>
      </c>
      <c r="G1027" s="23"/>
      <c r="H1027" s="23">
        <v>0</v>
      </c>
      <c r="I1027" s="23">
        <v>2107443297</v>
      </c>
      <c r="J1027" s="23">
        <v>0</v>
      </c>
      <c r="K1027" s="22" t="s">
        <v>5952</v>
      </c>
      <c r="L1027" s="22" t="s">
        <v>5953</v>
      </c>
      <c r="M1027" s="22" t="s">
        <v>3257</v>
      </c>
      <c r="N1027" s="22" t="s">
        <v>5865</v>
      </c>
      <c r="O1027" s="22" t="s">
        <v>3454</v>
      </c>
      <c r="P1027" s="22" t="s">
        <v>3454</v>
      </c>
      <c r="Q1027" s="22"/>
      <c r="R1027" s="22"/>
      <c r="S1027" s="22" t="s">
        <v>3147</v>
      </c>
      <c r="T1027" s="8">
        <f t="shared" si="71"/>
        <v>9</v>
      </c>
      <c r="U1027" t="s">
        <v>573</v>
      </c>
    </row>
    <row r="1028" spans="1:21" x14ac:dyDescent="0.25">
      <c r="A1028" s="21">
        <v>45565</v>
      </c>
      <c r="B1028" s="21">
        <v>45565</v>
      </c>
      <c r="C1028" s="22" t="s">
        <v>6122</v>
      </c>
      <c r="D1028" s="22" t="s">
        <v>6127</v>
      </c>
      <c r="E1028" s="22" t="s">
        <v>4409</v>
      </c>
      <c r="F1028" s="22" t="s">
        <v>549</v>
      </c>
      <c r="G1028" s="23"/>
      <c r="H1028" s="23">
        <v>0</v>
      </c>
      <c r="I1028" s="23">
        <v>2148745589</v>
      </c>
      <c r="J1028" s="23">
        <v>0</v>
      </c>
      <c r="K1028" s="22" t="s">
        <v>5952</v>
      </c>
      <c r="L1028" s="22" t="s">
        <v>5953</v>
      </c>
      <c r="M1028" s="22" t="s">
        <v>3257</v>
      </c>
      <c r="N1028" s="22" t="s">
        <v>5865</v>
      </c>
      <c r="O1028" s="22" t="s">
        <v>3457</v>
      </c>
      <c r="P1028" s="22" t="s">
        <v>3457</v>
      </c>
      <c r="Q1028" s="22"/>
      <c r="R1028" s="22"/>
      <c r="S1028" s="22" t="s">
        <v>3147</v>
      </c>
      <c r="T1028" s="8">
        <f t="shared" si="71"/>
        <v>9</v>
      </c>
      <c r="U1028" t="s">
        <v>573</v>
      </c>
    </row>
    <row r="1029" spans="1:21" x14ac:dyDescent="0.25">
      <c r="A1029" s="21">
        <v>45565</v>
      </c>
      <c r="B1029" s="21">
        <v>45565</v>
      </c>
      <c r="C1029" s="22" t="s">
        <v>6122</v>
      </c>
      <c r="D1029" s="22" t="s">
        <v>6128</v>
      </c>
      <c r="E1029" s="22" t="s">
        <v>4409</v>
      </c>
      <c r="F1029" s="22" t="s">
        <v>549</v>
      </c>
      <c r="G1029" s="23"/>
      <c r="H1029" s="23">
        <v>0</v>
      </c>
      <c r="I1029" s="23">
        <v>2154469771</v>
      </c>
      <c r="J1029" s="23">
        <v>0</v>
      </c>
      <c r="K1029" s="22" t="s">
        <v>5952</v>
      </c>
      <c r="L1029" s="22" t="s">
        <v>5953</v>
      </c>
      <c r="M1029" s="22" t="s">
        <v>3257</v>
      </c>
      <c r="N1029" s="22" t="s">
        <v>5865</v>
      </c>
      <c r="O1029" s="22" t="s">
        <v>5729</v>
      </c>
      <c r="P1029" s="22" t="s">
        <v>5729</v>
      </c>
      <c r="Q1029" s="22"/>
      <c r="R1029" s="22"/>
      <c r="S1029" s="22" t="s">
        <v>3147</v>
      </c>
      <c r="T1029" s="8">
        <f t="shared" si="71"/>
        <v>9</v>
      </c>
      <c r="U1029" t="s">
        <v>573</v>
      </c>
    </row>
    <row r="1030" spans="1:21" x14ac:dyDescent="0.25">
      <c r="A1030" s="21">
        <v>45565</v>
      </c>
      <c r="B1030" s="21">
        <v>45565</v>
      </c>
      <c r="C1030" s="22" t="s">
        <v>6122</v>
      </c>
      <c r="D1030" s="22" t="s">
        <v>6129</v>
      </c>
      <c r="E1030" s="22" t="s">
        <v>4409</v>
      </c>
      <c r="F1030" s="22" t="s">
        <v>549</v>
      </c>
      <c r="G1030" s="23"/>
      <c r="H1030" s="23">
        <v>0</v>
      </c>
      <c r="I1030" s="23">
        <v>2182613497</v>
      </c>
      <c r="J1030" s="23">
        <v>0</v>
      </c>
      <c r="K1030" s="22" t="s">
        <v>5952</v>
      </c>
      <c r="L1030" s="22" t="s">
        <v>5953</v>
      </c>
      <c r="M1030" s="22" t="s">
        <v>3257</v>
      </c>
      <c r="N1030" s="22" t="s">
        <v>5865</v>
      </c>
      <c r="O1030" s="22" t="s">
        <v>5626</v>
      </c>
      <c r="P1030" s="22" t="s">
        <v>5626</v>
      </c>
      <c r="Q1030" s="22"/>
      <c r="R1030" s="22"/>
      <c r="S1030" s="22" t="s">
        <v>3147</v>
      </c>
      <c r="T1030" s="8">
        <f t="shared" si="71"/>
        <v>9</v>
      </c>
      <c r="U1030" t="s">
        <v>573</v>
      </c>
    </row>
    <row r="1031" spans="1:21" x14ac:dyDescent="0.25">
      <c r="A1031" s="21">
        <v>45565</v>
      </c>
      <c r="B1031" s="21">
        <v>45565</v>
      </c>
      <c r="C1031" s="22" t="s">
        <v>6122</v>
      </c>
      <c r="D1031" s="22" t="s">
        <v>6130</v>
      </c>
      <c r="E1031" s="22" t="s">
        <v>4409</v>
      </c>
      <c r="F1031" s="22" t="s">
        <v>549</v>
      </c>
      <c r="G1031" s="23"/>
      <c r="H1031" s="23">
        <v>0</v>
      </c>
      <c r="I1031" s="23">
        <v>2213108007</v>
      </c>
      <c r="J1031" s="23">
        <v>0</v>
      </c>
      <c r="K1031" s="22" t="s">
        <v>5952</v>
      </c>
      <c r="L1031" s="22" t="s">
        <v>5953</v>
      </c>
      <c r="M1031" s="22" t="s">
        <v>3257</v>
      </c>
      <c r="N1031" s="22" t="s">
        <v>5865</v>
      </c>
      <c r="O1031" s="22" t="s">
        <v>3460</v>
      </c>
      <c r="P1031" s="22" t="s">
        <v>3460</v>
      </c>
      <c r="Q1031" s="22"/>
      <c r="R1031" s="22"/>
      <c r="S1031" s="22" t="s">
        <v>3147</v>
      </c>
      <c r="T1031" s="8">
        <f t="shared" si="71"/>
        <v>9</v>
      </c>
      <c r="U1031" t="s">
        <v>573</v>
      </c>
    </row>
    <row r="1032" spans="1:21" x14ac:dyDescent="0.25">
      <c r="A1032" s="21">
        <v>45565</v>
      </c>
      <c r="B1032" s="21">
        <v>45565</v>
      </c>
      <c r="C1032" s="22" t="s">
        <v>6122</v>
      </c>
      <c r="D1032" s="22" t="s">
        <v>6131</v>
      </c>
      <c r="E1032" s="22" t="s">
        <v>4409</v>
      </c>
      <c r="F1032" s="22" t="s">
        <v>549</v>
      </c>
      <c r="G1032" s="23"/>
      <c r="H1032" s="23">
        <v>0</v>
      </c>
      <c r="I1032" s="23">
        <v>2270539000</v>
      </c>
      <c r="J1032" s="23">
        <v>0</v>
      </c>
      <c r="K1032" s="22" t="s">
        <v>5952</v>
      </c>
      <c r="L1032" s="22" t="s">
        <v>5953</v>
      </c>
      <c r="M1032" s="22" t="s">
        <v>3257</v>
      </c>
      <c r="N1032" s="22" t="s">
        <v>5865</v>
      </c>
      <c r="O1032" s="22" t="s">
        <v>3467</v>
      </c>
      <c r="P1032" s="22" t="s">
        <v>3467</v>
      </c>
      <c r="Q1032" s="22"/>
      <c r="R1032" s="22"/>
      <c r="S1032" s="22" t="s">
        <v>3147</v>
      </c>
      <c r="T1032" s="8">
        <f t="shared" si="71"/>
        <v>9</v>
      </c>
      <c r="U1032" t="s">
        <v>573</v>
      </c>
    </row>
    <row r="1033" spans="1:21" x14ac:dyDescent="0.25">
      <c r="A1033" s="21">
        <v>45565</v>
      </c>
      <c r="B1033" s="21">
        <v>45565</v>
      </c>
      <c r="C1033" s="22" t="s">
        <v>6122</v>
      </c>
      <c r="D1033" s="22" t="s">
        <v>6132</v>
      </c>
      <c r="E1033" s="22" t="s">
        <v>4409</v>
      </c>
      <c r="F1033" s="22" t="s">
        <v>549</v>
      </c>
      <c r="G1033" s="23"/>
      <c r="H1033" s="23">
        <v>0</v>
      </c>
      <c r="I1033" s="23">
        <v>2279267575</v>
      </c>
      <c r="J1033" s="23">
        <v>0</v>
      </c>
      <c r="K1033" s="22" t="s">
        <v>5952</v>
      </c>
      <c r="L1033" s="22" t="s">
        <v>5953</v>
      </c>
      <c r="M1033" s="22" t="s">
        <v>3257</v>
      </c>
      <c r="N1033" s="22" t="s">
        <v>5865</v>
      </c>
      <c r="O1033" s="22" t="s">
        <v>5620</v>
      </c>
      <c r="P1033" s="22" t="s">
        <v>5620</v>
      </c>
      <c r="Q1033" s="22"/>
      <c r="R1033" s="22"/>
      <c r="S1033" s="22" t="s">
        <v>3147</v>
      </c>
      <c r="T1033" s="8">
        <f t="shared" si="71"/>
        <v>9</v>
      </c>
      <c r="U1033" t="s">
        <v>573</v>
      </c>
    </row>
    <row r="1034" spans="1:21" x14ac:dyDescent="0.25">
      <c r="A1034" s="21">
        <v>45565</v>
      </c>
      <c r="B1034" s="21">
        <v>45565</v>
      </c>
      <c r="C1034" s="22" t="s">
        <v>6122</v>
      </c>
      <c r="D1034" s="22" t="s">
        <v>6133</v>
      </c>
      <c r="E1034" s="22" t="s">
        <v>4409</v>
      </c>
      <c r="F1034" s="22" t="s">
        <v>549</v>
      </c>
      <c r="G1034" s="23"/>
      <c r="H1034" s="23">
        <v>0</v>
      </c>
      <c r="I1034" s="23">
        <v>2289953256</v>
      </c>
      <c r="J1034" s="23">
        <v>0</v>
      </c>
      <c r="K1034" s="22" t="s">
        <v>5952</v>
      </c>
      <c r="L1034" s="22" t="s">
        <v>5953</v>
      </c>
      <c r="M1034" s="22" t="s">
        <v>3257</v>
      </c>
      <c r="N1034" s="22" t="s">
        <v>5865</v>
      </c>
      <c r="O1034" s="22" t="s">
        <v>5739</v>
      </c>
      <c r="P1034" s="22" t="s">
        <v>5739</v>
      </c>
      <c r="Q1034" s="22"/>
      <c r="R1034" s="22"/>
      <c r="S1034" s="22" t="s">
        <v>3147</v>
      </c>
      <c r="T1034" s="8">
        <f t="shared" si="71"/>
        <v>9</v>
      </c>
      <c r="U1034" t="s">
        <v>573</v>
      </c>
    </row>
    <row r="1035" spans="1:21" x14ac:dyDescent="0.25">
      <c r="A1035" s="21">
        <v>45565</v>
      </c>
      <c r="B1035" s="21">
        <v>45565</v>
      </c>
      <c r="C1035" s="22" t="s">
        <v>6122</v>
      </c>
      <c r="D1035" s="22" t="s">
        <v>6134</v>
      </c>
      <c r="E1035" s="22" t="s">
        <v>4409</v>
      </c>
      <c r="F1035" s="22" t="s">
        <v>549</v>
      </c>
      <c r="G1035" s="23"/>
      <c r="H1035" s="23">
        <v>0</v>
      </c>
      <c r="I1035" s="23">
        <v>2307195950</v>
      </c>
      <c r="J1035" s="23">
        <v>0</v>
      </c>
      <c r="K1035" s="22" t="s">
        <v>5952</v>
      </c>
      <c r="L1035" s="22" t="s">
        <v>5953</v>
      </c>
      <c r="M1035" s="22" t="s">
        <v>3257</v>
      </c>
      <c r="N1035" s="22" t="s">
        <v>5865</v>
      </c>
      <c r="O1035" s="22" t="s">
        <v>5743</v>
      </c>
      <c r="P1035" s="22" t="s">
        <v>5743</v>
      </c>
      <c r="Q1035" s="22"/>
      <c r="R1035" s="22"/>
      <c r="S1035" s="22" t="s">
        <v>3147</v>
      </c>
      <c r="T1035" s="8">
        <f t="shared" si="71"/>
        <v>9</v>
      </c>
      <c r="U1035" t="s">
        <v>573</v>
      </c>
    </row>
    <row r="1036" spans="1:21" x14ac:dyDescent="0.25">
      <c r="A1036" s="21">
        <v>45565</v>
      </c>
      <c r="B1036" s="21">
        <v>45565</v>
      </c>
      <c r="C1036" s="22" t="s">
        <v>6122</v>
      </c>
      <c r="D1036" s="22" t="s">
        <v>6135</v>
      </c>
      <c r="E1036" s="22" t="s">
        <v>4409</v>
      </c>
      <c r="F1036" s="22" t="s">
        <v>549</v>
      </c>
      <c r="G1036" s="23"/>
      <c r="H1036" s="23">
        <v>0</v>
      </c>
      <c r="I1036" s="23">
        <v>2310286741</v>
      </c>
      <c r="J1036" s="23">
        <v>0</v>
      </c>
      <c r="K1036" s="22" t="s">
        <v>5952</v>
      </c>
      <c r="L1036" s="22" t="s">
        <v>5953</v>
      </c>
      <c r="M1036" s="22" t="s">
        <v>3257</v>
      </c>
      <c r="N1036" s="22" t="s">
        <v>5865</v>
      </c>
      <c r="O1036" s="22" t="s">
        <v>5745</v>
      </c>
      <c r="P1036" s="22" t="s">
        <v>5745</v>
      </c>
      <c r="Q1036" s="22"/>
      <c r="R1036" s="22"/>
      <c r="S1036" s="22" t="s">
        <v>3147</v>
      </c>
      <c r="T1036" s="8">
        <f t="shared" si="71"/>
        <v>9</v>
      </c>
      <c r="U1036" t="s">
        <v>573</v>
      </c>
    </row>
    <row r="1037" spans="1:21" x14ac:dyDescent="0.25">
      <c r="A1037" s="21">
        <v>45565</v>
      </c>
      <c r="B1037" s="21">
        <v>45565</v>
      </c>
      <c r="C1037" s="22" t="s">
        <v>6122</v>
      </c>
      <c r="D1037" s="22" t="s">
        <v>6136</v>
      </c>
      <c r="E1037" s="22" t="s">
        <v>4409</v>
      </c>
      <c r="F1037" s="22" t="s">
        <v>549</v>
      </c>
      <c r="G1037" s="23"/>
      <c r="H1037" s="23">
        <v>0</v>
      </c>
      <c r="I1037" s="23">
        <v>2379505386</v>
      </c>
      <c r="J1037" s="23">
        <v>0</v>
      </c>
      <c r="K1037" s="22" t="s">
        <v>5952</v>
      </c>
      <c r="L1037" s="22" t="s">
        <v>5953</v>
      </c>
      <c r="M1037" s="22" t="s">
        <v>3257</v>
      </c>
      <c r="N1037" s="22" t="s">
        <v>5865</v>
      </c>
      <c r="O1037" s="22" t="s">
        <v>3507</v>
      </c>
      <c r="P1037" s="22" t="s">
        <v>3507</v>
      </c>
      <c r="Q1037" s="22"/>
      <c r="R1037" s="22"/>
      <c r="S1037" s="22" t="s">
        <v>3147</v>
      </c>
      <c r="T1037" s="8">
        <f t="shared" si="71"/>
        <v>9</v>
      </c>
      <c r="U1037" t="s">
        <v>573</v>
      </c>
    </row>
    <row r="1038" spans="1:21" x14ac:dyDescent="0.25">
      <c r="A1038" s="21">
        <v>45565</v>
      </c>
      <c r="B1038" s="21">
        <v>45565</v>
      </c>
      <c r="C1038" s="22" t="s">
        <v>6122</v>
      </c>
      <c r="D1038" s="22" t="s">
        <v>6137</v>
      </c>
      <c r="E1038" s="22" t="s">
        <v>4409</v>
      </c>
      <c r="F1038" s="22" t="s">
        <v>549</v>
      </c>
      <c r="G1038" s="23"/>
      <c r="H1038" s="23">
        <v>0</v>
      </c>
      <c r="I1038" s="23">
        <v>2385648189</v>
      </c>
      <c r="J1038" s="23">
        <v>0</v>
      </c>
      <c r="K1038" s="22" t="s">
        <v>5952</v>
      </c>
      <c r="L1038" s="22" t="s">
        <v>5953</v>
      </c>
      <c r="M1038" s="22" t="s">
        <v>3257</v>
      </c>
      <c r="N1038" s="22" t="s">
        <v>5865</v>
      </c>
      <c r="O1038" s="22" t="s">
        <v>5767</v>
      </c>
      <c r="P1038" s="22" t="s">
        <v>5767</v>
      </c>
      <c r="Q1038" s="22"/>
      <c r="R1038" s="22"/>
      <c r="S1038" s="22" t="s">
        <v>3147</v>
      </c>
      <c r="T1038" s="8">
        <f t="shared" si="71"/>
        <v>9</v>
      </c>
      <c r="U1038" t="s">
        <v>573</v>
      </c>
    </row>
    <row r="1039" spans="1:21" x14ac:dyDescent="0.25">
      <c r="A1039" s="21">
        <v>45565</v>
      </c>
      <c r="B1039" s="21">
        <v>45565</v>
      </c>
      <c r="C1039" s="22" t="s">
        <v>6122</v>
      </c>
      <c r="D1039" s="22" t="s">
        <v>6138</v>
      </c>
      <c r="E1039" s="22" t="s">
        <v>4409</v>
      </c>
      <c r="F1039" s="22" t="s">
        <v>549</v>
      </c>
      <c r="G1039" s="23"/>
      <c r="H1039" s="23">
        <v>0</v>
      </c>
      <c r="I1039" s="23">
        <v>2394091307</v>
      </c>
      <c r="J1039" s="23">
        <v>0</v>
      </c>
      <c r="K1039" s="22" t="s">
        <v>5952</v>
      </c>
      <c r="L1039" s="22" t="s">
        <v>5953</v>
      </c>
      <c r="M1039" s="22" t="s">
        <v>3257</v>
      </c>
      <c r="N1039" s="22" t="s">
        <v>5865</v>
      </c>
      <c r="O1039" s="22" t="s">
        <v>3478</v>
      </c>
      <c r="P1039" s="22" t="s">
        <v>3478</v>
      </c>
      <c r="Q1039" s="22"/>
      <c r="R1039" s="22"/>
      <c r="S1039" s="22" t="s">
        <v>3147</v>
      </c>
      <c r="T1039" s="8">
        <f t="shared" si="71"/>
        <v>9</v>
      </c>
      <c r="U1039" t="s">
        <v>573</v>
      </c>
    </row>
    <row r="1040" spans="1:21" x14ac:dyDescent="0.25">
      <c r="A1040" s="21">
        <v>45565</v>
      </c>
      <c r="B1040" s="21">
        <v>45565</v>
      </c>
      <c r="C1040" s="22" t="s">
        <v>6122</v>
      </c>
      <c r="D1040" s="22" t="s">
        <v>6139</v>
      </c>
      <c r="E1040" s="22" t="s">
        <v>4409</v>
      </c>
      <c r="F1040" s="22" t="s">
        <v>549</v>
      </c>
      <c r="G1040" s="23"/>
      <c r="H1040" s="23">
        <v>0</v>
      </c>
      <c r="I1040" s="23">
        <v>2402128788</v>
      </c>
      <c r="J1040" s="23">
        <v>0</v>
      </c>
      <c r="K1040" s="22" t="s">
        <v>5952</v>
      </c>
      <c r="L1040" s="22" t="s">
        <v>5953</v>
      </c>
      <c r="M1040" s="22" t="s">
        <v>3257</v>
      </c>
      <c r="N1040" s="22" t="s">
        <v>5865</v>
      </c>
      <c r="O1040" s="22" t="s">
        <v>5758</v>
      </c>
      <c r="P1040" s="22" t="s">
        <v>5758</v>
      </c>
      <c r="Q1040" s="22"/>
      <c r="R1040" s="22"/>
      <c r="S1040" s="22" t="s">
        <v>3147</v>
      </c>
      <c r="T1040" s="8">
        <f t="shared" si="71"/>
        <v>9</v>
      </c>
      <c r="U1040" t="s">
        <v>573</v>
      </c>
    </row>
    <row r="1041" spans="1:21" x14ac:dyDescent="0.25">
      <c r="A1041" s="21">
        <v>45565</v>
      </c>
      <c r="B1041" s="21">
        <v>45565</v>
      </c>
      <c r="C1041" s="22" t="s">
        <v>6122</v>
      </c>
      <c r="D1041" s="22" t="s">
        <v>6140</v>
      </c>
      <c r="E1041" s="22" t="s">
        <v>4409</v>
      </c>
      <c r="F1041" s="22" t="s">
        <v>549</v>
      </c>
      <c r="G1041" s="23"/>
      <c r="H1041" s="23">
        <v>0</v>
      </c>
      <c r="I1041" s="23">
        <v>2409433497</v>
      </c>
      <c r="J1041" s="23">
        <v>0</v>
      </c>
      <c r="K1041" s="22" t="s">
        <v>5952</v>
      </c>
      <c r="L1041" s="22" t="s">
        <v>5953</v>
      </c>
      <c r="M1041" s="22" t="s">
        <v>3257</v>
      </c>
      <c r="N1041" s="22" t="s">
        <v>5865</v>
      </c>
      <c r="O1041" s="22" t="s">
        <v>3481</v>
      </c>
      <c r="P1041" s="22" t="s">
        <v>3481</v>
      </c>
      <c r="Q1041" s="22"/>
      <c r="R1041" s="22"/>
      <c r="S1041" s="22" t="s">
        <v>3147</v>
      </c>
      <c r="T1041" s="8">
        <f t="shared" si="71"/>
        <v>9</v>
      </c>
      <c r="U1041" t="s">
        <v>573</v>
      </c>
    </row>
    <row r="1042" spans="1:21" x14ac:dyDescent="0.25">
      <c r="A1042" s="21">
        <v>45565</v>
      </c>
      <c r="B1042" s="21">
        <v>45565</v>
      </c>
      <c r="C1042" s="22" t="s">
        <v>6122</v>
      </c>
      <c r="D1042" s="22" t="s">
        <v>6141</v>
      </c>
      <c r="E1042" s="22" t="s">
        <v>4409</v>
      </c>
      <c r="F1042" s="22" t="s">
        <v>549</v>
      </c>
      <c r="G1042" s="23"/>
      <c r="H1042" s="23">
        <v>0</v>
      </c>
      <c r="I1042" s="23">
        <v>2416863116</v>
      </c>
      <c r="J1042" s="23">
        <v>0</v>
      </c>
      <c r="K1042" s="22" t="s">
        <v>5952</v>
      </c>
      <c r="L1042" s="22" t="s">
        <v>5953</v>
      </c>
      <c r="M1042" s="22" t="s">
        <v>3257</v>
      </c>
      <c r="N1042" s="22" t="s">
        <v>5865</v>
      </c>
      <c r="O1042" s="22" t="s">
        <v>3484</v>
      </c>
      <c r="P1042" s="22" t="s">
        <v>3484</v>
      </c>
      <c r="Q1042" s="22"/>
      <c r="R1042" s="22"/>
      <c r="S1042" s="22" t="s">
        <v>3147</v>
      </c>
      <c r="T1042" s="8">
        <f t="shared" si="71"/>
        <v>9</v>
      </c>
      <c r="U1042" t="s">
        <v>573</v>
      </c>
    </row>
    <row r="1043" spans="1:21" x14ac:dyDescent="0.25">
      <c r="A1043" s="21">
        <v>45565</v>
      </c>
      <c r="B1043" s="21">
        <v>45565</v>
      </c>
      <c r="C1043" s="22" t="s">
        <v>6122</v>
      </c>
      <c r="D1043" s="22" t="s">
        <v>6142</v>
      </c>
      <c r="E1043" s="22" t="s">
        <v>4409</v>
      </c>
      <c r="F1043" s="22" t="s">
        <v>549</v>
      </c>
      <c r="G1043" s="23"/>
      <c r="H1043" s="23">
        <v>0</v>
      </c>
      <c r="I1043" s="23">
        <v>2420445882</v>
      </c>
      <c r="J1043" s="23">
        <v>0</v>
      </c>
      <c r="K1043" s="22" t="s">
        <v>5952</v>
      </c>
      <c r="L1043" s="22" t="s">
        <v>5953</v>
      </c>
      <c r="M1043" s="22" t="s">
        <v>3257</v>
      </c>
      <c r="N1043" s="22" t="s">
        <v>5865</v>
      </c>
      <c r="O1043" s="22" t="s">
        <v>5762</v>
      </c>
      <c r="P1043" s="22" t="s">
        <v>5762</v>
      </c>
      <c r="Q1043" s="22"/>
      <c r="R1043" s="22"/>
      <c r="S1043" s="22" t="s">
        <v>3147</v>
      </c>
      <c r="T1043" s="8">
        <f t="shared" si="71"/>
        <v>9</v>
      </c>
      <c r="U1043" t="s">
        <v>573</v>
      </c>
    </row>
    <row r="1044" spans="1:21" x14ac:dyDescent="0.25">
      <c r="A1044" s="21">
        <v>45565</v>
      </c>
      <c r="B1044" s="21">
        <v>45565</v>
      </c>
      <c r="C1044" s="22" t="s">
        <v>6122</v>
      </c>
      <c r="D1044" s="22" t="s">
        <v>6143</v>
      </c>
      <c r="E1044" s="22" t="s">
        <v>4409</v>
      </c>
      <c r="F1044" s="22" t="s">
        <v>549</v>
      </c>
      <c r="G1044" s="23"/>
      <c r="H1044" s="23">
        <v>0</v>
      </c>
      <c r="I1044" s="23">
        <v>2430401845</v>
      </c>
      <c r="J1044" s="23">
        <v>0</v>
      </c>
      <c r="K1044" s="22" t="s">
        <v>5952</v>
      </c>
      <c r="L1044" s="22" t="s">
        <v>5953</v>
      </c>
      <c r="M1044" s="22" t="s">
        <v>3257</v>
      </c>
      <c r="N1044" s="22" t="s">
        <v>5865</v>
      </c>
      <c r="O1044" s="22" t="s">
        <v>5764</v>
      </c>
      <c r="P1044" s="22" t="s">
        <v>5764</v>
      </c>
      <c r="Q1044" s="22"/>
      <c r="R1044" s="22"/>
      <c r="S1044" s="22" t="s">
        <v>3147</v>
      </c>
      <c r="T1044" s="8">
        <f t="shared" si="71"/>
        <v>9</v>
      </c>
      <c r="U1044" t="s">
        <v>573</v>
      </c>
    </row>
    <row r="1045" spans="1:21" x14ac:dyDescent="0.25">
      <c r="A1045" s="21">
        <v>45565</v>
      </c>
      <c r="B1045" s="21">
        <v>45565</v>
      </c>
      <c r="C1045" s="22" t="s">
        <v>6122</v>
      </c>
      <c r="D1045" s="22" t="s">
        <v>6144</v>
      </c>
      <c r="E1045" s="22" t="s">
        <v>4409</v>
      </c>
      <c r="F1045" s="22" t="s">
        <v>549</v>
      </c>
      <c r="G1045" s="23"/>
      <c r="H1045" s="23">
        <v>0</v>
      </c>
      <c r="I1045" s="23">
        <v>2433275139</v>
      </c>
      <c r="J1045" s="23">
        <v>0</v>
      </c>
      <c r="K1045" s="22" t="s">
        <v>5952</v>
      </c>
      <c r="L1045" s="22" t="s">
        <v>5953</v>
      </c>
      <c r="M1045" s="22" t="s">
        <v>3257</v>
      </c>
      <c r="N1045" s="22" t="s">
        <v>5865</v>
      </c>
      <c r="O1045" s="22" t="s">
        <v>5772</v>
      </c>
      <c r="P1045" s="22" t="s">
        <v>5772</v>
      </c>
      <c r="Q1045" s="22"/>
      <c r="R1045" s="22"/>
      <c r="S1045" s="22" t="s">
        <v>3147</v>
      </c>
      <c r="T1045" s="8">
        <f t="shared" si="71"/>
        <v>9</v>
      </c>
      <c r="U1045" t="s">
        <v>573</v>
      </c>
    </row>
    <row r="1046" spans="1:21" x14ac:dyDescent="0.25">
      <c r="A1046" s="21">
        <v>45565</v>
      </c>
      <c r="B1046" s="21">
        <v>45565</v>
      </c>
      <c r="C1046" s="22" t="s">
        <v>6122</v>
      </c>
      <c r="D1046" s="22" t="s">
        <v>6145</v>
      </c>
      <c r="E1046" s="22" t="s">
        <v>4409</v>
      </c>
      <c r="F1046" s="22" t="s">
        <v>549</v>
      </c>
      <c r="G1046" s="23"/>
      <c r="H1046" s="23">
        <v>0</v>
      </c>
      <c r="I1046" s="23">
        <v>2452298165</v>
      </c>
      <c r="J1046" s="23">
        <v>0</v>
      </c>
      <c r="K1046" s="22" t="s">
        <v>5952</v>
      </c>
      <c r="L1046" s="22" t="s">
        <v>5953</v>
      </c>
      <c r="M1046" s="22" t="s">
        <v>3257</v>
      </c>
      <c r="N1046" s="22" t="s">
        <v>5865</v>
      </c>
      <c r="O1046" s="22" t="s">
        <v>3548</v>
      </c>
      <c r="P1046" s="22" t="s">
        <v>3548</v>
      </c>
      <c r="Q1046" s="22"/>
      <c r="R1046" s="22"/>
      <c r="S1046" s="22" t="s">
        <v>3147</v>
      </c>
      <c r="T1046" s="8">
        <f t="shared" si="71"/>
        <v>9</v>
      </c>
      <c r="U1046" t="s">
        <v>573</v>
      </c>
    </row>
    <row r="1047" spans="1:21" x14ac:dyDescent="0.25">
      <c r="A1047" s="21">
        <v>45565</v>
      </c>
      <c r="B1047" s="21">
        <v>45565</v>
      </c>
      <c r="C1047" s="22" t="s">
        <v>6122</v>
      </c>
      <c r="D1047" s="22" t="s">
        <v>6146</v>
      </c>
      <c r="E1047" s="22" t="s">
        <v>4409</v>
      </c>
      <c r="F1047" s="22" t="s">
        <v>549</v>
      </c>
      <c r="G1047" s="23"/>
      <c r="H1047" s="23">
        <v>0</v>
      </c>
      <c r="I1047" s="23">
        <v>2520226062</v>
      </c>
      <c r="J1047" s="23">
        <v>0</v>
      </c>
      <c r="K1047" s="22" t="s">
        <v>5952</v>
      </c>
      <c r="L1047" s="22" t="s">
        <v>5953</v>
      </c>
      <c r="M1047" s="22" t="s">
        <v>3257</v>
      </c>
      <c r="N1047" s="22" t="s">
        <v>5865</v>
      </c>
      <c r="O1047" s="22" t="s">
        <v>3529</v>
      </c>
      <c r="P1047" s="22" t="s">
        <v>3529</v>
      </c>
      <c r="Q1047" s="22"/>
      <c r="R1047" s="22"/>
      <c r="S1047" s="22" t="s">
        <v>3147</v>
      </c>
      <c r="T1047" s="8">
        <f t="shared" si="71"/>
        <v>9</v>
      </c>
      <c r="U1047" t="s">
        <v>573</v>
      </c>
    </row>
    <row r="1048" spans="1:21" x14ac:dyDescent="0.25">
      <c r="A1048" s="21">
        <v>45565</v>
      </c>
      <c r="B1048" s="21">
        <v>45565</v>
      </c>
      <c r="C1048" s="22" t="s">
        <v>6122</v>
      </c>
      <c r="D1048" s="22" t="s">
        <v>6147</v>
      </c>
      <c r="E1048" s="22" t="s">
        <v>4409</v>
      </c>
      <c r="F1048" s="22" t="s">
        <v>549</v>
      </c>
      <c r="G1048" s="23"/>
      <c r="H1048" s="23">
        <v>0</v>
      </c>
      <c r="I1048" s="23">
        <v>2524462199</v>
      </c>
      <c r="J1048" s="23">
        <v>0</v>
      </c>
      <c r="K1048" s="22" t="s">
        <v>5952</v>
      </c>
      <c r="L1048" s="22" t="s">
        <v>5953</v>
      </c>
      <c r="M1048" s="22" t="s">
        <v>3257</v>
      </c>
      <c r="N1048" s="22" t="s">
        <v>5865</v>
      </c>
      <c r="O1048" s="22" t="s">
        <v>3526</v>
      </c>
      <c r="P1048" s="22" t="s">
        <v>3526</v>
      </c>
      <c r="Q1048" s="22"/>
      <c r="R1048" s="22"/>
      <c r="S1048" s="22" t="s">
        <v>3147</v>
      </c>
      <c r="T1048" s="8">
        <f t="shared" si="71"/>
        <v>9</v>
      </c>
      <c r="U1048" t="s">
        <v>573</v>
      </c>
    </row>
    <row r="1049" spans="1:21" x14ac:dyDescent="0.25">
      <c r="A1049" s="21">
        <v>45565</v>
      </c>
      <c r="B1049" s="21">
        <v>45565</v>
      </c>
      <c r="C1049" s="22" t="s">
        <v>6122</v>
      </c>
      <c r="D1049" s="22" t="s">
        <v>6148</v>
      </c>
      <c r="E1049" s="22" t="s">
        <v>4409</v>
      </c>
      <c r="F1049" s="22" t="s">
        <v>549</v>
      </c>
      <c r="G1049" s="23"/>
      <c r="H1049" s="23">
        <v>0</v>
      </c>
      <c r="I1049" s="23">
        <v>2663283644</v>
      </c>
      <c r="J1049" s="23">
        <v>0</v>
      </c>
      <c r="K1049" s="22" t="s">
        <v>5952</v>
      </c>
      <c r="L1049" s="22" t="s">
        <v>5953</v>
      </c>
      <c r="M1049" s="22" t="s">
        <v>3257</v>
      </c>
      <c r="N1049" s="22" t="s">
        <v>5865</v>
      </c>
      <c r="O1049" s="22" t="s">
        <v>3523</v>
      </c>
      <c r="P1049" s="22" t="s">
        <v>3523</v>
      </c>
      <c r="Q1049" s="22"/>
      <c r="R1049" s="22"/>
      <c r="S1049" s="22" t="s">
        <v>3147</v>
      </c>
      <c r="T1049" s="8">
        <f t="shared" si="71"/>
        <v>9</v>
      </c>
      <c r="U1049" t="s">
        <v>573</v>
      </c>
    </row>
    <row r="1050" spans="1:21" x14ac:dyDescent="0.25">
      <c r="A1050" s="21">
        <v>45565</v>
      </c>
      <c r="B1050" s="21">
        <v>45565</v>
      </c>
      <c r="C1050" s="22" t="s">
        <v>6149</v>
      </c>
      <c r="D1050" s="22" t="s">
        <v>6150</v>
      </c>
      <c r="E1050" s="22" t="s">
        <v>4409</v>
      </c>
      <c r="F1050" s="22" t="s">
        <v>549</v>
      </c>
      <c r="G1050" s="23"/>
      <c r="H1050" s="23">
        <v>0</v>
      </c>
      <c r="I1050" s="23">
        <v>2700761104</v>
      </c>
      <c r="J1050" s="23">
        <v>0</v>
      </c>
      <c r="K1050" s="22" t="s">
        <v>5952</v>
      </c>
      <c r="L1050" s="22" t="s">
        <v>5953</v>
      </c>
      <c r="M1050" s="22" t="s">
        <v>3257</v>
      </c>
      <c r="N1050" s="22" t="s">
        <v>5865</v>
      </c>
      <c r="O1050" s="22" t="s">
        <v>3529</v>
      </c>
      <c r="P1050" s="22" t="s">
        <v>3529</v>
      </c>
      <c r="Q1050" s="22"/>
      <c r="R1050" s="22"/>
      <c r="S1050" s="22" t="s">
        <v>3147</v>
      </c>
      <c r="T1050" s="8">
        <f t="shared" si="71"/>
        <v>9</v>
      </c>
      <c r="U1050" t="s">
        <v>573</v>
      </c>
    </row>
    <row r="1051" spans="1:21" x14ac:dyDescent="0.25">
      <c r="A1051" s="21">
        <v>45565</v>
      </c>
      <c r="B1051" s="21">
        <v>45565</v>
      </c>
      <c r="C1051" s="22" t="s">
        <v>6149</v>
      </c>
      <c r="D1051" s="22" t="s">
        <v>6151</v>
      </c>
      <c r="E1051" s="22" t="s">
        <v>4409</v>
      </c>
      <c r="F1051" s="22" t="s">
        <v>549</v>
      </c>
      <c r="G1051" s="23"/>
      <c r="H1051" s="23">
        <v>0</v>
      </c>
      <c r="I1051" s="23">
        <v>2734650199</v>
      </c>
      <c r="J1051" s="23">
        <v>0</v>
      </c>
      <c r="K1051" s="22" t="s">
        <v>5952</v>
      </c>
      <c r="L1051" s="22" t="s">
        <v>5953</v>
      </c>
      <c r="M1051" s="22" t="s">
        <v>3257</v>
      </c>
      <c r="N1051" s="22" t="s">
        <v>5865</v>
      </c>
      <c r="O1051" s="22" t="s">
        <v>3526</v>
      </c>
      <c r="P1051" s="22" t="s">
        <v>3526</v>
      </c>
      <c r="Q1051" s="22"/>
      <c r="R1051" s="22"/>
      <c r="S1051" s="22" t="s">
        <v>3147</v>
      </c>
      <c r="T1051" s="8">
        <f t="shared" si="71"/>
        <v>9</v>
      </c>
      <c r="U1051" t="s">
        <v>573</v>
      </c>
    </row>
    <row r="1052" spans="1:21" x14ac:dyDescent="0.25">
      <c r="A1052" s="21">
        <v>45565</v>
      </c>
      <c r="B1052" s="21">
        <v>45565</v>
      </c>
      <c r="C1052" s="22" t="s">
        <v>6149</v>
      </c>
      <c r="D1052" s="22" t="s">
        <v>6152</v>
      </c>
      <c r="E1052" s="22" t="s">
        <v>4409</v>
      </c>
      <c r="F1052" s="22" t="s">
        <v>549</v>
      </c>
      <c r="G1052" s="23"/>
      <c r="H1052" s="23">
        <v>0</v>
      </c>
      <c r="I1052" s="23">
        <v>2761092379</v>
      </c>
      <c r="J1052" s="23">
        <v>0</v>
      </c>
      <c r="K1052" s="22" t="s">
        <v>5952</v>
      </c>
      <c r="L1052" s="22" t="s">
        <v>5953</v>
      </c>
      <c r="M1052" s="22" t="s">
        <v>3257</v>
      </c>
      <c r="N1052" s="22" t="s">
        <v>5865</v>
      </c>
      <c r="O1052" s="22" t="s">
        <v>3523</v>
      </c>
      <c r="P1052" s="22" t="s">
        <v>3523</v>
      </c>
      <c r="Q1052" s="22"/>
      <c r="R1052" s="22"/>
      <c r="S1052" s="22" t="s">
        <v>3147</v>
      </c>
      <c r="T1052" s="8">
        <f t="shared" si="71"/>
        <v>9</v>
      </c>
      <c r="U1052" t="s">
        <v>573</v>
      </c>
    </row>
    <row r="1053" spans="1:21" x14ac:dyDescent="0.25">
      <c r="A1053" s="21">
        <v>45565</v>
      </c>
      <c r="B1053" s="21">
        <v>45565</v>
      </c>
      <c r="C1053" s="22" t="s">
        <v>6149</v>
      </c>
      <c r="D1053" s="22" t="s">
        <v>6153</v>
      </c>
      <c r="E1053" s="22" t="s">
        <v>4409</v>
      </c>
      <c r="F1053" s="22" t="s">
        <v>549</v>
      </c>
      <c r="G1053" s="23"/>
      <c r="H1053" s="23">
        <v>0</v>
      </c>
      <c r="I1053" s="23">
        <v>2766722642</v>
      </c>
      <c r="J1053" s="23">
        <v>0</v>
      </c>
      <c r="K1053" s="22" t="s">
        <v>5952</v>
      </c>
      <c r="L1053" s="22" t="s">
        <v>5953</v>
      </c>
      <c r="M1053" s="22" t="s">
        <v>3257</v>
      </c>
      <c r="N1053" s="22" t="s">
        <v>5865</v>
      </c>
      <c r="O1053" s="22" t="s">
        <v>5733</v>
      </c>
      <c r="P1053" s="22" t="s">
        <v>5733</v>
      </c>
      <c r="Q1053" s="22"/>
      <c r="R1053" s="22"/>
      <c r="S1053" s="22" t="s">
        <v>3147</v>
      </c>
      <c r="T1053" s="8">
        <f t="shared" ref="T1053:T1063" si="73">+MONTH(A1053)</f>
        <v>9</v>
      </c>
      <c r="U1053" t="s">
        <v>573</v>
      </c>
    </row>
    <row r="1054" spans="1:21" x14ac:dyDescent="0.25">
      <c r="A1054" s="21">
        <v>45565</v>
      </c>
      <c r="B1054" s="21">
        <v>45565</v>
      </c>
      <c r="C1054" s="22" t="s">
        <v>6149</v>
      </c>
      <c r="D1054" s="22" t="s">
        <v>6154</v>
      </c>
      <c r="E1054" s="22" t="s">
        <v>4409</v>
      </c>
      <c r="F1054" s="22" t="s">
        <v>549</v>
      </c>
      <c r="G1054" s="23"/>
      <c r="H1054" s="23">
        <v>0</v>
      </c>
      <c r="I1054" s="23">
        <v>2771162851</v>
      </c>
      <c r="J1054" s="23">
        <v>0</v>
      </c>
      <c r="K1054" s="22" t="s">
        <v>5952</v>
      </c>
      <c r="L1054" s="22" t="s">
        <v>5953</v>
      </c>
      <c r="M1054" s="22" t="s">
        <v>3257</v>
      </c>
      <c r="N1054" s="22" t="s">
        <v>5865</v>
      </c>
      <c r="O1054" s="22" t="s">
        <v>5617</v>
      </c>
      <c r="P1054" s="22" t="s">
        <v>5617</v>
      </c>
      <c r="Q1054" s="22"/>
      <c r="R1054" s="22"/>
      <c r="S1054" s="22" t="s">
        <v>3147</v>
      </c>
      <c r="T1054" s="8">
        <f t="shared" si="73"/>
        <v>9</v>
      </c>
      <c r="U1054" t="s">
        <v>573</v>
      </c>
    </row>
    <row r="1055" spans="1:21" x14ac:dyDescent="0.25">
      <c r="A1055" s="21">
        <v>45565</v>
      </c>
      <c r="B1055" s="21">
        <v>45565</v>
      </c>
      <c r="C1055" s="22" t="s">
        <v>6149</v>
      </c>
      <c r="D1055" s="22" t="s">
        <v>6155</v>
      </c>
      <c r="E1055" s="22" t="s">
        <v>4409</v>
      </c>
      <c r="F1055" s="22" t="s">
        <v>549</v>
      </c>
      <c r="G1055" s="23"/>
      <c r="H1055" s="23">
        <v>0</v>
      </c>
      <c r="I1055" s="23">
        <v>2803071847</v>
      </c>
      <c r="J1055" s="23">
        <v>0</v>
      </c>
      <c r="K1055" s="22" t="s">
        <v>5952</v>
      </c>
      <c r="L1055" s="22" t="s">
        <v>5953</v>
      </c>
      <c r="M1055" s="22" t="s">
        <v>3257</v>
      </c>
      <c r="N1055" s="22" t="s">
        <v>5865</v>
      </c>
      <c r="O1055" s="22" t="s">
        <v>3512</v>
      </c>
      <c r="P1055" s="22" t="s">
        <v>3512</v>
      </c>
      <c r="Q1055" s="22"/>
      <c r="R1055" s="22"/>
      <c r="S1055" s="22" t="s">
        <v>3147</v>
      </c>
      <c r="T1055" s="8">
        <f t="shared" si="73"/>
        <v>9</v>
      </c>
      <c r="U1055" t="s">
        <v>573</v>
      </c>
    </row>
    <row r="1056" spans="1:21" x14ac:dyDescent="0.25">
      <c r="A1056" s="21">
        <v>45565</v>
      </c>
      <c r="B1056" s="21">
        <v>45565</v>
      </c>
      <c r="C1056" s="22" t="s">
        <v>6149</v>
      </c>
      <c r="D1056" s="22" t="s">
        <v>6156</v>
      </c>
      <c r="E1056" s="22" t="s">
        <v>4409</v>
      </c>
      <c r="F1056" s="22" t="s">
        <v>549</v>
      </c>
      <c r="G1056" s="23"/>
      <c r="H1056" s="23">
        <v>0</v>
      </c>
      <c r="I1056" s="23">
        <v>2809661292</v>
      </c>
      <c r="J1056" s="23">
        <v>0</v>
      </c>
      <c r="K1056" s="22" t="s">
        <v>5952</v>
      </c>
      <c r="L1056" s="22" t="s">
        <v>5953</v>
      </c>
      <c r="M1056" s="22" t="s">
        <v>3257</v>
      </c>
      <c r="N1056" s="22" t="s">
        <v>5865</v>
      </c>
      <c r="O1056" s="22" t="s">
        <v>5748</v>
      </c>
      <c r="P1056" s="22" t="s">
        <v>5748</v>
      </c>
      <c r="Q1056" s="22"/>
      <c r="R1056" s="22"/>
      <c r="S1056" s="22" t="s">
        <v>3147</v>
      </c>
      <c r="T1056" s="8">
        <f t="shared" si="73"/>
        <v>9</v>
      </c>
      <c r="U1056" t="s">
        <v>573</v>
      </c>
    </row>
    <row r="1057" spans="1:21" x14ac:dyDescent="0.25">
      <c r="A1057" s="21">
        <v>45565</v>
      </c>
      <c r="B1057" s="21">
        <v>45565</v>
      </c>
      <c r="C1057" s="22" t="s">
        <v>6149</v>
      </c>
      <c r="D1057" s="22" t="s">
        <v>6157</v>
      </c>
      <c r="E1057" s="22" t="s">
        <v>4409</v>
      </c>
      <c r="F1057" s="22" t="s">
        <v>549</v>
      </c>
      <c r="G1057" s="23"/>
      <c r="H1057" s="23">
        <v>0</v>
      </c>
      <c r="I1057" s="23">
        <v>2816905139</v>
      </c>
      <c r="J1057" s="23">
        <v>0</v>
      </c>
      <c r="K1057" s="22" t="s">
        <v>5952</v>
      </c>
      <c r="L1057" s="22" t="s">
        <v>5953</v>
      </c>
      <c r="M1057" s="22" t="s">
        <v>3257</v>
      </c>
      <c r="N1057" s="22" t="s">
        <v>5865</v>
      </c>
      <c r="O1057" s="22" t="s">
        <v>3475</v>
      </c>
      <c r="P1057" s="22" t="s">
        <v>3475</v>
      </c>
      <c r="Q1057" s="22"/>
      <c r="R1057" s="22"/>
      <c r="S1057" s="22" t="s">
        <v>3147</v>
      </c>
      <c r="T1057" s="8">
        <f t="shared" si="73"/>
        <v>9</v>
      </c>
      <c r="U1057" t="s">
        <v>573</v>
      </c>
    </row>
    <row r="1058" spans="1:21" x14ac:dyDescent="0.25">
      <c r="A1058" s="21">
        <v>45565</v>
      </c>
      <c r="B1058" s="21">
        <v>45565</v>
      </c>
      <c r="C1058" s="22" t="s">
        <v>6149</v>
      </c>
      <c r="D1058" s="22" t="s">
        <v>6158</v>
      </c>
      <c r="E1058" s="22" t="s">
        <v>4409</v>
      </c>
      <c r="F1058" s="22" t="s">
        <v>549</v>
      </c>
      <c r="G1058" s="23"/>
      <c r="H1058" s="23">
        <v>0</v>
      </c>
      <c r="I1058" s="23">
        <v>2822980624</v>
      </c>
      <c r="J1058" s="23">
        <v>0</v>
      </c>
      <c r="K1058" s="22" t="s">
        <v>5952</v>
      </c>
      <c r="L1058" s="22" t="s">
        <v>5953</v>
      </c>
      <c r="M1058" s="22" t="s">
        <v>3257</v>
      </c>
      <c r="N1058" s="22" t="s">
        <v>5865</v>
      </c>
      <c r="O1058" s="22" t="s">
        <v>5756</v>
      </c>
      <c r="P1058" s="22" t="s">
        <v>5756</v>
      </c>
      <c r="Q1058" s="22"/>
      <c r="R1058" s="22"/>
      <c r="S1058" s="22" t="s">
        <v>3147</v>
      </c>
      <c r="T1058" s="8">
        <f t="shared" si="73"/>
        <v>9</v>
      </c>
      <c r="U1058" t="s">
        <v>573</v>
      </c>
    </row>
    <row r="1059" spans="1:21" x14ac:dyDescent="0.25">
      <c r="A1059" s="21">
        <v>45565</v>
      </c>
      <c r="B1059" s="21">
        <v>45565</v>
      </c>
      <c r="C1059" s="22" t="s">
        <v>6149</v>
      </c>
      <c r="D1059" s="22" t="s">
        <v>6159</v>
      </c>
      <c r="E1059" s="22" t="s">
        <v>4409</v>
      </c>
      <c r="F1059" s="22" t="s">
        <v>549</v>
      </c>
      <c r="G1059" s="23"/>
      <c r="H1059" s="23">
        <v>0</v>
      </c>
      <c r="I1059" s="23">
        <v>2885438788</v>
      </c>
      <c r="J1059" s="23">
        <v>0</v>
      </c>
      <c r="K1059" s="22" t="s">
        <v>5952</v>
      </c>
      <c r="L1059" s="22" t="s">
        <v>5953</v>
      </c>
      <c r="M1059" s="22" t="s">
        <v>3257</v>
      </c>
      <c r="N1059" s="22" t="s">
        <v>5865</v>
      </c>
      <c r="O1059" s="22" t="s">
        <v>3502</v>
      </c>
      <c r="P1059" s="22" t="s">
        <v>3502</v>
      </c>
      <c r="Q1059" s="22"/>
      <c r="R1059" s="22"/>
      <c r="S1059" s="22" t="s">
        <v>3147</v>
      </c>
      <c r="T1059" s="8">
        <f t="shared" si="73"/>
        <v>9</v>
      </c>
      <c r="U1059" t="s">
        <v>573</v>
      </c>
    </row>
    <row r="1060" spans="1:21" x14ac:dyDescent="0.25">
      <c r="A1060" s="21">
        <v>45565</v>
      </c>
      <c r="B1060" s="21">
        <v>45565</v>
      </c>
      <c r="C1060" s="22" t="s">
        <v>6149</v>
      </c>
      <c r="D1060" s="22" t="s">
        <v>6160</v>
      </c>
      <c r="E1060" s="22" t="s">
        <v>4409</v>
      </c>
      <c r="F1060" s="22" t="s">
        <v>549</v>
      </c>
      <c r="G1060" s="23"/>
      <c r="H1060" s="23">
        <v>0</v>
      </c>
      <c r="I1060" s="23">
        <v>2890287996</v>
      </c>
      <c r="J1060" s="23">
        <v>0</v>
      </c>
      <c r="K1060" s="22" t="s">
        <v>5952</v>
      </c>
      <c r="L1060" s="22" t="s">
        <v>5953</v>
      </c>
      <c r="M1060" s="22" t="s">
        <v>3257</v>
      </c>
      <c r="N1060" s="22" t="s">
        <v>5865</v>
      </c>
      <c r="O1060" s="22" t="s">
        <v>5774</v>
      </c>
      <c r="P1060" s="22" t="s">
        <v>5774</v>
      </c>
      <c r="Q1060" s="22"/>
      <c r="R1060" s="22"/>
      <c r="S1060" s="22" t="s">
        <v>3147</v>
      </c>
      <c r="T1060" s="8">
        <f t="shared" si="73"/>
        <v>9</v>
      </c>
      <c r="U1060" t="s">
        <v>573</v>
      </c>
    </row>
    <row r="1061" spans="1:21" x14ac:dyDescent="0.25">
      <c r="A1061" s="21">
        <v>45565</v>
      </c>
      <c r="B1061" s="21">
        <v>45565</v>
      </c>
      <c r="C1061" s="22" t="s">
        <v>6149</v>
      </c>
      <c r="D1061" s="22" t="s">
        <v>6161</v>
      </c>
      <c r="E1061" s="22" t="s">
        <v>4409</v>
      </c>
      <c r="F1061" s="22" t="s">
        <v>549</v>
      </c>
      <c r="G1061" s="23"/>
      <c r="H1061" s="23">
        <v>0</v>
      </c>
      <c r="I1061" s="23">
        <v>2930156500</v>
      </c>
      <c r="J1061" s="23">
        <v>0</v>
      </c>
      <c r="K1061" s="22" t="s">
        <v>5952</v>
      </c>
      <c r="L1061" s="22" t="s">
        <v>5953</v>
      </c>
      <c r="M1061" s="22" t="s">
        <v>3257</v>
      </c>
      <c r="N1061" s="22" t="s">
        <v>5865</v>
      </c>
      <c r="O1061" s="22" t="s">
        <v>6162</v>
      </c>
      <c r="P1061" s="22" t="s">
        <v>6162</v>
      </c>
      <c r="Q1061" s="22"/>
      <c r="R1061" s="22"/>
      <c r="S1061" s="22" t="s">
        <v>3147</v>
      </c>
      <c r="T1061" s="8">
        <f t="shared" si="73"/>
        <v>9</v>
      </c>
      <c r="U1061" t="s">
        <v>573</v>
      </c>
    </row>
    <row r="1062" spans="1:21" x14ac:dyDescent="0.25">
      <c r="A1062" s="21">
        <v>45565</v>
      </c>
      <c r="B1062" s="21">
        <v>45565</v>
      </c>
      <c r="C1062" s="22" t="s">
        <v>6149</v>
      </c>
      <c r="D1062" s="22" t="s">
        <v>6163</v>
      </c>
      <c r="E1062" s="22" t="s">
        <v>4409</v>
      </c>
      <c r="F1062" s="22" t="s">
        <v>549</v>
      </c>
      <c r="G1062" s="23"/>
      <c r="H1062" s="23">
        <v>0</v>
      </c>
      <c r="I1062" s="23">
        <v>3003804447</v>
      </c>
      <c r="J1062" s="23">
        <v>0</v>
      </c>
      <c r="K1062" s="22" t="s">
        <v>5952</v>
      </c>
      <c r="L1062" s="22" t="s">
        <v>5953</v>
      </c>
      <c r="M1062" s="22" t="s">
        <v>3257</v>
      </c>
      <c r="N1062" s="22" t="s">
        <v>5865</v>
      </c>
      <c r="O1062" s="22" t="s">
        <v>3928</v>
      </c>
      <c r="P1062" s="22" t="s">
        <v>3928</v>
      </c>
      <c r="Q1062" s="22"/>
      <c r="R1062" s="22"/>
      <c r="S1062" s="22" t="s">
        <v>3147</v>
      </c>
      <c r="T1062" s="8">
        <f t="shared" si="73"/>
        <v>9</v>
      </c>
      <c r="U1062" t="s">
        <v>573</v>
      </c>
    </row>
    <row r="1063" spans="1:21" x14ac:dyDescent="0.25">
      <c r="A1063" s="21">
        <v>45565</v>
      </c>
      <c r="B1063" s="21">
        <v>45565</v>
      </c>
      <c r="C1063" s="22" t="s">
        <v>6164</v>
      </c>
      <c r="D1063" s="22" t="s">
        <v>6165</v>
      </c>
      <c r="E1063" s="22" t="s">
        <v>4409</v>
      </c>
      <c r="F1063" s="22" t="s">
        <v>549</v>
      </c>
      <c r="G1063" s="23"/>
      <c r="H1063" s="23">
        <v>0</v>
      </c>
      <c r="I1063" s="23">
        <v>3135045782</v>
      </c>
      <c r="J1063" s="23">
        <v>0</v>
      </c>
      <c r="K1063" s="22" t="s">
        <v>5952</v>
      </c>
      <c r="L1063" s="22" t="s">
        <v>5953</v>
      </c>
      <c r="M1063" s="22" t="s">
        <v>3257</v>
      </c>
      <c r="N1063" s="22" t="s">
        <v>5865</v>
      </c>
      <c r="O1063" s="22" t="s">
        <v>3433</v>
      </c>
      <c r="P1063" s="22" t="s">
        <v>3433</v>
      </c>
      <c r="Q1063" s="22"/>
      <c r="R1063" s="22"/>
      <c r="S1063" s="22" t="s">
        <v>3147</v>
      </c>
      <c r="T1063" s="8">
        <f t="shared" si="73"/>
        <v>9</v>
      </c>
      <c r="U1063" t="s">
        <v>573</v>
      </c>
    </row>
    <row r="1064" spans="1:21" hidden="1" x14ac:dyDescent="0.25"/>
    <row r="1065" spans="1:21" s="169" customFormat="1" hidden="1" x14ac:dyDescent="0.25">
      <c r="A1065" s="169" t="s">
        <v>8554</v>
      </c>
    </row>
    <row r="1066" spans="1:21" ht="21" hidden="1" x14ac:dyDescent="0.25">
      <c r="A1066" s="39" t="s">
        <v>492</v>
      </c>
      <c r="B1066" s="39" t="s">
        <v>493</v>
      </c>
      <c r="C1066" s="36" t="s">
        <v>494</v>
      </c>
      <c r="D1066" s="36" t="s">
        <v>495</v>
      </c>
      <c r="E1066" s="36" t="s">
        <v>496</v>
      </c>
      <c r="F1066" s="36" t="s">
        <v>497</v>
      </c>
      <c r="G1066" s="41" t="s">
        <v>498</v>
      </c>
      <c r="H1066" s="41" t="s">
        <v>499</v>
      </c>
      <c r="I1066" s="41" t="s">
        <v>500</v>
      </c>
      <c r="J1066" s="41" t="s">
        <v>501</v>
      </c>
      <c r="K1066" s="36" t="s">
        <v>502</v>
      </c>
      <c r="L1066" s="36" t="s">
        <v>503</v>
      </c>
      <c r="M1066" s="36" t="s">
        <v>504</v>
      </c>
      <c r="N1066" s="36" t="s">
        <v>505</v>
      </c>
      <c r="O1066" s="36" t="s">
        <v>506</v>
      </c>
      <c r="P1066" s="36" t="s">
        <v>507</v>
      </c>
      <c r="Q1066" s="36" t="s">
        <v>4406</v>
      </c>
    </row>
    <row r="1067" spans="1:21" hidden="1" x14ac:dyDescent="0.25">
      <c r="A1067" s="40">
        <v>45570</v>
      </c>
      <c r="B1067" s="40">
        <v>45570</v>
      </c>
      <c r="C1067" s="37" t="s">
        <v>7927</v>
      </c>
      <c r="D1067" s="37" t="s">
        <v>8103</v>
      </c>
      <c r="E1067" s="37" t="s">
        <v>4409</v>
      </c>
      <c r="F1067" s="37" t="s">
        <v>856</v>
      </c>
      <c r="G1067" s="38">
        <v>1609740</v>
      </c>
      <c r="H1067" s="38">
        <v>0</v>
      </c>
      <c r="I1067" s="38">
        <v>1609740</v>
      </c>
      <c r="J1067" s="38">
        <v>0</v>
      </c>
      <c r="K1067" s="37"/>
      <c r="L1067" s="37"/>
      <c r="M1067" s="37" t="s">
        <v>3121</v>
      </c>
      <c r="N1067" s="37" t="s">
        <v>4147</v>
      </c>
      <c r="O1067" s="37" t="s">
        <v>4147</v>
      </c>
      <c r="P1067" s="37" t="s">
        <v>4412</v>
      </c>
      <c r="Q1067" s="37"/>
      <c r="S1067" s="8" t="str">
        <f>+M1067</f>
        <v>641.QCOnline</v>
      </c>
      <c r="T1067" s="8">
        <f t="shared" ref="T1067:T1130" si="74">+MONTH(A1067)</f>
        <v>10</v>
      </c>
      <c r="U1067" t="s">
        <v>369</v>
      </c>
    </row>
    <row r="1068" spans="1:21" hidden="1" x14ac:dyDescent="0.25">
      <c r="A1068" s="40">
        <v>45570</v>
      </c>
      <c r="B1068" s="40">
        <v>45570</v>
      </c>
      <c r="C1068" s="37" t="s">
        <v>8104</v>
      </c>
      <c r="D1068" s="37" t="s">
        <v>8105</v>
      </c>
      <c r="E1068" s="37" t="s">
        <v>4409</v>
      </c>
      <c r="F1068" s="37" t="s">
        <v>691</v>
      </c>
      <c r="G1068" s="38">
        <v>2238312</v>
      </c>
      <c r="H1068" s="38">
        <v>0</v>
      </c>
      <c r="I1068" s="38">
        <v>3848052</v>
      </c>
      <c r="J1068" s="38">
        <v>0</v>
      </c>
      <c r="K1068" s="37" t="s">
        <v>3470</v>
      </c>
      <c r="L1068" s="37" t="s">
        <v>3471</v>
      </c>
      <c r="M1068" s="37" t="s">
        <v>3146</v>
      </c>
      <c r="N1068" s="37" t="s">
        <v>3221</v>
      </c>
      <c r="O1068" s="37" t="s">
        <v>3221</v>
      </c>
      <c r="P1068" s="37" t="s">
        <v>7936</v>
      </c>
      <c r="Q1068" s="37"/>
      <c r="S1068" s="8" t="str">
        <f t="shared" ref="S1068:S1131" si="75">+M1068</f>
        <v>632_HHMGCty</v>
      </c>
      <c r="T1068" s="8">
        <f t="shared" si="74"/>
        <v>10</v>
      </c>
      <c r="U1068" t="s">
        <v>369</v>
      </c>
    </row>
    <row r="1069" spans="1:21" hidden="1" x14ac:dyDescent="0.25">
      <c r="A1069" s="40">
        <v>45570</v>
      </c>
      <c r="B1069" s="40">
        <v>45570</v>
      </c>
      <c r="C1069" s="37" t="s">
        <v>8106</v>
      </c>
      <c r="D1069" s="37" t="s">
        <v>8107</v>
      </c>
      <c r="E1069" s="37" t="s">
        <v>4409</v>
      </c>
      <c r="F1069" s="37" t="s">
        <v>691</v>
      </c>
      <c r="G1069" s="38">
        <v>3457100</v>
      </c>
      <c r="H1069" s="38">
        <v>0</v>
      </c>
      <c r="I1069" s="38">
        <v>7305152</v>
      </c>
      <c r="J1069" s="38">
        <v>0</v>
      </c>
      <c r="K1069" s="37" t="s">
        <v>3470</v>
      </c>
      <c r="L1069" s="37" t="s">
        <v>3471</v>
      </c>
      <c r="M1069" s="37" t="s">
        <v>3146</v>
      </c>
      <c r="N1069" s="37" t="s">
        <v>3361</v>
      </c>
      <c r="O1069" s="37" t="s">
        <v>3361</v>
      </c>
      <c r="P1069" s="37" t="s">
        <v>7936</v>
      </c>
      <c r="Q1069" s="37"/>
      <c r="S1069" s="8" t="str">
        <f t="shared" si="75"/>
        <v>632_HHMGCty</v>
      </c>
      <c r="T1069" s="8">
        <f t="shared" si="74"/>
        <v>10</v>
      </c>
      <c r="U1069" t="s">
        <v>369</v>
      </c>
    </row>
    <row r="1070" spans="1:21" hidden="1" x14ac:dyDescent="0.25">
      <c r="A1070" s="40">
        <v>45570</v>
      </c>
      <c r="B1070" s="40">
        <v>45570</v>
      </c>
      <c r="C1070" s="37" t="s">
        <v>8108</v>
      </c>
      <c r="D1070" s="37" t="s">
        <v>8109</v>
      </c>
      <c r="E1070" s="37" t="s">
        <v>4409</v>
      </c>
      <c r="F1070" s="37" t="s">
        <v>691</v>
      </c>
      <c r="G1070" s="38">
        <v>3176966</v>
      </c>
      <c r="H1070" s="38">
        <v>0</v>
      </c>
      <c r="I1070" s="38">
        <v>10482118</v>
      </c>
      <c r="J1070" s="38">
        <v>0</v>
      </c>
      <c r="K1070" s="37" t="s">
        <v>3470</v>
      </c>
      <c r="L1070" s="37" t="s">
        <v>3471</v>
      </c>
      <c r="M1070" s="37" t="s">
        <v>3146</v>
      </c>
      <c r="N1070" s="37" t="s">
        <v>3438</v>
      </c>
      <c r="O1070" s="37" t="s">
        <v>3438</v>
      </c>
      <c r="P1070" s="37" t="s">
        <v>7936</v>
      </c>
      <c r="Q1070" s="37"/>
      <c r="S1070" s="8" t="str">
        <f t="shared" si="75"/>
        <v>632_HHMGCty</v>
      </c>
      <c r="T1070" s="8">
        <f t="shared" si="74"/>
        <v>10</v>
      </c>
      <c r="U1070" t="s">
        <v>369</v>
      </c>
    </row>
    <row r="1071" spans="1:21" hidden="1" x14ac:dyDescent="0.25">
      <c r="A1071" s="40">
        <v>45570</v>
      </c>
      <c r="B1071" s="40">
        <v>45570</v>
      </c>
      <c r="C1071" s="37" t="s">
        <v>8110</v>
      </c>
      <c r="D1071" s="37" t="s">
        <v>8111</v>
      </c>
      <c r="E1071" s="37" t="s">
        <v>4409</v>
      </c>
      <c r="F1071" s="37" t="s">
        <v>691</v>
      </c>
      <c r="G1071" s="38">
        <v>2238312</v>
      </c>
      <c r="H1071" s="38">
        <v>0</v>
      </c>
      <c r="I1071" s="38">
        <v>12720430</v>
      </c>
      <c r="J1071" s="38">
        <v>0</v>
      </c>
      <c r="K1071" s="37" t="s">
        <v>3785</v>
      </c>
      <c r="L1071" s="37" t="s">
        <v>3786</v>
      </c>
      <c r="M1071" s="37" t="s">
        <v>3146</v>
      </c>
      <c r="N1071" s="37" t="s">
        <v>3221</v>
      </c>
      <c r="O1071" s="37" t="s">
        <v>3221</v>
      </c>
      <c r="P1071" s="37" t="s">
        <v>7936</v>
      </c>
      <c r="Q1071" s="37"/>
      <c r="S1071" s="8" t="str">
        <f t="shared" si="75"/>
        <v>632_HHMGCty</v>
      </c>
      <c r="T1071" s="8">
        <f t="shared" si="74"/>
        <v>10</v>
      </c>
      <c r="U1071" t="s">
        <v>369</v>
      </c>
    </row>
    <row r="1072" spans="1:21" hidden="1" x14ac:dyDescent="0.25">
      <c r="A1072" s="40">
        <v>45570</v>
      </c>
      <c r="B1072" s="40">
        <v>45570</v>
      </c>
      <c r="C1072" s="37" t="s">
        <v>8112</v>
      </c>
      <c r="D1072" s="37" t="s">
        <v>8113</v>
      </c>
      <c r="E1072" s="37" t="s">
        <v>4409</v>
      </c>
      <c r="F1072" s="37" t="s">
        <v>691</v>
      </c>
      <c r="G1072" s="38">
        <v>2844986</v>
      </c>
      <c r="H1072" s="38">
        <v>0</v>
      </c>
      <c r="I1072" s="38">
        <v>15565416</v>
      </c>
      <c r="J1072" s="38">
        <v>0</v>
      </c>
      <c r="K1072" s="37" t="s">
        <v>3785</v>
      </c>
      <c r="L1072" s="37" t="s">
        <v>3786</v>
      </c>
      <c r="M1072" s="37" t="s">
        <v>3146</v>
      </c>
      <c r="N1072" s="37" t="s">
        <v>3451</v>
      </c>
      <c r="O1072" s="37" t="s">
        <v>3451</v>
      </c>
      <c r="P1072" s="37" t="s">
        <v>7936</v>
      </c>
      <c r="Q1072" s="37"/>
      <c r="S1072" s="8" t="str">
        <f t="shared" si="75"/>
        <v>632_HHMGCty</v>
      </c>
      <c r="T1072" s="8">
        <f t="shared" si="74"/>
        <v>10</v>
      </c>
      <c r="U1072" t="s">
        <v>369</v>
      </c>
    </row>
    <row r="1073" spans="1:21" hidden="1" x14ac:dyDescent="0.25">
      <c r="A1073" s="40">
        <v>45570</v>
      </c>
      <c r="B1073" s="40">
        <v>45570</v>
      </c>
      <c r="C1073" s="37" t="s">
        <v>8114</v>
      </c>
      <c r="D1073" s="37" t="s">
        <v>8115</v>
      </c>
      <c r="E1073" s="37" t="s">
        <v>4409</v>
      </c>
      <c r="F1073" s="37" t="s">
        <v>691</v>
      </c>
      <c r="G1073" s="38">
        <v>24041156</v>
      </c>
      <c r="H1073" s="38">
        <v>0</v>
      </c>
      <c r="I1073" s="38">
        <v>39606572</v>
      </c>
      <c r="J1073" s="38">
        <v>0</v>
      </c>
      <c r="K1073" s="37" t="s">
        <v>3785</v>
      </c>
      <c r="L1073" s="37" t="s">
        <v>3786</v>
      </c>
      <c r="M1073" s="37" t="s">
        <v>3146</v>
      </c>
      <c r="N1073" s="37" t="s">
        <v>3350</v>
      </c>
      <c r="O1073" s="37" t="s">
        <v>3350</v>
      </c>
      <c r="P1073" s="37" t="s">
        <v>7936</v>
      </c>
      <c r="Q1073" s="37"/>
      <c r="S1073" s="8" t="str">
        <f t="shared" si="75"/>
        <v>632_HHMGCty</v>
      </c>
      <c r="T1073" s="8">
        <f t="shared" si="74"/>
        <v>10</v>
      </c>
      <c r="U1073" t="s">
        <v>369</v>
      </c>
    </row>
    <row r="1074" spans="1:21" hidden="1" x14ac:dyDescent="0.25">
      <c r="A1074" s="40">
        <v>45570</v>
      </c>
      <c r="B1074" s="40">
        <v>45570</v>
      </c>
      <c r="C1074" s="37" t="s">
        <v>8114</v>
      </c>
      <c r="D1074" s="37" t="s">
        <v>8116</v>
      </c>
      <c r="E1074" s="37" t="s">
        <v>4409</v>
      </c>
      <c r="F1074" s="37" t="s">
        <v>691</v>
      </c>
      <c r="G1074" s="38">
        <v>2404116</v>
      </c>
      <c r="H1074" s="38">
        <v>0</v>
      </c>
      <c r="I1074" s="38">
        <v>42010688</v>
      </c>
      <c r="J1074" s="38">
        <v>0</v>
      </c>
      <c r="K1074" s="37" t="s">
        <v>3785</v>
      </c>
      <c r="L1074" s="37" t="s">
        <v>3786</v>
      </c>
      <c r="M1074" s="37" t="s">
        <v>3146</v>
      </c>
      <c r="N1074" s="37" t="s">
        <v>3350</v>
      </c>
      <c r="O1074" s="37" t="s">
        <v>3350</v>
      </c>
      <c r="P1074" s="37" t="s">
        <v>7936</v>
      </c>
      <c r="Q1074" s="37"/>
      <c r="S1074" s="8" t="str">
        <f t="shared" si="75"/>
        <v>632_HHMGCty</v>
      </c>
      <c r="T1074" s="8">
        <f t="shared" si="74"/>
        <v>10</v>
      </c>
      <c r="U1074" t="s">
        <v>369</v>
      </c>
    </row>
    <row r="1075" spans="1:21" hidden="1" x14ac:dyDescent="0.25">
      <c r="A1075" s="40">
        <v>45570</v>
      </c>
      <c r="B1075" s="40">
        <v>45570</v>
      </c>
      <c r="C1075" s="37" t="s">
        <v>8114</v>
      </c>
      <c r="D1075" s="37" t="s">
        <v>8117</v>
      </c>
      <c r="E1075" s="37" t="s">
        <v>4409</v>
      </c>
      <c r="F1075" s="37" t="s">
        <v>691</v>
      </c>
      <c r="G1075" s="38">
        <v>2404116</v>
      </c>
      <c r="H1075" s="38">
        <v>0</v>
      </c>
      <c r="I1075" s="38">
        <v>44414804</v>
      </c>
      <c r="J1075" s="38">
        <v>0</v>
      </c>
      <c r="K1075" s="37" t="s">
        <v>3785</v>
      </c>
      <c r="L1075" s="37" t="s">
        <v>3786</v>
      </c>
      <c r="M1075" s="37" t="s">
        <v>3146</v>
      </c>
      <c r="N1075" s="37" t="s">
        <v>3350</v>
      </c>
      <c r="O1075" s="37" t="s">
        <v>3350</v>
      </c>
      <c r="P1075" s="37" t="s">
        <v>7936</v>
      </c>
      <c r="Q1075" s="37"/>
      <c r="S1075" s="8" t="str">
        <f t="shared" si="75"/>
        <v>632_HHMGCty</v>
      </c>
      <c r="T1075" s="8">
        <f t="shared" si="74"/>
        <v>10</v>
      </c>
      <c r="U1075" t="s">
        <v>369</v>
      </c>
    </row>
    <row r="1076" spans="1:21" hidden="1" x14ac:dyDescent="0.25">
      <c r="A1076" s="40">
        <v>45570</v>
      </c>
      <c r="B1076" s="40">
        <v>45570</v>
      </c>
      <c r="C1076" s="37" t="s">
        <v>8118</v>
      </c>
      <c r="D1076" s="37" t="s">
        <v>8119</v>
      </c>
      <c r="E1076" s="37" t="s">
        <v>4409</v>
      </c>
      <c r="F1076" s="37" t="s">
        <v>691</v>
      </c>
      <c r="G1076" s="38">
        <v>3176966</v>
      </c>
      <c r="H1076" s="38">
        <v>0</v>
      </c>
      <c r="I1076" s="38">
        <v>47591770</v>
      </c>
      <c r="J1076" s="38">
        <v>0</v>
      </c>
      <c r="K1076" s="37" t="s">
        <v>3785</v>
      </c>
      <c r="L1076" s="37" t="s">
        <v>3786</v>
      </c>
      <c r="M1076" s="37" t="s">
        <v>3146</v>
      </c>
      <c r="N1076" s="37" t="s">
        <v>3438</v>
      </c>
      <c r="O1076" s="37" t="s">
        <v>3438</v>
      </c>
      <c r="P1076" s="37" t="s">
        <v>7936</v>
      </c>
      <c r="Q1076" s="37"/>
      <c r="S1076" s="8" t="str">
        <f t="shared" si="75"/>
        <v>632_HHMGCty</v>
      </c>
      <c r="T1076" s="8">
        <f t="shared" si="74"/>
        <v>10</v>
      </c>
      <c r="U1076" t="s">
        <v>369</v>
      </c>
    </row>
    <row r="1077" spans="1:21" hidden="1" x14ac:dyDescent="0.25">
      <c r="A1077" s="40">
        <v>45570</v>
      </c>
      <c r="B1077" s="40">
        <v>45570</v>
      </c>
      <c r="C1077" s="37" t="s">
        <v>8120</v>
      </c>
      <c r="D1077" s="37" t="s">
        <v>8121</v>
      </c>
      <c r="E1077" s="37" t="s">
        <v>4409</v>
      </c>
      <c r="F1077" s="37" t="s">
        <v>691</v>
      </c>
      <c r="G1077" s="38">
        <v>4476624</v>
      </c>
      <c r="H1077" s="38">
        <v>0</v>
      </c>
      <c r="I1077" s="38">
        <v>52068394</v>
      </c>
      <c r="J1077" s="38">
        <v>0</v>
      </c>
      <c r="K1077" s="37" t="s">
        <v>541</v>
      </c>
      <c r="L1077" s="37" t="s">
        <v>542</v>
      </c>
      <c r="M1077" s="37" t="s">
        <v>3146</v>
      </c>
      <c r="N1077" s="37" t="s">
        <v>3221</v>
      </c>
      <c r="O1077" s="37" t="s">
        <v>3221</v>
      </c>
      <c r="P1077" s="37" t="s">
        <v>7936</v>
      </c>
      <c r="Q1077" s="37"/>
      <c r="S1077" s="8" t="str">
        <f t="shared" si="75"/>
        <v>632_HHMGCty</v>
      </c>
      <c r="T1077" s="8">
        <f t="shared" si="74"/>
        <v>10</v>
      </c>
      <c r="U1077" t="s">
        <v>369</v>
      </c>
    </row>
    <row r="1078" spans="1:21" hidden="1" x14ac:dyDescent="0.25">
      <c r="A1078" s="40">
        <v>45570</v>
      </c>
      <c r="B1078" s="40">
        <v>45570</v>
      </c>
      <c r="C1078" s="37" t="s">
        <v>8122</v>
      </c>
      <c r="D1078" s="37" t="s">
        <v>8123</v>
      </c>
      <c r="E1078" s="37" t="s">
        <v>4409</v>
      </c>
      <c r="F1078" s="37" t="s">
        <v>691</v>
      </c>
      <c r="G1078" s="38">
        <v>3457100</v>
      </c>
      <c r="H1078" s="38">
        <v>0</v>
      </c>
      <c r="I1078" s="38">
        <v>55525494</v>
      </c>
      <c r="J1078" s="38">
        <v>0</v>
      </c>
      <c r="K1078" s="37" t="s">
        <v>541</v>
      </c>
      <c r="L1078" s="37" t="s">
        <v>542</v>
      </c>
      <c r="M1078" s="37" t="s">
        <v>3146</v>
      </c>
      <c r="N1078" s="37" t="s">
        <v>3361</v>
      </c>
      <c r="O1078" s="37" t="s">
        <v>3361</v>
      </c>
      <c r="P1078" s="37" t="s">
        <v>7936</v>
      </c>
      <c r="Q1078" s="37"/>
      <c r="S1078" s="8" t="str">
        <f t="shared" si="75"/>
        <v>632_HHMGCty</v>
      </c>
      <c r="T1078" s="8">
        <f t="shared" si="74"/>
        <v>10</v>
      </c>
      <c r="U1078" t="s">
        <v>369</v>
      </c>
    </row>
    <row r="1079" spans="1:21" hidden="1" x14ac:dyDescent="0.25">
      <c r="A1079" s="40">
        <v>45570</v>
      </c>
      <c r="B1079" s="40">
        <v>45570</v>
      </c>
      <c r="C1079" s="37" t="s">
        <v>8124</v>
      </c>
      <c r="D1079" s="37" t="s">
        <v>8125</v>
      </c>
      <c r="E1079" s="37" t="s">
        <v>4409</v>
      </c>
      <c r="F1079" s="37" t="s">
        <v>691</v>
      </c>
      <c r="G1079" s="38">
        <v>48585546</v>
      </c>
      <c r="H1079" s="38">
        <v>0</v>
      </c>
      <c r="I1079" s="38">
        <v>104111040</v>
      </c>
      <c r="J1079" s="38">
        <v>0</v>
      </c>
      <c r="K1079" s="37" t="s">
        <v>541</v>
      </c>
      <c r="L1079" s="37" t="s">
        <v>542</v>
      </c>
      <c r="M1079" s="37" t="s">
        <v>3146</v>
      </c>
      <c r="N1079" s="37" t="s">
        <v>3367</v>
      </c>
      <c r="O1079" s="37" t="s">
        <v>3367</v>
      </c>
      <c r="P1079" s="37" t="s">
        <v>7936</v>
      </c>
      <c r="Q1079" s="37"/>
      <c r="S1079" s="8" t="str">
        <f t="shared" si="75"/>
        <v>632_HHMGCty</v>
      </c>
      <c r="T1079" s="8">
        <f t="shared" si="74"/>
        <v>10</v>
      </c>
      <c r="U1079" t="s">
        <v>369</v>
      </c>
    </row>
    <row r="1080" spans="1:21" hidden="1" x14ac:dyDescent="0.25">
      <c r="A1080" s="40">
        <v>45570</v>
      </c>
      <c r="B1080" s="40">
        <v>45570</v>
      </c>
      <c r="C1080" s="37" t="s">
        <v>8124</v>
      </c>
      <c r="D1080" s="37" t="s">
        <v>8126</v>
      </c>
      <c r="E1080" s="37" t="s">
        <v>4409</v>
      </c>
      <c r="F1080" s="37" t="s">
        <v>691</v>
      </c>
      <c r="G1080" s="38">
        <v>5281037</v>
      </c>
      <c r="H1080" s="38">
        <v>0</v>
      </c>
      <c r="I1080" s="38">
        <v>109392077</v>
      </c>
      <c r="J1080" s="38">
        <v>0</v>
      </c>
      <c r="K1080" s="37" t="s">
        <v>541</v>
      </c>
      <c r="L1080" s="37" t="s">
        <v>542</v>
      </c>
      <c r="M1080" s="37" t="s">
        <v>3146</v>
      </c>
      <c r="N1080" s="37" t="s">
        <v>3367</v>
      </c>
      <c r="O1080" s="37" t="s">
        <v>3367</v>
      </c>
      <c r="P1080" s="37" t="s">
        <v>7936</v>
      </c>
      <c r="Q1080" s="37"/>
      <c r="S1080" s="8" t="str">
        <f t="shared" si="75"/>
        <v>632_HHMGCty</v>
      </c>
      <c r="T1080" s="8">
        <f t="shared" si="74"/>
        <v>10</v>
      </c>
      <c r="U1080" t="s">
        <v>369</v>
      </c>
    </row>
    <row r="1081" spans="1:21" hidden="1" x14ac:dyDescent="0.25">
      <c r="A1081" s="40">
        <v>45570</v>
      </c>
      <c r="B1081" s="40">
        <v>45570</v>
      </c>
      <c r="C1081" s="37" t="s">
        <v>8124</v>
      </c>
      <c r="D1081" s="37" t="s">
        <v>8127</v>
      </c>
      <c r="E1081" s="37" t="s">
        <v>4409</v>
      </c>
      <c r="F1081" s="37" t="s">
        <v>691</v>
      </c>
      <c r="G1081" s="38">
        <v>5281037</v>
      </c>
      <c r="H1081" s="38">
        <v>0</v>
      </c>
      <c r="I1081" s="38">
        <v>114673114</v>
      </c>
      <c r="J1081" s="38">
        <v>0</v>
      </c>
      <c r="K1081" s="37" t="s">
        <v>541</v>
      </c>
      <c r="L1081" s="37" t="s">
        <v>542</v>
      </c>
      <c r="M1081" s="37" t="s">
        <v>3146</v>
      </c>
      <c r="N1081" s="37" t="s">
        <v>3367</v>
      </c>
      <c r="O1081" s="37" t="s">
        <v>3367</v>
      </c>
      <c r="P1081" s="37" t="s">
        <v>7936</v>
      </c>
      <c r="Q1081" s="37"/>
      <c r="S1081" s="8" t="str">
        <f t="shared" si="75"/>
        <v>632_HHMGCty</v>
      </c>
      <c r="T1081" s="8">
        <f t="shared" si="74"/>
        <v>10</v>
      </c>
      <c r="U1081" t="s">
        <v>369</v>
      </c>
    </row>
    <row r="1082" spans="1:21" hidden="1" x14ac:dyDescent="0.25">
      <c r="A1082" s="40">
        <v>45570</v>
      </c>
      <c r="B1082" s="40">
        <v>45570</v>
      </c>
      <c r="C1082" s="37" t="s">
        <v>8128</v>
      </c>
      <c r="D1082" s="37" t="s">
        <v>8129</v>
      </c>
      <c r="E1082" s="37" t="s">
        <v>4409</v>
      </c>
      <c r="F1082" s="37" t="s">
        <v>691</v>
      </c>
      <c r="G1082" s="38">
        <v>2685977</v>
      </c>
      <c r="H1082" s="38">
        <v>0</v>
      </c>
      <c r="I1082" s="38">
        <v>117359091</v>
      </c>
      <c r="J1082" s="38">
        <v>0</v>
      </c>
      <c r="K1082" s="37" t="s">
        <v>943</v>
      </c>
      <c r="L1082" s="37" t="s">
        <v>944</v>
      </c>
      <c r="M1082" s="37" t="s">
        <v>3146</v>
      </c>
      <c r="N1082" s="37" t="s">
        <v>3221</v>
      </c>
      <c r="O1082" s="37" t="s">
        <v>3221</v>
      </c>
      <c r="P1082" s="37" t="s">
        <v>4428</v>
      </c>
      <c r="Q1082" s="37"/>
      <c r="S1082" s="8" t="str">
        <f t="shared" si="75"/>
        <v>632_HHMGCty</v>
      </c>
      <c r="T1082" s="8">
        <f t="shared" si="74"/>
        <v>10</v>
      </c>
      <c r="U1082" t="s">
        <v>369</v>
      </c>
    </row>
    <row r="1083" spans="1:21" hidden="1" x14ac:dyDescent="0.25">
      <c r="A1083" s="40">
        <v>45570</v>
      </c>
      <c r="B1083" s="40">
        <v>45570</v>
      </c>
      <c r="C1083" s="37" t="s">
        <v>8130</v>
      </c>
      <c r="D1083" s="37" t="s">
        <v>8131</v>
      </c>
      <c r="E1083" s="37" t="s">
        <v>4409</v>
      </c>
      <c r="F1083" s="37" t="s">
        <v>691</v>
      </c>
      <c r="G1083" s="38">
        <v>1601835</v>
      </c>
      <c r="H1083" s="38">
        <v>0</v>
      </c>
      <c r="I1083" s="38">
        <v>118960926</v>
      </c>
      <c r="J1083" s="38">
        <v>0</v>
      </c>
      <c r="K1083" s="37" t="s">
        <v>943</v>
      </c>
      <c r="L1083" s="37" t="s">
        <v>944</v>
      </c>
      <c r="M1083" s="37" t="s">
        <v>3146</v>
      </c>
      <c r="N1083" s="37" t="s">
        <v>3495</v>
      </c>
      <c r="O1083" s="37" t="s">
        <v>3495</v>
      </c>
      <c r="P1083" s="37" t="s">
        <v>4428</v>
      </c>
      <c r="Q1083" s="37"/>
      <c r="S1083" s="8" t="str">
        <f t="shared" si="75"/>
        <v>632_HHMGCty</v>
      </c>
      <c r="T1083" s="8">
        <f t="shared" si="74"/>
        <v>10</v>
      </c>
      <c r="U1083" t="s">
        <v>369</v>
      </c>
    </row>
    <row r="1084" spans="1:21" hidden="1" x14ac:dyDescent="0.25">
      <c r="A1084" s="40">
        <v>45570</v>
      </c>
      <c r="B1084" s="40">
        <v>45570</v>
      </c>
      <c r="C1084" s="37" t="s">
        <v>8132</v>
      </c>
      <c r="D1084" s="37" t="s">
        <v>8133</v>
      </c>
      <c r="E1084" s="37" t="s">
        <v>4409</v>
      </c>
      <c r="F1084" s="37" t="s">
        <v>691</v>
      </c>
      <c r="G1084" s="38">
        <v>3584111</v>
      </c>
      <c r="H1084" s="38">
        <v>0</v>
      </c>
      <c r="I1084" s="38">
        <v>122545037</v>
      </c>
      <c r="J1084" s="38">
        <v>0</v>
      </c>
      <c r="K1084" s="37" t="s">
        <v>943</v>
      </c>
      <c r="L1084" s="37" t="s">
        <v>944</v>
      </c>
      <c r="M1084" s="37" t="s">
        <v>3146</v>
      </c>
      <c r="N1084" s="37" t="s">
        <v>3273</v>
      </c>
      <c r="O1084" s="37" t="s">
        <v>3273</v>
      </c>
      <c r="P1084" s="37" t="s">
        <v>4428</v>
      </c>
      <c r="Q1084" s="37"/>
      <c r="S1084" s="8" t="str">
        <f t="shared" si="75"/>
        <v>632_HHMGCty</v>
      </c>
      <c r="T1084" s="8">
        <f t="shared" si="74"/>
        <v>10</v>
      </c>
      <c r="U1084" t="s">
        <v>369</v>
      </c>
    </row>
    <row r="1085" spans="1:21" hidden="1" x14ac:dyDescent="0.25">
      <c r="A1085" s="40">
        <v>45570</v>
      </c>
      <c r="B1085" s="40">
        <v>45570</v>
      </c>
      <c r="C1085" s="37" t="s">
        <v>8132</v>
      </c>
      <c r="D1085" s="37" t="s">
        <v>8134</v>
      </c>
      <c r="E1085" s="37" t="s">
        <v>4409</v>
      </c>
      <c r="F1085" s="37" t="s">
        <v>691</v>
      </c>
      <c r="G1085" s="38">
        <v>2150467</v>
      </c>
      <c r="H1085" s="38">
        <v>0</v>
      </c>
      <c r="I1085" s="38">
        <v>124695504</v>
      </c>
      <c r="J1085" s="38">
        <v>0</v>
      </c>
      <c r="K1085" s="37" t="s">
        <v>943</v>
      </c>
      <c r="L1085" s="37" t="s">
        <v>944</v>
      </c>
      <c r="M1085" s="37" t="s">
        <v>3146</v>
      </c>
      <c r="N1085" s="37" t="s">
        <v>3273</v>
      </c>
      <c r="O1085" s="37" t="s">
        <v>3273</v>
      </c>
      <c r="P1085" s="37" t="s">
        <v>4428</v>
      </c>
      <c r="Q1085" s="37"/>
      <c r="S1085" s="8" t="str">
        <f t="shared" si="75"/>
        <v>632_HHMGCty</v>
      </c>
      <c r="T1085" s="8">
        <f t="shared" si="74"/>
        <v>10</v>
      </c>
      <c r="U1085" t="s">
        <v>369</v>
      </c>
    </row>
    <row r="1086" spans="1:21" hidden="1" x14ac:dyDescent="0.25">
      <c r="A1086" s="40">
        <v>45570</v>
      </c>
      <c r="B1086" s="40">
        <v>45570</v>
      </c>
      <c r="C1086" s="37" t="s">
        <v>8135</v>
      </c>
      <c r="D1086" s="37" t="s">
        <v>8136</v>
      </c>
      <c r="E1086" s="37" t="s">
        <v>4409</v>
      </c>
      <c r="F1086" s="37" t="s">
        <v>691</v>
      </c>
      <c r="G1086" s="38">
        <v>3609719</v>
      </c>
      <c r="H1086" s="38">
        <v>0</v>
      </c>
      <c r="I1086" s="38">
        <v>128305223</v>
      </c>
      <c r="J1086" s="38">
        <v>0</v>
      </c>
      <c r="K1086" s="37" t="s">
        <v>943</v>
      </c>
      <c r="L1086" s="37" t="s">
        <v>944</v>
      </c>
      <c r="M1086" s="37" t="s">
        <v>3146</v>
      </c>
      <c r="N1086" s="37" t="s">
        <v>3204</v>
      </c>
      <c r="O1086" s="37" t="s">
        <v>3204</v>
      </c>
      <c r="P1086" s="37" t="s">
        <v>4428</v>
      </c>
      <c r="Q1086" s="37"/>
      <c r="S1086" s="8" t="str">
        <f t="shared" si="75"/>
        <v>632_HHMGCty</v>
      </c>
      <c r="T1086" s="8">
        <f t="shared" si="74"/>
        <v>10</v>
      </c>
      <c r="U1086" t="s">
        <v>369</v>
      </c>
    </row>
    <row r="1087" spans="1:21" hidden="1" x14ac:dyDescent="0.25">
      <c r="A1087" s="40">
        <v>45570</v>
      </c>
      <c r="B1087" s="40">
        <v>45570</v>
      </c>
      <c r="C1087" s="37" t="s">
        <v>8135</v>
      </c>
      <c r="D1087" s="37" t="s">
        <v>8137</v>
      </c>
      <c r="E1087" s="37" t="s">
        <v>4409</v>
      </c>
      <c r="F1087" s="37" t="s">
        <v>691</v>
      </c>
      <c r="G1087" s="38">
        <v>3609719</v>
      </c>
      <c r="H1087" s="38">
        <v>0</v>
      </c>
      <c r="I1087" s="38">
        <v>131914942</v>
      </c>
      <c r="J1087" s="38">
        <v>0</v>
      </c>
      <c r="K1087" s="37" t="s">
        <v>943</v>
      </c>
      <c r="L1087" s="37" t="s">
        <v>944</v>
      </c>
      <c r="M1087" s="37" t="s">
        <v>3146</v>
      </c>
      <c r="N1087" s="37" t="s">
        <v>3204</v>
      </c>
      <c r="O1087" s="37" t="s">
        <v>3204</v>
      </c>
      <c r="P1087" s="37" t="s">
        <v>4428</v>
      </c>
      <c r="Q1087" s="37"/>
      <c r="S1087" s="8" t="str">
        <f t="shared" si="75"/>
        <v>632_HHMGCty</v>
      </c>
      <c r="T1087" s="8">
        <f t="shared" si="74"/>
        <v>10</v>
      </c>
      <c r="U1087" t="s">
        <v>369</v>
      </c>
    </row>
    <row r="1088" spans="1:21" hidden="1" x14ac:dyDescent="0.25">
      <c r="A1088" s="40">
        <v>45570</v>
      </c>
      <c r="B1088" s="40">
        <v>45570</v>
      </c>
      <c r="C1088" s="37" t="s">
        <v>8135</v>
      </c>
      <c r="D1088" s="37" t="s">
        <v>8138</v>
      </c>
      <c r="E1088" s="37" t="s">
        <v>4409</v>
      </c>
      <c r="F1088" s="37" t="s">
        <v>691</v>
      </c>
      <c r="G1088" s="38">
        <v>2165831</v>
      </c>
      <c r="H1088" s="38">
        <v>0</v>
      </c>
      <c r="I1088" s="38">
        <v>134080773</v>
      </c>
      <c r="J1088" s="38">
        <v>0</v>
      </c>
      <c r="K1088" s="37" t="s">
        <v>943</v>
      </c>
      <c r="L1088" s="37" t="s">
        <v>944</v>
      </c>
      <c r="M1088" s="37" t="s">
        <v>3146</v>
      </c>
      <c r="N1088" s="37" t="s">
        <v>3204</v>
      </c>
      <c r="O1088" s="37" t="s">
        <v>3204</v>
      </c>
      <c r="P1088" s="37" t="s">
        <v>4428</v>
      </c>
      <c r="Q1088" s="37"/>
      <c r="S1088" s="8" t="str">
        <f t="shared" si="75"/>
        <v>632_HHMGCty</v>
      </c>
      <c r="T1088" s="8">
        <f t="shared" si="74"/>
        <v>10</v>
      </c>
      <c r="U1088" t="s">
        <v>369</v>
      </c>
    </row>
    <row r="1089" spans="1:21" hidden="1" x14ac:dyDescent="0.25">
      <c r="A1089" s="40">
        <v>45570</v>
      </c>
      <c r="B1089" s="40">
        <v>45570</v>
      </c>
      <c r="C1089" s="37" t="s">
        <v>8139</v>
      </c>
      <c r="D1089" s="37" t="s">
        <v>8140</v>
      </c>
      <c r="E1089" s="37" t="s">
        <v>4409</v>
      </c>
      <c r="F1089" s="37" t="s">
        <v>691</v>
      </c>
      <c r="G1089" s="38">
        <v>2074260</v>
      </c>
      <c r="H1089" s="38">
        <v>0</v>
      </c>
      <c r="I1089" s="38">
        <v>136155033</v>
      </c>
      <c r="J1089" s="38">
        <v>0</v>
      </c>
      <c r="K1089" s="37" t="s">
        <v>943</v>
      </c>
      <c r="L1089" s="37" t="s">
        <v>944</v>
      </c>
      <c r="M1089" s="37" t="s">
        <v>3146</v>
      </c>
      <c r="N1089" s="37" t="s">
        <v>3361</v>
      </c>
      <c r="O1089" s="37" t="s">
        <v>3361</v>
      </c>
      <c r="P1089" s="37" t="s">
        <v>4428</v>
      </c>
      <c r="Q1089" s="37"/>
      <c r="S1089" s="8" t="str">
        <f t="shared" si="75"/>
        <v>632_HHMGCty</v>
      </c>
      <c r="T1089" s="8">
        <f t="shared" si="74"/>
        <v>10</v>
      </c>
      <c r="U1089" t="s">
        <v>369</v>
      </c>
    </row>
    <row r="1090" spans="1:21" hidden="1" x14ac:dyDescent="0.25">
      <c r="A1090" s="40">
        <v>45570</v>
      </c>
      <c r="B1090" s="40">
        <v>45570</v>
      </c>
      <c r="C1090" s="37" t="s">
        <v>8141</v>
      </c>
      <c r="D1090" s="37" t="s">
        <v>8142</v>
      </c>
      <c r="E1090" s="37" t="s">
        <v>4409</v>
      </c>
      <c r="F1090" s="37" t="s">
        <v>691</v>
      </c>
      <c r="G1090" s="38">
        <v>3168622</v>
      </c>
      <c r="H1090" s="38">
        <v>0</v>
      </c>
      <c r="I1090" s="38">
        <v>139323655</v>
      </c>
      <c r="J1090" s="38">
        <v>0</v>
      </c>
      <c r="K1090" s="37" t="s">
        <v>943</v>
      </c>
      <c r="L1090" s="37" t="s">
        <v>944</v>
      </c>
      <c r="M1090" s="37" t="s">
        <v>3146</v>
      </c>
      <c r="N1090" s="37" t="s">
        <v>3367</v>
      </c>
      <c r="O1090" s="37" t="s">
        <v>3367</v>
      </c>
      <c r="P1090" s="37" t="s">
        <v>4428</v>
      </c>
      <c r="Q1090" s="37"/>
      <c r="S1090" s="8" t="str">
        <f t="shared" si="75"/>
        <v>632_HHMGCty</v>
      </c>
      <c r="T1090" s="8">
        <f t="shared" si="74"/>
        <v>10</v>
      </c>
      <c r="U1090" t="s">
        <v>369</v>
      </c>
    </row>
    <row r="1091" spans="1:21" hidden="1" x14ac:dyDescent="0.25">
      <c r="A1091" s="40">
        <v>45570</v>
      </c>
      <c r="B1091" s="40">
        <v>45570</v>
      </c>
      <c r="C1091" s="37" t="s">
        <v>8143</v>
      </c>
      <c r="D1091" s="37" t="s">
        <v>8144</v>
      </c>
      <c r="E1091" s="37" t="s">
        <v>4409</v>
      </c>
      <c r="F1091" s="37" t="s">
        <v>691</v>
      </c>
      <c r="G1091" s="38">
        <v>16486909</v>
      </c>
      <c r="H1091" s="38">
        <v>0</v>
      </c>
      <c r="I1091" s="38">
        <v>155810564</v>
      </c>
      <c r="J1091" s="38">
        <v>0</v>
      </c>
      <c r="K1091" s="37" t="s">
        <v>3489</v>
      </c>
      <c r="L1091" s="37" t="s">
        <v>3490</v>
      </c>
      <c r="M1091" s="37" t="s">
        <v>3146</v>
      </c>
      <c r="N1091" s="37" t="s">
        <v>3273</v>
      </c>
      <c r="O1091" s="37" t="s">
        <v>3273</v>
      </c>
      <c r="P1091" s="37" t="s">
        <v>7936</v>
      </c>
      <c r="Q1091" s="37"/>
      <c r="S1091" s="8" t="str">
        <f t="shared" si="75"/>
        <v>632_HHMGCty</v>
      </c>
      <c r="T1091" s="8">
        <f t="shared" si="74"/>
        <v>10</v>
      </c>
      <c r="U1091" t="s">
        <v>369</v>
      </c>
    </row>
    <row r="1092" spans="1:21" hidden="1" x14ac:dyDescent="0.25">
      <c r="A1092" s="40">
        <v>45570</v>
      </c>
      <c r="B1092" s="40">
        <v>45570</v>
      </c>
      <c r="C1092" s="37" t="s">
        <v>8143</v>
      </c>
      <c r="D1092" s="37" t="s">
        <v>8145</v>
      </c>
      <c r="E1092" s="37" t="s">
        <v>4409</v>
      </c>
      <c r="F1092" s="37" t="s">
        <v>691</v>
      </c>
      <c r="G1092" s="38">
        <v>4778814</v>
      </c>
      <c r="H1092" s="38">
        <v>0</v>
      </c>
      <c r="I1092" s="38">
        <v>160589378</v>
      </c>
      <c r="J1092" s="38">
        <v>0</v>
      </c>
      <c r="K1092" s="37" t="s">
        <v>3489</v>
      </c>
      <c r="L1092" s="37" t="s">
        <v>3490</v>
      </c>
      <c r="M1092" s="37" t="s">
        <v>3146</v>
      </c>
      <c r="N1092" s="37" t="s">
        <v>3273</v>
      </c>
      <c r="O1092" s="37" t="s">
        <v>3273</v>
      </c>
      <c r="P1092" s="37" t="s">
        <v>7936</v>
      </c>
      <c r="Q1092" s="37"/>
      <c r="S1092" s="8" t="str">
        <f t="shared" si="75"/>
        <v>632_HHMGCty</v>
      </c>
      <c r="T1092" s="8">
        <f t="shared" si="74"/>
        <v>10</v>
      </c>
      <c r="U1092" t="s">
        <v>369</v>
      </c>
    </row>
    <row r="1093" spans="1:21" hidden="1" x14ac:dyDescent="0.25">
      <c r="A1093" s="40">
        <v>45570</v>
      </c>
      <c r="B1093" s="40">
        <v>45570</v>
      </c>
      <c r="C1093" s="37" t="s">
        <v>8146</v>
      </c>
      <c r="D1093" s="37" t="s">
        <v>8147</v>
      </c>
      <c r="E1093" s="37" t="s">
        <v>4409</v>
      </c>
      <c r="F1093" s="37" t="s">
        <v>691</v>
      </c>
      <c r="G1093" s="38">
        <v>15902660</v>
      </c>
      <c r="H1093" s="38">
        <v>0</v>
      </c>
      <c r="I1093" s="38">
        <v>176492038</v>
      </c>
      <c r="J1093" s="38">
        <v>0</v>
      </c>
      <c r="K1093" s="37" t="s">
        <v>8148</v>
      </c>
      <c r="L1093" s="37" t="s">
        <v>5176</v>
      </c>
      <c r="M1093" s="37" t="s">
        <v>3146</v>
      </c>
      <c r="N1093" s="37" t="s">
        <v>3361</v>
      </c>
      <c r="O1093" s="37" t="s">
        <v>3361</v>
      </c>
      <c r="P1093" s="37" t="s">
        <v>7936</v>
      </c>
      <c r="Q1093" s="37"/>
      <c r="S1093" s="8" t="str">
        <f t="shared" si="75"/>
        <v>632_HHMGCty</v>
      </c>
      <c r="T1093" s="8">
        <f t="shared" si="74"/>
        <v>10</v>
      </c>
      <c r="U1093" t="s">
        <v>369</v>
      </c>
    </row>
    <row r="1094" spans="1:21" hidden="1" x14ac:dyDescent="0.25">
      <c r="A1094" s="40">
        <v>45570</v>
      </c>
      <c r="B1094" s="40">
        <v>45570</v>
      </c>
      <c r="C1094" s="37" t="s">
        <v>8149</v>
      </c>
      <c r="D1094" s="37" t="s">
        <v>8150</v>
      </c>
      <c r="E1094" s="37" t="s">
        <v>4409</v>
      </c>
      <c r="F1094" s="37" t="s">
        <v>691</v>
      </c>
      <c r="G1094" s="38">
        <v>30661105</v>
      </c>
      <c r="H1094" s="38">
        <v>0</v>
      </c>
      <c r="I1094" s="38">
        <v>207153143</v>
      </c>
      <c r="J1094" s="38">
        <v>0</v>
      </c>
      <c r="K1094" s="37" t="s">
        <v>8151</v>
      </c>
      <c r="L1094" s="37" t="s">
        <v>8152</v>
      </c>
      <c r="M1094" s="37" t="s">
        <v>3146</v>
      </c>
      <c r="N1094" s="37" t="s">
        <v>6885</v>
      </c>
      <c r="O1094" s="37" t="s">
        <v>6885</v>
      </c>
      <c r="P1094" s="37" t="s">
        <v>7936</v>
      </c>
      <c r="Q1094" s="37"/>
      <c r="S1094" s="8" t="str">
        <f t="shared" si="75"/>
        <v>632_HHMGCty</v>
      </c>
      <c r="T1094" s="8">
        <f t="shared" si="74"/>
        <v>10</v>
      </c>
      <c r="U1094" t="s">
        <v>369</v>
      </c>
    </row>
    <row r="1095" spans="1:21" hidden="1" x14ac:dyDescent="0.25">
      <c r="A1095" s="40">
        <v>45570</v>
      </c>
      <c r="B1095" s="40">
        <v>45570</v>
      </c>
      <c r="C1095" s="37" t="s">
        <v>8153</v>
      </c>
      <c r="D1095" s="37" t="s">
        <v>8154</v>
      </c>
      <c r="E1095" s="37" t="s">
        <v>4409</v>
      </c>
      <c r="F1095" s="37" t="s">
        <v>691</v>
      </c>
      <c r="G1095" s="38">
        <v>1703394</v>
      </c>
      <c r="H1095" s="38">
        <v>0</v>
      </c>
      <c r="I1095" s="38">
        <v>208856537</v>
      </c>
      <c r="J1095" s="38">
        <v>0</v>
      </c>
      <c r="K1095" s="37" t="s">
        <v>3689</v>
      </c>
      <c r="L1095" s="37" t="s">
        <v>3690</v>
      </c>
      <c r="M1095" s="37" t="s">
        <v>3146</v>
      </c>
      <c r="N1095" s="37" t="s">
        <v>6885</v>
      </c>
      <c r="O1095" s="37" t="s">
        <v>6885</v>
      </c>
      <c r="P1095" s="37" t="s">
        <v>4428</v>
      </c>
      <c r="Q1095" s="37"/>
      <c r="S1095" s="8" t="str">
        <f t="shared" si="75"/>
        <v>632_HHMGCty</v>
      </c>
      <c r="T1095" s="8">
        <f t="shared" si="74"/>
        <v>10</v>
      </c>
      <c r="U1095" t="s">
        <v>369</v>
      </c>
    </row>
    <row r="1096" spans="1:21" hidden="1" x14ac:dyDescent="0.25">
      <c r="A1096" s="40">
        <v>45570</v>
      </c>
      <c r="B1096" s="40">
        <v>45570</v>
      </c>
      <c r="C1096" s="37" t="s">
        <v>8155</v>
      </c>
      <c r="D1096" s="37" t="s">
        <v>8156</v>
      </c>
      <c r="E1096" s="37" t="s">
        <v>4409</v>
      </c>
      <c r="F1096" s="37" t="s">
        <v>691</v>
      </c>
      <c r="G1096" s="38">
        <v>70943008</v>
      </c>
      <c r="H1096" s="38">
        <v>0</v>
      </c>
      <c r="I1096" s="38">
        <v>279799545</v>
      </c>
      <c r="J1096" s="38">
        <v>0</v>
      </c>
      <c r="K1096" s="37" t="s">
        <v>3689</v>
      </c>
      <c r="L1096" s="37" t="s">
        <v>3690</v>
      </c>
      <c r="M1096" s="37" t="s">
        <v>3146</v>
      </c>
      <c r="N1096" s="37" t="s">
        <v>8157</v>
      </c>
      <c r="O1096" s="37" t="s">
        <v>8157</v>
      </c>
      <c r="P1096" s="37" t="s">
        <v>4428</v>
      </c>
      <c r="Q1096" s="37"/>
      <c r="S1096" s="8" t="str">
        <f t="shared" si="75"/>
        <v>632_HHMGCty</v>
      </c>
      <c r="T1096" s="8">
        <f t="shared" si="74"/>
        <v>10</v>
      </c>
      <c r="U1096" t="s">
        <v>369</v>
      </c>
    </row>
    <row r="1097" spans="1:21" hidden="1" x14ac:dyDescent="0.25">
      <c r="A1097" s="40">
        <v>45570</v>
      </c>
      <c r="B1097" s="40">
        <v>45570</v>
      </c>
      <c r="C1097" s="37" t="s">
        <v>8155</v>
      </c>
      <c r="D1097" s="37" t="s">
        <v>8158</v>
      </c>
      <c r="E1097" s="37" t="s">
        <v>4409</v>
      </c>
      <c r="F1097" s="37" t="s">
        <v>691</v>
      </c>
      <c r="G1097" s="38">
        <v>7094301</v>
      </c>
      <c r="H1097" s="38">
        <v>0</v>
      </c>
      <c r="I1097" s="38">
        <v>286893846</v>
      </c>
      <c r="J1097" s="38">
        <v>0</v>
      </c>
      <c r="K1097" s="37" t="s">
        <v>3689</v>
      </c>
      <c r="L1097" s="37" t="s">
        <v>3690</v>
      </c>
      <c r="M1097" s="37" t="s">
        <v>3146</v>
      </c>
      <c r="N1097" s="37" t="s">
        <v>8157</v>
      </c>
      <c r="O1097" s="37" t="s">
        <v>8157</v>
      </c>
      <c r="P1097" s="37" t="s">
        <v>4428</v>
      </c>
      <c r="Q1097" s="37"/>
      <c r="S1097" s="8" t="str">
        <f t="shared" si="75"/>
        <v>632_HHMGCty</v>
      </c>
      <c r="T1097" s="8">
        <f t="shared" si="74"/>
        <v>10</v>
      </c>
      <c r="U1097" t="s">
        <v>369</v>
      </c>
    </row>
    <row r="1098" spans="1:21" hidden="1" x14ac:dyDescent="0.25">
      <c r="A1098" s="40">
        <v>45570</v>
      </c>
      <c r="B1098" s="40">
        <v>45570</v>
      </c>
      <c r="C1098" s="37" t="s">
        <v>8155</v>
      </c>
      <c r="D1098" s="37" t="s">
        <v>8159</v>
      </c>
      <c r="E1098" s="37" t="s">
        <v>4409</v>
      </c>
      <c r="F1098" s="37" t="s">
        <v>691</v>
      </c>
      <c r="G1098" s="38">
        <v>7094301</v>
      </c>
      <c r="H1098" s="38">
        <v>0</v>
      </c>
      <c r="I1098" s="38">
        <v>293988147</v>
      </c>
      <c r="J1098" s="38">
        <v>0</v>
      </c>
      <c r="K1098" s="37" t="s">
        <v>3689</v>
      </c>
      <c r="L1098" s="37" t="s">
        <v>3690</v>
      </c>
      <c r="M1098" s="37" t="s">
        <v>3146</v>
      </c>
      <c r="N1098" s="37" t="s">
        <v>8157</v>
      </c>
      <c r="O1098" s="37" t="s">
        <v>8157</v>
      </c>
      <c r="P1098" s="37" t="s">
        <v>4428</v>
      </c>
      <c r="Q1098" s="37"/>
      <c r="S1098" s="8" t="str">
        <f t="shared" si="75"/>
        <v>632_HHMGCty</v>
      </c>
      <c r="T1098" s="8">
        <f t="shared" si="74"/>
        <v>10</v>
      </c>
      <c r="U1098" t="s">
        <v>369</v>
      </c>
    </row>
    <row r="1099" spans="1:21" hidden="1" x14ac:dyDescent="0.25">
      <c r="A1099" s="40">
        <v>45570</v>
      </c>
      <c r="B1099" s="40">
        <v>45570</v>
      </c>
      <c r="C1099" s="37" t="s">
        <v>8155</v>
      </c>
      <c r="D1099" s="37" t="s">
        <v>8160</v>
      </c>
      <c r="E1099" s="37" t="s">
        <v>4409</v>
      </c>
      <c r="F1099" s="37" t="s">
        <v>691</v>
      </c>
      <c r="G1099" s="38">
        <v>3547151</v>
      </c>
      <c r="H1099" s="38">
        <v>0</v>
      </c>
      <c r="I1099" s="38">
        <v>297535298</v>
      </c>
      <c r="J1099" s="38">
        <v>0</v>
      </c>
      <c r="K1099" s="37" t="s">
        <v>3689</v>
      </c>
      <c r="L1099" s="37" t="s">
        <v>3690</v>
      </c>
      <c r="M1099" s="37" t="s">
        <v>3146</v>
      </c>
      <c r="N1099" s="37" t="s">
        <v>8157</v>
      </c>
      <c r="O1099" s="37" t="s">
        <v>8157</v>
      </c>
      <c r="P1099" s="37" t="s">
        <v>4428</v>
      </c>
      <c r="Q1099" s="37"/>
      <c r="S1099" s="8" t="str">
        <f t="shared" si="75"/>
        <v>632_HHMGCty</v>
      </c>
      <c r="T1099" s="8">
        <f t="shared" si="74"/>
        <v>10</v>
      </c>
      <c r="U1099" t="s">
        <v>369</v>
      </c>
    </row>
    <row r="1100" spans="1:21" hidden="1" x14ac:dyDescent="0.25">
      <c r="A1100" s="40">
        <v>45570</v>
      </c>
      <c r="B1100" s="40">
        <v>45570</v>
      </c>
      <c r="C1100" s="37" t="s">
        <v>8161</v>
      </c>
      <c r="D1100" s="37" t="s">
        <v>8162</v>
      </c>
      <c r="E1100" s="37" t="s">
        <v>4409</v>
      </c>
      <c r="F1100" s="37" t="s">
        <v>691</v>
      </c>
      <c r="G1100" s="38">
        <v>2213144</v>
      </c>
      <c r="H1100" s="38">
        <v>0</v>
      </c>
      <c r="I1100" s="38">
        <v>299748442</v>
      </c>
      <c r="J1100" s="38">
        <v>0</v>
      </c>
      <c r="K1100" s="37" t="s">
        <v>3689</v>
      </c>
      <c r="L1100" s="37" t="s">
        <v>3690</v>
      </c>
      <c r="M1100" s="37" t="s">
        <v>3146</v>
      </c>
      <c r="N1100" s="37" t="s">
        <v>8163</v>
      </c>
      <c r="O1100" s="37" t="s">
        <v>8163</v>
      </c>
      <c r="P1100" s="37" t="s">
        <v>4428</v>
      </c>
      <c r="Q1100" s="37"/>
      <c r="S1100" s="8" t="str">
        <f t="shared" si="75"/>
        <v>632_HHMGCty</v>
      </c>
      <c r="T1100" s="8">
        <f t="shared" si="74"/>
        <v>10</v>
      </c>
      <c r="U1100" t="s">
        <v>369</v>
      </c>
    </row>
    <row r="1101" spans="1:21" hidden="1" x14ac:dyDescent="0.25">
      <c r="A1101" s="40">
        <v>45570</v>
      </c>
      <c r="B1101" s="40">
        <v>45570</v>
      </c>
      <c r="C1101" s="37" t="s">
        <v>8164</v>
      </c>
      <c r="D1101" s="37" t="s">
        <v>8165</v>
      </c>
      <c r="E1101" s="37" t="s">
        <v>4409</v>
      </c>
      <c r="F1101" s="37" t="s">
        <v>691</v>
      </c>
      <c r="G1101" s="38">
        <v>75073811</v>
      </c>
      <c r="H1101" s="38">
        <v>0</v>
      </c>
      <c r="I1101" s="38">
        <v>374822253</v>
      </c>
      <c r="J1101" s="38">
        <v>0</v>
      </c>
      <c r="K1101" s="37" t="s">
        <v>4633</v>
      </c>
      <c r="L1101" s="37" t="s">
        <v>4634</v>
      </c>
      <c r="M1101" s="37" t="s">
        <v>3146</v>
      </c>
      <c r="N1101" s="37" t="s">
        <v>366</v>
      </c>
      <c r="O1101" s="37" t="s">
        <v>8166</v>
      </c>
      <c r="P1101" s="37" t="s">
        <v>4428</v>
      </c>
      <c r="Q1101" s="37"/>
      <c r="S1101" s="8" t="str">
        <f t="shared" si="75"/>
        <v>632_HHMGCty</v>
      </c>
      <c r="T1101" s="8">
        <f t="shared" si="74"/>
        <v>10</v>
      </c>
      <c r="U1101" t="s">
        <v>369</v>
      </c>
    </row>
    <row r="1102" spans="1:21" hidden="1" x14ac:dyDescent="0.25">
      <c r="A1102" s="40">
        <v>45570</v>
      </c>
      <c r="B1102" s="40">
        <v>45570</v>
      </c>
      <c r="C1102" s="37" t="s">
        <v>8167</v>
      </c>
      <c r="D1102" s="37" t="s">
        <v>8168</v>
      </c>
      <c r="E1102" s="37" t="s">
        <v>4409</v>
      </c>
      <c r="F1102" s="37" t="s">
        <v>691</v>
      </c>
      <c r="G1102" s="38">
        <v>28449861</v>
      </c>
      <c r="H1102" s="38">
        <v>0</v>
      </c>
      <c r="I1102" s="38">
        <v>403272114</v>
      </c>
      <c r="J1102" s="38">
        <v>0</v>
      </c>
      <c r="K1102" s="37" t="s">
        <v>736</v>
      </c>
      <c r="L1102" s="37" t="s">
        <v>737</v>
      </c>
      <c r="M1102" s="37" t="s">
        <v>3146</v>
      </c>
      <c r="N1102" s="37" t="s">
        <v>3451</v>
      </c>
      <c r="O1102" s="37" t="s">
        <v>3451</v>
      </c>
      <c r="P1102" s="37" t="s">
        <v>7936</v>
      </c>
      <c r="Q1102" s="37"/>
      <c r="S1102" s="8" t="str">
        <f t="shared" si="75"/>
        <v>632_HHMGCty</v>
      </c>
      <c r="T1102" s="8">
        <f t="shared" si="74"/>
        <v>10</v>
      </c>
      <c r="U1102" t="s">
        <v>369</v>
      </c>
    </row>
    <row r="1103" spans="1:21" hidden="1" x14ac:dyDescent="0.25">
      <c r="A1103" s="40">
        <v>45570</v>
      </c>
      <c r="B1103" s="40">
        <v>45570</v>
      </c>
      <c r="C1103" s="37" t="s">
        <v>8167</v>
      </c>
      <c r="D1103" s="37" t="s">
        <v>8169</v>
      </c>
      <c r="E1103" s="37" t="s">
        <v>4409</v>
      </c>
      <c r="F1103" s="37" t="s">
        <v>691</v>
      </c>
      <c r="G1103" s="38">
        <v>2844986</v>
      </c>
      <c r="H1103" s="38">
        <v>0</v>
      </c>
      <c r="I1103" s="38">
        <v>406117100</v>
      </c>
      <c r="J1103" s="38">
        <v>0</v>
      </c>
      <c r="K1103" s="37" t="s">
        <v>736</v>
      </c>
      <c r="L1103" s="37" t="s">
        <v>737</v>
      </c>
      <c r="M1103" s="37" t="s">
        <v>3146</v>
      </c>
      <c r="N1103" s="37" t="s">
        <v>3451</v>
      </c>
      <c r="O1103" s="37" t="s">
        <v>3451</v>
      </c>
      <c r="P1103" s="37" t="s">
        <v>7936</v>
      </c>
      <c r="Q1103" s="37"/>
      <c r="S1103" s="8" t="str">
        <f t="shared" si="75"/>
        <v>632_HHMGCty</v>
      </c>
      <c r="T1103" s="8">
        <f t="shared" si="74"/>
        <v>10</v>
      </c>
      <c r="U1103" t="s">
        <v>369</v>
      </c>
    </row>
    <row r="1104" spans="1:21" hidden="1" x14ac:dyDescent="0.25">
      <c r="A1104" s="40">
        <v>45570</v>
      </c>
      <c r="B1104" s="40">
        <v>45570</v>
      </c>
      <c r="C1104" s="37" t="s">
        <v>8170</v>
      </c>
      <c r="D1104" s="37" t="s">
        <v>8171</v>
      </c>
      <c r="E1104" s="37" t="s">
        <v>4409</v>
      </c>
      <c r="F1104" s="37" t="s">
        <v>691</v>
      </c>
      <c r="G1104" s="38">
        <v>338187</v>
      </c>
      <c r="H1104" s="38">
        <v>0</v>
      </c>
      <c r="I1104" s="38">
        <v>406455287</v>
      </c>
      <c r="J1104" s="38">
        <v>0</v>
      </c>
      <c r="K1104" s="37" t="s">
        <v>4571</v>
      </c>
      <c r="L1104" s="37" t="s">
        <v>4572</v>
      </c>
      <c r="M1104" s="37" t="s">
        <v>3146</v>
      </c>
      <c r="N1104" s="37" t="s">
        <v>3548</v>
      </c>
      <c r="O1104" s="37" t="s">
        <v>3548</v>
      </c>
      <c r="P1104" s="37" t="s">
        <v>4428</v>
      </c>
      <c r="Q1104" s="37"/>
      <c r="S1104" s="8" t="str">
        <f t="shared" si="75"/>
        <v>632_HHMGCty</v>
      </c>
      <c r="T1104" s="8">
        <f t="shared" si="74"/>
        <v>10</v>
      </c>
      <c r="U1104" t="s">
        <v>369</v>
      </c>
    </row>
    <row r="1105" spans="1:21" hidden="1" x14ac:dyDescent="0.25">
      <c r="A1105" s="40">
        <v>45570</v>
      </c>
      <c r="B1105" s="40">
        <v>45570</v>
      </c>
      <c r="C1105" s="37" t="s">
        <v>8172</v>
      </c>
      <c r="D1105" s="37" t="s">
        <v>8173</v>
      </c>
      <c r="E1105" s="37" t="s">
        <v>4409</v>
      </c>
      <c r="F1105" s="37" t="s">
        <v>691</v>
      </c>
      <c r="G1105" s="38">
        <v>1422493</v>
      </c>
      <c r="H1105" s="38">
        <v>0</v>
      </c>
      <c r="I1105" s="38">
        <v>407877780</v>
      </c>
      <c r="J1105" s="38">
        <v>0</v>
      </c>
      <c r="K1105" s="37" t="s">
        <v>4571</v>
      </c>
      <c r="L1105" s="37" t="s">
        <v>4572</v>
      </c>
      <c r="M1105" s="37" t="s">
        <v>3146</v>
      </c>
      <c r="N1105" s="37" t="s">
        <v>3451</v>
      </c>
      <c r="O1105" s="37" t="s">
        <v>3451</v>
      </c>
      <c r="P1105" s="37" t="s">
        <v>4428</v>
      </c>
      <c r="Q1105" s="37"/>
      <c r="S1105" s="8" t="str">
        <f t="shared" si="75"/>
        <v>632_HHMGCty</v>
      </c>
      <c r="T1105" s="8">
        <f t="shared" si="74"/>
        <v>10</v>
      </c>
      <c r="U1105" t="s">
        <v>369</v>
      </c>
    </row>
    <row r="1106" spans="1:21" hidden="1" x14ac:dyDescent="0.25">
      <c r="A1106" s="40">
        <v>45570</v>
      </c>
      <c r="B1106" s="40">
        <v>45570</v>
      </c>
      <c r="C1106" s="37" t="s">
        <v>8174</v>
      </c>
      <c r="D1106" s="37" t="s">
        <v>8175</v>
      </c>
      <c r="E1106" s="37" t="s">
        <v>4409</v>
      </c>
      <c r="F1106" s="37" t="s">
        <v>691</v>
      </c>
      <c r="G1106" s="38">
        <v>1202058</v>
      </c>
      <c r="H1106" s="38">
        <v>0</v>
      </c>
      <c r="I1106" s="38">
        <v>409079838</v>
      </c>
      <c r="J1106" s="38">
        <v>0</v>
      </c>
      <c r="K1106" s="37" t="s">
        <v>4571</v>
      </c>
      <c r="L1106" s="37" t="s">
        <v>4572</v>
      </c>
      <c r="M1106" s="37" t="s">
        <v>3146</v>
      </c>
      <c r="N1106" s="37" t="s">
        <v>3350</v>
      </c>
      <c r="O1106" s="37" t="s">
        <v>3350</v>
      </c>
      <c r="P1106" s="37" t="s">
        <v>4428</v>
      </c>
      <c r="Q1106" s="37"/>
      <c r="S1106" s="8" t="str">
        <f t="shared" si="75"/>
        <v>632_HHMGCty</v>
      </c>
      <c r="T1106" s="8">
        <f t="shared" si="74"/>
        <v>10</v>
      </c>
      <c r="U1106" t="s">
        <v>369</v>
      </c>
    </row>
    <row r="1107" spans="1:21" hidden="1" x14ac:dyDescent="0.25">
      <c r="A1107" s="40">
        <v>45570</v>
      </c>
      <c r="B1107" s="40">
        <v>45570</v>
      </c>
      <c r="C1107" s="37" t="s">
        <v>8176</v>
      </c>
      <c r="D1107" s="37" t="s">
        <v>8177</v>
      </c>
      <c r="E1107" s="37" t="s">
        <v>4409</v>
      </c>
      <c r="F1107" s="37" t="s">
        <v>691</v>
      </c>
      <c r="G1107" s="38">
        <v>1588483</v>
      </c>
      <c r="H1107" s="38">
        <v>0</v>
      </c>
      <c r="I1107" s="38">
        <v>410668321</v>
      </c>
      <c r="J1107" s="38">
        <v>0</v>
      </c>
      <c r="K1107" s="37" t="s">
        <v>4571</v>
      </c>
      <c r="L1107" s="37" t="s">
        <v>4572</v>
      </c>
      <c r="M1107" s="37" t="s">
        <v>3146</v>
      </c>
      <c r="N1107" s="37" t="s">
        <v>3438</v>
      </c>
      <c r="O1107" s="37" t="s">
        <v>3438</v>
      </c>
      <c r="P1107" s="37" t="s">
        <v>4428</v>
      </c>
      <c r="Q1107" s="37"/>
      <c r="S1107" s="8" t="str">
        <f t="shared" si="75"/>
        <v>632_HHMGCty</v>
      </c>
      <c r="T1107" s="8">
        <f t="shared" si="74"/>
        <v>10</v>
      </c>
      <c r="U1107" t="s">
        <v>369</v>
      </c>
    </row>
    <row r="1108" spans="1:21" hidden="1" x14ac:dyDescent="0.25">
      <c r="A1108" s="40">
        <v>45570</v>
      </c>
      <c r="B1108" s="40">
        <v>45570</v>
      </c>
      <c r="C1108" s="37" t="s">
        <v>8178</v>
      </c>
      <c r="D1108" s="37" t="s">
        <v>8179</v>
      </c>
      <c r="E1108" s="37" t="s">
        <v>4409</v>
      </c>
      <c r="F1108" s="37" t="s">
        <v>691</v>
      </c>
      <c r="G1108" s="38">
        <v>5410994</v>
      </c>
      <c r="H1108" s="38">
        <v>0</v>
      </c>
      <c r="I1108" s="38">
        <v>416079315</v>
      </c>
      <c r="J1108" s="38">
        <v>0</v>
      </c>
      <c r="K1108" s="37" t="s">
        <v>699</v>
      </c>
      <c r="L1108" s="37" t="s">
        <v>700</v>
      </c>
      <c r="M1108" s="37" t="s">
        <v>3146</v>
      </c>
      <c r="N1108" s="37" t="s">
        <v>3548</v>
      </c>
      <c r="O1108" s="37" t="s">
        <v>3548</v>
      </c>
      <c r="P1108" s="37" t="s">
        <v>4428</v>
      </c>
      <c r="Q1108" s="37"/>
      <c r="S1108" s="8" t="str">
        <f t="shared" si="75"/>
        <v>632_HHMGCty</v>
      </c>
      <c r="T1108" s="8">
        <f t="shared" si="74"/>
        <v>10</v>
      </c>
      <c r="U1108" t="s">
        <v>369</v>
      </c>
    </row>
    <row r="1109" spans="1:21" hidden="1" x14ac:dyDescent="0.25">
      <c r="A1109" s="40">
        <v>45570</v>
      </c>
      <c r="B1109" s="40">
        <v>45570</v>
      </c>
      <c r="C1109" s="37" t="s">
        <v>8178</v>
      </c>
      <c r="D1109" s="37" t="s">
        <v>8180</v>
      </c>
      <c r="E1109" s="37" t="s">
        <v>4409</v>
      </c>
      <c r="F1109" s="37" t="s">
        <v>691</v>
      </c>
      <c r="G1109" s="38">
        <v>676374</v>
      </c>
      <c r="H1109" s="38">
        <v>0</v>
      </c>
      <c r="I1109" s="38">
        <v>416755689</v>
      </c>
      <c r="J1109" s="38">
        <v>0</v>
      </c>
      <c r="K1109" s="37" t="s">
        <v>699</v>
      </c>
      <c r="L1109" s="37" t="s">
        <v>700</v>
      </c>
      <c r="M1109" s="37" t="s">
        <v>3146</v>
      </c>
      <c r="N1109" s="37" t="s">
        <v>3548</v>
      </c>
      <c r="O1109" s="37" t="s">
        <v>3548</v>
      </c>
      <c r="P1109" s="37" t="s">
        <v>4428</v>
      </c>
      <c r="Q1109" s="37"/>
      <c r="S1109" s="8" t="str">
        <f t="shared" si="75"/>
        <v>632_HHMGCty</v>
      </c>
      <c r="T1109" s="8">
        <f t="shared" si="74"/>
        <v>10</v>
      </c>
      <c r="U1109" t="s">
        <v>369</v>
      </c>
    </row>
    <row r="1110" spans="1:21" hidden="1" x14ac:dyDescent="0.25">
      <c r="A1110" s="40">
        <v>45570</v>
      </c>
      <c r="B1110" s="40">
        <v>45570</v>
      </c>
      <c r="C1110" s="37" t="s">
        <v>8181</v>
      </c>
      <c r="D1110" s="37" t="s">
        <v>8182</v>
      </c>
      <c r="E1110" s="37" t="s">
        <v>4409</v>
      </c>
      <c r="F1110" s="37" t="s">
        <v>691</v>
      </c>
      <c r="G1110" s="38">
        <v>676374</v>
      </c>
      <c r="H1110" s="38">
        <v>0</v>
      </c>
      <c r="I1110" s="38">
        <v>417432063</v>
      </c>
      <c r="J1110" s="38">
        <v>0</v>
      </c>
      <c r="K1110" s="37" t="s">
        <v>1079</v>
      </c>
      <c r="L1110" s="37" t="s">
        <v>1080</v>
      </c>
      <c r="M1110" s="37" t="s">
        <v>3146</v>
      </c>
      <c r="N1110" s="37" t="s">
        <v>3548</v>
      </c>
      <c r="O1110" s="37" t="s">
        <v>3548</v>
      </c>
      <c r="P1110" s="37" t="s">
        <v>4428</v>
      </c>
      <c r="Q1110" s="37"/>
      <c r="S1110" s="8" t="str">
        <f t="shared" si="75"/>
        <v>632_HHMGCty</v>
      </c>
      <c r="T1110" s="8">
        <f t="shared" si="74"/>
        <v>10</v>
      </c>
      <c r="U1110" t="s">
        <v>369</v>
      </c>
    </row>
    <row r="1111" spans="1:21" hidden="1" x14ac:dyDescent="0.25">
      <c r="A1111" s="40">
        <v>45570</v>
      </c>
      <c r="B1111" s="40">
        <v>45570</v>
      </c>
      <c r="C1111" s="37" t="s">
        <v>8183</v>
      </c>
      <c r="D1111" s="37" t="s">
        <v>8184</v>
      </c>
      <c r="E1111" s="37" t="s">
        <v>4409</v>
      </c>
      <c r="F1111" s="37" t="s">
        <v>691</v>
      </c>
      <c r="G1111" s="38">
        <v>15884828</v>
      </c>
      <c r="H1111" s="38">
        <v>0</v>
      </c>
      <c r="I1111" s="38">
        <v>433316891</v>
      </c>
      <c r="J1111" s="38">
        <v>0</v>
      </c>
      <c r="K1111" s="37" t="s">
        <v>3863</v>
      </c>
      <c r="L1111" s="37" t="s">
        <v>3864</v>
      </c>
      <c r="M1111" s="37" t="s">
        <v>3146</v>
      </c>
      <c r="N1111" s="37" t="s">
        <v>3438</v>
      </c>
      <c r="O1111" s="37" t="s">
        <v>3438</v>
      </c>
      <c r="P1111" s="37" t="s">
        <v>7936</v>
      </c>
      <c r="Q1111" s="37"/>
      <c r="S1111" s="8" t="str">
        <f t="shared" si="75"/>
        <v>632_HHMGCty</v>
      </c>
      <c r="T1111" s="8">
        <f t="shared" si="74"/>
        <v>10</v>
      </c>
      <c r="U1111" t="s">
        <v>369</v>
      </c>
    </row>
    <row r="1112" spans="1:21" hidden="1" x14ac:dyDescent="0.25">
      <c r="A1112" s="40">
        <v>45570</v>
      </c>
      <c r="B1112" s="40">
        <v>45570</v>
      </c>
      <c r="C1112" s="37" t="s">
        <v>8185</v>
      </c>
      <c r="D1112" s="37" t="s">
        <v>8186</v>
      </c>
      <c r="E1112" s="37" t="s">
        <v>4409</v>
      </c>
      <c r="F1112" s="37" t="s">
        <v>691</v>
      </c>
      <c r="G1112" s="38">
        <v>15884828</v>
      </c>
      <c r="H1112" s="38">
        <v>0</v>
      </c>
      <c r="I1112" s="38">
        <v>449201719</v>
      </c>
      <c r="J1112" s="38">
        <v>0</v>
      </c>
      <c r="K1112" s="37" t="s">
        <v>3863</v>
      </c>
      <c r="L1112" s="37" t="s">
        <v>3864</v>
      </c>
      <c r="M1112" s="37" t="s">
        <v>3146</v>
      </c>
      <c r="N1112" s="37" t="s">
        <v>3438</v>
      </c>
      <c r="O1112" s="37" t="s">
        <v>3438</v>
      </c>
      <c r="P1112" s="37" t="s">
        <v>7936</v>
      </c>
      <c r="Q1112" s="37"/>
      <c r="S1112" s="8" t="str">
        <f t="shared" si="75"/>
        <v>632_HHMGCty</v>
      </c>
      <c r="T1112" s="8">
        <f t="shared" si="74"/>
        <v>10</v>
      </c>
      <c r="U1112" t="s">
        <v>369</v>
      </c>
    </row>
    <row r="1113" spans="1:21" hidden="1" x14ac:dyDescent="0.25">
      <c r="A1113" s="40">
        <v>45572</v>
      </c>
      <c r="B1113" s="40">
        <v>45572</v>
      </c>
      <c r="C1113" s="37" t="s">
        <v>8187</v>
      </c>
      <c r="D1113" s="37" t="s">
        <v>8188</v>
      </c>
      <c r="E1113" s="37" t="s">
        <v>4409</v>
      </c>
      <c r="F1113" s="37" t="s">
        <v>549</v>
      </c>
      <c r="G1113" s="38">
        <v>2450000</v>
      </c>
      <c r="H1113" s="38">
        <v>0</v>
      </c>
      <c r="I1113" s="38">
        <v>451651719</v>
      </c>
      <c r="J1113" s="38">
        <v>0</v>
      </c>
      <c r="K1113" s="37" t="s">
        <v>4099</v>
      </c>
      <c r="L1113" s="37" t="s">
        <v>4100</v>
      </c>
      <c r="M1113" s="37" t="s">
        <v>3119</v>
      </c>
      <c r="N1113" s="37" t="s">
        <v>4421</v>
      </c>
      <c r="O1113" s="37" t="s">
        <v>4421</v>
      </c>
      <c r="P1113" s="37" t="s">
        <v>4412</v>
      </c>
      <c r="Q1113" s="37"/>
      <c r="S1113" s="8" t="str">
        <f t="shared" si="75"/>
        <v>641.QCOffline</v>
      </c>
      <c r="T1113" s="8">
        <f t="shared" si="74"/>
        <v>10</v>
      </c>
      <c r="U1113" t="s">
        <v>369</v>
      </c>
    </row>
    <row r="1114" spans="1:21" hidden="1" x14ac:dyDescent="0.25">
      <c r="A1114" s="40">
        <v>45573</v>
      </c>
      <c r="B1114" s="40">
        <v>45573</v>
      </c>
      <c r="C1114" s="37" t="s">
        <v>7942</v>
      </c>
      <c r="D1114" s="37" t="s">
        <v>8189</v>
      </c>
      <c r="E1114" s="37" t="s">
        <v>4409</v>
      </c>
      <c r="F1114" s="37" t="s">
        <v>856</v>
      </c>
      <c r="G1114" s="38">
        <v>532579</v>
      </c>
      <c r="H1114" s="38">
        <v>0</v>
      </c>
      <c r="I1114" s="38">
        <v>452184298</v>
      </c>
      <c r="J1114" s="38">
        <v>0</v>
      </c>
      <c r="K1114" s="37"/>
      <c r="L1114" s="37"/>
      <c r="M1114" s="37" t="s">
        <v>3121</v>
      </c>
      <c r="N1114" s="37" t="s">
        <v>8190</v>
      </c>
      <c r="O1114" s="37" t="s">
        <v>8191</v>
      </c>
      <c r="P1114" s="37" t="s">
        <v>4412</v>
      </c>
      <c r="Q1114" s="37"/>
      <c r="S1114" s="8" t="str">
        <f t="shared" si="75"/>
        <v>641.QCOnline</v>
      </c>
      <c r="T1114" s="8">
        <f t="shared" si="74"/>
        <v>10</v>
      </c>
      <c r="U1114" t="s">
        <v>369</v>
      </c>
    </row>
    <row r="1115" spans="1:21" hidden="1" x14ac:dyDescent="0.25">
      <c r="A1115" s="40">
        <v>45573</v>
      </c>
      <c r="B1115" s="40">
        <v>45573</v>
      </c>
      <c r="C1115" s="37" t="s">
        <v>7942</v>
      </c>
      <c r="D1115" s="37" t="s">
        <v>8192</v>
      </c>
      <c r="E1115" s="37" t="s">
        <v>4409</v>
      </c>
      <c r="F1115" s="37" t="s">
        <v>856</v>
      </c>
      <c r="G1115" s="38">
        <v>2514257</v>
      </c>
      <c r="H1115" s="38">
        <v>0</v>
      </c>
      <c r="I1115" s="38">
        <v>454698555</v>
      </c>
      <c r="J1115" s="38">
        <v>0</v>
      </c>
      <c r="K1115" s="37"/>
      <c r="L1115" s="37"/>
      <c r="M1115" s="37" t="s">
        <v>3121</v>
      </c>
      <c r="N1115" s="37" t="s">
        <v>4089</v>
      </c>
      <c r="O1115" s="37" t="s">
        <v>4090</v>
      </c>
      <c r="P1115" s="37" t="s">
        <v>4412</v>
      </c>
      <c r="Q1115" s="37"/>
      <c r="S1115" s="8" t="str">
        <f t="shared" si="75"/>
        <v>641.QCOnline</v>
      </c>
      <c r="T1115" s="8">
        <f t="shared" si="74"/>
        <v>10</v>
      </c>
      <c r="U1115" t="s">
        <v>369</v>
      </c>
    </row>
    <row r="1116" spans="1:21" hidden="1" x14ac:dyDescent="0.25">
      <c r="A1116" s="40">
        <v>45573</v>
      </c>
      <c r="B1116" s="40">
        <v>45573</v>
      </c>
      <c r="C1116" s="37" t="s">
        <v>7942</v>
      </c>
      <c r="D1116" s="37" t="s">
        <v>8193</v>
      </c>
      <c r="E1116" s="37" t="s">
        <v>4409</v>
      </c>
      <c r="F1116" s="37" t="s">
        <v>856</v>
      </c>
      <c r="G1116" s="38">
        <v>6386653</v>
      </c>
      <c r="H1116" s="38">
        <v>0</v>
      </c>
      <c r="I1116" s="38">
        <v>461085208</v>
      </c>
      <c r="J1116" s="38">
        <v>0</v>
      </c>
      <c r="K1116" s="37"/>
      <c r="L1116" s="37"/>
      <c r="M1116" s="37" t="s">
        <v>3121</v>
      </c>
      <c r="N1116" s="37" t="s">
        <v>4421</v>
      </c>
      <c r="O1116" s="37" t="s">
        <v>4421</v>
      </c>
      <c r="P1116" s="37" t="s">
        <v>4412</v>
      </c>
      <c r="Q1116" s="37"/>
      <c r="S1116" s="8" t="str">
        <f t="shared" si="75"/>
        <v>641.QCOnline</v>
      </c>
      <c r="T1116" s="8">
        <f t="shared" si="74"/>
        <v>10</v>
      </c>
      <c r="U1116" t="s">
        <v>369</v>
      </c>
    </row>
    <row r="1117" spans="1:21" hidden="1" x14ac:dyDescent="0.25">
      <c r="A1117" s="40">
        <v>45573</v>
      </c>
      <c r="B1117" s="40">
        <v>45573</v>
      </c>
      <c r="C1117" s="37" t="s">
        <v>7942</v>
      </c>
      <c r="D1117" s="37" t="s">
        <v>8194</v>
      </c>
      <c r="E1117" s="37" t="s">
        <v>4409</v>
      </c>
      <c r="F1117" s="37" t="s">
        <v>856</v>
      </c>
      <c r="G1117" s="38">
        <v>3817194</v>
      </c>
      <c r="H1117" s="38">
        <v>0</v>
      </c>
      <c r="I1117" s="38">
        <v>464902402</v>
      </c>
      <c r="J1117" s="38">
        <v>0</v>
      </c>
      <c r="K1117" s="37"/>
      <c r="L1117" s="37"/>
      <c r="M1117" s="37" t="s">
        <v>3121</v>
      </c>
      <c r="N1117" s="37" t="s">
        <v>4410</v>
      </c>
      <c r="O1117" s="37" t="s">
        <v>4411</v>
      </c>
      <c r="P1117" s="37" t="s">
        <v>4412</v>
      </c>
      <c r="Q1117" s="37"/>
      <c r="S1117" s="8" t="str">
        <f t="shared" si="75"/>
        <v>641.QCOnline</v>
      </c>
      <c r="T1117" s="8">
        <f t="shared" si="74"/>
        <v>10</v>
      </c>
      <c r="U1117" t="s">
        <v>369</v>
      </c>
    </row>
    <row r="1118" spans="1:21" hidden="1" x14ac:dyDescent="0.25">
      <c r="A1118" s="40">
        <v>45573</v>
      </c>
      <c r="B1118" s="40">
        <v>45573</v>
      </c>
      <c r="C1118" s="37" t="s">
        <v>7942</v>
      </c>
      <c r="D1118" s="37" t="s">
        <v>8195</v>
      </c>
      <c r="E1118" s="37" t="s">
        <v>4409</v>
      </c>
      <c r="F1118" s="37" t="s">
        <v>856</v>
      </c>
      <c r="G1118" s="38">
        <v>3500000</v>
      </c>
      <c r="H1118" s="38">
        <v>0</v>
      </c>
      <c r="I1118" s="38">
        <v>468402402</v>
      </c>
      <c r="J1118" s="38">
        <v>0</v>
      </c>
      <c r="K1118" s="37"/>
      <c r="L1118" s="37"/>
      <c r="M1118" s="37" t="s">
        <v>3121</v>
      </c>
      <c r="N1118" s="37" t="s">
        <v>4147</v>
      </c>
      <c r="O1118" s="37" t="s">
        <v>4147</v>
      </c>
      <c r="P1118" s="37" t="s">
        <v>4412</v>
      </c>
      <c r="Q1118" s="37"/>
      <c r="S1118" s="8" t="str">
        <f t="shared" si="75"/>
        <v>641.QCOnline</v>
      </c>
      <c r="T1118" s="8">
        <f t="shared" si="74"/>
        <v>10</v>
      </c>
      <c r="U1118" t="s">
        <v>369</v>
      </c>
    </row>
    <row r="1119" spans="1:21" hidden="1" x14ac:dyDescent="0.25">
      <c r="A1119" s="40">
        <v>45573</v>
      </c>
      <c r="B1119" s="40">
        <v>45573</v>
      </c>
      <c r="C1119" s="37" t="s">
        <v>7942</v>
      </c>
      <c r="D1119" s="37" t="s">
        <v>8196</v>
      </c>
      <c r="E1119" s="37" t="s">
        <v>4409</v>
      </c>
      <c r="F1119" s="37" t="s">
        <v>856</v>
      </c>
      <c r="G1119" s="38">
        <v>1638942</v>
      </c>
      <c r="H1119" s="38">
        <v>0</v>
      </c>
      <c r="I1119" s="38">
        <v>470041344</v>
      </c>
      <c r="J1119" s="38">
        <v>0</v>
      </c>
      <c r="K1119" s="37"/>
      <c r="L1119" s="37"/>
      <c r="M1119" s="37" t="s">
        <v>3121</v>
      </c>
      <c r="N1119" s="37" t="s">
        <v>4147</v>
      </c>
      <c r="O1119" s="37" t="s">
        <v>4147</v>
      </c>
      <c r="P1119" s="37" t="s">
        <v>4412</v>
      </c>
      <c r="Q1119" s="37"/>
      <c r="S1119" s="8" t="str">
        <f t="shared" si="75"/>
        <v>641.QCOnline</v>
      </c>
      <c r="T1119" s="8">
        <f t="shared" si="74"/>
        <v>10</v>
      </c>
      <c r="U1119" t="s">
        <v>369</v>
      </c>
    </row>
    <row r="1120" spans="1:21" hidden="1" x14ac:dyDescent="0.25">
      <c r="A1120" s="40">
        <v>45575</v>
      </c>
      <c r="B1120" s="40">
        <v>45575</v>
      </c>
      <c r="C1120" s="37" t="s">
        <v>8098</v>
      </c>
      <c r="D1120" s="37" t="s">
        <v>8099</v>
      </c>
      <c r="E1120" s="37" t="s">
        <v>4409</v>
      </c>
      <c r="F1120" s="37" t="s">
        <v>691</v>
      </c>
      <c r="G1120" s="38">
        <v>13636364</v>
      </c>
      <c r="H1120" s="38">
        <v>0</v>
      </c>
      <c r="I1120" s="38">
        <v>483677708</v>
      </c>
      <c r="J1120" s="38">
        <v>0</v>
      </c>
      <c r="K1120" s="37" t="s">
        <v>1089</v>
      </c>
      <c r="L1120" s="37" t="s">
        <v>292</v>
      </c>
      <c r="M1120" s="37" t="s">
        <v>3148</v>
      </c>
      <c r="N1120" s="37" t="s">
        <v>6746</v>
      </c>
      <c r="O1120" s="37" t="s">
        <v>6746</v>
      </c>
      <c r="P1120" s="37" t="s">
        <v>7936</v>
      </c>
      <c r="Q1120" s="37"/>
      <c r="S1120" s="8" t="str">
        <f t="shared" si="75"/>
        <v>632_Thuongnong</v>
      </c>
      <c r="T1120" s="8">
        <f t="shared" si="74"/>
        <v>10</v>
      </c>
      <c r="U1120" t="s">
        <v>369</v>
      </c>
    </row>
    <row r="1121" spans="1:21" hidden="1" x14ac:dyDescent="0.25">
      <c r="A1121" s="40">
        <v>45580</v>
      </c>
      <c r="B1121" s="40">
        <v>45580</v>
      </c>
      <c r="C1121" s="37" t="s">
        <v>8197</v>
      </c>
      <c r="D1121" s="37" t="s">
        <v>8198</v>
      </c>
      <c r="E1121" s="37" t="s">
        <v>4409</v>
      </c>
      <c r="F1121" s="37" t="s">
        <v>691</v>
      </c>
      <c r="G1121" s="38">
        <v>17019688</v>
      </c>
      <c r="H1121" s="38">
        <v>0</v>
      </c>
      <c r="I1121" s="38">
        <v>500697396</v>
      </c>
      <c r="J1121" s="38">
        <v>0</v>
      </c>
      <c r="K1121" s="37" t="s">
        <v>732</v>
      </c>
      <c r="L1121" s="37" t="s">
        <v>733</v>
      </c>
      <c r="M1121" s="37" t="s">
        <v>3146</v>
      </c>
      <c r="N1121" s="37" t="s">
        <v>3380</v>
      </c>
      <c r="O1121" s="37" t="s">
        <v>3380</v>
      </c>
      <c r="P1121" s="37" t="s">
        <v>7936</v>
      </c>
      <c r="Q1121" s="37"/>
      <c r="S1121" s="8" t="str">
        <f t="shared" si="75"/>
        <v>632_HHMGCty</v>
      </c>
      <c r="T1121" s="8">
        <f t="shared" si="74"/>
        <v>10</v>
      </c>
      <c r="U1121" t="s">
        <v>369</v>
      </c>
    </row>
    <row r="1122" spans="1:21" hidden="1" x14ac:dyDescent="0.25">
      <c r="A1122" s="40">
        <v>45580</v>
      </c>
      <c r="B1122" s="40">
        <v>45580</v>
      </c>
      <c r="C1122" s="37" t="s">
        <v>8199</v>
      </c>
      <c r="D1122" s="37" t="s">
        <v>8200</v>
      </c>
      <c r="E1122" s="37" t="s">
        <v>4409</v>
      </c>
      <c r="F1122" s="37" t="s">
        <v>691</v>
      </c>
      <c r="G1122" s="38">
        <v>16213644</v>
      </c>
      <c r="H1122" s="38">
        <v>0</v>
      </c>
      <c r="I1122" s="38">
        <v>516911040</v>
      </c>
      <c r="J1122" s="38">
        <v>0</v>
      </c>
      <c r="K1122" s="37" t="s">
        <v>3521</v>
      </c>
      <c r="L1122" s="37" t="s">
        <v>3522</v>
      </c>
      <c r="M1122" s="37" t="s">
        <v>3146</v>
      </c>
      <c r="N1122" s="37" t="s">
        <v>3684</v>
      </c>
      <c r="O1122" s="37" t="s">
        <v>3684</v>
      </c>
      <c r="P1122" s="37" t="s">
        <v>7936</v>
      </c>
      <c r="Q1122" s="37"/>
      <c r="S1122" s="8" t="str">
        <f t="shared" si="75"/>
        <v>632_HHMGCty</v>
      </c>
      <c r="T1122" s="8">
        <f t="shared" si="74"/>
        <v>10</v>
      </c>
      <c r="U1122" t="s">
        <v>369</v>
      </c>
    </row>
    <row r="1123" spans="1:21" hidden="1" x14ac:dyDescent="0.25">
      <c r="A1123" s="40">
        <v>45580</v>
      </c>
      <c r="B1123" s="40">
        <v>45580</v>
      </c>
      <c r="C1123" s="37" t="s">
        <v>8201</v>
      </c>
      <c r="D1123" s="37" t="s">
        <v>8202</v>
      </c>
      <c r="E1123" s="37" t="s">
        <v>4409</v>
      </c>
      <c r="F1123" s="37" t="s">
        <v>691</v>
      </c>
      <c r="G1123" s="38">
        <v>42644614</v>
      </c>
      <c r="H1123" s="38">
        <v>0</v>
      </c>
      <c r="I1123" s="38">
        <v>559555654</v>
      </c>
      <c r="J1123" s="38">
        <v>0</v>
      </c>
      <c r="K1123" s="37" t="s">
        <v>3931</v>
      </c>
      <c r="L1123" s="37" t="s">
        <v>3932</v>
      </c>
      <c r="M1123" s="37" t="s">
        <v>3146</v>
      </c>
      <c r="N1123" s="37" t="s">
        <v>3353</v>
      </c>
      <c r="O1123" s="37" t="s">
        <v>3353</v>
      </c>
      <c r="P1123" s="37" t="s">
        <v>7936</v>
      </c>
      <c r="Q1123" s="37"/>
      <c r="S1123" s="8" t="str">
        <f t="shared" si="75"/>
        <v>632_HHMGCty</v>
      </c>
      <c r="T1123" s="8">
        <f t="shared" si="74"/>
        <v>10</v>
      </c>
      <c r="U1123" t="s">
        <v>369</v>
      </c>
    </row>
    <row r="1124" spans="1:21" hidden="1" x14ac:dyDescent="0.25">
      <c r="A1124" s="40">
        <v>45580</v>
      </c>
      <c r="B1124" s="40">
        <v>45580</v>
      </c>
      <c r="C1124" s="37" t="s">
        <v>8203</v>
      </c>
      <c r="D1124" s="37" t="s">
        <v>3763</v>
      </c>
      <c r="E1124" s="37" t="s">
        <v>4409</v>
      </c>
      <c r="F1124" s="37" t="s">
        <v>691</v>
      </c>
      <c r="G1124" s="38">
        <v>1932978</v>
      </c>
      <c r="H1124" s="38">
        <v>0</v>
      </c>
      <c r="I1124" s="38">
        <v>561488632</v>
      </c>
      <c r="J1124" s="38">
        <v>0</v>
      </c>
      <c r="K1124" s="37" t="s">
        <v>3764</v>
      </c>
      <c r="L1124" s="37" t="s">
        <v>3765</v>
      </c>
      <c r="M1124" s="37" t="s">
        <v>3146</v>
      </c>
      <c r="N1124" s="37" t="s">
        <v>3339</v>
      </c>
      <c r="O1124" s="37" t="s">
        <v>3339</v>
      </c>
      <c r="P1124" s="37" t="s">
        <v>7936</v>
      </c>
      <c r="Q1124" s="37"/>
      <c r="S1124" s="8" t="str">
        <f t="shared" si="75"/>
        <v>632_HHMGCty</v>
      </c>
      <c r="T1124" s="8">
        <f t="shared" si="74"/>
        <v>10</v>
      </c>
      <c r="U1124" t="s">
        <v>369</v>
      </c>
    </row>
    <row r="1125" spans="1:21" hidden="1" x14ac:dyDescent="0.25">
      <c r="A1125" s="40">
        <v>45580</v>
      </c>
      <c r="B1125" s="40">
        <v>45580</v>
      </c>
      <c r="C1125" s="37" t="s">
        <v>8204</v>
      </c>
      <c r="D1125" s="37" t="s">
        <v>8205</v>
      </c>
      <c r="E1125" s="37" t="s">
        <v>4409</v>
      </c>
      <c r="F1125" s="37" t="s">
        <v>691</v>
      </c>
      <c r="G1125" s="38">
        <v>1991553</v>
      </c>
      <c r="H1125" s="38">
        <v>0</v>
      </c>
      <c r="I1125" s="38">
        <v>563480185</v>
      </c>
      <c r="J1125" s="38">
        <v>0</v>
      </c>
      <c r="K1125" s="37" t="s">
        <v>777</v>
      </c>
      <c r="L1125" s="37" t="s">
        <v>778</v>
      </c>
      <c r="M1125" s="37" t="s">
        <v>3146</v>
      </c>
      <c r="N1125" s="37" t="s">
        <v>3339</v>
      </c>
      <c r="O1125" s="37" t="s">
        <v>3339</v>
      </c>
      <c r="P1125" s="37" t="s">
        <v>7936</v>
      </c>
      <c r="Q1125" s="37"/>
      <c r="S1125" s="8" t="str">
        <f t="shared" si="75"/>
        <v>632_HHMGCty</v>
      </c>
      <c r="T1125" s="8">
        <f t="shared" si="74"/>
        <v>10</v>
      </c>
      <c r="U1125" t="s">
        <v>369</v>
      </c>
    </row>
    <row r="1126" spans="1:21" hidden="1" x14ac:dyDescent="0.25">
      <c r="A1126" s="40">
        <v>45580</v>
      </c>
      <c r="B1126" s="40">
        <v>45580</v>
      </c>
      <c r="C1126" s="37" t="s">
        <v>8206</v>
      </c>
      <c r="D1126" s="37" t="s">
        <v>8207</v>
      </c>
      <c r="E1126" s="37" t="s">
        <v>4409</v>
      </c>
      <c r="F1126" s="37" t="s">
        <v>691</v>
      </c>
      <c r="G1126" s="38">
        <v>28492507</v>
      </c>
      <c r="H1126" s="38">
        <v>0</v>
      </c>
      <c r="I1126" s="38">
        <v>591972692</v>
      </c>
      <c r="J1126" s="38">
        <v>0</v>
      </c>
      <c r="K1126" s="37" t="s">
        <v>3689</v>
      </c>
      <c r="L1126" s="37" t="s">
        <v>3690</v>
      </c>
      <c r="M1126" s="37" t="s">
        <v>3146</v>
      </c>
      <c r="N1126" s="37" t="s">
        <v>3347</v>
      </c>
      <c r="O1126" s="37" t="s">
        <v>3347</v>
      </c>
      <c r="P1126" s="37" t="s">
        <v>7936</v>
      </c>
      <c r="Q1126" s="37"/>
      <c r="S1126" s="8" t="str">
        <f t="shared" si="75"/>
        <v>632_HHMGCty</v>
      </c>
      <c r="T1126" s="8">
        <f t="shared" si="74"/>
        <v>10</v>
      </c>
      <c r="U1126" t="s">
        <v>369</v>
      </c>
    </row>
    <row r="1127" spans="1:21" hidden="1" x14ac:dyDescent="0.25">
      <c r="A1127" s="40">
        <v>45580</v>
      </c>
      <c r="B1127" s="40">
        <v>45580</v>
      </c>
      <c r="C1127" s="37" t="s">
        <v>8206</v>
      </c>
      <c r="D1127" s="37" t="s">
        <v>8208</v>
      </c>
      <c r="E1127" s="37" t="s">
        <v>4409</v>
      </c>
      <c r="F1127" s="37" t="s">
        <v>691</v>
      </c>
      <c r="G1127" s="38">
        <v>2849251</v>
      </c>
      <c r="H1127" s="38">
        <v>0</v>
      </c>
      <c r="I1127" s="38">
        <v>594821943</v>
      </c>
      <c r="J1127" s="38">
        <v>0</v>
      </c>
      <c r="K1127" s="37" t="s">
        <v>3689</v>
      </c>
      <c r="L1127" s="37" t="s">
        <v>3690</v>
      </c>
      <c r="M1127" s="37" t="s">
        <v>3146</v>
      </c>
      <c r="N1127" s="37" t="s">
        <v>3347</v>
      </c>
      <c r="O1127" s="37" t="s">
        <v>3347</v>
      </c>
      <c r="P1127" s="37" t="s">
        <v>7936</v>
      </c>
      <c r="Q1127" s="37"/>
      <c r="S1127" s="8" t="str">
        <f t="shared" si="75"/>
        <v>632_HHMGCty</v>
      </c>
      <c r="T1127" s="8">
        <f t="shared" si="74"/>
        <v>10</v>
      </c>
      <c r="U1127" t="s">
        <v>369</v>
      </c>
    </row>
    <row r="1128" spans="1:21" hidden="1" x14ac:dyDescent="0.25">
      <c r="A1128" s="40">
        <v>45580</v>
      </c>
      <c r="B1128" s="40">
        <v>45580</v>
      </c>
      <c r="C1128" s="37" t="s">
        <v>8206</v>
      </c>
      <c r="D1128" s="37" t="s">
        <v>8209</v>
      </c>
      <c r="E1128" s="37" t="s">
        <v>4409</v>
      </c>
      <c r="F1128" s="37" t="s">
        <v>691</v>
      </c>
      <c r="G1128" s="38">
        <v>2849251</v>
      </c>
      <c r="H1128" s="38">
        <v>0</v>
      </c>
      <c r="I1128" s="38">
        <v>597671194</v>
      </c>
      <c r="J1128" s="38">
        <v>0</v>
      </c>
      <c r="K1128" s="37" t="s">
        <v>3689</v>
      </c>
      <c r="L1128" s="37" t="s">
        <v>3690</v>
      </c>
      <c r="M1128" s="37" t="s">
        <v>3146</v>
      </c>
      <c r="N1128" s="37" t="s">
        <v>3347</v>
      </c>
      <c r="O1128" s="37" t="s">
        <v>3347</v>
      </c>
      <c r="P1128" s="37" t="s">
        <v>7936</v>
      </c>
      <c r="Q1128" s="37"/>
      <c r="S1128" s="8" t="str">
        <f t="shared" si="75"/>
        <v>632_HHMGCty</v>
      </c>
      <c r="T1128" s="8">
        <f t="shared" si="74"/>
        <v>10</v>
      </c>
      <c r="U1128" t="s">
        <v>369</v>
      </c>
    </row>
    <row r="1129" spans="1:21" hidden="1" x14ac:dyDescent="0.25">
      <c r="A1129" s="40">
        <v>45580</v>
      </c>
      <c r="B1129" s="40">
        <v>45580</v>
      </c>
      <c r="C1129" s="37" t="s">
        <v>8210</v>
      </c>
      <c r="D1129" s="37" t="s">
        <v>8211</v>
      </c>
      <c r="E1129" s="37" t="s">
        <v>4409</v>
      </c>
      <c r="F1129" s="37" t="s">
        <v>691</v>
      </c>
      <c r="G1129" s="38">
        <v>1932978</v>
      </c>
      <c r="H1129" s="38">
        <v>0</v>
      </c>
      <c r="I1129" s="38">
        <v>599604172</v>
      </c>
      <c r="J1129" s="38">
        <v>0</v>
      </c>
      <c r="K1129" s="37" t="s">
        <v>736</v>
      </c>
      <c r="L1129" s="37" t="s">
        <v>737</v>
      </c>
      <c r="M1129" s="37" t="s">
        <v>3146</v>
      </c>
      <c r="N1129" s="37" t="s">
        <v>3339</v>
      </c>
      <c r="O1129" s="37" t="s">
        <v>3339</v>
      </c>
      <c r="P1129" s="37" t="s">
        <v>7936</v>
      </c>
      <c r="Q1129" s="37"/>
      <c r="S1129" s="8" t="str">
        <f t="shared" si="75"/>
        <v>632_HHMGCty</v>
      </c>
      <c r="T1129" s="8">
        <f t="shared" si="74"/>
        <v>10</v>
      </c>
      <c r="U1129" t="s">
        <v>369</v>
      </c>
    </row>
    <row r="1130" spans="1:21" hidden="1" x14ac:dyDescent="0.25">
      <c r="A1130" s="40">
        <v>45580</v>
      </c>
      <c r="B1130" s="40">
        <v>45580</v>
      </c>
      <c r="C1130" s="37" t="s">
        <v>8210</v>
      </c>
      <c r="D1130" s="37" t="s">
        <v>8212</v>
      </c>
      <c r="E1130" s="37" t="s">
        <v>4409</v>
      </c>
      <c r="F1130" s="37" t="s">
        <v>691</v>
      </c>
      <c r="G1130" s="38">
        <v>585751</v>
      </c>
      <c r="H1130" s="38">
        <v>0</v>
      </c>
      <c r="I1130" s="38">
        <v>600189923</v>
      </c>
      <c r="J1130" s="38">
        <v>0</v>
      </c>
      <c r="K1130" s="37" t="s">
        <v>736</v>
      </c>
      <c r="L1130" s="37" t="s">
        <v>737</v>
      </c>
      <c r="M1130" s="37" t="s">
        <v>3146</v>
      </c>
      <c r="N1130" s="37" t="s">
        <v>3339</v>
      </c>
      <c r="O1130" s="37" t="s">
        <v>3339</v>
      </c>
      <c r="P1130" s="37" t="s">
        <v>7936</v>
      </c>
      <c r="Q1130" s="37"/>
      <c r="S1130" s="8" t="str">
        <f t="shared" si="75"/>
        <v>632_HHMGCty</v>
      </c>
      <c r="T1130" s="8">
        <f t="shared" si="74"/>
        <v>10</v>
      </c>
      <c r="U1130" t="s">
        <v>369</v>
      </c>
    </row>
    <row r="1131" spans="1:21" hidden="1" x14ac:dyDescent="0.25">
      <c r="A1131" s="40">
        <v>45580</v>
      </c>
      <c r="B1131" s="40">
        <v>45580</v>
      </c>
      <c r="C1131" s="37" t="s">
        <v>8213</v>
      </c>
      <c r="D1131" s="37" t="s">
        <v>8214</v>
      </c>
      <c r="E1131" s="37" t="s">
        <v>4409</v>
      </c>
      <c r="F1131" s="37" t="s">
        <v>691</v>
      </c>
      <c r="G1131" s="38">
        <v>10143791</v>
      </c>
      <c r="H1131" s="38">
        <v>0</v>
      </c>
      <c r="I1131" s="38">
        <v>610333714</v>
      </c>
      <c r="J1131" s="38">
        <v>0</v>
      </c>
      <c r="K1131" s="37" t="s">
        <v>736</v>
      </c>
      <c r="L1131" s="37" t="s">
        <v>737</v>
      </c>
      <c r="M1131" s="37" t="s">
        <v>3146</v>
      </c>
      <c r="N1131" s="37" t="s">
        <v>3333</v>
      </c>
      <c r="O1131" s="37" t="s">
        <v>3333</v>
      </c>
      <c r="P1131" s="37" t="s">
        <v>7936</v>
      </c>
      <c r="Q1131" s="37"/>
      <c r="S1131" s="8" t="str">
        <f t="shared" si="75"/>
        <v>632_HHMGCty</v>
      </c>
      <c r="T1131" s="8">
        <f t="shared" ref="T1131:T1194" si="76">+MONTH(A1131)</f>
        <v>10</v>
      </c>
      <c r="U1131" t="s">
        <v>369</v>
      </c>
    </row>
    <row r="1132" spans="1:21" hidden="1" x14ac:dyDescent="0.25">
      <c r="A1132" s="40">
        <v>45580</v>
      </c>
      <c r="B1132" s="40">
        <v>45580</v>
      </c>
      <c r="C1132" s="37" t="s">
        <v>8213</v>
      </c>
      <c r="D1132" s="37" t="s">
        <v>8215</v>
      </c>
      <c r="E1132" s="37" t="s">
        <v>4409</v>
      </c>
      <c r="F1132" s="37" t="s">
        <v>691</v>
      </c>
      <c r="G1132" s="38">
        <v>1014379</v>
      </c>
      <c r="H1132" s="38">
        <v>0</v>
      </c>
      <c r="I1132" s="38">
        <v>611348093</v>
      </c>
      <c r="J1132" s="38">
        <v>0</v>
      </c>
      <c r="K1132" s="37" t="s">
        <v>736</v>
      </c>
      <c r="L1132" s="37" t="s">
        <v>737</v>
      </c>
      <c r="M1132" s="37" t="s">
        <v>3146</v>
      </c>
      <c r="N1132" s="37" t="s">
        <v>3333</v>
      </c>
      <c r="O1132" s="37" t="s">
        <v>3333</v>
      </c>
      <c r="P1132" s="37" t="s">
        <v>7936</v>
      </c>
      <c r="Q1132" s="37"/>
      <c r="S1132" s="8" t="str">
        <f t="shared" ref="S1132:S1195" si="77">+M1132</f>
        <v>632_HHMGCty</v>
      </c>
      <c r="T1132" s="8">
        <f t="shared" si="76"/>
        <v>10</v>
      </c>
      <c r="U1132" t="s">
        <v>369</v>
      </c>
    </row>
    <row r="1133" spans="1:21" hidden="1" x14ac:dyDescent="0.25">
      <c r="A1133" s="40">
        <v>45580</v>
      </c>
      <c r="B1133" s="40">
        <v>45580</v>
      </c>
      <c r="C1133" s="37" t="s">
        <v>8216</v>
      </c>
      <c r="D1133" s="37" t="s">
        <v>3775</v>
      </c>
      <c r="E1133" s="37" t="s">
        <v>4409</v>
      </c>
      <c r="F1133" s="37" t="s">
        <v>691</v>
      </c>
      <c r="G1133" s="38">
        <v>6312285</v>
      </c>
      <c r="H1133" s="38">
        <v>0</v>
      </c>
      <c r="I1133" s="38">
        <v>617660378</v>
      </c>
      <c r="J1133" s="38">
        <v>0</v>
      </c>
      <c r="K1133" s="37" t="s">
        <v>736</v>
      </c>
      <c r="L1133" s="37" t="s">
        <v>737</v>
      </c>
      <c r="M1133" s="37" t="s">
        <v>3146</v>
      </c>
      <c r="N1133" s="37" t="s">
        <v>3342</v>
      </c>
      <c r="O1133" s="37" t="s">
        <v>3342</v>
      </c>
      <c r="P1133" s="37" t="s">
        <v>7936</v>
      </c>
      <c r="Q1133" s="37"/>
      <c r="S1133" s="8" t="str">
        <f t="shared" si="77"/>
        <v>632_HHMGCty</v>
      </c>
      <c r="T1133" s="8">
        <f t="shared" si="76"/>
        <v>10</v>
      </c>
      <c r="U1133" t="s">
        <v>369</v>
      </c>
    </row>
    <row r="1134" spans="1:21" hidden="1" x14ac:dyDescent="0.25">
      <c r="A1134" s="40">
        <v>45580</v>
      </c>
      <c r="B1134" s="40">
        <v>45580</v>
      </c>
      <c r="C1134" s="37" t="s">
        <v>8216</v>
      </c>
      <c r="D1134" s="37" t="s">
        <v>3776</v>
      </c>
      <c r="E1134" s="37" t="s">
        <v>4409</v>
      </c>
      <c r="F1134" s="37" t="s">
        <v>691</v>
      </c>
      <c r="G1134" s="38">
        <v>631228</v>
      </c>
      <c r="H1134" s="38">
        <v>0</v>
      </c>
      <c r="I1134" s="38">
        <v>618291606</v>
      </c>
      <c r="J1134" s="38">
        <v>0</v>
      </c>
      <c r="K1134" s="37" t="s">
        <v>736</v>
      </c>
      <c r="L1134" s="37" t="s">
        <v>737</v>
      </c>
      <c r="M1134" s="37" t="s">
        <v>3146</v>
      </c>
      <c r="N1134" s="37" t="s">
        <v>3342</v>
      </c>
      <c r="O1134" s="37" t="s">
        <v>3342</v>
      </c>
      <c r="P1134" s="37" t="s">
        <v>7936</v>
      </c>
      <c r="Q1134" s="37"/>
      <c r="S1134" s="8" t="str">
        <f t="shared" si="77"/>
        <v>632_HHMGCty</v>
      </c>
      <c r="T1134" s="8">
        <f t="shared" si="76"/>
        <v>10</v>
      </c>
      <c r="U1134" t="s">
        <v>369</v>
      </c>
    </row>
    <row r="1135" spans="1:21" hidden="1" x14ac:dyDescent="0.25">
      <c r="A1135" s="40">
        <v>45580</v>
      </c>
      <c r="B1135" s="40">
        <v>45580</v>
      </c>
      <c r="C1135" s="37" t="s">
        <v>8217</v>
      </c>
      <c r="D1135" s="37" t="s">
        <v>3778</v>
      </c>
      <c r="E1135" s="37" t="s">
        <v>4409</v>
      </c>
      <c r="F1135" s="37" t="s">
        <v>691</v>
      </c>
      <c r="G1135" s="38">
        <v>8702214</v>
      </c>
      <c r="H1135" s="38">
        <v>0</v>
      </c>
      <c r="I1135" s="38">
        <v>626993820</v>
      </c>
      <c r="J1135" s="38">
        <v>0</v>
      </c>
      <c r="K1135" s="37" t="s">
        <v>736</v>
      </c>
      <c r="L1135" s="37" t="s">
        <v>737</v>
      </c>
      <c r="M1135" s="37" t="s">
        <v>3146</v>
      </c>
      <c r="N1135" s="37" t="s">
        <v>3311</v>
      </c>
      <c r="O1135" s="37" t="s">
        <v>3311</v>
      </c>
      <c r="P1135" s="37" t="s">
        <v>7936</v>
      </c>
      <c r="Q1135" s="37"/>
      <c r="S1135" s="8" t="str">
        <f t="shared" si="77"/>
        <v>632_HHMGCty</v>
      </c>
      <c r="T1135" s="8">
        <f t="shared" si="76"/>
        <v>10</v>
      </c>
      <c r="U1135" t="s">
        <v>369</v>
      </c>
    </row>
    <row r="1136" spans="1:21" hidden="1" x14ac:dyDescent="0.25">
      <c r="A1136" s="40">
        <v>45580</v>
      </c>
      <c r="B1136" s="40">
        <v>45580</v>
      </c>
      <c r="C1136" s="37" t="s">
        <v>8217</v>
      </c>
      <c r="D1136" s="37" t="s">
        <v>3779</v>
      </c>
      <c r="E1136" s="37" t="s">
        <v>4409</v>
      </c>
      <c r="F1136" s="37" t="s">
        <v>691</v>
      </c>
      <c r="G1136" s="38">
        <v>870221</v>
      </c>
      <c r="H1136" s="38">
        <v>0</v>
      </c>
      <c r="I1136" s="38">
        <v>627864041</v>
      </c>
      <c r="J1136" s="38">
        <v>0</v>
      </c>
      <c r="K1136" s="37" t="s">
        <v>736</v>
      </c>
      <c r="L1136" s="37" t="s">
        <v>737</v>
      </c>
      <c r="M1136" s="37" t="s">
        <v>3146</v>
      </c>
      <c r="N1136" s="37" t="s">
        <v>3311</v>
      </c>
      <c r="O1136" s="37" t="s">
        <v>3311</v>
      </c>
      <c r="P1136" s="37" t="s">
        <v>7936</v>
      </c>
      <c r="Q1136" s="37"/>
      <c r="S1136" s="8" t="str">
        <f t="shared" si="77"/>
        <v>632_HHMGCty</v>
      </c>
      <c r="T1136" s="8">
        <f t="shared" si="76"/>
        <v>10</v>
      </c>
      <c r="U1136" t="s">
        <v>369</v>
      </c>
    </row>
    <row r="1137" spans="1:21" hidden="1" x14ac:dyDescent="0.25">
      <c r="A1137" s="40">
        <v>45580</v>
      </c>
      <c r="B1137" s="40">
        <v>45580</v>
      </c>
      <c r="C1137" s="37" t="s">
        <v>8218</v>
      </c>
      <c r="D1137" s="37" t="s">
        <v>8219</v>
      </c>
      <c r="E1137" s="37" t="s">
        <v>4409</v>
      </c>
      <c r="F1137" s="37" t="s">
        <v>691</v>
      </c>
      <c r="G1137" s="38">
        <v>540155</v>
      </c>
      <c r="H1137" s="38">
        <v>0</v>
      </c>
      <c r="I1137" s="38">
        <v>628404196</v>
      </c>
      <c r="J1137" s="38">
        <v>0</v>
      </c>
      <c r="K1137" s="37" t="s">
        <v>3470</v>
      </c>
      <c r="L1137" s="37" t="s">
        <v>3471</v>
      </c>
      <c r="M1137" s="37" t="s">
        <v>3146</v>
      </c>
      <c r="N1137" s="37" t="s">
        <v>3383</v>
      </c>
      <c r="O1137" s="37" t="s">
        <v>3383</v>
      </c>
      <c r="P1137" s="37" t="s">
        <v>7936</v>
      </c>
      <c r="Q1137" s="37"/>
      <c r="S1137" s="8" t="str">
        <f t="shared" si="77"/>
        <v>632_HHMGCty</v>
      </c>
      <c r="T1137" s="8">
        <f t="shared" si="76"/>
        <v>10</v>
      </c>
      <c r="U1137" t="s">
        <v>369</v>
      </c>
    </row>
    <row r="1138" spans="1:21" hidden="1" x14ac:dyDescent="0.25">
      <c r="A1138" s="40">
        <v>45580</v>
      </c>
      <c r="B1138" s="40">
        <v>45580</v>
      </c>
      <c r="C1138" s="37" t="s">
        <v>8220</v>
      </c>
      <c r="D1138" s="37" t="s">
        <v>8221</v>
      </c>
      <c r="E1138" s="37" t="s">
        <v>4409</v>
      </c>
      <c r="F1138" s="37" t="s">
        <v>691</v>
      </c>
      <c r="G1138" s="38">
        <v>23948115</v>
      </c>
      <c r="H1138" s="38">
        <v>0</v>
      </c>
      <c r="I1138" s="38">
        <v>652352311</v>
      </c>
      <c r="J1138" s="38">
        <v>0</v>
      </c>
      <c r="K1138" s="37" t="s">
        <v>3470</v>
      </c>
      <c r="L1138" s="37" t="s">
        <v>3471</v>
      </c>
      <c r="M1138" s="37" t="s">
        <v>3146</v>
      </c>
      <c r="N1138" s="37" t="s">
        <v>8222</v>
      </c>
      <c r="O1138" s="37" t="s">
        <v>8222</v>
      </c>
      <c r="P1138" s="37" t="s">
        <v>7936</v>
      </c>
      <c r="Q1138" s="37"/>
      <c r="S1138" s="8" t="str">
        <f t="shared" si="77"/>
        <v>632_HHMGCty</v>
      </c>
      <c r="T1138" s="8">
        <f t="shared" si="76"/>
        <v>10</v>
      </c>
      <c r="U1138" t="s">
        <v>369</v>
      </c>
    </row>
    <row r="1139" spans="1:21" hidden="1" x14ac:dyDescent="0.25">
      <c r="A1139" s="40">
        <v>45580</v>
      </c>
      <c r="B1139" s="40">
        <v>45580</v>
      </c>
      <c r="C1139" s="37" t="s">
        <v>8220</v>
      </c>
      <c r="D1139" s="37" t="s">
        <v>8223</v>
      </c>
      <c r="E1139" s="37" t="s">
        <v>4409</v>
      </c>
      <c r="F1139" s="37" t="s">
        <v>691</v>
      </c>
      <c r="G1139" s="38">
        <v>2394812</v>
      </c>
      <c r="H1139" s="38">
        <v>0</v>
      </c>
      <c r="I1139" s="38">
        <v>654747123</v>
      </c>
      <c r="J1139" s="38">
        <v>0</v>
      </c>
      <c r="K1139" s="37" t="s">
        <v>3470</v>
      </c>
      <c r="L1139" s="37" t="s">
        <v>3471</v>
      </c>
      <c r="M1139" s="37" t="s">
        <v>3146</v>
      </c>
      <c r="N1139" s="37" t="s">
        <v>8222</v>
      </c>
      <c r="O1139" s="37" t="s">
        <v>8222</v>
      </c>
      <c r="P1139" s="37" t="s">
        <v>7936</v>
      </c>
      <c r="Q1139" s="37"/>
      <c r="S1139" s="8" t="str">
        <f t="shared" si="77"/>
        <v>632_HHMGCty</v>
      </c>
      <c r="T1139" s="8">
        <f t="shared" si="76"/>
        <v>10</v>
      </c>
      <c r="U1139" t="s">
        <v>369</v>
      </c>
    </row>
    <row r="1140" spans="1:21" hidden="1" x14ac:dyDescent="0.25">
      <c r="A1140" s="40">
        <v>45580</v>
      </c>
      <c r="B1140" s="40">
        <v>45580</v>
      </c>
      <c r="C1140" s="37" t="s">
        <v>8224</v>
      </c>
      <c r="D1140" s="37" t="s">
        <v>8225</v>
      </c>
      <c r="E1140" s="37" t="s">
        <v>4409</v>
      </c>
      <c r="F1140" s="37" t="s">
        <v>691</v>
      </c>
      <c r="G1140" s="38">
        <v>605582</v>
      </c>
      <c r="H1140" s="38">
        <v>0</v>
      </c>
      <c r="I1140" s="38">
        <v>655352705</v>
      </c>
      <c r="J1140" s="38">
        <v>0</v>
      </c>
      <c r="K1140" s="37" t="s">
        <v>3470</v>
      </c>
      <c r="L1140" s="37" t="s">
        <v>3471</v>
      </c>
      <c r="M1140" s="37" t="s">
        <v>3146</v>
      </c>
      <c r="N1140" s="37" t="s">
        <v>3303</v>
      </c>
      <c r="O1140" s="37" t="s">
        <v>3303</v>
      </c>
      <c r="P1140" s="37" t="s">
        <v>7936</v>
      </c>
      <c r="Q1140" s="37"/>
      <c r="S1140" s="8" t="str">
        <f t="shared" si="77"/>
        <v>632_HHMGCty</v>
      </c>
      <c r="T1140" s="8">
        <f t="shared" si="76"/>
        <v>10</v>
      </c>
      <c r="U1140" t="s">
        <v>369</v>
      </c>
    </row>
    <row r="1141" spans="1:21" hidden="1" x14ac:dyDescent="0.25">
      <c r="A1141" s="40">
        <v>45580</v>
      </c>
      <c r="B1141" s="40">
        <v>45580</v>
      </c>
      <c r="C1141" s="37" t="s">
        <v>8226</v>
      </c>
      <c r="D1141" s="37" t="s">
        <v>8227</v>
      </c>
      <c r="E1141" s="37" t="s">
        <v>4409</v>
      </c>
      <c r="F1141" s="37" t="s">
        <v>691</v>
      </c>
      <c r="G1141" s="38">
        <v>879192</v>
      </c>
      <c r="H1141" s="38">
        <v>0</v>
      </c>
      <c r="I1141" s="38">
        <v>656231897</v>
      </c>
      <c r="J1141" s="38">
        <v>0</v>
      </c>
      <c r="K1141" s="37" t="s">
        <v>3470</v>
      </c>
      <c r="L1141" s="37" t="s">
        <v>3471</v>
      </c>
      <c r="M1141" s="37" t="s">
        <v>3146</v>
      </c>
      <c r="N1141" s="37" t="s">
        <v>3317</v>
      </c>
      <c r="O1141" s="37" t="s">
        <v>3317</v>
      </c>
      <c r="P1141" s="37" t="s">
        <v>7936</v>
      </c>
      <c r="Q1141" s="37"/>
      <c r="S1141" s="8" t="str">
        <f t="shared" si="77"/>
        <v>632_HHMGCty</v>
      </c>
      <c r="T1141" s="8">
        <f t="shared" si="76"/>
        <v>10</v>
      </c>
      <c r="U1141" t="s">
        <v>369</v>
      </c>
    </row>
    <row r="1142" spans="1:21" hidden="1" x14ac:dyDescent="0.25">
      <c r="A1142" s="40">
        <v>45580</v>
      </c>
      <c r="B1142" s="40">
        <v>45580</v>
      </c>
      <c r="C1142" s="37" t="s">
        <v>8228</v>
      </c>
      <c r="D1142" s="37" t="s">
        <v>8229</v>
      </c>
      <c r="E1142" s="37" t="s">
        <v>4409</v>
      </c>
      <c r="F1142" s="37" t="s">
        <v>691</v>
      </c>
      <c r="G1142" s="38">
        <v>1511876</v>
      </c>
      <c r="H1142" s="38">
        <v>0</v>
      </c>
      <c r="I1142" s="38">
        <v>657743773</v>
      </c>
      <c r="J1142" s="38">
        <v>0</v>
      </c>
      <c r="K1142" s="37" t="s">
        <v>3470</v>
      </c>
      <c r="L1142" s="37" t="s">
        <v>3471</v>
      </c>
      <c r="M1142" s="37" t="s">
        <v>3146</v>
      </c>
      <c r="N1142" s="37" t="s">
        <v>3380</v>
      </c>
      <c r="O1142" s="37" t="s">
        <v>3380</v>
      </c>
      <c r="P1142" s="37" t="s">
        <v>7936</v>
      </c>
      <c r="Q1142" s="37"/>
      <c r="S1142" s="8" t="str">
        <f t="shared" si="77"/>
        <v>632_HHMGCty</v>
      </c>
      <c r="T1142" s="8">
        <f t="shared" si="76"/>
        <v>10</v>
      </c>
      <c r="U1142" t="s">
        <v>369</v>
      </c>
    </row>
    <row r="1143" spans="1:21" hidden="1" x14ac:dyDescent="0.25">
      <c r="A1143" s="40">
        <v>45580</v>
      </c>
      <c r="B1143" s="40">
        <v>45580</v>
      </c>
      <c r="C1143" s="37" t="s">
        <v>8230</v>
      </c>
      <c r="D1143" s="37" t="s">
        <v>8231</v>
      </c>
      <c r="E1143" s="37" t="s">
        <v>4409</v>
      </c>
      <c r="F1143" s="37" t="s">
        <v>691</v>
      </c>
      <c r="G1143" s="38">
        <v>2700776</v>
      </c>
      <c r="H1143" s="38">
        <v>0</v>
      </c>
      <c r="I1143" s="38">
        <v>660444549</v>
      </c>
      <c r="J1143" s="38">
        <v>0</v>
      </c>
      <c r="K1143" s="37" t="s">
        <v>3863</v>
      </c>
      <c r="L1143" s="37" t="s">
        <v>3864</v>
      </c>
      <c r="M1143" s="37" t="s">
        <v>3146</v>
      </c>
      <c r="N1143" s="37" t="s">
        <v>3383</v>
      </c>
      <c r="O1143" s="37" t="s">
        <v>3383</v>
      </c>
      <c r="P1143" s="37" t="s">
        <v>7936</v>
      </c>
      <c r="Q1143" s="37"/>
      <c r="S1143" s="8" t="str">
        <f t="shared" si="77"/>
        <v>632_HHMGCty</v>
      </c>
      <c r="T1143" s="8">
        <f t="shared" si="76"/>
        <v>10</v>
      </c>
      <c r="U1143" t="s">
        <v>369</v>
      </c>
    </row>
    <row r="1144" spans="1:21" hidden="1" x14ac:dyDescent="0.25">
      <c r="A1144" s="40">
        <v>45580</v>
      </c>
      <c r="B1144" s="40">
        <v>45580</v>
      </c>
      <c r="C1144" s="37" t="s">
        <v>8232</v>
      </c>
      <c r="D1144" s="37" t="s">
        <v>8233</v>
      </c>
      <c r="E1144" s="37" t="s">
        <v>4409</v>
      </c>
      <c r="F1144" s="37" t="s">
        <v>691</v>
      </c>
      <c r="G1144" s="38">
        <v>2700776</v>
      </c>
      <c r="H1144" s="38">
        <v>0</v>
      </c>
      <c r="I1144" s="38">
        <v>663145325</v>
      </c>
      <c r="J1144" s="38">
        <v>0</v>
      </c>
      <c r="K1144" s="37" t="s">
        <v>3863</v>
      </c>
      <c r="L1144" s="37" t="s">
        <v>3864</v>
      </c>
      <c r="M1144" s="37" t="s">
        <v>3146</v>
      </c>
      <c r="N1144" s="37" t="s">
        <v>3383</v>
      </c>
      <c r="O1144" s="37" t="s">
        <v>3383</v>
      </c>
      <c r="P1144" s="37" t="s">
        <v>7936</v>
      </c>
      <c r="Q1144" s="37"/>
      <c r="S1144" s="8" t="str">
        <f t="shared" si="77"/>
        <v>632_HHMGCty</v>
      </c>
      <c r="T1144" s="8">
        <f t="shared" si="76"/>
        <v>10</v>
      </c>
      <c r="U1144" t="s">
        <v>369</v>
      </c>
    </row>
    <row r="1145" spans="1:21" hidden="1" x14ac:dyDescent="0.25">
      <c r="A1145" s="40">
        <v>45580</v>
      </c>
      <c r="B1145" s="40">
        <v>45580</v>
      </c>
      <c r="C1145" s="37" t="s">
        <v>8234</v>
      </c>
      <c r="D1145" s="37" t="s">
        <v>8235</v>
      </c>
      <c r="E1145" s="37" t="s">
        <v>4409</v>
      </c>
      <c r="F1145" s="37" t="s">
        <v>691</v>
      </c>
      <c r="G1145" s="38">
        <v>3027913</v>
      </c>
      <c r="H1145" s="38">
        <v>0</v>
      </c>
      <c r="I1145" s="38">
        <v>666173238</v>
      </c>
      <c r="J1145" s="38">
        <v>0</v>
      </c>
      <c r="K1145" s="37" t="s">
        <v>3863</v>
      </c>
      <c r="L1145" s="37" t="s">
        <v>3864</v>
      </c>
      <c r="M1145" s="37" t="s">
        <v>3146</v>
      </c>
      <c r="N1145" s="37" t="s">
        <v>3303</v>
      </c>
      <c r="O1145" s="37" t="s">
        <v>3303</v>
      </c>
      <c r="P1145" s="37" t="s">
        <v>7936</v>
      </c>
      <c r="Q1145" s="37"/>
      <c r="S1145" s="8" t="str">
        <f t="shared" si="77"/>
        <v>632_HHMGCty</v>
      </c>
      <c r="T1145" s="8">
        <f t="shared" si="76"/>
        <v>10</v>
      </c>
      <c r="U1145" t="s">
        <v>369</v>
      </c>
    </row>
    <row r="1146" spans="1:21" hidden="1" x14ac:dyDescent="0.25">
      <c r="A1146" s="40">
        <v>45580</v>
      </c>
      <c r="B1146" s="40">
        <v>45580</v>
      </c>
      <c r="C1146" s="37" t="s">
        <v>8236</v>
      </c>
      <c r="D1146" s="37" t="s">
        <v>8237</v>
      </c>
      <c r="E1146" s="37" t="s">
        <v>4409</v>
      </c>
      <c r="F1146" s="37" t="s">
        <v>691</v>
      </c>
      <c r="G1146" s="38">
        <v>4395963</v>
      </c>
      <c r="H1146" s="38">
        <v>0</v>
      </c>
      <c r="I1146" s="38">
        <v>670569201</v>
      </c>
      <c r="J1146" s="38">
        <v>0</v>
      </c>
      <c r="K1146" s="37" t="s">
        <v>3863</v>
      </c>
      <c r="L1146" s="37" t="s">
        <v>3864</v>
      </c>
      <c r="M1146" s="37" t="s">
        <v>3146</v>
      </c>
      <c r="N1146" s="37" t="s">
        <v>3317</v>
      </c>
      <c r="O1146" s="37" t="s">
        <v>3317</v>
      </c>
      <c r="P1146" s="37" t="s">
        <v>7936</v>
      </c>
      <c r="Q1146" s="37"/>
      <c r="S1146" s="8" t="str">
        <f t="shared" si="77"/>
        <v>632_HHMGCty</v>
      </c>
      <c r="T1146" s="8">
        <f t="shared" si="76"/>
        <v>10</v>
      </c>
      <c r="U1146" t="s">
        <v>369</v>
      </c>
    </row>
    <row r="1147" spans="1:21" hidden="1" x14ac:dyDescent="0.25">
      <c r="A1147" s="40">
        <v>45580</v>
      </c>
      <c r="B1147" s="40">
        <v>45580</v>
      </c>
      <c r="C1147" s="37" t="s">
        <v>8238</v>
      </c>
      <c r="D1147" s="37" t="s">
        <v>8239</v>
      </c>
      <c r="E1147" s="37" t="s">
        <v>4409</v>
      </c>
      <c r="F1147" s="37" t="s">
        <v>691</v>
      </c>
      <c r="G1147" s="38">
        <v>540155</v>
      </c>
      <c r="H1147" s="38">
        <v>0</v>
      </c>
      <c r="I1147" s="38">
        <v>671109356</v>
      </c>
      <c r="J1147" s="38">
        <v>0</v>
      </c>
      <c r="K1147" s="37" t="s">
        <v>3785</v>
      </c>
      <c r="L1147" s="37" t="s">
        <v>3786</v>
      </c>
      <c r="M1147" s="37" t="s">
        <v>3146</v>
      </c>
      <c r="N1147" s="37" t="s">
        <v>3383</v>
      </c>
      <c r="O1147" s="37" t="s">
        <v>3383</v>
      </c>
      <c r="P1147" s="37" t="s">
        <v>7936</v>
      </c>
      <c r="Q1147" s="37"/>
      <c r="S1147" s="8" t="str">
        <f t="shared" si="77"/>
        <v>632_HHMGCty</v>
      </c>
      <c r="T1147" s="8">
        <f t="shared" si="76"/>
        <v>10</v>
      </c>
      <c r="U1147" t="s">
        <v>369</v>
      </c>
    </row>
    <row r="1148" spans="1:21" hidden="1" x14ac:dyDescent="0.25">
      <c r="A1148" s="40">
        <v>45580</v>
      </c>
      <c r="B1148" s="40">
        <v>45580</v>
      </c>
      <c r="C1148" s="37" t="s">
        <v>8240</v>
      </c>
      <c r="D1148" s="37" t="s">
        <v>8241</v>
      </c>
      <c r="E1148" s="37" t="s">
        <v>4409</v>
      </c>
      <c r="F1148" s="37" t="s">
        <v>691</v>
      </c>
      <c r="G1148" s="38">
        <v>585751</v>
      </c>
      <c r="H1148" s="38">
        <v>0</v>
      </c>
      <c r="I1148" s="38">
        <v>671695107</v>
      </c>
      <c r="J1148" s="38">
        <v>0</v>
      </c>
      <c r="K1148" s="37" t="s">
        <v>3785</v>
      </c>
      <c r="L1148" s="37" t="s">
        <v>3786</v>
      </c>
      <c r="M1148" s="37" t="s">
        <v>3146</v>
      </c>
      <c r="N1148" s="37" t="s">
        <v>3339</v>
      </c>
      <c r="O1148" s="37" t="s">
        <v>3339</v>
      </c>
      <c r="P1148" s="37" t="s">
        <v>7936</v>
      </c>
      <c r="Q1148" s="37"/>
      <c r="S1148" s="8" t="str">
        <f t="shared" si="77"/>
        <v>632_HHMGCty</v>
      </c>
      <c r="T1148" s="8">
        <f t="shared" si="76"/>
        <v>10</v>
      </c>
      <c r="U1148" t="s">
        <v>369</v>
      </c>
    </row>
    <row r="1149" spans="1:21" hidden="1" x14ac:dyDescent="0.25">
      <c r="A1149" s="40">
        <v>45580</v>
      </c>
      <c r="B1149" s="40">
        <v>45580</v>
      </c>
      <c r="C1149" s="37" t="s">
        <v>8242</v>
      </c>
      <c r="D1149" s="37" t="s">
        <v>8243</v>
      </c>
      <c r="E1149" s="37" t="s">
        <v>4409</v>
      </c>
      <c r="F1149" s="37" t="s">
        <v>691</v>
      </c>
      <c r="G1149" s="38">
        <v>2394812</v>
      </c>
      <c r="H1149" s="38">
        <v>0</v>
      </c>
      <c r="I1149" s="38">
        <v>674089919</v>
      </c>
      <c r="J1149" s="38">
        <v>0</v>
      </c>
      <c r="K1149" s="37" t="s">
        <v>3785</v>
      </c>
      <c r="L1149" s="37" t="s">
        <v>3786</v>
      </c>
      <c r="M1149" s="37" t="s">
        <v>3146</v>
      </c>
      <c r="N1149" s="37" t="s">
        <v>8222</v>
      </c>
      <c r="O1149" s="37" t="s">
        <v>8222</v>
      </c>
      <c r="P1149" s="37" t="s">
        <v>7936</v>
      </c>
      <c r="Q1149" s="37"/>
      <c r="S1149" s="8" t="str">
        <f t="shared" si="77"/>
        <v>632_HHMGCty</v>
      </c>
      <c r="T1149" s="8">
        <f t="shared" si="76"/>
        <v>10</v>
      </c>
      <c r="U1149" t="s">
        <v>369</v>
      </c>
    </row>
    <row r="1150" spans="1:21" hidden="1" x14ac:dyDescent="0.25">
      <c r="A1150" s="40">
        <v>45580</v>
      </c>
      <c r="B1150" s="40">
        <v>45580</v>
      </c>
      <c r="C1150" s="37" t="s">
        <v>8244</v>
      </c>
      <c r="D1150" s="37" t="s">
        <v>8245</v>
      </c>
      <c r="E1150" s="37" t="s">
        <v>4409</v>
      </c>
      <c r="F1150" s="37" t="s">
        <v>691</v>
      </c>
      <c r="G1150" s="38">
        <v>1014379</v>
      </c>
      <c r="H1150" s="38">
        <v>0</v>
      </c>
      <c r="I1150" s="38">
        <v>675104298</v>
      </c>
      <c r="J1150" s="38">
        <v>0</v>
      </c>
      <c r="K1150" s="37" t="s">
        <v>3785</v>
      </c>
      <c r="L1150" s="37" t="s">
        <v>3786</v>
      </c>
      <c r="M1150" s="37" t="s">
        <v>3146</v>
      </c>
      <c r="N1150" s="37" t="s">
        <v>3333</v>
      </c>
      <c r="O1150" s="37" t="s">
        <v>3333</v>
      </c>
      <c r="P1150" s="37" t="s">
        <v>7936</v>
      </c>
      <c r="Q1150" s="37"/>
      <c r="S1150" s="8" t="str">
        <f t="shared" si="77"/>
        <v>632_HHMGCty</v>
      </c>
      <c r="T1150" s="8">
        <f t="shared" si="76"/>
        <v>10</v>
      </c>
      <c r="U1150" t="s">
        <v>369</v>
      </c>
    </row>
    <row r="1151" spans="1:21" hidden="1" x14ac:dyDescent="0.25">
      <c r="A1151" s="40">
        <v>45580</v>
      </c>
      <c r="B1151" s="40">
        <v>45580</v>
      </c>
      <c r="C1151" s="37" t="s">
        <v>8246</v>
      </c>
      <c r="D1151" s="37" t="s">
        <v>8247</v>
      </c>
      <c r="E1151" s="37" t="s">
        <v>4409</v>
      </c>
      <c r="F1151" s="37" t="s">
        <v>691</v>
      </c>
      <c r="G1151" s="38">
        <v>3027913</v>
      </c>
      <c r="H1151" s="38">
        <v>0</v>
      </c>
      <c r="I1151" s="38">
        <v>678132211</v>
      </c>
      <c r="J1151" s="38">
        <v>0</v>
      </c>
      <c r="K1151" s="37" t="s">
        <v>3785</v>
      </c>
      <c r="L1151" s="37" t="s">
        <v>3786</v>
      </c>
      <c r="M1151" s="37" t="s">
        <v>3146</v>
      </c>
      <c r="N1151" s="37" t="s">
        <v>3303</v>
      </c>
      <c r="O1151" s="37" t="s">
        <v>3303</v>
      </c>
      <c r="P1151" s="37" t="s">
        <v>7936</v>
      </c>
      <c r="Q1151" s="37"/>
      <c r="S1151" s="8" t="str">
        <f t="shared" si="77"/>
        <v>632_HHMGCty</v>
      </c>
      <c r="T1151" s="8">
        <f t="shared" si="76"/>
        <v>10</v>
      </c>
      <c r="U1151" t="s">
        <v>369</v>
      </c>
    </row>
    <row r="1152" spans="1:21" hidden="1" x14ac:dyDescent="0.25">
      <c r="A1152" s="40">
        <v>45580</v>
      </c>
      <c r="B1152" s="40">
        <v>45580</v>
      </c>
      <c r="C1152" s="37" t="s">
        <v>8246</v>
      </c>
      <c r="D1152" s="37" t="s">
        <v>8248</v>
      </c>
      <c r="E1152" s="37" t="s">
        <v>4409</v>
      </c>
      <c r="F1152" s="37" t="s">
        <v>691</v>
      </c>
      <c r="G1152" s="38">
        <v>605582</v>
      </c>
      <c r="H1152" s="38">
        <v>0</v>
      </c>
      <c r="I1152" s="38">
        <v>678737793</v>
      </c>
      <c r="J1152" s="38">
        <v>0</v>
      </c>
      <c r="K1152" s="37" t="s">
        <v>3785</v>
      </c>
      <c r="L1152" s="37" t="s">
        <v>3786</v>
      </c>
      <c r="M1152" s="37" t="s">
        <v>3146</v>
      </c>
      <c r="N1152" s="37" t="s">
        <v>3303</v>
      </c>
      <c r="O1152" s="37" t="s">
        <v>3303</v>
      </c>
      <c r="P1152" s="37" t="s">
        <v>7936</v>
      </c>
      <c r="Q1152" s="37"/>
      <c r="S1152" s="8" t="str">
        <f t="shared" si="77"/>
        <v>632_HHMGCty</v>
      </c>
      <c r="T1152" s="8">
        <f t="shared" si="76"/>
        <v>10</v>
      </c>
      <c r="U1152" t="s">
        <v>369</v>
      </c>
    </row>
    <row r="1153" spans="1:21" hidden="1" x14ac:dyDescent="0.25">
      <c r="A1153" s="40">
        <v>45580</v>
      </c>
      <c r="B1153" s="40">
        <v>45580</v>
      </c>
      <c r="C1153" s="37" t="s">
        <v>8249</v>
      </c>
      <c r="D1153" s="37" t="s">
        <v>8250</v>
      </c>
      <c r="E1153" s="37" t="s">
        <v>4409</v>
      </c>
      <c r="F1153" s="37" t="s">
        <v>691</v>
      </c>
      <c r="G1153" s="38">
        <v>631228</v>
      </c>
      <c r="H1153" s="38">
        <v>0</v>
      </c>
      <c r="I1153" s="38">
        <v>679369021</v>
      </c>
      <c r="J1153" s="38">
        <v>0</v>
      </c>
      <c r="K1153" s="37" t="s">
        <v>3785</v>
      </c>
      <c r="L1153" s="37" t="s">
        <v>3786</v>
      </c>
      <c r="M1153" s="37" t="s">
        <v>3146</v>
      </c>
      <c r="N1153" s="37" t="s">
        <v>3342</v>
      </c>
      <c r="O1153" s="37" t="s">
        <v>3342</v>
      </c>
      <c r="P1153" s="37" t="s">
        <v>7936</v>
      </c>
      <c r="Q1153" s="37"/>
      <c r="S1153" s="8" t="str">
        <f t="shared" si="77"/>
        <v>632_HHMGCty</v>
      </c>
      <c r="T1153" s="8">
        <f t="shared" si="76"/>
        <v>10</v>
      </c>
      <c r="U1153" t="s">
        <v>369</v>
      </c>
    </row>
    <row r="1154" spans="1:21" hidden="1" x14ac:dyDescent="0.25">
      <c r="A1154" s="40">
        <v>45580</v>
      </c>
      <c r="B1154" s="40">
        <v>45580</v>
      </c>
      <c r="C1154" s="37" t="s">
        <v>8251</v>
      </c>
      <c r="D1154" s="37" t="s">
        <v>8252</v>
      </c>
      <c r="E1154" s="37" t="s">
        <v>4409</v>
      </c>
      <c r="F1154" s="37" t="s">
        <v>691</v>
      </c>
      <c r="G1154" s="38">
        <v>870221</v>
      </c>
      <c r="H1154" s="38">
        <v>0</v>
      </c>
      <c r="I1154" s="38">
        <v>680239242</v>
      </c>
      <c r="J1154" s="38">
        <v>0</v>
      </c>
      <c r="K1154" s="37" t="s">
        <v>3785</v>
      </c>
      <c r="L1154" s="37" t="s">
        <v>3786</v>
      </c>
      <c r="M1154" s="37" t="s">
        <v>3146</v>
      </c>
      <c r="N1154" s="37" t="s">
        <v>3311</v>
      </c>
      <c r="O1154" s="37" t="s">
        <v>3311</v>
      </c>
      <c r="P1154" s="37" t="s">
        <v>7936</v>
      </c>
      <c r="Q1154" s="37"/>
      <c r="S1154" s="8" t="str">
        <f t="shared" si="77"/>
        <v>632_HHMGCty</v>
      </c>
      <c r="T1154" s="8">
        <f t="shared" si="76"/>
        <v>10</v>
      </c>
      <c r="U1154" t="s">
        <v>369</v>
      </c>
    </row>
    <row r="1155" spans="1:21" hidden="1" x14ac:dyDescent="0.25">
      <c r="A1155" s="40">
        <v>45580</v>
      </c>
      <c r="B1155" s="40">
        <v>45580</v>
      </c>
      <c r="C1155" s="37" t="s">
        <v>8253</v>
      </c>
      <c r="D1155" s="37" t="s">
        <v>8254</v>
      </c>
      <c r="E1155" s="37" t="s">
        <v>4409</v>
      </c>
      <c r="F1155" s="37" t="s">
        <v>691</v>
      </c>
      <c r="G1155" s="38">
        <v>4395963</v>
      </c>
      <c r="H1155" s="38">
        <v>0</v>
      </c>
      <c r="I1155" s="38">
        <v>684635205</v>
      </c>
      <c r="J1155" s="38">
        <v>0</v>
      </c>
      <c r="K1155" s="37" t="s">
        <v>3785</v>
      </c>
      <c r="L1155" s="37" t="s">
        <v>3786</v>
      </c>
      <c r="M1155" s="37" t="s">
        <v>3146</v>
      </c>
      <c r="N1155" s="37" t="s">
        <v>3317</v>
      </c>
      <c r="O1155" s="37" t="s">
        <v>3317</v>
      </c>
      <c r="P1155" s="37" t="s">
        <v>7936</v>
      </c>
      <c r="Q1155" s="37"/>
      <c r="S1155" s="8" t="str">
        <f t="shared" si="77"/>
        <v>632_HHMGCty</v>
      </c>
      <c r="T1155" s="8">
        <f t="shared" si="76"/>
        <v>10</v>
      </c>
      <c r="U1155" t="s">
        <v>369</v>
      </c>
    </row>
    <row r="1156" spans="1:21" hidden="1" x14ac:dyDescent="0.25">
      <c r="A1156" s="40">
        <v>45580</v>
      </c>
      <c r="B1156" s="40">
        <v>45580</v>
      </c>
      <c r="C1156" s="37" t="s">
        <v>8253</v>
      </c>
      <c r="D1156" s="37" t="s">
        <v>8255</v>
      </c>
      <c r="E1156" s="37" t="s">
        <v>4409</v>
      </c>
      <c r="F1156" s="37" t="s">
        <v>691</v>
      </c>
      <c r="G1156" s="38">
        <v>879192</v>
      </c>
      <c r="H1156" s="38">
        <v>0</v>
      </c>
      <c r="I1156" s="38">
        <v>685514397</v>
      </c>
      <c r="J1156" s="38">
        <v>0</v>
      </c>
      <c r="K1156" s="37" t="s">
        <v>3785</v>
      </c>
      <c r="L1156" s="37" t="s">
        <v>3786</v>
      </c>
      <c r="M1156" s="37" t="s">
        <v>3146</v>
      </c>
      <c r="N1156" s="37" t="s">
        <v>3317</v>
      </c>
      <c r="O1156" s="37" t="s">
        <v>3317</v>
      </c>
      <c r="P1156" s="37" t="s">
        <v>7936</v>
      </c>
      <c r="Q1156" s="37"/>
      <c r="S1156" s="8" t="str">
        <f t="shared" si="77"/>
        <v>632_HHMGCty</v>
      </c>
      <c r="T1156" s="8">
        <f t="shared" si="76"/>
        <v>10</v>
      </c>
      <c r="U1156" t="s">
        <v>369</v>
      </c>
    </row>
    <row r="1157" spans="1:21" hidden="1" x14ac:dyDescent="0.25">
      <c r="A1157" s="40">
        <v>45580</v>
      </c>
      <c r="B1157" s="40">
        <v>45580</v>
      </c>
      <c r="C1157" s="37" t="s">
        <v>8256</v>
      </c>
      <c r="D1157" s="37" t="s">
        <v>8257</v>
      </c>
      <c r="E1157" s="37" t="s">
        <v>4409</v>
      </c>
      <c r="F1157" s="37" t="s">
        <v>691</v>
      </c>
      <c r="G1157" s="38">
        <v>1511876</v>
      </c>
      <c r="H1157" s="38">
        <v>0</v>
      </c>
      <c r="I1157" s="38">
        <v>687026273</v>
      </c>
      <c r="J1157" s="38">
        <v>0</v>
      </c>
      <c r="K1157" s="37" t="s">
        <v>3785</v>
      </c>
      <c r="L1157" s="37" t="s">
        <v>3786</v>
      </c>
      <c r="M1157" s="37" t="s">
        <v>3146</v>
      </c>
      <c r="N1157" s="37" t="s">
        <v>3380</v>
      </c>
      <c r="O1157" s="37" t="s">
        <v>3380</v>
      </c>
      <c r="P1157" s="37" t="s">
        <v>7936</v>
      </c>
      <c r="Q1157" s="37"/>
      <c r="S1157" s="8" t="str">
        <f t="shared" si="77"/>
        <v>632_HHMGCty</v>
      </c>
      <c r="T1157" s="8">
        <f t="shared" si="76"/>
        <v>10</v>
      </c>
      <c r="U1157" t="s">
        <v>369</v>
      </c>
    </row>
    <row r="1158" spans="1:21" hidden="1" x14ac:dyDescent="0.25">
      <c r="A1158" s="40">
        <v>45580</v>
      </c>
      <c r="B1158" s="40">
        <v>45580</v>
      </c>
      <c r="C1158" s="37" t="s">
        <v>8258</v>
      </c>
      <c r="D1158" s="37" t="s">
        <v>8259</v>
      </c>
      <c r="E1158" s="37" t="s">
        <v>4409</v>
      </c>
      <c r="F1158" s="37" t="s">
        <v>691</v>
      </c>
      <c r="G1158" s="38">
        <v>32424115</v>
      </c>
      <c r="H1158" s="38">
        <v>0</v>
      </c>
      <c r="I1158" s="38">
        <v>719450388</v>
      </c>
      <c r="J1158" s="38">
        <v>0</v>
      </c>
      <c r="K1158" s="37" t="s">
        <v>3785</v>
      </c>
      <c r="L1158" s="37" t="s">
        <v>3786</v>
      </c>
      <c r="M1158" s="37" t="s">
        <v>3146</v>
      </c>
      <c r="N1158" s="37" t="s">
        <v>3393</v>
      </c>
      <c r="O1158" s="37" t="s">
        <v>3393</v>
      </c>
      <c r="P1158" s="37" t="s">
        <v>7936</v>
      </c>
      <c r="Q1158" s="37"/>
      <c r="S1158" s="8" t="str">
        <f t="shared" si="77"/>
        <v>632_HHMGCty</v>
      </c>
      <c r="T1158" s="8">
        <f t="shared" si="76"/>
        <v>10</v>
      </c>
      <c r="U1158" t="s">
        <v>369</v>
      </c>
    </row>
    <row r="1159" spans="1:21" hidden="1" x14ac:dyDescent="0.25">
      <c r="A1159" s="40">
        <v>45580</v>
      </c>
      <c r="B1159" s="40">
        <v>45580</v>
      </c>
      <c r="C1159" s="37" t="s">
        <v>8258</v>
      </c>
      <c r="D1159" s="37" t="s">
        <v>8260</v>
      </c>
      <c r="E1159" s="37" t="s">
        <v>4409</v>
      </c>
      <c r="F1159" s="37" t="s">
        <v>691</v>
      </c>
      <c r="G1159" s="38">
        <v>3242411</v>
      </c>
      <c r="H1159" s="38">
        <v>0</v>
      </c>
      <c r="I1159" s="38">
        <v>722692799</v>
      </c>
      <c r="J1159" s="38">
        <v>0</v>
      </c>
      <c r="K1159" s="37" t="s">
        <v>3785</v>
      </c>
      <c r="L1159" s="37" t="s">
        <v>3786</v>
      </c>
      <c r="M1159" s="37" t="s">
        <v>3146</v>
      </c>
      <c r="N1159" s="37" t="s">
        <v>3393</v>
      </c>
      <c r="O1159" s="37" t="s">
        <v>3393</v>
      </c>
      <c r="P1159" s="37" t="s">
        <v>7936</v>
      </c>
      <c r="Q1159" s="37"/>
      <c r="S1159" s="8" t="str">
        <f t="shared" si="77"/>
        <v>632_HHMGCty</v>
      </c>
      <c r="T1159" s="8">
        <f t="shared" si="76"/>
        <v>10</v>
      </c>
      <c r="U1159" t="s">
        <v>369</v>
      </c>
    </row>
    <row r="1160" spans="1:21" hidden="1" x14ac:dyDescent="0.25">
      <c r="A1160" s="40">
        <v>45580</v>
      </c>
      <c r="B1160" s="40">
        <v>45580</v>
      </c>
      <c r="C1160" s="37" t="s">
        <v>8258</v>
      </c>
      <c r="D1160" s="37" t="s">
        <v>8261</v>
      </c>
      <c r="E1160" s="37" t="s">
        <v>4409</v>
      </c>
      <c r="F1160" s="37" t="s">
        <v>691</v>
      </c>
      <c r="G1160" s="38">
        <v>3242411</v>
      </c>
      <c r="H1160" s="38">
        <v>0</v>
      </c>
      <c r="I1160" s="38">
        <v>725935210</v>
      </c>
      <c r="J1160" s="38">
        <v>0</v>
      </c>
      <c r="K1160" s="37" t="s">
        <v>3785</v>
      </c>
      <c r="L1160" s="37" t="s">
        <v>3786</v>
      </c>
      <c r="M1160" s="37" t="s">
        <v>3146</v>
      </c>
      <c r="N1160" s="37" t="s">
        <v>3393</v>
      </c>
      <c r="O1160" s="37" t="s">
        <v>3393</v>
      </c>
      <c r="P1160" s="37" t="s">
        <v>7936</v>
      </c>
      <c r="Q1160" s="37"/>
      <c r="S1160" s="8" t="str">
        <f t="shared" si="77"/>
        <v>632_HHMGCty</v>
      </c>
      <c r="T1160" s="8">
        <f t="shared" si="76"/>
        <v>10</v>
      </c>
      <c r="U1160" t="s">
        <v>369</v>
      </c>
    </row>
    <row r="1161" spans="1:21" hidden="1" x14ac:dyDescent="0.25">
      <c r="A1161" s="40">
        <v>45580</v>
      </c>
      <c r="B1161" s="40">
        <v>45580</v>
      </c>
      <c r="C1161" s="37" t="s">
        <v>8262</v>
      </c>
      <c r="D1161" s="37" t="s">
        <v>3884</v>
      </c>
      <c r="E1161" s="37" t="s">
        <v>4409</v>
      </c>
      <c r="F1161" s="37" t="s">
        <v>691</v>
      </c>
      <c r="G1161" s="38">
        <v>14127741</v>
      </c>
      <c r="H1161" s="38">
        <v>0</v>
      </c>
      <c r="I1161" s="38">
        <v>740062951</v>
      </c>
      <c r="J1161" s="38">
        <v>0</v>
      </c>
      <c r="K1161" s="37" t="s">
        <v>1025</v>
      </c>
      <c r="L1161" s="37" t="s">
        <v>1026</v>
      </c>
      <c r="M1161" s="37" t="s">
        <v>3146</v>
      </c>
      <c r="N1161" s="37" t="s">
        <v>3300</v>
      </c>
      <c r="O1161" s="37" t="s">
        <v>3300</v>
      </c>
      <c r="P1161" s="37" t="s">
        <v>7936</v>
      </c>
      <c r="Q1161" s="37"/>
      <c r="S1161" s="8" t="str">
        <f t="shared" si="77"/>
        <v>632_HHMGCty</v>
      </c>
      <c r="T1161" s="8">
        <f t="shared" si="76"/>
        <v>10</v>
      </c>
      <c r="U1161" t="s">
        <v>369</v>
      </c>
    </row>
    <row r="1162" spans="1:21" hidden="1" x14ac:dyDescent="0.25">
      <c r="A1162" s="40">
        <v>45580</v>
      </c>
      <c r="B1162" s="40">
        <v>45580</v>
      </c>
      <c r="C1162" s="37" t="s">
        <v>8262</v>
      </c>
      <c r="D1162" s="37" t="s">
        <v>3885</v>
      </c>
      <c r="E1162" s="37" t="s">
        <v>4409</v>
      </c>
      <c r="F1162" s="37" t="s">
        <v>691</v>
      </c>
      <c r="G1162" s="38">
        <v>1412774</v>
      </c>
      <c r="H1162" s="38">
        <v>0</v>
      </c>
      <c r="I1162" s="38">
        <v>741475725</v>
      </c>
      <c r="J1162" s="38">
        <v>0</v>
      </c>
      <c r="K1162" s="37" t="s">
        <v>1025</v>
      </c>
      <c r="L1162" s="37" t="s">
        <v>1026</v>
      </c>
      <c r="M1162" s="37" t="s">
        <v>3146</v>
      </c>
      <c r="N1162" s="37" t="s">
        <v>3300</v>
      </c>
      <c r="O1162" s="37" t="s">
        <v>3300</v>
      </c>
      <c r="P1162" s="37" t="s">
        <v>7936</v>
      </c>
      <c r="Q1162" s="37"/>
      <c r="S1162" s="8" t="str">
        <f t="shared" si="77"/>
        <v>632_HHMGCty</v>
      </c>
      <c r="T1162" s="8">
        <f t="shared" si="76"/>
        <v>10</v>
      </c>
      <c r="U1162" t="s">
        <v>369</v>
      </c>
    </row>
    <row r="1163" spans="1:21" hidden="1" x14ac:dyDescent="0.25">
      <c r="A1163" s="40">
        <v>45580</v>
      </c>
      <c r="B1163" s="40">
        <v>45580</v>
      </c>
      <c r="C1163" s="37" t="s">
        <v>8262</v>
      </c>
      <c r="D1163" s="37" t="s">
        <v>3886</v>
      </c>
      <c r="E1163" s="37" t="s">
        <v>4409</v>
      </c>
      <c r="F1163" s="37" t="s">
        <v>691</v>
      </c>
      <c r="G1163" s="38">
        <v>1412774</v>
      </c>
      <c r="H1163" s="38">
        <v>0</v>
      </c>
      <c r="I1163" s="38">
        <v>742888499</v>
      </c>
      <c r="J1163" s="38">
        <v>0</v>
      </c>
      <c r="K1163" s="37" t="s">
        <v>1025</v>
      </c>
      <c r="L1163" s="37" t="s">
        <v>1026</v>
      </c>
      <c r="M1163" s="37" t="s">
        <v>3146</v>
      </c>
      <c r="N1163" s="37" t="s">
        <v>3300</v>
      </c>
      <c r="O1163" s="37" t="s">
        <v>3300</v>
      </c>
      <c r="P1163" s="37" t="s">
        <v>7936</v>
      </c>
      <c r="Q1163" s="37"/>
      <c r="S1163" s="8" t="str">
        <f t="shared" si="77"/>
        <v>632_HHMGCty</v>
      </c>
      <c r="T1163" s="8">
        <f t="shared" si="76"/>
        <v>10</v>
      </c>
      <c r="U1163" t="s">
        <v>369</v>
      </c>
    </row>
    <row r="1164" spans="1:21" hidden="1" x14ac:dyDescent="0.25">
      <c r="A1164" s="40">
        <v>45580</v>
      </c>
      <c r="B1164" s="40">
        <v>45580</v>
      </c>
      <c r="C1164" s="37" t="s">
        <v>8263</v>
      </c>
      <c r="D1164" s="37" t="s">
        <v>3888</v>
      </c>
      <c r="E1164" s="37" t="s">
        <v>4409</v>
      </c>
      <c r="F1164" s="37" t="s">
        <v>691</v>
      </c>
      <c r="G1164" s="38">
        <v>2369146</v>
      </c>
      <c r="H1164" s="38">
        <v>0</v>
      </c>
      <c r="I1164" s="38">
        <v>745257645</v>
      </c>
      <c r="J1164" s="38">
        <v>0</v>
      </c>
      <c r="K1164" s="37" t="s">
        <v>1025</v>
      </c>
      <c r="L1164" s="37" t="s">
        <v>1026</v>
      </c>
      <c r="M1164" s="37" t="s">
        <v>3146</v>
      </c>
      <c r="N1164" s="37" t="s">
        <v>3353</v>
      </c>
      <c r="O1164" s="37" t="s">
        <v>3353</v>
      </c>
      <c r="P1164" s="37" t="s">
        <v>7936</v>
      </c>
      <c r="Q1164" s="37"/>
      <c r="S1164" s="8" t="str">
        <f t="shared" si="77"/>
        <v>632_HHMGCty</v>
      </c>
      <c r="T1164" s="8">
        <f t="shared" si="76"/>
        <v>10</v>
      </c>
      <c r="U1164" t="s">
        <v>369</v>
      </c>
    </row>
    <row r="1165" spans="1:21" hidden="1" x14ac:dyDescent="0.25">
      <c r="A1165" s="40">
        <v>45580</v>
      </c>
      <c r="B1165" s="40">
        <v>45580</v>
      </c>
      <c r="C1165" s="37" t="s">
        <v>8264</v>
      </c>
      <c r="D1165" s="37" t="s">
        <v>3890</v>
      </c>
      <c r="E1165" s="37" t="s">
        <v>4409</v>
      </c>
      <c r="F1165" s="37" t="s">
        <v>691</v>
      </c>
      <c r="G1165" s="38">
        <v>36249488</v>
      </c>
      <c r="H1165" s="38">
        <v>0</v>
      </c>
      <c r="I1165" s="38">
        <v>781507133</v>
      </c>
      <c r="J1165" s="38">
        <v>0</v>
      </c>
      <c r="K1165" s="37" t="s">
        <v>1025</v>
      </c>
      <c r="L1165" s="37" t="s">
        <v>1026</v>
      </c>
      <c r="M1165" s="37" t="s">
        <v>3146</v>
      </c>
      <c r="N1165" s="37" t="s">
        <v>3308</v>
      </c>
      <c r="O1165" s="37" t="s">
        <v>3308</v>
      </c>
      <c r="P1165" s="37" t="s">
        <v>7936</v>
      </c>
      <c r="Q1165" s="37"/>
      <c r="S1165" s="8" t="str">
        <f t="shared" si="77"/>
        <v>632_HHMGCty</v>
      </c>
      <c r="T1165" s="8">
        <f t="shared" si="76"/>
        <v>10</v>
      </c>
      <c r="U1165" t="s">
        <v>369</v>
      </c>
    </row>
    <row r="1166" spans="1:21" hidden="1" x14ac:dyDescent="0.25">
      <c r="A1166" s="40">
        <v>45580</v>
      </c>
      <c r="B1166" s="40">
        <v>45580</v>
      </c>
      <c r="C1166" s="37" t="s">
        <v>8265</v>
      </c>
      <c r="D1166" s="37" t="s">
        <v>8266</v>
      </c>
      <c r="E1166" s="37" t="s">
        <v>4409</v>
      </c>
      <c r="F1166" s="37" t="s">
        <v>691</v>
      </c>
      <c r="G1166" s="38">
        <v>1429846</v>
      </c>
      <c r="H1166" s="38">
        <v>0</v>
      </c>
      <c r="I1166" s="38">
        <v>782936979</v>
      </c>
      <c r="J1166" s="38">
        <v>0</v>
      </c>
      <c r="K1166" s="37" t="s">
        <v>993</v>
      </c>
      <c r="L1166" s="37" t="s">
        <v>994</v>
      </c>
      <c r="M1166" s="37" t="s">
        <v>3146</v>
      </c>
      <c r="N1166" s="37" t="s">
        <v>3297</v>
      </c>
      <c r="O1166" s="37" t="s">
        <v>3297</v>
      </c>
      <c r="P1166" s="37" t="s">
        <v>7936</v>
      </c>
      <c r="Q1166" s="37"/>
      <c r="S1166" s="8" t="str">
        <f t="shared" si="77"/>
        <v>632_HHMGCty</v>
      </c>
      <c r="T1166" s="8">
        <f t="shared" si="76"/>
        <v>10</v>
      </c>
      <c r="U1166" t="s">
        <v>369</v>
      </c>
    </row>
    <row r="1167" spans="1:21" hidden="1" x14ac:dyDescent="0.25">
      <c r="A1167" s="40">
        <v>45580</v>
      </c>
      <c r="B1167" s="40">
        <v>45580</v>
      </c>
      <c r="C1167" s="37" t="s">
        <v>8267</v>
      </c>
      <c r="D1167" s="37" t="s">
        <v>8268</v>
      </c>
      <c r="E1167" s="37" t="s">
        <v>4409</v>
      </c>
      <c r="F1167" s="37" t="s">
        <v>691</v>
      </c>
      <c r="G1167" s="38">
        <v>688162</v>
      </c>
      <c r="H1167" s="38">
        <v>0</v>
      </c>
      <c r="I1167" s="38">
        <v>783625141</v>
      </c>
      <c r="J1167" s="38">
        <v>0</v>
      </c>
      <c r="K1167" s="37" t="s">
        <v>993</v>
      </c>
      <c r="L1167" s="37" t="s">
        <v>994</v>
      </c>
      <c r="M1167" s="37" t="s">
        <v>3146</v>
      </c>
      <c r="N1167" s="37" t="s">
        <v>3325</v>
      </c>
      <c r="O1167" s="37" t="s">
        <v>3325</v>
      </c>
      <c r="P1167" s="37" t="s">
        <v>7936</v>
      </c>
      <c r="Q1167" s="37"/>
      <c r="S1167" s="8" t="str">
        <f t="shared" si="77"/>
        <v>632_HHMGCty</v>
      </c>
      <c r="T1167" s="8">
        <f t="shared" si="76"/>
        <v>10</v>
      </c>
      <c r="U1167" t="s">
        <v>369</v>
      </c>
    </row>
    <row r="1168" spans="1:21" hidden="1" x14ac:dyDescent="0.25">
      <c r="A1168" s="40">
        <v>45580</v>
      </c>
      <c r="B1168" s="40">
        <v>45580</v>
      </c>
      <c r="C1168" s="37" t="s">
        <v>8269</v>
      </c>
      <c r="D1168" s="37" t="s">
        <v>3751</v>
      </c>
      <c r="E1168" s="37" t="s">
        <v>4409</v>
      </c>
      <c r="F1168" s="37" t="s">
        <v>691</v>
      </c>
      <c r="G1168" s="38">
        <v>14298458</v>
      </c>
      <c r="H1168" s="38">
        <v>0</v>
      </c>
      <c r="I1168" s="38">
        <v>797923599</v>
      </c>
      <c r="J1168" s="38">
        <v>0</v>
      </c>
      <c r="K1168" s="37" t="s">
        <v>699</v>
      </c>
      <c r="L1168" s="37" t="s">
        <v>700</v>
      </c>
      <c r="M1168" s="37" t="s">
        <v>3146</v>
      </c>
      <c r="N1168" s="37" t="s">
        <v>3297</v>
      </c>
      <c r="O1168" s="37" t="s">
        <v>3297</v>
      </c>
      <c r="P1168" s="37" t="s">
        <v>7936</v>
      </c>
      <c r="Q1168" s="37"/>
      <c r="S1168" s="8" t="str">
        <f t="shared" si="77"/>
        <v>632_HHMGCty</v>
      </c>
      <c r="T1168" s="8">
        <f t="shared" si="76"/>
        <v>10</v>
      </c>
      <c r="U1168" t="s">
        <v>369</v>
      </c>
    </row>
    <row r="1169" spans="1:21" hidden="1" x14ac:dyDescent="0.25">
      <c r="A1169" s="40">
        <v>45580</v>
      </c>
      <c r="B1169" s="40">
        <v>45580</v>
      </c>
      <c r="C1169" s="37" t="s">
        <v>8270</v>
      </c>
      <c r="D1169" s="37" t="s">
        <v>3753</v>
      </c>
      <c r="E1169" s="37" t="s">
        <v>4409</v>
      </c>
      <c r="F1169" s="37" t="s">
        <v>691</v>
      </c>
      <c r="G1169" s="38">
        <v>1801516</v>
      </c>
      <c r="H1169" s="38">
        <v>0</v>
      </c>
      <c r="I1169" s="38">
        <v>799725115</v>
      </c>
      <c r="J1169" s="38">
        <v>0</v>
      </c>
      <c r="K1169" s="37" t="s">
        <v>699</v>
      </c>
      <c r="L1169" s="37" t="s">
        <v>700</v>
      </c>
      <c r="M1169" s="37" t="s">
        <v>3146</v>
      </c>
      <c r="N1169" s="37" t="s">
        <v>3684</v>
      </c>
      <c r="O1169" s="37" t="s">
        <v>3684</v>
      </c>
      <c r="P1169" s="37" t="s">
        <v>7936</v>
      </c>
      <c r="Q1169" s="37"/>
      <c r="S1169" s="8" t="str">
        <f t="shared" si="77"/>
        <v>632_HHMGCty</v>
      </c>
      <c r="T1169" s="8">
        <f t="shared" si="76"/>
        <v>10</v>
      </c>
      <c r="U1169" t="s">
        <v>369</v>
      </c>
    </row>
    <row r="1170" spans="1:21" hidden="1" x14ac:dyDescent="0.25">
      <c r="A1170" s="40">
        <v>45580</v>
      </c>
      <c r="B1170" s="40">
        <v>45580</v>
      </c>
      <c r="C1170" s="37" t="s">
        <v>8270</v>
      </c>
      <c r="D1170" s="37" t="s">
        <v>3754</v>
      </c>
      <c r="E1170" s="37" t="s">
        <v>4409</v>
      </c>
      <c r="F1170" s="37" t="s">
        <v>691</v>
      </c>
      <c r="G1170" s="38">
        <v>1801516</v>
      </c>
      <c r="H1170" s="38">
        <v>0</v>
      </c>
      <c r="I1170" s="38">
        <v>801526631</v>
      </c>
      <c r="J1170" s="38">
        <v>0</v>
      </c>
      <c r="K1170" s="37" t="s">
        <v>699</v>
      </c>
      <c r="L1170" s="37" t="s">
        <v>700</v>
      </c>
      <c r="M1170" s="37" t="s">
        <v>3146</v>
      </c>
      <c r="N1170" s="37" t="s">
        <v>3684</v>
      </c>
      <c r="O1170" s="37" t="s">
        <v>3684</v>
      </c>
      <c r="P1170" s="37" t="s">
        <v>7936</v>
      </c>
      <c r="Q1170" s="37"/>
      <c r="S1170" s="8" t="str">
        <f t="shared" si="77"/>
        <v>632_HHMGCty</v>
      </c>
      <c r="T1170" s="8">
        <f t="shared" si="76"/>
        <v>10</v>
      </c>
      <c r="U1170" t="s">
        <v>369</v>
      </c>
    </row>
    <row r="1171" spans="1:21" hidden="1" x14ac:dyDescent="0.25">
      <c r="A1171" s="40">
        <v>45580</v>
      </c>
      <c r="B1171" s="40">
        <v>45580</v>
      </c>
      <c r="C1171" s="37" t="s">
        <v>8271</v>
      </c>
      <c r="D1171" s="37" t="s">
        <v>3756</v>
      </c>
      <c r="E1171" s="37" t="s">
        <v>4409</v>
      </c>
      <c r="F1171" s="37" t="s">
        <v>691</v>
      </c>
      <c r="G1171" s="38">
        <v>6881620</v>
      </c>
      <c r="H1171" s="38">
        <v>0</v>
      </c>
      <c r="I1171" s="38">
        <v>808408251</v>
      </c>
      <c r="J1171" s="38">
        <v>0</v>
      </c>
      <c r="K1171" s="37" t="s">
        <v>699</v>
      </c>
      <c r="L1171" s="37" t="s">
        <v>700</v>
      </c>
      <c r="M1171" s="37" t="s">
        <v>3146</v>
      </c>
      <c r="N1171" s="37" t="s">
        <v>3325</v>
      </c>
      <c r="O1171" s="37" t="s">
        <v>3325</v>
      </c>
      <c r="P1171" s="37" t="s">
        <v>7936</v>
      </c>
      <c r="Q1171" s="37"/>
      <c r="S1171" s="8" t="str">
        <f t="shared" si="77"/>
        <v>632_HHMGCty</v>
      </c>
      <c r="T1171" s="8">
        <f t="shared" si="76"/>
        <v>10</v>
      </c>
      <c r="U1171" t="s">
        <v>369</v>
      </c>
    </row>
    <row r="1172" spans="1:21" hidden="1" x14ac:dyDescent="0.25">
      <c r="A1172" s="40">
        <v>45580</v>
      </c>
      <c r="B1172" s="40">
        <v>45580</v>
      </c>
      <c r="C1172" s="37" t="s">
        <v>8272</v>
      </c>
      <c r="D1172" s="37" t="s">
        <v>8273</v>
      </c>
      <c r="E1172" s="37" t="s">
        <v>4409</v>
      </c>
      <c r="F1172" s="37" t="s">
        <v>691</v>
      </c>
      <c r="G1172" s="38">
        <v>81013170</v>
      </c>
      <c r="H1172" s="38">
        <v>0</v>
      </c>
      <c r="I1172" s="38">
        <v>889421421</v>
      </c>
      <c r="J1172" s="38">
        <v>0</v>
      </c>
      <c r="K1172" s="37" t="s">
        <v>4633</v>
      </c>
      <c r="L1172" s="37" t="s">
        <v>4634</v>
      </c>
      <c r="M1172" s="37" t="s">
        <v>3146</v>
      </c>
      <c r="N1172" s="37" t="s">
        <v>3433</v>
      </c>
      <c r="O1172" s="37" t="s">
        <v>3433</v>
      </c>
      <c r="P1172" s="37" t="s">
        <v>4428</v>
      </c>
      <c r="Q1172" s="37"/>
      <c r="S1172" s="8" t="str">
        <f t="shared" si="77"/>
        <v>632_HHMGCty</v>
      </c>
      <c r="T1172" s="8">
        <f t="shared" si="76"/>
        <v>10</v>
      </c>
      <c r="U1172" t="s">
        <v>369</v>
      </c>
    </row>
    <row r="1173" spans="1:21" hidden="1" x14ac:dyDescent="0.25">
      <c r="A1173" s="40">
        <v>45580</v>
      </c>
      <c r="B1173" s="40">
        <v>45580</v>
      </c>
      <c r="C1173" s="37" t="s">
        <v>8272</v>
      </c>
      <c r="D1173" s="37" t="s">
        <v>8274</v>
      </c>
      <c r="E1173" s="37" t="s">
        <v>4409</v>
      </c>
      <c r="F1173" s="37" t="s">
        <v>691</v>
      </c>
      <c r="G1173" s="38">
        <v>8101317</v>
      </c>
      <c r="H1173" s="38">
        <v>0</v>
      </c>
      <c r="I1173" s="38">
        <v>897522738</v>
      </c>
      <c r="J1173" s="38">
        <v>0</v>
      </c>
      <c r="K1173" s="37" t="s">
        <v>4633</v>
      </c>
      <c r="L1173" s="37" t="s">
        <v>4634</v>
      </c>
      <c r="M1173" s="37" t="s">
        <v>3146</v>
      </c>
      <c r="N1173" s="37" t="s">
        <v>3433</v>
      </c>
      <c r="O1173" s="37" t="s">
        <v>3433</v>
      </c>
      <c r="P1173" s="37" t="s">
        <v>4428</v>
      </c>
      <c r="Q1173" s="37"/>
      <c r="S1173" s="8" t="str">
        <f t="shared" si="77"/>
        <v>632_HHMGCty</v>
      </c>
      <c r="T1173" s="8">
        <f t="shared" si="76"/>
        <v>10</v>
      </c>
      <c r="U1173" t="s">
        <v>369</v>
      </c>
    </row>
    <row r="1174" spans="1:21" hidden="1" x14ac:dyDescent="0.25">
      <c r="A1174" s="40">
        <v>45580</v>
      </c>
      <c r="B1174" s="40">
        <v>45580</v>
      </c>
      <c r="C1174" s="37" t="s">
        <v>8275</v>
      </c>
      <c r="D1174" s="37" t="s">
        <v>8276</v>
      </c>
      <c r="E1174" s="37" t="s">
        <v>4409</v>
      </c>
      <c r="F1174" s="37" t="s">
        <v>691</v>
      </c>
      <c r="G1174" s="38">
        <v>2369146</v>
      </c>
      <c r="H1174" s="38">
        <v>0</v>
      </c>
      <c r="I1174" s="38">
        <v>899891884</v>
      </c>
      <c r="J1174" s="38">
        <v>0</v>
      </c>
      <c r="K1174" s="37" t="s">
        <v>4633</v>
      </c>
      <c r="L1174" s="37" t="s">
        <v>4634</v>
      </c>
      <c r="M1174" s="37" t="s">
        <v>3146</v>
      </c>
      <c r="N1174" s="37" t="s">
        <v>3353</v>
      </c>
      <c r="O1174" s="37" t="s">
        <v>3353</v>
      </c>
      <c r="P1174" s="37" t="s">
        <v>7936</v>
      </c>
      <c r="Q1174" s="37"/>
      <c r="S1174" s="8" t="str">
        <f t="shared" si="77"/>
        <v>632_HHMGCty</v>
      </c>
      <c r="T1174" s="8">
        <f t="shared" si="76"/>
        <v>10</v>
      </c>
      <c r="U1174" t="s">
        <v>369</v>
      </c>
    </row>
    <row r="1175" spans="1:21" hidden="1" x14ac:dyDescent="0.25">
      <c r="A1175" s="40">
        <v>45580</v>
      </c>
      <c r="B1175" s="40">
        <v>45580</v>
      </c>
      <c r="C1175" s="37" t="s">
        <v>8275</v>
      </c>
      <c r="D1175" s="37" t="s">
        <v>8277</v>
      </c>
      <c r="E1175" s="37" t="s">
        <v>4409</v>
      </c>
      <c r="F1175" s="37" t="s">
        <v>691</v>
      </c>
      <c r="G1175" s="38">
        <v>4738290</v>
      </c>
      <c r="H1175" s="38">
        <v>0</v>
      </c>
      <c r="I1175" s="38">
        <v>904630174</v>
      </c>
      <c r="J1175" s="38">
        <v>0</v>
      </c>
      <c r="K1175" s="37" t="s">
        <v>4633</v>
      </c>
      <c r="L1175" s="37" t="s">
        <v>4634</v>
      </c>
      <c r="M1175" s="37" t="s">
        <v>3146</v>
      </c>
      <c r="N1175" s="37" t="s">
        <v>3353</v>
      </c>
      <c r="O1175" s="37" t="s">
        <v>3353</v>
      </c>
      <c r="P1175" s="37" t="s">
        <v>7936</v>
      </c>
      <c r="Q1175" s="37"/>
      <c r="S1175" s="8" t="str">
        <f t="shared" si="77"/>
        <v>632_HHMGCty</v>
      </c>
      <c r="T1175" s="8">
        <f t="shared" si="76"/>
        <v>10</v>
      </c>
      <c r="U1175" t="s">
        <v>369</v>
      </c>
    </row>
    <row r="1176" spans="1:21" hidden="1" x14ac:dyDescent="0.25">
      <c r="A1176" s="40">
        <v>45580</v>
      </c>
      <c r="B1176" s="40">
        <v>45580</v>
      </c>
      <c r="C1176" s="37" t="s">
        <v>8278</v>
      </c>
      <c r="D1176" s="37" t="s">
        <v>8279</v>
      </c>
      <c r="E1176" s="37" t="s">
        <v>4409</v>
      </c>
      <c r="F1176" s="37" t="s">
        <v>691</v>
      </c>
      <c r="G1176" s="38">
        <v>36249488</v>
      </c>
      <c r="H1176" s="38">
        <v>0</v>
      </c>
      <c r="I1176" s="38">
        <v>940879662</v>
      </c>
      <c r="J1176" s="38">
        <v>0</v>
      </c>
      <c r="K1176" s="37" t="s">
        <v>4633</v>
      </c>
      <c r="L1176" s="37" t="s">
        <v>4634</v>
      </c>
      <c r="M1176" s="37" t="s">
        <v>3146</v>
      </c>
      <c r="N1176" s="37" t="s">
        <v>3308</v>
      </c>
      <c r="O1176" s="37" t="s">
        <v>3308</v>
      </c>
      <c r="P1176" s="37" t="s">
        <v>7936</v>
      </c>
      <c r="Q1176" s="37"/>
      <c r="S1176" s="8" t="str">
        <f t="shared" si="77"/>
        <v>632_HHMGCty</v>
      </c>
      <c r="T1176" s="8">
        <f t="shared" si="76"/>
        <v>10</v>
      </c>
      <c r="U1176" t="s">
        <v>369</v>
      </c>
    </row>
    <row r="1177" spans="1:21" hidden="1" x14ac:dyDescent="0.25">
      <c r="A1177" s="40">
        <v>45580</v>
      </c>
      <c r="B1177" s="40">
        <v>45580</v>
      </c>
      <c r="C1177" s="37" t="s">
        <v>8278</v>
      </c>
      <c r="D1177" s="37" t="s">
        <v>8280</v>
      </c>
      <c r="E1177" s="37" t="s">
        <v>4409</v>
      </c>
      <c r="F1177" s="37" t="s">
        <v>691</v>
      </c>
      <c r="G1177" s="38">
        <v>7249897</v>
      </c>
      <c r="H1177" s="38">
        <v>0</v>
      </c>
      <c r="I1177" s="38">
        <v>948129559</v>
      </c>
      <c r="J1177" s="38">
        <v>0</v>
      </c>
      <c r="K1177" s="37" t="s">
        <v>4633</v>
      </c>
      <c r="L1177" s="37" t="s">
        <v>4634</v>
      </c>
      <c r="M1177" s="37" t="s">
        <v>3146</v>
      </c>
      <c r="N1177" s="37" t="s">
        <v>3308</v>
      </c>
      <c r="O1177" s="37" t="s">
        <v>3308</v>
      </c>
      <c r="P1177" s="37" t="s">
        <v>7936</v>
      </c>
      <c r="Q1177" s="37"/>
      <c r="S1177" s="8" t="str">
        <f t="shared" si="77"/>
        <v>632_HHMGCty</v>
      </c>
      <c r="T1177" s="8">
        <f t="shared" si="76"/>
        <v>10</v>
      </c>
      <c r="U1177" t="s">
        <v>369</v>
      </c>
    </row>
    <row r="1178" spans="1:21" hidden="1" x14ac:dyDescent="0.25">
      <c r="A1178" s="40">
        <v>45580</v>
      </c>
      <c r="B1178" s="40">
        <v>45580</v>
      </c>
      <c r="C1178" s="37" t="s">
        <v>8281</v>
      </c>
      <c r="D1178" s="37" t="s">
        <v>8282</v>
      </c>
      <c r="E1178" s="37" t="s">
        <v>4409</v>
      </c>
      <c r="F1178" s="37" t="s">
        <v>691</v>
      </c>
      <c r="G1178" s="38">
        <v>2523310</v>
      </c>
      <c r="H1178" s="38">
        <v>0</v>
      </c>
      <c r="I1178" s="38">
        <v>950652869</v>
      </c>
      <c r="J1178" s="38">
        <v>0</v>
      </c>
      <c r="K1178" s="37" t="s">
        <v>1079</v>
      </c>
      <c r="L1178" s="37" t="s">
        <v>1080</v>
      </c>
      <c r="M1178" s="37" t="s">
        <v>3146</v>
      </c>
      <c r="N1178" s="37" t="s">
        <v>3502</v>
      </c>
      <c r="O1178" s="37" t="s">
        <v>3502</v>
      </c>
      <c r="P1178" s="37" t="s">
        <v>7936</v>
      </c>
      <c r="Q1178" s="37"/>
      <c r="S1178" s="8" t="str">
        <f t="shared" si="77"/>
        <v>632_HHMGCty</v>
      </c>
      <c r="T1178" s="8">
        <f t="shared" si="76"/>
        <v>10</v>
      </c>
      <c r="U1178" t="s">
        <v>369</v>
      </c>
    </row>
    <row r="1179" spans="1:21" hidden="1" x14ac:dyDescent="0.25">
      <c r="A1179" s="40">
        <v>45580</v>
      </c>
      <c r="B1179" s="40">
        <v>45580</v>
      </c>
      <c r="C1179" s="37" t="s">
        <v>8283</v>
      </c>
      <c r="D1179" s="37" t="s">
        <v>3681</v>
      </c>
      <c r="E1179" s="37" t="s">
        <v>4409</v>
      </c>
      <c r="F1179" s="37" t="s">
        <v>691</v>
      </c>
      <c r="G1179" s="38">
        <v>1429845</v>
      </c>
      <c r="H1179" s="38">
        <v>0</v>
      </c>
      <c r="I1179" s="38">
        <v>952082714</v>
      </c>
      <c r="J1179" s="38">
        <v>0</v>
      </c>
      <c r="K1179" s="37" t="s">
        <v>1079</v>
      </c>
      <c r="L1179" s="37" t="s">
        <v>1080</v>
      </c>
      <c r="M1179" s="37" t="s">
        <v>3146</v>
      </c>
      <c r="N1179" s="37" t="s">
        <v>3297</v>
      </c>
      <c r="O1179" s="37" t="s">
        <v>3297</v>
      </c>
      <c r="P1179" s="37" t="s">
        <v>7936</v>
      </c>
      <c r="Q1179" s="37"/>
      <c r="S1179" s="8" t="str">
        <f t="shared" si="77"/>
        <v>632_HHMGCty</v>
      </c>
      <c r="T1179" s="8">
        <f t="shared" si="76"/>
        <v>10</v>
      </c>
      <c r="U1179" t="s">
        <v>369</v>
      </c>
    </row>
    <row r="1180" spans="1:21" hidden="1" x14ac:dyDescent="0.25">
      <c r="A1180" s="40">
        <v>45580</v>
      </c>
      <c r="B1180" s="40">
        <v>45580</v>
      </c>
      <c r="C1180" s="37" t="s">
        <v>8284</v>
      </c>
      <c r="D1180" s="37" t="s">
        <v>3683</v>
      </c>
      <c r="E1180" s="37" t="s">
        <v>4409</v>
      </c>
      <c r="F1180" s="37" t="s">
        <v>691</v>
      </c>
      <c r="G1180" s="38">
        <v>1801516</v>
      </c>
      <c r="H1180" s="38">
        <v>0</v>
      </c>
      <c r="I1180" s="38">
        <v>953884230</v>
      </c>
      <c r="J1180" s="38">
        <v>0</v>
      </c>
      <c r="K1180" s="37" t="s">
        <v>1079</v>
      </c>
      <c r="L1180" s="37" t="s">
        <v>1080</v>
      </c>
      <c r="M1180" s="37" t="s">
        <v>3146</v>
      </c>
      <c r="N1180" s="37" t="s">
        <v>3684</v>
      </c>
      <c r="O1180" s="37" t="s">
        <v>3684</v>
      </c>
      <c r="P1180" s="37" t="s">
        <v>7936</v>
      </c>
      <c r="Q1180" s="37"/>
      <c r="S1180" s="8" t="str">
        <f t="shared" si="77"/>
        <v>632_HHMGCty</v>
      </c>
      <c r="T1180" s="8">
        <f t="shared" si="76"/>
        <v>10</v>
      </c>
      <c r="U1180" t="s">
        <v>369</v>
      </c>
    </row>
    <row r="1181" spans="1:21" hidden="1" x14ac:dyDescent="0.25">
      <c r="A1181" s="40">
        <v>45580</v>
      </c>
      <c r="B1181" s="40">
        <v>45580</v>
      </c>
      <c r="C1181" s="37" t="s">
        <v>8285</v>
      </c>
      <c r="D1181" s="37" t="s">
        <v>3686</v>
      </c>
      <c r="E1181" s="37" t="s">
        <v>4409</v>
      </c>
      <c r="F1181" s="37" t="s">
        <v>691</v>
      </c>
      <c r="G1181" s="38">
        <v>688162</v>
      </c>
      <c r="H1181" s="38">
        <v>0</v>
      </c>
      <c r="I1181" s="38">
        <v>954572392</v>
      </c>
      <c r="J1181" s="38">
        <v>0</v>
      </c>
      <c r="K1181" s="37" t="s">
        <v>1079</v>
      </c>
      <c r="L1181" s="37" t="s">
        <v>1080</v>
      </c>
      <c r="M1181" s="37" t="s">
        <v>3146</v>
      </c>
      <c r="N1181" s="37" t="s">
        <v>3325</v>
      </c>
      <c r="O1181" s="37" t="s">
        <v>3325</v>
      </c>
      <c r="P1181" s="37" t="s">
        <v>7936</v>
      </c>
      <c r="Q1181" s="37"/>
      <c r="S1181" s="8" t="str">
        <f t="shared" si="77"/>
        <v>632_HHMGCty</v>
      </c>
      <c r="T1181" s="8">
        <f t="shared" si="76"/>
        <v>10</v>
      </c>
      <c r="U1181" t="s">
        <v>369</v>
      </c>
    </row>
    <row r="1182" spans="1:21" hidden="1" x14ac:dyDescent="0.25">
      <c r="A1182" s="40">
        <v>45580</v>
      </c>
      <c r="B1182" s="40">
        <v>45580</v>
      </c>
      <c r="C1182" s="37" t="s">
        <v>8286</v>
      </c>
      <c r="D1182" s="37" t="s">
        <v>8287</v>
      </c>
      <c r="E1182" s="37" t="s">
        <v>4409</v>
      </c>
      <c r="F1182" s="37" t="s">
        <v>691</v>
      </c>
      <c r="G1182" s="38">
        <v>20186479</v>
      </c>
      <c r="H1182" s="38">
        <v>0</v>
      </c>
      <c r="I1182" s="38">
        <v>974758871</v>
      </c>
      <c r="J1182" s="38">
        <v>0</v>
      </c>
      <c r="K1182" s="37" t="s">
        <v>999</v>
      </c>
      <c r="L1182" s="37" t="s">
        <v>1000</v>
      </c>
      <c r="M1182" s="37" t="s">
        <v>3146</v>
      </c>
      <c r="N1182" s="37" t="s">
        <v>3502</v>
      </c>
      <c r="O1182" s="37" t="s">
        <v>3502</v>
      </c>
      <c r="P1182" s="37" t="s">
        <v>7936</v>
      </c>
      <c r="Q1182" s="37"/>
      <c r="S1182" s="8" t="str">
        <f t="shared" si="77"/>
        <v>632_HHMGCty</v>
      </c>
      <c r="T1182" s="8">
        <f t="shared" si="76"/>
        <v>10</v>
      </c>
      <c r="U1182" t="s">
        <v>369</v>
      </c>
    </row>
    <row r="1183" spans="1:21" hidden="1" x14ac:dyDescent="0.25">
      <c r="A1183" s="40">
        <v>45580</v>
      </c>
      <c r="B1183" s="40">
        <v>45580</v>
      </c>
      <c r="C1183" s="37" t="s">
        <v>8286</v>
      </c>
      <c r="D1183" s="37" t="s">
        <v>8288</v>
      </c>
      <c r="E1183" s="37" t="s">
        <v>4409</v>
      </c>
      <c r="F1183" s="37" t="s">
        <v>691</v>
      </c>
      <c r="G1183" s="38">
        <v>2523310</v>
      </c>
      <c r="H1183" s="38">
        <v>0</v>
      </c>
      <c r="I1183" s="38">
        <v>977282181</v>
      </c>
      <c r="J1183" s="38">
        <v>0</v>
      </c>
      <c r="K1183" s="37" t="s">
        <v>999</v>
      </c>
      <c r="L1183" s="37" t="s">
        <v>1000</v>
      </c>
      <c r="M1183" s="37" t="s">
        <v>3146</v>
      </c>
      <c r="N1183" s="37" t="s">
        <v>3502</v>
      </c>
      <c r="O1183" s="37" t="s">
        <v>3502</v>
      </c>
      <c r="P1183" s="37" t="s">
        <v>7936</v>
      </c>
      <c r="Q1183" s="37"/>
      <c r="S1183" s="8" t="str">
        <f t="shared" si="77"/>
        <v>632_HHMGCty</v>
      </c>
      <c r="T1183" s="8">
        <f t="shared" si="76"/>
        <v>10</v>
      </c>
      <c r="U1183" t="s">
        <v>369</v>
      </c>
    </row>
    <row r="1184" spans="1:21" hidden="1" x14ac:dyDescent="0.25">
      <c r="A1184" s="40">
        <v>45580</v>
      </c>
      <c r="B1184" s="40">
        <v>45580</v>
      </c>
      <c r="C1184" s="37" t="s">
        <v>8289</v>
      </c>
      <c r="D1184" s="37" t="s">
        <v>8290</v>
      </c>
      <c r="E1184" s="37" t="s">
        <v>4409</v>
      </c>
      <c r="F1184" s="37" t="s">
        <v>691</v>
      </c>
      <c r="G1184" s="38">
        <v>1261655</v>
      </c>
      <c r="H1184" s="38">
        <v>0</v>
      </c>
      <c r="I1184" s="38">
        <v>978543836</v>
      </c>
      <c r="J1184" s="38">
        <v>0</v>
      </c>
      <c r="K1184" s="37" t="s">
        <v>4571</v>
      </c>
      <c r="L1184" s="37" t="s">
        <v>4572</v>
      </c>
      <c r="M1184" s="37" t="s">
        <v>3146</v>
      </c>
      <c r="N1184" s="37" t="s">
        <v>3502</v>
      </c>
      <c r="O1184" s="37" t="s">
        <v>3502</v>
      </c>
      <c r="P1184" s="37" t="s">
        <v>7936</v>
      </c>
      <c r="Q1184" s="37"/>
      <c r="S1184" s="8" t="str">
        <f t="shared" si="77"/>
        <v>632_HHMGCty</v>
      </c>
      <c r="T1184" s="8">
        <f t="shared" si="76"/>
        <v>10</v>
      </c>
      <c r="U1184" t="s">
        <v>369</v>
      </c>
    </row>
    <row r="1185" spans="1:21" hidden="1" x14ac:dyDescent="0.25">
      <c r="A1185" s="40">
        <v>45580</v>
      </c>
      <c r="B1185" s="40">
        <v>45580</v>
      </c>
      <c r="C1185" s="37" t="s">
        <v>8291</v>
      </c>
      <c r="D1185" s="37" t="s">
        <v>8292</v>
      </c>
      <c r="E1185" s="37" t="s">
        <v>4409</v>
      </c>
      <c r="F1185" s="37" t="s">
        <v>691</v>
      </c>
      <c r="G1185" s="38">
        <v>530774</v>
      </c>
      <c r="H1185" s="38">
        <v>0</v>
      </c>
      <c r="I1185" s="38">
        <v>979074610</v>
      </c>
      <c r="J1185" s="38">
        <v>0</v>
      </c>
      <c r="K1185" s="37" t="s">
        <v>4571</v>
      </c>
      <c r="L1185" s="37" t="s">
        <v>4572</v>
      </c>
      <c r="M1185" s="37" t="s">
        <v>3146</v>
      </c>
      <c r="N1185" s="37" t="s">
        <v>3512</v>
      </c>
      <c r="O1185" s="37" t="s">
        <v>3512</v>
      </c>
      <c r="P1185" s="37" t="s">
        <v>7936</v>
      </c>
      <c r="Q1185" s="37"/>
      <c r="S1185" s="8" t="str">
        <f t="shared" si="77"/>
        <v>632_HHMGCty</v>
      </c>
      <c r="T1185" s="8">
        <f t="shared" si="76"/>
        <v>10</v>
      </c>
      <c r="U1185" t="s">
        <v>369</v>
      </c>
    </row>
    <row r="1186" spans="1:21" hidden="1" x14ac:dyDescent="0.25">
      <c r="A1186" s="40">
        <v>45580</v>
      </c>
      <c r="B1186" s="40">
        <v>45580</v>
      </c>
      <c r="C1186" s="37" t="s">
        <v>8293</v>
      </c>
      <c r="D1186" s="37" t="s">
        <v>3818</v>
      </c>
      <c r="E1186" s="37" t="s">
        <v>4409</v>
      </c>
      <c r="F1186" s="37" t="s">
        <v>691</v>
      </c>
      <c r="G1186" s="38">
        <v>270079</v>
      </c>
      <c r="H1186" s="38">
        <v>0</v>
      </c>
      <c r="I1186" s="38">
        <v>979344689</v>
      </c>
      <c r="J1186" s="38">
        <v>0</v>
      </c>
      <c r="K1186" s="37" t="s">
        <v>4571</v>
      </c>
      <c r="L1186" s="37" t="s">
        <v>4572</v>
      </c>
      <c r="M1186" s="37" t="s">
        <v>3146</v>
      </c>
      <c r="N1186" s="37" t="s">
        <v>3383</v>
      </c>
      <c r="O1186" s="37" t="s">
        <v>3383</v>
      </c>
      <c r="P1186" s="37" t="s">
        <v>7936</v>
      </c>
      <c r="Q1186" s="37"/>
      <c r="S1186" s="8" t="str">
        <f t="shared" si="77"/>
        <v>632_HHMGCty</v>
      </c>
      <c r="T1186" s="8">
        <f t="shared" si="76"/>
        <v>10</v>
      </c>
      <c r="U1186" t="s">
        <v>369</v>
      </c>
    </row>
    <row r="1187" spans="1:21" hidden="1" x14ac:dyDescent="0.25">
      <c r="A1187" s="40">
        <v>45580</v>
      </c>
      <c r="B1187" s="40">
        <v>45580</v>
      </c>
      <c r="C1187" s="37" t="s">
        <v>8294</v>
      </c>
      <c r="D1187" s="37" t="s">
        <v>3821</v>
      </c>
      <c r="E1187" s="37" t="s">
        <v>4409</v>
      </c>
      <c r="F1187" s="37" t="s">
        <v>691</v>
      </c>
      <c r="G1187" s="38">
        <v>292875</v>
      </c>
      <c r="H1187" s="38">
        <v>0</v>
      </c>
      <c r="I1187" s="38">
        <v>979637564</v>
      </c>
      <c r="J1187" s="38">
        <v>0</v>
      </c>
      <c r="K1187" s="37" t="s">
        <v>4571</v>
      </c>
      <c r="L1187" s="37" t="s">
        <v>4572</v>
      </c>
      <c r="M1187" s="37" t="s">
        <v>3146</v>
      </c>
      <c r="N1187" s="37" t="s">
        <v>3339</v>
      </c>
      <c r="O1187" s="37" t="s">
        <v>3339</v>
      </c>
      <c r="P1187" s="37" t="s">
        <v>7936</v>
      </c>
      <c r="Q1187" s="37"/>
      <c r="S1187" s="8" t="str">
        <f t="shared" si="77"/>
        <v>632_HHMGCty</v>
      </c>
      <c r="T1187" s="8">
        <f t="shared" si="76"/>
        <v>10</v>
      </c>
      <c r="U1187" t="s">
        <v>369</v>
      </c>
    </row>
    <row r="1188" spans="1:21" hidden="1" x14ac:dyDescent="0.25">
      <c r="A1188" s="40">
        <v>45580</v>
      </c>
      <c r="B1188" s="40">
        <v>45580</v>
      </c>
      <c r="C1188" s="37" t="s">
        <v>8295</v>
      </c>
      <c r="D1188" s="37" t="s">
        <v>3823</v>
      </c>
      <c r="E1188" s="37" t="s">
        <v>4409</v>
      </c>
      <c r="F1188" s="37" t="s">
        <v>691</v>
      </c>
      <c r="G1188" s="38">
        <v>714923</v>
      </c>
      <c r="H1188" s="38">
        <v>0</v>
      </c>
      <c r="I1188" s="38">
        <v>980352487</v>
      </c>
      <c r="J1188" s="38">
        <v>0</v>
      </c>
      <c r="K1188" s="37" t="s">
        <v>4571</v>
      </c>
      <c r="L1188" s="37" t="s">
        <v>4572</v>
      </c>
      <c r="M1188" s="37" t="s">
        <v>3146</v>
      </c>
      <c r="N1188" s="37" t="s">
        <v>3297</v>
      </c>
      <c r="O1188" s="37" t="s">
        <v>3297</v>
      </c>
      <c r="P1188" s="37" t="s">
        <v>7936</v>
      </c>
      <c r="Q1188" s="37"/>
      <c r="S1188" s="8" t="str">
        <f t="shared" si="77"/>
        <v>632_HHMGCty</v>
      </c>
      <c r="T1188" s="8">
        <f t="shared" si="76"/>
        <v>10</v>
      </c>
      <c r="U1188" t="s">
        <v>369</v>
      </c>
    </row>
    <row r="1189" spans="1:21" hidden="1" x14ac:dyDescent="0.25">
      <c r="A1189" s="40">
        <v>45580</v>
      </c>
      <c r="B1189" s="40">
        <v>45580</v>
      </c>
      <c r="C1189" s="37" t="s">
        <v>8296</v>
      </c>
      <c r="D1189" s="37" t="s">
        <v>3827</v>
      </c>
      <c r="E1189" s="37" t="s">
        <v>4409</v>
      </c>
      <c r="F1189" s="37" t="s">
        <v>691</v>
      </c>
      <c r="G1189" s="38">
        <v>706387</v>
      </c>
      <c r="H1189" s="38">
        <v>0</v>
      </c>
      <c r="I1189" s="38">
        <v>981058874</v>
      </c>
      <c r="J1189" s="38">
        <v>0</v>
      </c>
      <c r="K1189" s="37" t="s">
        <v>4571</v>
      </c>
      <c r="L1189" s="37" t="s">
        <v>4572</v>
      </c>
      <c r="M1189" s="37" t="s">
        <v>3146</v>
      </c>
      <c r="N1189" s="37" t="s">
        <v>3300</v>
      </c>
      <c r="O1189" s="37" t="s">
        <v>3300</v>
      </c>
      <c r="P1189" s="37" t="s">
        <v>7936</v>
      </c>
      <c r="Q1189" s="37"/>
      <c r="S1189" s="8" t="str">
        <f t="shared" si="77"/>
        <v>632_HHMGCty</v>
      </c>
      <c r="T1189" s="8">
        <f t="shared" si="76"/>
        <v>10</v>
      </c>
      <c r="U1189" t="s">
        <v>369</v>
      </c>
    </row>
    <row r="1190" spans="1:21" hidden="1" x14ac:dyDescent="0.25">
      <c r="A1190" s="40">
        <v>45580</v>
      </c>
      <c r="B1190" s="40">
        <v>45580</v>
      </c>
      <c r="C1190" s="37" t="s">
        <v>8297</v>
      </c>
      <c r="D1190" s="37" t="s">
        <v>3829</v>
      </c>
      <c r="E1190" s="37" t="s">
        <v>4409</v>
      </c>
      <c r="F1190" s="37" t="s">
        <v>691</v>
      </c>
      <c r="G1190" s="38">
        <v>507190</v>
      </c>
      <c r="H1190" s="38">
        <v>0</v>
      </c>
      <c r="I1190" s="38">
        <v>981566064</v>
      </c>
      <c r="J1190" s="38">
        <v>0</v>
      </c>
      <c r="K1190" s="37" t="s">
        <v>4571</v>
      </c>
      <c r="L1190" s="37" t="s">
        <v>4572</v>
      </c>
      <c r="M1190" s="37" t="s">
        <v>3146</v>
      </c>
      <c r="N1190" s="37" t="s">
        <v>3333</v>
      </c>
      <c r="O1190" s="37" t="s">
        <v>3333</v>
      </c>
      <c r="P1190" s="37" t="s">
        <v>7936</v>
      </c>
      <c r="Q1190" s="37"/>
      <c r="S1190" s="8" t="str">
        <f t="shared" si="77"/>
        <v>632_HHMGCty</v>
      </c>
      <c r="T1190" s="8">
        <f t="shared" si="76"/>
        <v>10</v>
      </c>
      <c r="U1190" t="s">
        <v>369</v>
      </c>
    </row>
    <row r="1191" spans="1:21" hidden="1" x14ac:dyDescent="0.25">
      <c r="A1191" s="40">
        <v>45580</v>
      </c>
      <c r="B1191" s="40">
        <v>45580</v>
      </c>
      <c r="C1191" s="37" t="s">
        <v>8298</v>
      </c>
      <c r="D1191" s="37" t="s">
        <v>3831</v>
      </c>
      <c r="E1191" s="37" t="s">
        <v>4409</v>
      </c>
      <c r="F1191" s="37" t="s">
        <v>691</v>
      </c>
      <c r="G1191" s="38">
        <v>302791</v>
      </c>
      <c r="H1191" s="38">
        <v>0</v>
      </c>
      <c r="I1191" s="38">
        <v>981868855</v>
      </c>
      <c r="J1191" s="38">
        <v>0</v>
      </c>
      <c r="K1191" s="37" t="s">
        <v>4571</v>
      </c>
      <c r="L1191" s="37" t="s">
        <v>4572</v>
      </c>
      <c r="M1191" s="37" t="s">
        <v>3146</v>
      </c>
      <c r="N1191" s="37" t="s">
        <v>3303</v>
      </c>
      <c r="O1191" s="37" t="s">
        <v>3303</v>
      </c>
      <c r="P1191" s="37" t="s">
        <v>7936</v>
      </c>
      <c r="Q1191" s="37"/>
      <c r="S1191" s="8" t="str">
        <f t="shared" si="77"/>
        <v>632_HHMGCty</v>
      </c>
      <c r="T1191" s="8">
        <f t="shared" si="76"/>
        <v>10</v>
      </c>
      <c r="U1191" t="s">
        <v>369</v>
      </c>
    </row>
    <row r="1192" spans="1:21" hidden="1" x14ac:dyDescent="0.25">
      <c r="A1192" s="40">
        <v>45580</v>
      </c>
      <c r="B1192" s="40">
        <v>45580</v>
      </c>
      <c r="C1192" s="37" t="s">
        <v>8299</v>
      </c>
      <c r="D1192" s="37" t="s">
        <v>3833</v>
      </c>
      <c r="E1192" s="37" t="s">
        <v>4409</v>
      </c>
      <c r="F1192" s="37" t="s">
        <v>691</v>
      </c>
      <c r="G1192" s="38">
        <v>2369146</v>
      </c>
      <c r="H1192" s="38">
        <v>0</v>
      </c>
      <c r="I1192" s="38">
        <v>984238001</v>
      </c>
      <c r="J1192" s="38">
        <v>0</v>
      </c>
      <c r="K1192" s="37" t="s">
        <v>4571</v>
      </c>
      <c r="L1192" s="37" t="s">
        <v>4572</v>
      </c>
      <c r="M1192" s="37" t="s">
        <v>3146</v>
      </c>
      <c r="N1192" s="37" t="s">
        <v>3353</v>
      </c>
      <c r="O1192" s="37" t="s">
        <v>3353</v>
      </c>
      <c r="P1192" s="37" t="s">
        <v>7936</v>
      </c>
      <c r="Q1192" s="37"/>
      <c r="S1192" s="8" t="str">
        <f t="shared" si="77"/>
        <v>632_HHMGCty</v>
      </c>
      <c r="T1192" s="8">
        <f t="shared" si="76"/>
        <v>10</v>
      </c>
      <c r="U1192" t="s">
        <v>369</v>
      </c>
    </row>
    <row r="1193" spans="1:21" hidden="1" x14ac:dyDescent="0.25">
      <c r="A1193" s="40">
        <v>45580</v>
      </c>
      <c r="B1193" s="40">
        <v>45580</v>
      </c>
      <c r="C1193" s="37" t="s">
        <v>8300</v>
      </c>
      <c r="D1193" s="37" t="s">
        <v>3835</v>
      </c>
      <c r="E1193" s="37" t="s">
        <v>4409</v>
      </c>
      <c r="F1193" s="37" t="s">
        <v>691</v>
      </c>
      <c r="G1193" s="38">
        <v>3624949</v>
      </c>
      <c r="H1193" s="38">
        <v>0</v>
      </c>
      <c r="I1193" s="38">
        <v>987862950</v>
      </c>
      <c r="J1193" s="38">
        <v>0</v>
      </c>
      <c r="K1193" s="37" t="s">
        <v>4571</v>
      </c>
      <c r="L1193" s="37" t="s">
        <v>4572</v>
      </c>
      <c r="M1193" s="37" t="s">
        <v>3146</v>
      </c>
      <c r="N1193" s="37" t="s">
        <v>3308</v>
      </c>
      <c r="O1193" s="37" t="s">
        <v>3308</v>
      </c>
      <c r="P1193" s="37" t="s">
        <v>7936</v>
      </c>
      <c r="Q1193" s="37"/>
      <c r="S1193" s="8" t="str">
        <f t="shared" si="77"/>
        <v>632_HHMGCty</v>
      </c>
      <c r="T1193" s="8">
        <f t="shared" si="76"/>
        <v>10</v>
      </c>
      <c r="U1193" t="s">
        <v>369</v>
      </c>
    </row>
    <row r="1194" spans="1:21" hidden="1" x14ac:dyDescent="0.25">
      <c r="A1194" s="40">
        <v>45580</v>
      </c>
      <c r="B1194" s="40">
        <v>45580</v>
      </c>
      <c r="C1194" s="37" t="s">
        <v>8301</v>
      </c>
      <c r="D1194" s="37" t="s">
        <v>3841</v>
      </c>
      <c r="E1194" s="37" t="s">
        <v>4409</v>
      </c>
      <c r="F1194" s="37" t="s">
        <v>691</v>
      </c>
      <c r="G1194" s="38">
        <v>315614</v>
      </c>
      <c r="H1194" s="38">
        <v>0</v>
      </c>
      <c r="I1194" s="38">
        <v>988178564</v>
      </c>
      <c r="J1194" s="38">
        <v>0</v>
      </c>
      <c r="K1194" s="37" t="s">
        <v>4571</v>
      </c>
      <c r="L1194" s="37" t="s">
        <v>4572</v>
      </c>
      <c r="M1194" s="37" t="s">
        <v>3146</v>
      </c>
      <c r="N1194" s="37" t="s">
        <v>3342</v>
      </c>
      <c r="O1194" s="37" t="s">
        <v>3342</v>
      </c>
      <c r="P1194" s="37" t="s">
        <v>7936</v>
      </c>
      <c r="Q1194" s="37"/>
      <c r="S1194" s="8" t="str">
        <f t="shared" si="77"/>
        <v>632_HHMGCty</v>
      </c>
      <c r="T1194" s="8">
        <f t="shared" si="76"/>
        <v>10</v>
      </c>
      <c r="U1194" t="s">
        <v>369</v>
      </c>
    </row>
    <row r="1195" spans="1:21" hidden="1" x14ac:dyDescent="0.25">
      <c r="A1195" s="40">
        <v>45580</v>
      </c>
      <c r="B1195" s="40">
        <v>45580</v>
      </c>
      <c r="C1195" s="37" t="s">
        <v>8302</v>
      </c>
      <c r="D1195" s="37" t="s">
        <v>3843</v>
      </c>
      <c r="E1195" s="37" t="s">
        <v>4409</v>
      </c>
      <c r="F1195" s="37" t="s">
        <v>691</v>
      </c>
      <c r="G1195" s="38">
        <v>305669</v>
      </c>
      <c r="H1195" s="38">
        <v>0</v>
      </c>
      <c r="I1195" s="38">
        <v>988484233</v>
      </c>
      <c r="J1195" s="38">
        <v>0</v>
      </c>
      <c r="K1195" s="37" t="s">
        <v>4571</v>
      </c>
      <c r="L1195" s="37" t="s">
        <v>4572</v>
      </c>
      <c r="M1195" s="37" t="s">
        <v>3146</v>
      </c>
      <c r="N1195" s="37" t="s">
        <v>3844</v>
      </c>
      <c r="O1195" s="37" t="s">
        <v>3844</v>
      </c>
      <c r="P1195" s="37" t="s">
        <v>7936</v>
      </c>
      <c r="Q1195" s="37"/>
      <c r="S1195" s="8" t="str">
        <f t="shared" si="77"/>
        <v>632_HHMGCty</v>
      </c>
      <c r="T1195" s="8">
        <f t="shared" ref="T1195:T1258" si="78">+MONTH(A1195)</f>
        <v>10</v>
      </c>
      <c r="U1195" t="s">
        <v>369</v>
      </c>
    </row>
    <row r="1196" spans="1:21" hidden="1" x14ac:dyDescent="0.25">
      <c r="A1196" s="40">
        <v>45580</v>
      </c>
      <c r="B1196" s="40">
        <v>45580</v>
      </c>
      <c r="C1196" s="37" t="s">
        <v>8303</v>
      </c>
      <c r="D1196" s="37" t="s">
        <v>3846</v>
      </c>
      <c r="E1196" s="37" t="s">
        <v>4409</v>
      </c>
      <c r="F1196" s="37" t="s">
        <v>691</v>
      </c>
      <c r="G1196" s="38">
        <v>435111</v>
      </c>
      <c r="H1196" s="38">
        <v>0</v>
      </c>
      <c r="I1196" s="38">
        <v>988919344</v>
      </c>
      <c r="J1196" s="38">
        <v>0</v>
      </c>
      <c r="K1196" s="37" t="s">
        <v>4571</v>
      </c>
      <c r="L1196" s="37" t="s">
        <v>4572</v>
      </c>
      <c r="M1196" s="37" t="s">
        <v>3146</v>
      </c>
      <c r="N1196" s="37" t="s">
        <v>3311</v>
      </c>
      <c r="O1196" s="37" t="s">
        <v>3311</v>
      </c>
      <c r="P1196" s="37" t="s">
        <v>7936</v>
      </c>
      <c r="Q1196" s="37"/>
      <c r="S1196" s="8" t="str">
        <f t="shared" ref="S1196:S1259" si="79">+M1196</f>
        <v>632_HHMGCty</v>
      </c>
      <c r="T1196" s="8">
        <f t="shared" si="78"/>
        <v>10</v>
      </c>
      <c r="U1196" t="s">
        <v>369</v>
      </c>
    </row>
    <row r="1197" spans="1:21" hidden="1" x14ac:dyDescent="0.25">
      <c r="A1197" s="40">
        <v>45580</v>
      </c>
      <c r="B1197" s="40">
        <v>45580</v>
      </c>
      <c r="C1197" s="37" t="s">
        <v>8304</v>
      </c>
      <c r="D1197" s="37" t="s">
        <v>3848</v>
      </c>
      <c r="E1197" s="37" t="s">
        <v>4409</v>
      </c>
      <c r="F1197" s="37" t="s">
        <v>691</v>
      </c>
      <c r="G1197" s="38">
        <v>439596</v>
      </c>
      <c r="H1197" s="38">
        <v>0</v>
      </c>
      <c r="I1197" s="38">
        <v>989358940</v>
      </c>
      <c r="J1197" s="38">
        <v>0</v>
      </c>
      <c r="K1197" s="37" t="s">
        <v>4571</v>
      </c>
      <c r="L1197" s="37" t="s">
        <v>4572</v>
      </c>
      <c r="M1197" s="37" t="s">
        <v>3146</v>
      </c>
      <c r="N1197" s="37" t="s">
        <v>3317</v>
      </c>
      <c r="O1197" s="37" t="s">
        <v>3317</v>
      </c>
      <c r="P1197" s="37" t="s">
        <v>7936</v>
      </c>
      <c r="Q1197" s="37"/>
      <c r="S1197" s="8" t="str">
        <f t="shared" si="79"/>
        <v>632_HHMGCty</v>
      </c>
      <c r="T1197" s="8">
        <f t="shared" si="78"/>
        <v>10</v>
      </c>
      <c r="U1197" t="s">
        <v>369</v>
      </c>
    </row>
    <row r="1198" spans="1:21" hidden="1" x14ac:dyDescent="0.25">
      <c r="A1198" s="40">
        <v>45580</v>
      </c>
      <c r="B1198" s="40">
        <v>45580</v>
      </c>
      <c r="C1198" s="37" t="s">
        <v>8305</v>
      </c>
      <c r="D1198" s="37" t="s">
        <v>3850</v>
      </c>
      <c r="E1198" s="37" t="s">
        <v>4409</v>
      </c>
      <c r="F1198" s="37" t="s">
        <v>691</v>
      </c>
      <c r="G1198" s="38">
        <v>900758</v>
      </c>
      <c r="H1198" s="38">
        <v>0</v>
      </c>
      <c r="I1198" s="38">
        <v>990259698</v>
      </c>
      <c r="J1198" s="38">
        <v>0</v>
      </c>
      <c r="K1198" s="37" t="s">
        <v>4571</v>
      </c>
      <c r="L1198" s="37" t="s">
        <v>4572</v>
      </c>
      <c r="M1198" s="37" t="s">
        <v>3146</v>
      </c>
      <c r="N1198" s="37" t="s">
        <v>3684</v>
      </c>
      <c r="O1198" s="37" t="s">
        <v>3684</v>
      </c>
      <c r="P1198" s="37" t="s">
        <v>7936</v>
      </c>
      <c r="Q1198" s="37"/>
      <c r="S1198" s="8" t="str">
        <f t="shared" si="79"/>
        <v>632_HHMGCty</v>
      </c>
      <c r="T1198" s="8">
        <f t="shared" si="78"/>
        <v>10</v>
      </c>
      <c r="U1198" t="s">
        <v>369</v>
      </c>
    </row>
    <row r="1199" spans="1:21" hidden="1" x14ac:dyDescent="0.25">
      <c r="A1199" s="40">
        <v>45580</v>
      </c>
      <c r="B1199" s="40">
        <v>45580</v>
      </c>
      <c r="C1199" s="37" t="s">
        <v>8306</v>
      </c>
      <c r="D1199" s="37" t="s">
        <v>3856</v>
      </c>
      <c r="E1199" s="37" t="s">
        <v>4409</v>
      </c>
      <c r="F1199" s="37" t="s">
        <v>691</v>
      </c>
      <c r="G1199" s="38">
        <v>344081</v>
      </c>
      <c r="H1199" s="38">
        <v>0</v>
      </c>
      <c r="I1199" s="38">
        <v>990603779</v>
      </c>
      <c r="J1199" s="38">
        <v>0</v>
      </c>
      <c r="K1199" s="37" t="s">
        <v>4571</v>
      </c>
      <c r="L1199" s="37" t="s">
        <v>4572</v>
      </c>
      <c r="M1199" s="37" t="s">
        <v>3146</v>
      </c>
      <c r="N1199" s="37" t="s">
        <v>3325</v>
      </c>
      <c r="O1199" s="37" t="s">
        <v>3325</v>
      </c>
      <c r="P1199" s="37" t="s">
        <v>7936</v>
      </c>
      <c r="Q1199" s="37"/>
      <c r="S1199" s="8" t="str">
        <f t="shared" si="79"/>
        <v>632_HHMGCty</v>
      </c>
      <c r="T1199" s="8">
        <f t="shared" si="78"/>
        <v>10</v>
      </c>
      <c r="U1199" t="s">
        <v>369</v>
      </c>
    </row>
    <row r="1200" spans="1:21" hidden="1" x14ac:dyDescent="0.25">
      <c r="A1200" s="40">
        <v>45580</v>
      </c>
      <c r="B1200" s="40">
        <v>45580</v>
      </c>
      <c r="C1200" s="37" t="s">
        <v>8307</v>
      </c>
      <c r="D1200" s="37" t="s">
        <v>3858</v>
      </c>
      <c r="E1200" s="37" t="s">
        <v>4409</v>
      </c>
      <c r="F1200" s="37" t="s">
        <v>691</v>
      </c>
      <c r="G1200" s="38">
        <v>658491</v>
      </c>
      <c r="H1200" s="38">
        <v>0</v>
      </c>
      <c r="I1200" s="38">
        <v>991262270</v>
      </c>
      <c r="J1200" s="38">
        <v>0</v>
      </c>
      <c r="K1200" s="37" t="s">
        <v>4571</v>
      </c>
      <c r="L1200" s="37" t="s">
        <v>4572</v>
      </c>
      <c r="M1200" s="37" t="s">
        <v>3146</v>
      </c>
      <c r="N1200" s="37" t="s">
        <v>3347</v>
      </c>
      <c r="O1200" s="37" t="s">
        <v>3347</v>
      </c>
      <c r="P1200" s="37" t="s">
        <v>7936</v>
      </c>
      <c r="Q1200" s="37"/>
      <c r="S1200" s="8" t="str">
        <f t="shared" si="79"/>
        <v>632_HHMGCty</v>
      </c>
      <c r="T1200" s="8">
        <f t="shared" si="78"/>
        <v>10</v>
      </c>
      <c r="U1200" t="s">
        <v>369</v>
      </c>
    </row>
    <row r="1201" spans="1:21" hidden="1" x14ac:dyDescent="0.25">
      <c r="A1201" s="40">
        <v>45580</v>
      </c>
      <c r="B1201" s="40">
        <v>45580</v>
      </c>
      <c r="C1201" s="37" t="s">
        <v>8308</v>
      </c>
      <c r="D1201" s="37" t="s">
        <v>8309</v>
      </c>
      <c r="E1201" s="37" t="s">
        <v>4409</v>
      </c>
      <c r="F1201" s="37" t="s">
        <v>691</v>
      </c>
      <c r="G1201" s="38">
        <v>1197406</v>
      </c>
      <c r="H1201" s="38">
        <v>0</v>
      </c>
      <c r="I1201" s="38">
        <v>992459676</v>
      </c>
      <c r="J1201" s="38">
        <v>0</v>
      </c>
      <c r="K1201" s="37" t="s">
        <v>4571</v>
      </c>
      <c r="L1201" s="37" t="s">
        <v>4572</v>
      </c>
      <c r="M1201" s="37" t="s">
        <v>3146</v>
      </c>
      <c r="N1201" s="37" t="s">
        <v>8222</v>
      </c>
      <c r="O1201" s="37" t="s">
        <v>8222</v>
      </c>
      <c r="P1201" s="37" t="s">
        <v>7936</v>
      </c>
      <c r="Q1201" s="37"/>
      <c r="S1201" s="8" t="str">
        <f t="shared" si="79"/>
        <v>632_HHMGCty</v>
      </c>
      <c r="T1201" s="8">
        <f t="shared" si="78"/>
        <v>10</v>
      </c>
      <c r="U1201" t="s">
        <v>369</v>
      </c>
    </row>
    <row r="1202" spans="1:21" hidden="1" x14ac:dyDescent="0.25">
      <c r="A1202" s="40">
        <v>45580</v>
      </c>
      <c r="B1202" s="40">
        <v>45580</v>
      </c>
      <c r="C1202" s="37" t="s">
        <v>8310</v>
      </c>
      <c r="D1202" s="37" t="s">
        <v>8311</v>
      </c>
      <c r="E1202" s="37" t="s">
        <v>4409</v>
      </c>
      <c r="F1202" s="37" t="s">
        <v>691</v>
      </c>
      <c r="G1202" s="38">
        <v>13369607</v>
      </c>
      <c r="H1202" s="38">
        <v>0</v>
      </c>
      <c r="I1202" s="38">
        <v>1005829283</v>
      </c>
      <c r="J1202" s="38">
        <v>0</v>
      </c>
      <c r="K1202" s="37" t="s">
        <v>943</v>
      </c>
      <c r="L1202" s="37" t="s">
        <v>944</v>
      </c>
      <c r="M1202" s="37" t="s">
        <v>3146</v>
      </c>
      <c r="N1202" s="37" t="s">
        <v>3433</v>
      </c>
      <c r="O1202" s="37" t="s">
        <v>3433</v>
      </c>
      <c r="P1202" s="37" t="s">
        <v>7936</v>
      </c>
      <c r="Q1202" s="37"/>
      <c r="S1202" s="8" t="str">
        <f t="shared" si="79"/>
        <v>632_HHMGCty</v>
      </c>
      <c r="T1202" s="8">
        <f t="shared" si="78"/>
        <v>10</v>
      </c>
      <c r="U1202" t="s">
        <v>369</v>
      </c>
    </row>
    <row r="1203" spans="1:21" hidden="1" x14ac:dyDescent="0.25">
      <c r="A1203" s="40">
        <v>45580</v>
      </c>
      <c r="B1203" s="40">
        <v>45580</v>
      </c>
      <c r="C1203" s="37" t="s">
        <v>8312</v>
      </c>
      <c r="D1203" s="37" t="s">
        <v>8313</v>
      </c>
      <c r="E1203" s="37" t="s">
        <v>4409</v>
      </c>
      <c r="F1203" s="37" t="s">
        <v>691</v>
      </c>
      <c r="G1203" s="38">
        <v>10615477</v>
      </c>
      <c r="H1203" s="38">
        <v>0</v>
      </c>
      <c r="I1203" s="38">
        <v>1016444760</v>
      </c>
      <c r="J1203" s="38">
        <v>0</v>
      </c>
      <c r="K1203" s="37" t="s">
        <v>943</v>
      </c>
      <c r="L1203" s="37" t="s">
        <v>944</v>
      </c>
      <c r="M1203" s="37" t="s">
        <v>3146</v>
      </c>
      <c r="N1203" s="37" t="s">
        <v>3512</v>
      </c>
      <c r="O1203" s="37" t="s">
        <v>3512</v>
      </c>
      <c r="P1203" s="37" t="s">
        <v>7936</v>
      </c>
      <c r="Q1203" s="37"/>
      <c r="S1203" s="8" t="str">
        <f t="shared" si="79"/>
        <v>632_HHMGCty</v>
      </c>
      <c r="T1203" s="8">
        <f t="shared" si="78"/>
        <v>10</v>
      </c>
      <c r="U1203" t="s">
        <v>369</v>
      </c>
    </row>
    <row r="1204" spans="1:21" hidden="1" x14ac:dyDescent="0.25">
      <c r="A1204" s="40">
        <v>45580</v>
      </c>
      <c r="B1204" s="40">
        <v>45580</v>
      </c>
      <c r="C1204" s="37" t="s">
        <v>8312</v>
      </c>
      <c r="D1204" s="37" t="s">
        <v>8314</v>
      </c>
      <c r="E1204" s="37" t="s">
        <v>4409</v>
      </c>
      <c r="F1204" s="37" t="s">
        <v>691</v>
      </c>
      <c r="G1204" s="38">
        <v>1061548</v>
      </c>
      <c r="H1204" s="38">
        <v>0</v>
      </c>
      <c r="I1204" s="38">
        <v>1017506308</v>
      </c>
      <c r="J1204" s="38">
        <v>0</v>
      </c>
      <c r="K1204" s="37" t="s">
        <v>943</v>
      </c>
      <c r="L1204" s="37" t="s">
        <v>944</v>
      </c>
      <c r="M1204" s="37" t="s">
        <v>3146</v>
      </c>
      <c r="N1204" s="37" t="s">
        <v>3512</v>
      </c>
      <c r="O1204" s="37" t="s">
        <v>3512</v>
      </c>
      <c r="P1204" s="37" t="s">
        <v>7936</v>
      </c>
      <c r="Q1204" s="37"/>
      <c r="S1204" s="8" t="str">
        <f t="shared" si="79"/>
        <v>632_HHMGCty</v>
      </c>
      <c r="T1204" s="8">
        <f t="shared" si="78"/>
        <v>10</v>
      </c>
      <c r="U1204" t="s">
        <v>369</v>
      </c>
    </row>
    <row r="1205" spans="1:21" hidden="1" x14ac:dyDescent="0.25">
      <c r="A1205" s="40">
        <v>45580</v>
      </c>
      <c r="B1205" s="40">
        <v>45580</v>
      </c>
      <c r="C1205" s="37" t="s">
        <v>8312</v>
      </c>
      <c r="D1205" s="37" t="s">
        <v>8315</v>
      </c>
      <c r="E1205" s="37" t="s">
        <v>4409</v>
      </c>
      <c r="F1205" s="37" t="s">
        <v>691</v>
      </c>
      <c r="G1205" s="38">
        <v>1061548</v>
      </c>
      <c r="H1205" s="38">
        <v>0</v>
      </c>
      <c r="I1205" s="38">
        <v>1018567856</v>
      </c>
      <c r="J1205" s="38">
        <v>0</v>
      </c>
      <c r="K1205" s="37" t="s">
        <v>943</v>
      </c>
      <c r="L1205" s="37" t="s">
        <v>944</v>
      </c>
      <c r="M1205" s="37" t="s">
        <v>3146</v>
      </c>
      <c r="N1205" s="37" t="s">
        <v>3512</v>
      </c>
      <c r="O1205" s="37" t="s">
        <v>3512</v>
      </c>
      <c r="P1205" s="37" t="s">
        <v>7936</v>
      </c>
      <c r="Q1205" s="37"/>
      <c r="S1205" s="8" t="str">
        <f t="shared" si="79"/>
        <v>632_HHMGCty</v>
      </c>
      <c r="T1205" s="8">
        <f t="shared" si="78"/>
        <v>10</v>
      </c>
      <c r="U1205" t="s">
        <v>369</v>
      </c>
    </row>
    <row r="1206" spans="1:21" hidden="1" x14ac:dyDescent="0.25">
      <c r="A1206" s="40">
        <v>45580</v>
      </c>
      <c r="B1206" s="40">
        <v>45580</v>
      </c>
      <c r="C1206" s="37" t="s">
        <v>8316</v>
      </c>
      <c r="D1206" s="37" t="s">
        <v>3902</v>
      </c>
      <c r="E1206" s="37" t="s">
        <v>4409</v>
      </c>
      <c r="F1206" s="37" t="s">
        <v>691</v>
      </c>
      <c r="G1206" s="38">
        <v>4738290</v>
      </c>
      <c r="H1206" s="38">
        <v>0</v>
      </c>
      <c r="I1206" s="38">
        <v>1023306146</v>
      </c>
      <c r="J1206" s="38">
        <v>0</v>
      </c>
      <c r="K1206" s="37" t="s">
        <v>943</v>
      </c>
      <c r="L1206" s="37" t="s">
        <v>944</v>
      </c>
      <c r="M1206" s="37" t="s">
        <v>3146</v>
      </c>
      <c r="N1206" s="37" t="s">
        <v>3353</v>
      </c>
      <c r="O1206" s="37" t="s">
        <v>3353</v>
      </c>
      <c r="P1206" s="37" t="s">
        <v>7936</v>
      </c>
      <c r="Q1206" s="37"/>
      <c r="S1206" s="8" t="str">
        <f t="shared" si="79"/>
        <v>632_HHMGCty</v>
      </c>
      <c r="T1206" s="8">
        <f t="shared" si="78"/>
        <v>10</v>
      </c>
      <c r="U1206" t="s">
        <v>369</v>
      </c>
    </row>
    <row r="1207" spans="1:21" hidden="1" x14ac:dyDescent="0.25">
      <c r="A1207" s="40">
        <v>45580</v>
      </c>
      <c r="B1207" s="40">
        <v>45580</v>
      </c>
      <c r="C1207" s="37" t="s">
        <v>8317</v>
      </c>
      <c r="D1207" s="37" t="s">
        <v>3904</v>
      </c>
      <c r="E1207" s="37" t="s">
        <v>4409</v>
      </c>
      <c r="F1207" s="37" t="s">
        <v>691</v>
      </c>
      <c r="G1207" s="38">
        <v>7249897</v>
      </c>
      <c r="H1207" s="38">
        <v>0</v>
      </c>
      <c r="I1207" s="38">
        <v>1030556043</v>
      </c>
      <c r="J1207" s="38">
        <v>0</v>
      </c>
      <c r="K1207" s="37" t="s">
        <v>943</v>
      </c>
      <c r="L1207" s="37" t="s">
        <v>944</v>
      </c>
      <c r="M1207" s="37" t="s">
        <v>3146</v>
      </c>
      <c r="N1207" s="37" t="s">
        <v>3308</v>
      </c>
      <c r="O1207" s="37" t="s">
        <v>3308</v>
      </c>
      <c r="P1207" s="37" t="s">
        <v>7936</v>
      </c>
      <c r="Q1207" s="37"/>
      <c r="S1207" s="8" t="str">
        <f t="shared" si="79"/>
        <v>632_HHMGCty</v>
      </c>
      <c r="T1207" s="8">
        <f t="shared" si="78"/>
        <v>10</v>
      </c>
      <c r="U1207" t="s">
        <v>369</v>
      </c>
    </row>
    <row r="1208" spans="1:21" hidden="1" x14ac:dyDescent="0.25">
      <c r="A1208" s="40">
        <v>45580</v>
      </c>
      <c r="B1208" s="40">
        <v>45580</v>
      </c>
      <c r="C1208" s="37" t="s">
        <v>8318</v>
      </c>
      <c r="D1208" s="37" t="s">
        <v>3906</v>
      </c>
      <c r="E1208" s="37" t="s">
        <v>4409</v>
      </c>
      <c r="F1208" s="37" t="s">
        <v>691</v>
      </c>
      <c r="G1208" s="38">
        <v>6113383</v>
      </c>
      <c r="H1208" s="38">
        <v>0</v>
      </c>
      <c r="I1208" s="38">
        <v>1036669426</v>
      </c>
      <c r="J1208" s="38">
        <v>0</v>
      </c>
      <c r="K1208" s="37" t="s">
        <v>943</v>
      </c>
      <c r="L1208" s="37" t="s">
        <v>944</v>
      </c>
      <c r="M1208" s="37" t="s">
        <v>3146</v>
      </c>
      <c r="N1208" s="37" t="s">
        <v>3844</v>
      </c>
      <c r="O1208" s="37" t="s">
        <v>3844</v>
      </c>
      <c r="P1208" s="37" t="s">
        <v>7936</v>
      </c>
      <c r="Q1208" s="37"/>
      <c r="S1208" s="8" t="str">
        <f t="shared" si="79"/>
        <v>632_HHMGCty</v>
      </c>
      <c r="T1208" s="8">
        <f t="shared" si="78"/>
        <v>10</v>
      </c>
      <c r="U1208" t="s">
        <v>369</v>
      </c>
    </row>
    <row r="1209" spans="1:21" hidden="1" x14ac:dyDescent="0.25">
      <c r="A1209" s="40">
        <v>45580</v>
      </c>
      <c r="B1209" s="40">
        <v>45580</v>
      </c>
      <c r="C1209" s="37" t="s">
        <v>8318</v>
      </c>
      <c r="D1209" s="37" t="s">
        <v>3907</v>
      </c>
      <c r="E1209" s="37" t="s">
        <v>4409</v>
      </c>
      <c r="F1209" s="37" t="s">
        <v>691</v>
      </c>
      <c r="G1209" s="38">
        <v>611338</v>
      </c>
      <c r="H1209" s="38">
        <v>0</v>
      </c>
      <c r="I1209" s="38">
        <v>1037280764</v>
      </c>
      <c r="J1209" s="38">
        <v>0</v>
      </c>
      <c r="K1209" s="37" t="s">
        <v>943</v>
      </c>
      <c r="L1209" s="37" t="s">
        <v>944</v>
      </c>
      <c r="M1209" s="37" t="s">
        <v>3146</v>
      </c>
      <c r="N1209" s="37" t="s">
        <v>3844</v>
      </c>
      <c r="O1209" s="37" t="s">
        <v>3844</v>
      </c>
      <c r="P1209" s="37" t="s">
        <v>7936</v>
      </c>
      <c r="Q1209" s="37"/>
      <c r="S1209" s="8" t="str">
        <f t="shared" si="79"/>
        <v>632_HHMGCty</v>
      </c>
      <c r="T1209" s="8">
        <f t="shared" si="78"/>
        <v>10</v>
      </c>
      <c r="U1209" t="s">
        <v>369</v>
      </c>
    </row>
    <row r="1210" spans="1:21" hidden="1" x14ac:dyDescent="0.25">
      <c r="A1210" s="40">
        <v>45580</v>
      </c>
      <c r="B1210" s="40">
        <v>45580</v>
      </c>
      <c r="C1210" s="37" t="s">
        <v>8318</v>
      </c>
      <c r="D1210" s="37" t="s">
        <v>3908</v>
      </c>
      <c r="E1210" s="37" t="s">
        <v>4409</v>
      </c>
      <c r="F1210" s="37" t="s">
        <v>691</v>
      </c>
      <c r="G1210" s="38">
        <v>611338</v>
      </c>
      <c r="H1210" s="38">
        <v>0</v>
      </c>
      <c r="I1210" s="38">
        <v>1037892102</v>
      </c>
      <c r="J1210" s="38">
        <v>0</v>
      </c>
      <c r="K1210" s="37" t="s">
        <v>943</v>
      </c>
      <c r="L1210" s="37" t="s">
        <v>944</v>
      </c>
      <c r="M1210" s="37" t="s">
        <v>3146</v>
      </c>
      <c r="N1210" s="37" t="s">
        <v>3844</v>
      </c>
      <c r="O1210" s="37" t="s">
        <v>3844</v>
      </c>
      <c r="P1210" s="37" t="s">
        <v>7936</v>
      </c>
      <c r="Q1210" s="37"/>
      <c r="S1210" s="8" t="str">
        <f t="shared" si="79"/>
        <v>632_HHMGCty</v>
      </c>
      <c r="T1210" s="8">
        <f t="shared" si="78"/>
        <v>10</v>
      </c>
      <c r="U1210" t="s">
        <v>369</v>
      </c>
    </row>
    <row r="1211" spans="1:21" hidden="1" x14ac:dyDescent="0.25">
      <c r="A1211" s="40">
        <v>45580</v>
      </c>
      <c r="B1211" s="40">
        <v>45580</v>
      </c>
      <c r="C1211" s="37" t="s">
        <v>8319</v>
      </c>
      <c r="D1211" s="37" t="s">
        <v>8320</v>
      </c>
      <c r="E1211" s="37" t="s">
        <v>4409</v>
      </c>
      <c r="F1211" s="37" t="s">
        <v>691</v>
      </c>
      <c r="G1211" s="38">
        <v>755938</v>
      </c>
      <c r="H1211" s="38">
        <v>0</v>
      </c>
      <c r="I1211" s="38">
        <v>1038648040</v>
      </c>
      <c r="J1211" s="38">
        <v>0</v>
      </c>
      <c r="K1211" s="37" t="s">
        <v>943</v>
      </c>
      <c r="L1211" s="37" t="s">
        <v>944</v>
      </c>
      <c r="M1211" s="37" t="s">
        <v>3146</v>
      </c>
      <c r="N1211" s="37" t="s">
        <v>3380</v>
      </c>
      <c r="O1211" s="37" t="s">
        <v>3380</v>
      </c>
      <c r="P1211" s="37" t="s">
        <v>7936</v>
      </c>
      <c r="Q1211" s="37"/>
      <c r="S1211" s="8" t="str">
        <f t="shared" si="79"/>
        <v>632_HHMGCty</v>
      </c>
      <c r="T1211" s="8">
        <f t="shared" si="78"/>
        <v>10</v>
      </c>
      <c r="U1211" t="s">
        <v>369</v>
      </c>
    </row>
    <row r="1212" spans="1:21" hidden="1" x14ac:dyDescent="0.25">
      <c r="A1212" s="40">
        <v>45580</v>
      </c>
      <c r="B1212" s="40">
        <v>45580</v>
      </c>
      <c r="C1212" s="37" t="s">
        <v>8321</v>
      </c>
      <c r="D1212" s="37" t="s">
        <v>8322</v>
      </c>
      <c r="E1212" s="37" t="s">
        <v>4409</v>
      </c>
      <c r="F1212" s="37" t="s">
        <v>691</v>
      </c>
      <c r="G1212" s="38">
        <v>1621206</v>
      </c>
      <c r="H1212" s="38">
        <v>0</v>
      </c>
      <c r="I1212" s="38">
        <v>1040269246</v>
      </c>
      <c r="J1212" s="38">
        <v>0</v>
      </c>
      <c r="K1212" s="37" t="s">
        <v>943</v>
      </c>
      <c r="L1212" s="37" t="s">
        <v>944</v>
      </c>
      <c r="M1212" s="37" t="s">
        <v>3146</v>
      </c>
      <c r="N1212" s="37" t="s">
        <v>3393</v>
      </c>
      <c r="O1212" s="37" t="s">
        <v>3393</v>
      </c>
      <c r="P1212" s="37" t="s">
        <v>7936</v>
      </c>
      <c r="Q1212" s="37"/>
      <c r="S1212" s="8" t="str">
        <f t="shared" si="79"/>
        <v>632_HHMGCty</v>
      </c>
      <c r="T1212" s="8">
        <f t="shared" si="78"/>
        <v>10</v>
      </c>
      <c r="U1212" t="s">
        <v>369</v>
      </c>
    </row>
    <row r="1213" spans="1:21" hidden="1" x14ac:dyDescent="0.25">
      <c r="A1213" s="40">
        <v>45587</v>
      </c>
      <c r="B1213" s="40">
        <v>45587</v>
      </c>
      <c r="C1213" s="37" t="s">
        <v>4918</v>
      </c>
      <c r="D1213" s="37" t="s">
        <v>8323</v>
      </c>
      <c r="E1213" s="37" t="s">
        <v>4409</v>
      </c>
      <c r="F1213" s="37" t="s">
        <v>748</v>
      </c>
      <c r="G1213" s="38">
        <v>13849512</v>
      </c>
      <c r="H1213" s="38">
        <v>0</v>
      </c>
      <c r="I1213" s="38">
        <v>1054118758</v>
      </c>
      <c r="J1213" s="38">
        <v>0</v>
      </c>
      <c r="K1213" s="37" t="s">
        <v>4079</v>
      </c>
      <c r="L1213" s="37" t="s">
        <v>4080</v>
      </c>
      <c r="M1213" s="37" t="s">
        <v>3119</v>
      </c>
      <c r="N1213" s="37" t="s">
        <v>4089</v>
      </c>
      <c r="O1213" s="37" t="s">
        <v>4090</v>
      </c>
      <c r="P1213" s="37" t="s">
        <v>4412</v>
      </c>
      <c r="Q1213" s="37"/>
      <c r="S1213" s="8" t="str">
        <f t="shared" si="79"/>
        <v>641.QCOffline</v>
      </c>
      <c r="T1213" s="8">
        <f t="shared" si="78"/>
        <v>10</v>
      </c>
      <c r="U1213" t="s">
        <v>369</v>
      </c>
    </row>
    <row r="1214" spans="1:21" hidden="1" x14ac:dyDescent="0.25">
      <c r="A1214" s="40">
        <v>45588</v>
      </c>
      <c r="B1214" s="40">
        <v>45588</v>
      </c>
      <c r="C1214" s="37" t="s">
        <v>8324</v>
      </c>
      <c r="D1214" s="37" t="s">
        <v>8325</v>
      </c>
      <c r="E1214" s="37" t="s">
        <v>4409</v>
      </c>
      <c r="F1214" s="37" t="s">
        <v>691</v>
      </c>
      <c r="G1214" s="38">
        <v>6818182</v>
      </c>
      <c r="H1214" s="38">
        <v>0</v>
      </c>
      <c r="I1214" s="38">
        <v>1060936940</v>
      </c>
      <c r="J1214" s="38">
        <v>0</v>
      </c>
      <c r="K1214" s="37" t="s">
        <v>3785</v>
      </c>
      <c r="L1214" s="37" t="s">
        <v>3786</v>
      </c>
      <c r="M1214" s="37" t="s">
        <v>3148</v>
      </c>
      <c r="N1214" s="37" t="s">
        <v>6752</v>
      </c>
      <c r="O1214" s="37" t="s">
        <v>6752</v>
      </c>
      <c r="P1214" s="37" t="s">
        <v>7936</v>
      </c>
      <c r="Q1214" s="37"/>
      <c r="S1214" s="8" t="str">
        <f t="shared" si="79"/>
        <v>632_Thuongnong</v>
      </c>
      <c r="T1214" s="8">
        <f t="shared" si="78"/>
        <v>10</v>
      </c>
      <c r="U1214" t="s">
        <v>369</v>
      </c>
    </row>
    <row r="1215" spans="1:21" hidden="1" x14ac:dyDescent="0.25">
      <c r="A1215" s="40">
        <v>45588</v>
      </c>
      <c r="B1215" s="40">
        <v>45588</v>
      </c>
      <c r="C1215" s="37" t="s">
        <v>8326</v>
      </c>
      <c r="D1215" s="37" t="s">
        <v>8327</v>
      </c>
      <c r="E1215" s="37" t="s">
        <v>4409</v>
      </c>
      <c r="F1215" s="37" t="s">
        <v>691</v>
      </c>
      <c r="G1215" s="38">
        <v>6818182</v>
      </c>
      <c r="H1215" s="38">
        <v>0</v>
      </c>
      <c r="I1215" s="38">
        <v>1067755122</v>
      </c>
      <c r="J1215" s="38">
        <v>0</v>
      </c>
      <c r="K1215" s="37" t="s">
        <v>8328</v>
      </c>
      <c r="L1215" s="37" t="s">
        <v>7659</v>
      </c>
      <c r="M1215" s="37" t="s">
        <v>3148</v>
      </c>
      <c r="N1215" s="37" t="s">
        <v>6752</v>
      </c>
      <c r="O1215" s="37" t="s">
        <v>6752</v>
      </c>
      <c r="P1215" s="37" t="s">
        <v>7936</v>
      </c>
      <c r="Q1215" s="37"/>
      <c r="S1215" s="8" t="str">
        <f t="shared" si="79"/>
        <v>632_Thuongnong</v>
      </c>
      <c r="T1215" s="8">
        <f t="shared" si="78"/>
        <v>10</v>
      </c>
      <c r="U1215" t="s">
        <v>369</v>
      </c>
    </row>
    <row r="1216" spans="1:21" hidden="1" x14ac:dyDescent="0.25">
      <c r="A1216" s="40">
        <v>45588</v>
      </c>
      <c r="B1216" s="40">
        <v>45588</v>
      </c>
      <c r="C1216" s="37" t="s">
        <v>8329</v>
      </c>
      <c r="D1216" s="37" t="s">
        <v>8330</v>
      </c>
      <c r="E1216" s="37" t="s">
        <v>4409</v>
      </c>
      <c r="F1216" s="37" t="s">
        <v>691</v>
      </c>
      <c r="G1216" s="38">
        <v>18181818</v>
      </c>
      <c r="H1216" s="38">
        <v>0</v>
      </c>
      <c r="I1216" s="38">
        <v>1085936940</v>
      </c>
      <c r="J1216" s="38">
        <v>0</v>
      </c>
      <c r="K1216" s="37" t="s">
        <v>1029</v>
      </c>
      <c r="L1216" s="37" t="s">
        <v>1030</v>
      </c>
      <c r="M1216" s="37" t="s">
        <v>3148</v>
      </c>
      <c r="N1216" s="37" t="s">
        <v>8331</v>
      </c>
      <c r="O1216" s="37" t="s">
        <v>8331</v>
      </c>
      <c r="P1216" s="37" t="s">
        <v>7936</v>
      </c>
      <c r="Q1216" s="37"/>
      <c r="S1216" s="8" t="str">
        <f t="shared" si="79"/>
        <v>632_Thuongnong</v>
      </c>
      <c r="T1216" s="8">
        <f t="shared" si="78"/>
        <v>10</v>
      </c>
      <c r="U1216" t="s">
        <v>369</v>
      </c>
    </row>
    <row r="1217" spans="1:21" hidden="1" x14ac:dyDescent="0.25">
      <c r="A1217" s="40">
        <v>45588</v>
      </c>
      <c r="B1217" s="40">
        <v>45588</v>
      </c>
      <c r="C1217" s="37" t="s">
        <v>8332</v>
      </c>
      <c r="D1217" s="37" t="s">
        <v>8333</v>
      </c>
      <c r="E1217" s="37" t="s">
        <v>4409</v>
      </c>
      <c r="F1217" s="37" t="s">
        <v>691</v>
      </c>
      <c r="G1217" s="38">
        <v>18181818</v>
      </c>
      <c r="H1217" s="38">
        <v>0</v>
      </c>
      <c r="I1217" s="38">
        <v>1104118758</v>
      </c>
      <c r="J1217" s="38">
        <v>0</v>
      </c>
      <c r="K1217" s="37" t="s">
        <v>3785</v>
      </c>
      <c r="L1217" s="37" t="s">
        <v>3786</v>
      </c>
      <c r="M1217" s="37" t="s">
        <v>3148</v>
      </c>
      <c r="N1217" s="37" t="s">
        <v>6107</v>
      </c>
      <c r="O1217" s="37" t="s">
        <v>6107</v>
      </c>
      <c r="P1217" s="37" t="s">
        <v>7936</v>
      </c>
      <c r="Q1217" s="37"/>
      <c r="S1217" s="8" t="str">
        <f t="shared" si="79"/>
        <v>632_Thuongnong</v>
      </c>
      <c r="T1217" s="8">
        <f t="shared" si="78"/>
        <v>10</v>
      </c>
      <c r="U1217" t="s">
        <v>369</v>
      </c>
    </row>
    <row r="1218" spans="1:21" hidden="1" x14ac:dyDescent="0.25">
      <c r="A1218" s="40">
        <v>45588</v>
      </c>
      <c r="B1218" s="40">
        <v>45588</v>
      </c>
      <c r="C1218" s="37" t="s">
        <v>8334</v>
      </c>
      <c r="D1218" s="37" t="s">
        <v>8335</v>
      </c>
      <c r="E1218" s="37" t="s">
        <v>4409</v>
      </c>
      <c r="F1218" s="37" t="s">
        <v>691</v>
      </c>
      <c r="G1218" s="38">
        <v>9090909</v>
      </c>
      <c r="H1218" s="38">
        <v>0</v>
      </c>
      <c r="I1218" s="38">
        <v>1113209667</v>
      </c>
      <c r="J1218" s="38">
        <v>0</v>
      </c>
      <c r="K1218" s="37" t="s">
        <v>1089</v>
      </c>
      <c r="L1218" s="37" t="s">
        <v>292</v>
      </c>
      <c r="M1218" s="37" t="s">
        <v>3148</v>
      </c>
      <c r="N1218" s="37" t="s">
        <v>6694</v>
      </c>
      <c r="O1218" s="37" t="s">
        <v>6694</v>
      </c>
      <c r="P1218" s="37" t="s">
        <v>7936</v>
      </c>
      <c r="Q1218" s="37"/>
      <c r="S1218" s="8" t="str">
        <f t="shared" si="79"/>
        <v>632_Thuongnong</v>
      </c>
      <c r="T1218" s="8">
        <f t="shared" si="78"/>
        <v>10</v>
      </c>
      <c r="U1218" t="s">
        <v>369</v>
      </c>
    </row>
    <row r="1219" spans="1:21" hidden="1" x14ac:dyDescent="0.25">
      <c r="A1219" s="40">
        <v>45588</v>
      </c>
      <c r="B1219" s="40">
        <v>45588</v>
      </c>
      <c r="C1219" s="37" t="s">
        <v>8336</v>
      </c>
      <c r="D1219" s="37" t="s">
        <v>8337</v>
      </c>
      <c r="E1219" s="37" t="s">
        <v>4409</v>
      </c>
      <c r="F1219" s="37" t="s">
        <v>691</v>
      </c>
      <c r="G1219" s="38">
        <v>13636364</v>
      </c>
      <c r="H1219" s="38">
        <v>0</v>
      </c>
      <c r="I1219" s="38">
        <v>1126846031</v>
      </c>
      <c r="J1219" s="38">
        <v>0</v>
      </c>
      <c r="K1219" s="37" t="s">
        <v>8338</v>
      </c>
      <c r="L1219" s="37" t="s">
        <v>376</v>
      </c>
      <c r="M1219" s="37" t="s">
        <v>3148</v>
      </c>
      <c r="N1219" s="37" t="s">
        <v>6684</v>
      </c>
      <c r="O1219" s="37" t="s">
        <v>6684</v>
      </c>
      <c r="P1219" s="37" t="s">
        <v>7936</v>
      </c>
      <c r="Q1219" s="37"/>
      <c r="S1219" s="8" t="str">
        <f t="shared" si="79"/>
        <v>632_Thuongnong</v>
      </c>
      <c r="T1219" s="8">
        <f t="shared" si="78"/>
        <v>10</v>
      </c>
      <c r="U1219" t="s">
        <v>369</v>
      </c>
    </row>
    <row r="1220" spans="1:21" hidden="1" x14ac:dyDescent="0.25">
      <c r="A1220" s="40">
        <v>45588</v>
      </c>
      <c r="B1220" s="40">
        <v>45588</v>
      </c>
      <c r="C1220" s="37" t="s">
        <v>8339</v>
      </c>
      <c r="D1220" s="37" t="s">
        <v>8340</v>
      </c>
      <c r="E1220" s="37" t="s">
        <v>4409</v>
      </c>
      <c r="F1220" s="37" t="s">
        <v>691</v>
      </c>
      <c r="G1220" s="38">
        <v>18181818</v>
      </c>
      <c r="H1220" s="38">
        <v>0</v>
      </c>
      <c r="I1220" s="38">
        <v>1145027849</v>
      </c>
      <c r="J1220" s="38">
        <v>0</v>
      </c>
      <c r="K1220" s="37" t="s">
        <v>8338</v>
      </c>
      <c r="L1220" s="37" t="s">
        <v>376</v>
      </c>
      <c r="M1220" s="37" t="s">
        <v>3148</v>
      </c>
      <c r="N1220" s="37" t="s">
        <v>6692</v>
      </c>
      <c r="O1220" s="37" t="s">
        <v>6692</v>
      </c>
      <c r="P1220" s="37" t="s">
        <v>7936</v>
      </c>
      <c r="Q1220" s="37"/>
      <c r="S1220" s="8" t="str">
        <f t="shared" si="79"/>
        <v>632_Thuongnong</v>
      </c>
      <c r="T1220" s="8">
        <f t="shared" si="78"/>
        <v>10</v>
      </c>
      <c r="U1220" t="s">
        <v>369</v>
      </c>
    </row>
    <row r="1221" spans="1:21" hidden="1" x14ac:dyDescent="0.25">
      <c r="A1221" s="40">
        <v>45588</v>
      </c>
      <c r="B1221" s="40">
        <v>45588</v>
      </c>
      <c r="C1221" s="37" t="s">
        <v>8341</v>
      </c>
      <c r="D1221" s="37" t="s">
        <v>8342</v>
      </c>
      <c r="E1221" s="37" t="s">
        <v>4409</v>
      </c>
      <c r="F1221" s="37" t="s">
        <v>691</v>
      </c>
      <c r="G1221" s="38">
        <v>18181818</v>
      </c>
      <c r="H1221" s="38">
        <v>0</v>
      </c>
      <c r="I1221" s="38">
        <v>1163209667</v>
      </c>
      <c r="J1221" s="38">
        <v>0</v>
      </c>
      <c r="K1221" s="37" t="s">
        <v>3470</v>
      </c>
      <c r="L1221" s="37" t="s">
        <v>3471</v>
      </c>
      <c r="M1221" s="37" t="s">
        <v>3148</v>
      </c>
      <c r="N1221" s="37" t="s">
        <v>6756</v>
      </c>
      <c r="O1221" s="37" t="s">
        <v>6756</v>
      </c>
      <c r="P1221" s="37" t="s">
        <v>7936</v>
      </c>
      <c r="Q1221" s="37"/>
      <c r="S1221" s="8" t="str">
        <f t="shared" si="79"/>
        <v>632_Thuongnong</v>
      </c>
      <c r="T1221" s="8">
        <f t="shared" si="78"/>
        <v>10</v>
      </c>
      <c r="U1221" t="s">
        <v>369</v>
      </c>
    </row>
    <row r="1222" spans="1:21" hidden="1" x14ac:dyDescent="0.25">
      <c r="A1222" s="40">
        <v>45596</v>
      </c>
      <c r="B1222" s="40">
        <v>45596</v>
      </c>
      <c r="C1222" s="37" t="s">
        <v>8555</v>
      </c>
      <c r="D1222" s="37" t="s">
        <v>4423</v>
      </c>
      <c r="E1222" s="37" t="s">
        <v>4409</v>
      </c>
      <c r="F1222" s="37" t="s">
        <v>4154</v>
      </c>
      <c r="G1222" s="38">
        <v>0</v>
      </c>
      <c r="H1222" s="38">
        <v>1508473677</v>
      </c>
      <c r="I1222" s="38">
        <v>-345264010</v>
      </c>
      <c r="J1222" s="38">
        <v>0</v>
      </c>
      <c r="K1222" s="37"/>
      <c r="L1222" s="37"/>
      <c r="M1222" s="37"/>
      <c r="N1222" s="37"/>
      <c r="O1222" s="37"/>
      <c r="P1222" s="37"/>
      <c r="Q1222" s="37"/>
      <c r="S1222" s="8">
        <f t="shared" si="79"/>
        <v>0</v>
      </c>
      <c r="T1222" s="8">
        <f t="shared" si="78"/>
        <v>10</v>
      </c>
      <c r="U1222" t="s">
        <v>369</v>
      </c>
    </row>
    <row r="1223" spans="1:21" hidden="1" x14ac:dyDescent="0.25">
      <c r="A1223" s="40">
        <v>45596</v>
      </c>
      <c r="B1223" s="40">
        <v>45596</v>
      </c>
      <c r="C1223" s="37" t="s">
        <v>8343</v>
      </c>
      <c r="D1223" s="37" t="s">
        <v>8344</v>
      </c>
      <c r="E1223" s="37" t="s">
        <v>4409</v>
      </c>
      <c r="F1223" s="37" t="s">
        <v>691</v>
      </c>
      <c r="G1223" s="38">
        <v>3260899</v>
      </c>
      <c r="H1223" s="38">
        <v>0</v>
      </c>
      <c r="I1223" s="38">
        <v>-342003111</v>
      </c>
      <c r="J1223" s="38">
        <v>0</v>
      </c>
      <c r="K1223" s="37" t="s">
        <v>3521</v>
      </c>
      <c r="L1223" s="37" t="s">
        <v>3522</v>
      </c>
      <c r="M1223" s="37" t="s">
        <v>3146</v>
      </c>
      <c r="N1223" s="37" t="s">
        <v>3684</v>
      </c>
      <c r="O1223" s="37" t="s">
        <v>3684</v>
      </c>
      <c r="P1223" s="37" t="s">
        <v>7936</v>
      </c>
      <c r="Q1223" s="37"/>
      <c r="S1223" s="8" t="str">
        <f t="shared" si="79"/>
        <v>632_HHMGCty</v>
      </c>
      <c r="T1223" s="8">
        <f t="shared" si="78"/>
        <v>10</v>
      </c>
      <c r="U1223" t="s">
        <v>369</v>
      </c>
    </row>
    <row r="1224" spans="1:21" hidden="1" x14ac:dyDescent="0.25">
      <c r="A1224" s="40">
        <v>45596</v>
      </c>
      <c r="B1224" s="40">
        <v>45596</v>
      </c>
      <c r="C1224" s="37" t="s">
        <v>8345</v>
      </c>
      <c r="D1224" s="37" t="s">
        <v>8346</v>
      </c>
      <c r="E1224" s="37" t="s">
        <v>4409</v>
      </c>
      <c r="F1224" s="37" t="s">
        <v>691</v>
      </c>
      <c r="G1224" s="38">
        <v>8045213</v>
      </c>
      <c r="H1224" s="38">
        <v>0</v>
      </c>
      <c r="I1224" s="38">
        <v>-333957898</v>
      </c>
      <c r="J1224" s="38">
        <v>0</v>
      </c>
      <c r="K1224" s="37" t="s">
        <v>3931</v>
      </c>
      <c r="L1224" s="37" t="s">
        <v>3932</v>
      </c>
      <c r="M1224" s="37" t="s">
        <v>3146</v>
      </c>
      <c r="N1224" s="37" t="s">
        <v>3353</v>
      </c>
      <c r="O1224" s="37" t="s">
        <v>3353</v>
      </c>
      <c r="P1224" s="37" t="s">
        <v>7936</v>
      </c>
      <c r="Q1224" s="37"/>
      <c r="S1224" s="8" t="str">
        <f t="shared" si="79"/>
        <v>632_HHMGCty</v>
      </c>
      <c r="T1224" s="8">
        <f t="shared" si="78"/>
        <v>10</v>
      </c>
      <c r="U1224" t="s">
        <v>369</v>
      </c>
    </row>
    <row r="1225" spans="1:21" hidden="1" x14ac:dyDescent="0.25">
      <c r="A1225" s="40">
        <v>45596</v>
      </c>
      <c r="B1225" s="40">
        <v>45596</v>
      </c>
      <c r="C1225" s="37" t="s">
        <v>8347</v>
      </c>
      <c r="D1225" s="37" t="s">
        <v>8348</v>
      </c>
      <c r="E1225" s="37" t="s">
        <v>4409</v>
      </c>
      <c r="F1225" s="37" t="s">
        <v>691</v>
      </c>
      <c r="G1225" s="38">
        <v>388762</v>
      </c>
      <c r="H1225" s="38">
        <v>0</v>
      </c>
      <c r="I1225" s="38">
        <v>-333569136</v>
      </c>
      <c r="J1225" s="38">
        <v>0</v>
      </c>
      <c r="K1225" s="37" t="s">
        <v>3764</v>
      </c>
      <c r="L1225" s="37" t="s">
        <v>3765</v>
      </c>
      <c r="M1225" s="37" t="s">
        <v>3146</v>
      </c>
      <c r="N1225" s="37" t="s">
        <v>3339</v>
      </c>
      <c r="O1225" s="37" t="s">
        <v>3339</v>
      </c>
      <c r="P1225" s="37" t="s">
        <v>7936</v>
      </c>
      <c r="Q1225" s="37"/>
      <c r="S1225" s="8" t="str">
        <f t="shared" si="79"/>
        <v>632_HHMGCty</v>
      </c>
      <c r="T1225" s="8">
        <f t="shared" si="78"/>
        <v>10</v>
      </c>
      <c r="U1225" t="s">
        <v>369</v>
      </c>
    </row>
    <row r="1226" spans="1:21" hidden="1" x14ac:dyDescent="0.25">
      <c r="A1226" s="40">
        <v>45596</v>
      </c>
      <c r="B1226" s="40">
        <v>45596</v>
      </c>
      <c r="C1226" s="37" t="s">
        <v>8349</v>
      </c>
      <c r="D1226" s="37" t="s">
        <v>8350</v>
      </c>
      <c r="E1226" s="37" t="s">
        <v>4409</v>
      </c>
      <c r="F1226" s="37" t="s">
        <v>691</v>
      </c>
      <c r="G1226" s="38">
        <v>400543</v>
      </c>
      <c r="H1226" s="38">
        <v>0</v>
      </c>
      <c r="I1226" s="38">
        <v>-333168593</v>
      </c>
      <c r="J1226" s="38">
        <v>0</v>
      </c>
      <c r="K1226" s="37" t="s">
        <v>777</v>
      </c>
      <c r="L1226" s="37" t="s">
        <v>778</v>
      </c>
      <c r="M1226" s="37" t="s">
        <v>3146</v>
      </c>
      <c r="N1226" s="37" t="s">
        <v>3339</v>
      </c>
      <c r="O1226" s="37" t="s">
        <v>3339</v>
      </c>
      <c r="P1226" s="37" t="s">
        <v>7936</v>
      </c>
      <c r="Q1226" s="37"/>
      <c r="S1226" s="8" t="str">
        <f t="shared" si="79"/>
        <v>632_HHMGCty</v>
      </c>
      <c r="T1226" s="8">
        <f t="shared" si="78"/>
        <v>10</v>
      </c>
      <c r="U1226" t="s">
        <v>369</v>
      </c>
    </row>
    <row r="1227" spans="1:21" hidden="1" x14ac:dyDescent="0.25">
      <c r="A1227" s="40">
        <v>45596</v>
      </c>
      <c r="B1227" s="40">
        <v>45596</v>
      </c>
      <c r="C1227" s="37" t="s">
        <v>8351</v>
      </c>
      <c r="D1227" s="37" t="s">
        <v>8352</v>
      </c>
      <c r="E1227" s="37" t="s">
        <v>4409</v>
      </c>
      <c r="F1227" s="37" t="s">
        <v>691</v>
      </c>
      <c r="G1227" s="38">
        <v>2648728</v>
      </c>
      <c r="H1227" s="38">
        <v>0</v>
      </c>
      <c r="I1227" s="38">
        <v>-330519865</v>
      </c>
      <c r="J1227" s="38">
        <v>0</v>
      </c>
      <c r="K1227" s="37" t="s">
        <v>3689</v>
      </c>
      <c r="L1227" s="37" t="s">
        <v>3690</v>
      </c>
      <c r="M1227" s="37" t="s">
        <v>3146</v>
      </c>
      <c r="N1227" s="37" t="s">
        <v>3347</v>
      </c>
      <c r="O1227" s="37" t="s">
        <v>3347</v>
      </c>
      <c r="P1227" s="37" t="s">
        <v>7936</v>
      </c>
      <c r="Q1227" s="37"/>
      <c r="S1227" s="8" t="str">
        <f t="shared" si="79"/>
        <v>632_HHMGCty</v>
      </c>
      <c r="T1227" s="8">
        <f t="shared" si="78"/>
        <v>10</v>
      </c>
      <c r="U1227" t="s">
        <v>369</v>
      </c>
    </row>
    <row r="1228" spans="1:21" hidden="1" x14ac:dyDescent="0.25">
      <c r="A1228" s="40">
        <v>45596</v>
      </c>
      <c r="B1228" s="40">
        <v>45596</v>
      </c>
      <c r="C1228" s="37" t="s">
        <v>8351</v>
      </c>
      <c r="D1228" s="37" t="s">
        <v>8353</v>
      </c>
      <c r="E1228" s="37" t="s">
        <v>4409</v>
      </c>
      <c r="F1228" s="37" t="s">
        <v>691</v>
      </c>
      <c r="G1228" s="38">
        <v>264872</v>
      </c>
      <c r="H1228" s="38">
        <v>0</v>
      </c>
      <c r="I1228" s="38">
        <v>-330254993</v>
      </c>
      <c r="J1228" s="38">
        <v>0</v>
      </c>
      <c r="K1228" s="37" t="s">
        <v>3689</v>
      </c>
      <c r="L1228" s="37" t="s">
        <v>3690</v>
      </c>
      <c r="M1228" s="37" t="s">
        <v>3146</v>
      </c>
      <c r="N1228" s="37" t="s">
        <v>3347</v>
      </c>
      <c r="O1228" s="37" t="s">
        <v>3347</v>
      </c>
      <c r="P1228" s="37" t="s">
        <v>7936</v>
      </c>
      <c r="Q1228" s="37"/>
      <c r="S1228" s="8" t="str">
        <f t="shared" si="79"/>
        <v>632_HHMGCty</v>
      </c>
      <c r="T1228" s="8">
        <f t="shared" si="78"/>
        <v>10</v>
      </c>
      <c r="U1228" t="s">
        <v>369</v>
      </c>
    </row>
    <row r="1229" spans="1:21" hidden="1" x14ac:dyDescent="0.25">
      <c r="A1229" s="40">
        <v>45596</v>
      </c>
      <c r="B1229" s="40">
        <v>45596</v>
      </c>
      <c r="C1229" s="37" t="s">
        <v>8351</v>
      </c>
      <c r="D1229" s="37" t="s">
        <v>8354</v>
      </c>
      <c r="E1229" s="37" t="s">
        <v>4409</v>
      </c>
      <c r="F1229" s="37" t="s">
        <v>691</v>
      </c>
      <c r="G1229" s="38">
        <v>264872</v>
      </c>
      <c r="H1229" s="38">
        <v>0</v>
      </c>
      <c r="I1229" s="38">
        <v>-329990121</v>
      </c>
      <c r="J1229" s="38">
        <v>0</v>
      </c>
      <c r="K1229" s="37" t="s">
        <v>3689</v>
      </c>
      <c r="L1229" s="37" t="s">
        <v>3690</v>
      </c>
      <c r="M1229" s="37" t="s">
        <v>3146</v>
      </c>
      <c r="N1229" s="37" t="s">
        <v>3347</v>
      </c>
      <c r="O1229" s="37" t="s">
        <v>3347</v>
      </c>
      <c r="P1229" s="37" t="s">
        <v>7936</v>
      </c>
      <c r="Q1229" s="37"/>
      <c r="S1229" s="8" t="str">
        <f t="shared" si="79"/>
        <v>632_HHMGCty</v>
      </c>
      <c r="T1229" s="8">
        <f t="shared" si="78"/>
        <v>10</v>
      </c>
      <c r="U1229" t="s">
        <v>369</v>
      </c>
    </row>
    <row r="1230" spans="1:21" hidden="1" x14ac:dyDescent="0.25">
      <c r="A1230" s="40">
        <v>45596</v>
      </c>
      <c r="B1230" s="40">
        <v>45596</v>
      </c>
      <c r="C1230" s="37" t="s">
        <v>8355</v>
      </c>
      <c r="D1230" s="37" t="s">
        <v>8356</v>
      </c>
      <c r="E1230" s="37" t="s">
        <v>4409</v>
      </c>
      <c r="F1230" s="37" t="s">
        <v>691</v>
      </c>
      <c r="G1230" s="38">
        <v>24756416</v>
      </c>
      <c r="H1230" s="38">
        <v>0</v>
      </c>
      <c r="I1230" s="38">
        <v>-305233705</v>
      </c>
      <c r="J1230" s="38">
        <v>0</v>
      </c>
      <c r="K1230" s="37" t="s">
        <v>943</v>
      </c>
      <c r="L1230" s="37" t="s">
        <v>944</v>
      </c>
      <c r="M1230" s="37" t="s">
        <v>3146</v>
      </c>
      <c r="N1230" s="37" t="s">
        <v>563</v>
      </c>
      <c r="O1230" s="37" t="s">
        <v>563</v>
      </c>
      <c r="P1230" s="37" t="s">
        <v>7936</v>
      </c>
      <c r="Q1230" s="37"/>
      <c r="S1230" s="8" t="str">
        <f t="shared" si="79"/>
        <v>632_HHMGCty</v>
      </c>
      <c r="T1230" s="8">
        <f t="shared" si="78"/>
        <v>10</v>
      </c>
      <c r="U1230" t="s">
        <v>369</v>
      </c>
    </row>
    <row r="1231" spans="1:21" hidden="1" x14ac:dyDescent="0.25">
      <c r="A1231" s="40">
        <v>45596</v>
      </c>
      <c r="B1231" s="40">
        <v>45596</v>
      </c>
      <c r="C1231" s="37" t="s">
        <v>8355</v>
      </c>
      <c r="D1231" s="37" t="s">
        <v>8357</v>
      </c>
      <c r="E1231" s="37" t="s">
        <v>4409</v>
      </c>
      <c r="F1231" s="37" t="s">
        <v>691</v>
      </c>
      <c r="G1231" s="38">
        <v>3767280</v>
      </c>
      <c r="H1231" s="38">
        <v>0</v>
      </c>
      <c r="I1231" s="38">
        <v>-301466425</v>
      </c>
      <c r="J1231" s="38">
        <v>0</v>
      </c>
      <c r="K1231" s="37" t="s">
        <v>943</v>
      </c>
      <c r="L1231" s="37" t="s">
        <v>944</v>
      </c>
      <c r="M1231" s="37" t="s">
        <v>3146</v>
      </c>
      <c r="N1231" s="37" t="s">
        <v>563</v>
      </c>
      <c r="O1231" s="37" t="s">
        <v>563</v>
      </c>
      <c r="P1231" s="37" t="s">
        <v>7936</v>
      </c>
      <c r="Q1231" s="37"/>
      <c r="S1231" s="8" t="str">
        <f t="shared" si="79"/>
        <v>632_HHMGCty</v>
      </c>
      <c r="T1231" s="8">
        <f t="shared" si="78"/>
        <v>10</v>
      </c>
      <c r="U1231" t="s">
        <v>369</v>
      </c>
    </row>
    <row r="1232" spans="1:21" hidden="1" x14ac:dyDescent="0.25">
      <c r="A1232" s="40">
        <v>45596</v>
      </c>
      <c r="B1232" s="40">
        <v>45596</v>
      </c>
      <c r="C1232" s="37" t="s">
        <v>8355</v>
      </c>
      <c r="D1232" s="37" t="s">
        <v>8358</v>
      </c>
      <c r="E1232" s="37" t="s">
        <v>4409</v>
      </c>
      <c r="F1232" s="37" t="s">
        <v>691</v>
      </c>
      <c r="G1232" s="38">
        <v>5650922</v>
      </c>
      <c r="H1232" s="38">
        <v>0</v>
      </c>
      <c r="I1232" s="38">
        <v>-295815503</v>
      </c>
      <c r="J1232" s="38">
        <v>0</v>
      </c>
      <c r="K1232" s="37" t="s">
        <v>943</v>
      </c>
      <c r="L1232" s="37" t="s">
        <v>944</v>
      </c>
      <c r="M1232" s="37" t="s">
        <v>3146</v>
      </c>
      <c r="N1232" s="37" t="s">
        <v>563</v>
      </c>
      <c r="O1232" s="37" t="s">
        <v>563</v>
      </c>
      <c r="P1232" s="37" t="s">
        <v>7936</v>
      </c>
      <c r="Q1232" s="37"/>
      <c r="S1232" s="8" t="str">
        <f t="shared" si="79"/>
        <v>632_HHMGCty</v>
      </c>
      <c r="T1232" s="8">
        <f t="shared" si="78"/>
        <v>10</v>
      </c>
      <c r="U1232" t="s">
        <v>369</v>
      </c>
    </row>
    <row r="1233" spans="1:21" hidden="1" x14ac:dyDescent="0.25">
      <c r="A1233" s="40">
        <v>45596</v>
      </c>
      <c r="B1233" s="40">
        <v>45596</v>
      </c>
      <c r="C1233" s="37" t="s">
        <v>8355</v>
      </c>
      <c r="D1233" s="37" t="s">
        <v>8359</v>
      </c>
      <c r="E1233" s="37" t="s">
        <v>4409</v>
      </c>
      <c r="F1233" s="37" t="s">
        <v>691</v>
      </c>
      <c r="G1233" s="38">
        <v>5650922</v>
      </c>
      <c r="H1233" s="38">
        <v>0</v>
      </c>
      <c r="I1233" s="38">
        <v>-290164581</v>
      </c>
      <c r="J1233" s="38">
        <v>0</v>
      </c>
      <c r="K1233" s="37" t="s">
        <v>943</v>
      </c>
      <c r="L1233" s="37" t="s">
        <v>944</v>
      </c>
      <c r="M1233" s="37" t="s">
        <v>3146</v>
      </c>
      <c r="N1233" s="37" t="s">
        <v>563</v>
      </c>
      <c r="O1233" s="37" t="s">
        <v>563</v>
      </c>
      <c r="P1233" s="37" t="s">
        <v>7936</v>
      </c>
      <c r="Q1233" s="37"/>
      <c r="S1233" s="8" t="str">
        <f t="shared" si="79"/>
        <v>632_HHMGCty</v>
      </c>
      <c r="T1233" s="8">
        <f t="shared" si="78"/>
        <v>10</v>
      </c>
      <c r="U1233" t="s">
        <v>369</v>
      </c>
    </row>
    <row r="1234" spans="1:21" hidden="1" x14ac:dyDescent="0.25">
      <c r="A1234" s="40">
        <v>45596</v>
      </c>
      <c r="B1234" s="40">
        <v>45596</v>
      </c>
      <c r="C1234" s="37" t="s">
        <v>8360</v>
      </c>
      <c r="D1234" s="37" t="s">
        <v>8361</v>
      </c>
      <c r="E1234" s="37" t="s">
        <v>4409</v>
      </c>
      <c r="F1234" s="37" t="s">
        <v>691</v>
      </c>
      <c r="G1234" s="38">
        <v>4429834</v>
      </c>
      <c r="H1234" s="38">
        <v>0</v>
      </c>
      <c r="I1234" s="38">
        <v>-285734747</v>
      </c>
      <c r="J1234" s="38">
        <v>0</v>
      </c>
      <c r="K1234" s="37" t="s">
        <v>943</v>
      </c>
      <c r="L1234" s="37" t="s">
        <v>944</v>
      </c>
      <c r="M1234" s="37" t="s">
        <v>3146</v>
      </c>
      <c r="N1234" s="37" t="s">
        <v>6162</v>
      </c>
      <c r="O1234" s="37" t="s">
        <v>6162</v>
      </c>
      <c r="P1234" s="37" t="s">
        <v>7936</v>
      </c>
      <c r="Q1234" s="37"/>
      <c r="S1234" s="8" t="str">
        <f t="shared" si="79"/>
        <v>632_HHMGCty</v>
      </c>
      <c r="T1234" s="8">
        <f t="shared" si="78"/>
        <v>10</v>
      </c>
      <c r="U1234" t="s">
        <v>369</v>
      </c>
    </row>
    <row r="1235" spans="1:21" hidden="1" x14ac:dyDescent="0.25">
      <c r="A1235" s="40">
        <v>45596</v>
      </c>
      <c r="B1235" s="40">
        <v>45596</v>
      </c>
      <c r="C1235" s="37" t="s">
        <v>8362</v>
      </c>
      <c r="D1235" s="37" t="s">
        <v>8363</v>
      </c>
      <c r="E1235" s="37" t="s">
        <v>4409</v>
      </c>
      <c r="F1235" s="37" t="s">
        <v>691</v>
      </c>
      <c r="G1235" s="38">
        <v>893913</v>
      </c>
      <c r="H1235" s="38">
        <v>0</v>
      </c>
      <c r="I1235" s="38">
        <v>-284840834</v>
      </c>
      <c r="J1235" s="38">
        <v>0</v>
      </c>
      <c r="K1235" s="37" t="s">
        <v>943</v>
      </c>
      <c r="L1235" s="37" t="s">
        <v>944</v>
      </c>
      <c r="M1235" s="37" t="s">
        <v>3146</v>
      </c>
      <c r="N1235" s="37" t="s">
        <v>3353</v>
      </c>
      <c r="O1235" s="37" t="s">
        <v>3353</v>
      </c>
      <c r="P1235" s="37" t="s">
        <v>7936</v>
      </c>
      <c r="Q1235" s="37"/>
      <c r="S1235" s="8" t="str">
        <f t="shared" si="79"/>
        <v>632_HHMGCty</v>
      </c>
      <c r="T1235" s="8">
        <f t="shared" si="78"/>
        <v>10</v>
      </c>
      <c r="U1235" t="s">
        <v>369</v>
      </c>
    </row>
    <row r="1236" spans="1:21" hidden="1" x14ac:dyDescent="0.25">
      <c r="A1236" s="40">
        <v>45596</v>
      </c>
      <c r="B1236" s="40">
        <v>45596</v>
      </c>
      <c r="C1236" s="37" t="s">
        <v>8364</v>
      </c>
      <c r="D1236" s="37" t="s">
        <v>8365</v>
      </c>
      <c r="E1236" s="37" t="s">
        <v>4409</v>
      </c>
      <c r="F1236" s="37" t="s">
        <v>691</v>
      </c>
      <c r="G1236" s="38">
        <v>1367746</v>
      </c>
      <c r="H1236" s="38">
        <v>0</v>
      </c>
      <c r="I1236" s="38">
        <v>-283473088</v>
      </c>
      <c r="J1236" s="38">
        <v>0</v>
      </c>
      <c r="K1236" s="37" t="s">
        <v>943</v>
      </c>
      <c r="L1236" s="37" t="s">
        <v>944</v>
      </c>
      <c r="M1236" s="37" t="s">
        <v>3146</v>
      </c>
      <c r="N1236" s="37" t="s">
        <v>3308</v>
      </c>
      <c r="O1236" s="37" t="s">
        <v>3308</v>
      </c>
      <c r="P1236" s="37" t="s">
        <v>7936</v>
      </c>
      <c r="Q1236" s="37"/>
      <c r="S1236" s="8" t="str">
        <f t="shared" si="79"/>
        <v>632_HHMGCty</v>
      </c>
      <c r="T1236" s="8">
        <f t="shared" si="78"/>
        <v>10</v>
      </c>
      <c r="U1236" t="s">
        <v>369</v>
      </c>
    </row>
    <row r="1237" spans="1:21" hidden="1" x14ac:dyDescent="0.25">
      <c r="A1237" s="40">
        <v>45596</v>
      </c>
      <c r="B1237" s="40">
        <v>45596</v>
      </c>
      <c r="C1237" s="37" t="s">
        <v>8366</v>
      </c>
      <c r="D1237" s="37" t="s">
        <v>8367</v>
      </c>
      <c r="E1237" s="37" t="s">
        <v>4409</v>
      </c>
      <c r="F1237" s="37" t="s">
        <v>691</v>
      </c>
      <c r="G1237" s="38">
        <v>1229528</v>
      </c>
      <c r="H1237" s="38">
        <v>0</v>
      </c>
      <c r="I1237" s="38">
        <v>-282243560</v>
      </c>
      <c r="J1237" s="38">
        <v>0</v>
      </c>
      <c r="K1237" s="37" t="s">
        <v>943</v>
      </c>
      <c r="L1237" s="37" t="s">
        <v>944</v>
      </c>
      <c r="M1237" s="37" t="s">
        <v>3146</v>
      </c>
      <c r="N1237" s="37" t="s">
        <v>3844</v>
      </c>
      <c r="O1237" s="37" t="s">
        <v>3844</v>
      </c>
      <c r="P1237" s="37" t="s">
        <v>7936</v>
      </c>
      <c r="Q1237" s="37"/>
      <c r="S1237" s="8" t="str">
        <f t="shared" si="79"/>
        <v>632_HHMGCty</v>
      </c>
      <c r="T1237" s="8">
        <f t="shared" si="78"/>
        <v>10</v>
      </c>
      <c r="U1237" t="s">
        <v>369</v>
      </c>
    </row>
    <row r="1238" spans="1:21" hidden="1" x14ac:dyDescent="0.25">
      <c r="A1238" s="40">
        <v>45596</v>
      </c>
      <c r="B1238" s="40">
        <v>45596</v>
      </c>
      <c r="C1238" s="37" t="s">
        <v>8366</v>
      </c>
      <c r="D1238" s="37" t="s">
        <v>8368</v>
      </c>
      <c r="E1238" s="37" t="s">
        <v>4409</v>
      </c>
      <c r="F1238" s="37" t="s">
        <v>691</v>
      </c>
      <c r="G1238" s="38">
        <v>122953</v>
      </c>
      <c r="H1238" s="38">
        <v>0</v>
      </c>
      <c r="I1238" s="38">
        <v>-282120607</v>
      </c>
      <c r="J1238" s="38">
        <v>0</v>
      </c>
      <c r="K1238" s="37" t="s">
        <v>943</v>
      </c>
      <c r="L1238" s="37" t="s">
        <v>944</v>
      </c>
      <c r="M1238" s="37" t="s">
        <v>3146</v>
      </c>
      <c r="N1238" s="37" t="s">
        <v>3844</v>
      </c>
      <c r="O1238" s="37" t="s">
        <v>3844</v>
      </c>
      <c r="P1238" s="37" t="s">
        <v>7936</v>
      </c>
      <c r="Q1238" s="37"/>
      <c r="S1238" s="8" t="str">
        <f t="shared" si="79"/>
        <v>632_HHMGCty</v>
      </c>
      <c r="T1238" s="8">
        <f t="shared" si="78"/>
        <v>10</v>
      </c>
      <c r="U1238" t="s">
        <v>369</v>
      </c>
    </row>
    <row r="1239" spans="1:21" hidden="1" x14ac:dyDescent="0.25">
      <c r="A1239" s="40">
        <v>45596</v>
      </c>
      <c r="B1239" s="40">
        <v>45596</v>
      </c>
      <c r="C1239" s="37" t="s">
        <v>8366</v>
      </c>
      <c r="D1239" s="37" t="s">
        <v>8369</v>
      </c>
      <c r="E1239" s="37" t="s">
        <v>4409</v>
      </c>
      <c r="F1239" s="37" t="s">
        <v>691</v>
      </c>
      <c r="G1239" s="38">
        <v>122953</v>
      </c>
      <c r="H1239" s="38">
        <v>0</v>
      </c>
      <c r="I1239" s="38">
        <v>-281997654</v>
      </c>
      <c r="J1239" s="38">
        <v>0</v>
      </c>
      <c r="K1239" s="37" t="s">
        <v>943</v>
      </c>
      <c r="L1239" s="37" t="s">
        <v>944</v>
      </c>
      <c r="M1239" s="37" t="s">
        <v>3146</v>
      </c>
      <c r="N1239" s="37" t="s">
        <v>3844</v>
      </c>
      <c r="O1239" s="37" t="s">
        <v>3844</v>
      </c>
      <c r="P1239" s="37" t="s">
        <v>7936</v>
      </c>
      <c r="Q1239" s="37"/>
      <c r="S1239" s="8" t="str">
        <f t="shared" si="79"/>
        <v>632_HHMGCty</v>
      </c>
      <c r="T1239" s="8">
        <f t="shared" si="78"/>
        <v>10</v>
      </c>
      <c r="U1239" t="s">
        <v>369</v>
      </c>
    </row>
    <row r="1240" spans="1:21" hidden="1" x14ac:dyDescent="0.25">
      <c r="A1240" s="40">
        <v>45596</v>
      </c>
      <c r="B1240" s="40">
        <v>45596</v>
      </c>
      <c r="C1240" s="37" t="s">
        <v>8370</v>
      </c>
      <c r="D1240" s="37" t="s">
        <v>8371</v>
      </c>
      <c r="E1240" s="37" t="s">
        <v>4409</v>
      </c>
      <c r="F1240" s="37" t="s">
        <v>691</v>
      </c>
      <c r="G1240" s="38">
        <v>12378207</v>
      </c>
      <c r="H1240" s="38">
        <v>0</v>
      </c>
      <c r="I1240" s="38">
        <v>-269619447</v>
      </c>
      <c r="J1240" s="38">
        <v>0</v>
      </c>
      <c r="K1240" s="37" t="s">
        <v>4633</v>
      </c>
      <c r="L1240" s="37" t="s">
        <v>4634</v>
      </c>
      <c r="M1240" s="37" t="s">
        <v>3146</v>
      </c>
      <c r="N1240" s="37" t="s">
        <v>563</v>
      </c>
      <c r="O1240" s="37" t="s">
        <v>563</v>
      </c>
      <c r="P1240" s="37" t="s">
        <v>7936</v>
      </c>
      <c r="Q1240" s="37"/>
      <c r="S1240" s="8" t="str">
        <f t="shared" si="79"/>
        <v>632_HHMGCty</v>
      </c>
      <c r="T1240" s="8">
        <f t="shared" si="78"/>
        <v>10</v>
      </c>
      <c r="U1240" t="s">
        <v>369</v>
      </c>
    </row>
    <row r="1241" spans="1:21" hidden="1" x14ac:dyDescent="0.25">
      <c r="A1241" s="40">
        <v>45596</v>
      </c>
      <c r="B1241" s="40">
        <v>45596</v>
      </c>
      <c r="C1241" s="37" t="s">
        <v>8370</v>
      </c>
      <c r="D1241" s="37" t="s">
        <v>8372</v>
      </c>
      <c r="E1241" s="37" t="s">
        <v>4409</v>
      </c>
      <c r="F1241" s="37" t="s">
        <v>691</v>
      </c>
      <c r="G1241" s="38">
        <v>1883642</v>
      </c>
      <c r="H1241" s="38">
        <v>0</v>
      </c>
      <c r="I1241" s="38">
        <v>-267735805</v>
      </c>
      <c r="J1241" s="38">
        <v>0</v>
      </c>
      <c r="K1241" s="37" t="s">
        <v>4633</v>
      </c>
      <c r="L1241" s="37" t="s">
        <v>4634</v>
      </c>
      <c r="M1241" s="37" t="s">
        <v>3146</v>
      </c>
      <c r="N1241" s="37" t="s">
        <v>563</v>
      </c>
      <c r="O1241" s="37" t="s">
        <v>563</v>
      </c>
      <c r="P1241" s="37" t="s">
        <v>7936</v>
      </c>
      <c r="Q1241" s="37"/>
      <c r="S1241" s="8" t="str">
        <f t="shared" si="79"/>
        <v>632_HHMGCty</v>
      </c>
      <c r="T1241" s="8">
        <f t="shared" si="78"/>
        <v>10</v>
      </c>
      <c r="U1241" t="s">
        <v>369</v>
      </c>
    </row>
    <row r="1242" spans="1:21" hidden="1" x14ac:dyDescent="0.25">
      <c r="A1242" s="40">
        <v>45596</v>
      </c>
      <c r="B1242" s="40">
        <v>45596</v>
      </c>
      <c r="C1242" s="37" t="s">
        <v>8373</v>
      </c>
      <c r="D1242" s="37" t="s">
        <v>8374</v>
      </c>
      <c r="E1242" s="37" t="s">
        <v>4409</v>
      </c>
      <c r="F1242" s="37" t="s">
        <v>691</v>
      </c>
      <c r="G1242" s="38">
        <v>22149169</v>
      </c>
      <c r="H1242" s="38">
        <v>0</v>
      </c>
      <c r="I1242" s="38">
        <v>-245586636</v>
      </c>
      <c r="J1242" s="38">
        <v>0</v>
      </c>
      <c r="K1242" s="37" t="s">
        <v>4633</v>
      </c>
      <c r="L1242" s="37" t="s">
        <v>4634</v>
      </c>
      <c r="M1242" s="37" t="s">
        <v>3146</v>
      </c>
      <c r="N1242" s="37" t="s">
        <v>6162</v>
      </c>
      <c r="O1242" s="37" t="s">
        <v>6162</v>
      </c>
      <c r="P1242" s="37" t="s">
        <v>7936</v>
      </c>
      <c r="Q1242" s="37"/>
      <c r="S1242" s="8" t="str">
        <f t="shared" si="79"/>
        <v>632_HHMGCty</v>
      </c>
      <c r="T1242" s="8">
        <f t="shared" si="78"/>
        <v>10</v>
      </c>
      <c r="U1242" t="s">
        <v>369</v>
      </c>
    </row>
    <row r="1243" spans="1:21" hidden="1" x14ac:dyDescent="0.25">
      <c r="A1243" s="40">
        <v>45596</v>
      </c>
      <c r="B1243" s="40">
        <v>45596</v>
      </c>
      <c r="C1243" s="37" t="s">
        <v>8373</v>
      </c>
      <c r="D1243" s="37" t="s">
        <v>8375</v>
      </c>
      <c r="E1243" s="37" t="s">
        <v>4409</v>
      </c>
      <c r="F1243" s="37" t="s">
        <v>691</v>
      </c>
      <c r="G1243" s="38">
        <v>4429834</v>
      </c>
      <c r="H1243" s="38">
        <v>0</v>
      </c>
      <c r="I1243" s="38">
        <v>-241156802</v>
      </c>
      <c r="J1243" s="38">
        <v>0</v>
      </c>
      <c r="K1243" s="37" t="s">
        <v>4633</v>
      </c>
      <c r="L1243" s="37" t="s">
        <v>4634</v>
      </c>
      <c r="M1243" s="37" t="s">
        <v>3146</v>
      </c>
      <c r="N1243" s="37" t="s">
        <v>6162</v>
      </c>
      <c r="O1243" s="37" t="s">
        <v>6162</v>
      </c>
      <c r="P1243" s="37" t="s">
        <v>7936</v>
      </c>
      <c r="Q1243" s="37"/>
      <c r="S1243" s="8" t="str">
        <f t="shared" si="79"/>
        <v>632_HHMGCty</v>
      </c>
      <c r="T1243" s="8">
        <f t="shared" si="78"/>
        <v>10</v>
      </c>
      <c r="U1243" t="s">
        <v>369</v>
      </c>
    </row>
    <row r="1244" spans="1:21" hidden="1" x14ac:dyDescent="0.25">
      <c r="A1244" s="40">
        <v>45596</v>
      </c>
      <c r="B1244" s="40">
        <v>45596</v>
      </c>
      <c r="C1244" s="37" t="s">
        <v>8376</v>
      </c>
      <c r="D1244" s="37" t="s">
        <v>8377</v>
      </c>
      <c r="E1244" s="37" t="s">
        <v>4409</v>
      </c>
      <c r="F1244" s="37" t="s">
        <v>691</v>
      </c>
      <c r="G1244" s="38">
        <v>446956</v>
      </c>
      <c r="H1244" s="38">
        <v>0</v>
      </c>
      <c r="I1244" s="38">
        <v>-240709846</v>
      </c>
      <c r="J1244" s="38">
        <v>0</v>
      </c>
      <c r="K1244" s="37" t="s">
        <v>4633</v>
      </c>
      <c r="L1244" s="37" t="s">
        <v>4634</v>
      </c>
      <c r="M1244" s="37" t="s">
        <v>3146</v>
      </c>
      <c r="N1244" s="37" t="s">
        <v>3353</v>
      </c>
      <c r="O1244" s="37" t="s">
        <v>3353</v>
      </c>
      <c r="P1244" s="37" t="s">
        <v>7936</v>
      </c>
      <c r="Q1244" s="37"/>
      <c r="S1244" s="8" t="str">
        <f t="shared" si="79"/>
        <v>632_HHMGCty</v>
      </c>
      <c r="T1244" s="8">
        <f t="shared" si="78"/>
        <v>10</v>
      </c>
      <c r="U1244" t="s">
        <v>369</v>
      </c>
    </row>
    <row r="1245" spans="1:21" hidden="1" x14ac:dyDescent="0.25">
      <c r="A1245" s="40">
        <v>45596</v>
      </c>
      <c r="B1245" s="40">
        <v>45596</v>
      </c>
      <c r="C1245" s="37" t="s">
        <v>8376</v>
      </c>
      <c r="D1245" s="37" t="s">
        <v>8378</v>
      </c>
      <c r="E1245" s="37" t="s">
        <v>4409</v>
      </c>
      <c r="F1245" s="37" t="s">
        <v>691</v>
      </c>
      <c r="G1245" s="38">
        <v>893913</v>
      </c>
      <c r="H1245" s="38">
        <v>0</v>
      </c>
      <c r="I1245" s="38">
        <v>-239815933</v>
      </c>
      <c r="J1245" s="38">
        <v>0</v>
      </c>
      <c r="K1245" s="37" t="s">
        <v>4633</v>
      </c>
      <c r="L1245" s="37" t="s">
        <v>4634</v>
      </c>
      <c r="M1245" s="37" t="s">
        <v>3146</v>
      </c>
      <c r="N1245" s="37" t="s">
        <v>3353</v>
      </c>
      <c r="O1245" s="37" t="s">
        <v>3353</v>
      </c>
      <c r="P1245" s="37" t="s">
        <v>7936</v>
      </c>
      <c r="Q1245" s="37"/>
      <c r="S1245" s="8" t="str">
        <f t="shared" si="79"/>
        <v>632_HHMGCty</v>
      </c>
      <c r="T1245" s="8">
        <f t="shared" si="78"/>
        <v>10</v>
      </c>
      <c r="U1245" t="s">
        <v>369</v>
      </c>
    </row>
    <row r="1246" spans="1:21" hidden="1" x14ac:dyDescent="0.25">
      <c r="A1246" s="40">
        <v>45596</v>
      </c>
      <c r="B1246" s="40">
        <v>45596</v>
      </c>
      <c r="C1246" s="37" t="s">
        <v>8379</v>
      </c>
      <c r="D1246" s="37" t="s">
        <v>8380</v>
      </c>
      <c r="E1246" s="37" t="s">
        <v>4409</v>
      </c>
      <c r="F1246" s="37" t="s">
        <v>691</v>
      </c>
      <c r="G1246" s="38">
        <v>6838727</v>
      </c>
      <c r="H1246" s="38">
        <v>0</v>
      </c>
      <c r="I1246" s="38">
        <v>-232977206</v>
      </c>
      <c r="J1246" s="38">
        <v>0</v>
      </c>
      <c r="K1246" s="37" t="s">
        <v>4633</v>
      </c>
      <c r="L1246" s="37" t="s">
        <v>4634</v>
      </c>
      <c r="M1246" s="37" t="s">
        <v>3146</v>
      </c>
      <c r="N1246" s="37" t="s">
        <v>3308</v>
      </c>
      <c r="O1246" s="37" t="s">
        <v>3308</v>
      </c>
      <c r="P1246" s="37" t="s">
        <v>7936</v>
      </c>
      <c r="Q1246" s="37"/>
      <c r="S1246" s="8" t="str">
        <f t="shared" si="79"/>
        <v>632_HHMGCty</v>
      </c>
      <c r="T1246" s="8">
        <f t="shared" si="78"/>
        <v>10</v>
      </c>
      <c r="U1246" t="s">
        <v>369</v>
      </c>
    </row>
    <row r="1247" spans="1:21" hidden="1" x14ac:dyDescent="0.25">
      <c r="A1247" s="40">
        <v>45596</v>
      </c>
      <c r="B1247" s="40">
        <v>45596</v>
      </c>
      <c r="C1247" s="37" t="s">
        <v>8379</v>
      </c>
      <c r="D1247" s="37" t="s">
        <v>8381</v>
      </c>
      <c r="E1247" s="37" t="s">
        <v>4409</v>
      </c>
      <c r="F1247" s="37" t="s">
        <v>691</v>
      </c>
      <c r="G1247" s="38">
        <v>1367746</v>
      </c>
      <c r="H1247" s="38">
        <v>0</v>
      </c>
      <c r="I1247" s="38">
        <v>-231609460</v>
      </c>
      <c r="J1247" s="38">
        <v>0</v>
      </c>
      <c r="K1247" s="37" t="s">
        <v>4633</v>
      </c>
      <c r="L1247" s="37" t="s">
        <v>4634</v>
      </c>
      <c r="M1247" s="37" t="s">
        <v>3146</v>
      </c>
      <c r="N1247" s="37" t="s">
        <v>3308</v>
      </c>
      <c r="O1247" s="37" t="s">
        <v>3308</v>
      </c>
      <c r="P1247" s="37" t="s">
        <v>7936</v>
      </c>
      <c r="Q1247" s="37"/>
      <c r="S1247" s="8" t="str">
        <f t="shared" si="79"/>
        <v>632_HHMGCty</v>
      </c>
      <c r="T1247" s="8">
        <f t="shared" si="78"/>
        <v>10</v>
      </c>
      <c r="U1247" t="s">
        <v>369</v>
      </c>
    </row>
    <row r="1248" spans="1:21" hidden="1" x14ac:dyDescent="0.25">
      <c r="A1248" s="40">
        <v>45596</v>
      </c>
      <c r="B1248" s="40">
        <v>45596</v>
      </c>
      <c r="C1248" s="37" t="s">
        <v>8382</v>
      </c>
      <c r="D1248" s="37" t="s">
        <v>8383</v>
      </c>
      <c r="E1248" s="37" t="s">
        <v>4409</v>
      </c>
      <c r="F1248" s="37" t="s">
        <v>691</v>
      </c>
      <c r="G1248" s="38">
        <v>2841382</v>
      </c>
      <c r="H1248" s="38">
        <v>0</v>
      </c>
      <c r="I1248" s="38">
        <v>-228768078</v>
      </c>
      <c r="J1248" s="38">
        <v>0</v>
      </c>
      <c r="K1248" s="37" t="s">
        <v>1025</v>
      </c>
      <c r="L1248" s="37" t="s">
        <v>1026</v>
      </c>
      <c r="M1248" s="37" t="s">
        <v>3146</v>
      </c>
      <c r="N1248" s="37" t="s">
        <v>3300</v>
      </c>
      <c r="O1248" s="37" t="s">
        <v>3300</v>
      </c>
      <c r="P1248" s="37" t="s">
        <v>7936</v>
      </c>
      <c r="Q1248" s="37"/>
      <c r="S1248" s="8" t="str">
        <f t="shared" si="79"/>
        <v>632_HHMGCty</v>
      </c>
      <c r="T1248" s="8">
        <f t="shared" si="78"/>
        <v>10</v>
      </c>
      <c r="U1248" t="s">
        <v>369</v>
      </c>
    </row>
    <row r="1249" spans="1:21" hidden="1" x14ac:dyDescent="0.25">
      <c r="A1249" s="40">
        <v>45596</v>
      </c>
      <c r="B1249" s="40">
        <v>45596</v>
      </c>
      <c r="C1249" s="37" t="s">
        <v>8382</v>
      </c>
      <c r="D1249" s="37" t="s">
        <v>8384</v>
      </c>
      <c r="E1249" s="37" t="s">
        <v>4409</v>
      </c>
      <c r="F1249" s="37" t="s">
        <v>691</v>
      </c>
      <c r="G1249" s="38">
        <v>284139</v>
      </c>
      <c r="H1249" s="38">
        <v>0</v>
      </c>
      <c r="I1249" s="38">
        <v>-228483939</v>
      </c>
      <c r="J1249" s="38">
        <v>0</v>
      </c>
      <c r="K1249" s="37" t="s">
        <v>1025</v>
      </c>
      <c r="L1249" s="37" t="s">
        <v>1026</v>
      </c>
      <c r="M1249" s="37" t="s">
        <v>3146</v>
      </c>
      <c r="N1249" s="37" t="s">
        <v>3300</v>
      </c>
      <c r="O1249" s="37" t="s">
        <v>3300</v>
      </c>
      <c r="P1249" s="37" t="s">
        <v>7936</v>
      </c>
      <c r="Q1249" s="37"/>
      <c r="S1249" s="8" t="str">
        <f t="shared" si="79"/>
        <v>632_HHMGCty</v>
      </c>
      <c r="T1249" s="8">
        <f t="shared" si="78"/>
        <v>10</v>
      </c>
      <c r="U1249" t="s">
        <v>369</v>
      </c>
    </row>
    <row r="1250" spans="1:21" hidden="1" x14ac:dyDescent="0.25">
      <c r="A1250" s="40">
        <v>45596</v>
      </c>
      <c r="B1250" s="40">
        <v>45596</v>
      </c>
      <c r="C1250" s="37" t="s">
        <v>8382</v>
      </c>
      <c r="D1250" s="37" t="s">
        <v>8385</v>
      </c>
      <c r="E1250" s="37" t="s">
        <v>4409</v>
      </c>
      <c r="F1250" s="37" t="s">
        <v>691</v>
      </c>
      <c r="G1250" s="38">
        <v>284139</v>
      </c>
      <c r="H1250" s="38">
        <v>0</v>
      </c>
      <c r="I1250" s="38">
        <v>-228199800</v>
      </c>
      <c r="J1250" s="38">
        <v>0</v>
      </c>
      <c r="K1250" s="37" t="s">
        <v>1025</v>
      </c>
      <c r="L1250" s="37" t="s">
        <v>1026</v>
      </c>
      <c r="M1250" s="37" t="s">
        <v>3146</v>
      </c>
      <c r="N1250" s="37" t="s">
        <v>3300</v>
      </c>
      <c r="O1250" s="37" t="s">
        <v>3300</v>
      </c>
      <c r="P1250" s="37" t="s">
        <v>7936</v>
      </c>
      <c r="Q1250" s="37"/>
      <c r="S1250" s="8" t="str">
        <f t="shared" si="79"/>
        <v>632_HHMGCty</v>
      </c>
      <c r="T1250" s="8">
        <f t="shared" si="78"/>
        <v>10</v>
      </c>
      <c r="U1250" t="s">
        <v>369</v>
      </c>
    </row>
    <row r="1251" spans="1:21" hidden="1" x14ac:dyDescent="0.25">
      <c r="A1251" s="40">
        <v>45596</v>
      </c>
      <c r="B1251" s="40">
        <v>45596</v>
      </c>
      <c r="C1251" s="37" t="s">
        <v>8386</v>
      </c>
      <c r="D1251" s="37" t="s">
        <v>8387</v>
      </c>
      <c r="E1251" s="37" t="s">
        <v>4409</v>
      </c>
      <c r="F1251" s="37" t="s">
        <v>691</v>
      </c>
      <c r="G1251" s="38">
        <v>446956</v>
      </c>
      <c r="H1251" s="38">
        <v>0</v>
      </c>
      <c r="I1251" s="38">
        <v>-227752844</v>
      </c>
      <c r="J1251" s="38">
        <v>0</v>
      </c>
      <c r="K1251" s="37" t="s">
        <v>1025</v>
      </c>
      <c r="L1251" s="37" t="s">
        <v>1026</v>
      </c>
      <c r="M1251" s="37" t="s">
        <v>3146</v>
      </c>
      <c r="N1251" s="37" t="s">
        <v>3353</v>
      </c>
      <c r="O1251" s="37" t="s">
        <v>3353</v>
      </c>
      <c r="P1251" s="37" t="s">
        <v>7936</v>
      </c>
      <c r="Q1251" s="37"/>
      <c r="S1251" s="8" t="str">
        <f t="shared" si="79"/>
        <v>632_HHMGCty</v>
      </c>
      <c r="T1251" s="8">
        <f t="shared" si="78"/>
        <v>10</v>
      </c>
      <c r="U1251" t="s">
        <v>369</v>
      </c>
    </row>
    <row r="1252" spans="1:21" hidden="1" x14ac:dyDescent="0.25">
      <c r="A1252" s="40">
        <v>45596</v>
      </c>
      <c r="B1252" s="40">
        <v>45596</v>
      </c>
      <c r="C1252" s="37" t="s">
        <v>8388</v>
      </c>
      <c r="D1252" s="37" t="s">
        <v>8389</v>
      </c>
      <c r="E1252" s="37" t="s">
        <v>4409</v>
      </c>
      <c r="F1252" s="37" t="s">
        <v>691</v>
      </c>
      <c r="G1252" s="38">
        <v>6838727</v>
      </c>
      <c r="H1252" s="38">
        <v>0</v>
      </c>
      <c r="I1252" s="38">
        <v>-220914117</v>
      </c>
      <c r="J1252" s="38">
        <v>0</v>
      </c>
      <c r="K1252" s="37" t="s">
        <v>1025</v>
      </c>
      <c r="L1252" s="37" t="s">
        <v>1026</v>
      </c>
      <c r="M1252" s="37" t="s">
        <v>3146</v>
      </c>
      <c r="N1252" s="37" t="s">
        <v>3308</v>
      </c>
      <c r="O1252" s="37" t="s">
        <v>3308</v>
      </c>
      <c r="P1252" s="37" t="s">
        <v>7936</v>
      </c>
      <c r="Q1252" s="37"/>
      <c r="S1252" s="8" t="str">
        <f t="shared" si="79"/>
        <v>632_HHMGCty</v>
      </c>
      <c r="T1252" s="8">
        <f t="shared" si="78"/>
        <v>10</v>
      </c>
      <c r="U1252" t="s">
        <v>369</v>
      </c>
    </row>
    <row r="1253" spans="1:21" hidden="1" x14ac:dyDescent="0.25">
      <c r="A1253" s="40">
        <v>45596</v>
      </c>
      <c r="B1253" s="40">
        <v>45596</v>
      </c>
      <c r="C1253" s="37" t="s">
        <v>8390</v>
      </c>
      <c r="D1253" s="37" t="s">
        <v>8391</v>
      </c>
      <c r="E1253" s="37" t="s">
        <v>4409</v>
      </c>
      <c r="F1253" s="37" t="s">
        <v>691</v>
      </c>
      <c r="G1253" s="38">
        <v>287572</v>
      </c>
      <c r="H1253" s="38">
        <v>0</v>
      </c>
      <c r="I1253" s="38">
        <v>-220626545</v>
      </c>
      <c r="J1253" s="38">
        <v>0</v>
      </c>
      <c r="K1253" s="37" t="s">
        <v>993</v>
      </c>
      <c r="L1253" s="37" t="s">
        <v>994</v>
      </c>
      <c r="M1253" s="37" t="s">
        <v>3146</v>
      </c>
      <c r="N1253" s="37" t="s">
        <v>3297</v>
      </c>
      <c r="O1253" s="37" t="s">
        <v>3297</v>
      </c>
      <c r="P1253" s="37" t="s">
        <v>7936</v>
      </c>
      <c r="Q1253" s="37"/>
      <c r="S1253" s="8" t="str">
        <f t="shared" si="79"/>
        <v>632_HHMGCty</v>
      </c>
      <c r="T1253" s="8">
        <f t="shared" si="78"/>
        <v>10</v>
      </c>
      <c r="U1253" t="s">
        <v>369</v>
      </c>
    </row>
    <row r="1254" spans="1:21" hidden="1" x14ac:dyDescent="0.25">
      <c r="A1254" s="40">
        <v>45596</v>
      </c>
      <c r="B1254" s="40">
        <v>45596</v>
      </c>
      <c r="C1254" s="37" t="s">
        <v>8392</v>
      </c>
      <c r="D1254" s="37" t="s">
        <v>8393</v>
      </c>
      <c r="E1254" s="37" t="s">
        <v>4409</v>
      </c>
      <c r="F1254" s="37" t="s">
        <v>691</v>
      </c>
      <c r="G1254" s="38">
        <v>138404</v>
      </c>
      <c r="H1254" s="38">
        <v>0</v>
      </c>
      <c r="I1254" s="38">
        <v>-220488141</v>
      </c>
      <c r="J1254" s="38">
        <v>0</v>
      </c>
      <c r="K1254" s="37" t="s">
        <v>993</v>
      </c>
      <c r="L1254" s="37" t="s">
        <v>994</v>
      </c>
      <c r="M1254" s="37" t="s">
        <v>3146</v>
      </c>
      <c r="N1254" s="37" t="s">
        <v>3325</v>
      </c>
      <c r="O1254" s="37" t="s">
        <v>3325</v>
      </c>
      <c r="P1254" s="37" t="s">
        <v>7936</v>
      </c>
      <c r="Q1254" s="37"/>
      <c r="S1254" s="8" t="str">
        <f t="shared" si="79"/>
        <v>632_HHMGCty</v>
      </c>
      <c r="T1254" s="8">
        <f t="shared" si="78"/>
        <v>10</v>
      </c>
      <c r="U1254" t="s">
        <v>369</v>
      </c>
    </row>
    <row r="1255" spans="1:21" hidden="1" x14ac:dyDescent="0.25">
      <c r="A1255" s="40">
        <v>45596</v>
      </c>
      <c r="B1255" s="40">
        <v>45596</v>
      </c>
      <c r="C1255" s="37" t="s">
        <v>8394</v>
      </c>
      <c r="D1255" s="37" t="s">
        <v>8395</v>
      </c>
      <c r="E1255" s="37" t="s">
        <v>4409</v>
      </c>
      <c r="F1255" s="37" t="s">
        <v>691</v>
      </c>
      <c r="G1255" s="38">
        <v>1567748</v>
      </c>
      <c r="H1255" s="38">
        <v>0</v>
      </c>
      <c r="I1255" s="38">
        <v>-218920393</v>
      </c>
      <c r="J1255" s="38">
        <v>0</v>
      </c>
      <c r="K1255" s="37" t="s">
        <v>3470</v>
      </c>
      <c r="L1255" s="37" t="s">
        <v>3471</v>
      </c>
      <c r="M1255" s="37" t="s">
        <v>3146</v>
      </c>
      <c r="N1255" s="37" t="s">
        <v>3507</v>
      </c>
      <c r="O1255" s="37" t="s">
        <v>3507</v>
      </c>
      <c r="P1255" s="37" t="s">
        <v>7936</v>
      </c>
      <c r="Q1255" s="37"/>
      <c r="S1255" s="8" t="str">
        <f t="shared" si="79"/>
        <v>632_HHMGCty</v>
      </c>
      <c r="T1255" s="8">
        <f t="shared" si="78"/>
        <v>10</v>
      </c>
      <c r="U1255" t="s">
        <v>369</v>
      </c>
    </row>
    <row r="1256" spans="1:21" hidden="1" x14ac:dyDescent="0.25">
      <c r="A1256" s="40">
        <v>45596</v>
      </c>
      <c r="B1256" s="40">
        <v>45596</v>
      </c>
      <c r="C1256" s="37" t="s">
        <v>8396</v>
      </c>
      <c r="D1256" s="37" t="s">
        <v>8397</v>
      </c>
      <c r="E1256" s="37" t="s">
        <v>4409</v>
      </c>
      <c r="F1256" s="37" t="s">
        <v>691</v>
      </c>
      <c r="G1256" s="38">
        <v>108636</v>
      </c>
      <c r="H1256" s="38">
        <v>0</v>
      </c>
      <c r="I1256" s="38">
        <v>-218811757</v>
      </c>
      <c r="J1256" s="38">
        <v>0</v>
      </c>
      <c r="K1256" s="37" t="s">
        <v>3470</v>
      </c>
      <c r="L1256" s="37" t="s">
        <v>3471</v>
      </c>
      <c r="M1256" s="37" t="s">
        <v>3146</v>
      </c>
      <c r="N1256" s="37" t="s">
        <v>3383</v>
      </c>
      <c r="O1256" s="37" t="s">
        <v>3383</v>
      </c>
      <c r="P1256" s="37" t="s">
        <v>7936</v>
      </c>
      <c r="Q1256" s="37"/>
      <c r="S1256" s="8" t="str">
        <f t="shared" si="79"/>
        <v>632_HHMGCty</v>
      </c>
      <c r="T1256" s="8">
        <f t="shared" si="78"/>
        <v>10</v>
      </c>
      <c r="U1256" t="s">
        <v>369</v>
      </c>
    </row>
    <row r="1257" spans="1:21" hidden="1" x14ac:dyDescent="0.25">
      <c r="A1257" s="40">
        <v>45596</v>
      </c>
      <c r="B1257" s="40">
        <v>45596</v>
      </c>
      <c r="C1257" s="37" t="s">
        <v>8398</v>
      </c>
      <c r="D1257" s="37" t="s">
        <v>8399</v>
      </c>
      <c r="E1257" s="37" t="s">
        <v>4409</v>
      </c>
      <c r="F1257" s="37" t="s">
        <v>691</v>
      </c>
      <c r="G1257" s="38">
        <v>4356026</v>
      </c>
      <c r="H1257" s="38">
        <v>0</v>
      </c>
      <c r="I1257" s="38">
        <v>-214455731</v>
      </c>
      <c r="J1257" s="38">
        <v>0</v>
      </c>
      <c r="K1257" s="37" t="s">
        <v>3470</v>
      </c>
      <c r="L1257" s="37" t="s">
        <v>3471</v>
      </c>
      <c r="M1257" s="37" t="s">
        <v>3146</v>
      </c>
      <c r="N1257" s="37" t="s">
        <v>8222</v>
      </c>
      <c r="O1257" s="37" t="s">
        <v>8222</v>
      </c>
      <c r="P1257" s="37" t="s">
        <v>7936</v>
      </c>
      <c r="Q1257" s="37"/>
      <c r="S1257" s="8" t="str">
        <f t="shared" si="79"/>
        <v>632_HHMGCty</v>
      </c>
      <c r="T1257" s="8">
        <f t="shared" si="78"/>
        <v>10</v>
      </c>
      <c r="U1257" t="s">
        <v>369</v>
      </c>
    </row>
    <row r="1258" spans="1:21" hidden="1" x14ac:dyDescent="0.25">
      <c r="A1258" s="40">
        <v>45596</v>
      </c>
      <c r="B1258" s="40">
        <v>45596</v>
      </c>
      <c r="C1258" s="37" t="s">
        <v>8398</v>
      </c>
      <c r="D1258" s="37" t="s">
        <v>8400</v>
      </c>
      <c r="E1258" s="37" t="s">
        <v>4409</v>
      </c>
      <c r="F1258" s="37" t="s">
        <v>691</v>
      </c>
      <c r="G1258" s="38">
        <v>435602</v>
      </c>
      <c r="H1258" s="38">
        <v>0</v>
      </c>
      <c r="I1258" s="38">
        <v>-214020129</v>
      </c>
      <c r="J1258" s="38">
        <v>0</v>
      </c>
      <c r="K1258" s="37" t="s">
        <v>3470</v>
      </c>
      <c r="L1258" s="37" t="s">
        <v>3471</v>
      </c>
      <c r="M1258" s="37" t="s">
        <v>3146</v>
      </c>
      <c r="N1258" s="37" t="s">
        <v>8222</v>
      </c>
      <c r="O1258" s="37" t="s">
        <v>8222</v>
      </c>
      <c r="P1258" s="37" t="s">
        <v>7936</v>
      </c>
      <c r="Q1258" s="37"/>
      <c r="S1258" s="8" t="str">
        <f t="shared" si="79"/>
        <v>632_HHMGCty</v>
      </c>
      <c r="T1258" s="8">
        <f t="shared" si="78"/>
        <v>10</v>
      </c>
      <c r="U1258" t="s">
        <v>369</v>
      </c>
    </row>
    <row r="1259" spans="1:21" hidden="1" x14ac:dyDescent="0.25">
      <c r="A1259" s="40">
        <v>45596</v>
      </c>
      <c r="B1259" s="40">
        <v>45596</v>
      </c>
      <c r="C1259" s="37" t="s">
        <v>8401</v>
      </c>
      <c r="D1259" s="37" t="s">
        <v>8402</v>
      </c>
      <c r="E1259" s="37" t="s">
        <v>4409</v>
      </c>
      <c r="F1259" s="37" t="s">
        <v>691</v>
      </c>
      <c r="G1259" s="38">
        <v>176824</v>
      </c>
      <c r="H1259" s="38">
        <v>0</v>
      </c>
      <c r="I1259" s="38">
        <v>-213843305</v>
      </c>
      <c r="J1259" s="38">
        <v>0</v>
      </c>
      <c r="K1259" s="37" t="s">
        <v>3470</v>
      </c>
      <c r="L1259" s="37" t="s">
        <v>3471</v>
      </c>
      <c r="M1259" s="37" t="s">
        <v>3146</v>
      </c>
      <c r="N1259" s="37" t="s">
        <v>3317</v>
      </c>
      <c r="O1259" s="37" t="s">
        <v>3317</v>
      </c>
      <c r="P1259" s="37" t="s">
        <v>7936</v>
      </c>
      <c r="Q1259" s="37"/>
      <c r="S1259" s="8" t="str">
        <f t="shared" si="79"/>
        <v>632_HHMGCty</v>
      </c>
      <c r="T1259" s="8">
        <f t="shared" ref="T1259:T1322" si="80">+MONTH(A1259)</f>
        <v>10</v>
      </c>
      <c r="U1259" t="s">
        <v>369</v>
      </c>
    </row>
    <row r="1260" spans="1:21" hidden="1" x14ac:dyDescent="0.25">
      <c r="A1260" s="40">
        <v>45596</v>
      </c>
      <c r="B1260" s="40">
        <v>45596</v>
      </c>
      <c r="C1260" s="37" t="s">
        <v>8403</v>
      </c>
      <c r="D1260" s="37" t="s">
        <v>8404</v>
      </c>
      <c r="E1260" s="37" t="s">
        <v>4409</v>
      </c>
      <c r="F1260" s="37" t="s">
        <v>691</v>
      </c>
      <c r="G1260" s="38">
        <v>121796</v>
      </c>
      <c r="H1260" s="38">
        <v>0</v>
      </c>
      <c r="I1260" s="38">
        <v>-213721509</v>
      </c>
      <c r="J1260" s="38">
        <v>0</v>
      </c>
      <c r="K1260" s="37" t="s">
        <v>3470</v>
      </c>
      <c r="L1260" s="37" t="s">
        <v>3471</v>
      </c>
      <c r="M1260" s="37" t="s">
        <v>3146</v>
      </c>
      <c r="N1260" s="37" t="s">
        <v>3303</v>
      </c>
      <c r="O1260" s="37" t="s">
        <v>3303</v>
      </c>
      <c r="P1260" s="37" t="s">
        <v>7936</v>
      </c>
      <c r="Q1260" s="37"/>
      <c r="S1260" s="8" t="str">
        <f t="shared" ref="S1260:S1323" si="81">+M1260</f>
        <v>632_HHMGCty</v>
      </c>
      <c r="T1260" s="8">
        <f t="shared" si="80"/>
        <v>10</v>
      </c>
      <c r="U1260" t="s">
        <v>369</v>
      </c>
    </row>
    <row r="1261" spans="1:21" hidden="1" x14ac:dyDescent="0.25">
      <c r="A1261" s="40">
        <v>45596</v>
      </c>
      <c r="B1261" s="40">
        <v>45596</v>
      </c>
      <c r="C1261" s="37" t="s">
        <v>8405</v>
      </c>
      <c r="D1261" s="37" t="s">
        <v>8406</v>
      </c>
      <c r="E1261" s="37" t="s">
        <v>4409</v>
      </c>
      <c r="F1261" s="37" t="s">
        <v>691</v>
      </c>
      <c r="G1261" s="38">
        <v>15677478</v>
      </c>
      <c r="H1261" s="38">
        <v>0</v>
      </c>
      <c r="I1261" s="38">
        <v>-198044031</v>
      </c>
      <c r="J1261" s="38">
        <v>0</v>
      </c>
      <c r="K1261" s="37" t="s">
        <v>3505</v>
      </c>
      <c r="L1261" s="37" t="s">
        <v>3506</v>
      </c>
      <c r="M1261" s="37" t="s">
        <v>3146</v>
      </c>
      <c r="N1261" s="37" t="s">
        <v>3507</v>
      </c>
      <c r="O1261" s="37" t="s">
        <v>3507</v>
      </c>
      <c r="P1261" s="37" t="s">
        <v>7936</v>
      </c>
      <c r="Q1261" s="37"/>
      <c r="S1261" s="8" t="str">
        <f t="shared" si="81"/>
        <v>632_HHMGCty</v>
      </c>
      <c r="T1261" s="8">
        <f t="shared" si="80"/>
        <v>10</v>
      </c>
      <c r="U1261" t="s">
        <v>369</v>
      </c>
    </row>
    <row r="1262" spans="1:21" hidden="1" x14ac:dyDescent="0.25">
      <c r="A1262" s="40">
        <v>45596</v>
      </c>
      <c r="B1262" s="40">
        <v>45596</v>
      </c>
      <c r="C1262" s="37" t="s">
        <v>8407</v>
      </c>
      <c r="D1262" s="37" t="s">
        <v>8408</v>
      </c>
      <c r="E1262" s="37" t="s">
        <v>4409</v>
      </c>
      <c r="F1262" s="37" t="s">
        <v>691</v>
      </c>
      <c r="G1262" s="38">
        <v>710823</v>
      </c>
      <c r="H1262" s="38">
        <v>0</v>
      </c>
      <c r="I1262" s="38">
        <v>-197333208</v>
      </c>
      <c r="J1262" s="38">
        <v>0</v>
      </c>
      <c r="K1262" s="37" t="s">
        <v>1079</v>
      </c>
      <c r="L1262" s="37" t="s">
        <v>1080</v>
      </c>
      <c r="M1262" s="37" t="s">
        <v>3146</v>
      </c>
      <c r="N1262" s="37" t="s">
        <v>3467</v>
      </c>
      <c r="O1262" s="37" t="s">
        <v>3467</v>
      </c>
      <c r="P1262" s="37" t="s">
        <v>7936</v>
      </c>
      <c r="Q1262" s="37"/>
      <c r="S1262" s="8" t="str">
        <f t="shared" si="81"/>
        <v>632_HHMGCty</v>
      </c>
      <c r="T1262" s="8">
        <f t="shared" si="80"/>
        <v>10</v>
      </c>
      <c r="U1262" t="s">
        <v>369</v>
      </c>
    </row>
    <row r="1263" spans="1:21" hidden="1" x14ac:dyDescent="0.25">
      <c r="A1263" s="40">
        <v>45596</v>
      </c>
      <c r="B1263" s="40">
        <v>45596</v>
      </c>
      <c r="C1263" s="37" t="s">
        <v>8409</v>
      </c>
      <c r="D1263" s="37" t="s">
        <v>8410</v>
      </c>
      <c r="E1263" s="37" t="s">
        <v>4409</v>
      </c>
      <c r="F1263" s="37" t="s">
        <v>691</v>
      </c>
      <c r="G1263" s="38">
        <v>287572</v>
      </c>
      <c r="H1263" s="38">
        <v>0</v>
      </c>
      <c r="I1263" s="38">
        <v>-197045636</v>
      </c>
      <c r="J1263" s="38">
        <v>0</v>
      </c>
      <c r="K1263" s="37" t="s">
        <v>1079</v>
      </c>
      <c r="L1263" s="37" t="s">
        <v>1080</v>
      </c>
      <c r="M1263" s="37" t="s">
        <v>3146</v>
      </c>
      <c r="N1263" s="37" t="s">
        <v>3297</v>
      </c>
      <c r="O1263" s="37" t="s">
        <v>3297</v>
      </c>
      <c r="P1263" s="37" t="s">
        <v>7936</v>
      </c>
      <c r="Q1263" s="37"/>
      <c r="S1263" s="8" t="str">
        <f t="shared" si="81"/>
        <v>632_HHMGCty</v>
      </c>
      <c r="T1263" s="8">
        <f t="shared" si="80"/>
        <v>10</v>
      </c>
      <c r="U1263" t="s">
        <v>369</v>
      </c>
    </row>
    <row r="1264" spans="1:21" hidden="1" x14ac:dyDescent="0.25">
      <c r="A1264" s="40">
        <v>45596</v>
      </c>
      <c r="B1264" s="40">
        <v>45596</v>
      </c>
      <c r="C1264" s="37" t="s">
        <v>8411</v>
      </c>
      <c r="D1264" s="37" t="s">
        <v>8412</v>
      </c>
      <c r="E1264" s="37" t="s">
        <v>4409</v>
      </c>
      <c r="F1264" s="37" t="s">
        <v>691</v>
      </c>
      <c r="G1264" s="38">
        <v>362322</v>
      </c>
      <c r="H1264" s="38">
        <v>0</v>
      </c>
      <c r="I1264" s="38">
        <v>-196683314</v>
      </c>
      <c r="J1264" s="38">
        <v>0</v>
      </c>
      <c r="K1264" s="37" t="s">
        <v>1079</v>
      </c>
      <c r="L1264" s="37" t="s">
        <v>1080</v>
      </c>
      <c r="M1264" s="37" t="s">
        <v>3146</v>
      </c>
      <c r="N1264" s="37" t="s">
        <v>3684</v>
      </c>
      <c r="O1264" s="37" t="s">
        <v>3684</v>
      </c>
      <c r="P1264" s="37" t="s">
        <v>7936</v>
      </c>
      <c r="Q1264" s="37"/>
      <c r="S1264" s="8" t="str">
        <f t="shared" si="81"/>
        <v>632_HHMGCty</v>
      </c>
      <c r="T1264" s="8">
        <f t="shared" si="80"/>
        <v>10</v>
      </c>
      <c r="U1264" t="s">
        <v>369</v>
      </c>
    </row>
    <row r="1265" spans="1:21" hidden="1" x14ac:dyDescent="0.25">
      <c r="A1265" s="40">
        <v>45596</v>
      </c>
      <c r="B1265" s="40">
        <v>45596</v>
      </c>
      <c r="C1265" s="37" t="s">
        <v>8413</v>
      </c>
      <c r="D1265" s="37" t="s">
        <v>8414</v>
      </c>
      <c r="E1265" s="37" t="s">
        <v>4409</v>
      </c>
      <c r="F1265" s="37" t="s">
        <v>691</v>
      </c>
      <c r="G1265" s="38">
        <v>138404</v>
      </c>
      <c r="H1265" s="38">
        <v>0</v>
      </c>
      <c r="I1265" s="38">
        <v>-196544910</v>
      </c>
      <c r="J1265" s="38">
        <v>0</v>
      </c>
      <c r="K1265" s="37" t="s">
        <v>1079</v>
      </c>
      <c r="L1265" s="37" t="s">
        <v>1080</v>
      </c>
      <c r="M1265" s="37" t="s">
        <v>3146</v>
      </c>
      <c r="N1265" s="37" t="s">
        <v>3325</v>
      </c>
      <c r="O1265" s="37" t="s">
        <v>3325</v>
      </c>
      <c r="P1265" s="37" t="s">
        <v>7936</v>
      </c>
      <c r="Q1265" s="37"/>
      <c r="S1265" s="8" t="str">
        <f t="shared" si="81"/>
        <v>632_HHMGCty</v>
      </c>
      <c r="T1265" s="8">
        <f t="shared" si="80"/>
        <v>10</v>
      </c>
      <c r="U1265" t="s">
        <v>369</v>
      </c>
    </row>
    <row r="1266" spans="1:21" hidden="1" x14ac:dyDescent="0.25">
      <c r="A1266" s="40">
        <v>45596</v>
      </c>
      <c r="B1266" s="40">
        <v>45596</v>
      </c>
      <c r="C1266" s="37" t="s">
        <v>8415</v>
      </c>
      <c r="D1266" s="37" t="s">
        <v>8416</v>
      </c>
      <c r="E1266" s="37" t="s">
        <v>4409</v>
      </c>
      <c r="F1266" s="37" t="s">
        <v>691</v>
      </c>
      <c r="G1266" s="38">
        <v>710823</v>
      </c>
      <c r="H1266" s="38">
        <v>0</v>
      </c>
      <c r="I1266" s="38">
        <v>-195834087</v>
      </c>
      <c r="J1266" s="38">
        <v>0</v>
      </c>
      <c r="K1266" s="37" t="s">
        <v>699</v>
      </c>
      <c r="L1266" s="37" t="s">
        <v>700</v>
      </c>
      <c r="M1266" s="37" t="s">
        <v>3146</v>
      </c>
      <c r="N1266" s="37" t="s">
        <v>3467</v>
      </c>
      <c r="O1266" s="37" t="s">
        <v>3467</v>
      </c>
      <c r="P1266" s="37" t="s">
        <v>7936</v>
      </c>
      <c r="Q1266" s="37"/>
      <c r="S1266" s="8" t="str">
        <f t="shared" si="81"/>
        <v>632_HHMGCty</v>
      </c>
      <c r="T1266" s="8">
        <f t="shared" si="80"/>
        <v>10</v>
      </c>
      <c r="U1266" t="s">
        <v>369</v>
      </c>
    </row>
    <row r="1267" spans="1:21" hidden="1" x14ac:dyDescent="0.25">
      <c r="A1267" s="40">
        <v>45596</v>
      </c>
      <c r="B1267" s="40">
        <v>45596</v>
      </c>
      <c r="C1267" s="37" t="s">
        <v>8417</v>
      </c>
      <c r="D1267" s="37" t="s">
        <v>8418</v>
      </c>
      <c r="E1267" s="37" t="s">
        <v>4409</v>
      </c>
      <c r="F1267" s="37" t="s">
        <v>691</v>
      </c>
      <c r="G1267" s="38">
        <v>2875716</v>
      </c>
      <c r="H1267" s="38">
        <v>0</v>
      </c>
      <c r="I1267" s="38">
        <v>-192958371</v>
      </c>
      <c r="J1267" s="38">
        <v>0</v>
      </c>
      <c r="K1267" s="37" t="s">
        <v>699</v>
      </c>
      <c r="L1267" s="37" t="s">
        <v>700</v>
      </c>
      <c r="M1267" s="37" t="s">
        <v>3146</v>
      </c>
      <c r="N1267" s="37" t="s">
        <v>3297</v>
      </c>
      <c r="O1267" s="37" t="s">
        <v>3297</v>
      </c>
      <c r="P1267" s="37" t="s">
        <v>7936</v>
      </c>
      <c r="Q1267" s="37"/>
      <c r="S1267" s="8" t="str">
        <f t="shared" si="81"/>
        <v>632_HHMGCty</v>
      </c>
      <c r="T1267" s="8">
        <f t="shared" si="80"/>
        <v>10</v>
      </c>
      <c r="U1267" t="s">
        <v>369</v>
      </c>
    </row>
    <row r="1268" spans="1:21" hidden="1" x14ac:dyDescent="0.25">
      <c r="A1268" s="40">
        <v>45596</v>
      </c>
      <c r="B1268" s="40">
        <v>45596</v>
      </c>
      <c r="C1268" s="37" t="s">
        <v>8419</v>
      </c>
      <c r="D1268" s="37" t="s">
        <v>8420</v>
      </c>
      <c r="E1268" s="37" t="s">
        <v>4409</v>
      </c>
      <c r="F1268" s="37" t="s">
        <v>691</v>
      </c>
      <c r="G1268" s="38">
        <v>362322</v>
      </c>
      <c r="H1268" s="38">
        <v>0</v>
      </c>
      <c r="I1268" s="38">
        <v>-192596049</v>
      </c>
      <c r="J1268" s="38">
        <v>0</v>
      </c>
      <c r="K1268" s="37" t="s">
        <v>699</v>
      </c>
      <c r="L1268" s="37" t="s">
        <v>700</v>
      </c>
      <c r="M1268" s="37" t="s">
        <v>3146</v>
      </c>
      <c r="N1268" s="37" t="s">
        <v>3684</v>
      </c>
      <c r="O1268" s="37" t="s">
        <v>3684</v>
      </c>
      <c r="P1268" s="37" t="s">
        <v>7936</v>
      </c>
      <c r="Q1268" s="37"/>
      <c r="S1268" s="8" t="str">
        <f t="shared" si="81"/>
        <v>632_HHMGCty</v>
      </c>
      <c r="T1268" s="8">
        <f t="shared" si="80"/>
        <v>10</v>
      </c>
      <c r="U1268" t="s">
        <v>369</v>
      </c>
    </row>
    <row r="1269" spans="1:21" hidden="1" x14ac:dyDescent="0.25">
      <c r="A1269" s="40">
        <v>45596</v>
      </c>
      <c r="B1269" s="40">
        <v>45596</v>
      </c>
      <c r="C1269" s="37" t="s">
        <v>8419</v>
      </c>
      <c r="D1269" s="37" t="s">
        <v>8421</v>
      </c>
      <c r="E1269" s="37" t="s">
        <v>4409</v>
      </c>
      <c r="F1269" s="37" t="s">
        <v>691</v>
      </c>
      <c r="G1269" s="38">
        <v>362322</v>
      </c>
      <c r="H1269" s="38">
        <v>0</v>
      </c>
      <c r="I1269" s="38">
        <v>-192233727</v>
      </c>
      <c r="J1269" s="38">
        <v>0</v>
      </c>
      <c r="K1269" s="37" t="s">
        <v>699</v>
      </c>
      <c r="L1269" s="37" t="s">
        <v>700</v>
      </c>
      <c r="M1269" s="37" t="s">
        <v>3146</v>
      </c>
      <c r="N1269" s="37" t="s">
        <v>3684</v>
      </c>
      <c r="O1269" s="37" t="s">
        <v>3684</v>
      </c>
      <c r="P1269" s="37" t="s">
        <v>7936</v>
      </c>
      <c r="Q1269" s="37"/>
      <c r="S1269" s="8" t="str">
        <f t="shared" si="81"/>
        <v>632_HHMGCty</v>
      </c>
      <c r="T1269" s="8">
        <f t="shared" si="80"/>
        <v>10</v>
      </c>
      <c r="U1269" t="s">
        <v>369</v>
      </c>
    </row>
    <row r="1270" spans="1:21" hidden="1" x14ac:dyDescent="0.25">
      <c r="A1270" s="40">
        <v>45596</v>
      </c>
      <c r="B1270" s="40">
        <v>45596</v>
      </c>
      <c r="C1270" s="37" t="s">
        <v>8422</v>
      </c>
      <c r="D1270" s="37" t="s">
        <v>8423</v>
      </c>
      <c r="E1270" s="37" t="s">
        <v>4409</v>
      </c>
      <c r="F1270" s="37" t="s">
        <v>691</v>
      </c>
      <c r="G1270" s="38">
        <v>1384037</v>
      </c>
      <c r="H1270" s="38">
        <v>0</v>
      </c>
      <c r="I1270" s="38">
        <v>-190849690</v>
      </c>
      <c r="J1270" s="38">
        <v>0</v>
      </c>
      <c r="K1270" s="37" t="s">
        <v>699</v>
      </c>
      <c r="L1270" s="37" t="s">
        <v>700</v>
      </c>
      <c r="M1270" s="37" t="s">
        <v>3146</v>
      </c>
      <c r="N1270" s="37" t="s">
        <v>3325</v>
      </c>
      <c r="O1270" s="37" t="s">
        <v>3325</v>
      </c>
      <c r="P1270" s="37" t="s">
        <v>7936</v>
      </c>
      <c r="Q1270" s="37"/>
      <c r="S1270" s="8" t="str">
        <f t="shared" si="81"/>
        <v>632_HHMGCty</v>
      </c>
      <c r="T1270" s="8">
        <f t="shared" si="80"/>
        <v>10</v>
      </c>
      <c r="U1270" t="s">
        <v>369</v>
      </c>
    </row>
    <row r="1271" spans="1:21" hidden="1" x14ac:dyDescent="0.25">
      <c r="A1271" s="40">
        <v>45596</v>
      </c>
      <c r="B1271" s="40">
        <v>45596</v>
      </c>
      <c r="C1271" s="37" t="s">
        <v>8424</v>
      </c>
      <c r="D1271" s="37" t="s">
        <v>8425</v>
      </c>
      <c r="E1271" s="37" t="s">
        <v>4409</v>
      </c>
      <c r="F1271" s="37" t="s">
        <v>691</v>
      </c>
      <c r="G1271" s="38">
        <v>7108233</v>
      </c>
      <c r="H1271" s="38">
        <v>0</v>
      </c>
      <c r="I1271" s="38">
        <v>-183741457</v>
      </c>
      <c r="J1271" s="38">
        <v>0</v>
      </c>
      <c r="K1271" s="37" t="s">
        <v>3466</v>
      </c>
      <c r="L1271" s="37" t="s">
        <v>284</v>
      </c>
      <c r="M1271" s="37" t="s">
        <v>3146</v>
      </c>
      <c r="N1271" s="37" t="s">
        <v>3467</v>
      </c>
      <c r="O1271" s="37" t="s">
        <v>3467</v>
      </c>
      <c r="P1271" s="37" t="s">
        <v>7936</v>
      </c>
      <c r="Q1271" s="37"/>
      <c r="S1271" s="8" t="str">
        <f t="shared" si="81"/>
        <v>632_HHMGCty</v>
      </c>
      <c r="T1271" s="8">
        <f t="shared" si="80"/>
        <v>10</v>
      </c>
      <c r="U1271" t="s">
        <v>369</v>
      </c>
    </row>
    <row r="1272" spans="1:21" hidden="1" x14ac:dyDescent="0.25">
      <c r="A1272" s="40">
        <v>45596</v>
      </c>
      <c r="B1272" s="40">
        <v>45596</v>
      </c>
      <c r="C1272" s="37" t="s">
        <v>8426</v>
      </c>
      <c r="D1272" s="37" t="s">
        <v>8427</v>
      </c>
      <c r="E1272" s="37" t="s">
        <v>4409</v>
      </c>
      <c r="F1272" s="37" t="s">
        <v>691</v>
      </c>
      <c r="G1272" s="38">
        <v>6409740</v>
      </c>
      <c r="H1272" s="38">
        <v>0</v>
      </c>
      <c r="I1272" s="38">
        <v>-177331717</v>
      </c>
      <c r="J1272" s="38">
        <v>0</v>
      </c>
      <c r="K1272" s="37" t="s">
        <v>1089</v>
      </c>
      <c r="L1272" s="37" t="s">
        <v>292</v>
      </c>
      <c r="M1272" s="37" t="s">
        <v>3146</v>
      </c>
      <c r="N1272" s="37" t="s">
        <v>3457</v>
      </c>
      <c r="O1272" s="37" t="s">
        <v>3457</v>
      </c>
      <c r="P1272" s="37" t="s">
        <v>7936</v>
      </c>
      <c r="Q1272" s="37"/>
      <c r="S1272" s="8" t="str">
        <f t="shared" si="81"/>
        <v>632_HHMGCty</v>
      </c>
      <c r="T1272" s="8">
        <f t="shared" si="80"/>
        <v>10</v>
      </c>
      <c r="U1272" t="s">
        <v>369</v>
      </c>
    </row>
    <row r="1273" spans="1:21" hidden="1" x14ac:dyDescent="0.25">
      <c r="A1273" s="40">
        <v>45596</v>
      </c>
      <c r="B1273" s="40">
        <v>45596</v>
      </c>
      <c r="C1273" s="37" t="s">
        <v>8428</v>
      </c>
      <c r="D1273" s="37" t="s">
        <v>8429</v>
      </c>
      <c r="E1273" s="37" t="s">
        <v>4409</v>
      </c>
      <c r="F1273" s="37" t="s">
        <v>691</v>
      </c>
      <c r="G1273" s="38">
        <v>4732470</v>
      </c>
      <c r="H1273" s="38">
        <v>0</v>
      </c>
      <c r="I1273" s="38">
        <v>-172599247</v>
      </c>
      <c r="J1273" s="38">
        <v>0</v>
      </c>
      <c r="K1273" s="37" t="s">
        <v>736</v>
      </c>
      <c r="L1273" s="37" t="s">
        <v>737</v>
      </c>
      <c r="M1273" s="37" t="s">
        <v>3146</v>
      </c>
      <c r="N1273" s="37" t="s">
        <v>3460</v>
      </c>
      <c r="O1273" s="37" t="s">
        <v>3460</v>
      </c>
      <c r="P1273" s="37" t="s">
        <v>7936</v>
      </c>
      <c r="Q1273" s="37"/>
      <c r="S1273" s="8" t="str">
        <f t="shared" si="81"/>
        <v>632_HHMGCty</v>
      </c>
      <c r="T1273" s="8">
        <f t="shared" si="80"/>
        <v>10</v>
      </c>
      <c r="U1273" t="s">
        <v>369</v>
      </c>
    </row>
    <row r="1274" spans="1:21" hidden="1" x14ac:dyDescent="0.25">
      <c r="A1274" s="40">
        <v>45596</v>
      </c>
      <c r="B1274" s="40">
        <v>45596</v>
      </c>
      <c r="C1274" s="37" t="s">
        <v>8428</v>
      </c>
      <c r="D1274" s="37" t="s">
        <v>8430</v>
      </c>
      <c r="E1274" s="37" t="s">
        <v>4409</v>
      </c>
      <c r="F1274" s="37" t="s">
        <v>691</v>
      </c>
      <c r="G1274" s="38">
        <v>473247</v>
      </c>
      <c r="H1274" s="38">
        <v>0</v>
      </c>
      <c r="I1274" s="38">
        <v>-172126000</v>
      </c>
      <c r="J1274" s="38">
        <v>0</v>
      </c>
      <c r="K1274" s="37" t="s">
        <v>736</v>
      </c>
      <c r="L1274" s="37" t="s">
        <v>737</v>
      </c>
      <c r="M1274" s="37" t="s">
        <v>3146</v>
      </c>
      <c r="N1274" s="37" t="s">
        <v>3460</v>
      </c>
      <c r="O1274" s="37" t="s">
        <v>3460</v>
      </c>
      <c r="P1274" s="37" t="s">
        <v>7936</v>
      </c>
      <c r="Q1274" s="37"/>
      <c r="S1274" s="8" t="str">
        <f t="shared" si="81"/>
        <v>632_HHMGCty</v>
      </c>
      <c r="T1274" s="8">
        <f t="shared" si="80"/>
        <v>10</v>
      </c>
      <c r="U1274" t="s">
        <v>369</v>
      </c>
    </row>
    <row r="1275" spans="1:21" hidden="1" x14ac:dyDescent="0.25">
      <c r="A1275" s="40">
        <v>45596</v>
      </c>
      <c r="B1275" s="40">
        <v>45596</v>
      </c>
      <c r="C1275" s="37" t="s">
        <v>8431</v>
      </c>
      <c r="D1275" s="37" t="s">
        <v>8432</v>
      </c>
      <c r="E1275" s="37" t="s">
        <v>4409</v>
      </c>
      <c r="F1275" s="37" t="s">
        <v>691</v>
      </c>
      <c r="G1275" s="38">
        <v>388762</v>
      </c>
      <c r="H1275" s="38">
        <v>0</v>
      </c>
      <c r="I1275" s="38">
        <v>-171737238</v>
      </c>
      <c r="J1275" s="38">
        <v>0</v>
      </c>
      <c r="K1275" s="37" t="s">
        <v>736</v>
      </c>
      <c r="L1275" s="37" t="s">
        <v>737</v>
      </c>
      <c r="M1275" s="37" t="s">
        <v>3146</v>
      </c>
      <c r="N1275" s="37" t="s">
        <v>3339</v>
      </c>
      <c r="O1275" s="37" t="s">
        <v>3339</v>
      </c>
      <c r="P1275" s="37" t="s">
        <v>7936</v>
      </c>
      <c r="Q1275" s="37"/>
      <c r="S1275" s="8" t="str">
        <f t="shared" si="81"/>
        <v>632_HHMGCty</v>
      </c>
      <c r="T1275" s="8">
        <f t="shared" si="80"/>
        <v>10</v>
      </c>
      <c r="U1275" t="s">
        <v>369</v>
      </c>
    </row>
    <row r="1276" spans="1:21" hidden="1" x14ac:dyDescent="0.25">
      <c r="A1276" s="40">
        <v>45596</v>
      </c>
      <c r="B1276" s="40">
        <v>45596</v>
      </c>
      <c r="C1276" s="37" t="s">
        <v>8431</v>
      </c>
      <c r="D1276" s="37" t="s">
        <v>8433</v>
      </c>
      <c r="E1276" s="37" t="s">
        <v>4409</v>
      </c>
      <c r="F1276" s="37" t="s">
        <v>691</v>
      </c>
      <c r="G1276" s="38">
        <v>117806</v>
      </c>
      <c r="H1276" s="38">
        <v>0</v>
      </c>
      <c r="I1276" s="38">
        <v>-171619432</v>
      </c>
      <c r="J1276" s="38">
        <v>0</v>
      </c>
      <c r="K1276" s="37" t="s">
        <v>736</v>
      </c>
      <c r="L1276" s="37" t="s">
        <v>737</v>
      </c>
      <c r="M1276" s="37" t="s">
        <v>3146</v>
      </c>
      <c r="N1276" s="37" t="s">
        <v>3339</v>
      </c>
      <c r="O1276" s="37" t="s">
        <v>3339</v>
      </c>
      <c r="P1276" s="37" t="s">
        <v>7936</v>
      </c>
      <c r="Q1276" s="37"/>
      <c r="S1276" s="8" t="str">
        <f t="shared" si="81"/>
        <v>632_HHMGCty</v>
      </c>
      <c r="T1276" s="8">
        <f t="shared" si="80"/>
        <v>10</v>
      </c>
      <c r="U1276" t="s">
        <v>369</v>
      </c>
    </row>
    <row r="1277" spans="1:21" hidden="1" x14ac:dyDescent="0.25">
      <c r="A1277" s="40">
        <v>45596</v>
      </c>
      <c r="B1277" s="40">
        <v>45596</v>
      </c>
      <c r="C1277" s="37" t="s">
        <v>8434</v>
      </c>
      <c r="D1277" s="37" t="s">
        <v>8435</v>
      </c>
      <c r="E1277" s="37" t="s">
        <v>4409</v>
      </c>
      <c r="F1277" s="37" t="s">
        <v>691</v>
      </c>
      <c r="G1277" s="38">
        <v>2040127</v>
      </c>
      <c r="H1277" s="38">
        <v>0</v>
      </c>
      <c r="I1277" s="38">
        <v>-169579305</v>
      </c>
      <c r="J1277" s="38">
        <v>0</v>
      </c>
      <c r="K1277" s="37" t="s">
        <v>736</v>
      </c>
      <c r="L1277" s="37" t="s">
        <v>737</v>
      </c>
      <c r="M1277" s="37" t="s">
        <v>3146</v>
      </c>
      <c r="N1277" s="37" t="s">
        <v>3333</v>
      </c>
      <c r="O1277" s="37" t="s">
        <v>3333</v>
      </c>
      <c r="P1277" s="37" t="s">
        <v>7936</v>
      </c>
      <c r="Q1277" s="37"/>
      <c r="S1277" s="8" t="str">
        <f t="shared" si="81"/>
        <v>632_HHMGCty</v>
      </c>
      <c r="T1277" s="8">
        <f t="shared" si="80"/>
        <v>10</v>
      </c>
      <c r="U1277" t="s">
        <v>369</v>
      </c>
    </row>
    <row r="1278" spans="1:21" hidden="1" x14ac:dyDescent="0.25">
      <c r="A1278" s="40">
        <v>45596</v>
      </c>
      <c r="B1278" s="40">
        <v>45596</v>
      </c>
      <c r="C1278" s="37" t="s">
        <v>8434</v>
      </c>
      <c r="D1278" s="37" t="s">
        <v>8436</v>
      </c>
      <c r="E1278" s="37" t="s">
        <v>4409</v>
      </c>
      <c r="F1278" s="37" t="s">
        <v>691</v>
      </c>
      <c r="G1278" s="38">
        <v>204013</v>
      </c>
      <c r="H1278" s="38">
        <v>0</v>
      </c>
      <c r="I1278" s="38">
        <v>-169375292</v>
      </c>
      <c r="J1278" s="38">
        <v>0</v>
      </c>
      <c r="K1278" s="37" t="s">
        <v>736</v>
      </c>
      <c r="L1278" s="37" t="s">
        <v>737</v>
      </c>
      <c r="M1278" s="37" t="s">
        <v>3146</v>
      </c>
      <c r="N1278" s="37" t="s">
        <v>3333</v>
      </c>
      <c r="O1278" s="37" t="s">
        <v>3333</v>
      </c>
      <c r="P1278" s="37" t="s">
        <v>7936</v>
      </c>
      <c r="Q1278" s="37"/>
      <c r="S1278" s="8" t="str">
        <f t="shared" si="81"/>
        <v>632_HHMGCty</v>
      </c>
      <c r="T1278" s="8">
        <f t="shared" si="80"/>
        <v>10</v>
      </c>
      <c r="U1278" t="s">
        <v>369</v>
      </c>
    </row>
    <row r="1279" spans="1:21" hidden="1" x14ac:dyDescent="0.25">
      <c r="A1279" s="40">
        <v>45596</v>
      </c>
      <c r="B1279" s="40">
        <v>45596</v>
      </c>
      <c r="C1279" s="37" t="s">
        <v>8437</v>
      </c>
      <c r="D1279" s="37" t="s">
        <v>8438</v>
      </c>
      <c r="E1279" s="37" t="s">
        <v>4409</v>
      </c>
      <c r="F1279" s="37" t="s">
        <v>691</v>
      </c>
      <c r="G1279" s="38">
        <v>1750196</v>
      </c>
      <c r="H1279" s="38">
        <v>0</v>
      </c>
      <c r="I1279" s="38">
        <v>-167625096</v>
      </c>
      <c r="J1279" s="38">
        <v>0</v>
      </c>
      <c r="K1279" s="37" t="s">
        <v>736</v>
      </c>
      <c r="L1279" s="37" t="s">
        <v>737</v>
      </c>
      <c r="M1279" s="37" t="s">
        <v>3146</v>
      </c>
      <c r="N1279" s="37" t="s">
        <v>3311</v>
      </c>
      <c r="O1279" s="37" t="s">
        <v>3311</v>
      </c>
      <c r="P1279" s="37" t="s">
        <v>7936</v>
      </c>
      <c r="Q1279" s="37"/>
      <c r="S1279" s="8" t="str">
        <f t="shared" si="81"/>
        <v>632_HHMGCty</v>
      </c>
      <c r="T1279" s="8">
        <f t="shared" si="80"/>
        <v>10</v>
      </c>
      <c r="U1279" t="s">
        <v>369</v>
      </c>
    </row>
    <row r="1280" spans="1:21" hidden="1" x14ac:dyDescent="0.25">
      <c r="A1280" s="40">
        <v>45596</v>
      </c>
      <c r="B1280" s="40">
        <v>45596</v>
      </c>
      <c r="C1280" s="37" t="s">
        <v>8437</v>
      </c>
      <c r="D1280" s="37" t="s">
        <v>8439</v>
      </c>
      <c r="E1280" s="37" t="s">
        <v>4409</v>
      </c>
      <c r="F1280" s="37" t="s">
        <v>691</v>
      </c>
      <c r="G1280" s="38">
        <v>175020</v>
      </c>
      <c r="H1280" s="38">
        <v>0</v>
      </c>
      <c r="I1280" s="38">
        <v>-167450076</v>
      </c>
      <c r="J1280" s="38">
        <v>0</v>
      </c>
      <c r="K1280" s="37" t="s">
        <v>736</v>
      </c>
      <c r="L1280" s="37" t="s">
        <v>737</v>
      </c>
      <c r="M1280" s="37" t="s">
        <v>3146</v>
      </c>
      <c r="N1280" s="37" t="s">
        <v>3311</v>
      </c>
      <c r="O1280" s="37" t="s">
        <v>3311</v>
      </c>
      <c r="P1280" s="37" t="s">
        <v>7936</v>
      </c>
      <c r="Q1280" s="37"/>
      <c r="S1280" s="8" t="str">
        <f t="shared" si="81"/>
        <v>632_HHMGCty</v>
      </c>
      <c r="T1280" s="8">
        <f t="shared" si="80"/>
        <v>10</v>
      </c>
      <c r="U1280" t="s">
        <v>369</v>
      </c>
    </row>
    <row r="1281" spans="1:21" hidden="1" x14ac:dyDescent="0.25">
      <c r="A1281" s="40">
        <v>45596</v>
      </c>
      <c r="B1281" s="40">
        <v>45596</v>
      </c>
      <c r="C1281" s="37" t="s">
        <v>8440</v>
      </c>
      <c r="D1281" s="37" t="s">
        <v>8441</v>
      </c>
      <c r="E1281" s="37" t="s">
        <v>4409</v>
      </c>
      <c r="F1281" s="37" t="s">
        <v>691</v>
      </c>
      <c r="G1281" s="38">
        <v>14589473</v>
      </c>
      <c r="H1281" s="38">
        <v>0</v>
      </c>
      <c r="I1281" s="38">
        <v>-152860603</v>
      </c>
      <c r="J1281" s="38">
        <v>0</v>
      </c>
      <c r="K1281" s="37" t="s">
        <v>736</v>
      </c>
      <c r="L1281" s="37" t="s">
        <v>737</v>
      </c>
      <c r="M1281" s="37" t="s">
        <v>3146</v>
      </c>
      <c r="N1281" s="37" t="s">
        <v>3451</v>
      </c>
      <c r="O1281" s="37" t="s">
        <v>3451</v>
      </c>
      <c r="P1281" s="37" t="s">
        <v>7936</v>
      </c>
      <c r="Q1281" s="37"/>
      <c r="S1281" s="8" t="str">
        <f t="shared" si="81"/>
        <v>632_HHMGCty</v>
      </c>
      <c r="T1281" s="8">
        <f t="shared" si="80"/>
        <v>10</v>
      </c>
      <c r="U1281" t="s">
        <v>369</v>
      </c>
    </row>
    <row r="1282" spans="1:21" hidden="1" x14ac:dyDescent="0.25">
      <c r="A1282" s="40">
        <v>45596</v>
      </c>
      <c r="B1282" s="40">
        <v>45596</v>
      </c>
      <c r="C1282" s="37" t="s">
        <v>8440</v>
      </c>
      <c r="D1282" s="37" t="s">
        <v>8442</v>
      </c>
      <c r="E1282" s="37" t="s">
        <v>4409</v>
      </c>
      <c r="F1282" s="37" t="s">
        <v>691</v>
      </c>
      <c r="G1282" s="38">
        <v>1458947</v>
      </c>
      <c r="H1282" s="38">
        <v>0</v>
      </c>
      <c r="I1282" s="38">
        <v>-151401656</v>
      </c>
      <c r="J1282" s="38">
        <v>0</v>
      </c>
      <c r="K1282" s="37" t="s">
        <v>736</v>
      </c>
      <c r="L1282" s="37" t="s">
        <v>737</v>
      </c>
      <c r="M1282" s="37" t="s">
        <v>3146</v>
      </c>
      <c r="N1282" s="37" t="s">
        <v>3451</v>
      </c>
      <c r="O1282" s="37" t="s">
        <v>3451</v>
      </c>
      <c r="P1282" s="37" t="s">
        <v>7936</v>
      </c>
      <c r="Q1282" s="37"/>
      <c r="S1282" s="8" t="str">
        <f t="shared" si="81"/>
        <v>632_HHMGCty</v>
      </c>
      <c r="T1282" s="8">
        <f t="shared" si="80"/>
        <v>10</v>
      </c>
      <c r="U1282" t="s">
        <v>369</v>
      </c>
    </row>
    <row r="1283" spans="1:21" hidden="1" x14ac:dyDescent="0.25">
      <c r="A1283" s="40">
        <v>45596</v>
      </c>
      <c r="B1283" s="40">
        <v>45596</v>
      </c>
      <c r="C1283" s="37" t="s">
        <v>8443</v>
      </c>
      <c r="D1283" s="37" t="s">
        <v>8444</v>
      </c>
      <c r="E1283" s="37" t="s">
        <v>4409</v>
      </c>
      <c r="F1283" s="37" t="s">
        <v>691</v>
      </c>
      <c r="G1283" s="38">
        <v>1269878</v>
      </c>
      <c r="H1283" s="38">
        <v>0</v>
      </c>
      <c r="I1283" s="38">
        <v>-150131778</v>
      </c>
      <c r="J1283" s="38">
        <v>0</v>
      </c>
      <c r="K1283" s="37" t="s">
        <v>736</v>
      </c>
      <c r="L1283" s="37" t="s">
        <v>737</v>
      </c>
      <c r="M1283" s="37" t="s">
        <v>3146</v>
      </c>
      <c r="N1283" s="37" t="s">
        <v>3342</v>
      </c>
      <c r="O1283" s="37" t="s">
        <v>3342</v>
      </c>
      <c r="P1283" s="37" t="s">
        <v>7936</v>
      </c>
      <c r="Q1283" s="37"/>
      <c r="S1283" s="8" t="str">
        <f t="shared" si="81"/>
        <v>632_HHMGCty</v>
      </c>
      <c r="T1283" s="8">
        <f t="shared" si="80"/>
        <v>10</v>
      </c>
      <c r="U1283" t="s">
        <v>369</v>
      </c>
    </row>
    <row r="1284" spans="1:21" hidden="1" x14ac:dyDescent="0.25">
      <c r="A1284" s="40">
        <v>45596</v>
      </c>
      <c r="B1284" s="40">
        <v>45596</v>
      </c>
      <c r="C1284" s="37" t="s">
        <v>8443</v>
      </c>
      <c r="D1284" s="37" t="s">
        <v>8445</v>
      </c>
      <c r="E1284" s="37" t="s">
        <v>4409</v>
      </c>
      <c r="F1284" s="37" t="s">
        <v>691</v>
      </c>
      <c r="G1284" s="38">
        <v>126988</v>
      </c>
      <c r="H1284" s="38">
        <v>0</v>
      </c>
      <c r="I1284" s="38">
        <v>-150004790</v>
      </c>
      <c r="J1284" s="38">
        <v>0</v>
      </c>
      <c r="K1284" s="37" t="s">
        <v>736</v>
      </c>
      <c r="L1284" s="37" t="s">
        <v>737</v>
      </c>
      <c r="M1284" s="37" t="s">
        <v>3146</v>
      </c>
      <c r="N1284" s="37" t="s">
        <v>3342</v>
      </c>
      <c r="O1284" s="37" t="s">
        <v>3342</v>
      </c>
      <c r="P1284" s="37" t="s">
        <v>7936</v>
      </c>
      <c r="Q1284" s="37"/>
      <c r="S1284" s="8" t="str">
        <f t="shared" si="81"/>
        <v>632_HHMGCty</v>
      </c>
      <c r="T1284" s="8">
        <f t="shared" si="80"/>
        <v>10</v>
      </c>
      <c r="U1284" t="s">
        <v>369</v>
      </c>
    </row>
    <row r="1285" spans="1:21" hidden="1" x14ac:dyDescent="0.25">
      <c r="A1285" s="40">
        <v>45596</v>
      </c>
      <c r="B1285" s="40">
        <v>45596</v>
      </c>
      <c r="C1285" s="37" t="s">
        <v>8446</v>
      </c>
      <c r="D1285" s="37" t="s">
        <v>8447</v>
      </c>
      <c r="E1285" s="37" t="s">
        <v>4409</v>
      </c>
      <c r="F1285" s="37" t="s">
        <v>691</v>
      </c>
      <c r="G1285" s="38">
        <v>640974</v>
      </c>
      <c r="H1285" s="38">
        <v>0</v>
      </c>
      <c r="I1285" s="38">
        <v>-149363816</v>
      </c>
      <c r="J1285" s="38">
        <v>0</v>
      </c>
      <c r="K1285" s="37" t="s">
        <v>842</v>
      </c>
      <c r="L1285" s="37" t="s">
        <v>294</v>
      </c>
      <c r="M1285" s="37" t="s">
        <v>3146</v>
      </c>
      <c r="N1285" s="37" t="s">
        <v>3457</v>
      </c>
      <c r="O1285" s="37" t="s">
        <v>3457</v>
      </c>
      <c r="P1285" s="37" t="s">
        <v>7936</v>
      </c>
      <c r="Q1285" s="37"/>
      <c r="S1285" s="8" t="str">
        <f t="shared" si="81"/>
        <v>632_HHMGCty</v>
      </c>
      <c r="T1285" s="8">
        <f t="shared" si="80"/>
        <v>10</v>
      </c>
      <c r="U1285" t="s">
        <v>369</v>
      </c>
    </row>
    <row r="1286" spans="1:21" hidden="1" x14ac:dyDescent="0.25">
      <c r="A1286" s="40">
        <v>45596</v>
      </c>
      <c r="B1286" s="40">
        <v>45596</v>
      </c>
      <c r="C1286" s="37" t="s">
        <v>8448</v>
      </c>
      <c r="D1286" s="37" t="s">
        <v>8449</v>
      </c>
      <c r="E1286" s="37" t="s">
        <v>4409</v>
      </c>
      <c r="F1286" s="37" t="s">
        <v>691</v>
      </c>
      <c r="G1286" s="38">
        <v>7550896</v>
      </c>
      <c r="H1286" s="38">
        <v>0</v>
      </c>
      <c r="I1286" s="38">
        <v>-141812920</v>
      </c>
      <c r="J1286" s="38">
        <v>0</v>
      </c>
      <c r="K1286" s="37" t="s">
        <v>842</v>
      </c>
      <c r="L1286" s="37" t="s">
        <v>294</v>
      </c>
      <c r="M1286" s="37" t="s">
        <v>3146</v>
      </c>
      <c r="N1286" s="37" t="s">
        <v>3448</v>
      </c>
      <c r="O1286" s="37" t="s">
        <v>3448</v>
      </c>
      <c r="P1286" s="37" t="s">
        <v>7936</v>
      </c>
      <c r="Q1286" s="37"/>
      <c r="S1286" s="8" t="str">
        <f t="shared" si="81"/>
        <v>632_HHMGCty</v>
      </c>
      <c r="T1286" s="8">
        <f t="shared" si="80"/>
        <v>10</v>
      </c>
      <c r="U1286" t="s">
        <v>369</v>
      </c>
    </row>
    <row r="1287" spans="1:21" hidden="1" x14ac:dyDescent="0.25">
      <c r="A1287" s="40">
        <v>45596</v>
      </c>
      <c r="B1287" s="40">
        <v>45596</v>
      </c>
      <c r="C1287" s="37" t="s">
        <v>8448</v>
      </c>
      <c r="D1287" s="37" t="s">
        <v>8450</v>
      </c>
      <c r="E1287" s="37" t="s">
        <v>4409</v>
      </c>
      <c r="F1287" s="37" t="s">
        <v>691</v>
      </c>
      <c r="G1287" s="38">
        <v>755090</v>
      </c>
      <c r="H1287" s="38">
        <v>0</v>
      </c>
      <c r="I1287" s="38">
        <v>-141057830</v>
      </c>
      <c r="J1287" s="38">
        <v>0</v>
      </c>
      <c r="K1287" s="37" t="s">
        <v>842</v>
      </c>
      <c r="L1287" s="37" t="s">
        <v>294</v>
      </c>
      <c r="M1287" s="37" t="s">
        <v>3146</v>
      </c>
      <c r="N1287" s="37" t="s">
        <v>3448</v>
      </c>
      <c r="O1287" s="37" t="s">
        <v>3448</v>
      </c>
      <c r="P1287" s="37" t="s">
        <v>7936</v>
      </c>
      <c r="Q1287" s="37"/>
      <c r="S1287" s="8" t="str">
        <f t="shared" si="81"/>
        <v>632_HHMGCty</v>
      </c>
      <c r="T1287" s="8">
        <f t="shared" si="80"/>
        <v>10</v>
      </c>
      <c r="U1287" t="s">
        <v>369</v>
      </c>
    </row>
    <row r="1288" spans="1:21" hidden="1" x14ac:dyDescent="0.25">
      <c r="A1288" s="40">
        <v>45596</v>
      </c>
      <c r="B1288" s="40">
        <v>45596</v>
      </c>
      <c r="C1288" s="37" t="s">
        <v>8451</v>
      </c>
      <c r="D1288" s="37" t="s">
        <v>8452</v>
      </c>
      <c r="E1288" s="37" t="s">
        <v>4409</v>
      </c>
      <c r="F1288" s="37" t="s">
        <v>691</v>
      </c>
      <c r="G1288" s="38">
        <v>783874</v>
      </c>
      <c r="H1288" s="38">
        <v>0</v>
      </c>
      <c r="I1288" s="38">
        <v>-140273956</v>
      </c>
      <c r="J1288" s="38">
        <v>0</v>
      </c>
      <c r="K1288" s="37" t="s">
        <v>4571</v>
      </c>
      <c r="L1288" s="37" t="s">
        <v>4572</v>
      </c>
      <c r="M1288" s="37" t="s">
        <v>3146</v>
      </c>
      <c r="N1288" s="37" t="s">
        <v>3507</v>
      </c>
      <c r="O1288" s="37" t="s">
        <v>3507</v>
      </c>
      <c r="P1288" s="37" t="s">
        <v>7936</v>
      </c>
      <c r="Q1288" s="37"/>
      <c r="S1288" s="8" t="str">
        <f t="shared" si="81"/>
        <v>632_HHMGCty</v>
      </c>
      <c r="T1288" s="8">
        <f t="shared" si="80"/>
        <v>10</v>
      </c>
      <c r="U1288" t="s">
        <v>369</v>
      </c>
    </row>
    <row r="1289" spans="1:21" hidden="1" x14ac:dyDescent="0.25">
      <c r="A1289" s="40">
        <v>45596</v>
      </c>
      <c r="B1289" s="40">
        <v>45596</v>
      </c>
      <c r="C1289" s="37" t="s">
        <v>8453</v>
      </c>
      <c r="D1289" s="37" t="s">
        <v>8454</v>
      </c>
      <c r="E1289" s="37" t="s">
        <v>4409</v>
      </c>
      <c r="F1289" s="37" t="s">
        <v>691</v>
      </c>
      <c r="G1289" s="38">
        <v>236624</v>
      </c>
      <c r="H1289" s="38">
        <v>0</v>
      </c>
      <c r="I1289" s="38">
        <v>-140037332</v>
      </c>
      <c r="J1289" s="38">
        <v>0</v>
      </c>
      <c r="K1289" s="37" t="s">
        <v>4571</v>
      </c>
      <c r="L1289" s="37" t="s">
        <v>4572</v>
      </c>
      <c r="M1289" s="37" t="s">
        <v>3146</v>
      </c>
      <c r="N1289" s="37" t="s">
        <v>3460</v>
      </c>
      <c r="O1289" s="37" t="s">
        <v>3460</v>
      </c>
      <c r="P1289" s="37" t="s">
        <v>7936</v>
      </c>
      <c r="Q1289" s="37"/>
      <c r="S1289" s="8" t="str">
        <f t="shared" si="81"/>
        <v>632_HHMGCty</v>
      </c>
      <c r="T1289" s="8">
        <f t="shared" si="80"/>
        <v>10</v>
      </c>
      <c r="U1289" t="s">
        <v>369</v>
      </c>
    </row>
    <row r="1290" spans="1:21" hidden="1" x14ac:dyDescent="0.25">
      <c r="A1290" s="40">
        <v>45596</v>
      </c>
      <c r="B1290" s="40">
        <v>45596</v>
      </c>
      <c r="C1290" s="37" t="s">
        <v>8455</v>
      </c>
      <c r="D1290" s="37" t="s">
        <v>8456</v>
      </c>
      <c r="E1290" s="37" t="s">
        <v>4409</v>
      </c>
      <c r="F1290" s="37" t="s">
        <v>691</v>
      </c>
      <c r="G1290" s="38">
        <v>986639</v>
      </c>
      <c r="H1290" s="38">
        <v>0</v>
      </c>
      <c r="I1290" s="38">
        <v>-139050693</v>
      </c>
      <c r="J1290" s="38">
        <v>0</v>
      </c>
      <c r="K1290" s="37" t="s">
        <v>4571</v>
      </c>
      <c r="L1290" s="37" t="s">
        <v>4572</v>
      </c>
      <c r="M1290" s="37" t="s">
        <v>3146</v>
      </c>
      <c r="N1290" s="37" t="s">
        <v>3463</v>
      </c>
      <c r="O1290" s="37" t="s">
        <v>3463</v>
      </c>
      <c r="P1290" s="37" t="s">
        <v>7936</v>
      </c>
      <c r="Q1290" s="37"/>
      <c r="S1290" s="8" t="str">
        <f t="shared" si="81"/>
        <v>632_HHMGCty</v>
      </c>
      <c r="T1290" s="8">
        <f t="shared" si="80"/>
        <v>10</v>
      </c>
      <c r="U1290" t="s">
        <v>369</v>
      </c>
    </row>
    <row r="1291" spans="1:21" hidden="1" x14ac:dyDescent="0.25">
      <c r="A1291" s="40">
        <v>45596</v>
      </c>
      <c r="B1291" s="40">
        <v>45596</v>
      </c>
      <c r="C1291" s="37" t="s">
        <v>8457</v>
      </c>
      <c r="D1291" s="37" t="s">
        <v>8458</v>
      </c>
      <c r="E1291" s="37" t="s">
        <v>4409</v>
      </c>
      <c r="F1291" s="37" t="s">
        <v>691</v>
      </c>
      <c r="G1291" s="38">
        <v>355412</v>
      </c>
      <c r="H1291" s="38">
        <v>0</v>
      </c>
      <c r="I1291" s="38">
        <v>-138695281</v>
      </c>
      <c r="J1291" s="38">
        <v>0</v>
      </c>
      <c r="K1291" s="37" t="s">
        <v>4571</v>
      </c>
      <c r="L1291" s="37" t="s">
        <v>4572</v>
      </c>
      <c r="M1291" s="37" t="s">
        <v>3146</v>
      </c>
      <c r="N1291" s="37" t="s">
        <v>3467</v>
      </c>
      <c r="O1291" s="37" t="s">
        <v>3467</v>
      </c>
      <c r="P1291" s="37" t="s">
        <v>7936</v>
      </c>
      <c r="Q1291" s="37"/>
      <c r="S1291" s="8" t="str">
        <f t="shared" si="81"/>
        <v>632_HHMGCty</v>
      </c>
      <c r="T1291" s="8">
        <f t="shared" si="80"/>
        <v>10</v>
      </c>
      <c r="U1291" t="s">
        <v>369</v>
      </c>
    </row>
    <row r="1292" spans="1:21" hidden="1" x14ac:dyDescent="0.25">
      <c r="A1292" s="40">
        <v>45596</v>
      </c>
      <c r="B1292" s="40">
        <v>45596</v>
      </c>
      <c r="C1292" s="37" t="s">
        <v>8459</v>
      </c>
      <c r="D1292" s="37" t="s">
        <v>8460</v>
      </c>
      <c r="E1292" s="37" t="s">
        <v>4409</v>
      </c>
      <c r="F1292" s="37" t="s">
        <v>691</v>
      </c>
      <c r="G1292" s="38">
        <v>320487</v>
      </c>
      <c r="H1292" s="38">
        <v>0</v>
      </c>
      <c r="I1292" s="38">
        <v>-138374794</v>
      </c>
      <c r="J1292" s="38">
        <v>0</v>
      </c>
      <c r="K1292" s="37" t="s">
        <v>4571</v>
      </c>
      <c r="L1292" s="37" t="s">
        <v>4572</v>
      </c>
      <c r="M1292" s="37" t="s">
        <v>3146</v>
      </c>
      <c r="N1292" s="37" t="s">
        <v>3457</v>
      </c>
      <c r="O1292" s="37" t="s">
        <v>3457</v>
      </c>
      <c r="P1292" s="37" t="s">
        <v>7936</v>
      </c>
      <c r="Q1292" s="37"/>
      <c r="S1292" s="8" t="str">
        <f t="shared" si="81"/>
        <v>632_HHMGCty</v>
      </c>
      <c r="T1292" s="8">
        <f t="shared" si="80"/>
        <v>10</v>
      </c>
      <c r="U1292" t="s">
        <v>369</v>
      </c>
    </row>
    <row r="1293" spans="1:21" hidden="1" x14ac:dyDescent="0.25">
      <c r="A1293" s="40">
        <v>45596</v>
      </c>
      <c r="B1293" s="40">
        <v>45596</v>
      </c>
      <c r="C1293" s="37" t="s">
        <v>8461</v>
      </c>
      <c r="D1293" s="37" t="s">
        <v>8462</v>
      </c>
      <c r="E1293" s="37" t="s">
        <v>4409</v>
      </c>
      <c r="F1293" s="37" t="s">
        <v>691</v>
      </c>
      <c r="G1293" s="38">
        <v>2214917</v>
      </c>
      <c r="H1293" s="38">
        <v>0</v>
      </c>
      <c r="I1293" s="38">
        <v>-136159877</v>
      </c>
      <c r="J1293" s="38">
        <v>0</v>
      </c>
      <c r="K1293" s="37" t="s">
        <v>4571</v>
      </c>
      <c r="L1293" s="37" t="s">
        <v>4572</v>
      </c>
      <c r="M1293" s="37" t="s">
        <v>3146</v>
      </c>
      <c r="N1293" s="37" t="s">
        <v>6162</v>
      </c>
      <c r="O1293" s="37" t="s">
        <v>6162</v>
      </c>
      <c r="P1293" s="37" t="s">
        <v>7936</v>
      </c>
      <c r="Q1293" s="37"/>
      <c r="S1293" s="8" t="str">
        <f t="shared" si="81"/>
        <v>632_HHMGCty</v>
      </c>
      <c r="T1293" s="8">
        <f t="shared" si="80"/>
        <v>10</v>
      </c>
      <c r="U1293" t="s">
        <v>369</v>
      </c>
    </row>
    <row r="1294" spans="1:21" hidden="1" x14ac:dyDescent="0.25">
      <c r="A1294" s="40">
        <v>45596</v>
      </c>
      <c r="B1294" s="40">
        <v>45596</v>
      </c>
      <c r="C1294" s="37" t="s">
        <v>8463</v>
      </c>
      <c r="D1294" s="37" t="s">
        <v>8464</v>
      </c>
      <c r="E1294" s="37" t="s">
        <v>4409</v>
      </c>
      <c r="F1294" s="37" t="s">
        <v>691</v>
      </c>
      <c r="G1294" s="38">
        <v>729474</v>
      </c>
      <c r="H1294" s="38">
        <v>0</v>
      </c>
      <c r="I1294" s="38">
        <v>-135430403</v>
      </c>
      <c r="J1294" s="38">
        <v>0</v>
      </c>
      <c r="K1294" s="37" t="s">
        <v>4571</v>
      </c>
      <c r="L1294" s="37" t="s">
        <v>4572</v>
      </c>
      <c r="M1294" s="37" t="s">
        <v>3146</v>
      </c>
      <c r="N1294" s="37" t="s">
        <v>3451</v>
      </c>
      <c r="O1294" s="37" t="s">
        <v>3451</v>
      </c>
      <c r="P1294" s="37" t="s">
        <v>7936</v>
      </c>
      <c r="Q1294" s="37"/>
      <c r="S1294" s="8" t="str">
        <f t="shared" si="81"/>
        <v>632_HHMGCty</v>
      </c>
      <c r="T1294" s="8">
        <f t="shared" si="80"/>
        <v>10</v>
      </c>
      <c r="U1294" t="s">
        <v>369</v>
      </c>
    </row>
    <row r="1295" spans="1:21" hidden="1" x14ac:dyDescent="0.25">
      <c r="A1295" s="40">
        <v>45596</v>
      </c>
      <c r="B1295" s="40">
        <v>45596</v>
      </c>
      <c r="C1295" s="37" t="s">
        <v>8465</v>
      </c>
      <c r="D1295" s="37" t="s">
        <v>8466</v>
      </c>
      <c r="E1295" s="37" t="s">
        <v>4409</v>
      </c>
      <c r="F1295" s="37" t="s">
        <v>691</v>
      </c>
      <c r="G1295" s="38">
        <v>377545</v>
      </c>
      <c r="H1295" s="38">
        <v>0</v>
      </c>
      <c r="I1295" s="38">
        <v>-135052858</v>
      </c>
      <c r="J1295" s="38">
        <v>0</v>
      </c>
      <c r="K1295" s="37" t="s">
        <v>4571</v>
      </c>
      <c r="L1295" s="37" t="s">
        <v>4572</v>
      </c>
      <c r="M1295" s="37" t="s">
        <v>3146</v>
      </c>
      <c r="N1295" s="37" t="s">
        <v>3448</v>
      </c>
      <c r="O1295" s="37" t="s">
        <v>3448</v>
      </c>
      <c r="P1295" s="37" t="s">
        <v>7936</v>
      </c>
      <c r="Q1295" s="37"/>
      <c r="S1295" s="8" t="str">
        <f t="shared" si="81"/>
        <v>632_HHMGCty</v>
      </c>
      <c r="T1295" s="8">
        <f t="shared" si="80"/>
        <v>10</v>
      </c>
      <c r="U1295" t="s">
        <v>369</v>
      </c>
    </row>
    <row r="1296" spans="1:21" hidden="1" x14ac:dyDescent="0.25">
      <c r="A1296" s="40">
        <v>45596</v>
      </c>
      <c r="B1296" s="40">
        <v>45596</v>
      </c>
      <c r="C1296" s="37" t="s">
        <v>8467</v>
      </c>
      <c r="D1296" s="37" t="s">
        <v>8468</v>
      </c>
      <c r="E1296" s="37" t="s">
        <v>4409</v>
      </c>
      <c r="F1296" s="37" t="s">
        <v>691</v>
      </c>
      <c r="G1296" s="38">
        <v>54318</v>
      </c>
      <c r="H1296" s="38">
        <v>0</v>
      </c>
      <c r="I1296" s="38">
        <v>-134998540</v>
      </c>
      <c r="J1296" s="38">
        <v>0</v>
      </c>
      <c r="K1296" s="37" t="s">
        <v>4571</v>
      </c>
      <c r="L1296" s="37" t="s">
        <v>4572</v>
      </c>
      <c r="M1296" s="37" t="s">
        <v>3146</v>
      </c>
      <c r="N1296" s="37" t="s">
        <v>3383</v>
      </c>
      <c r="O1296" s="37" t="s">
        <v>3383</v>
      </c>
      <c r="P1296" s="37" t="s">
        <v>7936</v>
      </c>
      <c r="Q1296" s="37"/>
      <c r="S1296" s="8" t="str">
        <f t="shared" si="81"/>
        <v>632_HHMGCty</v>
      </c>
      <c r="T1296" s="8">
        <f t="shared" si="80"/>
        <v>10</v>
      </c>
      <c r="U1296" t="s">
        <v>369</v>
      </c>
    </row>
    <row r="1297" spans="1:21" hidden="1" x14ac:dyDescent="0.25">
      <c r="A1297" s="40">
        <v>45596</v>
      </c>
      <c r="B1297" s="40">
        <v>45596</v>
      </c>
      <c r="C1297" s="37" t="s">
        <v>8469</v>
      </c>
      <c r="D1297" s="37" t="s">
        <v>8470</v>
      </c>
      <c r="E1297" s="37" t="s">
        <v>4409</v>
      </c>
      <c r="F1297" s="37" t="s">
        <v>691</v>
      </c>
      <c r="G1297" s="38">
        <v>58904</v>
      </c>
      <c r="H1297" s="38">
        <v>0</v>
      </c>
      <c r="I1297" s="38">
        <v>-134939636</v>
      </c>
      <c r="J1297" s="38">
        <v>0</v>
      </c>
      <c r="K1297" s="37" t="s">
        <v>4571</v>
      </c>
      <c r="L1297" s="37" t="s">
        <v>4572</v>
      </c>
      <c r="M1297" s="37" t="s">
        <v>3146</v>
      </c>
      <c r="N1297" s="37" t="s">
        <v>3339</v>
      </c>
      <c r="O1297" s="37" t="s">
        <v>3339</v>
      </c>
      <c r="P1297" s="37" t="s">
        <v>7936</v>
      </c>
      <c r="Q1297" s="37"/>
      <c r="S1297" s="8" t="str">
        <f t="shared" si="81"/>
        <v>632_HHMGCty</v>
      </c>
      <c r="T1297" s="8">
        <f t="shared" si="80"/>
        <v>10</v>
      </c>
      <c r="U1297" t="s">
        <v>369</v>
      </c>
    </row>
    <row r="1298" spans="1:21" hidden="1" x14ac:dyDescent="0.25">
      <c r="A1298" s="40">
        <v>45596</v>
      </c>
      <c r="B1298" s="40">
        <v>45596</v>
      </c>
      <c r="C1298" s="37" t="s">
        <v>8471</v>
      </c>
      <c r="D1298" s="37" t="s">
        <v>8472</v>
      </c>
      <c r="E1298" s="37" t="s">
        <v>4409</v>
      </c>
      <c r="F1298" s="37" t="s">
        <v>691</v>
      </c>
      <c r="G1298" s="38">
        <v>143786</v>
      </c>
      <c r="H1298" s="38">
        <v>0</v>
      </c>
      <c r="I1298" s="38">
        <v>-134795850</v>
      </c>
      <c r="J1298" s="38">
        <v>0</v>
      </c>
      <c r="K1298" s="37" t="s">
        <v>4571</v>
      </c>
      <c r="L1298" s="37" t="s">
        <v>4572</v>
      </c>
      <c r="M1298" s="37" t="s">
        <v>3146</v>
      </c>
      <c r="N1298" s="37" t="s">
        <v>3297</v>
      </c>
      <c r="O1298" s="37" t="s">
        <v>3297</v>
      </c>
      <c r="P1298" s="37" t="s">
        <v>7936</v>
      </c>
      <c r="Q1298" s="37"/>
      <c r="S1298" s="8" t="str">
        <f t="shared" si="81"/>
        <v>632_HHMGCty</v>
      </c>
      <c r="T1298" s="8">
        <f t="shared" si="80"/>
        <v>10</v>
      </c>
      <c r="U1298" t="s">
        <v>369</v>
      </c>
    </row>
    <row r="1299" spans="1:21" hidden="1" x14ac:dyDescent="0.25">
      <c r="A1299" s="40">
        <v>45596</v>
      </c>
      <c r="B1299" s="40">
        <v>45596</v>
      </c>
      <c r="C1299" s="37" t="s">
        <v>8473</v>
      </c>
      <c r="D1299" s="37" t="s">
        <v>8474</v>
      </c>
      <c r="E1299" s="37" t="s">
        <v>4409</v>
      </c>
      <c r="F1299" s="37" t="s">
        <v>691</v>
      </c>
      <c r="G1299" s="38">
        <v>142069</v>
      </c>
      <c r="H1299" s="38">
        <v>0</v>
      </c>
      <c r="I1299" s="38">
        <v>-134653781</v>
      </c>
      <c r="J1299" s="38">
        <v>0</v>
      </c>
      <c r="K1299" s="37" t="s">
        <v>4571</v>
      </c>
      <c r="L1299" s="37" t="s">
        <v>4572</v>
      </c>
      <c r="M1299" s="37" t="s">
        <v>3146</v>
      </c>
      <c r="N1299" s="37" t="s">
        <v>3300</v>
      </c>
      <c r="O1299" s="37" t="s">
        <v>3300</v>
      </c>
      <c r="P1299" s="37" t="s">
        <v>7936</v>
      </c>
      <c r="Q1299" s="37"/>
      <c r="S1299" s="8" t="str">
        <f t="shared" si="81"/>
        <v>632_HHMGCty</v>
      </c>
      <c r="T1299" s="8">
        <f t="shared" si="80"/>
        <v>10</v>
      </c>
      <c r="U1299" t="s">
        <v>369</v>
      </c>
    </row>
    <row r="1300" spans="1:21" hidden="1" x14ac:dyDescent="0.25">
      <c r="A1300" s="40">
        <v>45596</v>
      </c>
      <c r="B1300" s="40">
        <v>45596</v>
      </c>
      <c r="C1300" s="37" t="s">
        <v>8475</v>
      </c>
      <c r="D1300" s="37" t="s">
        <v>8476</v>
      </c>
      <c r="E1300" s="37" t="s">
        <v>4409</v>
      </c>
      <c r="F1300" s="37" t="s">
        <v>691</v>
      </c>
      <c r="G1300" s="38">
        <v>102006</v>
      </c>
      <c r="H1300" s="38">
        <v>0</v>
      </c>
      <c r="I1300" s="38">
        <v>-134551775</v>
      </c>
      <c r="J1300" s="38">
        <v>0</v>
      </c>
      <c r="K1300" s="37" t="s">
        <v>4571</v>
      </c>
      <c r="L1300" s="37" t="s">
        <v>4572</v>
      </c>
      <c r="M1300" s="37" t="s">
        <v>3146</v>
      </c>
      <c r="N1300" s="37" t="s">
        <v>3333</v>
      </c>
      <c r="O1300" s="37" t="s">
        <v>3333</v>
      </c>
      <c r="P1300" s="37" t="s">
        <v>7936</v>
      </c>
      <c r="Q1300" s="37"/>
      <c r="S1300" s="8" t="str">
        <f t="shared" si="81"/>
        <v>632_HHMGCty</v>
      </c>
      <c r="T1300" s="8">
        <f t="shared" si="80"/>
        <v>10</v>
      </c>
      <c r="U1300" t="s">
        <v>369</v>
      </c>
    </row>
    <row r="1301" spans="1:21" hidden="1" x14ac:dyDescent="0.25">
      <c r="A1301" s="40">
        <v>45596</v>
      </c>
      <c r="B1301" s="40">
        <v>45596</v>
      </c>
      <c r="C1301" s="37" t="s">
        <v>8477</v>
      </c>
      <c r="D1301" s="37" t="s">
        <v>8478</v>
      </c>
      <c r="E1301" s="37" t="s">
        <v>4409</v>
      </c>
      <c r="F1301" s="37" t="s">
        <v>691</v>
      </c>
      <c r="G1301" s="38">
        <v>217801</v>
      </c>
      <c r="H1301" s="38">
        <v>0</v>
      </c>
      <c r="I1301" s="38">
        <v>-134333974</v>
      </c>
      <c r="J1301" s="38">
        <v>0</v>
      </c>
      <c r="K1301" s="37" t="s">
        <v>4571</v>
      </c>
      <c r="L1301" s="37" t="s">
        <v>4572</v>
      </c>
      <c r="M1301" s="37" t="s">
        <v>3146</v>
      </c>
      <c r="N1301" s="37" t="s">
        <v>8222</v>
      </c>
      <c r="O1301" s="37" t="s">
        <v>8222</v>
      </c>
      <c r="P1301" s="37" t="s">
        <v>7936</v>
      </c>
      <c r="Q1301" s="37"/>
      <c r="S1301" s="8" t="str">
        <f t="shared" si="81"/>
        <v>632_HHMGCty</v>
      </c>
      <c r="T1301" s="8">
        <f t="shared" si="80"/>
        <v>10</v>
      </c>
      <c r="U1301" t="s">
        <v>369</v>
      </c>
    </row>
    <row r="1302" spans="1:21" hidden="1" x14ac:dyDescent="0.25">
      <c r="A1302" s="40">
        <v>45596</v>
      </c>
      <c r="B1302" s="40">
        <v>45596</v>
      </c>
      <c r="C1302" s="37" t="s">
        <v>8479</v>
      </c>
      <c r="D1302" s="37" t="s">
        <v>8480</v>
      </c>
      <c r="E1302" s="37" t="s">
        <v>4409</v>
      </c>
      <c r="F1302" s="37" t="s">
        <v>691</v>
      </c>
      <c r="G1302" s="38">
        <v>63494</v>
      </c>
      <c r="H1302" s="38">
        <v>0</v>
      </c>
      <c r="I1302" s="38">
        <v>-134270480</v>
      </c>
      <c r="J1302" s="38">
        <v>0</v>
      </c>
      <c r="K1302" s="37" t="s">
        <v>4571</v>
      </c>
      <c r="L1302" s="37" t="s">
        <v>4572</v>
      </c>
      <c r="M1302" s="37" t="s">
        <v>3146</v>
      </c>
      <c r="N1302" s="37" t="s">
        <v>3342</v>
      </c>
      <c r="O1302" s="37" t="s">
        <v>3342</v>
      </c>
      <c r="P1302" s="37" t="s">
        <v>7936</v>
      </c>
      <c r="Q1302" s="37"/>
      <c r="S1302" s="8" t="str">
        <f t="shared" si="81"/>
        <v>632_HHMGCty</v>
      </c>
      <c r="T1302" s="8">
        <f t="shared" si="80"/>
        <v>10</v>
      </c>
      <c r="U1302" t="s">
        <v>369</v>
      </c>
    </row>
    <row r="1303" spans="1:21" hidden="1" x14ac:dyDescent="0.25">
      <c r="A1303" s="40">
        <v>45596</v>
      </c>
      <c r="B1303" s="40">
        <v>45596</v>
      </c>
      <c r="C1303" s="37" t="s">
        <v>8481</v>
      </c>
      <c r="D1303" s="37" t="s">
        <v>8482</v>
      </c>
      <c r="E1303" s="37" t="s">
        <v>4409</v>
      </c>
      <c r="F1303" s="37" t="s">
        <v>691</v>
      </c>
      <c r="G1303" s="38">
        <v>61477</v>
      </c>
      <c r="H1303" s="38">
        <v>0</v>
      </c>
      <c r="I1303" s="38">
        <v>-134209003</v>
      </c>
      <c r="J1303" s="38">
        <v>0</v>
      </c>
      <c r="K1303" s="37" t="s">
        <v>4571</v>
      </c>
      <c r="L1303" s="37" t="s">
        <v>4572</v>
      </c>
      <c r="M1303" s="37" t="s">
        <v>3146</v>
      </c>
      <c r="N1303" s="37" t="s">
        <v>3844</v>
      </c>
      <c r="O1303" s="37" t="s">
        <v>3844</v>
      </c>
      <c r="P1303" s="37" t="s">
        <v>7936</v>
      </c>
      <c r="Q1303" s="37"/>
      <c r="S1303" s="8" t="str">
        <f t="shared" si="81"/>
        <v>632_HHMGCty</v>
      </c>
      <c r="T1303" s="8">
        <f t="shared" si="80"/>
        <v>10</v>
      </c>
      <c r="U1303" t="s">
        <v>369</v>
      </c>
    </row>
    <row r="1304" spans="1:21" hidden="1" x14ac:dyDescent="0.25">
      <c r="A1304" s="40">
        <v>45596</v>
      </c>
      <c r="B1304" s="40">
        <v>45596</v>
      </c>
      <c r="C1304" s="37" t="s">
        <v>8483</v>
      </c>
      <c r="D1304" s="37" t="s">
        <v>8484</v>
      </c>
      <c r="E1304" s="37" t="s">
        <v>4409</v>
      </c>
      <c r="F1304" s="37" t="s">
        <v>691</v>
      </c>
      <c r="G1304" s="38">
        <v>87509</v>
      </c>
      <c r="H1304" s="38">
        <v>0</v>
      </c>
      <c r="I1304" s="38">
        <v>-134121494</v>
      </c>
      <c r="J1304" s="38">
        <v>0</v>
      </c>
      <c r="K1304" s="37" t="s">
        <v>4571</v>
      </c>
      <c r="L1304" s="37" t="s">
        <v>4572</v>
      </c>
      <c r="M1304" s="37" t="s">
        <v>3146</v>
      </c>
      <c r="N1304" s="37" t="s">
        <v>3311</v>
      </c>
      <c r="O1304" s="37" t="s">
        <v>3311</v>
      </c>
      <c r="P1304" s="37" t="s">
        <v>7936</v>
      </c>
      <c r="Q1304" s="37"/>
      <c r="S1304" s="8" t="str">
        <f t="shared" si="81"/>
        <v>632_HHMGCty</v>
      </c>
      <c r="T1304" s="8">
        <f t="shared" si="80"/>
        <v>10</v>
      </c>
      <c r="U1304" t="s">
        <v>369</v>
      </c>
    </row>
    <row r="1305" spans="1:21" hidden="1" x14ac:dyDescent="0.25">
      <c r="A1305" s="40">
        <v>45596</v>
      </c>
      <c r="B1305" s="40">
        <v>45596</v>
      </c>
      <c r="C1305" s="37" t="s">
        <v>8485</v>
      </c>
      <c r="D1305" s="37" t="s">
        <v>8486</v>
      </c>
      <c r="E1305" s="37" t="s">
        <v>4409</v>
      </c>
      <c r="F1305" s="37" t="s">
        <v>691</v>
      </c>
      <c r="G1305" s="38">
        <v>181161</v>
      </c>
      <c r="H1305" s="38">
        <v>0</v>
      </c>
      <c r="I1305" s="38">
        <v>-133940333</v>
      </c>
      <c r="J1305" s="38">
        <v>0</v>
      </c>
      <c r="K1305" s="37" t="s">
        <v>4571</v>
      </c>
      <c r="L1305" s="37" t="s">
        <v>4572</v>
      </c>
      <c r="M1305" s="37" t="s">
        <v>3146</v>
      </c>
      <c r="N1305" s="37" t="s">
        <v>3684</v>
      </c>
      <c r="O1305" s="37" t="s">
        <v>3684</v>
      </c>
      <c r="P1305" s="37" t="s">
        <v>7936</v>
      </c>
      <c r="Q1305" s="37"/>
      <c r="S1305" s="8" t="str">
        <f t="shared" si="81"/>
        <v>632_HHMGCty</v>
      </c>
      <c r="T1305" s="8">
        <f t="shared" si="80"/>
        <v>10</v>
      </c>
      <c r="U1305" t="s">
        <v>369</v>
      </c>
    </row>
    <row r="1306" spans="1:21" hidden="1" x14ac:dyDescent="0.25">
      <c r="A1306" s="40">
        <v>45596</v>
      </c>
      <c r="B1306" s="40">
        <v>45596</v>
      </c>
      <c r="C1306" s="37" t="s">
        <v>8487</v>
      </c>
      <c r="D1306" s="37" t="s">
        <v>8488</v>
      </c>
      <c r="E1306" s="37" t="s">
        <v>4409</v>
      </c>
      <c r="F1306" s="37" t="s">
        <v>691</v>
      </c>
      <c r="G1306" s="38">
        <v>69202</v>
      </c>
      <c r="H1306" s="38">
        <v>0</v>
      </c>
      <c r="I1306" s="38">
        <v>-133871131</v>
      </c>
      <c r="J1306" s="38">
        <v>0</v>
      </c>
      <c r="K1306" s="37" t="s">
        <v>4571</v>
      </c>
      <c r="L1306" s="37" t="s">
        <v>4572</v>
      </c>
      <c r="M1306" s="37" t="s">
        <v>3146</v>
      </c>
      <c r="N1306" s="37" t="s">
        <v>3325</v>
      </c>
      <c r="O1306" s="37" t="s">
        <v>3325</v>
      </c>
      <c r="P1306" s="37" t="s">
        <v>7936</v>
      </c>
      <c r="Q1306" s="37"/>
      <c r="S1306" s="8" t="str">
        <f t="shared" si="81"/>
        <v>632_HHMGCty</v>
      </c>
      <c r="T1306" s="8">
        <f t="shared" si="80"/>
        <v>10</v>
      </c>
      <c r="U1306" t="s">
        <v>369</v>
      </c>
    </row>
    <row r="1307" spans="1:21" hidden="1" x14ac:dyDescent="0.25">
      <c r="A1307" s="40">
        <v>45596</v>
      </c>
      <c r="B1307" s="40">
        <v>45596</v>
      </c>
      <c r="C1307" s="37" t="s">
        <v>8489</v>
      </c>
      <c r="D1307" s="37" t="s">
        <v>8490</v>
      </c>
      <c r="E1307" s="37" t="s">
        <v>4409</v>
      </c>
      <c r="F1307" s="37" t="s">
        <v>691</v>
      </c>
      <c r="G1307" s="38">
        <v>88412</v>
      </c>
      <c r="H1307" s="38">
        <v>0</v>
      </c>
      <c r="I1307" s="38">
        <v>-133782719</v>
      </c>
      <c r="J1307" s="38">
        <v>0</v>
      </c>
      <c r="K1307" s="37" t="s">
        <v>4571</v>
      </c>
      <c r="L1307" s="37" t="s">
        <v>4572</v>
      </c>
      <c r="M1307" s="37" t="s">
        <v>3146</v>
      </c>
      <c r="N1307" s="37" t="s">
        <v>3317</v>
      </c>
      <c r="O1307" s="37" t="s">
        <v>3317</v>
      </c>
      <c r="P1307" s="37" t="s">
        <v>7936</v>
      </c>
      <c r="Q1307" s="37"/>
      <c r="S1307" s="8" t="str">
        <f t="shared" si="81"/>
        <v>632_HHMGCty</v>
      </c>
      <c r="T1307" s="8">
        <f t="shared" si="80"/>
        <v>10</v>
      </c>
      <c r="U1307" t="s">
        <v>369</v>
      </c>
    </row>
    <row r="1308" spans="1:21" hidden="1" x14ac:dyDescent="0.25">
      <c r="A1308" s="40">
        <v>45596</v>
      </c>
      <c r="B1308" s="40">
        <v>45596</v>
      </c>
      <c r="C1308" s="37" t="s">
        <v>8491</v>
      </c>
      <c r="D1308" s="37" t="s">
        <v>8492</v>
      </c>
      <c r="E1308" s="37" t="s">
        <v>4409</v>
      </c>
      <c r="F1308" s="37" t="s">
        <v>691</v>
      </c>
      <c r="G1308" s="38">
        <v>683872</v>
      </c>
      <c r="H1308" s="38">
        <v>0</v>
      </c>
      <c r="I1308" s="38">
        <v>-133098847</v>
      </c>
      <c r="J1308" s="38">
        <v>0</v>
      </c>
      <c r="K1308" s="37" t="s">
        <v>4571</v>
      </c>
      <c r="L1308" s="37" t="s">
        <v>4572</v>
      </c>
      <c r="M1308" s="37" t="s">
        <v>3146</v>
      </c>
      <c r="N1308" s="37" t="s">
        <v>3308</v>
      </c>
      <c r="O1308" s="37" t="s">
        <v>3308</v>
      </c>
      <c r="P1308" s="37" t="s">
        <v>7936</v>
      </c>
      <c r="Q1308" s="37"/>
      <c r="S1308" s="8" t="str">
        <f t="shared" si="81"/>
        <v>632_HHMGCty</v>
      </c>
      <c r="T1308" s="8">
        <f t="shared" si="80"/>
        <v>10</v>
      </c>
      <c r="U1308" t="s">
        <v>369</v>
      </c>
    </row>
    <row r="1309" spans="1:21" hidden="1" x14ac:dyDescent="0.25">
      <c r="A1309" s="40">
        <v>45596</v>
      </c>
      <c r="B1309" s="40">
        <v>45596</v>
      </c>
      <c r="C1309" s="37" t="s">
        <v>8493</v>
      </c>
      <c r="D1309" s="37" t="s">
        <v>8494</v>
      </c>
      <c r="E1309" s="37" t="s">
        <v>4409</v>
      </c>
      <c r="F1309" s="37" t="s">
        <v>691</v>
      </c>
      <c r="G1309" s="38">
        <v>60898</v>
      </c>
      <c r="H1309" s="38">
        <v>0</v>
      </c>
      <c r="I1309" s="38">
        <v>-133037949</v>
      </c>
      <c r="J1309" s="38">
        <v>0</v>
      </c>
      <c r="K1309" s="37" t="s">
        <v>4571</v>
      </c>
      <c r="L1309" s="37" t="s">
        <v>4572</v>
      </c>
      <c r="M1309" s="37" t="s">
        <v>3146</v>
      </c>
      <c r="N1309" s="37" t="s">
        <v>3303</v>
      </c>
      <c r="O1309" s="37" t="s">
        <v>3303</v>
      </c>
      <c r="P1309" s="37" t="s">
        <v>7936</v>
      </c>
      <c r="Q1309" s="37"/>
      <c r="S1309" s="8" t="str">
        <f t="shared" si="81"/>
        <v>632_HHMGCty</v>
      </c>
      <c r="T1309" s="8">
        <f t="shared" si="80"/>
        <v>10</v>
      </c>
      <c r="U1309" t="s">
        <v>369</v>
      </c>
    </row>
    <row r="1310" spans="1:21" hidden="1" x14ac:dyDescent="0.25">
      <c r="A1310" s="40">
        <v>45596</v>
      </c>
      <c r="B1310" s="40">
        <v>45596</v>
      </c>
      <c r="C1310" s="37" t="s">
        <v>8495</v>
      </c>
      <c r="D1310" s="37" t="s">
        <v>8496</v>
      </c>
      <c r="E1310" s="37" t="s">
        <v>4409</v>
      </c>
      <c r="F1310" s="37" t="s">
        <v>691</v>
      </c>
      <c r="G1310" s="38">
        <v>132437</v>
      </c>
      <c r="H1310" s="38">
        <v>0</v>
      </c>
      <c r="I1310" s="38">
        <v>-132905512</v>
      </c>
      <c r="J1310" s="38">
        <v>0</v>
      </c>
      <c r="K1310" s="37" t="s">
        <v>4571</v>
      </c>
      <c r="L1310" s="37" t="s">
        <v>4572</v>
      </c>
      <c r="M1310" s="37" t="s">
        <v>3146</v>
      </c>
      <c r="N1310" s="37" t="s">
        <v>3347</v>
      </c>
      <c r="O1310" s="37" t="s">
        <v>3347</v>
      </c>
      <c r="P1310" s="37" t="s">
        <v>7936</v>
      </c>
      <c r="Q1310" s="37"/>
      <c r="S1310" s="8" t="str">
        <f t="shared" si="81"/>
        <v>632_HHMGCty</v>
      </c>
      <c r="T1310" s="8">
        <f t="shared" si="80"/>
        <v>10</v>
      </c>
      <c r="U1310" t="s">
        <v>369</v>
      </c>
    </row>
    <row r="1311" spans="1:21" hidden="1" x14ac:dyDescent="0.25">
      <c r="A1311" s="40">
        <v>45596</v>
      </c>
      <c r="B1311" s="40">
        <v>45596</v>
      </c>
      <c r="C1311" s="37" t="s">
        <v>8497</v>
      </c>
      <c r="D1311" s="37" t="s">
        <v>8498</v>
      </c>
      <c r="E1311" s="37" t="s">
        <v>4409</v>
      </c>
      <c r="F1311" s="37" t="s">
        <v>691</v>
      </c>
      <c r="G1311" s="38">
        <v>446956</v>
      </c>
      <c r="H1311" s="38">
        <v>0</v>
      </c>
      <c r="I1311" s="38">
        <v>-132458556</v>
      </c>
      <c r="J1311" s="38">
        <v>0</v>
      </c>
      <c r="K1311" s="37" t="s">
        <v>4571</v>
      </c>
      <c r="L1311" s="37" t="s">
        <v>4572</v>
      </c>
      <c r="M1311" s="37" t="s">
        <v>3146</v>
      </c>
      <c r="N1311" s="37" t="s">
        <v>3353</v>
      </c>
      <c r="O1311" s="37" t="s">
        <v>3353</v>
      </c>
      <c r="P1311" s="37" t="s">
        <v>7936</v>
      </c>
      <c r="Q1311" s="37"/>
      <c r="S1311" s="8" t="str">
        <f t="shared" si="81"/>
        <v>632_HHMGCty</v>
      </c>
      <c r="T1311" s="8">
        <f t="shared" si="80"/>
        <v>10</v>
      </c>
      <c r="U1311" t="s">
        <v>369</v>
      </c>
    </row>
    <row r="1312" spans="1:21" hidden="1" x14ac:dyDescent="0.25">
      <c r="A1312" s="40">
        <v>45596</v>
      </c>
      <c r="B1312" s="40">
        <v>45596</v>
      </c>
      <c r="C1312" s="37" t="s">
        <v>8499</v>
      </c>
      <c r="D1312" s="37" t="s">
        <v>8500</v>
      </c>
      <c r="E1312" s="37" t="s">
        <v>4409</v>
      </c>
      <c r="F1312" s="37" t="s">
        <v>691</v>
      </c>
      <c r="G1312" s="38">
        <v>1567748</v>
      </c>
      <c r="H1312" s="38">
        <v>0</v>
      </c>
      <c r="I1312" s="38">
        <v>-130890808</v>
      </c>
      <c r="J1312" s="38">
        <v>0</v>
      </c>
      <c r="K1312" s="37" t="s">
        <v>3785</v>
      </c>
      <c r="L1312" s="37" t="s">
        <v>3786</v>
      </c>
      <c r="M1312" s="37" t="s">
        <v>3146</v>
      </c>
      <c r="N1312" s="37" t="s">
        <v>3507</v>
      </c>
      <c r="O1312" s="37" t="s">
        <v>3507</v>
      </c>
      <c r="P1312" s="37" t="s">
        <v>7936</v>
      </c>
      <c r="Q1312" s="37"/>
      <c r="S1312" s="8" t="str">
        <f t="shared" si="81"/>
        <v>632_HHMGCty</v>
      </c>
      <c r="T1312" s="8">
        <f t="shared" si="80"/>
        <v>10</v>
      </c>
      <c r="U1312" t="s">
        <v>369</v>
      </c>
    </row>
    <row r="1313" spans="1:21" hidden="1" x14ac:dyDescent="0.25">
      <c r="A1313" s="40">
        <v>45596</v>
      </c>
      <c r="B1313" s="40">
        <v>45596</v>
      </c>
      <c r="C1313" s="37" t="s">
        <v>8501</v>
      </c>
      <c r="D1313" s="37" t="s">
        <v>8502</v>
      </c>
      <c r="E1313" s="37" t="s">
        <v>4409</v>
      </c>
      <c r="F1313" s="37" t="s">
        <v>691</v>
      </c>
      <c r="G1313" s="38">
        <v>473247</v>
      </c>
      <c r="H1313" s="38">
        <v>0</v>
      </c>
      <c r="I1313" s="38">
        <v>-130417561</v>
      </c>
      <c r="J1313" s="38">
        <v>0</v>
      </c>
      <c r="K1313" s="37" t="s">
        <v>3785</v>
      </c>
      <c r="L1313" s="37" t="s">
        <v>3786</v>
      </c>
      <c r="M1313" s="37" t="s">
        <v>3146</v>
      </c>
      <c r="N1313" s="37" t="s">
        <v>3460</v>
      </c>
      <c r="O1313" s="37" t="s">
        <v>3460</v>
      </c>
      <c r="P1313" s="37" t="s">
        <v>7936</v>
      </c>
      <c r="Q1313" s="37"/>
      <c r="S1313" s="8" t="str">
        <f t="shared" si="81"/>
        <v>632_HHMGCty</v>
      </c>
      <c r="T1313" s="8">
        <f t="shared" si="80"/>
        <v>10</v>
      </c>
      <c r="U1313" t="s">
        <v>369</v>
      </c>
    </row>
    <row r="1314" spans="1:21" hidden="1" x14ac:dyDescent="0.25">
      <c r="A1314" s="40">
        <v>45596</v>
      </c>
      <c r="B1314" s="40">
        <v>45596</v>
      </c>
      <c r="C1314" s="37" t="s">
        <v>8503</v>
      </c>
      <c r="D1314" s="37" t="s">
        <v>8504</v>
      </c>
      <c r="E1314" s="37" t="s">
        <v>4409</v>
      </c>
      <c r="F1314" s="37" t="s">
        <v>691</v>
      </c>
      <c r="G1314" s="38">
        <v>19732774</v>
      </c>
      <c r="H1314" s="38">
        <v>0</v>
      </c>
      <c r="I1314" s="38">
        <v>-110684787</v>
      </c>
      <c r="J1314" s="38">
        <v>0</v>
      </c>
      <c r="K1314" s="37" t="s">
        <v>3785</v>
      </c>
      <c r="L1314" s="37" t="s">
        <v>3786</v>
      </c>
      <c r="M1314" s="37" t="s">
        <v>3146</v>
      </c>
      <c r="N1314" s="37" t="s">
        <v>3463</v>
      </c>
      <c r="O1314" s="37" t="s">
        <v>3463</v>
      </c>
      <c r="P1314" s="37" t="s">
        <v>7936</v>
      </c>
      <c r="Q1314" s="37"/>
      <c r="S1314" s="8" t="str">
        <f t="shared" si="81"/>
        <v>632_HHMGCty</v>
      </c>
      <c r="T1314" s="8">
        <f t="shared" si="80"/>
        <v>10</v>
      </c>
      <c r="U1314" t="s">
        <v>369</v>
      </c>
    </row>
    <row r="1315" spans="1:21" hidden="1" x14ac:dyDescent="0.25">
      <c r="A1315" s="40">
        <v>45596</v>
      </c>
      <c r="B1315" s="40">
        <v>45596</v>
      </c>
      <c r="C1315" s="37" t="s">
        <v>8503</v>
      </c>
      <c r="D1315" s="37" t="s">
        <v>8505</v>
      </c>
      <c r="E1315" s="37" t="s">
        <v>4409</v>
      </c>
      <c r="F1315" s="37" t="s">
        <v>691</v>
      </c>
      <c r="G1315" s="38">
        <v>1973277</v>
      </c>
      <c r="H1315" s="38">
        <v>0</v>
      </c>
      <c r="I1315" s="38">
        <v>-108711510</v>
      </c>
      <c r="J1315" s="38">
        <v>0</v>
      </c>
      <c r="K1315" s="37" t="s">
        <v>3785</v>
      </c>
      <c r="L1315" s="37" t="s">
        <v>3786</v>
      </c>
      <c r="M1315" s="37" t="s">
        <v>3146</v>
      </c>
      <c r="N1315" s="37" t="s">
        <v>3463</v>
      </c>
      <c r="O1315" s="37" t="s">
        <v>3463</v>
      </c>
      <c r="P1315" s="37" t="s">
        <v>7936</v>
      </c>
      <c r="Q1315" s="37"/>
      <c r="S1315" s="8" t="str">
        <f t="shared" si="81"/>
        <v>632_HHMGCty</v>
      </c>
      <c r="T1315" s="8">
        <f t="shared" si="80"/>
        <v>10</v>
      </c>
      <c r="U1315" t="s">
        <v>369</v>
      </c>
    </row>
    <row r="1316" spans="1:21" hidden="1" x14ac:dyDescent="0.25">
      <c r="A1316" s="40">
        <v>45596</v>
      </c>
      <c r="B1316" s="40">
        <v>45596</v>
      </c>
      <c r="C1316" s="37" t="s">
        <v>8503</v>
      </c>
      <c r="D1316" s="37" t="s">
        <v>8506</v>
      </c>
      <c r="E1316" s="37" t="s">
        <v>4409</v>
      </c>
      <c r="F1316" s="37" t="s">
        <v>691</v>
      </c>
      <c r="G1316" s="38">
        <v>1973277</v>
      </c>
      <c r="H1316" s="38">
        <v>0</v>
      </c>
      <c r="I1316" s="38">
        <v>-106738233</v>
      </c>
      <c r="J1316" s="38">
        <v>0</v>
      </c>
      <c r="K1316" s="37" t="s">
        <v>3785</v>
      </c>
      <c r="L1316" s="37" t="s">
        <v>3786</v>
      </c>
      <c r="M1316" s="37" t="s">
        <v>3146</v>
      </c>
      <c r="N1316" s="37" t="s">
        <v>3463</v>
      </c>
      <c r="O1316" s="37" t="s">
        <v>3463</v>
      </c>
      <c r="P1316" s="37" t="s">
        <v>7936</v>
      </c>
      <c r="Q1316" s="37"/>
      <c r="S1316" s="8" t="str">
        <f t="shared" si="81"/>
        <v>632_HHMGCty</v>
      </c>
      <c r="T1316" s="8">
        <f t="shared" si="80"/>
        <v>10</v>
      </c>
      <c r="U1316" t="s">
        <v>369</v>
      </c>
    </row>
    <row r="1317" spans="1:21" hidden="1" x14ac:dyDescent="0.25">
      <c r="A1317" s="40">
        <v>45596</v>
      </c>
      <c r="B1317" s="40">
        <v>45596</v>
      </c>
      <c r="C1317" s="37" t="s">
        <v>8507</v>
      </c>
      <c r="D1317" s="37" t="s">
        <v>8508</v>
      </c>
      <c r="E1317" s="37" t="s">
        <v>4409</v>
      </c>
      <c r="F1317" s="37" t="s">
        <v>691</v>
      </c>
      <c r="G1317" s="38">
        <v>640974</v>
      </c>
      <c r="H1317" s="38">
        <v>0</v>
      </c>
      <c r="I1317" s="38">
        <v>-106097259</v>
      </c>
      <c r="J1317" s="38">
        <v>0</v>
      </c>
      <c r="K1317" s="37" t="s">
        <v>3785</v>
      </c>
      <c r="L1317" s="37" t="s">
        <v>3786</v>
      </c>
      <c r="M1317" s="37" t="s">
        <v>3146</v>
      </c>
      <c r="N1317" s="37" t="s">
        <v>3457</v>
      </c>
      <c r="O1317" s="37" t="s">
        <v>3457</v>
      </c>
      <c r="P1317" s="37" t="s">
        <v>7936</v>
      </c>
      <c r="Q1317" s="37"/>
      <c r="S1317" s="8" t="str">
        <f t="shared" si="81"/>
        <v>632_HHMGCty</v>
      </c>
      <c r="T1317" s="8">
        <f t="shared" si="80"/>
        <v>10</v>
      </c>
      <c r="U1317" t="s">
        <v>369</v>
      </c>
    </row>
    <row r="1318" spans="1:21" hidden="1" x14ac:dyDescent="0.25">
      <c r="A1318" s="40">
        <v>45596</v>
      </c>
      <c r="B1318" s="40">
        <v>45596</v>
      </c>
      <c r="C1318" s="37" t="s">
        <v>8509</v>
      </c>
      <c r="D1318" s="37" t="s">
        <v>8510</v>
      </c>
      <c r="E1318" s="37" t="s">
        <v>4409</v>
      </c>
      <c r="F1318" s="37" t="s">
        <v>691</v>
      </c>
      <c r="G1318" s="38">
        <v>755090</v>
      </c>
      <c r="H1318" s="38">
        <v>0</v>
      </c>
      <c r="I1318" s="38">
        <v>-105342169</v>
      </c>
      <c r="J1318" s="38">
        <v>0</v>
      </c>
      <c r="K1318" s="37" t="s">
        <v>3785</v>
      </c>
      <c r="L1318" s="37" t="s">
        <v>3786</v>
      </c>
      <c r="M1318" s="37" t="s">
        <v>3146</v>
      </c>
      <c r="N1318" s="37" t="s">
        <v>3448</v>
      </c>
      <c r="O1318" s="37" t="s">
        <v>3448</v>
      </c>
      <c r="P1318" s="37" t="s">
        <v>7936</v>
      </c>
      <c r="Q1318" s="37"/>
      <c r="S1318" s="8" t="str">
        <f t="shared" si="81"/>
        <v>632_HHMGCty</v>
      </c>
      <c r="T1318" s="8">
        <f t="shared" si="80"/>
        <v>10</v>
      </c>
      <c r="U1318" t="s">
        <v>369</v>
      </c>
    </row>
    <row r="1319" spans="1:21" hidden="1" x14ac:dyDescent="0.25">
      <c r="A1319" s="40">
        <v>45596</v>
      </c>
      <c r="B1319" s="40">
        <v>45596</v>
      </c>
      <c r="C1319" s="37" t="s">
        <v>8511</v>
      </c>
      <c r="D1319" s="37" t="s">
        <v>8512</v>
      </c>
      <c r="E1319" s="37" t="s">
        <v>4409</v>
      </c>
      <c r="F1319" s="37" t="s">
        <v>691</v>
      </c>
      <c r="G1319" s="38">
        <v>1458947</v>
      </c>
      <c r="H1319" s="38">
        <v>0</v>
      </c>
      <c r="I1319" s="38">
        <v>-103883222</v>
      </c>
      <c r="J1319" s="38">
        <v>0</v>
      </c>
      <c r="K1319" s="37" t="s">
        <v>3785</v>
      </c>
      <c r="L1319" s="37" t="s">
        <v>3786</v>
      </c>
      <c r="M1319" s="37" t="s">
        <v>3146</v>
      </c>
      <c r="N1319" s="37" t="s">
        <v>3451</v>
      </c>
      <c r="O1319" s="37" t="s">
        <v>3451</v>
      </c>
      <c r="P1319" s="37" t="s">
        <v>7936</v>
      </c>
      <c r="Q1319" s="37"/>
      <c r="S1319" s="8" t="str">
        <f t="shared" si="81"/>
        <v>632_HHMGCty</v>
      </c>
      <c r="T1319" s="8">
        <f t="shared" si="80"/>
        <v>10</v>
      </c>
      <c r="U1319" t="s">
        <v>369</v>
      </c>
    </row>
    <row r="1320" spans="1:21" hidden="1" x14ac:dyDescent="0.25">
      <c r="A1320" s="40">
        <v>45596</v>
      </c>
      <c r="B1320" s="40">
        <v>45596</v>
      </c>
      <c r="C1320" s="37" t="s">
        <v>8513</v>
      </c>
      <c r="D1320" s="37" t="s">
        <v>8514</v>
      </c>
      <c r="E1320" s="37" t="s">
        <v>4409</v>
      </c>
      <c r="F1320" s="37" t="s">
        <v>691</v>
      </c>
      <c r="G1320" s="38">
        <v>884120</v>
      </c>
      <c r="H1320" s="38">
        <v>0</v>
      </c>
      <c r="I1320" s="38">
        <v>-102999102</v>
      </c>
      <c r="J1320" s="38">
        <v>0</v>
      </c>
      <c r="K1320" s="37" t="s">
        <v>3785</v>
      </c>
      <c r="L1320" s="37" t="s">
        <v>3786</v>
      </c>
      <c r="M1320" s="37" t="s">
        <v>3146</v>
      </c>
      <c r="N1320" s="37" t="s">
        <v>3317</v>
      </c>
      <c r="O1320" s="37" t="s">
        <v>3317</v>
      </c>
      <c r="P1320" s="37" t="s">
        <v>7936</v>
      </c>
      <c r="Q1320" s="37"/>
      <c r="S1320" s="8" t="str">
        <f t="shared" si="81"/>
        <v>632_HHMGCty</v>
      </c>
      <c r="T1320" s="8">
        <f t="shared" si="80"/>
        <v>10</v>
      </c>
      <c r="U1320" t="s">
        <v>369</v>
      </c>
    </row>
    <row r="1321" spans="1:21" hidden="1" x14ac:dyDescent="0.25">
      <c r="A1321" s="40">
        <v>45596</v>
      </c>
      <c r="B1321" s="40">
        <v>45596</v>
      </c>
      <c r="C1321" s="37" t="s">
        <v>8513</v>
      </c>
      <c r="D1321" s="37" t="s">
        <v>8515</v>
      </c>
      <c r="E1321" s="37" t="s">
        <v>4409</v>
      </c>
      <c r="F1321" s="37" t="s">
        <v>691</v>
      </c>
      <c r="G1321" s="38">
        <v>176824</v>
      </c>
      <c r="H1321" s="38">
        <v>0</v>
      </c>
      <c r="I1321" s="38">
        <v>-102822278</v>
      </c>
      <c r="J1321" s="38">
        <v>0</v>
      </c>
      <c r="K1321" s="37" t="s">
        <v>3785</v>
      </c>
      <c r="L1321" s="37" t="s">
        <v>3786</v>
      </c>
      <c r="M1321" s="37" t="s">
        <v>3146</v>
      </c>
      <c r="N1321" s="37" t="s">
        <v>3317</v>
      </c>
      <c r="O1321" s="37" t="s">
        <v>3317</v>
      </c>
      <c r="P1321" s="37" t="s">
        <v>7936</v>
      </c>
      <c r="Q1321" s="37"/>
      <c r="S1321" s="8" t="str">
        <f t="shared" si="81"/>
        <v>632_HHMGCty</v>
      </c>
      <c r="T1321" s="8">
        <f t="shared" si="80"/>
        <v>10</v>
      </c>
      <c r="U1321" t="s">
        <v>369</v>
      </c>
    </row>
    <row r="1322" spans="1:21" hidden="1" x14ac:dyDescent="0.25">
      <c r="A1322" s="40">
        <v>45596</v>
      </c>
      <c r="B1322" s="40">
        <v>45596</v>
      </c>
      <c r="C1322" s="37" t="s">
        <v>8516</v>
      </c>
      <c r="D1322" s="37" t="s">
        <v>8517</v>
      </c>
      <c r="E1322" s="37" t="s">
        <v>4409</v>
      </c>
      <c r="F1322" s="37" t="s">
        <v>691</v>
      </c>
      <c r="G1322" s="38">
        <v>175020</v>
      </c>
      <c r="H1322" s="38">
        <v>0</v>
      </c>
      <c r="I1322" s="38">
        <v>-102647258</v>
      </c>
      <c r="J1322" s="38">
        <v>0</v>
      </c>
      <c r="K1322" s="37" t="s">
        <v>3785</v>
      </c>
      <c r="L1322" s="37" t="s">
        <v>3786</v>
      </c>
      <c r="M1322" s="37" t="s">
        <v>3146</v>
      </c>
      <c r="N1322" s="37" t="s">
        <v>3311</v>
      </c>
      <c r="O1322" s="37" t="s">
        <v>3311</v>
      </c>
      <c r="P1322" s="37" t="s">
        <v>7936</v>
      </c>
      <c r="Q1322" s="37"/>
      <c r="S1322" s="8" t="str">
        <f t="shared" si="81"/>
        <v>632_HHMGCty</v>
      </c>
      <c r="T1322" s="8">
        <f t="shared" si="80"/>
        <v>10</v>
      </c>
      <c r="U1322" t="s">
        <v>369</v>
      </c>
    </row>
    <row r="1323" spans="1:21" hidden="1" x14ac:dyDescent="0.25">
      <c r="A1323" s="40">
        <v>45596</v>
      </c>
      <c r="B1323" s="40">
        <v>45596</v>
      </c>
      <c r="C1323" s="37" t="s">
        <v>8518</v>
      </c>
      <c r="D1323" s="37" t="s">
        <v>8519</v>
      </c>
      <c r="E1323" s="37" t="s">
        <v>4409</v>
      </c>
      <c r="F1323" s="37" t="s">
        <v>691</v>
      </c>
      <c r="G1323" s="38">
        <v>608977</v>
      </c>
      <c r="H1323" s="38">
        <v>0</v>
      </c>
      <c r="I1323" s="38">
        <v>-102038281</v>
      </c>
      <c r="J1323" s="38">
        <v>0</v>
      </c>
      <c r="K1323" s="37" t="s">
        <v>3785</v>
      </c>
      <c r="L1323" s="37" t="s">
        <v>3786</v>
      </c>
      <c r="M1323" s="37" t="s">
        <v>3146</v>
      </c>
      <c r="N1323" s="37" t="s">
        <v>3303</v>
      </c>
      <c r="O1323" s="37" t="s">
        <v>3303</v>
      </c>
      <c r="P1323" s="37" t="s">
        <v>7936</v>
      </c>
      <c r="Q1323" s="37"/>
      <c r="S1323" s="8" t="str">
        <f t="shared" si="81"/>
        <v>632_HHMGCty</v>
      </c>
      <c r="T1323" s="8">
        <f t="shared" ref="T1323:T1345" si="82">+MONTH(A1323)</f>
        <v>10</v>
      </c>
      <c r="U1323" t="s">
        <v>369</v>
      </c>
    </row>
    <row r="1324" spans="1:21" hidden="1" x14ac:dyDescent="0.25">
      <c r="A1324" s="40">
        <v>45596</v>
      </c>
      <c r="B1324" s="40">
        <v>45596</v>
      </c>
      <c r="C1324" s="37" t="s">
        <v>8518</v>
      </c>
      <c r="D1324" s="37" t="s">
        <v>8520</v>
      </c>
      <c r="E1324" s="37" t="s">
        <v>4409</v>
      </c>
      <c r="F1324" s="37" t="s">
        <v>691</v>
      </c>
      <c r="G1324" s="38">
        <v>121796</v>
      </c>
      <c r="H1324" s="38">
        <v>0</v>
      </c>
      <c r="I1324" s="38">
        <v>-101916485</v>
      </c>
      <c r="J1324" s="38">
        <v>0</v>
      </c>
      <c r="K1324" s="37" t="s">
        <v>3785</v>
      </c>
      <c r="L1324" s="37" t="s">
        <v>3786</v>
      </c>
      <c r="M1324" s="37" t="s">
        <v>3146</v>
      </c>
      <c r="N1324" s="37" t="s">
        <v>3303</v>
      </c>
      <c r="O1324" s="37" t="s">
        <v>3303</v>
      </c>
      <c r="P1324" s="37" t="s">
        <v>7936</v>
      </c>
      <c r="Q1324" s="37"/>
      <c r="S1324" s="8" t="str">
        <f t="shared" ref="S1324:S1347" si="83">+M1324</f>
        <v>632_HHMGCty</v>
      </c>
      <c r="T1324" s="8">
        <f t="shared" si="82"/>
        <v>10</v>
      </c>
      <c r="U1324" t="s">
        <v>369</v>
      </c>
    </row>
    <row r="1325" spans="1:21" hidden="1" x14ac:dyDescent="0.25">
      <c r="A1325" s="40">
        <v>45596</v>
      </c>
      <c r="B1325" s="40">
        <v>45596</v>
      </c>
      <c r="C1325" s="37" t="s">
        <v>8521</v>
      </c>
      <c r="D1325" s="37" t="s">
        <v>8522</v>
      </c>
      <c r="E1325" s="37" t="s">
        <v>4409</v>
      </c>
      <c r="F1325" s="37" t="s">
        <v>691</v>
      </c>
      <c r="G1325" s="38">
        <v>117806</v>
      </c>
      <c r="H1325" s="38">
        <v>0</v>
      </c>
      <c r="I1325" s="38">
        <v>-101798679</v>
      </c>
      <c r="J1325" s="38">
        <v>0</v>
      </c>
      <c r="K1325" s="37" t="s">
        <v>3785</v>
      </c>
      <c r="L1325" s="37" t="s">
        <v>3786</v>
      </c>
      <c r="M1325" s="37" t="s">
        <v>3146</v>
      </c>
      <c r="N1325" s="37" t="s">
        <v>3339</v>
      </c>
      <c r="O1325" s="37" t="s">
        <v>3339</v>
      </c>
      <c r="P1325" s="37" t="s">
        <v>7936</v>
      </c>
      <c r="Q1325" s="37"/>
      <c r="S1325" s="8" t="str">
        <f t="shared" si="83"/>
        <v>632_HHMGCty</v>
      </c>
      <c r="T1325" s="8">
        <f t="shared" si="82"/>
        <v>10</v>
      </c>
      <c r="U1325" t="s">
        <v>369</v>
      </c>
    </row>
    <row r="1326" spans="1:21" hidden="1" x14ac:dyDescent="0.25">
      <c r="A1326" s="40">
        <v>45596</v>
      </c>
      <c r="B1326" s="40">
        <v>45596</v>
      </c>
      <c r="C1326" s="37" t="s">
        <v>8523</v>
      </c>
      <c r="D1326" s="37" t="s">
        <v>8524</v>
      </c>
      <c r="E1326" s="37" t="s">
        <v>4409</v>
      </c>
      <c r="F1326" s="37" t="s">
        <v>691</v>
      </c>
      <c r="G1326" s="38">
        <v>126988</v>
      </c>
      <c r="H1326" s="38">
        <v>0</v>
      </c>
      <c r="I1326" s="38">
        <v>-101671691</v>
      </c>
      <c r="J1326" s="38">
        <v>0</v>
      </c>
      <c r="K1326" s="37" t="s">
        <v>3785</v>
      </c>
      <c r="L1326" s="37" t="s">
        <v>3786</v>
      </c>
      <c r="M1326" s="37" t="s">
        <v>3146</v>
      </c>
      <c r="N1326" s="37" t="s">
        <v>3342</v>
      </c>
      <c r="O1326" s="37" t="s">
        <v>3342</v>
      </c>
      <c r="P1326" s="37" t="s">
        <v>7936</v>
      </c>
      <c r="Q1326" s="37"/>
      <c r="S1326" s="8" t="str">
        <f t="shared" si="83"/>
        <v>632_HHMGCty</v>
      </c>
      <c r="T1326" s="8">
        <f t="shared" si="82"/>
        <v>10</v>
      </c>
      <c r="U1326" t="s">
        <v>369</v>
      </c>
    </row>
    <row r="1327" spans="1:21" hidden="1" x14ac:dyDescent="0.25">
      <c r="A1327" s="40">
        <v>45596</v>
      </c>
      <c r="B1327" s="40">
        <v>45596</v>
      </c>
      <c r="C1327" s="37" t="s">
        <v>8525</v>
      </c>
      <c r="D1327" s="37" t="s">
        <v>8526</v>
      </c>
      <c r="E1327" s="37" t="s">
        <v>4409</v>
      </c>
      <c r="F1327" s="37" t="s">
        <v>691</v>
      </c>
      <c r="G1327" s="38">
        <v>204013</v>
      </c>
      <c r="H1327" s="38">
        <v>0</v>
      </c>
      <c r="I1327" s="38">
        <v>-101467678</v>
      </c>
      <c r="J1327" s="38">
        <v>0</v>
      </c>
      <c r="K1327" s="37" t="s">
        <v>3785</v>
      </c>
      <c r="L1327" s="37" t="s">
        <v>3786</v>
      </c>
      <c r="M1327" s="37" t="s">
        <v>3146</v>
      </c>
      <c r="N1327" s="37" t="s">
        <v>3333</v>
      </c>
      <c r="O1327" s="37" t="s">
        <v>3333</v>
      </c>
      <c r="P1327" s="37" t="s">
        <v>7936</v>
      </c>
      <c r="Q1327" s="37"/>
      <c r="S1327" s="8" t="str">
        <f t="shared" si="83"/>
        <v>632_HHMGCty</v>
      </c>
      <c r="T1327" s="8">
        <f t="shared" si="82"/>
        <v>10</v>
      </c>
      <c r="U1327" t="s">
        <v>369</v>
      </c>
    </row>
    <row r="1328" spans="1:21" hidden="1" x14ac:dyDescent="0.25">
      <c r="A1328" s="40">
        <v>45596</v>
      </c>
      <c r="B1328" s="40">
        <v>45596</v>
      </c>
      <c r="C1328" s="37" t="s">
        <v>8527</v>
      </c>
      <c r="D1328" s="37" t="s">
        <v>8528</v>
      </c>
      <c r="E1328" s="37" t="s">
        <v>4409</v>
      </c>
      <c r="F1328" s="37" t="s">
        <v>691</v>
      </c>
      <c r="G1328" s="38">
        <v>108636</v>
      </c>
      <c r="H1328" s="38">
        <v>0</v>
      </c>
      <c r="I1328" s="38">
        <v>-101359042</v>
      </c>
      <c r="J1328" s="38">
        <v>0</v>
      </c>
      <c r="K1328" s="37" t="s">
        <v>3785</v>
      </c>
      <c r="L1328" s="37" t="s">
        <v>3786</v>
      </c>
      <c r="M1328" s="37" t="s">
        <v>3146</v>
      </c>
      <c r="N1328" s="37" t="s">
        <v>3383</v>
      </c>
      <c r="O1328" s="37" t="s">
        <v>3383</v>
      </c>
      <c r="P1328" s="37" t="s">
        <v>7936</v>
      </c>
      <c r="Q1328" s="37"/>
      <c r="S1328" s="8" t="str">
        <f t="shared" si="83"/>
        <v>632_HHMGCty</v>
      </c>
      <c r="T1328" s="8">
        <f t="shared" si="82"/>
        <v>10</v>
      </c>
      <c r="U1328" t="s">
        <v>369</v>
      </c>
    </row>
    <row r="1329" spans="1:21" hidden="1" x14ac:dyDescent="0.25">
      <c r="A1329" s="40">
        <v>45596</v>
      </c>
      <c r="B1329" s="40">
        <v>45596</v>
      </c>
      <c r="C1329" s="37" t="s">
        <v>8529</v>
      </c>
      <c r="D1329" s="37" t="s">
        <v>8530</v>
      </c>
      <c r="E1329" s="37" t="s">
        <v>4409</v>
      </c>
      <c r="F1329" s="37" t="s">
        <v>691</v>
      </c>
      <c r="G1329" s="38">
        <v>435602</v>
      </c>
      <c r="H1329" s="38">
        <v>0</v>
      </c>
      <c r="I1329" s="38">
        <v>-100923440</v>
      </c>
      <c r="J1329" s="38">
        <v>0</v>
      </c>
      <c r="K1329" s="37" t="s">
        <v>3785</v>
      </c>
      <c r="L1329" s="37" t="s">
        <v>3786</v>
      </c>
      <c r="M1329" s="37" t="s">
        <v>3146</v>
      </c>
      <c r="N1329" s="37" t="s">
        <v>8222</v>
      </c>
      <c r="O1329" s="37" t="s">
        <v>8222</v>
      </c>
      <c r="P1329" s="37" t="s">
        <v>7936</v>
      </c>
      <c r="Q1329" s="37"/>
      <c r="S1329" s="8" t="str">
        <f t="shared" si="83"/>
        <v>632_HHMGCty</v>
      </c>
      <c r="T1329" s="8">
        <f t="shared" si="82"/>
        <v>10</v>
      </c>
      <c r="U1329" t="s">
        <v>369</v>
      </c>
    </row>
    <row r="1330" spans="1:21" hidden="1" x14ac:dyDescent="0.25">
      <c r="A1330" s="40">
        <v>45596</v>
      </c>
      <c r="B1330" s="40">
        <v>45596</v>
      </c>
      <c r="C1330" s="37" t="s">
        <v>8531</v>
      </c>
      <c r="D1330" s="37" t="s">
        <v>8532</v>
      </c>
      <c r="E1330" s="37" t="s">
        <v>4409</v>
      </c>
      <c r="F1330" s="37" t="s">
        <v>691</v>
      </c>
      <c r="G1330" s="38">
        <v>29707699</v>
      </c>
      <c r="H1330" s="38">
        <v>0</v>
      </c>
      <c r="I1330" s="38">
        <v>-71215741</v>
      </c>
      <c r="J1330" s="38">
        <v>0</v>
      </c>
      <c r="K1330" s="37" t="s">
        <v>3493</v>
      </c>
      <c r="L1330" s="37" t="s">
        <v>3494</v>
      </c>
      <c r="M1330" s="37" t="s">
        <v>3146</v>
      </c>
      <c r="N1330" s="37" t="s">
        <v>563</v>
      </c>
      <c r="O1330" s="37" t="s">
        <v>563</v>
      </c>
      <c r="P1330" s="37" t="s">
        <v>7936</v>
      </c>
      <c r="Q1330" s="37"/>
      <c r="S1330" s="8" t="str">
        <f t="shared" si="83"/>
        <v>632_HHMGCty</v>
      </c>
      <c r="T1330" s="8">
        <f t="shared" si="82"/>
        <v>10</v>
      </c>
      <c r="U1330" t="s">
        <v>369</v>
      </c>
    </row>
    <row r="1331" spans="1:21" hidden="1" x14ac:dyDescent="0.25">
      <c r="A1331" s="40">
        <v>45596</v>
      </c>
      <c r="B1331" s="40">
        <v>45596</v>
      </c>
      <c r="C1331" s="37" t="s">
        <v>8531</v>
      </c>
      <c r="D1331" s="37" t="s">
        <v>8533</v>
      </c>
      <c r="E1331" s="37" t="s">
        <v>4409</v>
      </c>
      <c r="F1331" s="37" t="s">
        <v>691</v>
      </c>
      <c r="G1331" s="38">
        <v>4305463</v>
      </c>
      <c r="H1331" s="38">
        <v>0</v>
      </c>
      <c r="I1331" s="38">
        <v>-66910278</v>
      </c>
      <c r="J1331" s="38">
        <v>0</v>
      </c>
      <c r="K1331" s="37" t="s">
        <v>3493</v>
      </c>
      <c r="L1331" s="37" t="s">
        <v>3494</v>
      </c>
      <c r="M1331" s="37" t="s">
        <v>3146</v>
      </c>
      <c r="N1331" s="37" t="s">
        <v>563</v>
      </c>
      <c r="O1331" s="37" t="s">
        <v>563</v>
      </c>
      <c r="P1331" s="37" t="s">
        <v>7936</v>
      </c>
      <c r="Q1331" s="37"/>
      <c r="S1331" s="8" t="str">
        <f t="shared" si="83"/>
        <v>632_HHMGCty</v>
      </c>
      <c r="T1331" s="8">
        <f t="shared" si="82"/>
        <v>10</v>
      </c>
      <c r="U1331" t="s">
        <v>369</v>
      </c>
    </row>
    <row r="1332" spans="1:21" hidden="1" x14ac:dyDescent="0.25">
      <c r="A1332" s="40">
        <v>45596</v>
      </c>
      <c r="B1332" s="40">
        <v>45596</v>
      </c>
      <c r="C1332" s="37" t="s">
        <v>8531</v>
      </c>
      <c r="D1332" s="37" t="s">
        <v>8534</v>
      </c>
      <c r="E1332" s="37" t="s">
        <v>4409</v>
      </c>
      <c r="F1332" s="37" t="s">
        <v>691</v>
      </c>
      <c r="G1332" s="38">
        <v>4305463</v>
      </c>
      <c r="H1332" s="38">
        <v>0</v>
      </c>
      <c r="I1332" s="38">
        <v>-62604815</v>
      </c>
      <c r="J1332" s="38">
        <v>0</v>
      </c>
      <c r="K1332" s="37" t="s">
        <v>3493</v>
      </c>
      <c r="L1332" s="37" t="s">
        <v>3494</v>
      </c>
      <c r="M1332" s="37" t="s">
        <v>3146</v>
      </c>
      <c r="N1332" s="37" t="s">
        <v>563</v>
      </c>
      <c r="O1332" s="37" t="s">
        <v>563</v>
      </c>
      <c r="P1332" s="37" t="s">
        <v>7936</v>
      </c>
      <c r="Q1332" s="37"/>
      <c r="S1332" s="8" t="str">
        <f t="shared" si="83"/>
        <v>632_HHMGCty</v>
      </c>
      <c r="T1332" s="8">
        <f t="shared" si="82"/>
        <v>10</v>
      </c>
      <c r="U1332" t="s">
        <v>369</v>
      </c>
    </row>
    <row r="1333" spans="1:21" hidden="1" x14ac:dyDescent="0.25">
      <c r="A1333" s="40">
        <v>45596</v>
      </c>
      <c r="B1333" s="40">
        <v>45596</v>
      </c>
      <c r="C1333" s="37" t="s">
        <v>8535</v>
      </c>
      <c r="D1333" s="37" t="s">
        <v>8536</v>
      </c>
      <c r="E1333" s="37" t="s">
        <v>4409</v>
      </c>
      <c r="F1333" s="37" t="s">
        <v>691</v>
      </c>
      <c r="G1333" s="38">
        <v>543182</v>
      </c>
      <c r="H1333" s="38">
        <v>0</v>
      </c>
      <c r="I1333" s="38">
        <v>-62061633</v>
      </c>
      <c r="J1333" s="38">
        <v>0</v>
      </c>
      <c r="K1333" s="37" t="s">
        <v>3863</v>
      </c>
      <c r="L1333" s="37" t="s">
        <v>3864</v>
      </c>
      <c r="M1333" s="37" t="s">
        <v>3146</v>
      </c>
      <c r="N1333" s="37" t="s">
        <v>3383</v>
      </c>
      <c r="O1333" s="37" t="s">
        <v>3383</v>
      </c>
      <c r="P1333" s="37" t="s">
        <v>7936</v>
      </c>
      <c r="Q1333" s="37"/>
      <c r="S1333" s="8" t="str">
        <f t="shared" si="83"/>
        <v>632_HHMGCty</v>
      </c>
      <c r="T1333" s="8">
        <f t="shared" si="82"/>
        <v>10</v>
      </c>
      <c r="U1333" t="s">
        <v>369</v>
      </c>
    </row>
    <row r="1334" spans="1:21" hidden="1" x14ac:dyDescent="0.25">
      <c r="A1334" s="40">
        <v>45596</v>
      </c>
      <c r="B1334" s="40">
        <v>45596</v>
      </c>
      <c r="C1334" s="37" t="s">
        <v>8537</v>
      </c>
      <c r="D1334" s="37" t="s">
        <v>8538</v>
      </c>
      <c r="E1334" s="37" t="s">
        <v>4409</v>
      </c>
      <c r="F1334" s="37" t="s">
        <v>691</v>
      </c>
      <c r="G1334" s="38">
        <v>543182</v>
      </c>
      <c r="H1334" s="38">
        <v>0</v>
      </c>
      <c r="I1334" s="38">
        <v>-61518451</v>
      </c>
      <c r="J1334" s="38">
        <v>0</v>
      </c>
      <c r="K1334" s="37" t="s">
        <v>3863</v>
      </c>
      <c r="L1334" s="37" t="s">
        <v>3864</v>
      </c>
      <c r="M1334" s="37" t="s">
        <v>3146</v>
      </c>
      <c r="N1334" s="37" t="s">
        <v>3383</v>
      </c>
      <c r="O1334" s="37" t="s">
        <v>3383</v>
      </c>
      <c r="P1334" s="37" t="s">
        <v>7936</v>
      </c>
      <c r="Q1334" s="37"/>
      <c r="S1334" s="8" t="str">
        <f t="shared" si="83"/>
        <v>632_HHMGCty</v>
      </c>
      <c r="T1334" s="8">
        <f t="shared" si="82"/>
        <v>10</v>
      </c>
      <c r="U1334" t="s">
        <v>369</v>
      </c>
    </row>
    <row r="1335" spans="1:21" hidden="1" x14ac:dyDescent="0.25">
      <c r="A1335" s="40">
        <v>45596</v>
      </c>
      <c r="B1335" s="40">
        <v>45596</v>
      </c>
      <c r="C1335" s="37" t="s">
        <v>8539</v>
      </c>
      <c r="D1335" s="37" t="s">
        <v>8540</v>
      </c>
      <c r="E1335" s="37" t="s">
        <v>4409</v>
      </c>
      <c r="F1335" s="37" t="s">
        <v>691</v>
      </c>
      <c r="G1335" s="38">
        <v>608977</v>
      </c>
      <c r="H1335" s="38">
        <v>0</v>
      </c>
      <c r="I1335" s="38">
        <v>-60909474</v>
      </c>
      <c r="J1335" s="38">
        <v>0</v>
      </c>
      <c r="K1335" s="37" t="s">
        <v>3863</v>
      </c>
      <c r="L1335" s="37" t="s">
        <v>3864</v>
      </c>
      <c r="M1335" s="37" t="s">
        <v>3146</v>
      </c>
      <c r="N1335" s="37" t="s">
        <v>3303</v>
      </c>
      <c r="O1335" s="37" t="s">
        <v>3303</v>
      </c>
      <c r="P1335" s="37" t="s">
        <v>7936</v>
      </c>
      <c r="Q1335" s="37"/>
      <c r="S1335" s="8" t="str">
        <f t="shared" si="83"/>
        <v>632_HHMGCty</v>
      </c>
      <c r="T1335" s="8">
        <f t="shared" si="82"/>
        <v>10</v>
      </c>
      <c r="U1335" t="s">
        <v>369</v>
      </c>
    </row>
    <row r="1336" spans="1:21" hidden="1" x14ac:dyDescent="0.25">
      <c r="A1336" s="40">
        <v>45596</v>
      </c>
      <c r="B1336" s="40">
        <v>45596</v>
      </c>
      <c r="C1336" s="37" t="s">
        <v>8541</v>
      </c>
      <c r="D1336" s="37" t="s">
        <v>8542</v>
      </c>
      <c r="E1336" s="37" t="s">
        <v>4409</v>
      </c>
      <c r="F1336" s="37" t="s">
        <v>691</v>
      </c>
      <c r="G1336" s="38">
        <v>884120</v>
      </c>
      <c r="H1336" s="38">
        <v>0</v>
      </c>
      <c r="I1336" s="38">
        <v>-60025354</v>
      </c>
      <c r="J1336" s="38">
        <v>0</v>
      </c>
      <c r="K1336" s="37" t="s">
        <v>3863</v>
      </c>
      <c r="L1336" s="37" t="s">
        <v>3864</v>
      </c>
      <c r="M1336" s="37" t="s">
        <v>3146</v>
      </c>
      <c r="N1336" s="37" t="s">
        <v>3317</v>
      </c>
      <c r="O1336" s="37" t="s">
        <v>3317</v>
      </c>
      <c r="P1336" s="37" t="s">
        <v>7936</v>
      </c>
      <c r="Q1336" s="37"/>
      <c r="S1336" s="8" t="str">
        <f t="shared" si="83"/>
        <v>632_HHMGCty</v>
      </c>
      <c r="T1336" s="8">
        <f t="shared" si="82"/>
        <v>10</v>
      </c>
      <c r="U1336" t="s">
        <v>369</v>
      </c>
    </row>
    <row r="1337" spans="1:21" hidden="1" x14ac:dyDescent="0.25">
      <c r="A1337" s="40">
        <v>45596</v>
      </c>
      <c r="B1337" s="40">
        <v>45596</v>
      </c>
      <c r="C1337" s="37" t="s">
        <v>8543</v>
      </c>
      <c r="D1337" s="37" t="s">
        <v>8544</v>
      </c>
      <c r="E1337" s="37" t="s">
        <v>4409</v>
      </c>
      <c r="F1337" s="37" t="s">
        <v>691</v>
      </c>
      <c r="G1337" s="38">
        <v>40178405</v>
      </c>
      <c r="H1337" s="38">
        <v>0</v>
      </c>
      <c r="I1337" s="38">
        <v>-19846949</v>
      </c>
      <c r="J1337" s="38">
        <v>0</v>
      </c>
      <c r="K1337" s="37" t="s">
        <v>8545</v>
      </c>
      <c r="L1337" s="37" t="s">
        <v>5025</v>
      </c>
      <c r="M1337" s="37" t="s">
        <v>3146</v>
      </c>
      <c r="N1337" s="37" t="s">
        <v>3534</v>
      </c>
      <c r="O1337" s="37" t="s">
        <v>3534</v>
      </c>
      <c r="P1337" s="37" t="s">
        <v>7936</v>
      </c>
      <c r="Q1337" s="37"/>
      <c r="S1337" s="8" t="str">
        <f t="shared" si="83"/>
        <v>632_HHMGCty</v>
      </c>
      <c r="T1337" s="8">
        <f t="shared" si="82"/>
        <v>10</v>
      </c>
      <c r="U1337" t="s">
        <v>369</v>
      </c>
    </row>
    <row r="1338" spans="1:21" hidden="1" x14ac:dyDescent="0.25">
      <c r="A1338" s="40">
        <v>45596</v>
      </c>
      <c r="B1338" s="40">
        <v>45596</v>
      </c>
      <c r="C1338" s="37" t="s">
        <v>8543</v>
      </c>
      <c r="D1338" s="37" t="s">
        <v>8546</v>
      </c>
      <c r="E1338" s="37" t="s">
        <v>4409</v>
      </c>
      <c r="F1338" s="37" t="s">
        <v>691</v>
      </c>
      <c r="G1338" s="38">
        <v>8906042</v>
      </c>
      <c r="H1338" s="38">
        <v>0</v>
      </c>
      <c r="I1338" s="38">
        <v>-10940907</v>
      </c>
      <c r="J1338" s="38">
        <v>0</v>
      </c>
      <c r="K1338" s="37" t="s">
        <v>8545</v>
      </c>
      <c r="L1338" s="37" t="s">
        <v>5025</v>
      </c>
      <c r="M1338" s="37" t="s">
        <v>3146</v>
      </c>
      <c r="N1338" s="37" t="s">
        <v>3534</v>
      </c>
      <c r="O1338" s="37" t="s">
        <v>3534</v>
      </c>
      <c r="P1338" s="37" t="s">
        <v>7936</v>
      </c>
      <c r="Q1338" s="37"/>
      <c r="S1338" s="8" t="str">
        <f t="shared" si="83"/>
        <v>632_HHMGCty</v>
      </c>
      <c r="T1338" s="8">
        <f t="shared" si="82"/>
        <v>10</v>
      </c>
      <c r="U1338" t="s">
        <v>369</v>
      </c>
    </row>
    <row r="1339" spans="1:21" hidden="1" x14ac:dyDescent="0.25">
      <c r="A1339" s="40">
        <v>45596</v>
      </c>
      <c r="B1339" s="40">
        <v>45596</v>
      </c>
      <c r="C1339" s="37" t="s">
        <v>8543</v>
      </c>
      <c r="D1339" s="37" t="s">
        <v>8547</v>
      </c>
      <c r="E1339" s="37" t="s">
        <v>4409</v>
      </c>
      <c r="F1339" s="37" t="s">
        <v>691</v>
      </c>
      <c r="G1339" s="38">
        <v>8906042</v>
      </c>
      <c r="H1339" s="38">
        <v>0</v>
      </c>
      <c r="I1339" s="38">
        <v>-2034865</v>
      </c>
      <c r="J1339" s="38">
        <v>0</v>
      </c>
      <c r="K1339" s="37" t="s">
        <v>8545</v>
      </c>
      <c r="L1339" s="37" t="s">
        <v>5025</v>
      </c>
      <c r="M1339" s="37" t="s">
        <v>3146</v>
      </c>
      <c r="N1339" s="37" t="s">
        <v>3534</v>
      </c>
      <c r="O1339" s="37" t="s">
        <v>3534</v>
      </c>
      <c r="P1339" s="37" t="s">
        <v>7936</v>
      </c>
      <c r="Q1339" s="37"/>
      <c r="S1339" s="8" t="str">
        <f t="shared" si="83"/>
        <v>632_HHMGCty</v>
      </c>
      <c r="T1339" s="8">
        <f t="shared" si="82"/>
        <v>10</v>
      </c>
      <c r="U1339" t="s">
        <v>369</v>
      </c>
    </row>
    <row r="1340" spans="1:21" hidden="1" x14ac:dyDescent="0.25">
      <c r="A1340" s="40">
        <v>45596</v>
      </c>
      <c r="B1340" s="40">
        <v>45596</v>
      </c>
      <c r="C1340" s="37" t="s">
        <v>8548</v>
      </c>
      <c r="D1340" s="37" t="s">
        <v>8549</v>
      </c>
      <c r="E1340" s="37" t="s">
        <v>4409</v>
      </c>
      <c r="F1340" s="37" t="s">
        <v>691</v>
      </c>
      <c r="G1340" s="38">
        <v>12280746</v>
      </c>
      <c r="H1340" s="38">
        <v>0</v>
      </c>
      <c r="I1340" s="38">
        <v>10245881</v>
      </c>
      <c r="J1340" s="38">
        <v>0</v>
      </c>
      <c r="K1340" s="37" t="s">
        <v>8545</v>
      </c>
      <c r="L1340" s="37" t="s">
        <v>5025</v>
      </c>
      <c r="M1340" s="37" t="s">
        <v>3146</v>
      </c>
      <c r="N1340" s="37" t="s">
        <v>3495</v>
      </c>
      <c r="O1340" s="37" t="s">
        <v>3495</v>
      </c>
      <c r="P1340" s="37" t="s">
        <v>7936</v>
      </c>
      <c r="Q1340" s="37"/>
      <c r="S1340" s="8" t="str">
        <f t="shared" si="83"/>
        <v>632_HHMGCty</v>
      </c>
      <c r="T1340" s="8">
        <f t="shared" si="82"/>
        <v>10</v>
      </c>
      <c r="U1340" t="s">
        <v>369</v>
      </c>
    </row>
    <row r="1341" spans="1:21" hidden="1" x14ac:dyDescent="0.25">
      <c r="A1341" s="40">
        <v>45596</v>
      </c>
      <c r="B1341" s="40">
        <v>45596</v>
      </c>
      <c r="C1341" s="37" t="s">
        <v>8548</v>
      </c>
      <c r="D1341" s="37" t="s">
        <v>8550</v>
      </c>
      <c r="E1341" s="37" t="s">
        <v>4409</v>
      </c>
      <c r="F1341" s="37" t="s">
        <v>691</v>
      </c>
      <c r="G1341" s="38">
        <v>2669727</v>
      </c>
      <c r="H1341" s="38">
        <v>0</v>
      </c>
      <c r="I1341" s="38">
        <v>12915608</v>
      </c>
      <c r="J1341" s="38">
        <v>0</v>
      </c>
      <c r="K1341" s="37" t="s">
        <v>8545</v>
      </c>
      <c r="L1341" s="37" t="s">
        <v>5025</v>
      </c>
      <c r="M1341" s="37" t="s">
        <v>3146</v>
      </c>
      <c r="N1341" s="37" t="s">
        <v>3495</v>
      </c>
      <c r="O1341" s="37" t="s">
        <v>3495</v>
      </c>
      <c r="P1341" s="37" t="s">
        <v>7936</v>
      </c>
      <c r="Q1341" s="37"/>
      <c r="S1341" s="8" t="str">
        <f t="shared" si="83"/>
        <v>632_HHMGCty</v>
      </c>
      <c r="T1341" s="8">
        <f t="shared" si="82"/>
        <v>10</v>
      </c>
      <c r="U1341" t="s">
        <v>369</v>
      </c>
    </row>
    <row r="1342" spans="1:21" hidden="1" x14ac:dyDescent="0.25">
      <c r="A1342" s="40">
        <v>45596</v>
      </c>
      <c r="B1342" s="40">
        <v>45596</v>
      </c>
      <c r="C1342" s="37" t="s">
        <v>8548</v>
      </c>
      <c r="D1342" s="37" t="s">
        <v>8551</v>
      </c>
      <c r="E1342" s="37" t="s">
        <v>4409</v>
      </c>
      <c r="F1342" s="37" t="s">
        <v>691</v>
      </c>
      <c r="G1342" s="38">
        <v>2669727</v>
      </c>
      <c r="H1342" s="38">
        <v>0</v>
      </c>
      <c r="I1342" s="38">
        <v>15585335</v>
      </c>
      <c r="J1342" s="38">
        <v>0</v>
      </c>
      <c r="K1342" s="37" t="s">
        <v>8545</v>
      </c>
      <c r="L1342" s="37" t="s">
        <v>5025</v>
      </c>
      <c r="M1342" s="37" t="s">
        <v>3146</v>
      </c>
      <c r="N1342" s="37" t="s">
        <v>3495</v>
      </c>
      <c r="O1342" s="37" t="s">
        <v>3495</v>
      </c>
      <c r="P1342" s="37" t="s">
        <v>7936</v>
      </c>
      <c r="Q1342" s="37"/>
      <c r="S1342" s="8" t="str">
        <f t="shared" si="83"/>
        <v>632_HHMGCty</v>
      </c>
      <c r="T1342" s="8">
        <f t="shared" si="82"/>
        <v>10</v>
      </c>
      <c r="U1342" t="s">
        <v>369</v>
      </c>
    </row>
    <row r="1343" spans="1:21" hidden="1" x14ac:dyDescent="0.25">
      <c r="A1343" s="40"/>
      <c r="B1343" s="40"/>
      <c r="C1343" s="37" t="s">
        <v>4430</v>
      </c>
      <c r="D1343" s="37" t="s">
        <v>4431</v>
      </c>
      <c r="E1343" s="37" t="s">
        <v>4409</v>
      </c>
      <c r="F1343" s="37"/>
      <c r="G1343" s="38">
        <v>1524059012</v>
      </c>
      <c r="H1343" s="38">
        <v>1508473677</v>
      </c>
      <c r="I1343" s="38"/>
      <c r="J1343" s="38"/>
      <c r="K1343" s="37"/>
      <c r="L1343" s="37"/>
      <c r="M1343" s="37"/>
      <c r="N1343" s="37"/>
      <c r="O1343" s="37"/>
      <c r="P1343" s="37"/>
      <c r="Q1343" s="37"/>
      <c r="S1343" s="8">
        <f t="shared" si="83"/>
        <v>0</v>
      </c>
      <c r="T1343" s="8">
        <f t="shared" si="82"/>
        <v>1</v>
      </c>
      <c r="U1343" t="s">
        <v>369</v>
      </c>
    </row>
    <row r="1344" spans="1:21" hidden="1" x14ac:dyDescent="0.25">
      <c r="A1344" s="40"/>
      <c r="B1344" s="40"/>
      <c r="C1344" s="37" t="s">
        <v>4430</v>
      </c>
      <c r="D1344" s="37" t="s">
        <v>4432</v>
      </c>
      <c r="E1344" s="37" t="s">
        <v>4409</v>
      </c>
      <c r="F1344" s="37"/>
      <c r="G1344" s="38"/>
      <c r="H1344" s="38"/>
      <c r="I1344" s="38">
        <v>15585335</v>
      </c>
      <c r="J1344" s="38">
        <v>0</v>
      </c>
      <c r="K1344" s="37"/>
      <c r="L1344" s="37"/>
      <c r="M1344" s="37"/>
      <c r="N1344" s="37"/>
      <c r="O1344" s="37"/>
      <c r="P1344" s="37"/>
      <c r="Q1344" s="37"/>
      <c r="S1344" s="8">
        <f t="shared" si="83"/>
        <v>0</v>
      </c>
      <c r="T1344" s="8">
        <f t="shared" si="82"/>
        <v>1</v>
      </c>
      <c r="U1344" t="s">
        <v>369</v>
      </c>
    </row>
    <row r="1345" spans="1:21" hidden="1" x14ac:dyDescent="0.25">
      <c r="A1345" s="40">
        <v>45568</v>
      </c>
      <c r="B1345" s="40">
        <v>45568</v>
      </c>
      <c r="C1345" s="37" t="s">
        <v>8552</v>
      </c>
      <c r="D1345" s="37" t="s">
        <v>8553</v>
      </c>
      <c r="E1345" s="37" t="s">
        <v>4154</v>
      </c>
      <c r="F1345" s="37" t="s">
        <v>4722</v>
      </c>
      <c r="G1345" s="38">
        <v>2250000</v>
      </c>
      <c r="H1345" s="38">
        <v>0</v>
      </c>
      <c r="I1345" s="38">
        <v>2250000</v>
      </c>
      <c r="J1345" s="38">
        <v>0</v>
      </c>
      <c r="K1345" s="37" t="s">
        <v>2924</v>
      </c>
      <c r="L1345" s="37" t="s">
        <v>2925</v>
      </c>
      <c r="M1345" s="37" t="s">
        <v>3145</v>
      </c>
      <c r="N1345" s="37"/>
      <c r="O1345" s="37"/>
      <c r="P1345" s="37"/>
      <c r="Q1345" s="37"/>
      <c r="S1345" s="8" t="str">
        <f t="shared" si="83"/>
        <v>632_GVkhác</v>
      </c>
      <c r="T1345" s="8">
        <f t="shared" si="82"/>
        <v>10</v>
      </c>
      <c r="U1345" t="s">
        <v>369</v>
      </c>
    </row>
    <row r="1346" spans="1:21" hidden="1" x14ac:dyDescent="0.25">
      <c r="A1346" s="40">
        <v>45596</v>
      </c>
      <c r="B1346" s="40">
        <v>45596</v>
      </c>
      <c r="C1346" s="37" t="s">
        <v>8555</v>
      </c>
      <c r="D1346" s="37" t="s">
        <v>4423</v>
      </c>
      <c r="E1346" s="37" t="s">
        <v>4154</v>
      </c>
      <c r="F1346" s="37" t="s">
        <v>4409</v>
      </c>
      <c r="G1346" s="38">
        <v>1508473677</v>
      </c>
      <c r="H1346" s="38">
        <v>0</v>
      </c>
      <c r="I1346" s="38">
        <v>1510723677</v>
      </c>
      <c r="J1346" s="38">
        <v>0</v>
      </c>
      <c r="K1346" s="37"/>
      <c r="L1346" s="37"/>
      <c r="M1346" s="37"/>
      <c r="N1346" s="37"/>
      <c r="O1346" s="37"/>
      <c r="P1346" s="37"/>
      <c r="Q1346" s="37"/>
      <c r="S1346" s="8">
        <f t="shared" si="83"/>
        <v>0</v>
      </c>
      <c r="T1346" s="8">
        <f t="shared" ref="T1346:T1347" si="84">+MONTH(A1346)</f>
        <v>10</v>
      </c>
    </row>
    <row r="1347" spans="1:21" hidden="1" x14ac:dyDescent="0.25">
      <c r="A1347" s="40">
        <v>45596</v>
      </c>
      <c r="B1347" s="40">
        <v>45596</v>
      </c>
      <c r="C1347" s="37" t="s">
        <v>8555</v>
      </c>
      <c r="D1347" s="37" t="s">
        <v>4723</v>
      </c>
      <c r="E1347" s="37" t="s">
        <v>4154</v>
      </c>
      <c r="F1347" s="37" t="s">
        <v>4225</v>
      </c>
      <c r="G1347" s="38">
        <v>0</v>
      </c>
      <c r="H1347" s="38">
        <v>1510723677</v>
      </c>
      <c r="I1347" s="38">
        <v>0</v>
      </c>
      <c r="J1347" s="38">
        <v>0</v>
      </c>
      <c r="K1347" s="37"/>
      <c r="L1347" s="37"/>
      <c r="M1347" s="37"/>
      <c r="N1347" s="37"/>
      <c r="O1347" s="37"/>
      <c r="P1347" s="37"/>
      <c r="Q1347" s="37"/>
      <c r="S1347" s="8">
        <f t="shared" si="83"/>
        <v>0</v>
      </c>
      <c r="T1347" s="8">
        <f t="shared" si="84"/>
        <v>10</v>
      </c>
      <c r="U1347" t="s">
        <v>369</v>
      </c>
    </row>
    <row r="1348" spans="1:21" hidden="1" x14ac:dyDescent="0.25"/>
    <row r="1349" spans="1:21" s="8" customFormat="1" hidden="1" x14ac:dyDescent="0.25">
      <c r="A1349" s="8" t="s">
        <v>9050</v>
      </c>
    </row>
    <row r="1350" spans="1:21" ht="33.75" hidden="1" customHeight="1" x14ac:dyDescent="0.25">
      <c r="A1350" s="17" t="s">
        <v>492</v>
      </c>
      <c r="B1350" s="17" t="s">
        <v>493</v>
      </c>
      <c r="C1350" s="18" t="s">
        <v>494</v>
      </c>
      <c r="D1350" s="18" t="s">
        <v>495</v>
      </c>
      <c r="E1350" s="18" t="s">
        <v>496</v>
      </c>
      <c r="F1350" s="18" t="s">
        <v>497</v>
      </c>
      <c r="G1350" s="19" t="s">
        <v>498</v>
      </c>
      <c r="H1350" s="19" t="s">
        <v>499</v>
      </c>
      <c r="I1350" s="19" t="s">
        <v>500</v>
      </c>
      <c r="J1350" s="19" t="s">
        <v>501</v>
      </c>
      <c r="K1350" s="18" t="s">
        <v>502</v>
      </c>
      <c r="L1350" s="18" t="s">
        <v>503</v>
      </c>
      <c r="M1350" s="18" t="s">
        <v>504</v>
      </c>
      <c r="N1350" s="18" t="s">
        <v>5004</v>
      </c>
      <c r="O1350" s="18" t="s">
        <v>505</v>
      </c>
      <c r="P1350" s="18" t="s">
        <v>506</v>
      </c>
      <c r="Q1350" s="18" t="s">
        <v>5484</v>
      </c>
      <c r="R1350" s="18" t="s">
        <v>5485</v>
      </c>
      <c r="S1350"/>
      <c r="T1350"/>
    </row>
    <row r="1351" spans="1:21" x14ac:dyDescent="0.25">
      <c r="A1351" s="21">
        <v>45569</v>
      </c>
      <c r="B1351" s="21">
        <v>45569</v>
      </c>
      <c r="C1351" s="22" t="s">
        <v>8930</v>
      </c>
      <c r="D1351" s="22" t="s">
        <v>8931</v>
      </c>
      <c r="E1351" s="22" t="s">
        <v>4409</v>
      </c>
      <c r="F1351" s="22" t="s">
        <v>549</v>
      </c>
      <c r="G1351" s="23">
        <v>9090909</v>
      </c>
      <c r="H1351" s="23">
        <v>0</v>
      </c>
      <c r="I1351" s="23">
        <v>9090909</v>
      </c>
      <c r="J1351" s="23">
        <v>0</v>
      </c>
      <c r="K1351" s="22" t="s">
        <v>5827</v>
      </c>
      <c r="L1351" s="22" t="s">
        <v>5828</v>
      </c>
      <c r="M1351" s="22" t="s">
        <v>3148</v>
      </c>
      <c r="N1351" s="22" t="s">
        <v>3159</v>
      </c>
      <c r="O1351" s="22" t="s">
        <v>6696</v>
      </c>
      <c r="P1351" s="22" t="s">
        <v>6696</v>
      </c>
      <c r="Q1351" s="22"/>
      <c r="R1351" s="22"/>
      <c r="S1351" s="8" t="str">
        <f t="shared" ref="S1351" si="85">+M1351</f>
        <v>632_Thuongnong</v>
      </c>
      <c r="T1351" s="8">
        <f t="shared" ref="T1351" si="86">+MONTH(A1351)</f>
        <v>10</v>
      </c>
      <c r="U1351" t="s">
        <v>573</v>
      </c>
    </row>
    <row r="1352" spans="1:21" x14ac:dyDescent="0.25">
      <c r="A1352" s="21">
        <v>45575</v>
      </c>
      <c r="B1352" s="21">
        <v>45575</v>
      </c>
      <c r="C1352" s="22" t="s">
        <v>8932</v>
      </c>
      <c r="D1352" s="22" t="s">
        <v>8933</v>
      </c>
      <c r="E1352" s="22" t="s">
        <v>4409</v>
      </c>
      <c r="F1352" s="22" t="s">
        <v>549</v>
      </c>
      <c r="G1352" s="23">
        <v>9090909</v>
      </c>
      <c r="H1352" s="23">
        <v>0</v>
      </c>
      <c r="I1352" s="23">
        <v>18181818</v>
      </c>
      <c r="J1352" s="23">
        <v>0</v>
      </c>
      <c r="K1352" s="22" t="s">
        <v>3207</v>
      </c>
      <c r="L1352" s="22" t="s">
        <v>3208</v>
      </c>
      <c r="M1352" s="22" t="s">
        <v>3148</v>
      </c>
      <c r="N1352" s="22" t="s">
        <v>3159</v>
      </c>
      <c r="O1352" s="22" t="s">
        <v>6462</v>
      </c>
      <c r="P1352" s="22" t="s">
        <v>6462</v>
      </c>
      <c r="Q1352" s="22"/>
      <c r="R1352" s="22"/>
      <c r="S1352" s="8" t="str">
        <f t="shared" ref="S1352:S1415" si="87">+M1352</f>
        <v>632_Thuongnong</v>
      </c>
      <c r="T1352" s="8">
        <f t="shared" ref="T1352:T1415" si="88">+MONTH(A1352)</f>
        <v>10</v>
      </c>
      <c r="U1352" t="s">
        <v>573</v>
      </c>
    </row>
    <row r="1353" spans="1:21" x14ac:dyDescent="0.25">
      <c r="A1353" s="21">
        <v>45579</v>
      </c>
      <c r="B1353" s="21">
        <v>45579</v>
      </c>
      <c r="C1353" s="22" t="s">
        <v>8934</v>
      </c>
      <c r="D1353" s="22" t="s">
        <v>8935</v>
      </c>
      <c r="E1353" s="22" t="s">
        <v>4409</v>
      </c>
      <c r="F1353" s="22" t="s">
        <v>549</v>
      </c>
      <c r="G1353" s="23">
        <v>18181818</v>
      </c>
      <c r="H1353" s="23">
        <v>0</v>
      </c>
      <c r="I1353" s="23">
        <v>36363636</v>
      </c>
      <c r="J1353" s="23">
        <v>0</v>
      </c>
      <c r="K1353" s="22" t="s">
        <v>3255</v>
      </c>
      <c r="L1353" s="22" t="s">
        <v>3256</v>
      </c>
      <c r="M1353" s="22" t="s">
        <v>3148</v>
      </c>
      <c r="N1353" s="22" t="s">
        <v>3159</v>
      </c>
      <c r="O1353" s="22" t="s">
        <v>6115</v>
      </c>
      <c r="P1353" s="22" t="s">
        <v>6115</v>
      </c>
      <c r="Q1353" s="22"/>
      <c r="R1353" s="22"/>
      <c r="S1353" s="8" t="str">
        <f t="shared" si="87"/>
        <v>632_Thuongnong</v>
      </c>
      <c r="T1353" s="8">
        <f t="shared" si="88"/>
        <v>10</v>
      </c>
      <c r="U1353" t="s">
        <v>573</v>
      </c>
    </row>
    <row r="1354" spans="1:21" x14ac:dyDescent="0.25">
      <c r="A1354" s="21">
        <v>45579</v>
      </c>
      <c r="B1354" s="21">
        <v>45579</v>
      </c>
      <c r="C1354" s="22" t="s">
        <v>8936</v>
      </c>
      <c r="D1354" s="22" t="s">
        <v>8937</v>
      </c>
      <c r="E1354" s="22" t="s">
        <v>4409</v>
      </c>
      <c r="F1354" s="22" t="s">
        <v>748</v>
      </c>
      <c r="G1354" s="23">
        <v>8243655</v>
      </c>
      <c r="H1354" s="23">
        <v>0</v>
      </c>
      <c r="I1354" s="23">
        <v>44607291</v>
      </c>
      <c r="J1354" s="23">
        <v>0</v>
      </c>
      <c r="K1354" s="22" t="s">
        <v>3255</v>
      </c>
      <c r="L1354" s="22" t="s">
        <v>3256</v>
      </c>
      <c r="M1354" s="22" t="s">
        <v>3147</v>
      </c>
      <c r="N1354" s="22" t="s">
        <v>3158</v>
      </c>
      <c r="O1354" s="22" t="s">
        <v>5620</v>
      </c>
      <c r="P1354" s="22" t="s">
        <v>5620</v>
      </c>
      <c r="Q1354" s="22"/>
      <c r="R1354" s="22"/>
      <c r="S1354" s="8" t="str">
        <f t="shared" si="87"/>
        <v>632_HHMGF2</v>
      </c>
      <c r="T1354" s="8">
        <f t="shared" si="88"/>
        <v>10</v>
      </c>
      <c r="U1354" t="s">
        <v>573</v>
      </c>
    </row>
    <row r="1355" spans="1:21" x14ac:dyDescent="0.25">
      <c r="A1355" s="21">
        <v>45579</v>
      </c>
      <c r="B1355" s="21">
        <v>45579</v>
      </c>
      <c r="C1355" s="22" t="s">
        <v>8938</v>
      </c>
      <c r="D1355" s="22" t="s">
        <v>8939</v>
      </c>
      <c r="E1355" s="22" t="s">
        <v>4409</v>
      </c>
      <c r="F1355" s="22" t="s">
        <v>748</v>
      </c>
      <c r="G1355" s="23">
        <v>4193530</v>
      </c>
      <c r="H1355" s="23">
        <v>0</v>
      </c>
      <c r="I1355" s="23">
        <v>48800821</v>
      </c>
      <c r="J1355" s="23">
        <v>0</v>
      </c>
      <c r="K1355" s="22" t="s">
        <v>3255</v>
      </c>
      <c r="L1355" s="22" t="s">
        <v>3256</v>
      </c>
      <c r="M1355" s="22" t="s">
        <v>3147</v>
      </c>
      <c r="N1355" s="22" t="s">
        <v>3158</v>
      </c>
      <c r="O1355" s="22" t="s">
        <v>5617</v>
      </c>
      <c r="P1355" s="22" t="s">
        <v>5617</v>
      </c>
      <c r="Q1355" s="22"/>
      <c r="R1355" s="22"/>
      <c r="S1355" s="8" t="str">
        <f t="shared" si="87"/>
        <v>632_HHMGF2</v>
      </c>
      <c r="T1355" s="8">
        <f t="shared" si="88"/>
        <v>10</v>
      </c>
      <c r="U1355" t="s">
        <v>573</v>
      </c>
    </row>
    <row r="1356" spans="1:21" x14ac:dyDescent="0.25">
      <c r="A1356" s="21">
        <v>45590</v>
      </c>
      <c r="B1356" s="21">
        <v>45590</v>
      </c>
      <c r="C1356" s="22" t="s">
        <v>8940</v>
      </c>
      <c r="D1356" s="22" t="s">
        <v>8941</v>
      </c>
      <c r="E1356" s="22" t="s">
        <v>4409</v>
      </c>
      <c r="F1356" s="22" t="s">
        <v>748</v>
      </c>
      <c r="G1356" s="23">
        <v>50548919</v>
      </c>
      <c r="H1356" s="23">
        <v>0</v>
      </c>
      <c r="I1356" s="23">
        <v>99349740</v>
      </c>
      <c r="J1356" s="23">
        <v>0</v>
      </c>
      <c r="K1356" s="22" t="s">
        <v>3287</v>
      </c>
      <c r="L1356" s="22" t="s">
        <v>3288</v>
      </c>
      <c r="M1356" s="22" t="s">
        <v>3147</v>
      </c>
      <c r="N1356" s="22" t="s">
        <v>3158</v>
      </c>
      <c r="O1356" s="22" t="s">
        <v>163</v>
      </c>
      <c r="P1356" s="22" t="s">
        <v>5687</v>
      </c>
      <c r="Q1356" s="22"/>
      <c r="R1356" s="22"/>
      <c r="S1356" s="8" t="str">
        <f t="shared" si="87"/>
        <v>632_HHMGF2</v>
      </c>
      <c r="T1356" s="8">
        <f t="shared" si="88"/>
        <v>10</v>
      </c>
      <c r="U1356" t="s">
        <v>573</v>
      </c>
    </row>
    <row r="1357" spans="1:21" x14ac:dyDescent="0.25">
      <c r="A1357" s="21">
        <v>45590</v>
      </c>
      <c r="B1357" s="21">
        <v>45590</v>
      </c>
      <c r="C1357" s="22" t="s">
        <v>8940</v>
      </c>
      <c r="D1357" s="22" t="s">
        <v>8942</v>
      </c>
      <c r="E1357" s="22" t="s">
        <v>4409</v>
      </c>
      <c r="F1357" s="22" t="s">
        <v>748</v>
      </c>
      <c r="G1357" s="23">
        <v>64157191</v>
      </c>
      <c r="H1357" s="23">
        <v>0</v>
      </c>
      <c r="I1357" s="23">
        <v>163506931</v>
      </c>
      <c r="J1357" s="23">
        <v>0</v>
      </c>
      <c r="K1357" s="22" t="s">
        <v>3287</v>
      </c>
      <c r="L1357" s="22" t="s">
        <v>3288</v>
      </c>
      <c r="M1357" s="22" t="s">
        <v>3147</v>
      </c>
      <c r="N1357" s="22" t="s">
        <v>3158</v>
      </c>
      <c r="O1357" s="22" t="s">
        <v>5554</v>
      </c>
      <c r="P1357" s="22" t="s">
        <v>5554</v>
      </c>
      <c r="Q1357" s="22"/>
      <c r="R1357" s="22"/>
      <c r="S1357" s="8" t="str">
        <f t="shared" si="87"/>
        <v>632_HHMGF2</v>
      </c>
      <c r="T1357" s="8">
        <f t="shared" si="88"/>
        <v>10</v>
      </c>
      <c r="U1357" t="s">
        <v>573</v>
      </c>
    </row>
    <row r="1358" spans="1:21" x14ac:dyDescent="0.25">
      <c r="A1358" s="21">
        <v>45590</v>
      </c>
      <c r="B1358" s="21">
        <v>45590</v>
      </c>
      <c r="C1358" s="22" t="s">
        <v>8940</v>
      </c>
      <c r="D1358" s="22" t="s">
        <v>8943</v>
      </c>
      <c r="E1358" s="22" t="s">
        <v>4409</v>
      </c>
      <c r="F1358" s="22" t="s">
        <v>748</v>
      </c>
      <c r="G1358" s="23">
        <v>40439935</v>
      </c>
      <c r="H1358" s="23">
        <v>0</v>
      </c>
      <c r="I1358" s="23">
        <v>203946866</v>
      </c>
      <c r="J1358" s="23">
        <v>0</v>
      </c>
      <c r="K1358" s="22" t="s">
        <v>3287</v>
      </c>
      <c r="L1358" s="22" t="s">
        <v>3288</v>
      </c>
      <c r="M1358" s="22" t="s">
        <v>3147</v>
      </c>
      <c r="N1358" s="22" t="s">
        <v>3158</v>
      </c>
      <c r="O1358" s="22" t="s">
        <v>5557</v>
      </c>
      <c r="P1358" s="22" t="s">
        <v>5557</v>
      </c>
      <c r="Q1358" s="22"/>
      <c r="R1358" s="22"/>
      <c r="S1358" s="8" t="str">
        <f t="shared" si="87"/>
        <v>632_HHMGF2</v>
      </c>
      <c r="T1358" s="8">
        <f t="shared" si="88"/>
        <v>10</v>
      </c>
      <c r="U1358" t="s">
        <v>573</v>
      </c>
    </row>
    <row r="1359" spans="1:21" x14ac:dyDescent="0.25">
      <c r="A1359" s="21">
        <v>45590</v>
      </c>
      <c r="B1359" s="21">
        <v>45590</v>
      </c>
      <c r="C1359" s="22" t="s">
        <v>8940</v>
      </c>
      <c r="D1359" s="22" t="s">
        <v>8944</v>
      </c>
      <c r="E1359" s="22" t="s">
        <v>4409</v>
      </c>
      <c r="F1359" s="22" t="s">
        <v>748</v>
      </c>
      <c r="G1359" s="23">
        <v>50670205</v>
      </c>
      <c r="H1359" s="23">
        <v>0</v>
      </c>
      <c r="I1359" s="23">
        <v>254617071</v>
      </c>
      <c r="J1359" s="23">
        <v>0</v>
      </c>
      <c r="K1359" s="22" t="s">
        <v>3287</v>
      </c>
      <c r="L1359" s="22" t="s">
        <v>3288</v>
      </c>
      <c r="M1359" s="22" t="s">
        <v>3147</v>
      </c>
      <c r="N1359" s="22" t="s">
        <v>3158</v>
      </c>
      <c r="O1359" s="22" t="s">
        <v>5685</v>
      </c>
      <c r="P1359" s="22" t="s">
        <v>5685</v>
      </c>
      <c r="Q1359" s="22"/>
      <c r="R1359" s="22"/>
      <c r="S1359" s="8" t="str">
        <f t="shared" si="87"/>
        <v>632_HHMGF2</v>
      </c>
      <c r="T1359" s="8">
        <f t="shared" si="88"/>
        <v>10</v>
      </c>
      <c r="U1359" t="s">
        <v>573</v>
      </c>
    </row>
    <row r="1360" spans="1:21" x14ac:dyDescent="0.25">
      <c r="A1360" s="21">
        <v>45593</v>
      </c>
      <c r="B1360" s="21">
        <v>45593</v>
      </c>
      <c r="C1360" s="22" t="s">
        <v>8945</v>
      </c>
      <c r="D1360" s="22" t="s">
        <v>8946</v>
      </c>
      <c r="E1360" s="22" t="s">
        <v>4409</v>
      </c>
      <c r="F1360" s="22" t="s">
        <v>748</v>
      </c>
      <c r="G1360" s="23">
        <v>21979439</v>
      </c>
      <c r="H1360" s="23">
        <v>0</v>
      </c>
      <c r="I1360" s="23">
        <v>276596510</v>
      </c>
      <c r="J1360" s="23">
        <v>0</v>
      </c>
      <c r="K1360" s="22" t="s">
        <v>3609</v>
      </c>
      <c r="L1360" s="22" t="s">
        <v>3610</v>
      </c>
      <c r="M1360" s="22" t="s">
        <v>3147</v>
      </c>
      <c r="N1360" s="22" t="s">
        <v>3158</v>
      </c>
      <c r="O1360" s="22" t="s">
        <v>5567</v>
      </c>
      <c r="P1360" s="22" t="s">
        <v>5567</v>
      </c>
      <c r="Q1360" s="22"/>
      <c r="R1360" s="22"/>
      <c r="S1360" s="8" t="str">
        <f t="shared" si="87"/>
        <v>632_HHMGF2</v>
      </c>
      <c r="T1360" s="8">
        <f t="shared" si="88"/>
        <v>10</v>
      </c>
      <c r="U1360" t="s">
        <v>573</v>
      </c>
    </row>
    <row r="1361" spans="1:21" x14ac:dyDescent="0.25">
      <c r="A1361" s="21">
        <v>45593</v>
      </c>
      <c r="B1361" s="21">
        <v>45593</v>
      </c>
      <c r="C1361" s="22" t="s">
        <v>8947</v>
      </c>
      <c r="D1361" s="22" t="s">
        <v>8948</v>
      </c>
      <c r="E1361" s="22" t="s">
        <v>4409</v>
      </c>
      <c r="F1361" s="22" t="s">
        <v>748</v>
      </c>
      <c r="G1361" s="23">
        <v>13636364</v>
      </c>
      <c r="H1361" s="23">
        <v>0</v>
      </c>
      <c r="I1361" s="23">
        <v>290232874</v>
      </c>
      <c r="J1361" s="23">
        <v>0</v>
      </c>
      <c r="K1361" s="22" t="s">
        <v>812</v>
      </c>
      <c r="L1361" s="22" t="s">
        <v>813</v>
      </c>
      <c r="M1361" s="22" t="s">
        <v>3148</v>
      </c>
      <c r="N1361" s="22" t="s">
        <v>3159</v>
      </c>
      <c r="O1361" s="22" t="s">
        <v>6442</v>
      </c>
      <c r="P1361" s="22" t="s">
        <v>6442</v>
      </c>
      <c r="Q1361" s="22"/>
      <c r="R1361" s="22"/>
      <c r="S1361" s="8" t="str">
        <f t="shared" si="87"/>
        <v>632_Thuongnong</v>
      </c>
      <c r="T1361" s="8">
        <f t="shared" si="88"/>
        <v>10</v>
      </c>
      <c r="U1361" t="s">
        <v>573</v>
      </c>
    </row>
    <row r="1362" spans="1:21" x14ac:dyDescent="0.25">
      <c r="A1362" s="21">
        <v>45594</v>
      </c>
      <c r="B1362" s="21">
        <v>45594</v>
      </c>
      <c r="C1362" s="22" t="s">
        <v>8949</v>
      </c>
      <c r="D1362" s="22" t="s">
        <v>8950</v>
      </c>
      <c r="E1362" s="22" t="s">
        <v>4409</v>
      </c>
      <c r="F1362" s="22" t="s">
        <v>748</v>
      </c>
      <c r="G1362" s="23">
        <v>9090909</v>
      </c>
      <c r="H1362" s="23">
        <v>0</v>
      </c>
      <c r="I1362" s="23">
        <v>299323783</v>
      </c>
      <c r="J1362" s="23">
        <v>0</v>
      </c>
      <c r="K1362" s="22" t="s">
        <v>3609</v>
      </c>
      <c r="L1362" s="22" t="s">
        <v>3610</v>
      </c>
      <c r="M1362" s="22" t="s">
        <v>3148</v>
      </c>
      <c r="N1362" s="22" t="s">
        <v>3159</v>
      </c>
      <c r="O1362" s="22" t="s">
        <v>6749</v>
      </c>
      <c r="P1362" s="22" t="s">
        <v>6749</v>
      </c>
      <c r="Q1362" s="22"/>
      <c r="R1362" s="22"/>
      <c r="S1362" s="8" t="str">
        <f t="shared" si="87"/>
        <v>632_Thuongnong</v>
      </c>
      <c r="T1362" s="8">
        <f t="shared" si="88"/>
        <v>10</v>
      </c>
      <c r="U1362" t="s">
        <v>573</v>
      </c>
    </row>
    <row r="1363" spans="1:21" x14ac:dyDescent="0.25">
      <c r="A1363" s="21">
        <v>45595</v>
      </c>
      <c r="B1363" s="21">
        <v>45595</v>
      </c>
      <c r="C1363" s="22" t="s">
        <v>8951</v>
      </c>
      <c r="D1363" s="22" t="s">
        <v>8952</v>
      </c>
      <c r="E1363" s="22" t="s">
        <v>4409</v>
      </c>
      <c r="F1363" s="22" t="s">
        <v>549</v>
      </c>
      <c r="G1363" s="23"/>
      <c r="H1363" s="23">
        <v>0</v>
      </c>
      <c r="I1363" s="23">
        <v>366790601</v>
      </c>
      <c r="J1363" s="23">
        <v>0</v>
      </c>
      <c r="K1363" s="22" t="s">
        <v>5952</v>
      </c>
      <c r="L1363" s="22" t="s">
        <v>5953</v>
      </c>
      <c r="M1363" s="22" t="s">
        <v>3147</v>
      </c>
      <c r="N1363" s="22" t="s">
        <v>3158</v>
      </c>
      <c r="O1363" s="22" t="s">
        <v>5571</v>
      </c>
      <c r="P1363" s="22" t="s">
        <v>5571</v>
      </c>
      <c r="Q1363" s="22"/>
      <c r="R1363" s="22"/>
      <c r="S1363" s="8" t="str">
        <f t="shared" si="87"/>
        <v>632_HHMGF2</v>
      </c>
      <c r="T1363" s="8">
        <f t="shared" si="88"/>
        <v>10</v>
      </c>
      <c r="U1363" t="s">
        <v>573</v>
      </c>
    </row>
    <row r="1364" spans="1:21" x14ac:dyDescent="0.25">
      <c r="A1364" s="21">
        <v>45595</v>
      </c>
      <c r="B1364" s="21">
        <v>45595</v>
      </c>
      <c r="C1364" s="22" t="s">
        <v>8953</v>
      </c>
      <c r="D1364" s="22" t="s">
        <v>8954</v>
      </c>
      <c r="E1364" s="22" t="s">
        <v>4409</v>
      </c>
      <c r="F1364" s="22" t="s">
        <v>549</v>
      </c>
      <c r="G1364" s="23"/>
      <c r="H1364" s="23">
        <v>0</v>
      </c>
      <c r="I1364" s="23">
        <v>435407917</v>
      </c>
      <c r="J1364" s="23">
        <v>0</v>
      </c>
      <c r="K1364" s="22" t="s">
        <v>5952</v>
      </c>
      <c r="L1364" s="22" t="s">
        <v>5953</v>
      </c>
      <c r="M1364" s="22" t="s">
        <v>3147</v>
      </c>
      <c r="N1364" s="22" t="s">
        <v>3158</v>
      </c>
      <c r="O1364" s="22" t="s">
        <v>5636</v>
      </c>
      <c r="P1364" s="22" t="s">
        <v>5636</v>
      </c>
      <c r="Q1364" s="22"/>
      <c r="R1364" s="22"/>
      <c r="S1364" s="8" t="str">
        <f t="shared" si="87"/>
        <v>632_HHMGF2</v>
      </c>
      <c r="T1364" s="8">
        <f t="shared" si="88"/>
        <v>10</v>
      </c>
      <c r="U1364" t="s">
        <v>573</v>
      </c>
    </row>
    <row r="1365" spans="1:21" x14ac:dyDescent="0.25">
      <c r="A1365" s="21">
        <v>45595</v>
      </c>
      <c r="B1365" s="21">
        <v>45595</v>
      </c>
      <c r="C1365" s="22" t="s">
        <v>8953</v>
      </c>
      <c r="D1365" s="22" t="s">
        <v>8955</v>
      </c>
      <c r="E1365" s="22" t="s">
        <v>4409</v>
      </c>
      <c r="F1365" s="22" t="s">
        <v>549</v>
      </c>
      <c r="G1365" s="23"/>
      <c r="H1365" s="23">
        <v>0</v>
      </c>
      <c r="I1365" s="23">
        <v>492946706</v>
      </c>
      <c r="J1365" s="23">
        <v>0</v>
      </c>
      <c r="K1365" s="22" t="s">
        <v>5952</v>
      </c>
      <c r="L1365" s="22" t="s">
        <v>5953</v>
      </c>
      <c r="M1365" s="22" t="s">
        <v>3147</v>
      </c>
      <c r="N1365" s="22" t="s">
        <v>3158</v>
      </c>
      <c r="O1365" s="22" t="s">
        <v>5640</v>
      </c>
      <c r="P1365" s="22" t="s">
        <v>5640</v>
      </c>
      <c r="Q1365" s="22"/>
      <c r="R1365" s="22"/>
      <c r="S1365" s="8" t="str">
        <f t="shared" si="87"/>
        <v>632_HHMGF2</v>
      </c>
      <c r="T1365" s="8">
        <f t="shared" si="88"/>
        <v>10</v>
      </c>
      <c r="U1365" t="s">
        <v>573</v>
      </c>
    </row>
    <row r="1366" spans="1:21" x14ac:dyDescent="0.25">
      <c r="A1366" s="21">
        <v>45595</v>
      </c>
      <c r="B1366" s="21">
        <v>45595</v>
      </c>
      <c r="C1366" s="22" t="s">
        <v>8953</v>
      </c>
      <c r="D1366" s="22" t="s">
        <v>8956</v>
      </c>
      <c r="E1366" s="22" t="s">
        <v>4409</v>
      </c>
      <c r="F1366" s="22" t="s">
        <v>549</v>
      </c>
      <c r="G1366" s="23"/>
      <c r="H1366" s="23">
        <v>0</v>
      </c>
      <c r="I1366" s="23">
        <v>498594863</v>
      </c>
      <c r="J1366" s="23">
        <v>0</v>
      </c>
      <c r="K1366" s="22" t="s">
        <v>5952</v>
      </c>
      <c r="L1366" s="22" t="s">
        <v>5953</v>
      </c>
      <c r="M1366" s="22" t="s">
        <v>3147</v>
      </c>
      <c r="N1366" s="22" t="s">
        <v>3158</v>
      </c>
      <c r="O1366" s="22" t="s">
        <v>5426</v>
      </c>
      <c r="P1366" s="22" t="s">
        <v>5426</v>
      </c>
      <c r="Q1366" s="22"/>
      <c r="R1366" s="22"/>
      <c r="S1366" s="8" t="str">
        <f t="shared" si="87"/>
        <v>632_HHMGF2</v>
      </c>
      <c r="T1366" s="8">
        <f t="shared" si="88"/>
        <v>10</v>
      </c>
      <c r="U1366" t="s">
        <v>573</v>
      </c>
    </row>
    <row r="1367" spans="1:21" x14ac:dyDescent="0.25">
      <c r="A1367" s="21">
        <v>45595</v>
      </c>
      <c r="B1367" s="21">
        <v>45595</v>
      </c>
      <c r="C1367" s="22" t="s">
        <v>8953</v>
      </c>
      <c r="D1367" s="22" t="s">
        <v>8957</v>
      </c>
      <c r="E1367" s="22" t="s">
        <v>4409</v>
      </c>
      <c r="F1367" s="22" t="s">
        <v>549</v>
      </c>
      <c r="G1367" s="23"/>
      <c r="H1367" s="23">
        <v>0</v>
      </c>
      <c r="I1367" s="23">
        <v>541015419</v>
      </c>
      <c r="J1367" s="23">
        <v>0</v>
      </c>
      <c r="K1367" s="22" t="s">
        <v>5952</v>
      </c>
      <c r="L1367" s="22" t="s">
        <v>5953</v>
      </c>
      <c r="M1367" s="22" t="s">
        <v>3147</v>
      </c>
      <c r="N1367" s="22" t="s">
        <v>3158</v>
      </c>
      <c r="O1367" s="22" t="s">
        <v>5680</v>
      </c>
      <c r="P1367" s="22" t="s">
        <v>5680</v>
      </c>
      <c r="Q1367" s="22"/>
      <c r="R1367" s="22"/>
      <c r="S1367" s="8" t="str">
        <f t="shared" si="87"/>
        <v>632_HHMGF2</v>
      </c>
      <c r="T1367" s="8">
        <f t="shared" si="88"/>
        <v>10</v>
      </c>
      <c r="U1367" t="s">
        <v>573</v>
      </c>
    </row>
    <row r="1368" spans="1:21" x14ac:dyDescent="0.25">
      <c r="A1368" s="21">
        <v>45595</v>
      </c>
      <c r="B1368" s="21">
        <v>45595</v>
      </c>
      <c r="C1368" s="22" t="s">
        <v>8953</v>
      </c>
      <c r="D1368" s="22" t="s">
        <v>8958</v>
      </c>
      <c r="E1368" s="22" t="s">
        <v>4409</v>
      </c>
      <c r="F1368" s="22" t="s">
        <v>549</v>
      </c>
      <c r="G1368" s="23"/>
      <c r="H1368" s="23">
        <v>0</v>
      </c>
      <c r="I1368" s="23">
        <v>688747792</v>
      </c>
      <c r="J1368" s="23">
        <v>0</v>
      </c>
      <c r="K1368" s="22" t="s">
        <v>5952</v>
      </c>
      <c r="L1368" s="22" t="s">
        <v>5953</v>
      </c>
      <c r="M1368" s="22" t="s">
        <v>3147</v>
      </c>
      <c r="N1368" s="22" t="s">
        <v>3158</v>
      </c>
      <c r="O1368" s="22" t="s">
        <v>5674</v>
      </c>
      <c r="P1368" s="22" t="s">
        <v>5674</v>
      </c>
      <c r="Q1368" s="22"/>
      <c r="R1368" s="22"/>
      <c r="S1368" s="8" t="str">
        <f t="shared" si="87"/>
        <v>632_HHMGF2</v>
      </c>
      <c r="T1368" s="8">
        <f t="shared" si="88"/>
        <v>10</v>
      </c>
      <c r="U1368" t="s">
        <v>573</v>
      </c>
    </row>
    <row r="1369" spans="1:21" x14ac:dyDescent="0.25">
      <c r="A1369" s="21">
        <v>45595</v>
      </c>
      <c r="B1369" s="21">
        <v>45595</v>
      </c>
      <c r="C1369" s="22" t="s">
        <v>8959</v>
      </c>
      <c r="D1369" s="22" t="s">
        <v>8960</v>
      </c>
      <c r="E1369" s="22" t="s">
        <v>4409</v>
      </c>
      <c r="F1369" s="22" t="s">
        <v>549</v>
      </c>
      <c r="G1369" s="23"/>
      <c r="H1369" s="23">
        <v>0</v>
      </c>
      <c r="I1369" s="23">
        <v>721577208</v>
      </c>
      <c r="J1369" s="23">
        <v>0</v>
      </c>
      <c r="K1369" s="22" t="s">
        <v>5952</v>
      </c>
      <c r="L1369" s="22" t="s">
        <v>5953</v>
      </c>
      <c r="M1369" s="22" t="s">
        <v>3147</v>
      </c>
      <c r="N1369" s="22" t="s">
        <v>3158</v>
      </c>
      <c r="O1369" s="22" t="s">
        <v>5674</v>
      </c>
      <c r="P1369" s="22" t="s">
        <v>5674</v>
      </c>
      <c r="Q1369" s="22"/>
      <c r="R1369" s="22"/>
      <c r="S1369" s="8" t="str">
        <f t="shared" si="87"/>
        <v>632_HHMGF2</v>
      </c>
      <c r="T1369" s="8">
        <f t="shared" si="88"/>
        <v>10</v>
      </c>
      <c r="U1369" t="s">
        <v>573</v>
      </c>
    </row>
    <row r="1370" spans="1:21" x14ac:dyDescent="0.25">
      <c r="A1370" s="21">
        <v>45595</v>
      </c>
      <c r="B1370" s="21">
        <v>45595</v>
      </c>
      <c r="C1370" s="22" t="s">
        <v>8959</v>
      </c>
      <c r="D1370" s="22" t="s">
        <v>8961</v>
      </c>
      <c r="E1370" s="22" t="s">
        <v>4409</v>
      </c>
      <c r="F1370" s="22" t="s">
        <v>549</v>
      </c>
      <c r="G1370" s="23"/>
      <c r="H1370" s="23">
        <v>0</v>
      </c>
      <c r="I1370" s="23">
        <v>738809642</v>
      </c>
      <c r="J1370" s="23">
        <v>0</v>
      </c>
      <c r="K1370" s="22" t="s">
        <v>5952</v>
      </c>
      <c r="L1370" s="22" t="s">
        <v>5953</v>
      </c>
      <c r="M1370" s="22" t="s">
        <v>3147</v>
      </c>
      <c r="N1370" s="22" t="s">
        <v>3158</v>
      </c>
      <c r="O1370" s="22" t="s">
        <v>5676</v>
      </c>
      <c r="P1370" s="22" t="s">
        <v>5676</v>
      </c>
      <c r="Q1370" s="22"/>
      <c r="R1370" s="22"/>
      <c r="S1370" s="8" t="str">
        <f t="shared" si="87"/>
        <v>632_HHMGF2</v>
      </c>
      <c r="T1370" s="8">
        <f t="shared" si="88"/>
        <v>10</v>
      </c>
      <c r="U1370" t="s">
        <v>573</v>
      </c>
    </row>
    <row r="1371" spans="1:21" x14ac:dyDescent="0.25">
      <c r="A1371" s="21">
        <v>45595</v>
      </c>
      <c r="B1371" s="21">
        <v>45595</v>
      </c>
      <c r="C1371" s="22" t="s">
        <v>8959</v>
      </c>
      <c r="D1371" s="22" t="s">
        <v>8962</v>
      </c>
      <c r="E1371" s="22" t="s">
        <v>4409</v>
      </c>
      <c r="F1371" s="22" t="s">
        <v>549</v>
      </c>
      <c r="G1371" s="23"/>
      <c r="H1371" s="23">
        <v>0</v>
      </c>
      <c r="I1371" s="23">
        <v>750881074</v>
      </c>
      <c r="J1371" s="23">
        <v>0</v>
      </c>
      <c r="K1371" s="22" t="s">
        <v>5952</v>
      </c>
      <c r="L1371" s="22" t="s">
        <v>5953</v>
      </c>
      <c r="M1371" s="22" t="s">
        <v>3147</v>
      </c>
      <c r="N1371" s="22" t="s">
        <v>3158</v>
      </c>
      <c r="O1371" s="22" t="s">
        <v>5685</v>
      </c>
      <c r="P1371" s="22" t="s">
        <v>5685</v>
      </c>
      <c r="Q1371" s="22"/>
      <c r="R1371" s="22"/>
      <c r="S1371" s="8" t="str">
        <f t="shared" si="87"/>
        <v>632_HHMGF2</v>
      </c>
      <c r="T1371" s="8">
        <f t="shared" si="88"/>
        <v>10</v>
      </c>
      <c r="U1371" t="s">
        <v>573</v>
      </c>
    </row>
    <row r="1372" spans="1:21" x14ac:dyDescent="0.25">
      <c r="A1372" s="21">
        <v>45595</v>
      </c>
      <c r="B1372" s="21">
        <v>45595</v>
      </c>
      <c r="C1372" s="22" t="s">
        <v>8963</v>
      </c>
      <c r="D1372" s="22" t="s">
        <v>8964</v>
      </c>
      <c r="E1372" s="22" t="s">
        <v>4409</v>
      </c>
      <c r="F1372" s="22" t="s">
        <v>549</v>
      </c>
      <c r="G1372" s="23"/>
      <c r="H1372" s="23">
        <v>0</v>
      </c>
      <c r="I1372" s="23">
        <v>769062892</v>
      </c>
      <c r="J1372" s="23">
        <v>0</v>
      </c>
      <c r="K1372" s="22" t="s">
        <v>5952</v>
      </c>
      <c r="L1372" s="22" t="s">
        <v>5953</v>
      </c>
      <c r="M1372" s="22" t="s">
        <v>3148</v>
      </c>
      <c r="N1372" s="22" t="s">
        <v>3159</v>
      </c>
      <c r="O1372" s="22" t="s">
        <v>8331</v>
      </c>
      <c r="P1372" s="22" t="s">
        <v>8331</v>
      </c>
      <c r="Q1372" s="22"/>
      <c r="R1372" s="22"/>
      <c r="S1372" s="8" t="str">
        <f t="shared" si="87"/>
        <v>632_Thuongnong</v>
      </c>
      <c r="T1372" s="8">
        <f t="shared" si="88"/>
        <v>10</v>
      </c>
      <c r="U1372" t="s">
        <v>573</v>
      </c>
    </row>
    <row r="1373" spans="1:21" x14ac:dyDescent="0.25">
      <c r="A1373" s="21">
        <v>45595</v>
      </c>
      <c r="B1373" s="21">
        <v>45595</v>
      </c>
      <c r="C1373" s="22" t="s">
        <v>8965</v>
      </c>
      <c r="D1373" s="22" t="s">
        <v>8966</v>
      </c>
      <c r="E1373" s="22" t="s">
        <v>4409</v>
      </c>
      <c r="F1373" s="22" t="s">
        <v>549</v>
      </c>
      <c r="G1373" s="23"/>
      <c r="H1373" s="23">
        <v>0</v>
      </c>
      <c r="I1373" s="23">
        <v>773758127</v>
      </c>
      <c r="J1373" s="23">
        <v>0</v>
      </c>
      <c r="K1373" s="22" t="s">
        <v>5952</v>
      </c>
      <c r="L1373" s="22" t="s">
        <v>5953</v>
      </c>
      <c r="M1373" s="22" t="s">
        <v>3147</v>
      </c>
      <c r="N1373" s="22" t="s">
        <v>3158</v>
      </c>
      <c r="O1373" s="22" t="s">
        <v>5770</v>
      </c>
      <c r="P1373" s="22" t="s">
        <v>5770</v>
      </c>
      <c r="Q1373" s="22"/>
      <c r="R1373" s="22"/>
      <c r="S1373" s="8" t="str">
        <f t="shared" si="87"/>
        <v>632_HHMGF2</v>
      </c>
      <c r="T1373" s="8">
        <f t="shared" si="88"/>
        <v>10</v>
      </c>
      <c r="U1373" t="s">
        <v>573</v>
      </c>
    </row>
    <row r="1374" spans="1:21" x14ac:dyDescent="0.25">
      <c r="A1374" s="21">
        <v>45595</v>
      </c>
      <c r="B1374" s="21">
        <v>45595</v>
      </c>
      <c r="C1374" s="22" t="s">
        <v>8965</v>
      </c>
      <c r="D1374" s="22" t="s">
        <v>8967</v>
      </c>
      <c r="E1374" s="22" t="s">
        <v>4409</v>
      </c>
      <c r="F1374" s="22" t="s">
        <v>549</v>
      </c>
      <c r="G1374" s="23"/>
      <c r="H1374" s="23">
        <v>0</v>
      </c>
      <c r="I1374" s="23">
        <v>781031940</v>
      </c>
      <c r="J1374" s="23">
        <v>0</v>
      </c>
      <c r="K1374" s="22" t="s">
        <v>5952</v>
      </c>
      <c r="L1374" s="22" t="s">
        <v>5953</v>
      </c>
      <c r="M1374" s="22" t="s">
        <v>3147</v>
      </c>
      <c r="N1374" s="22" t="s">
        <v>3158</v>
      </c>
      <c r="O1374" s="22" t="s">
        <v>5774</v>
      </c>
      <c r="P1374" s="22" t="s">
        <v>5774</v>
      </c>
      <c r="Q1374" s="22"/>
      <c r="R1374" s="22"/>
      <c r="S1374" s="8" t="str">
        <f t="shared" si="87"/>
        <v>632_HHMGF2</v>
      </c>
      <c r="T1374" s="8">
        <f t="shared" si="88"/>
        <v>10</v>
      </c>
      <c r="U1374" t="s">
        <v>573</v>
      </c>
    </row>
    <row r="1375" spans="1:21" x14ac:dyDescent="0.25">
      <c r="A1375" s="21">
        <v>45595</v>
      </c>
      <c r="B1375" s="21">
        <v>45595</v>
      </c>
      <c r="C1375" s="22" t="s">
        <v>8965</v>
      </c>
      <c r="D1375" s="22" t="s">
        <v>8968</v>
      </c>
      <c r="E1375" s="22" t="s">
        <v>4409</v>
      </c>
      <c r="F1375" s="22" t="s">
        <v>549</v>
      </c>
      <c r="G1375" s="23"/>
      <c r="H1375" s="23">
        <v>0</v>
      </c>
      <c r="I1375" s="23">
        <v>811039561</v>
      </c>
      <c r="J1375" s="23">
        <v>0</v>
      </c>
      <c r="K1375" s="22" t="s">
        <v>5952</v>
      </c>
      <c r="L1375" s="22" t="s">
        <v>5953</v>
      </c>
      <c r="M1375" s="22" t="s">
        <v>3147</v>
      </c>
      <c r="N1375" s="22" t="s">
        <v>3158</v>
      </c>
      <c r="O1375" s="22" t="s">
        <v>6756</v>
      </c>
      <c r="P1375" s="22" t="s">
        <v>6756</v>
      </c>
      <c r="Q1375" s="22"/>
      <c r="R1375" s="22"/>
      <c r="S1375" s="8" t="str">
        <f t="shared" si="87"/>
        <v>632_HHMGF2</v>
      </c>
      <c r="T1375" s="8">
        <f t="shared" si="88"/>
        <v>10</v>
      </c>
      <c r="U1375" t="s">
        <v>573</v>
      </c>
    </row>
    <row r="1376" spans="1:21" x14ac:dyDescent="0.25">
      <c r="A1376" s="21">
        <v>45595</v>
      </c>
      <c r="B1376" s="21">
        <v>45595</v>
      </c>
      <c r="C1376" s="22" t="s">
        <v>8969</v>
      </c>
      <c r="D1376" s="22" t="s">
        <v>8970</v>
      </c>
      <c r="E1376" s="22" t="s">
        <v>4409</v>
      </c>
      <c r="F1376" s="22" t="s">
        <v>549</v>
      </c>
      <c r="G1376" s="23"/>
      <c r="H1376" s="23">
        <v>0</v>
      </c>
      <c r="I1376" s="23">
        <v>896902282</v>
      </c>
      <c r="J1376" s="23">
        <v>0</v>
      </c>
      <c r="K1376" s="22" t="s">
        <v>5952</v>
      </c>
      <c r="L1376" s="22" t="s">
        <v>5953</v>
      </c>
      <c r="M1376" s="22" t="s">
        <v>3147</v>
      </c>
      <c r="N1376" s="22" t="s">
        <v>3158</v>
      </c>
      <c r="O1376" s="22" t="s">
        <v>3448</v>
      </c>
      <c r="P1376" s="22" t="s">
        <v>3448</v>
      </c>
      <c r="Q1376" s="22"/>
      <c r="R1376" s="22"/>
      <c r="S1376" s="8" t="str">
        <f t="shared" si="87"/>
        <v>632_HHMGF2</v>
      </c>
      <c r="T1376" s="8">
        <f t="shared" si="88"/>
        <v>10</v>
      </c>
      <c r="U1376" t="s">
        <v>573</v>
      </c>
    </row>
    <row r="1377" spans="1:21" x14ac:dyDescent="0.25">
      <c r="A1377" s="21">
        <v>45595</v>
      </c>
      <c r="B1377" s="21">
        <v>45595</v>
      </c>
      <c r="C1377" s="22" t="s">
        <v>8969</v>
      </c>
      <c r="D1377" s="22" t="s">
        <v>8971</v>
      </c>
      <c r="E1377" s="22" t="s">
        <v>4409</v>
      </c>
      <c r="F1377" s="22" t="s">
        <v>549</v>
      </c>
      <c r="G1377" s="23"/>
      <c r="H1377" s="23">
        <v>0</v>
      </c>
      <c r="I1377" s="23">
        <v>969788680</v>
      </c>
      <c r="J1377" s="23">
        <v>0</v>
      </c>
      <c r="K1377" s="22" t="s">
        <v>5952</v>
      </c>
      <c r="L1377" s="22" t="s">
        <v>5953</v>
      </c>
      <c r="M1377" s="22" t="s">
        <v>3147</v>
      </c>
      <c r="N1377" s="22" t="s">
        <v>3158</v>
      </c>
      <c r="O1377" s="22" t="s">
        <v>3457</v>
      </c>
      <c r="P1377" s="22" t="s">
        <v>3457</v>
      </c>
      <c r="Q1377" s="22"/>
      <c r="R1377" s="22"/>
      <c r="S1377" s="8" t="str">
        <f t="shared" si="87"/>
        <v>632_HHMGF2</v>
      </c>
      <c r="T1377" s="8">
        <f t="shared" si="88"/>
        <v>10</v>
      </c>
      <c r="U1377" t="s">
        <v>573</v>
      </c>
    </row>
    <row r="1378" spans="1:21" x14ac:dyDescent="0.25">
      <c r="A1378" s="21">
        <v>45595</v>
      </c>
      <c r="B1378" s="21">
        <v>45595</v>
      </c>
      <c r="C1378" s="22" t="s">
        <v>8969</v>
      </c>
      <c r="D1378" s="22" t="s">
        <v>8972</v>
      </c>
      <c r="E1378" s="22" t="s">
        <v>4409</v>
      </c>
      <c r="F1378" s="22" t="s">
        <v>549</v>
      </c>
      <c r="G1378" s="23"/>
      <c r="H1378" s="23">
        <v>0</v>
      </c>
      <c r="I1378" s="23">
        <v>985822769</v>
      </c>
      <c r="J1378" s="23">
        <v>0</v>
      </c>
      <c r="K1378" s="22" t="s">
        <v>5952</v>
      </c>
      <c r="L1378" s="22" t="s">
        <v>5953</v>
      </c>
      <c r="M1378" s="22" t="s">
        <v>3147</v>
      </c>
      <c r="N1378" s="22" t="s">
        <v>3158</v>
      </c>
      <c r="O1378" s="22" t="s">
        <v>5617</v>
      </c>
      <c r="P1378" s="22" t="s">
        <v>5617</v>
      </c>
      <c r="Q1378" s="22"/>
      <c r="R1378" s="22"/>
      <c r="S1378" s="8" t="str">
        <f t="shared" si="87"/>
        <v>632_HHMGF2</v>
      </c>
      <c r="T1378" s="8">
        <f t="shared" si="88"/>
        <v>10</v>
      </c>
      <c r="U1378" t="s">
        <v>573</v>
      </c>
    </row>
    <row r="1379" spans="1:21" x14ac:dyDescent="0.25">
      <c r="A1379" s="21">
        <v>45595</v>
      </c>
      <c r="B1379" s="21">
        <v>45595</v>
      </c>
      <c r="C1379" s="22" t="s">
        <v>8969</v>
      </c>
      <c r="D1379" s="22" t="s">
        <v>8973</v>
      </c>
      <c r="E1379" s="22" t="s">
        <v>4409</v>
      </c>
      <c r="F1379" s="22" t="s">
        <v>549</v>
      </c>
      <c r="G1379" s="23"/>
      <c r="H1379" s="23">
        <v>0</v>
      </c>
      <c r="I1379" s="23">
        <v>1047439130</v>
      </c>
      <c r="J1379" s="23">
        <v>0</v>
      </c>
      <c r="K1379" s="22" t="s">
        <v>5952</v>
      </c>
      <c r="L1379" s="22" t="s">
        <v>5953</v>
      </c>
      <c r="M1379" s="22" t="s">
        <v>3147</v>
      </c>
      <c r="N1379" s="22" t="s">
        <v>3158</v>
      </c>
      <c r="O1379" s="22" t="s">
        <v>3472</v>
      </c>
      <c r="P1379" s="22" t="s">
        <v>3472</v>
      </c>
      <c r="Q1379" s="22"/>
      <c r="R1379" s="22"/>
      <c r="S1379" s="8" t="str">
        <f t="shared" si="87"/>
        <v>632_HHMGF2</v>
      </c>
      <c r="T1379" s="8">
        <f t="shared" si="88"/>
        <v>10</v>
      </c>
      <c r="U1379" t="s">
        <v>573</v>
      </c>
    </row>
    <row r="1380" spans="1:21" x14ac:dyDescent="0.25">
      <c r="A1380" s="21">
        <v>45595</v>
      </c>
      <c r="B1380" s="21">
        <v>45595</v>
      </c>
      <c r="C1380" s="22" t="s">
        <v>8969</v>
      </c>
      <c r="D1380" s="22" t="s">
        <v>8974</v>
      </c>
      <c r="E1380" s="22" t="s">
        <v>4409</v>
      </c>
      <c r="F1380" s="22" t="s">
        <v>549</v>
      </c>
      <c r="G1380" s="23"/>
      <c r="H1380" s="23">
        <v>0</v>
      </c>
      <c r="I1380" s="23">
        <v>1103749123</v>
      </c>
      <c r="J1380" s="23">
        <v>0</v>
      </c>
      <c r="K1380" s="22" t="s">
        <v>5952</v>
      </c>
      <c r="L1380" s="22" t="s">
        <v>5953</v>
      </c>
      <c r="M1380" s="22" t="s">
        <v>3147</v>
      </c>
      <c r="N1380" s="22" t="s">
        <v>3158</v>
      </c>
      <c r="O1380" s="22" t="s">
        <v>3512</v>
      </c>
      <c r="P1380" s="22" t="s">
        <v>3512</v>
      </c>
      <c r="Q1380" s="22"/>
      <c r="R1380" s="22"/>
      <c r="S1380" s="8" t="str">
        <f t="shared" si="87"/>
        <v>632_HHMGF2</v>
      </c>
      <c r="T1380" s="8">
        <f t="shared" si="88"/>
        <v>10</v>
      </c>
      <c r="U1380" t="s">
        <v>573</v>
      </c>
    </row>
    <row r="1381" spans="1:21" x14ac:dyDescent="0.25">
      <c r="A1381" s="21">
        <v>45595</v>
      </c>
      <c r="B1381" s="21">
        <v>45595</v>
      </c>
      <c r="C1381" s="22" t="s">
        <v>8969</v>
      </c>
      <c r="D1381" s="22" t="s">
        <v>8975</v>
      </c>
      <c r="E1381" s="22" t="s">
        <v>4409</v>
      </c>
      <c r="F1381" s="22" t="s">
        <v>549</v>
      </c>
      <c r="G1381" s="23"/>
      <c r="H1381" s="23">
        <v>0</v>
      </c>
      <c r="I1381" s="23">
        <v>1108385309</v>
      </c>
      <c r="J1381" s="23">
        <v>0</v>
      </c>
      <c r="K1381" s="22" t="s">
        <v>5952</v>
      </c>
      <c r="L1381" s="22" t="s">
        <v>5953</v>
      </c>
      <c r="M1381" s="22" t="s">
        <v>3147</v>
      </c>
      <c r="N1381" s="22" t="s">
        <v>3158</v>
      </c>
      <c r="O1381" s="22" t="s">
        <v>5745</v>
      </c>
      <c r="P1381" s="22" t="s">
        <v>5745</v>
      </c>
      <c r="Q1381" s="22"/>
      <c r="R1381" s="22"/>
      <c r="S1381" s="8" t="str">
        <f t="shared" si="87"/>
        <v>632_HHMGF2</v>
      </c>
      <c r="T1381" s="8">
        <f t="shared" si="88"/>
        <v>10</v>
      </c>
      <c r="U1381" t="s">
        <v>573</v>
      </c>
    </row>
    <row r="1382" spans="1:21" x14ac:dyDescent="0.25">
      <c r="A1382" s="21">
        <v>45595</v>
      </c>
      <c r="B1382" s="21">
        <v>45595</v>
      </c>
      <c r="C1382" s="22" t="s">
        <v>8969</v>
      </c>
      <c r="D1382" s="22" t="s">
        <v>8976</v>
      </c>
      <c r="E1382" s="22" t="s">
        <v>4409</v>
      </c>
      <c r="F1382" s="22" t="s">
        <v>549</v>
      </c>
      <c r="G1382" s="23"/>
      <c r="H1382" s="23">
        <v>0</v>
      </c>
      <c r="I1382" s="23">
        <v>1191447683</v>
      </c>
      <c r="J1382" s="23">
        <v>0</v>
      </c>
      <c r="K1382" s="22" t="s">
        <v>5952</v>
      </c>
      <c r="L1382" s="22" t="s">
        <v>5953</v>
      </c>
      <c r="M1382" s="22" t="s">
        <v>3147</v>
      </c>
      <c r="N1382" s="22" t="s">
        <v>3158</v>
      </c>
      <c r="O1382" s="22" t="s">
        <v>3507</v>
      </c>
      <c r="P1382" s="22" t="s">
        <v>3507</v>
      </c>
      <c r="Q1382" s="22"/>
      <c r="R1382" s="22"/>
      <c r="S1382" s="8" t="str">
        <f t="shared" si="87"/>
        <v>632_HHMGF2</v>
      </c>
      <c r="T1382" s="8">
        <f t="shared" si="88"/>
        <v>10</v>
      </c>
      <c r="U1382" t="s">
        <v>573</v>
      </c>
    </row>
    <row r="1383" spans="1:21" x14ac:dyDescent="0.25">
      <c r="A1383" s="21">
        <v>45595</v>
      </c>
      <c r="B1383" s="21">
        <v>45595</v>
      </c>
      <c r="C1383" s="22" t="s">
        <v>8969</v>
      </c>
      <c r="D1383" s="22" t="s">
        <v>8977</v>
      </c>
      <c r="E1383" s="22" t="s">
        <v>4409</v>
      </c>
      <c r="F1383" s="22" t="s">
        <v>549</v>
      </c>
      <c r="G1383" s="23"/>
      <c r="H1383" s="23">
        <v>0</v>
      </c>
      <c r="I1383" s="23">
        <v>1207921295</v>
      </c>
      <c r="J1383" s="23">
        <v>0</v>
      </c>
      <c r="K1383" s="22" t="s">
        <v>5952</v>
      </c>
      <c r="L1383" s="22" t="s">
        <v>5953</v>
      </c>
      <c r="M1383" s="22" t="s">
        <v>3147</v>
      </c>
      <c r="N1383" s="22" t="s">
        <v>3158</v>
      </c>
      <c r="O1383" s="22" t="s">
        <v>5748</v>
      </c>
      <c r="P1383" s="22" t="s">
        <v>5748</v>
      </c>
      <c r="Q1383" s="22"/>
      <c r="R1383" s="22"/>
      <c r="S1383" s="8" t="str">
        <f t="shared" si="87"/>
        <v>632_HHMGF2</v>
      </c>
      <c r="T1383" s="8">
        <f t="shared" si="88"/>
        <v>10</v>
      </c>
      <c r="U1383" t="s">
        <v>573</v>
      </c>
    </row>
    <row r="1384" spans="1:21" x14ac:dyDescent="0.25">
      <c r="A1384" s="21">
        <v>45595</v>
      </c>
      <c r="B1384" s="21">
        <v>45595</v>
      </c>
      <c r="C1384" s="22" t="s">
        <v>8969</v>
      </c>
      <c r="D1384" s="22" t="s">
        <v>8978</v>
      </c>
      <c r="E1384" s="22" t="s">
        <v>4409</v>
      </c>
      <c r="F1384" s="22" t="s">
        <v>549</v>
      </c>
      <c r="G1384" s="23"/>
      <c r="H1384" s="23">
        <v>0</v>
      </c>
      <c r="I1384" s="23">
        <v>1262250148</v>
      </c>
      <c r="J1384" s="23">
        <v>0</v>
      </c>
      <c r="K1384" s="22" t="s">
        <v>5952</v>
      </c>
      <c r="L1384" s="22" t="s">
        <v>5953</v>
      </c>
      <c r="M1384" s="22" t="s">
        <v>3147</v>
      </c>
      <c r="N1384" s="22" t="s">
        <v>3158</v>
      </c>
      <c r="O1384" s="22" t="s">
        <v>3475</v>
      </c>
      <c r="P1384" s="22" t="s">
        <v>3475</v>
      </c>
      <c r="Q1384" s="22"/>
      <c r="R1384" s="22"/>
      <c r="S1384" s="8" t="str">
        <f t="shared" si="87"/>
        <v>632_HHMGF2</v>
      </c>
      <c r="T1384" s="8">
        <f t="shared" si="88"/>
        <v>10</v>
      </c>
      <c r="U1384" t="s">
        <v>573</v>
      </c>
    </row>
    <row r="1385" spans="1:21" x14ac:dyDescent="0.25">
      <c r="A1385" s="21">
        <v>45595</v>
      </c>
      <c r="B1385" s="21">
        <v>45595</v>
      </c>
      <c r="C1385" s="22" t="s">
        <v>8969</v>
      </c>
      <c r="D1385" s="22" t="s">
        <v>8979</v>
      </c>
      <c r="E1385" s="22" t="s">
        <v>4409</v>
      </c>
      <c r="F1385" s="22" t="s">
        <v>549</v>
      </c>
      <c r="G1385" s="23"/>
      <c r="H1385" s="23">
        <v>0</v>
      </c>
      <c r="I1385" s="23">
        <v>1328239780</v>
      </c>
      <c r="J1385" s="23">
        <v>0</v>
      </c>
      <c r="K1385" s="22" t="s">
        <v>5952</v>
      </c>
      <c r="L1385" s="22" t="s">
        <v>5953</v>
      </c>
      <c r="M1385" s="22" t="s">
        <v>3147</v>
      </c>
      <c r="N1385" s="22" t="s">
        <v>3158</v>
      </c>
      <c r="O1385" s="22" t="s">
        <v>3478</v>
      </c>
      <c r="P1385" s="22" t="s">
        <v>3478</v>
      </c>
      <c r="Q1385" s="22"/>
      <c r="R1385" s="22"/>
      <c r="S1385" s="8" t="str">
        <f t="shared" si="87"/>
        <v>632_HHMGF2</v>
      </c>
      <c r="T1385" s="8">
        <f t="shared" si="88"/>
        <v>10</v>
      </c>
      <c r="U1385" t="s">
        <v>573</v>
      </c>
    </row>
    <row r="1386" spans="1:21" x14ac:dyDescent="0.25">
      <c r="A1386" s="21">
        <v>45595</v>
      </c>
      <c r="B1386" s="21">
        <v>45595</v>
      </c>
      <c r="C1386" s="22" t="s">
        <v>8969</v>
      </c>
      <c r="D1386" s="22" t="s">
        <v>8980</v>
      </c>
      <c r="E1386" s="22" t="s">
        <v>4409</v>
      </c>
      <c r="F1386" s="22" t="s">
        <v>549</v>
      </c>
      <c r="G1386" s="23"/>
      <c r="H1386" s="23">
        <v>0</v>
      </c>
      <c r="I1386" s="23">
        <v>1350744728</v>
      </c>
      <c r="J1386" s="23">
        <v>0</v>
      </c>
      <c r="K1386" s="22" t="s">
        <v>5952</v>
      </c>
      <c r="L1386" s="22" t="s">
        <v>5953</v>
      </c>
      <c r="M1386" s="22" t="s">
        <v>3147</v>
      </c>
      <c r="N1386" s="22" t="s">
        <v>3158</v>
      </c>
      <c r="O1386" s="22" t="s">
        <v>5758</v>
      </c>
      <c r="P1386" s="22" t="s">
        <v>5758</v>
      </c>
      <c r="Q1386" s="22"/>
      <c r="R1386" s="22"/>
      <c r="S1386" s="8" t="str">
        <f t="shared" si="87"/>
        <v>632_HHMGF2</v>
      </c>
      <c r="T1386" s="8">
        <f t="shared" si="88"/>
        <v>10</v>
      </c>
      <c r="U1386" t="s">
        <v>573</v>
      </c>
    </row>
    <row r="1387" spans="1:21" x14ac:dyDescent="0.25">
      <c r="A1387" s="21">
        <v>45595</v>
      </c>
      <c r="B1387" s="21">
        <v>45595</v>
      </c>
      <c r="C1387" s="22" t="s">
        <v>8969</v>
      </c>
      <c r="D1387" s="22" t="s">
        <v>8981</v>
      </c>
      <c r="E1387" s="22" t="s">
        <v>4409</v>
      </c>
      <c r="F1387" s="22" t="s">
        <v>549</v>
      </c>
      <c r="G1387" s="23"/>
      <c r="H1387" s="23">
        <v>0</v>
      </c>
      <c r="I1387" s="23">
        <v>1407836793</v>
      </c>
      <c r="J1387" s="23">
        <v>0</v>
      </c>
      <c r="K1387" s="22" t="s">
        <v>5952</v>
      </c>
      <c r="L1387" s="22" t="s">
        <v>5953</v>
      </c>
      <c r="M1387" s="22" t="s">
        <v>3147</v>
      </c>
      <c r="N1387" s="22" t="s">
        <v>3158</v>
      </c>
      <c r="O1387" s="22" t="s">
        <v>3481</v>
      </c>
      <c r="P1387" s="22" t="s">
        <v>3481</v>
      </c>
      <c r="Q1387" s="22"/>
      <c r="R1387" s="22"/>
      <c r="S1387" s="8" t="str">
        <f t="shared" si="87"/>
        <v>632_HHMGF2</v>
      </c>
      <c r="T1387" s="8">
        <f t="shared" si="88"/>
        <v>10</v>
      </c>
      <c r="U1387" t="s">
        <v>573</v>
      </c>
    </row>
    <row r="1388" spans="1:21" x14ac:dyDescent="0.25">
      <c r="A1388" s="21">
        <v>45595</v>
      </c>
      <c r="B1388" s="21">
        <v>45595</v>
      </c>
      <c r="C1388" s="22" t="s">
        <v>8969</v>
      </c>
      <c r="D1388" s="22" t="s">
        <v>8982</v>
      </c>
      <c r="E1388" s="22" t="s">
        <v>4409</v>
      </c>
      <c r="F1388" s="22" t="s">
        <v>549</v>
      </c>
      <c r="G1388" s="23"/>
      <c r="H1388" s="23">
        <v>0</v>
      </c>
      <c r="I1388" s="23">
        <v>1463558937</v>
      </c>
      <c r="J1388" s="23">
        <v>0</v>
      </c>
      <c r="K1388" s="22" t="s">
        <v>5952</v>
      </c>
      <c r="L1388" s="22" t="s">
        <v>5953</v>
      </c>
      <c r="M1388" s="22" t="s">
        <v>3147</v>
      </c>
      <c r="N1388" s="22" t="s">
        <v>3158</v>
      </c>
      <c r="O1388" s="22" t="s">
        <v>3484</v>
      </c>
      <c r="P1388" s="22" t="s">
        <v>3484</v>
      </c>
      <c r="Q1388" s="22"/>
      <c r="R1388" s="22"/>
      <c r="S1388" s="8" t="str">
        <f t="shared" si="87"/>
        <v>632_HHMGF2</v>
      </c>
      <c r="T1388" s="8">
        <f t="shared" si="88"/>
        <v>10</v>
      </c>
      <c r="U1388" t="s">
        <v>573</v>
      </c>
    </row>
    <row r="1389" spans="1:21" x14ac:dyDescent="0.25">
      <c r="A1389" s="21">
        <v>45595</v>
      </c>
      <c r="B1389" s="21">
        <v>45595</v>
      </c>
      <c r="C1389" s="22" t="s">
        <v>8969</v>
      </c>
      <c r="D1389" s="22" t="s">
        <v>8983</v>
      </c>
      <c r="E1389" s="22" t="s">
        <v>4409</v>
      </c>
      <c r="F1389" s="22" t="s">
        <v>549</v>
      </c>
      <c r="G1389" s="23"/>
      <c r="H1389" s="23">
        <v>0</v>
      </c>
      <c r="I1389" s="23">
        <v>1468933086</v>
      </c>
      <c r="J1389" s="23">
        <v>0</v>
      </c>
      <c r="K1389" s="22" t="s">
        <v>5952</v>
      </c>
      <c r="L1389" s="22" t="s">
        <v>5953</v>
      </c>
      <c r="M1389" s="22" t="s">
        <v>3147</v>
      </c>
      <c r="N1389" s="22" t="s">
        <v>3158</v>
      </c>
      <c r="O1389" s="22" t="s">
        <v>5762</v>
      </c>
      <c r="P1389" s="22" t="s">
        <v>5762</v>
      </c>
      <c r="Q1389" s="22"/>
      <c r="R1389" s="22"/>
      <c r="S1389" s="8" t="str">
        <f t="shared" si="87"/>
        <v>632_HHMGF2</v>
      </c>
      <c r="T1389" s="8">
        <f t="shared" si="88"/>
        <v>10</v>
      </c>
      <c r="U1389" t="s">
        <v>573</v>
      </c>
    </row>
    <row r="1390" spans="1:21" x14ac:dyDescent="0.25">
      <c r="A1390" s="21">
        <v>45595</v>
      </c>
      <c r="B1390" s="21">
        <v>45595</v>
      </c>
      <c r="C1390" s="22" t="s">
        <v>8969</v>
      </c>
      <c r="D1390" s="22" t="s">
        <v>8984</v>
      </c>
      <c r="E1390" s="22" t="s">
        <v>4409</v>
      </c>
      <c r="F1390" s="22" t="s">
        <v>549</v>
      </c>
      <c r="G1390" s="23"/>
      <c r="H1390" s="23">
        <v>0</v>
      </c>
      <c r="I1390" s="23">
        <v>1570653559</v>
      </c>
      <c r="J1390" s="23">
        <v>0</v>
      </c>
      <c r="K1390" s="22" t="s">
        <v>5952</v>
      </c>
      <c r="L1390" s="22" t="s">
        <v>5953</v>
      </c>
      <c r="M1390" s="22" t="s">
        <v>3147</v>
      </c>
      <c r="N1390" s="22" t="s">
        <v>3158</v>
      </c>
      <c r="O1390" s="22" t="s">
        <v>6639</v>
      </c>
      <c r="P1390" s="22" t="s">
        <v>6639</v>
      </c>
      <c r="Q1390" s="22"/>
      <c r="R1390" s="22"/>
      <c r="S1390" s="8" t="str">
        <f t="shared" si="87"/>
        <v>632_HHMGF2</v>
      </c>
      <c r="T1390" s="8">
        <f t="shared" si="88"/>
        <v>10</v>
      </c>
      <c r="U1390" t="s">
        <v>573</v>
      </c>
    </row>
    <row r="1391" spans="1:21" x14ac:dyDescent="0.25">
      <c r="A1391" s="21">
        <v>45595</v>
      </c>
      <c r="B1391" s="21">
        <v>45595</v>
      </c>
      <c r="C1391" s="22" t="s">
        <v>8969</v>
      </c>
      <c r="D1391" s="22" t="s">
        <v>8985</v>
      </c>
      <c r="E1391" s="22" t="s">
        <v>4409</v>
      </c>
      <c r="F1391" s="22" t="s">
        <v>549</v>
      </c>
      <c r="G1391" s="23"/>
      <c r="H1391" s="23">
        <v>0</v>
      </c>
      <c r="I1391" s="23">
        <v>1851715299</v>
      </c>
      <c r="J1391" s="23">
        <v>0</v>
      </c>
      <c r="K1391" s="22" t="s">
        <v>5952</v>
      </c>
      <c r="L1391" s="22" t="s">
        <v>5953</v>
      </c>
      <c r="M1391" s="22" t="s">
        <v>3147</v>
      </c>
      <c r="N1391" s="22" t="s">
        <v>3158</v>
      </c>
      <c r="O1391" s="22" t="s">
        <v>3502</v>
      </c>
      <c r="P1391" s="22" t="s">
        <v>3502</v>
      </c>
      <c r="Q1391" s="22"/>
      <c r="R1391" s="22"/>
      <c r="S1391" s="8" t="str">
        <f t="shared" si="87"/>
        <v>632_HHMGF2</v>
      </c>
      <c r="T1391" s="8">
        <f t="shared" si="88"/>
        <v>10</v>
      </c>
      <c r="U1391" t="s">
        <v>573</v>
      </c>
    </row>
    <row r="1392" spans="1:21" x14ac:dyDescent="0.25">
      <c r="A1392" s="21">
        <v>45595</v>
      </c>
      <c r="B1392" s="21">
        <v>45595</v>
      </c>
      <c r="C1392" s="22" t="s">
        <v>8969</v>
      </c>
      <c r="D1392" s="22" t="s">
        <v>8986</v>
      </c>
      <c r="E1392" s="22" t="s">
        <v>4409</v>
      </c>
      <c r="F1392" s="22" t="s">
        <v>549</v>
      </c>
      <c r="G1392" s="23"/>
      <c r="H1392" s="23">
        <v>0</v>
      </c>
      <c r="I1392" s="23">
        <v>1852433623</v>
      </c>
      <c r="J1392" s="23">
        <v>0</v>
      </c>
      <c r="K1392" s="22" t="s">
        <v>5952</v>
      </c>
      <c r="L1392" s="22" t="s">
        <v>5953</v>
      </c>
      <c r="M1392" s="22" t="s">
        <v>3147</v>
      </c>
      <c r="N1392" s="22" t="s">
        <v>3158</v>
      </c>
      <c r="O1392" s="22" t="s">
        <v>5772</v>
      </c>
      <c r="P1392" s="22" t="s">
        <v>5772</v>
      </c>
      <c r="Q1392" s="22"/>
      <c r="R1392" s="22"/>
      <c r="S1392" s="8" t="str">
        <f t="shared" si="87"/>
        <v>632_HHMGF2</v>
      </c>
      <c r="T1392" s="8">
        <f t="shared" si="88"/>
        <v>10</v>
      </c>
      <c r="U1392" t="s">
        <v>573</v>
      </c>
    </row>
    <row r="1393" spans="1:21" x14ac:dyDescent="0.25">
      <c r="A1393" s="21">
        <v>45595</v>
      </c>
      <c r="B1393" s="21">
        <v>45595</v>
      </c>
      <c r="C1393" s="22" t="s">
        <v>8969</v>
      </c>
      <c r="D1393" s="22" t="s">
        <v>8987</v>
      </c>
      <c r="E1393" s="22" t="s">
        <v>4409</v>
      </c>
      <c r="F1393" s="22" t="s">
        <v>549</v>
      </c>
      <c r="G1393" s="23"/>
      <c r="H1393" s="23">
        <v>0</v>
      </c>
      <c r="I1393" s="23">
        <v>1923993140</v>
      </c>
      <c r="J1393" s="23">
        <v>0</v>
      </c>
      <c r="K1393" s="22" t="s">
        <v>5952</v>
      </c>
      <c r="L1393" s="22" t="s">
        <v>5953</v>
      </c>
      <c r="M1393" s="22" t="s">
        <v>3147</v>
      </c>
      <c r="N1393" s="22" t="s">
        <v>3158</v>
      </c>
      <c r="O1393" s="22" t="s">
        <v>3626</v>
      </c>
      <c r="P1393" s="22" t="s">
        <v>3626</v>
      </c>
      <c r="Q1393" s="22"/>
      <c r="R1393" s="22"/>
      <c r="S1393" s="8" t="str">
        <f t="shared" si="87"/>
        <v>632_HHMGF2</v>
      </c>
      <c r="T1393" s="8">
        <f t="shared" si="88"/>
        <v>10</v>
      </c>
      <c r="U1393" t="s">
        <v>573</v>
      </c>
    </row>
    <row r="1394" spans="1:21" x14ac:dyDescent="0.25">
      <c r="A1394" s="21">
        <v>45595</v>
      </c>
      <c r="B1394" s="21">
        <v>45595</v>
      </c>
      <c r="C1394" s="22" t="s">
        <v>8969</v>
      </c>
      <c r="D1394" s="22" t="s">
        <v>8988</v>
      </c>
      <c r="E1394" s="22" t="s">
        <v>4409</v>
      </c>
      <c r="F1394" s="22" t="s">
        <v>549</v>
      </c>
      <c r="G1394" s="23"/>
      <c r="H1394" s="23">
        <v>0</v>
      </c>
      <c r="I1394" s="23">
        <v>1963861644</v>
      </c>
      <c r="J1394" s="23">
        <v>0</v>
      </c>
      <c r="K1394" s="22" t="s">
        <v>5952</v>
      </c>
      <c r="L1394" s="22" t="s">
        <v>5953</v>
      </c>
      <c r="M1394" s="22" t="s">
        <v>3147</v>
      </c>
      <c r="N1394" s="22" t="s">
        <v>3158</v>
      </c>
      <c r="O1394" s="22" t="s">
        <v>6162</v>
      </c>
      <c r="P1394" s="22" t="s">
        <v>6162</v>
      </c>
      <c r="Q1394" s="22"/>
      <c r="R1394" s="22"/>
      <c r="S1394" s="8" t="str">
        <f t="shared" si="87"/>
        <v>632_HHMGF2</v>
      </c>
      <c r="T1394" s="8">
        <f t="shared" si="88"/>
        <v>10</v>
      </c>
      <c r="U1394" t="s">
        <v>573</v>
      </c>
    </row>
    <row r="1395" spans="1:21" x14ac:dyDescent="0.25">
      <c r="A1395" s="21">
        <v>45595</v>
      </c>
      <c r="B1395" s="21">
        <v>45595</v>
      </c>
      <c r="C1395" s="22" t="s">
        <v>8969</v>
      </c>
      <c r="D1395" s="22" t="s">
        <v>8989</v>
      </c>
      <c r="E1395" s="22" t="s">
        <v>4409</v>
      </c>
      <c r="F1395" s="22" t="s">
        <v>549</v>
      </c>
      <c r="G1395" s="23"/>
      <c r="H1395" s="23">
        <v>0</v>
      </c>
      <c r="I1395" s="23">
        <v>2079683093</v>
      </c>
      <c r="J1395" s="23">
        <v>0</v>
      </c>
      <c r="K1395" s="22" t="s">
        <v>5952</v>
      </c>
      <c r="L1395" s="22" t="s">
        <v>5953</v>
      </c>
      <c r="M1395" s="22" t="s">
        <v>3147</v>
      </c>
      <c r="N1395" s="22" t="s">
        <v>3158</v>
      </c>
      <c r="O1395" s="22" t="s">
        <v>4662</v>
      </c>
      <c r="P1395" s="22" t="s">
        <v>4662</v>
      </c>
      <c r="Q1395" s="22"/>
      <c r="R1395" s="22"/>
      <c r="S1395" s="8" t="str">
        <f t="shared" si="87"/>
        <v>632_HHMGF2</v>
      </c>
      <c r="T1395" s="8">
        <f t="shared" si="88"/>
        <v>10</v>
      </c>
      <c r="U1395" t="s">
        <v>573</v>
      </c>
    </row>
    <row r="1396" spans="1:21" x14ac:dyDescent="0.25">
      <c r="A1396" s="21">
        <v>45595</v>
      </c>
      <c r="B1396" s="21">
        <v>45595</v>
      </c>
      <c r="C1396" s="22" t="s">
        <v>8990</v>
      </c>
      <c r="D1396" s="22" t="s">
        <v>8991</v>
      </c>
      <c r="E1396" s="22" t="s">
        <v>4409</v>
      </c>
      <c r="F1396" s="22" t="s">
        <v>549</v>
      </c>
      <c r="G1396" s="23"/>
      <c r="H1396" s="23">
        <v>0</v>
      </c>
      <c r="I1396" s="23">
        <v>2146818777</v>
      </c>
      <c r="J1396" s="23">
        <v>0</v>
      </c>
      <c r="K1396" s="22" t="s">
        <v>5952</v>
      </c>
      <c r="L1396" s="22" t="s">
        <v>5953</v>
      </c>
      <c r="M1396" s="22" t="s">
        <v>3147</v>
      </c>
      <c r="N1396" s="22" t="s">
        <v>3158</v>
      </c>
      <c r="O1396" s="22" t="s">
        <v>8848</v>
      </c>
      <c r="P1396" s="22" t="s">
        <v>8848</v>
      </c>
      <c r="Q1396" s="22"/>
      <c r="R1396" s="22"/>
      <c r="S1396" s="8" t="str">
        <f t="shared" si="87"/>
        <v>632_HHMGF2</v>
      </c>
      <c r="T1396" s="8">
        <f t="shared" si="88"/>
        <v>10</v>
      </c>
      <c r="U1396" t="s">
        <v>573</v>
      </c>
    </row>
    <row r="1397" spans="1:21" x14ac:dyDescent="0.25">
      <c r="A1397" s="21">
        <v>45595</v>
      </c>
      <c r="B1397" s="21">
        <v>45595</v>
      </c>
      <c r="C1397" s="22" t="s">
        <v>8990</v>
      </c>
      <c r="D1397" s="22" t="s">
        <v>8992</v>
      </c>
      <c r="E1397" s="22" t="s">
        <v>4409</v>
      </c>
      <c r="F1397" s="22" t="s">
        <v>549</v>
      </c>
      <c r="G1397" s="23"/>
      <c r="H1397" s="23">
        <v>0</v>
      </c>
      <c r="I1397" s="23">
        <v>2210210570</v>
      </c>
      <c r="J1397" s="23">
        <v>0</v>
      </c>
      <c r="K1397" s="22" t="s">
        <v>5952</v>
      </c>
      <c r="L1397" s="22" t="s">
        <v>5953</v>
      </c>
      <c r="M1397" s="22" t="s">
        <v>3147</v>
      </c>
      <c r="N1397" s="22" t="s">
        <v>3158</v>
      </c>
      <c r="O1397" s="22" t="s">
        <v>8850</v>
      </c>
      <c r="P1397" s="22" t="s">
        <v>8850</v>
      </c>
      <c r="Q1397" s="22"/>
      <c r="R1397" s="22"/>
      <c r="S1397" s="8" t="str">
        <f t="shared" si="87"/>
        <v>632_HHMGF2</v>
      </c>
      <c r="T1397" s="8">
        <f t="shared" si="88"/>
        <v>10</v>
      </c>
      <c r="U1397" t="s">
        <v>573</v>
      </c>
    </row>
    <row r="1398" spans="1:21" x14ac:dyDescent="0.25">
      <c r="A1398" s="21">
        <v>45595</v>
      </c>
      <c r="B1398" s="21">
        <v>45595</v>
      </c>
      <c r="C1398" s="22" t="s">
        <v>8990</v>
      </c>
      <c r="D1398" s="22" t="s">
        <v>8993</v>
      </c>
      <c r="E1398" s="22" t="s">
        <v>4409</v>
      </c>
      <c r="F1398" s="22" t="s">
        <v>549</v>
      </c>
      <c r="G1398" s="23"/>
      <c r="H1398" s="23">
        <v>0</v>
      </c>
      <c r="I1398" s="23">
        <v>2277266213</v>
      </c>
      <c r="J1398" s="23">
        <v>0</v>
      </c>
      <c r="K1398" s="22" t="s">
        <v>5952</v>
      </c>
      <c r="L1398" s="22" t="s">
        <v>5953</v>
      </c>
      <c r="M1398" s="22" t="s">
        <v>3147</v>
      </c>
      <c r="N1398" s="22" t="s">
        <v>3158</v>
      </c>
      <c r="O1398" s="22" t="s">
        <v>8852</v>
      </c>
      <c r="P1398" s="22" t="s">
        <v>8852</v>
      </c>
      <c r="Q1398" s="22"/>
      <c r="R1398" s="22"/>
      <c r="S1398" s="8" t="str">
        <f t="shared" si="87"/>
        <v>632_HHMGF2</v>
      </c>
      <c r="T1398" s="8">
        <f t="shared" si="88"/>
        <v>10</v>
      </c>
      <c r="U1398" t="s">
        <v>573</v>
      </c>
    </row>
    <row r="1399" spans="1:21" x14ac:dyDescent="0.25">
      <c r="A1399" s="21">
        <v>45595</v>
      </c>
      <c r="B1399" s="21">
        <v>45595</v>
      </c>
      <c r="C1399" s="22" t="s">
        <v>8990</v>
      </c>
      <c r="D1399" s="22" t="s">
        <v>8994</v>
      </c>
      <c r="E1399" s="22" t="s">
        <v>4409</v>
      </c>
      <c r="F1399" s="22" t="s">
        <v>549</v>
      </c>
      <c r="G1399" s="23"/>
      <c r="H1399" s="23">
        <v>0</v>
      </c>
      <c r="I1399" s="23">
        <v>2367655113</v>
      </c>
      <c r="J1399" s="23">
        <v>0</v>
      </c>
      <c r="K1399" s="22" t="s">
        <v>5952</v>
      </c>
      <c r="L1399" s="22" t="s">
        <v>5953</v>
      </c>
      <c r="M1399" s="22" t="s">
        <v>3147</v>
      </c>
      <c r="N1399" s="22" t="s">
        <v>3158</v>
      </c>
      <c r="O1399" s="22" t="s">
        <v>8854</v>
      </c>
      <c r="P1399" s="22" t="s">
        <v>8854</v>
      </c>
      <c r="Q1399" s="22"/>
      <c r="R1399" s="22"/>
      <c r="S1399" s="8" t="str">
        <f t="shared" si="87"/>
        <v>632_HHMGF2</v>
      </c>
      <c r="T1399" s="8">
        <f t="shared" si="88"/>
        <v>10</v>
      </c>
      <c r="U1399" t="s">
        <v>573</v>
      </c>
    </row>
    <row r="1400" spans="1:21" x14ac:dyDescent="0.25">
      <c r="A1400" s="21">
        <v>45595</v>
      </c>
      <c r="B1400" s="21">
        <v>45595</v>
      </c>
      <c r="C1400" s="22" t="s">
        <v>8990</v>
      </c>
      <c r="D1400" s="22" t="s">
        <v>8995</v>
      </c>
      <c r="E1400" s="22" t="s">
        <v>4409</v>
      </c>
      <c r="F1400" s="22" t="s">
        <v>549</v>
      </c>
      <c r="G1400" s="23"/>
      <c r="H1400" s="23">
        <v>0</v>
      </c>
      <c r="I1400" s="23">
        <v>2451561663</v>
      </c>
      <c r="J1400" s="23">
        <v>0</v>
      </c>
      <c r="K1400" s="22" t="s">
        <v>5952</v>
      </c>
      <c r="L1400" s="22" t="s">
        <v>5953</v>
      </c>
      <c r="M1400" s="22" t="s">
        <v>3147</v>
      </c>
      <c r="N1400" s="22" t="s">
        <v>3158</v>
      </c>
      <c r="O1400" s="22" t="s">
        <v>8856</v>
      </c>
      <c r="P1400" s="22" t="s">
        <v>8856</v>
      </c>
      <c r="Q1400" s="22"/>
      <c r="R1400" s="22"/>
      <c r="S1400" s="8" t="str">
        <f t="shared" si="87"/>
        <v>632_HHMGF2</v>
      </c>
      <c r="T1400" s="8">
        <f t="shared" si="88"/>
        <v>10</v>
      </c>
      <c r="U1400" t="s">
        <v>573</v>
      </c>
    </row>
    <row r="1401" spans="1:21" x14ac:dyDescent="0.25">
      <c r="A1401" s="21">
        <v>45595</v>
      </c>
      <c r="B1401" s="21">
        <v>45595</v>
      </c>
      <c r="C1401" s="22" t="s">
        <v>8990</v>
      </c>
      <c r="D1401" s="22" t="s">
        <v>8996</v>
      </c>
      <c r="E1401" s="22" t="s">
        <v>4409</v>
      </c>
      <c r="F1401" s="22" t="s">
        <v>549</v>
      </c>
      <c r="G1401" s="23"/>
      <c r="H1401" s="23">
        <v>0</v>
      </c>
      <c r="I1401" s="23">
        <v>2503426779</v>
      </c>
      <c r="J1401" s="23">
        <v>0</v>
      </c>
      <c r="K1401" s="22" t="s">
        <v>5952</v>
      </c>
      <c r="L1401" s="22" t="s">
        <v>5953</v>
      </c>
      <c r="M1401" s="22" t="s">
        <v>3147</v>
      </c>
      <c r="N1401" s="22" t="s">
        <v>3158</v>
      </c>
      <c r="O1401" s="22" t="s">
        <v>8858</v>
      </c>
      <c r="P1401" s="22" t="s">
        <v>8858</v>
      </c>
      <c r="Q1401" s="22"/>
      <c r="R1401" s="22"/>
      <c r="S1401" s="8" t="str">
        <f t="shared" si="87"/>
        <v>632_HHMGF2</v>
      </c>
      <c r="T1401" s="8">
        <f t="shared" si="88"/>
        <v>10</v>
      </c>
      <c r="U1401" t="s">
        <v>573</v>
      </c>
    </row>
    <row r="1402" spans="1:21" x14ac:dyDescent="0.25">
      <c r="A1402" s="21">
        <v>45595</v>
      </c>
      <c r="B1402" s="21">
        <v>45595</v>
      </c>
      <c r="C1402" s="22" t="s">
        <v>8990</v>
      </c>
      <c r="D1402" s="22" t="s">
        <v>8997</v>
      </c>
      <c r="E1402" s="22" t="s">
        <v>4409</v>
      </c>
      <c r="F1402" s="22" t="s">
        <v>549</v>
      </c>
      <c r="G1402" s="23"/>
      <c r="H1402" s="23">
        <v>0</v>
      </c>
      <c r="I1402" s="23">
        <v>2556379898</v>
      </c>
      <c r="J1402" s="23">
        <v>0</v>
      </c>
      <c r="K1402" s="22" t="s">
        <v>5952</v>
      </c>
      <c r="L1402" s="22" t="s">
        <v>5953</v>
      </c>
      <c r="M1402" s="22" t="s">
        <v>3147</v>
      </c>
      <c r="N1402" s="22" t="s">
        <v>3158</v>
      </c>
      <c r="O1402" s="22" t="s">
        <v>8860</v>
      </c>
      <c r="P1402" s="22" t="s">
        <v>8860</v>
      </c>
      <c r="Q1402" s="22"/>
      <c r="R1402" s="22"/>
      <c r="S1402" s="8" t="str">
        <f t="shared" si="87"/>
        <v>632_HHMGF2</v>
      </c>
      <c r="T1402" s="8">
        <f t="shared" si="88"/>
        <v>10</v>
      </c>
      <c r="U1402" t="s">
        <v>573</v>
      </c>
    </row>
    <row r="1403" spans="1:21" x14ac:dyDescent="0.25">
      <c r="A1403" s="21">
        <v>45595</v>
      </c>
      <c r="B1403" s="21">
        <v>45595</v>
      </c>
      <c r="C1403" s="22" t="s">
        <v>8990</v>
      </c>
      <c r="D1403" s="22" t="s">
        <v>8998</v>
      </c>
      <c r="E1403" s="22" t="s">
        <v>4409</v>
      </c>
      <c r="F1403" s="22" t="s">
        <v>549</v>
      </c>
      <c r="G1403" s="23"/>
      <c r="H1403" s="23">
        <v>0</v>
      </c>
      <c r="I1403" s="23">
        <v>2624756667</v>
      </c>
      <c r="J1403" s="23">
        <v>0</v>
      </c>
      <c r="K1403" s="22" t="s">
        <v>5952</v>
      </c>
      <c r="L1403" s="22" t="s">
        <v>5953</v>
      </c>
      <c r="M1403" s="22" t="s">
        <v>3147</v>
      </c>
      <c r="N1403" s="22" t="s">
        <v>3158</v>
      </c>
      <c r="O1403" s="22" t="s">
        <v>8862</v>
      </c>
      <c r="P1403" s="22" t="s">
        <v>8862</v>
      </c>
      <c r="Q1403" s="22"/>
      <c r="R1403" s="22"/>
      <c r="S1403" s="8" t="str">
        <f t="shared" si="87"/>
        <v>632_HHMGF2</v>
      </c>
      <c r="T1403" s="8">
        <f t="shared" si="88"/>
        <v>10</v>
      </c>
      <c r="U1403" t="s">
        <v>573</v>
      </c>
    </row>
    <row r="1404" spans="1:21" x14ac:dyDescent="0.25">
      <c r="A1404" s="21">
        <v>45595</v>
      </c>
      <c r="B1404" s="21">
        <v>45595</v>
      </c>
      <c r="C1404" s="22" t="s">
        <v>8990</v>
      </c>
      <c r="D1404" s="22" t="s">
        <v>8999</v>
      </c>
      <c r="E1404" s="22" t="s">
        <v>4409</v>
      </c>
      <c r="F1404" s="22" t="s">
        <v>549</v>
      </c>
      <c r="G1404" s="23"/>
      <c r="H1404" s="23">
        <v>0</v>
      </c>
      <c r="I1404" s="23">
        <v>2707976747</v>
      </c>
      <c r="J1404" s="23">
        <v>0</v>
      </c>
      <c r="K1404" s="22" t="s">
        <v>5952</v>
      </c>
      <c r="L1404" s="22" t="s">
        <v>5953</v>
      </c>
      <c r="M1404" s="22" t="s">
        <v>3147</v>
      </c>
      <c r="N1404" s="22" t="s">
        <v>3158</v>
      </c>
      <c r="O1404" s="22" t="s">
        <v>8864</v>
      </c>
      <c r="P1404" s="22" t="s">
        <v>8864</v>
      </c>
      <c r="Q1404" s="22"/>
      <c r="R1404" s="22"/>
      <c r="S1404" s="8" t="str">
        <f t="shared" si="87"/>
        <v>632_HHMGF2</v>
      </c>
      <c r="T1404" s="8">
        <f t="shared" si="88"/>
        <v>10</v>
      </c>
      <c r="U1404" t="s">
        <v>573</v>
      </c>
    </row>
    <row r="1405" spans="1:21" x14ac:dyDescent="0.25">
      <c r="A1405" s="21">
        <v>45595</v>
      </c>
      <c r="B1405" s="21">
        <v>45595</v>
      </c>
      <c r="C1405" s="22" t="s">
        <v>8990</v>
      </c>
      <c r="D1405" s="22" t="s">
        <v>9000</v>
      </c>
      <c r="E1405" s="22" t="s">
        <v>4409</v>
      </c>
      <c r="F1405" s="22" t="s">
        <v>549</v>
      </c>
      <c r="G1405" s="23"/>
      <c r="H1405" s="23">
        <v>0</v>
      </c>
      <c r="I1405" s="23">
        <v>2762320967</v>
      </c>
      <c r="J1405" s="23">
        <v>0</v>
      </c>
      <c r="K1405" s="22" t="s">
        <v>5952</v>
      </c>
      <c r="L1405" s="22" t="s">
        <v>5953</v>
      </c>
      <c r="M1405" s="22" t="s">
        <v>3147</v>
      </c>
      <c r="N1405" s="22" t="s">
        <v>3158</v>
      </c>
      <c r="O1405" s="22" t="s">
        <v>8866</v>
      </c>
      <c r="P1405" s="22" t="s">
        <v>8866</v>
      </c>
      <c r="Q1405" s="22"/>
      <c r="R1405" s="22"/>
      <c r="S1405" s="8" t="str">
        <f t="shared" si="87"/>
        <v>632_HHMGF2</v>
      </c>
      <c r="T1405" s="8">
        <f t="shared" si="88"/>
        <v>10</v>
      </c>
      <c r="U1405" t="s">
        <v>573</v>
      </c>
    </row>
    <row r="1406" spans="1:21" x14ac:dyDescent="0.25">
      <c r="A1406" s="21">
        <v>45595</v>
      </c>
      <c r="B1406" s="21">
        <v>45595</v>
      </c>
      <c r="C1406" s="22" t="s">
        <v>8990</v>
      </c>
      <c r="D1406" s="22" t="s">
        <v>9001</v>
      </c>
      <c r="E1406" s="22" t="s">
        <v>4409</v>
      </c>
      <c r="F1406" s="22" t="s">
        <v>549</v>
      </c>
      <c r="G1406" s="23"/>
      <c r="H1406" s="23">
        <v>0</v>
      </c>
      <c r="I1406" s="23">
        <v>2827305752</v>
      </c>
      <c r="J1406" s="23">
        <v>0</v>
      </c>
      <c r="K1406" s="22" t="s">
        <v>5952</v>
      </c>
      <c r="L1406" s="22" t="s">
        <v>5953</v>
      </c>
      <c r="M1406" s="22" t="s">
        <v>3147</v>
      </c>
      <c r="N1406" s="22" t="s">
        <v>3158</v>
      </c>
      <c r="O1406" s="22" t="s">
        <v>8868</v>
      </c>
      <c r="P1406" s="22" t="s">
        <v>8868</v>
      </c>
      <c r="Q1406" s="22"/>
      <c r="R1406" s="22"/>
      <c r="S1406" s="8" t="str">
        <f t="shared" si="87"/>
        <v>632_HHMGF2</v>
      </c>
      <c r="T1406" s="8">
        <f t="shared" si="88"/>
        <v>10</v>
      </c>
      <c r="U1406" t="s">
        <v>573</v>
      </c>
    </row>
    <row r="1407" spans="1:21" x14ac:dyDescent="0.25">
      <c r="A1407" s="21">
        <v>45595</v>
      </c>
      <c r="B1407" s="21">
        <v>45595</v>
      </c>
      <c r="C1407" s="22" t="s">
        <v>8990</v>
      </c>
      <c r="D1407" s="22" t="s">
        <v>9002</v>
      </c>
      <c r="E1407" s="22" t="s">
        <v>4409</v>
      </c>
      <c r="F1407" s="22" t="s">
        <v>549</v>
      </c>
      <c r="G1407" s="23"/>
      <c r="H1407" s="23">
        <v>0</v>
      </c>
      <c r="I1407" s="23">
        <v>2892728349</v>
      </c>
      <c r="J1407" s="23">
        <v>0</v>
      </c>
      <c r="K1407" s="22" t="s">
        <v>5952</v>
      </c>
      <c r="L1407" s="22" t="s">
        <v>5953</v>
      </c>
      <c r="M1407" s="22" t="s">
        <v>3147</v>
      </c>
      <c r="N1407" s="22" t="s">
        <v>3158</v>
      </c>
      <c r="O1407" s="22" t="s">
        <v>8870</v>
      </c>
      <c r="P1407" s="22" t="s">
        <v>8870</v>
      </c>
      <c r="Q1407" s="22"/>
      <c r="R1407" s="22"/>
      <c r="S1407" s="8" t="str">
        <f t="shared" si="87"/>
        <v>632_HHMGF2</v>
      </c>
      <c r="T1407" s="8">
        <f t="shared" si="88"/>
        <v>10</v>
      </c>
      <c r="U1407" t="s">
        <v>573</v>
      </c>
    </row>
    <row r="1408" spans="1:21" x14ac:dyDescent="0.25">
      <c r="A1408" s="21">
        <v>45595</v>
      </c>
      <c r="B1408" s="21">
        <v>45595</v>
      </c>
      <c r="C1408" s="22" t="s">
        <v>8990</v>
      </c>
      <c r="D1408" s="22" t="s">
        <v>9003</v>
      </c>
      <c r="E1408" s="22" t="s">
        <v>4409</v>
      </c>
      <c r="F1408" s="22" t="s">
        <v>549</v>
      </c>
      <c r="G1408" s="23"/>
      <c r="H1408" s="23">
        <v>0</v>
      </c>
      <c r="I1408" s="23">
        <v>2970752751</v>
      </c>
      <c r="J1408" s="23">
        <v>0</v>
      </c>
      <c r="K1408" s="22" t="s">
        <v>5952</v>
      </c>
      <c r="L1408" s="22" t="s">
        <v>5953</v>
      </c>
      <c r="M1408" s="22" t="s">
        <v>3147</v>
      </c>
      <c r="N1408" s="22" t="s">
        <v>3158</v>
      </c>
      <c r="O1408" s="22" t="s">
        <v>8872</v>
      </c>
      <c r="P1408" s="22" t="s">
        <v>8872</v>
      </c>
      <c r="Q1408" s="22"/>
      <c r="R1408" s="22"/>
      <c r="S1408" s="8" t="str">
        <f t="shared" si="87"/>
        <v>632_HHMGF2</v>
      </c>
      <c r="T1408" s="8">
        <f t="shared" si="88"/>
        <v>10</v>
      </c>
      <c r="U1408" t="s">
        <v>573</v>
      </c>
    </row>
    <row r="1409" spans="1:21" x14ac:dyDescent="0.25">
      <c r="A1409" s="21">
        <v>45595</v>
      </c>
      <c r="B1409" s="21">
        <v>45595</v>
      </c>
      <c r="C1409" s="22" t="s">
        <v>8990</v>
      </c>
      <c r="D1409" s="22" t="s">
        <v>9004</v>
      </c>
      <c r="E1409" s="22" t="s">
        <v>4409</v>
      </c>
      <c r="F1409" s="22" t="s">
        <v>549</v>
      </c>
      <c r="G1409" s="23"/>
      <c r="H1409" s="23">
        <v>0</v>
      </c>
      <c r="I1409" s="23">
        <v>3036805766</v>
      </c>
      <c r="J1409" s="23">
        <v>0</v>
      </c>
      <c r="K1409" s="22" t="s">
        <v>5952</v>
      </c>
      <c r="L1409" s="22" t="s">
        <v>5953</v>
      </c>
      <c r="M1409" s="22" t="s">
        <v>3147</v>
      </c>
      <c r="N1409" s="22" t="s">
        <v>3158</v>
      </c>
      <c r="O1409" s="22" t="s">
        <v>8874</v>
      </c>
      <c r="P1409" s="22" t="s">
        <v>8874</v>
      </c>
      <c r="Q1409" s="22"/>
      <c r="R1409" s="22"/>
      <c r="S1409" s="8" t="str">
        <f t="shared" si="87"/>
        <v>632_HHMGF2</v>
      </c>
      <c r="T1409" s="8">
        <f t="shared" si="88"/>
        <v>10</v>
      </c>
      <c r="U1409" t="s">
        <v>573</v>
      </c>
    </row>
    <row r="1410" spans="1:21" x14ac:dyDescent="0.25">
      <c r="A1410" s="21">
        <v>45595</v>
      </c>
      <c r="B1410" s="21">
        <v>45595</v>
      </c>
      <c r="C1410" s="22" t="s">
        <v>8990</v>
      </c>
      <c r="D1410" s="22" t="s">
        <v>9005</v>
      </c>
      <c r="E1410" s="22" t="s">
        <v>4409</v>
      </c>
      <c r="F1410" s="22" t="s">
        <v>549</v>
      </c>
      <c r="G1410" s="23"/>
      <c r="H1410" s="23">
        <v>0</v>
      </c>
      <c r="I1410" s="23">
        <v>3104291432</v>
      </c>
      <c r="J1410" s="23">
        <v>0</v>
      </c>
      <c r="K1410" s="22" t="s">
        <v>5952</v>
      </c>
      <c r="L1410" s="22" t="s">
        <v>5953</v>
      </c>
      <c r="M1410" s="22" t="s">
        <v>3147</v>
      </c>
      <c r="N1410" s="22" t="s">
        <v>3158</v>
      </c>
      <c r="O1410" s="22" t="s">
        <v>8876</v>
      </c>
      <c r="P1410" s="22" t="s">
        <v>8876</v>
      </c>
      <c r="Q1410" s="22"/>
      <c r="R1410" s="22"/>
      <c r="S1410" s="8" t="str">
        <f t="shared" si="87"/>
        <v>632_HHMGF2</v>
      </c>
      <c r="T1410" s="8">
        <f t="shared" si="88"/>
        <v>10</v>
      </c>
      <c r="U1410" t="s">
        <v>573</v>
      </c>
    </row>
    <row r="1411" spans="1:21" x14ac:dyDescent="0.25">
      <c r="A1411" s="21">
        <v>45595</v>
      </c>
      <c r="B1411" s="21">
        <v>45595</v>
      </c>
      <c r="C1411" s="22" t="s">
        <v>8990</v>
      </c>
      <c r="D1411" s="22" t="s">
        <v>9006</v>
      </c>
      <c r="E1411" s="22" t="s">
        <v>4409</v>
      </c>
      <c r="F1411" s="22" t="s">
        <v>549</v>
      </c>
      <c r="G1411" s="23"/>
      <c r="H1411" s="23">
        <v>0</v>
      </c>
      <c r="I1411" s="23">
        <v>3167488305</v>
      </c>
      <c r="J1411" s="23">
        <v>0</v>
      </c>
      <c r="K1411" s="22" t="s">
        <v>5952</v>
      </c>
      <c r="L1411" s="22" t="s">
        <v>5953</v>
      </c>
      <c r="M1411" s="22" t="s">
        <v>3147</v>
      </c>
      <c r="N1411" s="22" t="s">
        <v>3158</v>
      </c>
      <c r="O1411" s="22" t="s">
        <v>8878</v>
      </c>
      <c r="P1411" s="22" t="s">
        <v>8878</v>
      </c>
      <c r="Q1411" s="22"/>
      <c r="R1411" s="22"/>
      <c r="S1411" s="8" t="str">
        <f t="shared" si="87"/>
        <v>632_HHMGF2</v>
      </c>
      <c r="T1411" s="8">
        <f t="shared" si="88"/>
        <v>10</v>
      </c>
      <c r="U1411" t="s">
        <v>573</v>
      </c>
    </row>
    <row r="1412" spans="1:21" x14ac:dyDescent="0.25">
      <c r="A1412" s="21">
        <v>45595</v>
      </c>
      <c r="B1412" s="21">
        <v>45595</v>
      </c>
      <c r="C1412" s="22" t="s">
        <v>8990</v>
      </c>
      <c r="D1412" s="22" t="s">
        <v>9007</v>
      </c>
      <c r="E1412" s="22" t="s">
        <v>4409</v>
      </c>
      <c r="F1412" s="22" t="s">
        <v>549</v>
      </c>
      <c r="G1412" s="23"/>
      <c r="H1412" s="23">
        <v>0</v>
      </c>
      <c r="I1412" s="23">
        <v>3197871041</v>
      </c>
      <c r="J1412" s="23">
        <v>0</v>
      </c>
      <c r="K1412" s="22" t="s">
        <v>5952</v>
      </c>
      <c r="L1412" s="22" t="s">
        <v>5953</v>
      </c>
      <c r="M1412" s="22" t="s">
        <v>3147</v>
      </c>
      <c r="N1412" s="22" t="s">
        <v>3158</v>
      </c>
      <c r="O1412" s="22" t="s">
        <v>8880</v>
      </c>
      <c r="P1412" s="22" t="s">
        <v>8880</v>
      </c>
      <c r="Q1412" s="22"/>
      <c r="R1412" s="22"/>
      <c r="S1412" s="8" t="str">
        <f t="shared" si="87"/>
        <v>632_HHMGF2</v>
      </c>
      <c r="T1412" s="8">
        <f t="shared" si="88"/>
        <v>10</v>
      </c>
      <c r="U1412" t="s">
        <v>573</v>
      </c>
    </row>
    <row r="1413" spans="1:21" x14ac:dyDescent="0.25">
      <c r="A1413" s="21">
        <v>45595</v>
      </c>
      <c r="B1413" s="21">
        <v>45595</v>
      </c>
      <c r="C1413" s="22" t="s">
        <v>9008</v>
      </c>
      <c r="D1413" s="22" t="s">
        <v>9009</v>
      </c>
      <c r="E1413" s="22" t="s">
        <v>4409</v>
      </c>
      <c r="F1413" s="22" t="s">
        <v>549</v>
      </c>
      <c r="G1413" s="23"/>
      <c r="H1413" s="23">
        <v>0</v>
      </c>
      <c r="I1413" s="23">
        <v>3214654962</v>
      </c>
      <c r="J1413" s="23">
        <v>0</v>
      </c>
      <c r="K1413" s="22" t="s">
        <v>5952</v>
      </c>
      <c r="L1413" s="22" t="s">
        <v>5953</v>
      </c>
      <c r="M1413" s="22" t="s">
        <v>3147</v>
      </c>
      <c r="N1413" s="22" t="s">
        <v>3158</v>
      </c>
      <c r="O1413" s="22" t="s">
        <v>8848</v>
      </c>
      <c r="P1413" s="22" t="s">
        <v>8848</v>
      </c>
      <c r="Q1413" s="22"/>
      <c r="R1413" s="22"/>
      <c r="S1413" s="8" t="str">
        <f t="shared" si="87"/>
        <v>632_HHMGF2</v>
      </c>
      <c r="T1413" s="8">
        <f t="shared" si="88"/>
        <v>10</v>
      </c>
      <c r="U1413" t="s">
        <v>573</v>
      </c>
    </row>
    <row r="1414" spans="1:21" x14ac:dyDescent="0.25">
      <c r="A1414" s="21">
        <v>45595</v>
      </c>
      <c r="B1414" s="21">
        <v>45595</v>
      </c>
      <c r="C1414" s="22" t="s">
        <v>9008</v>
      </c>
      <c r="D1414" s="22" t="s">
        <v>9010</v>
      </c>
      <c r="E1414" s="22" t="s">
        <v>4409</v>
      </c>
      <c r="F1414" s="22" t="s">
        <v>549</v>
      </c>
      <c r="G1414" s="23"/>
      <c r="H1414" s="23">
        <v>0</v>
      </c>
      <c r="I1414" s="23">
        <v>3230502910</v>
      </c>
      <c r="J1414" s="23">
        <v>0</v>
      </c>
      <c r="K1414" s="22" t="s">
        <v>5952</v>
      </c>
      <c r="L1414" s="22" t="s">
        <v>5953</v>
      </c>
      <c r="M1414" s="22" t="s">
        <v>3147</v>
      </c>
      <c r="N1414" s="22" t="s">
        <v>3158</v>
      </c>
      <c r="O1414" s="22" t="s">
        <v>8850</v>
      </c>
      <c r="P1414" s="22" t="s">
        <v>8850</v>
      </c>
      <c r="Q1414" s="22"/>
      <c r="R1414" s="22"/>
      <c r="S1414" s="8" t="str">
        <f t="shared" si="87"/>
        <v>632_HHMGF2</v>
      </c>
      <c r="T1414" s="8">
        <f t="shared" si="88"/>
        <v>10</v>
      </c>
      <c r="U1414" t="s">
        <v>573</v>
      </c>
    </row>
    <row r="1415" spans="1:21" x14ac:dyDescent="0.25">
      <c r="A1415" s="21">
        <v>45595</v>
      </c>
      <c r="B1415" s="21">
        <v>45595</v>
      </c>
      <c r="C1415" s="22" t="s">
        <v>9008</v>
      </c>
      <c r="D1415" s="22" t="s">
        <v>9011</v>
      </c>
      <c r="E1415" s="22" t="s">
        <v>4409</v>
      </c>
      <c r="F1415" s="22" t="s">
        <v>549</v>
      </c>
      <c r="G1415" s="23"/>
      <c r="H1415" s="23">
        <v>0</v>
      </c>
      <c r="I1415" s="23">
        <v>3247266821</v>
      </c>
      <c r="J1415" s="23">
        <v>0</v>
      </c>
      <c r="K1415" s="22" t="s">
        <v>5952</v>
      </c>
      <c r="L1415" s="22" t="s">
        <v>5953</v>
      </c>
      <c r="M1415" s="22" t="s">
        <v>3147</v>
      </c>
      <c r="N1415" s="22" t="s">
        <v>3158</v>
      </c>
      <c r="O1415" s="22" t="s">
        <v>8852</v>
      </c>
      <c r="P1415" s="22" t="s">
        <v>8852</v>
      </c>
      <c r="Q1415" s="22"/>
      <c r="R1415" s="22"/>
      <c r="S1415" s="8" t="str">
        <f t="shared" si="87"/>
        <v>632_HHMGF2</v>
      </c>
      <c r="T1415" s="8">
        <f t="shared" si="88"/>
        <v>10</v>
      </c>
      <c r="U1415" t="s">
        <v>573</v>
      </c>
    </row>
    <row r="1416" spans="1:21" x14ac:dyDescent="0.25">
      <c r="A1416" s="21">
        <v>45595</v>
      </c>
      <c r="B1416" s="21">
        <v>45595</v>
      </c>
      <c r="C1416" s="22" t="s">
        <v>9008</v>
      </c>
      <c r="D1416" s="22" t="s">
        <v>9012</v>
      </c>
      <c r="E1416" s="22" t="s">
        <v>4409</v>
      </c>
      <c r="F1416" s="22" t="s">
        <v>549</v>
      </c>
      <c r="G1416" s="23"/>
      <c r="H1416" s="23">
        <v>0</v>
      </c>
      <c r="I1416" s="23">
        <v>3269864046</v>
      </c>
      <c r="J1416" s="23">
        <v>0</v>
      </c>
      <c r="K1416" s="22" t="s">
        <v>5952</v>
      </c>
      <c r="L1416" s="22" t="s">
        <v>5953</v>
      </c>
      <c r="M1416" s="22" t="s">
        <v>3147</v>
      </c>
      <c r="N1416" s="22" t="s">
        <v>3158</v>
      </c>
      <c r="O1416" s="22" t="s">
        <v>8854</v>
      </c>
      <c r="P1416" s="22" t="s">
        <v>8854</v>
      </c>
      <c r="Q1416" s="22"/>
      <c r="R1416" s="22"/>
      <c r="S1416" s="8" t="str">
        <f t="shared" ref="S1416:S1447" si="89">+M1416</f>
        <v>632_HHMGF2</v>
      </c>
      <c r="T1416" s="8">
        <f t="shared" ref="T1416:T1447" si="90">+MONTH(A1416)</f>
        <v>10</v>
      </c>
      <c r="U1416" t="s">
        <v>573</v>
      </c>
    </row>
    <row r="1417" spans="1:21" x14ac:dyDescent="0.25">
      <c r="A1417" s="21">
        <v>45595</v>
      </c>
      <c r="B1417" s="21">
        <v>45595</v>
      </c>
      <c r="C1417" s="22" t="s">
        <v>9008</v>
      </c>
      <c r="D1417" s="22" t="s">
        <v>9013</v>
      </c>
      <c r="E1417" s="22" t="s">
        <v>4409</v>
      </c>
      <c r="F1417" s="22" t="s">
        <v>549</v>
      </c>
      <c r="G1417" s="23"/>
      <c r="H1417" s="23">
        <v>0</v>
      </c>
      <c r="I1417" s="23">
        <v>3290840684</v>
      </c>
      <c r="J1417" s="23">
        <v>0</v>
      </c>
      <c r="K1417" s="22" t="s">
        <v>5952</v>
      </c>
      <c r="L1417" s="22" t="s">
        <v>5953</v>
      </c>
      <c r="M1417" s="22" t="s">
        <v>3147</v>
      </c>
      <c r="N1417" s="22" t="s">
        <v>3158</v>
      </c>
      <c r="O1417" s="22" t="s">
        <v>8856</v>
      </c>
      <c r="P1417" s="22" t="s">
        <v>8856</v>
      </c>
      <c r="Q1417" s="22"/>
      <c r="R1417" s="22"/>
      <c r="S1417" s="8" t="str">
        <f t="shared" si="89"/>
        <v>632_HHMGF2</v>
      </c>
      <c r="T1417" s="8">
        <f t="shared" si="90"/>
        <v>10</v>
      </c>
      <c r="U1417" t="s">
        <v>573</v>
      </c>
    </row>
    <row r="1418" spans="1:21" x14ac:dyDescent="0.25">
      <c r="A1418" s="21">
        <v>45595</v>
      </c>
      <c r="B1418" s="21">
        <v>45595</v>
      </c>
      <c r="C1418" s="22" t="s">
        <v>9008</v>
      </c>
      <c r="D1418" s="22" t="s">
        <v>9014</v>
      </c>
      <c r="E1418" s="22" t="s">
        <v>4409</v>
      </c>
      <c r="F1418" s="22" t="s">
        <v>549</v>
      </c>
      <c r="G1418" s="23"/>
      <c r="H1418" s="23">
        <v>0</v>
      </c>
      <c r="I1418" s="23">
        <v>3303806963</v>
      </c>
      <c r="J1418" s="23">
        <v>0</v>
      </c>
      <c r="K1418" s="22" t="s">
        <v>5952</v>
      </c>
      <c r="L1418" s="22" t="s">
        <v>5953</v>
      </c>
      <c r="M1418" s="22" t="s">
        <v>3147</v>
      </c>
      <c r="N1418" s="22" t="s">
        <v>3158</v>
      </c>
      <c r="O1418" s="22" t="s">
        <v>8858</v>
      </c>
      <c r="P1418" s="22" t="s">
        <v>8858</v>
      </c>
      <c r="Q1418" s="22"/>
      <c r="R1418" s="22"/>
      <c r="S1418" s="8" t="str">
        <f t="shared" si="89"/>
        <v>632_HHMGF2</v>
      </c>
      <c r="T1418" s="8">
        <f t="shared" si="90"/>
        <v>10</v>
      </c>
      <c r="U1418" t="s">
        <v>573</v>
      </c>
    </row>
    <row r="1419" spans="1:21" x14ac:dyDescent="0.25">
      <c r="A1419" s="21">
        <v>45595</v>
      </c>
      <c r="B1419" s="21">
        <v>45595</v>
      </c>
      <c r="C1419" s="22" t="s">
        <v>9008</v>
      </c>
      <c r="D1419" s="22" t="s">
        <v>9015</v>
      </c>
      <c r="E1419" s="22" t="s">
        <v>4409</v>
      </c>
      <c r="F1419" s="22" t="s">
        <v>549</v>
      </c>
      <c r="G1419" s="23"/>
      <c r="H1419" s="23">
        <v>0</v>
      </c>
      <c r="I1419" s="23">
        <v>3317045243</v>
      </c>
      <c r="J1419" s="23">
        <v>0</v>
      </c>
      <c r="K1419" s="22" t="s">
        <v>5952</v>
      </c>
      <c r="L1419" s="22" t="s">
        <v>5953</v>
      </c>
      <c r="M1419" s="22" t="s">
        <v>3147</v>
      </c>
      <c r="N1419" s="22" t="s">
        <v>3158</v>
      </c>
      <c r="O1419" s="22" t="s">
        <v>8860</v>
      </c>
      <c r="P1419" s="22" t="s">
        <v>8860</v>
      </c>
      <c r="Q1419" s="22"/>
      <c r="R1419" s="22"/>
      <c r="S1419" s="8" t="str">
        <f t="shared" si="89"/>
        <v>632_HHMGF2</v>
      </c>
      <c r="T1419" s="8">
        <f t="shared" si="90"/>
        <v>10</v>
      </c>
      <c r="U1419" t="s">
        <v>573</v>
      </c>
    </row>
    <row r="1420" spans="1:21" x14ac:dyDescent="0.25">
      <c r="A1420" s="21">
        <v>45595</v>
      </c>
      <c r="B1420" s="21">
        <v>45595</v>
      </c>
      <c r="C1420" s="22" t="s">
        <v>9008</v>
      </c>
      <c r="D1420" s="22" t="s">
        <v>9016</v>
      </c>
      <c r="E1420" s="22" t="s">
        <v>4409</v>
      </c>
      <c r="F1420" s="22" t="s">
        <v>549</v>
      </c>
      <c r="G1420" s="23"/>
      <c r="H1420" s="23">
        <v>0</v>
      </c>
      <c r="I1420" s="23">
        <v>3334139435</v>
      </c>
      <c r="J1420" s="23">
        <v>0</v>
      </c>
      <c r="K1420" s="22" t="s">
        <v>5952</v>
      </c>
      <c r="L1420" s="22" t="s">
        <v>5953</v>
      </c>
      <c r="M1420" s="22" t="s">
        <v>3147</v>
      </c>
      <c r="N1420" s="22" t="s">
        <v>3158</v>
      </c>
      <c r="O1420" s="22" t="s">
        <v>8862</v>
      </c>
      <c r="P1420" s="22" t="s">
        <v>8862</v>
      </c>
      <c r="Q1420" s="22"/>
      <c r="R1420" s="22"/>
      <c r="S1420" s="8" t="str">
        <f t="shared" si="89"/>
        <v>632_HHMGF2</v>
      </c>
      <c r="T1420" s="8">
        <f t="shared" si="90"/>
        <v>10</v>
      </c>
      <c r="U1420" t="s">
        <v>573</v>
      </c>
    </row>
    <row r="1421" spans="1:21" x14ac:dyDescent="0.25">
      <c r="A1421" s="21">
        <v>45595</v>
      </c>
      <c r="B1421" s="21">
        <v>45595</v>
      </c>
      <c r="C1421" s="22" t="s">
        <v>9008</v>
      </c>
      <c r="D1421" s="22" t="s">
        <v>9017</v>
      </c>
      <c r="E1421" s="22" t="s">
        <v>4409</v>
      </c>
      <c r="F1421" s="22" t="s">
        <v>549</v>
      </c>
      <c r="G1421" s="23"/>
      <c r="H1421" s="23">
        <v>0</v>
      </c>
      <c r="I1421" s="23">
        <v>3354944455</v>
      </c>
      <c r="J1421" s="23">
        <v>0</v>
      </c>
      <c r="K1421" s="22" t="s">
        <v>5952</v>
      </c>
      <c r="L1421" s="22" t="s">
        <v>5953</v>
      </c>
      <c r="M1421" s="22" t="s">
        <v>3147</v>
      </c>
      <c r="N1421" s="22" t="s">
        <v>3158</v>
      </c>
      <c r="O1421" s="22" t="s">
        <v>8864</v>
      </c>
      <c r="P1421" s="22" t="s">
        <v>8864</v>
      </c>
      <c r="Q1421" s="22"/>
      <c r="R1421" s="22"/>
      <c r="S1421" s="8" t="str">
        <f t="shared" si="89"/>
        <v>632_HHMGF2</v>
      </c>
      <c r="T1421" s="8">
        <f t="shared" si="90"/>
        <v>10</v>
      </c>
      <c r="U1421" t="s">
        <v>573</v>
      </c>
    </row>
    <row r="1422" spans="1:21" x14ac:dyDescent="0.25">
      <c r="A1422" s="21">
        <v>45595</v>
      </c>
      <c r="B1422" s="21">
        <v>45595</v>
      </c>
      <c r="C1422" s="22" t="s">
        <v>9008</v>
      </c>
      <c r="D1422" s="22" t="s">
        <v>9018</v>
      </c>
      <c r="E1422" s="22" t="s">
        <v>4409</v>
      </c>
      <c r="F1422" s="22" t="s">
        <v>549</v>
      </c>
      <c r="G1422" s="23"/>
      <c r="H1422" s="23">
        <v>0</v>
      </c>
      <c r="I1422" s="23">
        <v>3368530510</v>
      </c>
      <c r="J1422" s="23">
        <v>0</v>
      </c>
      <c r="K1422" s="22" t="s">
        <v>5952</v>
      </c>
      <c r="L1422" s="22" t="s">
        <v>5953</v>
      </c>
      <c r="M1422" s="22" t="s">
        <v>3147</v>
      </c>
      <c r="N1422" s="22" t="s">
        <v>3158</v>
      </c>
      <c r="O1422" s="22" t="s">
        <v>8866</v>
      </c>
      <c r="P1422" s="22" t="s">
        <v>8866</v>
      </c>
      <c r="Q1422" s="22"/>
      <c r="R1422" s="22"/>
      <c r="S1422" s="8" t="str">
        <f t="shared" si="89"/>
        <v>632_HHMGF2</v>
      </c>
      <c r="T1422" s="8">
        <f t="shared" si="90"/>
        <v>10</v>
      </c>
      <c r="U1422" t="s">
        <v>573</v>
      </c>
    </row>
    <row r="1423" spans="1:21" x14ac:dyDescent="0.25">
      <c r="A1423" s="21">
        <v>45595</v>
      </c>
      <c r="B1423" s="21">
        <v>45595</v>
      </c>
      <c r="C1423" s="22" t="s">
        <v>9008</v>
      </c>
      <c r="D1423" s="22" t="s">
        <v>9019</v>
      </c>
      <c r="E1423" s="22" t="s">
        <v>4409</v>
      </c>
      <c r="F1423" s="22" t="s">
        <v>549</v>
      </c>
      <c r="G1423" s="23"/>
      <c r="H1423" s="23">
        <v>0</v>
      </c>
      <c r="I1423" s="23">
        <v>3384776706</v>
      </c>
      <c r="J1423" s="23">
        <v>0</v>
      </c>
      <c r="K1423" s="22" t="s">
        <v>5952</v>
      </c>
      <c r="L1423" s="22" t="s">
        <v>5953</v>
      </c>
      <c r="M1423" s="22" t="s">
        <v>3147</v>
      </c>
      <c r="N1423" s="22" t="s">
        <v>3158</v>
      </c>
      <c r="O1423" s="22" t="s">
        <v>8868</v>
      </c>
      <c r="P1423" s="22" t="s">
        <v>8868</v>
      </c>
      <c r="Q1423" s="22"/>
      <c r="R1423" s="22"/>
      <c r="S1423" s="8" t="str">
        <f t="shared" si="89"/>
        <v>632_HHMGF2</v>
      </c>
      <c r="T1423" s="8">
        <f t="shared" si="90"/>
        <v>10</v>
      </c>
      <c r="U1423" t="s">
        <v>573</v>
      </c>
    </row>
    <row r="1424" spans="1:21" x14ac:dyDescent="0.25">
      <c r="A1424" s="21">
        <v>45595</v>
      </c>
      <c r="B1424" s="21">
        <v>45595</v>
      </c>
      <c r="C1424" s="22" t="s">
        <v>9008</v>
      </c>
      <c r="D1424" s="22" t="s">
        <v>9020</v>
      </c>
      <c r="E1424" s="22" t="s">
        <v>4409</v>
      </c>
      <c r="F1424" s="22" t="s">
        <v>549</v>
      </c>
      <c r="G1424" s="23"/>
      <c r="H1424" s="23">
        <v>0</v>
      </c>
      <c r="I1424" s="23">
        <v>3401132355</v>
      </c>
      <c r="J1424" s="23">
        <v>0</v>
      </c>
      <c r="K1424" s="22" t="s">
        <v>5952</v>
      </c>
      <c r="L1424" s="22" t="s">
        <v>5953</v>
      </c>
      <c r="M1424" s="22" t="s">
        <v>3147</v>
      </c>
      <c r="N1424" s="22" t="s">
        <v>3158</v>
      </c>
      <c r="O1424" s="22" t="s">
        <v>8870</v>
      </c>
      <c r="P1424" s="22" t="s">
        <v>8870</v>
      </c>
      <c r="Q1424" s="22"/>
      <c r="R1424" s="22"/>
      <c r="S1424" s="8" t="str">
        <f t="shared" si="89"/>
        <v>632_HHMGF2</v>
      </c>
      <c r="T1424" s="8">
        <f t="shared" si="90"/>
        <v>10</v>
      </c>
      <c r="U1424" t="s">
        <v>573</v>
      </c>
    </row>
    <row r="1425" spans="1:21" x14ac:dyDescent="0.25">
      <c r="A1425" s="21">
        <v>45595</v>
      </c>
      <c r="B1425" s="21">
        <v>45595</v>
      </c>
      <c r="C1425" s="22" t="s">
        <v>9008</v>
      </c>
      <c r="D1425" s="22" t="s">
        <v>9021</v>
      </c>
      <c r="E1425" s="22" t="s">
        <v>4409</v>
      </c>
      <c r="F1425" s="22" t="s">
        <v>549</v>
      </c>
      <c r="G1425" s="23"/>
      <c r="H1425" s="23">
        <v>0</v>
      </c>
      <c r="I1425" s="23">
        <v>3420638456</v>
      </c>
      <c r="J1425" s="23">
        <v>0</v>
      </c>
      <c r="K1425" s="22" t="s">
        <v>5952</v>
      </c>
      <c r="L1425" s="22" t="s">
        <v>5953</v>
      </c>
      <c r="M1425" s="22" t="s">
        <v>3147</v>
      </c>
      <c r="N1425" s="22" t="s">
        <v>3158</v>
      </c>
      <c r="O1425" s="22" t="s">
        <v>8872</v>
      </c>
      <c r="P1425" s="22" t="s">
        <v>8872</v>
      </c>
      <c r="Q1425" s="22"/>
      <c r="R1425" s="22"/>
      <c r="S1425" s="8" t="str">
        <f t="shared" si="89"/>
        <v>632_HHMGF2</v>
      </c>
      <c r="T1425" s="8">
        <f t="shared" si="90"/>
        <v>10</v>
      </c>
      <c r="U1425" t="s">
        <v>573</v>
      </c>
    </row>
    <row r="1426" spans="1:21" x14ac:dyDescent="0.25">
      <c r="A1426" s="21">
        <v>45595</v>
      </c>
      <c r="B1426" s="21">
        <v>45595</v>
      </c>
      <c r="C1426" s="22" t="s">
        <v>9008</v>
      </c>
      <c r="D1426" s="22" t="s">
        <v>9022</v>
      </c>
      <c r="E1426" s="22" t="s">
        <v>4409</v>
      </c>
      <c r="F1426" s="22" t="s">
        <v>549</v>
      </c>
      <c r="G1426" s="23"/>
      <c r="H1426" s="23">
        <v>0</v>
      </c>
      <c r="I1426" s="23">
        <v>3437151710</v>
      </c>
      <c r="J1426" s="23">
        <v>0</v>
      </c>
      <c r="K1426" s="22" t="s">
        <v>5952</v>
      </c>
      <c r="L1426" s="22" t="s">
        <v>5953</v>
      </c>
      <c r="M1426" s="22" t="s">
        <v>3147</v>
      </c>
      <c r="N1426" s="22" t="s">
        <v>3158</v>
      </c>
      <c r="O1426" s="22" t="s">
        <v>8874</v>
      </c>
      <c r="P1426" s="22" t="s">
        <v>8874</v>
      </c>
      <c r="Q1426" s="22"/>
      <c r="R1426" s="22"/>
      <c r="S1426" s="8" t="str">
        <f t="shared" si="89"/>
        <v>632_HHMGF2</v>
      </c>
      <c r="T1426" s="8">
        <f t="shared" si="90"/>
        <v>10</v>
      </c>
      <c r="U1426" t="s">
        <v>573</v>
      </c>
    </row>
    <row r="1427" spans="1:21" x14ac:dyDescent="0.25">
      <c r="A1427" s="21">
        <v>45595</v>
      </c>
      <c r="B1427" s="21">
        <v>45595</v>
      </c>
      <c r="C1427" s="22" t="s">
        <v>9008</v>
      </c>
      <c r="D1427" s="22" t="s">
        <v>9023</v>
      </c>
      <c r="E1427" s="22" t="s">
        <v>4409</v>
      </c>
      <c r="F1427" s="22" t="s">
        <v>549</v>
      </c>
      <c r="G1427" s="23"/>
      <c r="H1427" s="23">
        <v>0</v>
      </c>
      <c r="I1427" s="23">
        <v>3454023126</v>
      </c>
      <c r="J1427" s="23">
        <v>0</v>
      </c>
      <c r="K1427" s="22" t="s">
        <v>5952</v>
      </c>
      <c r="L1427" s="22" t="s">
        <v>5953</v>
      </c>
      <c r="M1427" s="22" t="s">
        <v>3147</v>
      </c>
      <c r="N1427" s="22" t="s">
        <v>3158</v>
      </c>
      <c r="O1427" s="22" t="s">
        <v>8876</v>
      </c>
      <c r="P1427" s="22" t="s">
        <v>8876</v>
      </c>
      <c r="Q1427" s="22"/>
      <c r="R1427" s="22"/>
      <c r="S1427" s="8" t="str">
        <f t="shared" si="89"/>
        <v>632_HHMGF2</v>
      </c>
      <c r="T1427" s="8">
        <f t="shared" si="90"/>
        <v>10</v>
      </c>
      <c r="U1427" t="s">
        <v>573</v>
      </c>
    </row>
    <row r="1428" spans="1:21" x14ac:dyDescent="0.25">
      <c r="A1428" s="21">
        <v>45595</v>
      </c>
      <c r="B1428" s="21">
        <v>45595</v>
      </c>
      <c r="C1428" s="22" t="s">
        <v>9008</v>
      </c>
      <c r="D1428" s="22" t="s">
        <v>9024</v>
      </c>
      <c r="E1428" s="22" t="s">
        <v>4409</v>
      </c>
      <c r="F1428" s="22" t="s">
        <v>549</v>
      </c>
      <c r="G1428" s="23"/>
      <c r="H1428" s="23">
        <v>0</v>
      </c>
      <c r="I1428" s="23">
        <v>3469822344</v>
      </c>
      <c r="J1428" s="23">
        <v>0</v>
      </c>
      <c r="K1428" s="22" t="s">
        <v>5952</v>
      </c>
      <c r="L1428" s="22" t="s">
        <v>5953</v>
      </c>
      <c r="M1428" s="22" t="s">
        <v>3147</v>
      </c>
      <c r="N1428" s="22" t="s">
        <v>3158</v>
      </c>
      <c r="O1428" s="22" t="s">
        <v>8878</v>
      </c>
      <c r="P1428" s="22" t="s">
        <v>8878</v>
      </c>
      <c r="Q1428" s="22"/>
      <c r="R1428" s="22"/>
      <c r="S1428" s="8" t="str">
        <f t="shared" si="89"/>
        <v>632_HHMGF2</v>
      </c>
      <c r="T1428" s="8">
        <f t="shared" si="90"/>
        <v>10</v>
      </c>
      <c r="U1428" t="s">
        <v>573</v>
      </c>
    </row>
    <row r="1429" spans="1:21" x14ac:dyDescent="0.25">
      <c r="A1429" s="21">
        <v>45595</v>
      </c>
      <c r="B1429" s="21">
        <v>45595</v>
      </c>
      <c r="C1429" s="22" t="s">
        <v>9008</v>
      </c>
      <c r="D1429" s="22" t="s">
        <v>9025</v>
      </c>
      <c r="E1429" s="22" t="s">
        <v>4409</v>
      </c>
      <c r="F1429" s="22" t="s">
        <v>549</v>
      </c>
      <c r="G1429" s="23"/>
      <c r="H1429" s="23">
        <v>0</v>
      </c>
      <c r="I1429" s="23">
        <v>3477418028</v>
      </c>
      <c r="J1429" s="23">
        <v>0</v>
      </c>
      <c r="K1429" s="22" t="s">
        <v>5952</v>
      </c>
      <c r="L1429" s="22" t="s">
        <v>5953</v>
      </c>
      <c r="M1429" s="22" t="s">
        <v>3147</v>
      </c>
      <c r="N1429" s="22" t="s">
        <v>3158</v>
      </c>
      <c r="O1429" s="22" t="s">
        <v>8880</v>
      </c>
      <c r="P1429" s="22" t="s">
        <v>8880</v>
      </c>
      <c r="Q1429" s="22"/>
      <c r="R1429" s="22"/>
      <c r="S1429" s="8" t="str">
        <f t="shared" si="89"/>
        <v>632_HHMGF2</v>
      </c>
      <c r="T1429" s="8">
        <f t="shared" si="90"/>
        <v>10</v>
      </c>
      <c r="U1429" t="s">
        <v>573</v>
      </c>
    </row>
    <row r="1430" spans="1:21" x14ac:dyDescent="0.25">
      <c r="A1430" s="21">
        <v>45596</v>
      </c>
      <c r="B1430" s="21">
        <v>45596</v>
      </c>
      <c r="C1430" s="22" t="s">
        <v>9026</v>
      </c>
      <c r="D1430" s="22" t="s">
        <v>9027</v>
      </c>
      <c r="E1430" s="22" t="s">
        <v>4409</v>
      </c>
      <c r="F1430" s="22" t="s">
        <v>748</v>
      </c>
      <c r="G1430" s="23">
        <v>64252013</v>
      </c>
      <c r="H1430" s="23">
        <v>0</v>
      </c>
      <c r="I1430" s="23">
        <v>3541670041</v>
      </c>
      <c r="J1430" s="23">
        <v>0</v>
      </c>
      <c r="K1430" s="22"/>
      <c r="L1430" s="22"/>
      <c r="M1430" s="22" t="s">
        <v>3147</v>
      </c>
      <c r="N1430" s="22" t="s">
        <v>3158</v>
      </c>
      <c r="O1430" s="22" t="s">
        <v>5774</v>
      </c>
      <c r="P1430" s="22" t="s">
        <v>5774</v>
      </c>
      <c r="Q1430" s="22"/>
      <c r="R1430" s="22"/>
      <c r="S1430" s="8" t="str">
        <f t="shared" si="89"/>
        <v>632_HHMGF2</v>
      </c>
      <c r="T1430" s="8">
        <f t="shared" si="90"/>
        <v>10</v>
      </c>
      <c r="U1430" t="s">
        <v>573</v>
      </c>
    </row>
    <row r="1431" spans="1:21" x14ac:dyDescent="0.25">
      <c r="A1431" s="21">
        <v>45596</v>
      </c>
      <c r="B1431" s="21">
        <v>45596</v>
      </c>
      <c r="C1431" s="22" t="s">
        <v>9028</v>
      </c>
      <c r="D1431" s="22" t="s">
        <v>9029</v>
      </c>
      <c r="E1431" s="22" t="s">
        <v>4409</v>
      </c>
      <c r="F1431" s="22" t="s">
        <v>748</v>
      </c>
      <c r="G1431" s="23">
        <v>42136335</v>
      </c>
      <c r="H1431" s="23">
        <v>0</v>
      </c>
      <c r="I1431" s="23">
        <v>3583806376</v>
      </c>
      <c r="J1431" s="23">
        <v>0</v>
      </c>
      <c r="K1431" s="22"/>
      <c r="L1431" s="22"/>
      <c r="M1431" s="22" t="s">
        <v>3147</v>
      </c>
      <c r="N1431" s="22" t="s">
        <v>3158</v>
      </c>
      <c r="O1431" s="22" t="s">
        <v>5729</v>
      </c>
      <c r="P1431" s="22" t="s">
        <v>5729</v>
      </c>
      <c r="Q1431" s="22"/>
      <c r="R1431" s="22"/>
      <c r="S1431" s="8" t="str">
        <f t="shared" si="89"/>
        <v>632_HHMGF2</v>
      </c>
      <c r="T1431" s="8">
        <f t="shared" si="90"/>
        <v>10</v>
      </c>
      <c r="U1431" t="s">
        <v>573</v>
      </c>
    </row>
    <row r="1432" spans="1:21" x14ac:dyDescent="0.25">
      <c r="A1432" s="21">
        <v>45596</v>
      </c>
      <c r="B1432" s="21">
        <v>45596</v>
      </c>
      <c r="C1432" s="22" t="s">
        <v>9030</v>
      </c>
      <c r="D1432" s="22" t="s">
        <v>9031</v>
      </c>
      <c r="E1432" s="22" t="s">
        <v>4409</v>
      </c>
      <c r="F1432" s="22" t="s">
        <v>748</v>
      </c>
      <c r="G1432" s="23">
        <v>41523186</v>
      </c>
      <c r="H1432" s="23">
        <v>0</v>
      </c>
      <c r="I1432" s="23">
        <v>3625329562</v>
      </c>
      <c r="J1432" s="23">
        <v>0</v>
      </c>
      <c r="K1432" s="22"/>
      <c r="L1432" s="22"/>
      <c r="M1432" s="22" t="s">
        <v>3147</v>
      </c>
      <c r="N1432" s="22" t="s">
        <v>3158</v>
      </c>
      <c r="O1432" s="22" t="s">
        <v>5733</v>
      </c>
      <c r="P1432" s="22" t="s">
        <v>5733</v>
      </c>
      <c r="Q1432" s="22"/>
      <c r="R1432" s="22"/>
      <c r="S1432" s="8" t="str">
        <f t="shared" si="89"/>
        <v>632_HHMGF2</v>
      </c>
      <c r="T1432" s="8">
        <f t="shared" si="90"/>
        <v>10</v>
      </c>
      <c r="U1432" t="s">
        <v>573</v>
      </c>
    </row>
    <row r="1433" spans="1:21" x14ac:dyDescent="0.25">
      <c r="A1433" s="21">
        <v>45596</v>
      </c>
      <c r="B1433" s="21">
        <v>45596</v>
      </c>
      <c r="C1433" s="22" t="s">
        <v>9030</v>
      </c>
      <c r="D1433" s="22" t="s">
        <v>9032</v>
      </c>
      <c r="E1433" s="22" t="s">
        <v>4409</v>
      </c>
      <c r="F1433" s="22" t="s">
        <v>748</v>
      </c>
      <c r="G1433" s="23">
        <v>131788896</v>
      </c>
      <c r="H1433" s="23">
        <v>0</v>
      </c>
      <c r="I1433" s="23">
        <v>3757118458</v>
      </c>
      <c r="J1433" s="23">
        <v>0</v>
      </c>
      <c r="K1433" s="22"/>
      <c r="L1433" s="22"/>
      <c r="M1433" s="22" t="s">
        <v>3147</v>
      </c>
      <c r="N1433" s="22" t="s">
        <v>3158</v>
      </c>
      <c r="O1433" s="22" t="s">
        <v>5748</v>
      </c>
      <c r="P1433" s="22" t="s">
        <v>5748</v>
      </c>
      <c r="Q1433" s="22"/>
      <c r="R1433" s="22"/>
      <c r="S1433" s="8" t="str">
        <f t="shared" si="89"/>
        <v>632_HHMGF2</v>
      </c>
      <c r="T1433" s="8">
        <f t="shared" si="90"/>
        <v>10</v>
      </c>
      <c r="U1433" t="s">
        <v>573</v>
      </c>
    </row>
    <row r="1434" spans="1:21" x14ac:dyDescent="0.25">
      <c r="A1434" s="21">
        <v>45596</v>
      </c>
      <c r="B1434" s="21">
        <v>45596</v>
      </c>
      <c r="C1434" s="22" t="s">
        <v>9033</v>
      </c>
      <c r="D1434" s="22" t="s">
        <v>9034</v>
      </c>
      <c r="E1434" s="22" t="s">
        <v>4409</v>
      </c>
      <c r="F1434" s="22" t="s">
        <v>748</v>
      </c>
      <c r="G1434" s="23">
        <v>89047345</v>
      </c>
      <c r="H1434" s="23">
        <v>0</v>
      </c>
      <c r="I1434" s="23">
        <v>3846165803</v>
      </c>
      <c r="J1434" s="23">
        <v>0</v>
      </c>
      <c r="K1434" s="22"/>
      <c r="L1434" s="22"/>
      <c r="M1434" s="22" t="s">
        <v>3147</v>
      </c>
      <c r="N1434" s="22" t="s">
        <v>3158</v>
      </c>
      <c r="O1434" s="22" t="s">
        <v>5739</v>
      </c>
      <c r="P1434" s="22" t="s">
        <v>5739</v>
      </c>
      <c r="Q1434" s="22"/>
      <c r="R1434" s="22"/>
      <c r="S1434" s="8" t="str">
        <f t="shared" si="89"/>
        <v>632_HHMGF2</v>
      </c>
      <c r="T1434" s="8">
        <f t="shared" si="90"/>
        <v>10</v>
      </c>
      <c r="U1434" t="s">
        <v>573</v>
      </c>
    </row>
    <row r="1435" spans="1:21" x14ac:dyDescent="0.25">
      <c r="A1435" s="21">
        <v>45596</v>
      </c>
      <c r="B1435" s="21">
        <v>45596</v>
      </c>
      <c r="C1435" s="22" t="s">
        <v>9033</v>
      </c>
      <c r="D1435" s="22" t="s">
        <v>9035</v>
      </c>
      <c r="E1435" s="22" t="s">
        <v>4409</v>
      </c>
      <c r="F1435" s="22" t="s">
        <v>748</v>
      </c>
      <c r="G1435" s="23">
        <v>78815170</v>
      </c>
      <c r="H1435" s="23">
        <v>0</v>
      </c>
      <c r="I1435" s="23">
        <v>3924980973</v>
      </c>
      <c r="J1435" s="23">
        <v>0</v>
      </c>
      <c r="K1435" s="22"/>
      <c r="L1435" s="22"/>
      <c r="M1435" s="22" t="s">
        <v>3147</v>
      </c>
      <c r="N1435" s="22" t="s">
        <v>3158</v>
      </c>
      <c r="O1435" s="22" t="s">
        <v>5745</v>
      </c>
      <c r="P1435" s="22" t="s">
        <v>5745</v>
      </c>
      <c r="Q1435" s="22"/>
      <c r="R1435" s="22"/>
      <c r="S1435" s="8" t="str">
        <f t="shared" si="89"/>
        <v>632_HHMGF2</v>
      </c>
      <c r="T1435" s="8">
        <f t="shared" si="90"/>
        <v>10</v>
      </c>
      <c r="U1435" t="s">
        <v>573</v>
      </c>
    </row>
    <row r="1436" spans="1:21" x14ac:dyDescent="0.25">
      <c r="A1436" s="21">
        <v>45596</v>
      </c>
      <c r="B1436" s="21">
        <v>45596</v>
      </c>
      <c r="C1436" s="22" t="s">
        <v>9033</v>
      </c>
      <c r="D1436" s="22" t="s">
        <v>9036</v>
      </c>
      <c r="E1436" s="22" t="s">
        <v>4409</v>
      </c>
      <c r="F1436" s="22" t="s">
        <v>748</v>
      </c>
      <c r="G1436" s="23">
        <v>45566135</v>
      </c>
      <c r="H1436" s="23">
        <v>0</v>
      </c>
      <c r="I1436" s="23">
        <v>3970547108</v>
      </c>
      <c r="J1436" s="23">
        <v>0</v>
      </c>
      <c r="K1436" s="22"/>
      <c r="L1436" s="22"/>
      <c r="M1436" s="22" t="s">
        <v>3147</v>
      </c>
      <c r="N1436" s="22" t="s">
        <v>3158</v>
      </c>
      <c r="O1436" s="22" t="s">
        <v>5756</v>
      </c>
      <c r="P1436" s="22" t="s">
        <v>5756</v>
      </c>
      <c r="Q1436" s="22"/>
      <c r="R1436" s="22"/>
      <c r="S1436" s="8" t="str">
        <f t="shared" si="89"/>
        <v>632_HHMGF2</v>
      </c>
      <c r="T1436" s="8">
        <f t="shared" si="90"/>
        <v>10</v>
      </c>
      <c r="U1436" t="s">
        <v>573</v>
      </c>
    </row>
    <row r="1437" spans="1:21" x14ac:dyDescent="0.25">
      <c r="A1437" s="21">
        <v>45596</v>
      </c>
      <c r="B1437" s="21">
        <v>45596</v>
      </c>
      <c r="C1437" s="22" t="s">
        <v>9037</v>
      </c>
      <c r="D1437" s="22" t="s">
        <v>9038</v>
      </c>
      <c r="E1437" s="22" t="s">
        <v>4409</v>
      </c>
      <c r="F1437" s="22" t="s">
        <v>748</v>
      </c>
      <c r="G1437" s="23">
        <v>45217858</v>
      </c>
      <c r="H1437" s="23">
        <v>0</v>
      </c>
      <c r="I1437" s="23">
        <v>4015764966</v>
      </c>
      <c r="J1437" s="23">
        <v>0</v>
      </c>
      <c r="K1437" s="22"/>
      <c r="L1437" s="22"/>
      <c r="M1437" s="22" t="s">
        <v>3147</v>
      </c>
      <c r="N1437" s="22" t="s">
        <v>3158</v>
      </c>
      <c r="O1437" s="22" t="s">
        <v>5767</v>
      </c>
      <c r="P1437" s="22" t="s">
        <v>5767</v>
      </c>
      <c r="Q1437" s="22"/>
      <c r="R1437" s="22"/>
      <c r="S1437" s="8" t="str">
        <f t="shared" si="89"/>
        <v>632_HHMGF2</v>
      </c>
      <c r="T1437" s="8">
        <f t="shared" si="90"/>
        <v>10</v>
      </c>
      <c r="U1437" t="s">
        <v>573</v>
      </c>
    </row>
    <row r="1438" spans="1:21" x14ac:dyDescent="0.25">
      <c r="A1438" s="21">
        <v>45596</v>
      </c>
      <c r="B1438" s="21">
        <v>45596</v>
      </c>
      <c r="C1438" s="22" t="s">
        <v>9039</v>
      </c>
      <c r="D1438" s="22" t="s">
        <v>9040</v>
      </c>
      <c r="E1438" s="22" t="s">
        <v>4409</v>
      </c>
      <c r="F1438" s="22" t="s">
        <v>748</v>
      </c>
      <c r="G1438" s="23">
        <v>66534002</v>
      </c>
      <c r="H1438" s="23">
        <v>0</v>
      </c>
      <c r="I1438" s="23">
        <v>4082298968</v>
      </c>
      <c r="J1438" s="23">
        <v>0</v>
      </c>
      <c r="K1438" s="22"/>
      <c r="L1438" s="22"/>
      <c r="M1438" s="22" t="s">
        <v>3147</v>
      </c>
      <c r="N1438" s="22" t="s">
        <v>3158</v>
      </c>
      <c r="O1438" s="22" t="s">
        <v>5753</v>
      </c>
      <c r="P1438" s="22" t="s">
        <v>5753</v>
      </c>
      <c r="Q1438" s="22"/>
      <c r="R1438" s="22"/>
      <c r="S1438" s="8" t="str">
        <f t="shared" si="89"/>
        <v>632_HHMGF2</v>
      </c>
      <c r="T1438" s="8">
        <f t="shared" si="90"/>
        <v>10</v>
      </c>
      <c r="U1438" t="s">
        <v>573</v>
      </c>
    </row>
    <row r="1439" spans="1:21" x14ac:dyDescent="0.25">
      <c r="A1439" s="21">
        <v>45596</v>
      </c>
      <c r="B1439" s="21">
        <v>45596</v>
      </c>
      <c r="C1439" s="22" t="s">
        <v>9041</v>
      </c>
      <c r="D1439" s="22" t="s">
        <v>9042</v>
      </c>
      <c r="E1439" s="22" t="s">
        <v>4409</v>
      </c>
      <c r="F1439" s="22" t="s">
        <v>748</v>
      </c>
      <c r="G1439" s="23">
        <v>64299849</v>
      </c>
      <c r="H1439" s="23">
        <v>0</v>
      </c>
      <c r="I1439" s="23">
        <v>4146598817</v>
      </c>
      <c r="J1439" s="23">
        <v>0</v>
      </c>
      <c r="K1439" s="22"/>
      <c r="L1439" s="22"/>
      <c r="M1439" s="22" t="s">
        <v>3147</v>
      </c>
      <c r="N1439" s="22" t="s">
        <v>3158</v>
      </c>
      <c r="O1439" s="22" t="s">
        <v>5758</v>
      </c>
      <c r="P1439" s="22" t="s">
        <v>5758</v>
      </c>
      <c r="Q1439" s="22"/>
      <c r="R1439" s="22"/>
      <c r="S1439" s="8" t="str">
        <f t="shared" si="89"/>
        <v>632_HHMGF2</v>
      </c>
      <c r="T1439" s="8">
        <f t="shared" si="90"/>
        <v>10</v>
      </c>
      <c r="U1439" t="s">
        <v>573</v>
      </c>
    </row>
    <row r="1440" spans="1:21" x14ac:dyDescent="0.25">
      <c r="A1440" s="21">
        <v>45596</v>
      </c>
      <c r="B1440" s="21">
        <v>45596</v>
      </c>
      <c r="C1440" s="22" t="s">
        <v>9041</v>
      </c>
      <c r="D1440" s="22" t="s">
        <v>9043</v>
      </c>
      <c r="E1440" s="22" t="s">
        <v>4409</v>
      </c>
      <c r="F1440" s="22" t="s">
        <v>748</v>
      </c>
      <c r="G1440" s="23">
        <v>42993192</v>
      </c>
      <c r="H1440" s="23">
        <v>0</v>
      </c>
      <c r="I1440" s="23">
        <v>4189592009</v>
      </c>
      <c r="J1440" s="23">
        <v>0</v>
      </c>
      <c r="K1440" s="22"/>
      <c r="L1440" s="22"/>
      <c r="M1440" s="22" t="s">
        <v>3147</v>
      </c>
      <c r="N1440" s="22" t="s">
        <v>3158</v>
      </c>
      <c r="O1440" s="22" t="s">
        <v>5762</v>
      </c>
      <c r="P1440" s="22" t="s">
        <v>5762</v>
      </c>
      <c r="Q1440" s="22"/>
      <c r="R1440" s="22"/>
      <c r="S1440" s="8" t="str">
        <f t="shared" si="89"/>
        <v>632_HHMGF2</v>
      </c>
      <c r="T1440" s="8">
        <f t="shared" si="90"/>
        <v>10</v>
      </c>
      <c r="U1440" t="s">
        <v>573</v>
      </c>
    </row>
    <row r="1441" spans="1:21" x14ac:dyDescent="0.25">
      <c r="A1441" s="21">
        <v>45596</v>
      </c>
      <c r="B1441" s="21">
        <v>45596</v>
      </c>
      <c r="C1441" s="22" t="s">
        <v>9044</v>
      </c>
      <c r="D1441" s="22" t="s">
        <v>9045</v>
      </c>
      <c r="E1441" s="22" t="s">
        <v>4409</v>
      </c>
      <c r="F1441" s="22" t="s">
        <v>748</v>
      </c>
      <c r="G1441" s="23">
        <v>36634493</v>
      </c>
      <c r="H1441" s="23">
        <v>0</v>
      </c>
      <c r="I1441" s="23">
        <v>4226226502</v>
      </c>
      <c r="J1441" s="23">
        <v>0</v>
      </c>
      <c r="K1441" s="22"/>
      <c r="L1441" s="22"/>
      <c r="M1441" s="22" t="s">
        <v>3147</v>
      </c>
      <c r="N1441" s="22" t="s">
        <v>3158</v>
      </c>
      <c r="O1441" s="22" t="s">
        <v>5772</v>
      </c>
      <c r="P1441" s="22" t="s">
        <v>5772</v>
      </c>
      <c r="Q1441" s="22"/>
      <c r="R1441" s="22"/>
      <c r="S1441" s="8" t="str">
        <f t="shared" si="89"/>
        <v>632_HHMGF2</v>
      </c>
      <c r="T1441" s="8">
        <f t="shared" si="90"/>
        <v>10</v>
      </c>
      <c r="U1441" t="s">
        <v>573</v>
      </c>
    </row>
    <row r="1442" spans="1:21" x14ac:dyDescent="0.25">
      <c r="A1442" s="21">
        <v>45596</v>
      </c>
      <c r="B1442" s="21">
        <v>45596</v>
      </c>
      <c r="C1442" s="22" t="s">
        <v>9046</v>
      </c>
      <c r="D1442" s="22" t="s">
        <v>9047</v>
      </c>
      <c r="E1442" s="22" t="s">
        <v>4409</v>
      </c>
      <c r="F1442" s="22" t="s">
        <v>748</v>
      </c>
      <c r="G1442" s="23">
        <v>84514241</v>
      </c>
      <c r="H1442" s="23">
        <v>0</v>
      </c>
      <c r="I1442" s="23">
        <v>4310740743</v>
      </c>
      <c r="J1442" s="23">
        <v>0</v>
      </c>
      <c r="K1442" s="22"/>
      <c r="L1442" s="22"/>
      <c r="M1442" s="22" t="s">
        <v>3147</v>
      </c>
      <c r="N1442" s="22" t="s">
        <v>3158</v>
      </c>
      <c r="O1442" s="22" t="s">
        <v>5770</v>
      </c>
      <c r="P1442" s="22" t="s">
        <v>5770</v>
      </c>
      <c r="Q1442" s="22"/>
      <c r="R1442" s="22"/>
      <c r="S1442" s="8" t="str">
        <f t="shared" si="89"/>
        <v>632_HHMGF2</v>
      </c>
      <c r="T1442" s="8">
        <f t="shared" si="90"/>
        <v>10</v>
      </c>
      <c r="U1442" t="s">
        <v>573</v>
      </c>
    </row>
    <row r="1443" spans="1:21" x14ac:dyDescent="0.25">
      <c r="A1443" s="21">
        <v>45596</v>
      </c>
      <c r="B1443" s="21">
        <v>45596</v>
      </c>
      <c r="C1443" s="22" t="s">
        <v>9048</v>
      </c>
      <c r="D1443" s="22" t="s">
        <v>9049</v>
      </c>
      <c r="E1443" s="22" t="s">
        <v>4409</v>
      </c>
      <c r="F1443" s="22" t="s">
        <v>4154</v>
      </c>
      <c r="G1443" s="23">
        <v>0</v>
      </c>
      <c r="H1443" s="23">
        <v>4310740743</v>
      </c>
      <c r="I1443" s="23">
        <v>0</v>
      </c>
      <c r="J1443" s="23">
        <v>0</v>
      </c>
      <c r="K1443" s="22"/>
      <c r="L1443" s="22"/>
      <c r="M1443" s="22"/>
      <c r="N1443" s="22"/>
      <c r="O1443" s="22"/>
      <c r="P1443" s="22"/>
      <c r="Q1443" s="22"/>
      <c r="R1443" s="22"/>
      <c r="S1443" s="8">
        <f t="shared" si="89"/>
        <v>0</v>
      </c>
      <c r="T1443" s="8">
        <f t="shared" si="90"/>
        <v>10</v>
      </c>
      <c r="U1443" t="s">
        <v>573</v>
      </c>
    </row>
    <row r="1444" spans="1:21" x14ac:dyDescent="0.25">
      <c r="A1444" s="21"/>
      <c r="B1444" s="21"/>
      <c r="C1444" s="22" t="s">
        <v>4430</v>
      </c>
      <c r="D1444" s="22" t="s">
        <v>4431</v>
      </c>
      <c r="E1444" s="22" t="s">
        <v>4409</v>
      </c>
      <c r="F1444" s="22"/>
      <c r="G1444" s="23">
        <v>4310740743</v>
      </c>
      <c r="H1444" s="23">
        <v>4310740743</v>
      </c>
      <c r="I1444" s="23"/>
      <c r="J1444" s="23"/>
      <c r="K1444" s="22"/>
      <c r="L1444" s="22"/>
      <c r="M1444" s="22"/>
      <c r="N1444" s="22"/>
      <c r="O1444" s="22"/>
      <c r="P1444" s="22"/>
      <c r="Q1444" s="22"/>
      <c r="R1444" s="22"/>
      <c r="S1444" s="8">
        <f t="shared" si="89"/>
        <v>0</v>
      </c>
      <c r="T1444" s="8">
        <f t="shared" si="90"/>
        <v>1</v>
      </c>
      <c r="U1444" t="s">
        <v>573</v>
      </c>
    </row>
    <row r="1445" spans="1:21" x14ac:dyDescent="0.25">
      <c r="A1445" s="21"/>
      <c r="B1445" s="21"/>
      <c r="C1445" s="22" t="s">
        <v>4430</v>
      </c>
      <c r="D1445" s="22" t="s">
        <v>4432</v>
      </c>
      <c r="E1445" s="22" t="s">
        <v>4409</v>
      </c>
      <c r="F1445" s="22"/>
      <c r="G1445" s="23"/>
      <c r="H1445" s="23"/>
      <c r="I1445" s="23">
        <v>0</v>
      </c>
      <c r="J1445" s="23">
        <v>0</v>
      </c>
      <c r="K1445" s="22"/>
      <c r="L1445" s="22"/>
      <c r="M1445" s="22"/>
      <c r="N1445" s="22"/>
      <c r="O1445" s="22"/>
      <c r="P1445" s="22"/>
      <c r="Q1445" s="22"/>
      <c r="R1445" s="22"/>
      <c r="S1445" s="8">
        <f t="shared" si="89"/>
        <v>0</v>
      </c>
      <c r="T1445" s="8">
        <f t="shared" si="90"/>
        <v>1</v>
      </c>
      <c r="U1445" t="s">
        <v>573</v>
      </c>
    </row>
    <row r="1446" spans="1:21" x14ac:dyDescent="0.25">
      <c r="A1446" s="21">
        <v>45596</v>
      </c>
      <c r="B1446" s="21">
        <v>45596</v>
      </c>
      <c r="C1446" s="22" t="s">
        <v>9048</v>
      </c>
      <c r="D1446" s="22" t="s">
        <v>9049</v>
      </c>
      <c r="E1446" s="22" t="s">
        <v>4154</v>
      </c>
      <c r="F1446" s="22" t="s">
        <v>4409</v>
      </c>
      <c r="G1446" s="23">
        <v>4310740743</v>
      </c>
      <c r="H1446" s="23">
        <v>0</v>
      </c>
      <c r="I1446" s="23">
        <v>4310740743</v>
      </c>
      <c r="J1446" s="23">
        <v>0</v>
      </c>
      <c r="K1446" s="22"/>
      <c r="L1446" s="22"/>
      <c r="M1446" s="22"/>
      <c r="N1446" s="22"/>
      <c r="O1446" s="22"/>
      <c r="P1446" s="22"/>
      <c r="Q1446" s="22"/>
      <c r="R1446" s="22"/>
      <c r="S1446" s="8">
        <f t="shared" si="89"/>
        <v>0</v>
      </c>
      <c r="T1446" s="8">
        <f t="shared" si="90"/>
        <v>10</v>
      </c>
      <c r="U1446" t="s">
        <v>573</v>
      </c>
    </row>
    <row r="1447" spans="1:21" x14ac:dyDescent="0.25">
      <c r="A1447" s="21">
        <v>45596</v>
      </c>
      <c r="B1447" s="21">
        <v>45596</v>
      </c>
      <c r="C1447" s="22" t="s">
        <v>8903</v>
      </c>
      <c r="D1447" s="22" t="s">
        <v>4723</v>
      </c>
      <c r="E1447" s="22" t="s">
        <v>4154</v>
      </c>
      <c r="F1447" s="22" t="s">
        <v>4225</v>
      </c>
      <c r="G1447" s="23">
        <v>0</v>
      </c>
      <c r="H1447" s="23">
        <v>4310740743</v>
      </c>
      <c r="I1447" s="23">
        <v>0</v>
      </c>
      <c r="J1447" s="23">
        <v>0</v>
      </c>
      <c r="K1447" s="22"/>
      <c r="L1447" s="22"/>
      <c r="M1447" s="22"/>
      <c r="N1447" s="22"/>
      <c r="O1447" s="22"/>
      <c r="P1447" s="22"/>
      <c r="Q1447" s="22"/>
      <c r="R1447" s="22"/>
      <c r="S1447" s="8">
        <f t="shared" si="89"/>
        <v>0</v>
      </c>
      <c r="T1447" s="8">
        <f t="shared" si="90"/>
        <v>10</v>
      </c>
      <c r="U1447" t="s">
        <v>573</v>
      </c>
    </row>
    <row r="1449" spans="1:21" s="159" customFormat="1" x14ac:dyDescent="0.25">
      <c r="A1449" s="159" t="s">
        <v>10377</v>
      </c>
    </row>
    <row r="1450" spans="1:21" ht="21" x14ac:dyDescent="0.25">
      <c r="A1450" s="17" t="s">
        <v>492</v>
      </c>
      <c r="B1450" s="17" t="s">
        <v>493</v>
      </c>
      <c r="C1450" s="18" t="s">
        <v>494</v>
      </c>
      <c r="D1450" s="18" t="s">
        <v>495</v>
      </c>
      <c r="E1450" s="18" t="s">
        <v>496</v>
      </c>
      <c r="F1450" s="18" t="s">
        <v>497</v>
      </c>
      <c r="G1450" s="19" t="s">
        <v>498</v>
      </c>
      <c r="H1450" s="19" t="s">
        <v>499</v>
      </c>
      <c r="I1450" s="19" t="s">
        <v>500</v>
      </c>
      <c r="J1450" s="19" t="s">
        <v>501</v>
      </c>
      <c r="K1450" s="18" t="s">
        <v>502</v>
      </c>
      <c r="L1450" s="18" t="s">
        <v>503</v>
      </c>
      <c r="M1450" s="18" t="s">
        <v>504</v>
      </c>
      <c r="N1450" s="18" t="s">
        <v>505</v>
      </c>
      <c r="O1450" s="18" t="s">
        <v>506</v>
      </c>
      <c r="P1450" s="18" t="s">
        <v>507</v>
      </c>
      <c r="S1450" s="31" t="s">
        <v>509</v>
      </c>
    </row>
    <row r="1451" spans="1:21" x14ac:dyDescent="0.25">
      <c r="A1451" s="21"/>
      <c r="B1451" s="21"/>
      <c r="C1451" s="22" t="s">
        <v>4430</v>
      </c>
      <c r="D1451" s="22" t="s">
        <v>7894</v>
      </c>
      <c r="E1451" s="22" t="s">
        <v>4409</v>
      </c>
      <c r="F1451" s="22"/>
      <c r="G1451" s="23"/>
      <c r="H1451" s="23"/>
      <c r="I1451" s="23">
        <v>15585335</v>
      </c>
      <c r="J1451" s="23">
        <v>0</v>
      </c>
      <c r="K1451" s="22"/>
      <c r="L1451" s="22"/>
      <c r="M1451" s="22"/>
      <c r="N1451" s="22"/>
      <c r="O1451" s="22"/>
      <c r="P1451" s="22"/>
      <c r="S1451" s="8">
        <f>+M1451</f>
        <v>0</v>
      </c>
      <c r="T1451" s="8">
        <f t="shared" ref="T1451" si="91">+MONTH(A1451)</f>
        <v>1</v>
      </c>
      <c r="U1451" t="s">
        <v>369</v>
      </c>
    </row>
    <row r="1452" spans="1:21" x14ac:dyDescent="0.25">
      <c r="A1452" s="21">
        <v>45597</v>
      </c>
      <c r="B1452" s="21">
        <v>45597</v>
      </c>
      <c r="C1452" s="22" t="s">
        <v>10378</v>
      </c>
      <c r="D1452" s="22" t="s">
        <v>10379</v>
      </c>
      <c r="E1452" s="22" t="s">
        <v>4409</v>
      </c>
      <c r="F1452" s="22" t="s">
        <v>691</v>
      </c>
      <c r="G1452" s="23">
        <v>9511297</v>
      </c>
      <c r="H1452" s="23">
        <v>0</v>
      </c>
      <c r="I1452" s="23">
        <v>25096632</v>
      </c>
      <c r="J1452" s="23">
        <v>0</v>
      </c>
      <c r="K1452" s="22"/>
      <c r="L1452" s="22"/>
      <c r="M1452" s="22" t="s">
        <v>3121</v>
      </c>
      <c r="N1452" s="22" t="s">
        <v>4415</v>
      </c>
      <c r="O1452" s="22" t="s">
        <v>4415</v>
      </c>
      <c r="P1452" s="22" t="s">
        <v>4428</v>
      </c>
      <c r="S1452" s="8" t="str">
        <f t="shared" ref="S1452:S1515" si="92">+M1452</f>
        <v>641.QCOnline</v>
      </c>
      <c r="T1452" s="8">
        <f t="shared" ref="T1452:T1515" si="93">+MONTH(A1452)</f>
        <v>11</v>
      </c>
      <c r="U1452" t="s">
        <v>369</v>
      </c>
    </row>
    <row r="1453" spans="1:21" x14ac:dyDescent="0.25">
      <c r="A1453" s="21">
        <v>45597</v>
      </c>
      <c r="B1453" s="21">
        <v>45597</v>
      </c>
      <c r="C1453" s="22" t="s">
        <v>10380</v>
      </c>
      <c r="D1453" s="22" t="s">
        <v>10381</v>
      </c>
      <c r="E1453" s="22" t="s">
        <v>4409</v>
      </c>
      <c r="F1453" s="22" t="s">
        <v>691</v>
      </c>
      <c r="G1453" s="23">
        <v>840237</v>
      </c>
      <c r="H1453" s="23">
        <v>0</v>
      </c>
      <c r="I1453" s="23">
        <v>25936869</v>
      </c>
      <c r="J1453" s="23">
        <v>0</v>
      </c>
      <c r="K1453" s="22"/>
      <c r="L1453" s="22"/>
      <c r="M1453" s="22" t="s">
        <v>3121</v>
      </c>
      <c r="N1453" s="22" t="s">
        <v>4417</v>
      </c>
      <c r="O1453" s="22" t="s">
        <v>4417</v>
      </c>
      <c r="P1453" s="22" t="s">
        <v>4428</v>
      </c>
      <c r="S1453" s="8" t="str">
        <f t="shared" si="92"/>
        <v>641.QCOnline</v>
      </c>
      <c r="T1453" s="8">
        <f t="shared" si="93"/>
        <v>11</v>
      </c>
      <c r="U1453" t="s">
        <v>369</v>
      </c>
    </row>
    <row r="1454" spans="1:21" x14ac:dyDescent="0.25">
      <c r="A1454" s="21">
        <v>45597</v>
      </c>
      <c r="B1454" s="21">
        <v>45597</v>
      </c>
      <c r="C1454" s="22" t="s">
        <v>10382</v>
      </c>
      <c r="D1454" s="22" t="s">
        <v>10383</v>
      </c>
      <c r="E1454" s="22" t="s">
        <v>4409</v>
      </c>
      <c r="F1454" s="22" t="s">
        <v>691</v>
      </c>
      <c r="G1454" s="23">
        <v>2964711</v>
      </c>
      <c r="H1454" s="23">
        <v>0</v>
      </c>
      <c r="I1454" s="23">
        <v>28901580</v>
      </c>
      <c r="J1454" s="23">
        <v>0</v>
      </c>
      <c r="K1454" s="22"/>
      <c r="L1454" s="22"/>
      <c r="M1454" s="22" t="s">
        <v>3121</v>
      </c>
      <c r="N1454" s="22" t="s">
        <v>4417</v>
      </c>
      <c r="O1454" s="22" t="s">
        <v>4417</v>
      </c>
      <c r="P1454" s="22" t="s">
        <v>4428</v>
      </c>
      <c r="S1454" s="8" t="str">
        <f t="shared" si="92"/>
        <v>641.QCOnline</v>
      </c>
      <c r="T1454" s="8">
        <f t="shared" si="93"/>
        <v>11</v>
      </c>
      <c r="U1454" t="s">
        <v>369</v>
      </c>
    </row>
    <row r="1455" spans="1:21" x14ac:dyDescent="0.25">
      <c r="A1455" s="21">
        <v>45597</v>
      </c>
      <c r="B1455" s="21">
        <v>45597</v>
      </c>
      <c r="C1455" s="22" t="s">
        <v>10384</v>
      </c>
      <c r="D1455" s="22" t="s">
        <v>10385</v>
      </c>
      <c r="E1455" s="22" t="s">
        <v>4409</v>
      </c>
      <c r="F1455" s="22" t="s">
        <v>691</v>
      </c>
      <c r="G1455" s="23">
        <v>5308531</v>
      </c>
      <c r="H1455" s="23">
        <v>0</v>
      </c>
      <c r="I1455" s="23">
        <v>34210111</v>
      </c>
      <c r="J1455" s="23">
        <v>0</v>
      </c>
      <c r="K1455" s="22"/>
      <c r="L1455" s="22"/>
      <c r="M1455" s="22" t="s">
        <v>3121</v>
      </c>
      <c r="N1455" s="22" t="s">
        <v>4421</v>
      </c>
      <c r="O1455" s="22" t="s">
        <v>4421</v>
      </c>
      <c r="P1455" s="22" t="s">
        <v>4428</v>
      </c>
      <c r="S1455" s="8" t="str">
        <f t="shared" si="92"/>
        <v>641.QCOnline</v>
      </c>
      <c r="T1455" s="8">
        <f t="shared" si="93"/>
        <v>11</v>
      </c>
      <c r="U1455" t="s">
        <v>369</v>
      </c>
    </row>
    <row r="1456" spans="1:21" x14ac:dyDescent="0.25">
      <c r="A1456" s="21">
        <v>45598</v>
      </c>
      <c r="B1456" s="21">
        <v>45598</v>
      </c>
      <c r="C1456" s="22" t="s">
        <v>10386</v>
      </c>
      <c r="D1456" s="22" t="s">
        <v>10387</v>
      </c>
      <c r="E1456" s="22" t="s">
        <v>4409</v>
      </c>
      <c r="F1456" s="22" t="s">
        <v>691</v>
      </c>
      <c r="G1456" s="23">
        <v>9090909</v>
      </c>
      <c r="H1456" s="23">
        <v>0</v>
      </c>
      <c r="I1456" s="23">
        <v>43301020</v>
      </c>
      <c r="J1456" s="23">
        <v>0</v>
      </c>
      <c r="K1456" s="22" t="s">
        <v>1025</v>
      </c>
      <c r="L1456" s="22" t="s">
        <v>1026</v>
      </c>
      <c r="M1456" s="22" t="s">
        <v>3148</v>
      </c>
      <c r="N1456" s="22" t="s">
        <v>6698</v>
      </c>
      <c r="O1456" s="22" t="s">
        <v>6698</v>
      </c>
      <c r="P1456" s="22" t="s">
        <v>7936</v>
      </c>
      <c r="S1456" s="8" t="str">
        <f t="shared" si="92"/>
        <v>632_Thuongnong</v>
      </c>
      <c r="T1456" s="8">
        <f t="shared" si="93"/>
        <v>11</v>
      </c>
      <c r="U1456" t="s">
        <v>369</v>
      </c>
    </row>
    <row r="1457" spans="1:21" x14ac:dyDescent="0.25">
      <c r="A1457" s="21">
        <v>45598</v>
      </c>
      <c r="B1457" s="21">
        <v>45598</v>
      </c>
      <c r="C1457" s="22" t="s">
        <v>10388</v>
      </c>
      <c r="D1457" s="22" t="s">
        <v>10389</v>
      </c>
      <c r="E1457" s="22" t="s">
        <v>4409</v>
      </c>
      <c r="F1457" s="22" t="s">
        <v>691</v>
      </c>
      <c r="G1457" s="23">
        <v>9090909</v>
      </c>
      <c r="H1457" s="23">
        <v>0</v>
      </c>
      <c r="I1457" s="23">
        <v>52391929</v>
      </c>
      <c r="J1457" s="23">
        <v>0</v>
      </c>
      <c r="K1457" s="22" t="s">
        <v>739</v>
      </c>
      <c r="L1457" s="22" t="s">
        <v>740</v>
      </c>
      <c r="M1457" s="22" t="s">
        <v>3148</v>
      </c>
      <c r="N1457" s="22" t="s">
        <v>6698</v>
      </c>
      <c r="O1457" s="22" t="s">
        <v>6698</v>
      </c>
      <c r="P1457" s="22" t="s">
        <v>7936</v>
      </c>
      <c r="S1457" s="8" t="str">
        <f t="shared" si="92"/>
        <v>632_Thuongnong</v>
      </c>
      <c r="T1457" s="8">
        <f t="shared" si="93"/>
        <v>11</v>
      </c>
      <c r="U1457" t="s">
        <v>369</v>
      </c>
    </row>
    <row r="1458" spans="1:21" x14ac:dyDescent="0.25">
      <c r="A1458" s="21">
        <v>45598</v>
      </c>
      <c r="B1458" s="21">
        <v>45598</v>
      </c>
      <c r="C1458" s="22" t="s">
        <v>10390</v>
      </c>
      <c r="D1458" s="22" t="s">
        <v>10391</v>
      </c>
      <c r="E1458" s="22" t="s">
        <v>4409</v>
      </c>
      <c r="F1458" s="22" t="s">
        <v>691</v>
      </c>
      <c r="G1458" s="23">
        <v>4545455</v>
      </c>
      <c r="H1458" s="23">
        <v>0</v>
      </c>
      <c r="I1458" s="23">
        <v>56937384</v>
      </c>
      <c r="J1458" s="23">
        <v>0</v>
      </c>
      <c r="K1458" s="22" t="s">
        <v>993</v>
      </c>
      <c r="L1458" s="22" t="s">
        <v>994</v>
      </c>
      <c r="M1458" s="22" t="s">
        <v>3148</v>
      </c>
      <c r="N1458" s="22" t="s">
        <v>8773</v>
      </c>
      <c r="O1458" s="22" t="s">
        <v>8773</v>
      </c>
      <c r="P1458" s="22" t="s">
        <v>7886</v>
      </c>
      <c r="S1458" s="8" t="str">
        <f t="shared" si="92"/>
        <v>632_Thuongnong</v>
      </c>
      <c r="T1458" s="8">
        <f t="shared" si="93"/>
        <v>11</v>
      </c>
      <c r="U1458" t="s">
        <v>369</v>
      </c>
    </row>
    <row r="1459" spans="1:21" x14ac:dyDescent="0.25">
      <c r="A1459" s="21">
        <v>45598</v>
      </c>
      <c r="B1459" s="21">
        <v>45598</v>
      </c>
      <c r="C1459" s="22" t="s">
        <v>10392</v>
      </c>
      <c r="D1459" s="22" t="s">
        <v>10393</v>
      </c>
      <c r="E1459" s="22" t="s">
        <v>4409</v>
      </c>
      <c r="F1459" s="22" t="s">
        <v>691</v>
      </c>
      <c r="G1459" s="23">
        <v>4545455</v>
      </c>
      <c r="H1459" s="23">
        <v>0</v>
      </c>
      <c r="I1459" s="23">
        <v>61482839</v>
      </c>
      <c r="J1459" s="23">
        <v>0</v>
      </c>
      <c r="K1459" s="22" t="s">
        <v>996</v>
      </c>
      <c r="L1459" s="22" t="s">
        <v>997</v>
      </c>
      <c r="M1459" s="22" t="s">
        <v>3148</v>
      </c>
      <c r="N1459" s="22" t="s">
        <v>8773</v>
      </c>
      <c r="O1459" s="22" t="s">
        <v>8773</v>
      </c>
      <c r="P1459" s="22" t="s">
        <v>7886</v>
      </c>
      <c r="S1459" s="8" t="str">
        <f t="shared" si="92"/>
        <v>632_Thuongnong</v>
      </c>
      <c r="T1459" s="8">
        <f t="shared" si="93"/>
        <v>11</v>
      </c>
      <c r="U1459" t="s">
        <v>369</v>
      </c>
    </row>
    <row r="1460" spans="1:21" x14ac:dyDescent="0.25">
      <c r="A1460" s="21">
        <v>45598</v>
      </c>
      <c r="B1460" s="21">
        <v>45598</v>
      </c>
      <c r="C1460" s="22" t="s">
        <v>10394</v>
      </c>
      <c r="D1460" s="22" t="s">
        <v>10395</v>
      </c>
      <c r="E1460" s="22" t="s">
        <v>4409</v>
      </c>
      <c r="F1460" s="22" t="s">
        <v>691</v>
      </c>
      <c r="G1460" s="23">
        <v>4545455</v>
      </c>
      <c r="H1460" s="23">
        <v>0</v>
      </c>
      <c r="I1460" s="23">
        <v>66028294</v>
      </c>
      <c r="J1460" s="23">
        <v>0</v>
      </c>
      <c r="K1460" s="22" t="s">
        <v>1079</v>
      </c>
      <c r="L1460" s="22" t="s">
        <v>1080</v>
      </c>
      <c r="M1460" s="22" t="s">
        <v>3148</v>
      </c>
      <c r="N1460" s="22" t="s">
        <v>8787</v>
      </c>
      <c r="O1460" s="22" t="s">
        <v>8787</v>
      </c>
      <c r="P1460" s="22" t="s">
        <v>7886</v>
      </c>
      <c r="S1460" s="8" t="str">
        <f t="shared" si="92"/>
        <v>632_Thuongnong</v>
      </c>
      <c r="T1460" s="8">
        <f t="shared" si="93"/>
        <v>11</v>
      </c>
      <c r="U1460" t="s">
        <v>369</v>
      </c>
    </row>
    <row r="1461" spans="1:21" x14ac:dyDescent="0.25">
      <c r="A1461" s="21">
        <v>45598</v>
      </c>
      <c r="B1461" s="21">
        <v>45598</v>
      </c>
      <c r="C1461" s="22" t="s">
        <v>10396</v>
      </c>
      <c r="D1461" s="22" t="s">
        <v>10395</v>
      </c>
      <c r="E1461" s="22" t="s">
        <v>4409</v>
      </c>
      <c r="F1461" s="22" t="s">
        <v>691</v>
      </c>
      <c r="G1461" s="23">
        <v>4545455</v>
      </c>
      <c r="H1461" s="23">
        <v>0</v>
      </c>
      <c r="I1461" s="23">
        <v>70573749</v>
      </c>
      <c r="J1461" s="23">
        <v>0</v>
      </c>
      <c r="K1461" s="22" t="s">
        <v>1079</v>
      </c>
      <c r="L1461" s="22" t="s">
        <v>1080</v>
      </c>
      <c r="M1461" s="22" t="s">
        <v>3148</v>
      </c>
      <c r="N1461" s="22" t="s">
        <v>8787</v>
      </c>
      <c r="O1461" s="22" t="s">
        <v>8787</v>
      </c>
      <c r="P1461" s="22" t="s">
        <v>7886</v>
      </c>
      <c r="S1461" s="8" t="str">
        <f t="shared" si="92"/>
        <v>632_Thuongnong</v>
      </c>
      <c r="T1461" s="8">
        <f t="shared" si="93"/>
        <v>11</v>
      </c>
      <c r="U1461" t="s">
        <v>369</v>
      </c>
    </row>
    <row r="1462" spans="1:21" x14ac:dyDescent="0.25">
      <c r="A1462" s="21">
        <v>45598</v>
      </c>
      <c r="B1462" s="21">
        <v>45598</v>
      </c>
      <c r="C1462" s="22" t="s">
        <v>10397</v>
      </c>
      <c r="D1462" s="22" t="s">
        <v>10398</v>
      </c>
      <c r="E1462" s="22" t="s">
        <v>4409</v>
      </c>
      <c r="F1462" s="22" t="s">
        <v>691</v>
      </c>
      <c r="G1462" s="23">
        <v>6818182</v>
      </c>
      <c r="H1462" s="23">
        <v>0</v>
      </c>
      <c r="I1462" s="23">
        <v>77391931</v>
      </c>
      <c r="J1462" s="23">
        <v>0</v>
      </c>
      <c r="K1462" s="22" t="s">
        <v>993</v>
      </c>
      <c r="L1462" s="22" t="s">
        <v>994</v>
      </c>
      <c r="M1462" s="22" t="s">
        <v>3148</v>
      </c>
      <c r="N1462" s="22" t="s">
        <v>8781</v>
      </c>
      <c r="O1462" s="22" t="s">
        <v>8781</v>
      </c>
      <c r="P1462" s="22" t="s">
        <v>7886</v>
      </c>
      <c r="S1462" s="8" t="str">
        <f t="shared" si="92"/>
        <v>632_Thuongnong</v>
      </c>
      <c r="T1462" s="8">
        <f t="shared" si="93"/>
        <v>11</v>
      </c>
      <c r="U1462" t="s">
        <v>369</v>
      </c>
    </row>
    <row r="1463" spans="1:21" x14ac:dyDescent="0.25">
      <c r="A1463" s="21">
        <v>45598</v>
      </c>
      <c r="B1463" s="21">
        <v>45598</v>
      </c>
      <c r="C1463" s="22" t="s">
        <v>10399</v>
      </c>
      <c r="D1463" s="22" t="s">
        <v>10400</v>
      </c>
      <c r="E1463" s="22" t="s">
        <v>4409</v>
      </c>
      <c r="F1463" s="22" t="s">
        <v>691</v>
      </c>
      <c r="G1463" s="23">
        <v>6818182</v>
      </c>
      <c r="H1463" s="23">
        <v>0</v>
      </c>
      <c r="I1463" s="23">
        <v>84210113</v>
      </c>
      <c r="J1463" s="23">
        <v>0</v>
      </c>
      <c r="K1463" s="22" t="s">
        <v>996</v>
      </c>
      <c r="L1463" s="22" t="s">
        <v>997</v>
      </c>
      <c r="M1463" s="22" t="s">
        <v>3148</v>
      </c>
      <c r="N1463" s="22" t="s">
        <v>8781</v>
      </c>
      <c r="O1463" s="22" t="s">
        <v>8781</v>
      </c>
      <c r="P1463" s="22" t="s">
        <v>7886</v>
      </c>
      <c r="S1463" s="8" t="str">
        <f t="shared" si="92"/>
        <v>632_Thuongnong</v>
      </c>
      <c r="T1463" s="8">
        <f t="shared" si="93"/>
        <v>11</v>
      </c>
      <c r="U1463" t="s">
        <v>369</v>
      </c>
    </row>
    <row r="1464" spans="1:21" x14ac:dyDescent="0.25">
      <c r="A1464" s="21">
        <v>45598</v>
      </c>
      <c r="B1464" s="21">
        <v>45598</v>
      </c>
      <c r="C1464" s="22" t="s">
        <v>10401</v>
      </c>
      <c r="D1464" s="22" t="s">
        <v>10402</v>
      </c>
      <c r="E1464" s="22" t="s">
        <v>4409</v>
      </c>
      <c r="F1464" s="22" t="s">
        <v>691</v>
      </c>
      <c r="G1464" s="23">
        <v>13636364</v>
      </c>
      <c r="H1464" s="23">
        <v>0</v>
      </c>
      <c r="I1464" s="23">
        <v>97846477</v>
      </c>
      <c r="J1464" s="23">
        <v>0</v>
      </c>
      <c r="K1464" s="22" t="s">
        <v>1079</v>
      </c>
      <c r="L1464" s="22" t="s">
        <v>1080</v>
      </c>
      <c r="M1464" s="22" t="s">
        <v>3148</v>
      </c>
      <c r="N1464" s="22" t="s">
        <v>8775</v>
      </c>
      <c r="O1464" s="22" t="s">
        <v>8775</v>
      </c>
      <c r="P1464" s="22" t="s">
        <v>7886</v>
      </c>
      <c r="S1464" s="8" t="str">
        <f t="shared" si="92"/>
        <v>632_Thuongnong</v>
      </c>
      <c r="T1464" s="8">
        <f t="shared" si="93"/>
        <v>11</v>
      </c>
      <c r="U1464" t="s">
        <v>369</v>
      </c>
    </row>
    <row r="1465" spans="1:21" x14ac:dyDescent="0.25">
      <c r="A1465" s="21">
        <v>45598</v>
      </c>
      <c r="B1465" s="21">
        <v>45598</v>
      </c>
      <c r="C1465" s="22" t="s">
        <v>10403</v>
      </c>
      <c r="D1465" s="22" t="s">
        <v>10404</v>
      </c>
      <c r="E1465" s="22" t="s">
        <v>4409</v>
      </c>
      <c r="F1465" s="22" t="s">
        <v>691</v>
      </c>
      <c r="G1465" s="23">
        <v>9090909</v>
      </c>
      <c r="H1465" s="23">
        <v>0</v>
      </c>
      <c r="I1465" s="23">
        <v>106937386</v>
      </c>
      <c r="J1465" s="23">
        <v>0</v>
      </c>
      <c r="K1465" s="22" t="s">
        <v>1094</v>
      </c>
      <c r="L1465" s="22" t="s">
        <v>1095</v>
      </c>
      <c r="M1465" s="22" t="s">
        <v>3148</v>
      </c>
      <c r="N1465" s="22" t="s">
        <v>8777</v>
      </c>
      <c r="O1465" s="22" t="s">
        <v>8777</v>
      </c>
      <c r="P1465" s="22" t="s">
        <v>7886</v>
      </c>
      <c r="S1465" s="8" t="str">
        <f t="shared" si="92"/>
        <v>632_Thuongnong</v>
      </c>
      <c r="T1465" s="8">
        <f t="shared" si="93"/>
        <v>11</v>
      </c>
      <c r="U1465" t="s">
        <v>369</v>
      </c>
    </row>
    <row r="1466" spans="1:21" x14ac:dyDescent="0.25">
      <c r="A1466" s="21">
        <v>45603</v>
      </c>
      <c r="B1466" s="21">
        <v>45603</v>
      </c>
      <c r="C1466" s="22" t="s">
        <v>10405</v>
      </c>
      <c r="D1466" s="22" t="s">
        <v>10406</v>
      </c>
      <c r="E1466" s="22" t="s">
        <v>4409</v>
      </c>
      <c r="F1466" s="22" t="s">
        <v>691</v>
      </c>
      <c r="G1466" s="23">
        <v>4545455</v>
      </c>
      <c r="H1466" s="23">
        <v>0</v>
      </c>
      <c r="I1466" s="23">
        <v>111482841</v>
      </c>
      <c r="J1466" s="23">
        <v>0</v>
      </c>
      <c r="K1466" s="22" t="s">
        <v>1079</v>
      </c>
      <c r="L1466" s="22" t="s">
        <v>1080</v>
      </c>
      <c r="M1466" s="22" t="s">
        <v>3148</v>
      </c>
      <c r="N1466" s="22" t="s">
        <v>8785</v>
      </c>
      <c r="O1466" s="22" t="s">
        <v>8785</v>
      </c>
      <c r="P1466" s="22" t="s">
        <v>7886</v>
      </c>
      <c r="S1466" s="8" t="str">
        <f t="shared" si="92"/>
        <v>632_Thuongnong</v>
      </c>
      <c r="T1466" s="8">
        <f t="shared" si="93"/>
        <v>11</v>
      </c>
      <c r="U1466" t="s">
        <v>369</v>
      </c>
    </row>
    <row r="1467" spans="1:21" x14ac:dyDescent="0.25">
      <c r="A1467" s="21">
        <v>45603</v>
      </c>
      <c r="B1467" s="21">
        <v>45603</v>
      </c>
      <c r="C1467" s="22" t="s">
        <v>10407</v>
      </c>
      <c r="D1467" s="22" t="s">
        <v>10406</v>
      </c>
      <c r="E1467" s="22" t="s">
        <v>4409</v>
      </c>
      <c r="F1467" s="22" t="s">
        <v>691</v>
      </c>
      <c r="G1467" s="23">
        <v>4545455</v>
      </c>
      <c r="H1467" s="23">
        <v>0</v>
      </c>
      <c r="I1467" s="23">
        <v>116028296</v>
      </c>
      <c r="J1467" s="23">
        <v>0</v>
      </c>
      <c r="K1467" s="22" t="s">
        <v>1079</v>
      </c>
      <c r="L1467" s="22" t="s">
        <v>1080</v>
      </c>
      <c r="M1467" s="22" t="s">
        <v>3148</v>
      </c>
      <c r="N1467" s="22" t="s">
        <v>8785</v>
      </c>
      <c r="O1467" s="22" t="s">
        <v>8785</v>
      </c>
      <c r="P1467" s="22" t="s">
        <v>7886</v>
      </c>
      <c r="S1467" s="8" t="str">
        <f t="shared" si="92"/>
        <v>632_Thuongnong</v>
      </c>
      <c r="T1467" s="8">
        <f t="shared" si="93"/>
        <v>11</v>
      </c>
      <c r="U1467" t="s">
        <v>369</v>
      </c>
    </row>
    <row r="1468" spans="1:21" x14ac:dyDescent="0.25">
      <c r="A1468" s="21">
        <v>45607</v>
      </c>
      <c r="B1468" s="21">
        <v>45607</v>
      </c>
      <c r="C1468" s="22" t="s">
        <v>10408</v>
      </c>
      <c r="D1468" s="22" t="s">
        <v>10409</v>
      </c>
      <c r="E1468" s="22" t="s">
        <v>4409</v>
      </c>
      <c r="F1468" s="22" t="s">
        <v>691</v>
      </c>
      <c r="G1468" s="23">
        <v>18401714</v>
      </c>
      <c r="H1468" s="23">
        <v>0</v>
      </c>
      <c r="I1468" s="23">
        <v>134430010</v>
      </c>
      <c r="J1468" s="23">
        <v>0</v>
      </c>
      <c r="K1468" s="22" t="s">
        <v>3443</v>
      </c>
      <c r="L1468" s="22" t="s">
        <v>3444</v>
      </c>
      <c r="M1468" s="22" t="s">
        <v>3146</v>
      </c>
      <c r="N1468" s="22" t="s">
        <v>3445</v>
      </c>
      <c r="O1468" s="22" t="s">
        <v>3445</v>
      </c>
      <c r="P1468" s="22" t="s">
        <v>8583</v>
      </c>
      <c r="S1468" s="8" t="str">
        <f t="shared" si="92"/>
        <v>632_HHMGCty</v>
      </c>
      <c r="T1468" s="8">
        <f t="shared" si="93"/>
        <v>11</v>
      </c>
      <c r="U1468" t="s">
        <v>369</v>
      </c>
    </row>
    <row r="1469" spans="1:21" x14ac:dyDescent="0.25">
      <c r="A1469" s="21">
        <v>45607</v>
      </c>
      <c r="B1469" s="21">
        <v>45607</v>
      </c>
      <c r="C1469" s="22" t="s">
        <v>10408</v>
      </c>
      <c r="D1469" s="22" t="s">
        <v>10410</v>
      </c>
      <c r="E1469" s="22" t="s">
        <v>4409</v>
      </c>
      <c r="F1469" s="22" t="s">
        <v>691</v>
      </c>
      <c r="G1469" s="23">
        <v>1533476</v>
      </c>
      <c r="H1469" s="23">
        <v>0</v>
      </c>
      <c r="I1469" s="23">
        <v>135963486</v>
      </c>
      <c r="J1469" s="23">
        <v>0</v>
      </c>
      <c r="K1469" s="22" t="s">
        <v>3443</v>
      </c>
      <c r="L1469" s="22" t="s">
        <v>3444</v>
      </c>
      <c r="M1469" s="22" t="s">
        <v>3146</v>
      </c>
      <c r="N1469" s="22" t="s">
        <v>3445</v>
      </c>
      <c r="O1469" s="22" t="s">
        <v>3445</v>
      </c>
      <c r="P1469" s="22" t="s">
        <v>8583</v>
      </c>
      <c r="S1469" s="8" t="str">
        <f t="shared" si="92"/>
        <v>632_HHMGCty</v>
      </c>
      <c r="T1469" s="8">
        <f t="shared" si="93"/>
        <v>11</v>
      </c>
      <c r="U1469" t="s">
        <v>369</v>
      </c>
    </row>
    <row r="1470" spans="1:21" x14ac:dyDescent="0.25">
      <c r="A1470" s="21">
        <v>45608</v>
      </c>
      <c r="B1470" s="21">
        <v>45608</v>
      </c>
      <c r="C1470" s="22" t="s">
        <v>10411</v>
      </c>
      <c r="D1470" s="22" t="s">
        <v>10412</v>
      </c>
      <c r="E1470" s="22" t="s">
        <v>4409</v>
      </c>
      <c r="F1470" s="22" t="s">
        <v>691</v>
      </c>
      <c r="G1470" s="23">
        <v>2190695</v>
      </c>
      <c r="H1470" s="23">
        <v>0</v>
      </c>
      <c r="I1470" s="23">
        <v>138154181</v>
      </c>
      <c r="J1470" s="23">
        <v>0</v>
      </c>
      <c r="K1470" s="22" t="s">
        <v>842</v>
      </c>
      <c r="L1470" s="22" t="s">
        <v>294</v>
      </c>
      <c r="M1470" s="22" t="s">
        <v>3146</v>
      </c>
      <c r="N1470" s="22" t="s">
        <v>3457</v>
      </c>
      <c r="O1470" s="22" t="s">
        <v>3457</v>
      </c>
      <c r="P1470" s="22" t="s">
        <v>7936</v>
      </c>
      <c r="S1470" s="8" t="str">
        <f t="shared" si="92"/>
        <v>632_HHMGCty</v>
      </c>
      <c r="T1470" s="8">
        <f t="shared" si="93"/>
        <v>11</v>
      </c>
      <c r="U1470" t="s">
        <v>369</v>
      </c>
    </row>
    <row r="1471" spans="1:21" x14ac:dyDescent="0.25">
      <c r="A1471" s="21">
        <v>45608</v>
      </c>
      <c r="B1471" s="21">
        <v>45608</v>
      </c>
      <c r="C1471" s="22" t="s">
        <v>10413</v>
      </c>
      <c r="D1471" s="22" t="s">
        <v>10414</v>
      </c>
      <c r="E1471" s="22" t="s">
        <v>4409</v>
      </c>
      <c r="F1471" s="22" t="s">
        <v>691</v>
      </c>
      <c r="G1471" s="23">
        <v>9399767</v>
      </c>
      <c r="H1471" s="23">
        <v>0</v>
      </c>
      <c r="I1471" s="23">
        <v>147553948</v>
      </c>
      <c r="J1471" s="23">
        <v>0</v>
      </c>
      <c r="K1471" s="22" t="s">
        <v>838</v>
      </c>
      <c r="L1471" s="22" t="s">
        <v>299</v>
      </c>
      <c r="M1471" s="22" t="s">
        <v>3146</v>
      </c>
      <c r="N1471" s="22" t="s">
        <v>3475</v>
      </c>
      <c r="O1471" s="22" t="s">
        <v>3475</v>
      </c>
      <c r="P1471" s="22" t="s">
        <v>7936</v>
      </c>
      <c r="S1471" s="8" t="str">
        <f t="shared" si="92"/>
        <v>632_HHMGCty</v>
      </c>
      <c r="T1471" s="8">
        <f t="shared" si="93"/>
        <v>11</v>
      </c>
      <c r="U1471" t="s">
        <v>369</v>
      </c>
    </row>
    <row r="1472" spans="1:21" x14ac:dyDescent="0.25">
      <c r="A1472" s="21">
        <v>45608</v>
      </c>
      <c r="B1472" s="21">
        <v>45608</v>
      </c>
      <c r="C1472" s="22" t="s">
        <v>10415</v>
      </c>
      <c r="D1472" s="22" t="s">
        <v>10416</v>
      </c>
      <c r="E1472" s="22" t="s">
        <v>4409</v>
      </c>
      <c r="F1472" s="22" t="s">
        <v>691</v>
      </c>
      <c r="G1472" s="23">
        <v>9640830</v>
      </c>
      <c r="H1472" s="23">
        <v>0</v>
      </c>
      <c r="I1472" s="23">
        <v>157194778</v>
      </c>
      <c r="J1472" s="23">
        <v>0</v>
      </c>
      <c r="K1472" s="22" t="s">
        <v>938</v>
      </c>
      <c r="L1472" s="22" t="s">
        <v>939</v>
      </c>
      <c r="M1472" s="22" t="s">
        <v>3146</v>
      </c>
      <c r="N1472" s="22" t="s">
        <v>3484</v>
      </c>
      <c r="O1472" s="22" t="s">
        <v>3484</v>
      </c>
      <c r="P1472" s="22" t="s">
        <v>7936</v>
      </c>
      <c r="S1472" s="8" t="str">
        <f t="shared" si="92"/>
        <v>632_HHMGCty</v>
      </c>
      <c r="T1472" s="8">
        <f t="shared" si="93"/>
        <v>11</v>
      </c>
      <c r="U1472" t="s">
        <v>369</v>
      </c>
    </row>
    <row r="1473" spans="1:21" x14ac:dyDescent="0.25">
      <c r="A1473" s="21">
        <v>45608</v>
      </c>
      <c r="B1473" s="21">
        <v>45608</v>
      </c>
      <c r="C1473" s="22" t="s">
        <v>10417</v>
      </c>
      <c r="D1473" s="22" t="s">
        <v>10418</v>
      </c>
      <c r="E1473" s="22" t="s">
        <v>4409</v>
      </c>
      <c r="F1473" s="22" t="s">
        <v>691</v>
      </c>
      <c r="G1473" s="23">
        <v>21906942</v>
      </c>
      <c r="H1473" s="23">
        <v>0</v>
      </c>
      <c r="I1473" s="23">
        <v>179101720</v>
      </c>
      <c r="J1473" s="23">
        <v>0</v>
      </c>
      <c r="K1473" s="22" t="s">
        <v>1089</v>
      </c>
      <c r="L1473" s="22" t="s">
        <v>292</v>
      </c>
      <c r="M1473" s="22" t="s">
        <v>3146</v>
      </c>
      <c r="N1473" s="22" t="s">
        <v>3457</v>
      </c>
      <c r="O1473" s="22" t="s">
        <v>3457</v>
      </c>
      <c r="P1473" s="22" t="s">
        <v>7936</v>
      </c>
      <c r="S1473" s="8" t="str">
        <f t="shared" si="92"/>
        <v>632_HHMGCty</v>
      </c>
      <c r="T1473" s="8">
        <f t="shared" si="93"/>
        <v>11</v>
      </c>
      <c r="U1473" t="s">
        <v>369</v>
      </c>
    </row>
    <row r="1474" spans="1:21" x14ac:dyDescent="0.25">
      <c r="A1474" s="21">
        <v>45608</v>
      </c>
      <c r="B1474" s="21">
        <v>45608</v>
      </c>
      <c r="C1474" s="22" t="s">
        <v>10419</v>
      </c>
      <c r="D1474" s="22" t="s">
        <v>10420</v>
      </c>
      <c r="E1474" s="22" t="s">
        <v>4409</v>
      </c>
      <c r="F1474" s="22" t="s">
        <v>691</v>
      </c>
      <c r="G1474" s="23">
        <v>21256815</v>
      </c>
      <c r="H1474" s="23">
        <v>0</v>
      </c>
      <c r="I1474" s="23">
        <v>200358535</v>
      </c>
      <c r="J1474" s="23">
        <v>0</v>
      </c>
      <c r="K1474" s="22" t="s">
        <v>1025</v>
      </c>
      <c r="L1474" s="22" t="s">
        <v>1026</v>
      </c>
      <c r="M1474" s="22" t="s">
        <v>3146</v>
      </c>
      <c r="N1474" s="22" t="s">
        <v>3300</v>
      </c>
      <c r="O1474" s="22" t="s">
        <v>3300</v>
      </c>
      <c r="P1474" s="22" t="s">
        <v>7936</v>
      </c>
      <c r="S1474" s="8" t="str">
        <f t="shared" si="92"/>
        <v>632_HHMGCty</v>
      </c>
      <c r="T1474" s="8">
        <f t="shared" si="93"/>
        <v>11</v>
      </c>
      <c r="U1474" t="s">
        <v>369</v>
      </c>
    </row>
    <row r="1475" spans="1:21" x14ac:dyDescent="0.25">
      <c r="A1475" s="21">
        <v>45608</v>
      </c>
      <c r="B1475" s="21">
        <v>45608</v>
      </c>
      <c r="C1475" s="22" t="s">
        <v>10419</v>
      </c>
      <c r="D1475" s="22" t="s">
        <v>10421</v>
      </c>
      <c r="E1475" s="22" t="s">
        <v>4409</v>
      </c>
      <c r="F1475" s="22" t="s">
        <v>691</v>
      </c>
      <c r="G1475" s="23">
        <v>2125681</v>
      </c>
      <c r="H1475" s="23">
        <v>0</v>
      </c>
      <c r="I1475" s="23">
        <v>202484216</v>
      </c>
      <c r="J1475" s="23">
        <v>0</v>
      </c>
      <c r="K1475" s="22" t="s">
        <v>1025</v>
      </c>
      <c r="L1475" s="22" t="s">
        <v>1026</v>
      </c>
      <c r="M1475" s="22" t="s">
        <v>3146</v>
      </c>
      <c r="N1475" s="22" t="s">
        <v>3300</v>
      </c>
      <c r="O1475" s="22" t="s">
        <v>3300</v>
      </c>
      <c r="P1475" s="22" t="s">
        <v>7936</v>
      </c>
      <c r="S1475" s="8" t="str">
        <f t="shared" si="92"/>
        <v>632_HHMGCty</v>
      </c>
      <c r="T1475" s="8">
        <f t="shared" si="93"/>
        <v>11</v>
      </c>
      <c r="U1475" t="s">
        <v>369</v>
      </c>
    </row>
    <row r="1476" spans="1:21" x14ac:dyDescent="0.25">
      <c r="A1476" s="21">
        <v>45608</v>
      </c>
      <c r="B1476" s="21">
        <v>45608</v>
      </c>
      <c r="C1476" s="22" t="s">
        <v>10419</v>
      </c>
      <c r="D1476" s="22" t="s">
        <v>10422</v>
      </c>
      <c r="E1476" s="22" t="s">
        <v>4409</v>
      </c>
      <c r="F1476" s="22" t="s">
        <v>691</v>
      </c>
      <c r="G1476" s="23">
        <v>2125681</v>
      </c>
      <c r="H1476" s="23">
        <v>0</v>
      </c>
      <c r="I1476" s="23">
        <v>204609897</v>
      </c>
      <c r="J1476" s="23">
        <v>0</v>
      </c>
      <c r="K1476" s="22" t="s">
        <v>1025</v>
      </c>
      <c r="L1476" s="22" t="s">
        <v>1026</v>
      </c>
      <c r="M1476" s="22" t="s">
        <v>3146</v>
      </c>
      <c r="N1476" s="22" t="s">
        <v>3300</v>
      </c>
      <c r="O1476" s="22" t="s">
        <v>3300</v>
      </c>
      <c r="P1476" s="22" t="s">
        <v>7936</v>
      </c>
      <c r="S1476" s="8" t="str">
        <f t="shared" si="92"/>
        <v>632_HHMGCty</v>
      </c>
      <c r="T1476" s="8">
        <f t="shared" si="93"/>
        <v>11</v>
      </c>
      <c r="U1476" t="s">
        <v>369</v>
      </c>
    </row>
    <row r="1477" spans="1:21" x14ac:dyDescent="0.25">
      <c r="A1477" s="21">
        <v>45608</v>
      </c>
      <c r="B1477" s="21">
        <v>45608</v>
      </c>
      <c r="C1477" s="22" t="s">
        <v>10423</v>
      </c>
      <c r="D1477" s="22" t="s">
        <v>10424</v>
      </c>
      <c r="E1477" s="22" t="s">
        <v>4409</v>
      </c>
      <c r="F1477" s="22" t="s">
        <v>691</v>
      </c>
      <c r="G1477" s="23">
        <v>11261199</v>
      </c>
      <c r="H1477" s="23">
        <v>0</v>
      </c>
      <c r="I1477" s="23">
        <v>215871096</v>
      </c>
      <c r="J1477" s="23">
        <v>0</v>
      </c>
      <c r="K1477" s="22" t="s">
        <v>943</v>
      </c>
      <c r="L1477" s="22" t="s">
        <v>944</v>
      </c>
      <c r="M1477" s="22" t="s">
        <v>3146</v>
      </c>
      <c r="N1477" s="22" t="s">
        <v>3512</v>
      </c>
      <c r="O1477" s="22" t="s">
        <v>3512</v>
      </c>
      <c r="P1477" s="22" t="s">
        <v>7936</v>
      </c>
      <c r="S1477" s="8" t="str">
        <f t="shared" si="92"/>
        <v>632_HHMGCty</v>
      </c>
      <c r="T1477" s="8">
        <f t="shared" si="93"/>
        <v>11</v>
      </c>
      <c r="U1477" t="s">
        <v>369</v>
      </c>
    </row>
    <row r="1478" spans="1:21" x14ac:dyDescent="0.25">
      <c r="A1478" s="21">
        <v>45608</v>
      </c>
      <c r="B1478" s="21">
        <v>45608</v>
      </c>
      <c r="C1478" s="22" t="s">
        <v>10423</v>
      </c>
      <c r="D1478" s="22" t="s">
        <v>10425</v>
      </c>
      <c r="E1478" s="22" t="s">
        <v>4409</v>
      </c>
      <c r="F1478" s="22" t="s">
        <v>691</v>
      </c>
      <c r="G1478" s="23">
        <v>1126120</v>
      </c>
      <c r="H1478" s="23">
        <v>0</v>
      </c>
      <c r="I1478" s="23">
        <v>216997216</v>
      </c>
      <c r="J1478" s="23">
        <v>0</v>
      </c>
      <c r="K1478" s="22" t="s">
        <v>943</v>
      </c>
      <c r="L1478" s="22" t="s">
        <v>944</v>
      </c>
      <c r="M1478" s="22" t="s">
        <v>3146</v>
      </c>
      <c r="N1478" s="22" t="s">
        <v>3512</v>
      </c>
      <c r="O1478" s="22" t="s">
        <v>3512</v>
      </c>
      <c r="P1478" s="22" t="s">
        <v>7936</v>
      </c>
      <c r="S1478" s="8" t="str">
        <f t="shared" si="92"/>
        <v>632_HHMGCty</v>
      </c>
      <c r="T1478" s="8">
        <f t="shared" si="93"/>
        <v>11</v>
      </c>
      <c r="U1478" t="s">
        <v>369</v>
      </c>
    </row>
    <row r="1479" spans="1:21" x14ac:dyDescent="0.25">
      <c r="A1479" s="21">
        <v>45608</v>
      </c>
      <c r="B1479" s="21">
        <v>45608</v>
      </c>
      <c r="C1479" s="22" t="s">
        <v>10426</v>
      </c>
      <c r="D1479" s="22" t="s">
        <v>10427</v>
      </c>
      <c r="E1479" s="22" t="s">
        <v>4409</v>
      </c>
      <c r="F1479" s="22" t="s">
        <v>691</v>
      </c>
      <c r="G1479" s="23">
        <v>9198289</v>
      </c>
      <c r="H1479" s="23">
        <v>0</v>
      </c>
      <c r="I1479" s="23">
        <v>226195505</v>
      </c>
      <c r="J1479" s="23">
        <v>0</v>
      </c>
      <c r="K1479" s="22" t="s">
        <v>943</v>
      </c>
      <c r="L1479" s="22" t="s">
        <v>944</v>
      </c>
      <c r="M1479" s="22" t="s">
        <v>3146</v>
      </c>
      <c r="N1479" s="22" t="s">
        <v>3844</v>
      </c>
      <c r="O1479" s="22" t="s">
        <v>3844</v>
      </c>
      <c r="P1479" s="22" t="s">
        <v>7936</v>
      </c>
      <c r="S1479" s="8" t="str">
        <f t="shared" si="92"/>
        <v>632_HHMGCty</v>
      </c>
      <c r="T1479" s="8">
        <f t="shared" si="93"/>
        <v>11</v>
      </c>
      <c r="U1479" t="s">
        <v>369</v>
      </c>
    </row>
    <row r="1480" spans="1:21" x14ac:dyDescent="0.25">
      <c r="A1480" s="21">
        <v>45608</v>
      </c>
      <c r="B1480" s="21">
        <v>45608</v>
      </c>
      <c r="C1480" s="22" t="s">
        <v>10426</v>
      </c>
      <c r="D1480" s="22" t="s">
        <v>10428</v>
      </c>
      <c r="E1480" s="22" t="s">
        <v>4409</v>
      </c>
      <c r="F1480" s="22" t="s">
        <v>691</v>
      </c>
      <c r="G1480" s="23">
        <v>919829</v>
      </c>
      <c r="H1480" s="23">
        <v>0</v>
      </c>
      <c r="I1480" s="23">
        <v>227115334</v>
      </c>
      <c r="J1480" s="23">
        <v>0</v>
      </c>
      <c r="K1480" s="22" t="s">
        <v>943</v>
      </c>
      <c r="L1480" s="22" t="s">
        <v>944</v>
      </c>
      <c r="M1480" s="22" t="s">
        <v>3146</v>
      </c>
      <c r="N1480" s="22" t="s">
        <v>3844</v>
      </c>
      <c r="O1480" s="22" t="s">
        <v>3844</v>
      </c>
      <c r="P1480" s="22" t="s">
        <v>7936</v>
      </c>
      <c r="S1480" s="8" t="str">
        <f t="shared" si="92"/>
        <v>632_HHMGCty</v>
      </c>
      <c r="T1480" s="8">
        <f t="shared" si="93"/>
        <v>11</v>
      </c>
      <c r="U1480" t="s">
        <v>369</v>
      </c>
    </row>
    <row r="1481" spans="1:21" x14ac:dyDescent="0.25">
      <c r="A1481" s="21">
        <v>45608</v>
      </c>
      <c r="B1481" s="21">
        <v>45608</v>
      </c>
      <c r="C1481" s="22" t="s">
        <v>10426</v>
      </c>
      <c r="D1481" s="22" t="s">
        <v>10429</v>
      </c>
      <c r="E1481" s="22" t="s">
        <v>4409</v>
      </c>
      <c r="F1481" s="22" t="s">
        <v>691</v>
      </c>
      <c r="G1481" s="23">
        <v>919829</v>
      </c>
      <c r="H1481" s="23">
        <v>0</v>
      </c>
      <c r="I1481" s="23">
        <v>228035163</v>
      </c>
      <c r="J1481" s="23">
        <v>0</v>
      </c>
      <c r="K1481" s="22" t="s">
        <v>943</v>
      </c>
      <c r="L1481" s="22" t="s">
        <v>944</v>
      </c>
      <c r="M1481" s="22" t="s">
        <v>3146</v>
      </c>
      <c r="N1481" s="22" t="s">
        <v>3844</v>
      </c>
      <c r="O1481" s="22" t="s">
        <v>3844</v>
      </c>
      <c r="P1481" s="22" t="s">
        <v>7936</v>
      </c>
      <c r="S1481" s="8" t="str">
        <f t="shared" si="92"/>
        <v>632_HHMGCty</v>
      </c>
      <c r="T1481" s="8">
        <f t="shared" si="93"/>
        <v>11</v>
      </c>
      <c r="U1481" t="s">
        <v>369</v>
      </c>
    </row>
    <row r="1482" spans="1:21" x14ac:dyDescent="0.25">
      <c r="A1482" s="21">
        <v>45608</v>
      </c>
      <c r="B1482" s="21">
        <v>45608</v>
      </c>
      <c r="C1482" s="22" t="s">
        <v>10430</v>
      </c>
      <c r="D1482" s="22" t="s">
        <v>10431</v>
      </c>
      <c r="E1482" s="22" t="s">
        <v>4409</v>
      </c>
      <c r="F1482" s="22" t="s">
        <v>691</v>
      </c>
      <c r="G1482" s="23">
        <v>-755938</v>
      </c>
      <c r="H1482" s="23">
        <v>0</v>
      </c>
      <c r="I1482" s="23">
        <v>227279225</v>
      </c>
      <c r="J1482" s="23">
        <v>0</v>
      </c>
      <c r="K1482" s="22" t="s">
        <v>943</v>
      </c>
      <c r="L1482" s="22" t="s">
        <v>944</v>
      </c>
      <c r="M1482" s="22" t="s">
        <v>3146</v>
      </c>
      <c r="N1482" s="22" t="s">
        <v>3380</v>
      </c>
      <c r="O1482" s="22" t="s">
        <v>3380</v>
      </c>
      <c r="P1482" s="22" t="s">
        <v>7936</v>
      </c>
      <c r="S1482" s="8" t="str">
        <f t="shared" si="92"/>
        <v>632_HHMGCty</v>
      </c>
      <c r="T1482" s="8">
        <f t="shared" si="93"/>
        <v>11</v>
      </c>
      <c r="U1482" t="s">
        <v>369</v>
      </c>
    </row>
    <row r="1483" spans="1:21" x14ac:dyDescent="0.25">
      <c r="A1483" s="21">
        <v>45608</v>
      </c>
      <c r="B1483" s="21">
        <v>45608</v>
      </c>
      <c r="C1483" s="22" t="s">
        <v>10432</v>
      </c>
      <c r="D1483" s="22" t="s">
        <v>10433</v>
      </c>
      <c r="E1483" s="22" t="s">
        <v>4409</v>
      </c>
      <c r="F1483" s="22" t="s">
        <v>691</v>
      </c>
      <c r="G1483" s="23">
        <v>-1621206</v>
      </c>
      <c r="H1483" s="23">
        <v>0</v>
      </c>
      <c r="I1483" s="23">
        <v>225658019</v>
      </c>
      <c r="J1483" s="23">
        <v>0</v>
      </c>
      <c r="K1483" s="22" t="s">
        <v>943</v>
      </c>
      <c r="L1483" s="22" t="s">
        <v>944</v>
      </c>
      <c r="M1483" s="22" t="s">
        <v>3146</v>
      </c>
      <c r="N1483" s="22" t="s">
        <v>3393</v>
      </c>
      <c r="O1483" s="22" t="s">
        <v>3393</v>
      </c>
      <c r="P1483" s="22" t="s">
        <v>7936</v>
      </c>
      <c r="S1483" s="8" t="str">
        <f t="shared" si="92"/>
        <v>632_HHMGCty</v>
      </c>
      <c r="T1483" s="8">
        <f t="shared" si="93"/>
        <v>11</v>
      </c>
      <c r="U1483" t="s">
        <v>369</v>
      </c>
    </row>
    <row r="1484" spans="1:21" x14ac:dyDescent="0.25">
      <c r="A1484" s="21">
        <v>45608</v>
      </c>
      <c r="B1484" s="21">
        <v>45608</v>
      </c>
      <c r="C1484" s="22" t="s">
        <v>10434</v>
      </c>
      <c r="D1484" s="22" t="s">
        <v>10435</v>
      </c>
      <c r="E1484" s="22" t="s">
        <v>4409</v>
      </c>
      <c r="F1484" s="22" t="s">
        <v>691</v>
      </c>
      <c r="G1484" s="23">
        <v>4442751</v>
      </c>
      <c r="H1484" s="23">
        <v>0</v>
      </c>
      <c r="I1484" s="23">
        <v>230100770</v>
      </c>
      <c r="J1484" s="23">
        <v>0</v>
      </c>
      <c r="K1484" s="22" t="s">
        <v>1079</v>
      </c>
      <c r="L1484" s="22" t="s">
        <v>1080</v>
      </c>
      <c r="M1484" s="22" t="s">
        <v>3146</v>
      </c>
      <c r="N1484" s="22" t="s">
        <v>6724</v>
      </c>
      <c r="O1484" s="22" t="s">
        <v>6724</v>
      </c>
      <c r="P1484" s="22" t="s">
        <v>4428</v>
      </c>
      <c r="S1484" s="8" t="str">
        <f t="shared" si="92"/>
        <v>632_HHMGCty</v>
      </c>
      <c r="T1484" s="8">
        <f t="shared" si="93"/>
        <v>11</v>
      </c>
      <c r="U1484" t="s">
        <v>369</v>
      </c>
    </row>
    <row r="1485" spans="1:21" x14ac:dyDescent="0.25">
      <c r="A1485" s="21">
        <v>45608</v>
      </c>
      <c r="B1485" s="21">
        <v>45608</v>
      </c>
      <c r="C1485" s="22" t="s">
        <v>10436</v>
      </c>
      <c r="D1485" s="22" t="s">
        <v>10437</v>
      </c>
      <c r="E1485" s="22" t="s">
        <v>4409</v>
      </c>
      <c r="F1485" s="22" t="s">
        <v>691</v>
      </c>
      <c r="G1485" s="23">
        <v>24008510</v>
      </c>
      <c r="H1485" s="23">
        <v>0</v>
      </c>
      <c r="I1485" s="23">
        <v>254109280</v>
      </c>
      <c r="J1485" s="23">
        <v>0</v>
      </c>
      <c r="K1485" s="22" t="s">
        <v>1079</v>
      </c>
      <c r="L1485" s="22" t="s">
        <v>1080</v>
      </c>
      <c r="M1485" s="22" t="s">
        <v>3146</v>
      </c>
      <c r="N1485" s="22" t="s">
        <v>6730</v>
      </c>
      <c r="O1485" s="22" t="s">
        <v>6730</v>
      </c>
      <c r="P1485" s="22" t="s">
        <v>4428</v>
      </c>
      <c r="S1485" s="8" t="str">
        <f t="shared" si="92"/>
        <v>632_HHMGCty</v>
      </c>
      <c r="T1485" s="8">
        <f t="shared" si="93"/>
        <v>11</v>
      </c>
      <c r="U1485" t="s">
        <v>369</v>
      </c>
    </row>
    <row r="1486" spans="1:21" x14ac:dyDescent="0.25">
      <c r="A1486" s="21">
        <v>45608</v>
      </c>
      <c r="B1486" s="21">
        <v>45608</v>
      </c>
      <c r="C1486" s="22" t="s">
        <v>10436</v>
      </c>
      <c r="D1486" s="22" t="s">
        <v>10438</v>
      </c>
      <c r="E1486" s="22" t="s">
        <v>4409</v>
      </c>
      <c r="F1486" s="22" t="s">
        <v>691</v>
      </c>
      <c r="G1486" s="23">
        <v>2400851</v>
      </c>
      <c r="H1486" s="23">
        <v>0</v>
      </c>
      <c r="I1486" s="23">
        <v>256510131</v>
      </c>
      <c r="J1486" s="23">
        <v>0</v>
      </c>
      <c r="K1486" s="22" t="s">
        <v>1079</v>
      </c>
      <c r="L1486" s="22" t="s">
        <v>1080</v>
      </c>
      <c r="M1486" s="22" t="s">
        <v>3146</v>
      </c>
      <c r="N1486" s="22" t="s">
        <v>6730</v>
      </c>
      <c r="O1486" s="22" t="s">
        <v>6730</v>
      </c>
      <c r="P1486" s="22" t="s">
        <v>4428</v>
      </c>
      <c r="S1486" s="8" t="str">
        <f t="shared" si="92"/>
        <v>632_HHMGCty</v>
      </c>
      <c r="T1486" s="8">
        <f t="shared" si="93"/>
        <v>11</v>
      </c>
      <c r="U1486" t="s">
        <v>369</v>
      </c>
    </row>
    <row r="1487" spans="1:21" x14ac:dyDescent="0.25">
      <c r="A1487" s="21">
        <v>45608</v>
      </c>
      <c r="B1487" s="21">
        <v>45608</v>
      </c>
      <c r="C1487" s="22" t="s">
        <v>10436</v>
      </c>
      <c r="D1487" s="22" t="s">
        <v>10439</v>
      </c>
      <c r="E1487" s="22" t="s">
        <v>4409</v>
      </c>
      <c r="F1487" s="22" t="s">
        <v>691</v>
      </c>
      <c r="G1487" s="23">
        <v>2400851</v>
      </c>
      <c r="H1487" s="23">
        <v>0</v>
      </c>
      <c r="I1487" s="23">
        <v>258910982</v>
      </c>
      <c r="J1487" s="23">
        <v>0</v>
      </c>
      <c r="K1487" s="22" t="s">
        <v>1079</v>
      </c>
      <c r="L1487" s="22" t="s">
        <v>1080</v>
      </c>
      <c r="M1487" s="22" t="s">
        <v>3146</v>
      </c>
      <c r="N1487" s="22" t="s">
        <v>6730</v>
      </c>
      <c r="O1487" s="22" t="s">
        <v>6730</v>
      </c>
      <c r="P1487" s="22" t="s">
        <v>4428</v>
      </c>
      <c r="S1487" s="8" t="str">
        <f t="shared" si="92"/>
        <v>632_HHMGCty</v>
      </c>
      <c r="T1487" s="8">
        <f t="shared" si="93"/>
        <v>11</v>
      </c>
      <c r="U1487" t="s">
        <v>369</v>
      </c>
    </row>
    <row r="1488" spans="1:21" x14ac:dyDescent="0.25">
      <c r="A1488" s="21">
        <v>45608</v>
      </c>
      <c r="B1488" s="21">
        <v>45608</v>
      </c>
      <c r="C1488" s="22" t="s">
        <v>10440</v>
      </c>
      <c r="D1488" s="22" t="s">
        <v>10441</v>
      </c>
      <c r="E1488" s="22" t="s">
        <v>4409</v>
      </c>
      <c r="F1488" s="22" t="s">
        <v>691</v>
      </c>
      <c r="G1488" s="23">
        <v>4491964</v>
      </c>
      <c r="H1488" s="23">
        <v>0</v>
      </c>
      <c r="I1488" s="23">
        <v>263402946</v>
      </c>
      <c r="J1488" s="23">
        <v>0</v>
      </c>
      <c r="K1488" s="22" t="s">
        <v>1079</v>
      </c>
      <c r="L1488" s="22" t="s">
        <v>1080</v>
      </c>
      <c r="M1488" s="22" t="s">
        <v>3146</v>
      </c>
      <c r="N1488" s="22" t="s">
        <v>6727</v>
      </c>
      <c r="O1488" s="22" t="s">
        <v>6727</v>
      </c>
      <c r="P1488" s="22" t="s">
        <v>4428</v>
      </c>
      <c r="S1488" s="8" t="str">
        <f t="shared" si="92"/>
        <v>632_HHMGCty</v>
      </c>
      <c r="T1488" s="8">
        <f t="shared" si="93"/>
        <v>11</v>
      </c>
      <c r="U1488" t="s">
        <v>369</v>
      </c>
    </row>
    <row r="1489" spans="1:21" x14ac:dyDescent="0.25">
      <c r="A1489" s="21">
        <v>45608</v>
      </c>
      <c r="B1489" s="21">
        <v>45608</v>
      </c>
      <c r="C1489" s="22" t="s">
        <v>10442</v>
      </c>
      <c r="D1489" s="22" t="s">
        <v>10443</v>
      </c>
      <c r="E1489" s="22" t="s">
        <v>4409</v>
      </c>
      <c r="F1489" s="22" t="s">
        <v>691</v>
      </c>
      <c r="G1489" s="23">
        <v>2698845</v>
      </c>
      <c r="H1489" s="23">
        <v>0</v>
      </c>
      <c r="I1489" s="23">
        <v>266101791</v>
      </c>
      <c r="J1489" s="23">
        <v>0</v>
      </c>
      <c r="K1489" s="22" t="s">
        <v>1079</v>
      </c>
      <c r="L1489" s="22" t="s">
        <v>1080</v>
      </c>
      <c r="M1489" s="22" t="s">
        <v>3146</v>
      </c>
      <c r="N1489" s="22" t="s">
        <v>6736</v>
      </c>
      <c r="O1489" s="22" t="s">
        <v>6736</v>
      </c>
      <c r="P1489" s="22" t="s">
        <v>4428</v>
      </c>
      <c r="S1489" s="8" t="str">
        <f t="shared" si="92"/>
        <v>632_HHMGCty</v>
      </c>
      <c r="T1489" s="8">
        <f t="shared" si="93"/>
        <v>11</v>
      </c>
      <c r="U1489" t="s">
        <v>369</v>
      </c>
    </row>
    <row r="1490" spans="1:21" x14ac:dyDescent="0.25">
      <c r="A1490" s="21">
        <v>45608</v>
      </c>
      <c r="B1490" s="21">
        <v>45608</v>
      </c>
      <c r="C1490" s="22" t="s">
        <v>10444</v>
      </c>
      <c r="D1490" s="22" t="s">
        <v>10445</v>
      </c>
      <c r="E1490" s="22" t="s">
        <v>4409</v>
      </c>
      <c r="F1490" s="22" t="s">
        <v>691</v>
      </c>
      <c r="G1490" s="23">
        <v>5620142</v>
      </c>
      <c r="H1490" s="23">
        <v>0</v>
      </c>
      <c r="I1490" s="23">
        <v>271721933</v>
      </c>
      <c r="J1490" s="23">
        <v>0</v>
      </c>
      <c r="K1490" s="22" t="s">
        <v>1079</v>
      </c>
      <c r="L1490" s="22" t="s">
        <v>1080</v>
      </c>
      <c r="M1490" s="22" t="s">
        <v>3146</v>
      </c>
      <c r="N1490" s="22" t="s">
        <v>3502</v>
      </c>
      <c r="O1490" s="22" t="s">
        <v>3502</v>
      </c>
      <c r="P1490" s="22" t="s">
        <v>7936</v>
      </c>
      <c r="S1490" s="8" t="str">
        <f t="shared" si="92"/>
        <v>632_HHMGCty</v>
      </c>
      <c r="T1490" s="8">
        <f t="shared" si="93"/>
        <v>11</v>
      </c>
      <c r="U1490" t="s">
        <v>369</v>
      </c>
    </row>
    <row r="1491" spans="1:21" x14ac:dyDescent="0.25">
      <c r="A1491" s="21">
        <v>45608</v>
      </c>
      <c r="B1491" s="21">
        <v>45608</v>
      </c>
      <c r="C1491" s="22" t="s">
        <v>10446</v>
      </c>
      <c r="D1491" s="22" t="s">
        <v>10447</v>
      </c>
      <c r="E1491" s="22" t="s">
        <v>4409</v>
      </c>
      <c r="F1491" s="22" t="s">
        <v>691</v>
      </c>
      <c r="G1491" s="23">
        <v>14308479</v>
      </c>
      <c r="H1491" s="23">
        <v>0</v>
      </c>
      <c r="I1491" s="23">
        <v>286030412</v>
      </c>
      <c r="J1491" s="23">
        <v>0</v>
      </c>
      <c r="K1491" s="22" t="s">
        <v>736</v>
      </c>
      <c r="L1491" s="22" t="s">
        <v>737</v>
      </c>
      <c r="M1491" s="22" t="s">
        <v>3146</v>
      </c>
      <c r="N1491" s="22" t="s">
        <v>3626</v>
      </c>
      <c r="O1491" s="22" t="s">
        <v>3626</v>
      </c>
      <c r="P1491" s="22" t="s">
        <v>7936</v>
      </c>
      <c r="S1491" s="8" t="str">
        <f t="shared" si="92"/>
        <v>632_HHMGCty</v>
      </c>
      <c r="T1491" s="8">
        <f t="shared" si="93"/>
        <v>11</v>
      </c>
      <c r="U1491" t="s">
        <v>369</v>
      </c>
    </row>
    <row r="1492" spans="1:21" x14ac:dyDescent="0.25">
      <c r="A1492" s="21">
        <v>45608</v>
      </c>
      <c r="B1492" s="21">
        <v>45608</v>
      </c>
      <c r="C1492" s="22" t="s">
        <v>10446</v>
      </c>
      <c r="D1492" s="22" t="s">
        <v>10448</v>
      </c>
      <c r="E1492" s="22" t="s">
        <v>4409</v>
      </c>
      <c r="F1492" s="22" t="s">
        <v>691</v>
      </c>
      <c r="G1492" s="23">
        <v>1430848</v>
      </c>
      <c r="H1492" s="23">
        <v>0</v>
      </c>
      <c r="I1492" s="23">
        <v>287461260</v>
      </c>
      <c r="J1492" s="23">
        <v>0</v>
      </c>
      <c r="K1492" s="22" t="s">
        <v>736</v>
      </c>
      <c r="L1492" s="22" t="s">
        <v>737</v>
      </c>
      <c r="M1492" s="22" t="s">
        <v>3146</v>
      </c>
      <c r="N1492" s="22" t="s">
        <v>3626</v>
      </c>
      <c r="O1492" s="22" t="s">
        <v>3626</v>
      </c>
      <c r="P1492" s="22" t="s">
        <v>7936</v>
      </c>
      <c r="S1492" s="8" t="str">
        <f t="shared" si="92"/>
        <v>632_HHMGCty</v>
      </c>
      <c r="T1492" s="8">
        <f t="shared" si="93"/>
        <v>11</v>
      </c>
      <c r="U1492" t="s">
        <v>369</v>
      </c>
    </row>
    <row r="1493" spans="1:21" x14ac:dyDescent="0.25">
      <c r="A1493" s="21">
        <v>45608</v>
      </c>
      <c r="B1493" s="21">
        <v>45608</v>
      </c>
      <c r="C1493" s="22" t="s">
        <v>10449</v>
      </c>
      <c r="D1493" s="22" t="s">
        <v>10450</v>
      </c>
      <c r="E1493" s="22" t="s">
        <v>4409</v>
      </c>
      <c r="F1493" s="22" t="s">
        <v>691</v>
      </c>
      <c r="G1493" s="23">
        <v>939976</v>
      </c>
      <c r="H1493" s="23">
        <v>0</v>
      </c>
      <c r="I1493" s="23">
        <v>288401236</v>
      </c>
      <c r="J1493" s="23">
        <v>0</v>
      </c>
      <c r="K1493" s="22" t="s">
        <v>736</v>
      </c>
      <c r="L1493" s="22" t="s">
        <v>737</v>
      </c>
      <c r="M1493" s="22" t="s">
        <v>3146</v>
      </c>
      <c r="N1493" s="22" t="s">
        <v>3475</v>
      </c>
      <c r="O1493" s="22" t="s">
        <v>3475</v>
      </c>
      <c r="P1493" s="22" t="s">
        <v>7936</v>
      </c>
      <c r="S1493" s="8" t="str">
        <f t="shared" si="92"/>
        <v>632_HHMGCty</v>
      </c>
      <c r="T1493" s="8">
        <f t="shared" si="93"/>
        <v>11</v>
      </c>
      <c r="U1493" t="s">
        <v>369</v>
      </c>
    </row>
    <row r="1494" spans="1:21" x14ac:dyDescent="0.25">
      <c r="A1494" s="21">
        <v>45608</v>
      </c>
      <c r="B1494" s="21">
        <v>45608</v>
      </c>
      <c r="C1494" s="22" t="s">
        <v>10451</v>
      </c>
      <c r="D1494" s="22" t="s">
        <v>10452</v>
      </c>
      <c r="E1494" s="22" t="s">
        <v>4409</v>
      </c>
      <c r="F1494" s="22" t="s">
        <v>691</v>
      </c>
      <c r="G1494" s="23">
        <v>5414248</v>
      </c>
      <c r="H1494" s="23">
        <v>0</v>
      </c>
      <c r="I1494" s="23">
        <v>293815484</v>
      </c>
      <c r="J1494" s="23">
        <v>0</v>
      </c>
      <c r="K1494" s="22" t="s">
        <v>736</v>
      </c>
      <c r="L1494" s="22" t="s">
        <v>737</v>
      </c>
      <c r="M1494" s="22" t="s">
        <v>3146</v>
      </c>
      <c r="N1494" s="22" t="s">
        <v>3460</v>
      </c>
      <c r="O1494" s="22" t="s">
        <v>3460</v>
      </c>
      <c r="P1494" s="22" t="s">
        <v>7936</v>
      </c>
      <c r="S1494" s="8" t="str">
        <f t="shared" si="92"/>
        <v>632_HHMGCty</v>
      </c>
      <c r="T1494" s="8">
        <f t="shared" si="93"/>
        <v>11</v>
      </c>
      <c r="U1494" t="s">
        <v>369</v>
      </c>
    </row>
    <row r="1495" spans="1:21" x14ac:dyDescent="0.25">
      <c r="A1495" s="21">
        <v>45608</v>
      </c>
      <c r="B1495" s="21">
        <v>45608</v>
      </c>
      <c r="C1495" s="22" t="s">
        <v>10451</v>
      </c>
      <c r="D1495" s="22" t="s">
        <v>10453</v>
      </c>
      <c r="E1495" s="22" t="s">
        <v>4409</v>
      </c>
      <c r="F1495" s="22" t="s">
        <v>691</v>
      </c>
      <c r="G1495" s="23">
        <v>541425</v>
      </c>
      <c r="H1495" s="23">
        <v>0</v>
      </c>
      <c r="I1495" s="23">
        <v>294356909</v>
      </c>
      <c r="J1495" s="23">
        <v>0</v>
      </c>
      <c r="K1495" s="22" t="s">
        <v>736</v>
      </c>
      <c r="L1495" s="22" t="s">
        <v>737</v>
      </c>
      <c r="M1495" s="22" t="s">
        <v>3146</v>
      </c>
      <c r="N1495" s="22" t="s">
        <v>3460</v>
      </c>
      <c r="O1495" s="22" t="s">
        <v>3460</v>
      </c>
      <c r="P1495" s="22" t="s">
        <v>7936</v>
      </c>
      <c r="S1495" s="8" t="str">
        <f t="shared" si="92"/>
        <v>632_HHMGCty</v>
      </c>
      <c r="T1495" s="8">
        <f t="shared" si="93"/>
        <v>11</v>
      </c>
      <c r="U1495" t="s">
        <v>369</v>
      </c>
    </row>
    <row r="1496" spans="1:21" x14ac:dyDescent="0.25">
      <c r="A1496" s="21">
        <v>45608</v>
      </c>
      <c r="B1496" s="21">
        <v>45608</v>
      </c>
      <c r="C1496" s="22" t="s">
        <v>10454</v>
      </c>
      <c r="D1496" s="22" t="s">
        <v>10455</v>
      </c>
      <c r="E1496" s="22" t="s">
        <v>4409</v>
      </c>
      <c r="F1496" s="22" t="s">
        <v>691</v>
      </c>
      <c r="G1496" s="23">
        <v>5860392</v>
      </c>
      <c r="H1496" s="23">
        <v>0</v>
      </c>
      <c r="I1496" s="23">
        <v>300217301</v>
      </c>
      <c r="J1496" s="23">
        <v>0</v>
      </c>
      <c r="K1496" s="22" t="s">
        <v>736</v>
      </c>
      <c r="L1496" s="22" t="s">
        <v>737</v>
      </c>
      <c r="M1496" s="22" t="s">
        <v>3146</v>
      </c>
      <c r="N1496" s="22" t="s">
        <v>3451</v>
      </c>
      <c r="O1496" s="22" t="s">
        <v>3451</v>
      </c>
      <c r="P1496" s="22" t="s">
        <v>7936</v>
      </c>
      <c r="S1496" s="8" t="str">
        <f t="shared" si="92"/>
        <v>632_HHMGCty</v>
      </c>
      <c r="T1496" s="8">
        <f t="shared" si="93"/>
        <v>11</v>
      </c>
      <c r="U1496" t="s">
        <v>369</v>
      </c>
    </row>
    <row r="1497" spans="1:21" x14ac:dyDescent="0.25">
      <c r="A1497" s="21">
        <v>45608</v>
      </c>
      <c r="B1497" s="21">
        <v>45608</v>
      </c>
      <c r="C1497" s="22" t="s">
        <v>10454</v>
      </c>
      <c r="D1497" s="22" t="s">
        <v>10456</v>
      </c>
      <c r="E1497" s="22" t="s">
        <v>4409</v>
      </c>
      <c r="F1497" s="22" t="s">
        <v>691</v>
      </c>
      <c r="G1497" s="23">
        <v>586040</v>
      </c>
      <c r="H1497" s="23">
        <v>0</v>
      </c>
      <c r="I1497" s="23">
        <v>300803341</v>
      </c>
      <c r="J1497" s="23">
        <v>0</v>
      </c>
      <c r="K1497" s="22" t="s">
        <v>736</v>
      </c>
      <c r="L1497" s="22" t="s">
        <v>737</v>
      </c>
      <c r="M1497" s="22" t="s">
        <v>3146</v>
      </c>
      <c r="N1497" s="22" t="s">
        <v>3451</v>
      </c>
      <c r="O1497" s="22" t="s">
        <v>3451</v>
      </c>
      <c r="P1497" s="22" t="s">
        <v>7936</v>
      </c>
      <c r="S1497" s="8" t="str">
        <f t="shared" si="92"/>
        <v>632_HHMGCty</v>
      </c>
      <c r="T1497" s="8">
        <f t="shared" si="93"/>
        <v>11</v>
      </c>
      <c r="U1497" t="s">
        <v>369</v>
      </c>
    </row>
    <row r="1498" spans="1:21" x14ac:dyDescent="0.25">
      <c r="A1498" s="21">
        <v>45608</v>
      </c>
      <c r="B1498" s="21">
        <v>45608</v>
      </c>
      <c r="C1498" s="22" t="s">
        <v>10457</v>
      </c>
      <c r="D1498" s="22" t="s">
        <v>10458</v>
      </c>
      <c r="E1498" s="22" t="s">
        <v>4409</v>
      </c>
      <c r="F1498" s="22" t="s">
        <v>691</v>
      </c>
      <c r="G1498" s="23">
        <v>2547462</v>
      </c>
      <c r="H1498" s="23">
        <v>0</v>
      </c>
      <c r="I1498" s="23">
        <v>303350803</v>
      </c>
      <c r="J1498" s="23">
        <v>0</v>
      </c>
      <c r="K1498" s="22" t="s">
        <v>736</v>
      </c>
      <c r="L1498" s="22" t="s">
        <v>737</v>
      </c>
      <c r="M1498" s="22" t="s">
        <v>3146</v>
      </c>
      <c r="N1498" s="22" t="s">
        <v>4662</v>
      </c>
      <c r="O1498" s="22" t="s">
        <v>4662</v>
      </c>
      <c r="P1498" s="22" t="s">
        <v>7936</v>
      </c>
      <c r="S1498" s="8" t="str">
        <f t="shared" si="92"/>
        <v>632_HHMGCty</v>
      </c>
      <c r="T1498" s="8">
        <f t="shared" si="93"/>
        <v>11</v>
      </c>
      <c r="U1498" t="s">
        <v>369</v>
      </c>
    </row>
    <row r="1499" spans="1:21" x14ac:dyDescent="0.25">
      <c r="A1499" s="21">
        <v>45608</v>
      </c>
      <c r="B1499" s="21">
        <v>45608</v>
      </c>
      <c r="C1499" s="22" t="s">
        <v>10459</v>
      </c>
      <c r="D1499" s="22" t="s">
        <v>10460</v>
      </c>
      <c r="E1499" s="22" t="s">
        <v>4409</v>
      </c>
      <c r="F1499" s="22" t="s">
        <v>691</v>
      </c>
      <c r="G1499" s="23">
        <v>2836768</v>
      </c>
      <c r="H1499" s="23">
        <v>0</v>
      </c>
      <c r="I1499" s="23">
        <v>306187571</v>
      </c>
      <c r="J1499" s="23">
        <v>0</v>
      </c>
      <c r="K1499" s="22" t="s">
        <v>736</v>
      </c>
      <c r="L1499" s="22" t="s">
        <v>737</v>
      </c>
      <c r="M1499" s="22" t="s">
        <v>3146</v>
      </c>
      <c r="N1499" s="22" t="s">
        <v>3333</v>
      </c>
      <c r="O1499" s="22" t="s">
        <v>3333</v>
      </c>
      <c r="P1499" s="22" t="s">
        <v>7936</v>
      </c>
      <c r="S1499" s="8" t="str">
        <f t="shared" si="92"/>
        <v>632_HHMGCty</v>
      </c>
      <c r="T1499" s="8">
        <f t="shared" si="93"/>
        <v>11</v>
      </c>
      <c r="U1499" t="s">
        <v>369</v>
      </c>
    </row>
    <row r="1500" spans="1:21" x14ac:dyDescent="0.25">
      <c r="A1500" s="21">
        <v>45608</v>
      </c>
      <c r="B1500" s="21">
        <v>45608</v>
      </c>
      <c r="C1500" s="22" t="s">
        <v>10459</v>
      </c>
      <c r="D1500" s="22" t="s">
        <v>10461</v>
      </c>
      <c r="E1500" s="22" t="s">
        <v>4409</v>
      </c>
      <c r="F1500" s="22" t="s">
        <v>691</v>
      </c>
      <c r="G1500" s="23">
        <v>283676</v>
      </c>
      <c r="H1500" s="23">
        <v>0</v>
      </c>
      <c r="I1500" s="23">
        <v>306471247</v>
      </c>
      <c r="J1500" s="23">
        <v>0</v>
      </c>
      <c r="K1500" s="22" t="s">
        <v>736</v>
      </c>
      <c r="L1500" s="22" t="s">
        <v>737</v>
      </c>
      <c r="M1500" s="22" t="s">
        <v>3146</v>
      </c>
      <c r="N1500" s="22" t="s">
        <v>3333</v>
      </c>
      <c r="O1500" s="22" t="s">
        <v>3333</v>
      </c>
      <c r="P1500" s="22" t="s">
        <v>7936</v>
      </c>
      <c r="S1500" s="8" t="str">
        <f t="shared" si="92"/>
        <v>632_HHMGCty</v>
      </c>
      <c r="T1500" s="8">
        <f t="shared" si="93"/>
        <v>11</v>
      </c>
      <c r="U1500" t="s">
        <v>369</v>
      </c>
    </row>
    <row r="1501" spans="1:21" x14ac:dyDescent="0.25">
      <c r="A1501" s="21">
        <v>45608</v>
      </c>
      <c r="B1501" s="21">
        <v>45608</v>
      </c>
      <c r="C1501" s="22" t="s">
        <v>10462</v>
      </c>
      <c r="D1501" s="22" t="s">
        <v>10463</v>
      </c>
      <c r="E1501" s="22" t="s">
        <v>4409</v>
      </c>
      <c r="F1501" s="22" t="s">
        <v>691</v>
      </c>
      <c r="G1501" s="23">
        <v>9564695</v>
      </c>
      <c r="H1501" s="23">
        <v>0</v>
      </c>
      <c r="I1501" s="23">
        <v>316035942</v>
      </c>
      <c r="J1501" s="23">
        <v>0</v>
      </c>
      <c r="K1501" s="22" t="s">
        <v>736</v>
      </c>
      <c r="L1501" s="22" t="s">
        <v>737</v>
      </c>
      <c r="M1501" s="22" t="s">
        <v>3146</v>
      </c>
      <c r="N1501" s="22" t="s">
        <v>3342</v>
      </c>
      <c r="O1501" s="22" t="s">
        <v>3342</v>
      </c>
      <c r="P1501" s="22" t="s">
        <v>7936</v>
      </c>
      <c r="S1501" s="8" t="str">
        <f t="shared" si="92"/>
        <v>632_HHMGCty</v>
      </c>
      <c r="T1501" s="8">
        <f t="shared" si="93"/>
        <v>11</v>
      </c>
      <c r="U1501" t="s">
        <v>369</v>
      </c>
    </row>
    <row r="1502" spans="1:21" x14ac:dyDescent="0.25">
      <c r="A1502" s="21">
        <v>45608</v>
      </c>
      <c r="B1502" s="21">
        <v>45608</v>
      </c>
      <c r="C1502" s="22" t="s">
        <v>10462</v>
      </c>
      <c r="D1502" s="22" t="s">
        <v>10464</v>
      </c>
      <c r="E1502" s="22" t="s">
        <v>4409</v>
      </c>
      <c r="F1502" s="22" t="s">
        <v>691</v>
      </c>
      <c r="G1502" s="23">
        <v>956470</v>
      </c>
      <c r="H1502" s="23">
        <v>0</v>
      </c>
      <c r="I1502" s="23">
        <v>316992412</v>
      </c>
      <c r="J1502" s="23">
        <v>0</v>
      </c>
      <c r="K1502" s="22" t="s">
        <v>736</v>
      </c>
      <c r="L1502" s="22" t="s">
        <v>737</v>
      </c>
      <c r="M1502" s="22" t="s">
        <v>3146</v>
      </c>
      <c r="N1502" s="22" t="s">
        <v>3342</v>
      </c>
      <c r="O1502" s="22" t="s">
        <v>3342</v>
      </c>
      <c r="P1502" s="22" t="s">
        <v>7936</v>
      </c>
      <c r="S1502" s="8" t="str">
        <f t="shared" si="92"/>
        <v>632_HHMGCty</v>
      </c>
      <c r="T1502" s="8">
        <f t="shared" si="93"/>
        <v>11</v>
      </c>
      <c r="U1502" t="s">
        <v>369</v>
      </c>
    </row>
    <row r="1503" spans="1:21" x14ac:dyDescent="0.25">
      <c r="A1503" s="21">
        <v>45608</v>
      </c>
      <c r="B1503" s="21">
        <v>45608</v>
      </c>
      <c r="C1503" s="22" t="s">
        <v>10465</v>
      </c>
      <c r="D1503" s="22" t="s">
        <v>10466</v>
      </c>
      <c r="E1503" s="22" t="s">
        <v>4409</v>
      </c>
      <c r="F1503" s="22" t="s">
        <v>691</v>
      </c>
      <c r="G1503" s="23">
        <v>13093482</v>
      </c>
      <c r="H1503" s="23">
        <v>0</v>
      </c>
      <c r="I1503" s="23">
        <v>330085894</v>
      </c>
      <c r="J1503" s="23">
        <v>0</v>
      </c>
      <c r="K1503" s="22" t="s">
        <v>736</v>
      </c>
      <c r="L1503" s="22" t="s">
        <v>737</v>
      </c>
      <c r="M1503" s="22" t="s">
        <v>3146</v>
      </c>
      <c r="N1503" s="22" t="s">
        <v>3311</v>
      </c>
      <c r="O1503" s="22" t="s">
        <v>3311</v>
      </c>
      <c r="P1503" s="22" t="s">
        <v>7936</v>
      </c>
      <c r="S1503" s="8" t="str">
        <f t="shared" si="92"/>
        <v>632_HHMGCty</v>
      </c>
      <c r="T1503" s="8">
        <f t="shared" si="93"/>
        <v>11</v>
      </c>
      <c r="U1503" t="s">
        <v>369</v>
      </c>
    </row>
    <row r="1504" spans="1:21" x14ac:dyDescent="0.25">
      <c r="A1504" s="21">
        <v>45608</v>
      </c>
      <c r="B1504" s="21">
        <v>45608</v>
      </c>
      <c r="C1504" s="22" t="s">
        <v>10465</v>
      </c>
      <c r="D1504" s="22" t="s">
        <v>10467</v>
      </c>
      <c r="E1504" s="22" t="s">
        <v>4409</v>
      </c>
      <c r="F1504" s="22" t="s">
        <v>691</v>
      </c>
      <c r="G1504" s="23">
        <v>1309348</v>
      </c>
      <c r="H1504" s="23">
        <v>0</v>
      </c>
      <c r="I1504" s="23">
        <v>331395242</v>
      </c>
      <c r="J1504" s="23">
        <v>0</v>
      </c>
      <c r="K1504" s="22" t="s">
        <v>736</v>
      </c>
      <c r="L1504" s="22" t="s">
        <v>737</v>
      </c>
      <c r="M1504" s="22" t="s">
        <v>3146</v>
      </c>
      <c r="N1504" s="22" t="s">
        <v>3311</v>
      </c>
      <c r="O1504" s="22" t="s">
        <v>3311</v>
      </c>
      <c r="P1504" s="22" t="s">
        <v>7936</v>
      </c>
      <c r="S1504" s="8" t="str">
        <f t="shared" si="92"/>
        <v>632_HHMGCty</v>
      </c>
      <c r="T1504" s="8">
        <f t="shared" si="93"/>
        <v>11</v>
      </c>
      <c r="U1504" t="s">
        <v>369</v>
      </c>
    </row>
    <row r="1505" spans="1:21" x14ac:dyDescent="0.25">
      <c r="A1505" s="21">
        <v>45608</v>
      </c>
      <c r="B1505" s="21">
        <v>45608</v>
      </c>
      <c r="C1505" s="22" t="s">
        <v>10468</v>
      </c>
      <c r="D1505" s="22" t="s">
        <v>10469</v>
      </c>
      <c r="E1505" s="22" t="s">
        <v>4409</v>
      </c>
      <c r="F1505" s="22" t="s">
        <v>691</v>
      </c>
      <c r="G1505" s="23">
        <v>2810071</v>
      </c>
      <c r="H1505" s="23">
        <v>0</v>
      </c>
      <c r="I1505" s="23">
        <v>334205313</v>
      </c>
      <c r="J1505" s="23">
        <v>0</v>
      </c>
      <c r="K1505" s="22" t="s">
        <v>4571</v>
      </c>
      <c r="L1505" s="22" t="s">
        <v>4572</v>
      </c>
      <c r="M1505" s="22" t="s">
        <v>3146</v>
      </c>
      <c r="N1505" s="22" t="s">
        <v>3502</v>
      </c>
      <c r="O1505" s="22" t="s">
        <v>3502</v>
      </c>
      <c r="P1505" s="22" t="s">
        <v>7936</v>
      </c>
      <c r="S1505" s="8" t="str">
        <f t="shared" si="92"/>
        <v>632_HHMGCty</v>
      </c>
      <c r="T1505" s="8">
        <f t="shared" si="93"/>
        <v>11</v>
      </c>
      <c r="U1505" t="s">
        <v>369</v>
      </c>
    </row>
    <row r="1506" spans="1:21" x14ac:dyDescent="0.25">
      <c r="A1506" s="21">
        <v>45608</v>
      </c>
      <c r="B1506" s="21">
        <v>45608</v>
      </c>
      <c r="C1506" s="22" t="s">
        <v>10470</v>
      </c>
      <c r="D1506" s="22" t="s">
        <v>10471</v>
      </c>
      <c r="E1506" s="22" t="s">
        <v>4409</v>
      </c>
      <c r="F1506" s="22" t="s">
        <v>691</v>
      </c>
      <c r="G1506" s="23">
        <v>715424</v>
      </c>
      <c r="H1506" s="23">
        <v>0</v>
      </c>
      <c r="I1506" s="23">
        <v>334920737</v>
      </c>
      <c r="J1506" s="23">
        <v>0</v>
      </c>
      <c r="K1506" s="22" t="s">
        <v>4571</v>
      </c>
      <c r="L1506" s="22" t="s">
        <v>4572</v>
      </c>
      <c r="M1506" s="22" t="s">
        <v>3146</v>
      </c>
      <c r="N1506" s="22" t="s">
        <v>3626</v>
      </c>
      <c r="O1506" s="22" t="s">
        <v>3626</v>
      </c>
      <c r="P1506" s="22" t="s">
        <v>7936</v>
      </c>
      <c r="S1506" s="8" t="str">
        <f t="shared" si="92"/>
        <v>632_HHMGCty</v>
      </c>
      <c r="T1506" s="8">
        <f t="shared" si="93"/>
        <v>11</v>
      </c>
      <c r="U1506" t="s">
        <v>369</v>
      </c>
    </row>
    <row r="1507" spans="1:21" x14ac:dyDescent="0.25">
      <c r="A1507" s="21">
        <v>45608</v>
      </c>
      <c r="B1507" s="21">
        <v>45608</v>
      </c>
      <c r="C1507" s="22" t="s">
        <v>10472</v>
      </c>
      <c r="D1507" s="22" t="s">
        <v>10473</v>
      </c>
      <c r="E1507" s="22" t="s">
        <v>4409</v>
      </c>
      <c r="F1507" s="22" t="s">
        <v>691</v>
      </c>
      <c r="G1507" s="23">
        <v>469988</v>
      </c>
      <c r="H1507" s="23">
        <v>0</v>
      </c>
      <c r="I1507" s="23">
        <v>335390725</v>
      </c>
      <c r="J1507" s="23">
        <v>0</v>
      </c>
      <c r="K1507" s="22" t="s">
        <v>4571</v>
      </c>
      <c r="L1507" s="22" t="s">
        <v>4572</v>
      </c>
      <c r="M1507" s="22" t="s">
        <v>3146</v>
      </c>
      <c r="N1507" s="22" t="s">
        <v>3475</v>
      </c>
      <c r="O1507" s="22" t="s">
        <v>3475</v>
      </c>
      <c r="P1507" s="22" t="s">
        <v>7936</v>
      </c>
      <c r="S1507" s="8" t="str">
        <f t="shared" si="92"/>
        <v>632_HHMGCty</v>
      </c>
      <c r="T1507" s="8">
        <f t="shared" si="93"/>
        <v>11</v>
      </c>
      <c r="U1507" t="s">
        <v>369</v>
      </c>
    </row>
    <row r="1508" spans="1:21" x14ac:dyDescent="0.25">
      <c r="A1508" s="21">
        <v>45608</v>
      </c>
      <c r="B1508" s="21">
        <v>45608</v>
      </c>
      <c r="C1508" s="22" t="s">
        <v>10474</v>
      </c>
      <c r="D1508" s="22" t="s">
        <v>10475</v>
      </c>
      <c r="E1508" s="22" t="s">
        <v>4409</v>
      </c>
      <c r="F1508" s="22" t="s">
        <v>691</v>
      </c>
      <c r="G1508" s="23">
        <v>1444907</v>
      </c>
      <c r="H1508" s="23">
        <v>0</v>
      </c>
      <c r="I1508" s="23">
        <v>336835632</v>
      </c>
      <c r="J1508" s="23">
        <v>0</v>
      </c>
      <c r="K1508" s="22" t="s">
        <v>4571</v>
      </c>
      <c r="L1508" s="22" t="s">
        <v>4572</v>
      </c>
      <c r="M1508" s="22" t="s">
        <v>3146</v>
      </c>
      <c r="N1508" s="22" t="s">
        <v>3507</v>
      </c>
      <c r="O1508" s="22" t="s">
        <v>3507</v>
      </c>
      <c r="P1508" s="22" t="s">
        <v>7936</v>
      </c>
      <c r="S1508" s="8" t="str">
        <f t="shared" si="92"/>
        <v>632_HHMGCty</v>
      </c>
      <c r="T1508" s="8">
        <f t="shared" si="93"/>
        <v>11</v>
      </c>
      <c r="U1508" t="s">
        <v>369</v>
      </c>
    </row>
    <row r="1509" spans="1:21" x14ac:dyDescent="0.25">
      <c r="A1509" s="21">
        <v>45608</v>
      </c>
      <c r="B1509" s="21">
        <v>45608</v>
      </c>
      <c r="C1509" s="22" t="s">
        <v>10476</v>
      </c>
      <c r="D1509" s="22" t="s">
        <v>10477</v>
      </c>
      <c r="E1509" s="22" t="s">
        <v>4409</v>
      </c>
      <c r="F1509" s="22" t="s">
        <v>691</v>
      </c>
      <c r="G1509" s="23">
        <v>270712</v>
      </c>
      <c r="H1509" s="23">
        <v>0</v>
      </c>
      <c r="I1509" s="23">
        <v>337106344</v>
      </c>
      <c r="J1509" s="23">
        <v>0</v>
      </c>
      <c r="K1509" s="22" t="s">
        <v>4571</v>
      </c>
      <c r="L1509" s="22" t="s">
        <v>4572</v>
      </c>
      <c r="M1509" s="22" t="s">
        <v>3146</v>
      </c>
      <c r="N1509" s="22" t="s">
        <v>3460</v>
      </c>
      <c r="O1509" s="22" t="s">
        <v>3460</v>
      </c>
      <c r="P1509" s="22" t="s">
        <v>7936</v>
      </c>
      <c r="S1509" s="8" t="str">
        <f t="shared" si="92"/>
        <v>632_HHMGCty</v>
      </c>
      <c r="T1509" s="8">
        <f t="shared" si="93"/>
        <v>11</v>
      </c>
      <c r="U1509" t="s">
        <v>369</v>
      </c>
    </row>
    <row r="1510" spans="1:21" x14ac:dyDescent="0.25">
      <c r="A1510" s="21">
        <v>45608</v>
      </c>
      <c r="B1510" s="21">
        <v>45608</v>
      </c>
      <c r="C1510" s="22" t="s">
        <v>10478</v>
      </c>
      <c r="D1510" s="22" t="s">
        <v>10479</v>
      </c>
      <c r="E1510" s="22" t="s">
        <v>4409</v>
      </c>
      <c r="F1510" s="22" t="s">
        <v>691</v>
      </c>
      <c r="G1510" s="23">
        <v>872815</v>
      </c>
      <c r="H1510" s="23">
        <v>0</v>
      </c>
      <c r="I1510" s="23">
        <v>337979159</v>
      </c>
      <c r="J1510" s="23">
        <v>0</v>
      </c>
      <c r="K1510" s="22" t="s">
        <v>4571</v>
      </c>
      <c r="L1510" s="22" t="s">
        <v>4572</v>
      </c>
      <c r="M1510" s="22" t="s">
        <v>3146</v>
      </c>
      <c r="N1510" s="22" t="s">
        <v>3463</v>
      </c>
      <c r="O1510" s="22" t="s">
        <v>3463</v>
      </c>
      <c r="P1510" s="22" t="s">
        <v>7936</v>
      </c>
      <c r="S1510" s="8" t="str">
        <f t="shared" si="92"/>
        <v>632_HHMGCty</v>
      </c>
      <c r="T1510" s="8">
        <f t="shared" si="93"/>
        <v>11</v>
      </c>
      <c r="U1510" t="s">
        <v>369</v>
      </c>
    </row>
    <row r="1511" spans="1:21" x14ac:dyDescent="0.25">
      <c r="A1511" s="21">
        <v>45608</v>
      </c>
      <c r="B1511" s="21">
        <v>45608</v>
      </c>
      <c r="C1511" s="22" t="s">
        <v>10480</v>
      </c>
      <c r="D1511" s="22" t="s">
        <v>10481</v>
      </c>
      <c r="E1511" s="22" t="s">
        <v>4409</v>
      </c>
      <c r="F1511" s="22" t="s">
        <v>691</v>
      </c>
      <c r="G1511" s="23">
        <v>563060</v>
      </c>
      <c r="H1511" s="23">
        <v>0</v>
      </c>
      <c r="I1511" s="23">
        <v>338542219</v>
      </c>
      <c r="J1511" s="23">
        <v>0</v>
      </c>
      <c r="K1511" s="22" t="s">
        <v>4571</v>
      </c>
      <c r="L1511" s="22" t="s">
        <v>4572</v>
      </c>
      <c r="M1511" s="22" t="s">
        <v>3146</v>
      </c>
      <c r="N1511" s="22" t="s">
        <v>3512</v>
      </c>
      <c r="O1511" s="22" t="s">
        <v>3512</v>
      </c>
      <c r="P1511" s="22" t="s">
        <v>7936</v>
      </c>
      <c r="S1511" s="8" t="str">
        <f t="shared" si="92"/>
        <v>632_HHMGCty</v>
      </c>
      <c r="T1511" s="8">
        <f t="shared" si="93"/>
        <v>11</v>
      </c>
      <c r="U1511" t="s">
        <v>369</v>
      </c>
    </row>
    <row r="1512" spans="1:21" x14ac:dyDescent="0.25">
      <c r="A1512" s="21">
        <v>45608</v>
      </c>
      <c r="B1512" s="21">
        <v>45608</v>
      </c>
      <c r="C1512" s="22" t="s">
        <v>10482</v>
      </c>
      <c r="D1512" s="22" t="s">
        <v>10483</v>
      </c>
      <c r="E1512" s="22" t="s">
        <v>4409</v>
      </c>
      <c r="F1512" s="22" t="s">
        <v>691</v>
      </c>
      <c r="G1512" s="23">
        <v>482042</v>
      </c>
      <c r="H1512" s="23">
        <v>0</v>
      </c>
      <c r="I1512" s="23">
        <v>339024261</v>
      </c>
      <c r="J1512" s="23">
        <v>0</v>
      </c>
      <c r="K1512" s="22" t="s">
        <v>4571</v>
      </c>
      <c r="L1512" s="22" t="s">
        <v>4572</v>
      </c>
      <c r="M1512" s="22" t="s">
        <v>3146</v>
      </c>
      <c r="N1512" s="22" t="s">
        <v>3484</v>
      </c>
      <c r="O1512" s="22" t="s">
        <v>3484</v>
      </c>
      <c r="P1512" s="22" t="s">
        <v>7936</v>
      </c>
      <c r="S1512" s="8" t="str">
        <f t="shared" si="92"/>
        <v>632_HHMGCty</v>
      </c>
      <c r="T1512" s="8">
        <f t="shared" si="93"/>
        <v>11</v>
      </c>
      <c r="U1512" t="s">
        <v>369</v>
      </c>
    </row>
    <row r="1513" spans="1:21" x14ac:dyDescent="0.25">
      <c r="A1513" s="21">
        <v>45608</v>
      </c>
      <c r="B1513" s="21">
        <v>45608</v>
      </c>
      <c r="C1513" s="22" t="s">
        <v>10484</v>
      </c>
      <c r="D1513" s="22" t="s">
        <v>10485</v>
      </c>
      <c r="E1513" s="22" t="s">
        <v>4409</v>
      </c>
      <c r="F1513" s="22" t="s">
        <v>691</v>
      </c>
      <c r="G1513" s="23">
        <v>485349</v>
      </c>
      <c r="H1513" s="23">
        <v>0</v>
      </c>
      <c r="I1513" s="23">
        <v>339509610</v>
      </c>
      <c r="J1513" s="23">
        <v>0</v>
      </c>
      <c r="K1513" s="22" t="s">
        <v>4571</v>
      </c>
      <c r="L1513" s="22" t="s">
        <v>4572</v>
      </c>
      <c r="M1513" s="22" t="s">
        <v>3146</v>
      </c>
      <c r="N1513" s="22" t="s">
        <v>3481</v>
      </c>
      <c r="O1513" s="22" t="s">
        <v>3481</v>
      </c>
      <c r="P1513" s="22" t="s">
        <v>7936</v>
      </c>
      <c r="S1513" s="8" t="str">
        <f t="shared" si="92"/>
        <v>632_HHMGCty</v>
      </c>
      <c r="T1513" s="8">
        <f t="shared" si="93"/>
        <v>11</v>
      </c>
      <c r="U1513" t="s">
        <v>369</v>
      </c>
    </row>
    <row r="1514" spans="1:21" x14ac:dyDescent="0.25">
      <c r="A1514" s="21">
        <v>45608</v>
      </c>
      <c r="B1514" s="21">
        <v>45608</v>
      </c>
      <c r="C1514" s="22" t="s">
        <v>10486</v>
      </c>
      <c r="D1514" s="22" t="s">
        <v>10487</v>
      </c>
      <c r="E1514" s="22" t="s">
        <v>4409</v>
      </c>
      <c r="F1514" s="22" t="s">
        <v>691</v>
      </c>
      <c r="G1514" s="23">
        <v>293019</v>
      </c>
      <c r="H1514" s="23">
        <v>0</v>
      </c>
      <c r="I1514" s="23">
        <v>339802629</v>
      </c>
      <c r="J1514" s="23">
        <v>0</v>
      </c>
      <c r="K1514" s="22" t="s">
        <v>4571</v>
      </c>
      <c r="L1514" s="22" t="s">
        <v>4572</v>
      </c>
      <c r="M1514" s="22" t="s">
        <v>3146</v>
      </c>
      <c r="N1514" s="22" t="s">
        <v>3451</v>
      </c>
      <c r="O1514" s="22" t="s">
        <v>3451</v>
      </c>
      <c r="P1514" s="22" t="s">
        <v>7936</v>
      </c>
      <c r="S1514" s="8" t="str">
        <f t="shared" si="92"/>
        <v>632_HHMGCty</v>
      </c>
      <c r="T1514" s="8">
        <f t="shared" si="93"/>
        <v>11</v>
      </c>
      <c r="U1514" t="s">
        <v>369</v>
      </c>
    </row>
    <row r="1515" spans="1:21" x14ac:dyDescent="0.25">
      <c r="A1515" s="21">
        <v>45608</v>
      </c>
      <c r="B1515" s="21">
        <v>45608</v>
      </c>
      <c r="C1515" s="22" t="s">
        <v>10488</v>
      </c>
      <c r="D1515" s="22" t="s">
        <v>10489</v>
      </c>
      <c r="E1515" s="22" t="s">
        <v>4409</v>
      </c>
      <c r="F1515" s="22" t="s">
        <v>691</v>
      </c>
      <c r="G1515" s="23">
        <v>616016</v>
      </c>
      <c r="H1515" s="23">
        <v>0</v>
      </c>
      <c r="I1515" s="23">
        <v>340418645</v>
      </c>
      <c r="J1515" s="23">
        <v>0</v>
      </c>
      <c r="K1515" s="22" t="s">
        <v>4571</v>
      </c>
      <c r="L1515" s="22" t="s">
        <v>4572</v>
      </c>
      <c r="M1515" s="22" t="s">
        <v>3146</v>
      </c>
      <c r="N1515" s="22" t="s">
        <v>3472</v>
      </c>
      <c r="O1515" s="22" t="s">
        <v>3472</v>
      </c>
      <c r="P1515" s="22" t="s">
        <v>7936</v>
      </c>
      <c r="S1515" s="8" t="str">
        <f t="shared" si="92"/>
        <v>632_HHMGCty</v>
      </c>
      <c r="T1515" s="8">
        <f t="shared" si="93"/>
        <v>11</v>
      </c>
      <c r="U1515" t="s">
        <v>369</v>
      </c>
    </row>
    <row r="1516" spans="1:21" x14ac:dyDescent="0.25">
      <c r="A1516" s="21">
        <v>45608</v>
      </c>
      <c r="B1516" s="21">
        <v>45608</v>
      </c>
      <c r="C1516" s="22" t="s">
        <v>10490</v>
      </c>
      <c r="D1516" s="22" t="s">
        <v>10491</v>
      </c>
      <c r="E1516" s="22" t="s">
        <v>4409</v>
      </c>
      <c r="F1516" s="22" t="s">
        <v>691</v>
      </c>
      <c r="G1516" s="23">
        <v>560989</v>
      </c>
      <c r="H1516" s="23">
        <v>0</v>
      </c>
      <c r="I1516" s="23">
        <v>340979634</v>
      </c>
      <c r="J1516" s="23">
        <v>0</v>
      </c>
      <c r="K1516" s="22" t="s">
        <v>4571</v>
      </c>
      <c r="L1516" s="22" t="s">
        <v>4572</v>
      </c>
      <c r="M1516" s="22" t="s">
        <v>3146</v>
      </c>
      <c r="N1516" s="22" t="s">
        <v>3478</v>
      </c>
      <c r="O1516" s="22" t="s">
        <v>3478</v>
      </c>
      <c r="P1516" s="22" t="s">
        <v>7936</v>
      </c>
      <c r="S1516" s="8" t="str">
        <f t="shared" ref="S1516:S1579" si="94">+M1516</f>
        <v>632_HHMGCty</v>
      </c>
      <c r="T1516" s="8">
        <f t="shared" ref="T1516:T1579" si="95">+MONTH(A1516)</f>
        <v>11</v>
      </c>
      <c r="U1516" t="s">
        <v>369</v>
      </c>
    </row>
    <row r="1517" spans="1:21" x14ac:dyDescent="0.25">
      <c r="A1517" s="21">
        <v>45608</v>
      </c>
      <c r="B1517" s="21">
        <v>45608</v>
      </c>
      <c r="C1517" s="22" t="s">
        <v>10492</v>
      </c>
      <c r="D1517" s="22" t="s">
        <v>10493</v>
      </c>
      <c r="E1517" s="22" t="s">
        <v>4409</v>
      </c>
      <c r="F1517" s="22" t="s">
        <v>691</v>
      </c>
      <c r="G1517" s="23">
        <v>4223891</v>
      </c>
      <c r="H1517" s="23">
        <v>0</v>
      </c>
      <c r="I1517" s="23">
        <v>345203525</v>
      </c>
      <c r="J1517" s="23">
        <v>0</v>
      </c>
      <c r="K1517" s="22" t="s">
        <v>4571</v>
      </c>
      <c r="L1517" s="22" t="s">
        <v>4572</v>
      </c>
      <c r="M1517" s="22" t="s">
        <v>3146</v>
      </c>
      <c r="N1517" s="22" t="s">
        <v>6639</v>
      </c>
      <c r="O1517" s="22" t="s">
        <v>6639</v>
      </c>
      <c r="P1517" s="22" t="s">
        <v>7936</v>
      </c>
      <c r="S1517" s="8" t="str">
        <f t="shared" si="94"/>
        <v>632_HHMGCty</v>
      </c>
      <c r="T1517" s="8">
        <f t="shared" si="95"/>
        <v>11</v>
      </c>
      <c r="U1517" t="s">
        <v>369</v>
      </c>
    </row>
    <row r="1518" spans="1:21" x14ac:dyDescent="0.25">
      <c r="A1518" s="21">
        <v>45608</v>
      </c>
      <c r="B1518" s="21">
        <v>45608</v>
      </c>
      <c r="C1518" s="22" t="s">
        <v>10494</v>
      </c>
      <c r="D1518" s="22" t="s">
        <v>10495</v>
      </c>
      <c r="E1518" s="22" t="s">
        <v>4409</v>
      </c>
      <c r="F1518" s="22" t="s">
        <v>691</v>
      </c>
      <c r="G1518" s="23">
        <v>1273731</v>
      </c>
      <c r="H1518" s="23">
        <v>0</v>
      </c>
      <c r="I1518" s="23">
        <v>346477256</v>
      </c>
      <c r="J1518" s="23">
        <v>0</v>
      </c>
      <c r="K1518" s="22" t="s">
        <v>4571</v>
      </c>
      <c r="L1518" s="22" t="s">
        <v>4572</v>
      </c>
      <c r="M1518" s="22" t="s">
        <v>3146</v>
      </c>
      <c r="N1518" s="22" t="s">
        <v>4662</v>
      </c>
      <c r="O1518" s="22" t="s">
        <v>4662</v>
      </c>
      <c r="P1518" s="22" t="s">
        <v>7936</v>
      </c>
      <c r="S1518" s="8" t="str">
        <f t="shared" si="94"/>
        <v>632_HHMGCty</v>
      </c>
      <c r="T1518" s="8">
        <f t="shared" si="95"/>
        <v>11</v>
      </c>
      <c r="U1518" t="s">
        <v>369</v>
      </c>
    </row>
    <row r="1519" spans="1:21" x14ac:dyDescent="0.25">
      <c r="A1519" s="21">
        <v>45608</v>
      </c>
      <c r="B1519" s="21">
        <v>45608</v>
      </c>
      <c r="C1519" s="22" t="s">
        <v>10496</v>
      </c>
      <c r="D1519" s="22" t="s">
        <v>10497</v>
      </c>
      <c r="E1519" s="22" t="s">
        <v>4409</v>
      </c>
      <c r="F1519" s="22" t="s">
        <v>691</v>
      </c>
      <c r="G1519" s="23">
        <v>75529</v>
      </c>
      <c r="H1519" s="23">
        <v>0</v>
      </c>
      <c r="I1519" s="23">
        <v>346552785</v>
      </c>
      <c r="J1519" s="23">
        <v>0</v>
      </c>
      <c r="K1519" s="22" t="s">
        <v>4571</v>
      </c>
      <c r="L1519" s="22" t="s">
        <v>4572</v>
      </c>
      <c r="M1519" s="22" t="s">
        <v>3146</v>
      </c>
      <c r="N1519" s="22" t="s">
        <v>3383</v>
      </c>
      <c r="O1519" s="22" t="s">
        <v>3383</v>
      </c>
      <c r="P1519" s="22" t="s">
        <v>7936</v>
      </c>
      <c r="S1519" s="8" t="str">
        <f t="shared" si="94"/>
        <v>632_HHMGCty</v>
      </c>
      <c r="T1519" s="8">
        <f t="shared" si="95"/>
        <v>11</v>
      </c>
      <c r="U1519" t="s">
        <v>369</v>
      </c>
    </row>
    <row r="1520" spans="1:21" x14ac:dyDescent="0.25">
      <c r="A1520" s="21">
        <v>45608</v>
      </c>
      <c r="B1520" s="21">
        <v>45608</v>
      </c>
      <c r="C1520" s="22" t="s">
        <v>10498</v>
      </c>
      <c r="D1520" s="22" t="s">
        <v>10499</v>
      </c>
      <c r="E1520" s="22" t="s">
        <v>4409</v>
      </c>
      <c r="F1520" s="22" t="s">
        <v>691</v>
      </c>
      <c r="G1520" s="23">
        <v>384171</v>
      </c>
      <c r="H1520" s="23">
        <v>0</v>
      </c>
      <c r="I1520" s="23">
        <v>346936956</v>
      </c>
      <c r="J1520" s="23">
        <v>0</v>
      </c>
      <c r="K1520" s="22" t="s">
        <v>4571</v>
      </c>
      <c r="L1520" s="22" t="s">
        <v>4572</v>
      </c>
      <c r="M1520" s="22" t="s">
        <v>3146</v>
      </c>
      <c r="N1520" s="22" t="s">
        <v>3330</v>
      </c>
      <c r="O1520" s="22" t="s">
        <v>3330</v>
      </c>
      <c r="P1520" s="22" t="s">
        <v>7936</v>
      </c>
      <c r="S1520" s="8" t="str">
        <f t="shared" si="94"/>
        <v>632_HHMGCty</v>
      </c>
      <c r="T1520" s="8">
        <f t="shared" si="95"/>
        <v>11</v>
      </c>
      <c r="U1520" t="s">
        <v>369</v>
      </c>
    </row>
    <row r="1521" spans="1:21" x14ac:dyDescent="0.25">
      <c r="A1521" s="21">
        <v>45608</v>
      </c>
      <c r="B1521" s="21">
        <v>45608</v>
      </c>
      <c r="C1521" s="22" t="s">
        <v>10500</v>
      </c>
      <c r="D1521" s="22" t="s">
        <v>10501</v>
      </c>
      <c r="E1521" s="22" t="s">
        <v>4409</v>
      </c>
      <c r="F1521" s="22" t="s">
        <v>691</v>
      </c>
      <c r="G1521" s="23">
        <v>1098725</v>
      </c>
      <c r="H1521" s="23">
        <v>0</v>
      </c>
      <c r="I1521" s="23">
        <v>348035681</v>
      </c>
      <c r="J1521" s="23">
        <v>0</v>
      </c>
      <c r="K1521" s="22" t="s">
        <v>4571</v>
      </c>
      <c r="L1521" s="22" t="s">
        <v>4572</v>
      </c>
      <c r="M1521" s="22" t="s">
        <v>3146</v>
      </c>
      <c r="N1521" s="22" t="s">
        <v>8222</v>
      </c>
      <c r="O1521" s="22" t="s">
        <v>8222</v>
      </c>
      <c r="P1521" s="22" t="s">
        <v>7936</v>
      </c>
      <c r="S1521" s="8" t="str">
        <f t="shared" si="94"/>
        <v>632_HHMGCty</v>
      </c>
      <c r="T1521" s="8">
        <f t="shared" si="95"/>
        <v>11</v>
      </c>
      <c r="U1521" t="s">
        <v>369</v>
      </c>
    </row>
    <row r="1522" spans="1:21" x14ac:dyDescent="0.25">
      <c r="A1522" s="21">
        <v>45608</v>
      </c>
      <c r="B1522" s="21">
        <v>45608</v>
      </c>
      <c r="C1522" s="22" t="s">
        <v>10502</v>
      </c>
      <c r="D1522" s="22" t="s">
        <v>10503</v>
      </c>
      <c r="E1522" s="22" t="s">
        <v>4409</v>
      </c>
      <c r="F1522" s="22" t="s">
        <v>691</v>
      </c>
      <c r="G1522" s="23">
        <v>1062841</v>
      </c>
      <c r="H1522" s="23">
        <v>0</v>
      </c>
      <c r="I1522" s="23">
        <v>349098522</v>
      </c>
      <c r="J1522" s="23">
        <v>0</v>
      </c>
      <c r="K1522" s="22" t="s">
        <v>4571</v>
      </c>
      <c r="L1522" s="22" t="s">
        <v>4572</v>
      </c>
      <c r="M1522" s="22" t="s">
        <v>3146</v>
      </c>
      <c r="N1522" s="22" t="s">
        <v>3300</v>
      </c>
      <c r="O1522" s="22" t="s">
        <v>3300</v>
      </c>
      <c r="P1522" s="22" t="s">
        <v>7936</v>
      </c>
      <c r="S1522" s="8" t="str">
        <f t="shared" si="94"/>
        <v>632_HHMGCty</v>
      </c>
      <c r="T1522" s="8">
        <f t="shared" si="95"/>
        <v>11</v>
      </c>
      <c r="U1522" t="s">
        <v>369</v>
      </c>
    </row>
    <row r="1523" spans="1:21" x14ac:dyDescent="0.25">
      <c r="A1523" s="21">
        <v>45608</v>
      </c>
      <c r="B1523" s="21">
        <v>45608</v>
      </c>
      <c r="C1523" s="22" t="s">
        <v>10504</v>
      </c>
      <c r="D1523" s="22" t="s">
        <v>10505</v>
      </c>
      <c r="E1523" s="22" t="s">
        <v>4409</v>
      </c>
      <c r="F1523" s="22" t="s">
        <v>691</v>
      </c>
      <c r="G1523" s="23">
        <v>141839</v>
      </c>
      <c r="H1523" s="23">
        <v>0</v>
      </c>
      <c r="I1523" s="23">
        <v>349240361</v>
      </c>
      <c r="J1523" s="23">
        <v>0</v>
      </c>
      <c r="K1523" s="22" t="s">
        <v>4571</v>
      </c>
      <c r="L1523" s="22" t="s">
        <v>4572</v>
      </c>
      <c r="M1523" s="22" t="s">
        <v>3146</v>
      </c>
      <c r="N1523" s="22" t="s">
        <v>3333</v>
      </c>
      <c r="O1523" s="22" t="s">
        <v>3333</v>
      </c>
      <c r="P1523" s="22" t="s">
        <v>7936</v>
      </c>
      <c r="S1523" s="8" t="str">
        <f t="shared" si="94"/>
        <v>632_HHMGCty</v>
      </c>
      <c r="T1523" s="8">
        <f t="shared" si="95"/>
        <v>11</v>
      </c>
      <c r="U1523" t="s">
        <v>369</v>
      </c>
    </row>
    <row r="1524" spans="1:21" x14ac:dyDescent="0.25">
      <c r="A1524" s="21">
        <v>45608</v>
      </c>
      <c r="B1524" s="21">
        <v>45608</v>
      </c>
      <c r="C1524" s="22" t="s">
        <v>10506</v>
      </c>
      <c r="D1524" s="22" t="s">
        <v>10507</v>
      </c>
      <c r="E1524" s="22" t="s">
        <v>4409</v>
      </c>
      <c r="F1524" s="22" t="s">
        <v>691</v>
      </c>
      <c r="G1524" s="23">
        <v>84677</v>
      </c>
      <c r="H1524" s="23">
        <v>0</v>
      </c>
      <c r="I1524" s="23">
        <v>349325038</v>
      </c>
      <c r="J1524" s="23">
        <v>0</v>
      </c>
      <c r="K1524" s="22" t="s">
        <v>4571</v>
      </c>
      <c r="L1524" s="22" t="s">
        <v>4572</v>
      </c>
      <c r="M1524" s="22" t="s">
        <v>3146</v>
      </c>
      <c r="N1524" s="22" t="s">
        <v>3303</v>
      </c>
      <c r="O1524" s="22" t="s">
        <v>3303</v>
      </c>
      <c r="P1524" s="22" t="s">
        <v>7936</v>
      </c>
      <c r="S1524" s="8" t="str">
        <f t="shared" si="94"/>
        <v>632_HHMGCty</v>
      </c>
      <c r="T1524" s="8">
        <f t="shared" si="95"/>
        <v>11</v>
      </c>
      <c r="U1524" t="s">
        <v>369</v>
      </c>
    </row>
    <row r="1525" spans="1:21" x14ac:dyDescent="0.25">
      <c r="A1525" s="21">
        <v>45608</v>
      </c>
      <c r="B1525" s="21">
        <v>45608</v>
      </c>
      <c r="C1525" s="22" t="s">
        <v>10508</v>
      </c>
      <c r="D1525" s="22" t="s">
        <v>10509</v>
      </c>
      <c r="E1525" s="22" t="s">
        <v>4409</v>
      </c>
      <c r="F1525" s="22" t="s">
        <v>691</v>
      </c>
      <c r="G1525" s="23">
        <v>443229</v>
      </c>
      <c r="H1525" s="23">
        <v>0</v>
      </c>
      <c r="I1525" s="23">
        <v>349768267</v>
      </c>
      <c r="J1525" s="23">
        <v>0</v>
      </c>
      <c r="K1525" s="22" t="s">
        <v>4571</v>
      </c>
      <c r="L1525" s="22" t="s">
        <v>4572</v>
      </c>
      <c r="M1525" s="22" t="s">
        <v>3146</v>
      </c>
      <c r="N1525" s="22" t="s">
        <v>3336</v>
      </c>
      <c r="O1525" s="22" t="s">
        <v>3336</v>
      </c>
      <c r="P1525" s="22" t="s">
        <v>7936</v>
      </c>
      <c r="S1525" s="8" t="str">
        <f t="shared" si="94"/>
        <v>632_HHMGCty</v>
      </c>
      <c r="T1525" s="8">
        <f t="shared" si="95"/>
        <v>11</v>
      </c>
      <c r="U1525" t="s">
        <v>369</v>
      </c>
    </row>
    <row r="1526" spans="1:21" x14ac:dyDescent="0.25">
      <c r="A1526" s="21">
        <v>45608</v>
      </c>
      <c r="B1526" s="21">
        <v>45608</v>
      </c>
      <c r="C1526" s="22" t="s">
        <v>10510</v>
      </c>
      <c r="D1526" s="22" t="s">
        <v>10511</v>
      </c>
      <c r="E1526" s="22" t="s">
        <v>4409</v>
      </c>
      <c r="F1526" s="22" t="s">
        <v>691</v>
      </c>
      <c r="G1526" s="23">
        <v>478235</v>
      </c>
      <c r="H1526" s="23">
        <v>0</v>
      </c>
      <c r="I1526" s="23">
        <v>350246502</v>
      </c>
      <c r="J1526" s="23">
        <v>0</v>
      </c>
      <c r="K1526" s="22" t="s">
        <v>4571</v>
      </c>
      <c r="L1526" s="22" t="s">
        <v>4572</v>
      </c>
      <c r="M1526" s="22" t="s">
        <v>3146</v>
      </c>
      <c r="N1526" s="22" t="s">
        <v>3342</v>
      </c>
      <c r="O1526" s="22" t="s">
        <v>3342</v>
      </c>
      <c r="P1526" s="22" t="s">
        <v>7936</v>
      </c>
      <c r="S1526" s="8" t="str">
        <f t="shared" si="94"/>
        <v>632_HHMGCty</v>
      </c>
      <c r="T1526" s="8">
        <f t="shared" si="95"/>
        <v>11</v>
      </c>
      <c r="U1526" t="s">
        <v>369</v>
      </c>
    </row>
    <row r="1527" spans="1:21" x14ac:dyDescent="0.25">
      <c r="A1527" s="21">
        <v>45608</v>
      </c>
      <c r="B1527" s="21">
        <v>45608</v>
      </c>
      <c r="C1527" s="22" t="s">
        <v>10512</v>
      </c>
      <c r="D1527" s="22" t="s">
        <v>10513</v>
      </c>
      <c r="E1527" s="22" t="s">
        <v>4409</v>
      </c>
      <c r="F1527" s="22" t="s">
        <v>691</v>
      </c>
      <c r="G1527" s="23">
        <v>122936</v>
      </c>
      <c r="H1527" s="23">
        <v>0</v>
      </c>
      <c r="I1527" s="23">
        <v>350369438</v>
      </c>
      <c r="J1527" s="23">
        <v>0</v>
      </c>
      <c r="K1527" s="22" t="s">
        <v>4571</v>
      </c>
      <c r="L1527" s="22" t="s">
        <v>4572</v>
      </c>
      <c r="M1527" s="22" t="s">
        <v>3146</v>
      </c>
      <c r="N1527" s="22" t="s">
        <v>3317</v>
      </c>
      <c r="O1527" s="22" t="s">
        <v>3317</v>
      </c>
      <c r="P1527" s="22" t="s">
        <v>7936</v>
      </c>
      <c r="S1527" s="8" t="str">
        <f t="shared" si="94"/>
        <v>632_HHMGCty</v>
      </c>
      <c r="T1527" s="8">
        <f t="shared" si="95"/>
        <v>11</v>
      </c>
      <c r="U1527" t="s">
        <v>369</v>
      </c>
    </row>
    <row r="1528" spans="1:21" x14ac:dyDescent="0.25">
      <c r="A1528" s="21">
        <v>45608</v>
      </c>
      <c r="B1528" s="21">
        <v>45608</v>
      </c>
      <c r="C1528" s="22" t="s">
        <v>10514</v>
      </c>
      <c r="D1528" s="22" t="s">
        <v>10515</v>
      </c>
      <c r="E1528" s="22" t="s">
        <v>4409</v>
      </c>
      <c r="F1528" s="22" t="s">
        <v>691</v>
      </c>
      <c r="G1528" s="23">
        <v>654675</v>
      </c>
      <c r="H1528" s="23">
        <v>0</v>
      </c>
      <c r="I1528" s="23">
        <v>351024113</v>
      </c>
      <c r="J1528" s="23">
        <v>0</v>
      </c>
      <c r="K1528" s="22" t="s">
        <v>4571</v>
      </c>
      <c r="L1528" s="22" t="s">
        <v>4572</v>
      </c>
      <c r="M1528" s="22" t="s">
        <v>3146</v>
      </c>
      <c r="N1528" s="22" t="s">
        <v>3311</v>
      </c>
      <c r="O1528" s="22" t="s">
        <v>3311</v>
      </c>
      <c r="P1528" s="22" t="s">
        <v>7936</v>
      </c>
      <c r="S1528" s="8" t="str">
        <f t="shared" si="94"/>
        <v>632_HHMGCty</v>
      </c>
      <c r="T1528" s="8">
        <f t="shared" si="95"/>
        <v>11</v>
      </c>
      <c r="U1528" t="s">
        <v>369</v>
      </c>
    </row>
    <row r="1529" spans="1:21" x14ac:dyDescent="0.25">
      <c r="A1529" s="21">
        <v>45608</v>
      </c>
      <c r="B1529" s="21">
        <v>45608</v>
      </c>
      <c r="C1529" s="22" t="s">
        <v>10516</v>
      </c>
      <c r="D1529" s="22" t="s">
        <v>10517</v>
      </c>
      <c r="E1529" s="22" t="s">
        <v>4409</v>
      </c>
      <c r="F1529" s="22" t="s">
        <v>691</v>
      </c>
      <c r="G1529" s="23">
        <v>1746382</v>
      </c>
      <c r="H1529" s="23">
        <v>0</v>
      </c>
      <c r="I1529" s="23">
        <v>352770495</v>
      </c>
      <c r="J1529" s="23">
        <v>0</v>
      </c>
      <c r="K1529" s="22" t="s">
        <v>4571</v>
      </c>
      <c r="L1529" s="22" t="s">
        <v>4572</v>
      </c>
      <c r="M1529" s="22" t="s">
        <v>3146</v>
      </c>
      <c r="N1529" s="22" t="s">
        <v>3390</v>
      </c>
      <c r="O1529" s="22" t="s">
        <v>3390</v>
      </c>
      <c r="P1529" s="22" t="s">
        <v>7936</v>
      </c>
      <c r="S1529" s="8" t="str">
        <f t="shared" si="94"/>
        <v>632_HHMGCty</v>
      </c>
      <c r="T1529" s="8">
        <f t="shared" si="95"/>
        <v>11</v>
      </c>
      <c r="U1529" t="s">
        <v>369</v>
      </c>
    </row>
    <row r="1530" spans="1:21" x14ac:dyDescent="0.25">
      <c r="A1530" s="21">
        <v>45608</v>
      </c>
      <c r="B1530" s="21">
        <v>45608</v>
      </c>
      <c r="C1530" s="22" t="s">
        <v>10518</v>
      </c>
      <c r="D1530" s="22" t="s">
        <v>10519</v>
      </c>
      <c r="E1530" s="22" t="s">
        <v>4409</v>
      </c>
      <c r="F1530" s="22" t="s">
        <v>691</v>
      </c>
      <c r="G1530" s="23">
        <v>184151</v>
      </c>
      <c r="H1530" s="23">
        <v>0</v>
      </c>
      <c r="I1530" s="23">
        <v>352954646</v>
      </c>
      <c r="J1530" s="23">
        <v>0</v>
      </c>
      <c r="K1530" s="22" t="s">
        <v>4571</v>
      </c>
      <c r="L1530" s="22" t="s">
        <v>4572</v>
      </c>
      <c r="M1530" s="22" t="s">
        <v>3146</v>
      </c>
      <c r="N1530" s="22" t="s">
        <v>3347</v>
      </c>
      <c r="O1530" s="22" t="s">
        <v>3347</v>
      </c>
      <c r="P1530" s="22" t="s">
        <v>7936</v>
      </c>
      <c r="S1530" s="8" t="str">
        <f t="shared" si="94"/>
        <v>632_HHMGCty</v>
      </c>
      <c r="T1530" s="8">
        <f t="shared" si="95"/>
        <v>11</v>
      </c>
      <c r="U1530" t="s">
        <v>369</v>
      </c>
    </row>
    <row r="1531" spans="1:21" x14ac:dyDescent="0.25">
      <c r="A1531" s="21">
        <v>45608</v>
      </c>
      <c r="B1531" s="21">
        <v>45608</v>
      </c>
      <c r="C1531" s="22" t="s">
        <v>10520</v>
      </c>
      <c r="D1531" s="22" t="s">
        <v>10521</v>
      </c>
      <c r="E1531" s="22" t="s">
        <v>4409</v>
      </c>
      <c r="F1531" s="22" t="s">
        <v>691</v>
      </c>
      <c r="G1531" s="23">
        <v>1095347</v>
      </c>
      <c r="H1531" s="23">
        <v>0</v>
      </c>
      <c r="I1531" s="23">
        <v>354049993</v>
      </c>
      <c r="J1531" s="23">
        <v>0</v>
      </c>
      <c r="K1531" s="22" t="s">
        <v>4571</v>
      </c>
      <c r="L1531" s="22" t="s">
        <v>4572</v>
      </c>
      <c r="M1531" s="22" t="s">
        <v>3146</v>
      </c>
      <c r="N1531" s="22" t="s">
        <v>3457</v>
      </c>
      <c r="O1531" s="22" t="s">
        <v>3457</v>
      </c>
      <c r="P1531" s="22" t="s">
        <v>7936</v>
      </c>
      <c r="S1531" s="8" t="str">
        <f t="shared" si="94"/>
        <v>632_HHMGCty</v>
      </c>
      <c r="T1531" s="8">
        <f t="shared" si="95"/>
        <v>11</v>
      </c>
      <c r="U1531" t="s">
        <v>369</v>
      </c>
    </row>
    <row r="1532" spans="1:21" x14ac:dyDescent="0.25">
      <c r="A1532" s="21">
        <v>45608</v>
      </c>
      <c r="B1532" s="21">
        <v>45608</v>
      </c>
      <c r="C1532" s="22" t="s">
        <v>10522</v>
      </c>
      <c r="D1532" s="22" t="s">
        <v>10523</v>
      </c>
      <c r="E1532" s="22" t="s">
        <v>4409</v>
      </c>
      <c r="F1532" s="22" t="s">
        <v>691</v>
      </c>
      <c r="G1532" s="23">
        <v>459914</v>
      </c>
      <c r="H1532" s="23">
        <v>0</v>
      </c>
      <c r="I1532" s="23">
        <v>354509907</v>
      </c>
      <c r="J1532" s="23">
        <v>0</v>
      </c>
      <c r="K1532" s="22" t="s">
        <v>4571</v>
      </c>
      <c r="L1532" s="22" t="s">
        <v>4572</v>
      </c>
      <c r="M1532" s="22" t="s">
        <v>3146</v>
      </c>
      <c r="N1532" s="22" t="s">
        <v>3844</v>
      </c>
      <c r="O1532" s="22" t="s">
        <v>3844</v>
      </c>
      <c r="P1532" s="22" t="s">
        <v>7936</v>
      </c>
      <c r="S1532" s="8" t="str">
        <f t="shared" si="94"/>
        <v>632_HHMGCty</v>
      </c>
      <c r="T1532" s="8">
        <f t="shared" si="95"/>
        <v>11</v>
      </c>
      <c r="U1532" t="s">
        <v>369</v>
      </c>
    </row>
    <row r="1533" spans="1:21" x14ac:dyDescent="0.25">
      <c r="A1533" s="21">
        <v>45608</v>
      </c>
      <c r="B1533" s="21">
        <v>45608</v>
      </c>
      <c r="C1533" s="22" t="s">
        <v>10524</v>
      </c>
      <c r="D1533" s="22" t="s">
        <v>10525</v>
      </c>
      <c r="E1533" s="22" t="s">
        <v>4409</v>
      </c>
      <c r="F1533" s="22" t="s">
        <v>691</v>
      </c>
      <c r="G1533" s="23">
        <v>1980079</v>
      </c>
      <c r="H1533" s="23">
        <v>0</v>
      </c>
      <c r="I1533" s="23">
        <v>356489986</v>
      </c>
      <c r="J1533" s="23">
        <v>0</v>
      </c>
      <c r="K1533" s="22" t="s">
        <v>4571</v>
      </c>
      <c r="L1533" s="22" t="s">
        <v>4572</v>
      </c>
      <c r="M1533" s="22" t="s">
        <v>3146</v>
      </c>
      <c r="N1533" s="22" t="s">
        <v>10526</v>
      </c>
      <c r="O1533" s="22" t="s">
        <v>10526</v>
      </c>
      <c r="P1533" s="22" t="s">
        <v>7936</v>
      </c>
      <c r="S1533" s="8" t="str">
        <f t="shared" si="94"/>
        <v>632_HHMGCty</v>
      </c>
      <c r="T1533" s="8">
        <f t="shared" si="95"/>
        <v>11</v>
      </c>
      <c r="U1533" t="s">
        <v>369</v>
      </c>
    </row>
    <row r="1534" spans="1:21" x14ac:dyDescent="0.25">
      <c r="A1534" s="21">
        <v>45608</v>
      </c>
      <c r="B1534" s="21">
        <v>45608</v>
      </c>
      <c r="C1534" s="22" t="s">
        <v>10527</v>
      </c>
      <c r="D1534" s="22" t="s">
        <v>10528</v>
      </c>
      <c r="E1534" s="22" t="s">
        <v>4409</v>
      </c>
      <c r="F1534" s="22" t="s">
        <v>691</v>
      </c>
      <c r="G1534" s="23">
        <v>1914715</v>
      </c>
      <c r="H1534" s="23">
        <v>0</v>
      </c>
      <c r="I1534" s="23">
        <v>358404701</v>
      </c>
      <c r="J1534" s="23">
        <v>0</v>
      </c>
      <c r="K1534" s="22" t="s">
        <v>4571</v>
      </c>
      <c r="L1534" s="22" t="s">
        <v>4572</v>
      </c>
      <c r="M1534" s="22" t="s">
        <v>3146</v>
      </c>
      <c r="N1534" s="22" t="s">
        <v>3380</v>
      </c>
      <c r="O1534" s="22" t="s">
        <v>3380</v>
      </c>
      <c r="P1534" s="22" t="s">
        <v>7936</v>
      </c>
      <c r="S1534" s="8" t="str">
        <f t="shared" si="94"/>
        <v>632_HHMGCty</v>
      </c>
      <c r="T1534" s="8">
        <f t="shared" si="95"/>
        <v>11</v>
      </c>
      <c r="U1534" t="s">
        <v>369</v>
      </c>
    </row>
    <row r="1535" spans="1:21" x14ac:dyDescent="0.25">
      <c r="A1535" s="21">
        <v>45608</v>
      </c>
      <c r="B1535" s="21">
        <v>45608</v>
      </c>
      <c r="C1535" s="22" t="s">
        <v>10529</v>
      </c>
      <c r="D1535" s="22" t="s">
        <v>10530</v>
      </c>
      <c r="E1535" s="22" t="s">
        <v>4409</v>
      </c>
      <c r="F1535" s="22" t="s">
        <v>691</v>
      </c>
      <c r="G1535" s="23">
        <v>3647713</v>
      </c>
      <c r="H1535" s="23">
        <v>0</v>
      </c>
      <c r="I1535" s="23">
        <v>362052414</v>
      </c>
      <c r="J1535" s="23">
        <v>0</v>
      </c>
      <c r="K1535" s="22" t="s">
        <v>4571</v>
      </c>
      <c r="L1535" s="22" t="s">
        <v>4572</v>
      </c>
      <c r="M1535" s="22" t="s">
        <v>3146</v>
      </c>
      <c r="N1535" s="22" t="s">
        <v>3393</v>
      </c>
      <c r="O1535" s="22" t="s">
        <v>3393</v>
      </c>
      <c r="P1535" s="22" t="s">
        <v>7936</v>
      </c>
      <c r="S1535" s="8" t="str">
        <f t="shared" si="94"/>
        <v>632_HHMGCty</v>
      </c>
      <c r="T1535" s="8">
        <f t="shared" si="95"/>
        <v>11</v>
      </c>
      <c r="U1535" t="s">
        <v>369</v>
      </c>
    </row>
    <row r="1536" spans="1:21" x14ac:dyDescent="0.25">
      <c r="A1536" s="21">
        <v>45608</v>
      </c>
      <c r="B1536" s="21">
        <v>45608</v>
      </c>
      <c r="C1536" s="22" t="s">
        <v>10531</v>
      </c>
      <c r="D1536" s="22" t="s">
        <v>10532</v>
      </c>
      <c r="E1536" s="22" t="s">
        <v>4409</v>
      </c>
      <c r="F1536" s="22" t="s">
        <v>691</v>
      </c>
      <c r="G1536" s="23">
        <v>117087817</v>
      </c>
      <c r="H1536" s="23">
        <v>0</v>
      </c>
      <c r="I1536" s="23">
        <v>479140231</v>
      </c>
      <c r="J1536" s="23">
        <v>0</v>
      </c>
      <c r="K1536" s="22" t="s">
        <v>10533</v>
      </c>
      <c r="L1536" s="22" t="s">
        <v>10534</v>
      </c>
      <c r="M1536" s="22" t="s">
        <v>3146</v>
      </c>
      <c r="N1536" s="22" t="s">
        <v>6861</v>
      </c>
      <c r="O1536" s="22" t="s">
        <v>6861</v>
      </c>
      <c r="P1536" s="22" t="s">
        <v>7936</v>
      </c>
      <c r="S1536" s="8" t="str">
        <f t="shared" si="94"/>
        <v>632_HHMGCty</v>
      </c>
      <c r="T1536" s="8">
        <f t="shared" si="95"/>
        <v>11</v>
      </c>
      <c r="U1536" t="s">
        <v>369</v>
      </c>
    </row>
    <row r="1537" spans="1:21" x14ac:dyDescent="0.25">
      <c r="A1537" s="21">
        <v>45608</v>
      </c>
      <c r="B1537" s="21">
        <v>45608</v>
      </c>
      <c r="C1537" s="22" t="s">
        <v>10535</v>
      </c>
      <c r="D1537" s="22" t="s">
        <v>10536</v>
      </c>
      <c r="E1537" s="22" t="s">
        <v>4409</v>
      </c>
      <c r="F1537" s="22" t="s">
        <v>691</v>
      </c>
      <c r="G1537" s="23">
        <v>2221375</v>
      </c>
      <c r="H1537" s="23">
        <v>0</v>
      </c>
      <c r="I1537" s="23">
        <v>481361606</v>
      </c>
      <c r="J1537" s="23">
        <v>0</v>
      </c>
      <c r="K1537" s="22" t="s">
        <v>3689</v>
      </c>
      <c r="L1537" s="22" t="s">
        <v>3690</v>
      </c>
      <c r="M1537" s="22" t="s">
        <v>3146</v>
      </c>
      <c r="N1537" s="22" t="s">
        <v>6724</v>
      </c>
      <c r="O1537" s="22" t="s">
        <v>6724</v>
      </c>
      <c r="P1537" s="22" t="s">
        <v>4428</v>
      </c>
      <c r="S1537" s="8" t="str">
        <f t="shared" si="94"/>
        <v>632_HHMGCty</v>
      </c>
      <c r="T1537" s="8">
        <f t="shared" si="95"/>
        <v>11</v>
      </c>
      <c r="U1537" t="s">
        <v>369</v>
      </c>
    </row>
    <row r="1538" spans="1:21" x14ac:dyDescent="0.25">
      <c r="A1538" s="21">
        <v>45608</v>
      </c>
      <c r="B1538" s="21">
        <v>45608</v>
      </c>
      <c r="C1538" s="22" t="s">
        <v>10537</v>
      </c>
      <c r="D1538" s="22" t="s">
        <v>10538</v>
      </c>
      <c r="E1538" s="22" t="s">
        <v>4409</v>
      </c>
      <c r="F1538" s="22" t="s">
        <v>691</v>
      </c>
      <c r="G1538" s="23">
        <v>1200426</v>
      </c>
      <c r="H1538" s="23">
        <v>0</v>
      </c>
      <c r="I1538" s="23">
        <v>482562032</v>
      </c>
      <c r="J1538" s="23">
        <v>0</v>
      </c>
      <c r="K1538" s="22" t="s">
        <v>3689</v>
      </c>
      <c r="L1538" s="22" t="s">
        <v>3690</v>
      </c>
      <c r="M1538" s="22" t="s">
        <v>3146</v>
      </c>
      <c r="N1538" s="22" t="s">
        <v>6730</v>
      </c>
      <c r="O1538" s="22" t="s">
        <v>6730</v>
      </c>
      <c r="P1538" s="22" t="s">
        <v>4428</v>
      </c>
      <c r="S1538" s="8" t="str">
        <f t="shared" si="94"/>
        <v>632_HHMGCty</v>
      </c>
      <c r="T1538" s="8">
        <f t="shared" si="95"/>
        <v>11</v>
      </c>
      <c r="U1538" t="s">
        <v>369</v>
      </c>
    </row>
    <row r="1539" spans="1:21" x14ac:dyDescent="0.25">
      <c r="A1539" s="21">
        <v>45608</v>
      </c>
      <c r="B1539" s="21">
        <v>45608</v>
      </c>
      <c r="C1539" s="22" t="s">
        <v>10539</v>
      </c>
      <c r="D1539" s="22" t="s">
        <v>10540</v>
      </c>
      <c r="E1539" s="22" t="s">
        <v>4409</v>
      </c>
      <c r="F1539" s="22" t="s">
        <v>691</v>
      </c>
      <c r="G1539" s="23">
        <v>2245982</v>
      </c>
      <c r="H1539" s="23">
        <v>0</v>
      </c>
      <c r="I1539" s="23">
        <v>484808014</v>
      </c>
      <c r="J1539" s="23">
        <v>0</v>
      </c>
      <c r="K1539" s="22" t="s">
        <v>3689</v>
      </c>
      <c r="L1539" s="22" t="s">
        <v>3690</v>
      </c>
      <c r="M1539" s="22" t="s">
        <v>3146</v>
      </c>
      <c r="N1539" s="22" t="s">
        <v>6727</v>
      </c>
      <c r="O1539" s="22" t="s">
        <v>6727</v>
      </c>
      <c r="P1539" s="22" t="s">
        <v>4428</v>
      </c>
      <c r="S1539" s="8" t="str">
        <f t="shared" si="94"/>
        <v>632_HHMGCty</v>
      </c>
      <c r="T1539" s="8">
        <f t="shared" si="95"/>
        <v>11</v>
      </c>
      <c r="U1539" t="s">
        <v>369</v>
      </c>
    </row>
    <row r="1540" spans="1:21" x14ac:dyDescent="0.25">
      <c r="A1540" s="21">
        <v>45608</v>
      </c>
      <c r="B1540" s="21">
        <v>45608</v>
      </c>
      <c r="C1540" s="22" t="s">
        <v>10541</v>
      </c>
      <c r="D1540" s="22" t="s">
        <v>10542</v>
      </c>
      <c r="E1540" s="22" t="s">
        <v>4409</v>
      </c>
      <c r="F1540" s="22" t="s">
        <v>691</v>
      </c>
      <c r="G1540" s="23">
        <v>26247781</v>
      </c>
      <c r="H1540" s="23">
        <v>0</v>
      </c>
      <c r="I1540" s="23">
        <v>511055795</v>
      </c>
      <c r="J1540" s="23">
        <v>0</v>
      </c>
      <c r="K1540" s="22" t="s">
        <v>3689</v>
      </c>
      <c r="L1540" s="22" t="s">
        <v>3690</v>
      </c>
      <c r="M1540" s="22" t="s">
        <v>3146</v>
      </c>
      <c r="N1540" s="22" t="s">
        <v>6733</v>
      </c>
      <c r="O1540" s="22" t="s">
        <v>6733</v>
      </c>
      <c r="P1540" s="22" t="s">
        <v>4428</v>
      </c>
      <c r="S1540" s="8" t="str">
        <f t="shared" si="94"/>
        <v>632_HHMGCty</v>
      </c>
      <c r="T1540" s="8">
        <f t="shared" si="95"/>
        <v>11</v>
      </c>
      <c r="U1540" t="s">
        <v>369</v>
      </c>
    </row>
    <row r="1541" spans="1:21" x14ac:dyDescent="0.25">
      <c r="A1541" s="21">
        <v>45608</v>
      </c>
      <c r="B1541" s="21">
        <v>45608</v>
      </c>
      <c r="C1541" s="22" t="s">
        <v>10541</v>
      </c>
      <c r="D1541" s="22" t="s">
        <v>10543</v>
      </c>
      <c r="E1541" s="22" t="s">
        <v>4409</v>
      </c>
      <c r="F1541" s="22" t="s">
        <v>691</v>
      </c>
      <c r="G1541" s="23">
        <v>2624778</v>
      </c>
      <c r="H1541" s="23">
        <v>0</v>
      </c>
      <c r="I1541" s="23">
        <v>513680573</v>
      </c>
      <c r="J1541" s="23">
        <v>0</v>
      </c>
      <c r="K1541" s="22" t="s">
        <v>3689</v>
      </c>
      <c r="L1541" s="22" t="s">
        <v>3690</v>
      </c>
      <c r="M1541" s="22" t="s">
        <v>3146</v>
      </c>
      <c r="N1541" s="22" t="s">
        <v>6733</v>
      </c>
      <c r="O1541" s="22" t="s">
        <v>6733</v>
      </c>
      <c r="P1541" s="22" t="s">
        <v>4428</v>
      </c>
      <c r="S1541" s="8" t="str">
        <f t="shared" si="94"/>
        <v>632_HHMGCty</v>
      </c>
      <c r="T1541" s="8">
        <f t="shared" si="95"/>
        <v>11</v>
      </c>
      <c r="U1541" t="s">
        <v>369</v>
      </c>
    </row>
    <row r="1542" spans="1:21" x14ac:dyDescent="0.25">
      <c r="A1542" s="21">
        <v>45608</v>
      </c>
      <c r="B1542" s="21">
        <v>45608</v>
      </c>
      <c r="C1542" s="22" t="s">
        <v>10541</v>
      </c>
      <c r="D1542" s="22" t="s">
        <v>10544</v>
      </c>
      <c r="E1542" s="22" t="s">
        <v>4409</v>
      </c>
      <c r="F1542" s="22" t="s">
        <v>691</v>
      </c>
      <c r="G1542" s="23">
        <v>2624778</v>
      </c>
      <c r="H1542" s="23">
        <v>0</v>
      </c>
      <c r="I1542" s="23">
        <v>516305351</v>
      </c>
      <c r="J1542" s="23">
        <v>0</v>
      </c>
      <c r="K1542" s="22" t="s">
        <v>3689</v>
      </c>
      <c r="L1542" s="22" t="s">
        <v>3690</v>
      </c>
      <c r="M1542" s="22" t="s">
        <v>3146</v>
      </c>
      <c r="N1542" s="22" t="s">
        <v>6733</v>
      </c>
      <c r="O1542" s="22" t="s">
        <v>6733</v>
      </c>
      <c r="P1542" s="22" t="s">
        <v>4428</v>
      </c>
      <c r="S1542" s="8" t="str">
        <f t="shared" si="94"/>
        <v>632_HHMGCty</v>
      </c>
      <c r="T1542" s="8">
        <f t="shared" si="95"/>
        <v>11</v>
      </c>
      <c r="U1542" t="s">
        <v>369</v>
      </c>
    </row>
    <row r="1543" spans="1:21" x14ac:dyDescent="0.25">
      <c r="A1543" s="21">
        <v>45608</v>
      </c>
      <c r="B1543" s="21">
        <v>45608</v>
      </c>
      <c r="C1543" s="22" t="s">
        <v>10541</v>
      </c>
      <c r="D1543" s="22" t="s">
        <v>10545</v>
      </c>
      <c r="E1543" s="22" t="s">
        <v>4409</v>
      </c>
      <c r="F1543" s="22" t="s">
        <v>691</v>
      </c>
      <c r="G1543" s="23">
        <v>1312389</v>
      </c>
      <c r="H1543" s="23">
        <v>0</v>
      </c>
      <c r="I1543" s="23">
        <v>517617740</v>
      </c>
      <c r="J1543" s="23">
        <v>0</v>
      </c>
      <c r="K1543" s="22" t="s">
        <v>3689</v>
      </c>
      <c r="L1543" s="22" t="s">
        <v>3690</v>
      </c>
      <c r="M1543" s="22" t="s">
        <v>3146</v>
      </c>
      <c r="N1543" s="22" t="s">
        <v>6733</v>
      </c>
      <c r="O1543" s="22" t="s">
        <v>6733</v>
      </c>
      <c r="P1543" s="22" t="s">
        <v>4428</v>
      </c>
      <c r="S1543" s="8" t="str">
        <f t="shared" si="94"/>
        <v>632_HHMGCty</v>
      </c>
      <c r="T1543" s="8">
        <f t="shared" si="95"/>
        <v>11</v>
      </c>
      <c r="U1543" t="s">
        <v>369</v>
      </c>
    </row>
    <row r="1544" spans="1:21" x14ac:dyDescent="0.25">
      <c r="A1544" s="21">
        <v>45608</v>
      </c>
      <c r="B1544" s="21">
        <v>45608</v>
      </c>
      <c r="C1544" s="22" t="s">
        <v>10546</v>
      </c>
      <c r="D1544" s="22" t="s">
        <v>10547</v>
      </c>
      <c r="E1544" s="22" t="s">
        <v>4409</v>
      </c>
      <c r="F1544" s="22" t="s">
        <v>691</v>
      </c>
      <c r="G1544" s="23">
        <v>766738</v>
      </c>
      <c r="H1544" s="23">
        <v>0</v>
      </c>
      <c r="I1544" s="23">
        <v>518384478</v>
      </c>
      <c r="J1544" s="23">
        <v>0</v>
      </c>
      <c r="K1544" s="22" t="s">
        <v>3689</v>
      </c>
      <c r="L1544" s="22" t="s">
        <v>3690</v>
      </c>
      <c r="M1544" s="22" t="s">
        <v>3146</v>
      </c>
      <c r="N1544" s="22" t="s">
        <v>3445</v>
      </c>
      <c r="O1544" s="22" t="s">
        <v>3445</v>
      </c>
      <c r="P1544" s="22" t="s">
        <v>8583</v>
      </c>
      <c r="S1544" s="8" t="str">
        <f t="shared" si="94"/>
        <v>632_HHMGCty</v>
      </c>
      <c r="T1544" s="8">
        <f t="shared" si="95"/>
        <v>11</v>
      </c>
      <c r="U1544" t="s">
        <v>369</v>
      </c>
    </row>
    <row r="1545" spans="1:21" x14ac:dyDescent="0.25">
      <c r="A1545" s="21">
        <v>45608</v>
      </c>
      <c r="B1545" s="21">
        <v>45608</v>
      </c>
      <c r="C1545" s="22" t="s">
        <v>10548</v>
      </c>
      <c r="D1545" s="22" t="s">
        <v>10549</v>
      </c>
      <c r="E1545" s="22" t="s">
        <v>4409</v>
      </c>
      <c r="F1545" s="22" t="s">
        <v>691</v>
      </c>
      <c r="G1545" s="23">
        <v>1349423</v>
      </c>
      <c r="H1545" s="23">
        <v>0</v>
      </c>
      <c r="I1545" s="23">
        <v>519733901</v>
      </c>
      <c r="J1545" s="23">
        <v>0</v>
      </c>
      <c r="K1545" s="22" t="s">
        <v>3689</v>
      </c>
      <c r="L1545" s="22" t="s">
        <v>3690</v>
      </c>
      <c r="M1545" s="22" t="s">
        <v>3146</v>
      </c>
      <c r="N1545" s="22" t="s">
        <v>6736</v>
      </c>
      <c r="O1545" s="22" t="s">
        <v>6736</v>
      </c>
      <c r="P1545" s="22" t="s">
        <v>4428</v>
      </c>
      <c r="S1545" s="8" t="str">
        <f t="shared" si="94"/>
        <v>632_HHMGCty</v>
      </c>
      <c r="T1545" s="8">
        <f t="shared" si="95"/>
        <v>11</v>
      </c>
      <c r="U1545" t="s">
        <v>369</v>
      </c>
    </row>
    <row r="1546" spans="1:21" x14ac:dyDescent="0.25">
      <c r="A1546" s="21">
        <v>45608</v>
      </c>
      <c r="B1546" s="21">
        <v>45608</v>
      </c>
      <c r="C1546" s="22" t="s">
        <v>10550</v>
      </c>
      <c r="D1546" s="22" t="s">
        <v>10551</v>
      </c>
      <c r="E1546" s="22" t="s">
        <v>4409</v>
      </c>
      <c r="F1546" s="22" t="s">
        <v>691</v>
      </c>
      <c r="G1546" s="23">
        <v>3683018</v>
      </c>
      <c r="H1546" s="23">
        <v>0</v>
      </c>
      <c r="I1546" s="23">
        <v>523416919</v>
      </c>
      <c r="J1546" s="23">
        <v>0</v>
      </c>
      <c r="K1546" s="22" t="s">
        <v>3689</v>
      </c>
      <c r="L1546" s="22" t="s">
        <v>3690</v>
      </c>
      <c r="M1546" s="22" t="s">
        <v>3146</v>
      </c>
      <c r="N1546" s="22" t="s">
        <v>3347</v>
      </c>
      <c r="O1546" s="22" t="s">
        <v>3347</v>
      </c>
      <c r="P1546" s="22" t="s">
        <v>7936</v>
      </c>
      <c r="S1546" s="8" t="str">
        <f t="shared" si="94"/>
        <v>632_HHMGCty</v>
      </c>
      <c r="T1546" s="8">
        <f t="shared" si="95"/>
        <v>11</v>
      </c>
      <c r="U1546" t="s">
        <v>369</v>
      </c>
    </row>
    <row r="1547" spans="1:21" x14ac:dyDescent="0.25">
      <c r="A1547" s="21">
        <v>45608</v>
      </c>
      <c r="B1547" s="21">
        <v>45608</v>
      </c>
      <c r="C1547" s="22" t="s">
        <v>10550</v>
      </c>
      <c r="D1547" s="22" t="s">
        <v>10552</v>
      </c>
      <c r="E1547" s="22" t="s">
        <v>4409</v>
      </c>
      <c r="F1547" s="22" t="s">
        <v>691</v>
      </c>
      <c r="G1547" s="23">
        <v>368302</v>
      </c>
      <c r="H1547" s="23">
        <v>0</v>
      </c>
      <c r="I1547" s="23">
        <v>523785221</v>
      </c>
      <c r="J1547" s="23">
        <v>0</v>
      </c>
      <c r="K1547" s="22" t="s">
        <v>3689</v>
      </c>
      <c r="L1547" s="22" t="s">
        <v>3690</v>
      </c>
      <c r="M1547" s="22" t="s">
        <v>3146</v>
      </c>
      <c r="N1547" s="22" t="s">
        <v>3347</v>
      </c>
      <c r="O1547" s="22" t="s">
        <v>3347</v>
      </c>
      <c r="P1547" s="22" t="s">
        <v>7936</v>
      </c>
      <c r="S1547" s="8" t="str">
        <f t="shared" si="94"/>
        <v>632_HHMGCty</v>
      </c>
      <c r="T1547" s="8">
        <f t="shared" si="95"/>
        <v>11</v>
      </c>
      <c r="U1547" t="s">
        <v>369</v>
      </c>
    </row>
    <row r="1548" spans="1:21" x14ac:dyDescent="0.25">
      <c r="A1548" s="21">
        <v>45608</v>
      </c>
      <c r="B1548" s="21">
        <v>45608</v>
      </c>
      <c r="C1548" s="22" t="s">
        <v>10550</v>
      </c>
      <c r="D1548" s="22" t="s">
        <v>10553</v>
      </c>
      <c r="E1548" s="22" t="s">
        <v>4409</v>
      </c>
      <c r="F1548" s="22" t="s">
        <v>691</v>
      </c>
      <c r="G1548" s="23">
        <v>368302</v>
      </c>
      <c r="H1548" s="23">
        <v>0</v>
      </c>
      <c r="I1548" s="23">
        <v>524153523</v>
      </c>
      <c r="J1548" s="23">
        <v>0</v>
      </c>
      <c r="K1548" s="22" t="s">
        <v>3689</v>
      </c>
      <c r="L1548" s="22" t="s">
        <v>3690</v>
      </c>
      <c r="M1548" s="22" t="s">
        <v>3146</v>
      </c>
      <c r="N1548" s="22" t="s">
        <v>3347</v>
      </c>
      <c r="O1548" s="22" t="s">
        <v>3347</v>
      </c>
      <c r="P1548" s="22" t="s">
        <v>7936</v>
      </c>
      <c r="S1548" s="8" t="str">
        <f t="shared" si="94"/>
        <v>632_HHMGCty</v>
      </c>
      <c r="T1548" s="8">
        <f t="shared" si="95"/>
        <v>11</v>
      </c>
      <c r="U1548" t="s">
        <v>369</v>
      </c>
    </row>
    <row r="1549" spans="1:21" x14ac:dyDescent="0.25">
      <c r="A1549" s="21">
        <v>45608</v>
      </c>
      <c r="B1549" s="21">
        <v>45608</v>
      </c>
      <c r="C1549" s="22" t="s">
        <v>10554</v>
      </c>
      <c r="D1549" s="22" t="s">
        <v>10555</v>
      </c>
      <c r="E1549" s="22" t="s">
        <v>4409</v>
      </c>
      <c r="F1549" s="22" t="s">
        <v>691</v>
      </c>
      <c r="G1549" s="23">
        <v>1430848</v>
      </c>
      <c r="H1549" s="23">
        <v>0</v>
      </c>
      <c r="I1549" s="23">
        <v>525584371</v>
      </c>
      <c r="J1549" s="23">
        <v>0</v>
      </c>
      <c r="K1549" s="22" t="s">
        <v>3785</v>
      </c>
      <c r="L1549" s="22" t="s">
        <v>3786</v>
      </c>
      <c r="M1549" s="22" t="s">
        <v>3146</v>
      </c>
      <c r="N1549" s="22" t="s">
        <v>3626</v>
      </c>
      <c r="O1549" s="22" t="s">
        <v>3626</v>
      </c>
      <c r="P1549" s="22" t="s">
        <v>7936</v>
      </c>
      <c r="S1549" s="8" t="str">
        <f t="shared" si="94"/>
        <v>632_HHMGCty</v>
      </c>
      <c r="T1549" s="8">
        <f t="shared" si="95"/>
        <v>11</v>
      </c>
      <c r="U1549" t="s">
        <v>369</v>
      </c>
    </row>
    <row r="1550" spans="1:21" x14ac:dyDescent="0.25">
      <c r="A1550" s="21">
        <v>45608</v>
      </c>
      <c r="B1550" s="21">
        <v>45608</v>
      </c>
      <c r="C1550" s="22" t="s">
        <v>10556</v>
      </c>
      <c r="D1550" s="22" t="s">
        <v>10557</v>
      </c>
      <c r="E1550" s="22" t="s">
        <v>4409</v>
      </c>
      <c r="F1550" s="22" t="s">
        <v>691</v>
      </c>
      <c r="G1550" s="23">
        <v>939976</v>
      </c>
      <c r="H1550" s="23">
        <v>0</v>
      </c>
      <c r="I1550" s="23">
        <v>526524347</v>
      </c>
      <c r="J1550" s="23">
        <v>0</v>
      </c>
      <c r="K1550" s="22" t="s">
        <v>3785</v>
      </c>
      <c r="L1550" s="22" t="s">
        <v>3786</v>
      </c>
      <c r="M1550" s="22" t="s">
        <v>3146</v>
      </c>
      <c r="N1550" s="22" t="s">
        <v>3475</v>
      </c>
      <c r="O1550" s="22" t="s">
        <v>3475</v>
      </c>
      <c r="P1550" s="22" t="s">
        <v>7936</v>
      </c>
      <c r="S1550" s="8" t="str">
        <f t="shared" si="94"/>
        <v>632_HHMGCty</v>
      </c>
      <c r="T1550" s="8">
        <f t="shared" si="95"/>
        <v>11</v>
      </c>
      <c r="U1550" t="s">
        <v>369</v>
      </c>
    </row>
    <row r="1551" spans="1:21" x14ac:dyDescent="0.25">
      <c r="A1551" s="21">
        <v>45608</v>
      </c>
      <c r="B1551" s="21">
        <v>45608</v>
      </c>
      <c r="C1551" s="22" t="s">
        <v>10558</v>
      </c>
      <c r="D1551" s="22" t="s">
        <v>10559</v>
      </c>
      <c r="E1551" s="22" t="s">
        <v>4409</v>
      </c>
      <c r="F1551" s="22" t="s">
        <v>691</v>
      </c>
      <c r="G1551" s="23">
        <v>2889815</v>
      </c>
      <c r="H1551" s="23">
        <v>0</v>
      </c>
      <c r="I1551" s="23">
        <v>529414162</v>
      </c>
      <c r="J1551" s="23">
        <v>0</v>
      </c>
      <c r="K1551" s="22" t="s">
        <v>3785</v>
      </c>
      <c r="L1551" s="22" t="s">
        <v>3786</v>
      </c>
      <c r="M1551" s="22" t="s">
        <v>3146</v>
      </c>
      <c r="N1551" s="22" t="s">
        <v>3507</v>
      </c>
      <c r="O1551" s="22" t="s">
        <v>3507</v>
      </c>
      <c r="P1551" s="22" t="s">
        <v>7936</v>
      </c>
      <c r="S1551" s="8" t="str">
        <f t="shared" si="94"/>
        <v>632_HHMGCty</v>
      </c>
      <c r="T1551" s="8">
        <f t="shared" si="95"/>
        <v>11</v>
      </c>
      <c r="U1551" t="s">
        <v>369</v>
      </c>
    </row>
    <row r="1552" spans="1:21" x14ac:dyDescent="0.25">
      <c r="A1552" s="21">
        <v>45608</v>
      </c>
      <c r="B1552" s="21">
        <v>45608</v>
      </c>
      <c r="C1552" s="22" t="s">
        <v>10560</v>
      </c>
      <c r="D1552" s="22" t="s">
        <v>10561</v>
      </c>
      <c r="E1552" s="22" t="s">
        <v>4409</v>
      </c>
      <c r="F1552" s="22" t="s">
        <v>691</v>
      </c>
      <c r="G1552" s="23">
        <v>541425</v>
      </c>
      <c r="H1552" s="23">
        <v>0</v>
      </c>
      <c r="I1552" s="23">
        <v>529955587</v>
      </c>
      <c r="J1552" s="23">
        <v>0</v>
      </c>
      <c r="K1552" s="22" t="s">
        <v>3785</v>
      </c>
      <c r="L1552" s="22" t="s">
        <v>3786</v>
      </c>
      <c r="M1552" s="22" t="s">
        <v>3146</v>
      </c>
      <c r="N1552" s="22" t="s">
        <v>3460</v>
      </c>
      <c r="O1552" s="22" t="s">
        <v>3460</v>
      </c>
      <c r="P1552" s="22" t="s">
        <v>7936</v>
      </c>
      <c r="S1552" s="8" t="str">
        <f t="shared" si="94"/>
        <v>632_HHMGCty</v>
      </c>
      <c r="T1552" s="8">
        <f t="shared" si="95"/>
        <v>11</v>
      </c>
      <c r="U1552" t="s">
        <v>369</v>
      </c>
    </row>
    <row r="1553" spans="1:21" x14ac:dyDescent="0.25">
      <c r="A1553" s="21">
        <v>45608</v>
      </c>
      <c r="B1553" s="21">
        <v>45608</v>
      </c>
      <c r="C1553" s="22" t="s">
        <v>10562</v>
      </c>
      <c r="D1553" s="22" t="s">
        <v>10563</v>
      </c>
      <c r="E1553" s="22" t="s">
        <v>4409</v>
      </c>
      <c r="F1553" s="22" t="s">
        <v>691</v>
      </c>
      <c r="G1553" s="23">
        <v>17456302</v>
      </c>
      <c r="H1553" s="23">
        <v>0</v>
      </c>
      <c r="I1553" s="23">
        <v>547411889</v>
      </c>
      <c r="J1553" s="23">
        <v>0</v>
      </c>
      <c r="K1553" s="22" t="s">
        <v>3785</v>
      </c>
      <c r="L1553" s="22" t="s">
        <v>3786</v>
      </c>
      <c r="M1553" s="22" t="s">
        <v>3146</v>
      </c>
      <c r="N1553" s="22" t="s">
        <v>3463</v>
      </c>
      <c r="O1553" s="22" t="s">
        <v>3463</v>
      </c>
      <c r="P1553" s="22" t="s">
        <v>7936</v>
      </c>
      <c r="S1553" s="8" t="str">
        <f t="shared" si="94"/>
        <v>632_HHMGCty</v>
      </c>
      <c r="T1553" s="8">
        <f t="shared" si="95"/>
        <v>11</v>
      </c>
      <c r="U1553" t="s">
        <v>369</v>
      </c>
    </row>
    <row r="1554" spans="1:21" x14ac:dyDescent="0.25">
      <c r="A1554" s="21">
        <v>45608</v>
      </c>
      <c r="B1554" s="21">
        <v>45608</v>
      </c>
      <c r="C1554" s="22" t="s">
        <v>10562</v>
      </c>
      <c r="D1554" s="22" t="s">
        <v>10564</v>
      </c>
      <c r="E1554" s="22" t="s">
        <v>4409</v>
      </c>
      <c r="F1554" s="22" t="s">
        <v>691</v>
      </c>
      <c r="G1554" s="23">
        <v>1745630</v>
      </c>
      <c r="H1554" s="23">
        <v>0</v>
      </c>
      <c r="I1554" s="23">
        <v>549157519</v>
      </c>
      <c r="J1554" s="23">
        <v>0</v>
      </c>
      <c r="K1554" s="22" t="s">
        <v>3785</v>
      </c>
      <c r="L1554" s="22" t="s">
        <v>3786</v>
      </c>
      <c r="M1554" s="22" t="s">
        <v>3146</v>
      </c>
      <c r="N1554" s="22" t="s">
        <v>3463</v>
      </c>
      <c r="O1554" s="22" t="s">
        <v>3463</v>
      </c>
      <c r="P1554" s="22" t="s">
        <v>7936</v>
      </c>
      <c r="S1554" s="8" t="str">
        <f t="shared" si="94"/>
        <v>632_HHMGCty</v>
      </c>
      <c r="T1554" s="8">
        <f t="shared" si="95"/>
        <v>11</v>
      </c>
      <c r="U1554" t="s">
        <v>369</v>
      </c>
    </row>
    <row r="1555" spans="1:21" x14ac:dyDescent="0.25">
      <c r="A1555" s="21">
        <v>45608</v>
      </c>
      <c r="B1555" s="21">
        <v>45608</v>
      </c>
      <c r="C1555" s="22" t="s">
        <v>10562</v>
      </c>
      <c r="D1555" s="22" t="s">
        <v>10565</v>
      </c>
      <c r="E1555" s="22" t="s">
        <v>4409</v>
      </c>
      <c r="F1555" s="22" t="s">
        <v>691</v>
      </c>
      <c r="G1555" s="23">
        <v>1745630</v>
      </c>
      <c r="H1555" s="23">
        <v>0</v>
      </c>
      <c r="I1555" s="23">
        <v>550903149</v>
      </c>
      <c r="J1555" s="23">
        <v>0</v>
      </c>
      <c r="K1555" s="22" t="s">
        <v>3785</v>
      </c>
      <c r="L1555" s="22" t="s">
        <v>3786</v>
      </c>
      <c r="M1555" s="22" t="s">
        <v>3146</v>
      </c>
      <c r="N1555" s="22" t="s">
        <v>3463</v>
      </c>
      <c r="O1555" s="22" t="s">
        <v>3463</v>
      </c>
      <c r="P1555" s="22" t="s">
        <v>7936</v>
      </c>
      <c r="S1555" s="8" t="str">
        <f t="shared" si="94"/>
        <v>632_HHMGCty</v>
      </c>
      <c r="T1555" s="8">
        <f t="shared" si="95"/>
        <v>11</v>
      </c>
      <c r="U1555" t="s">
        <v>369</v>
      </c>
    </row>
    <row r="1556" spans="1:21" x14ac:dyDescent="0.25">
      <c r="A1556" s="21">
        <v>45608</v>
      </c>
      <c r="B1556" s="21">
        <v>45608</v>
      </c>
      <c r="C1556" s="22" t="s">
        <v>10566</v>
      </c>
      <c r="D1556" s="22" t="s">
        <v>10567</v>
      </c>
      <c r="E1556" s="22" t="s">
        <v>4409</v>
      </c>
      <c r="F1556" s="22" t="s">
        <v>691</v>
      </c>
      <c r="G1556" s="23">
        <v>1126120</v>
      </c>
      <c r="H1556" s="23">
        <v>0</v>
      </c>
      <c r="I1556" s="23">
        <v>552029269</v>
      </c>
      <c r="J1556" s="23">
        <v>0</v>
      </c>
      <c r="K1556" s="22" t="s">
        <v>3785</v>
      </c>
      <c r="L1556" s="22" t="s">
        <v>3786</v>
      </c>
      <c r="M1556" s="22" t="s">
        <v>3146</v>
      </c>
      <c r="N1556" s="22" t="s">
        <v>3512</v>
      </c>
      <c r="O1556" s="22" t="s">
        <v>3512</v>
      </c>
      <c r="P1556" s="22" t="s">
        <v>7936</v>
      </c>
      <c r="S1556" s="8" t="str">
        <f t="shared" si="94"/>
        <v>632_HHMGCty</v>
      </c>
      <c r="T1556" s="8">
        <f t="shared" si="95"/>
        <v>11</v>
      </c>
      <c r="U1556" t="s">
        <v>369</v>
      </c>
    </row>
    <row r="1557" spans="1:21" x14ac:dyDescent="0.25">
      <c r="A1557" s="21">
        <v>45608</v>
      </c>
      <c r="B1557" s="21">
        <v>45608</v>
      </c>
      <c r="C1557" s="22" t="s">
        <v>10568</v>
      </c>
      <c r="D1557" s="22" t="s">
        <v>10569</v>
      </c>
      <c r="E1557" s="22" t="s">
        <v>4409</v>
      </c>
      <c r="F1557" s="22" t="s">
        <v>691</v>
      </c>
      <c r="G1557" s="23">
        <v>964083</v>
      </c>
      <c r="H1557" s="23">
        <v>0</v>
      </c>
      <c r="I1557" s="23">
        <v>552993352</v>
      </c>
      <c r="J1557" s="23">
        <v>0</v>
      </c>
      <c r="K1557" s="22" t="s">
        <v>3785</v>
      </c>
      <c r="L1557" s="22" t="s">
        <v>3786</v>
      </c>
      <c r="M1557" s="22" t="s">
        <v>3146</v>
      </c>
      <c r="N1557" s="22" t="s">
        <v>3484</v>
      </c>
      <c r="O1557" s="22" t="s">
        <v>3484</v>
      </c>
      <c r="P1557" s="22" t="s">
        <v>7936</v>
      </c>
      <c r="S1557" s="8" t="str">
        <f t="shared" si="94"/>
        <v>632_HHMGCty</v>
      </c>
      <c r="T1557" s="8">
        <f t="shared" si="95"/>
        <v>11</v>
      </c>
      <c r="U1557" t="s">
        <v>369</v>
      </c>
    </row>
    <row r="1558" spans="1:21" x14ac:dyDescent="0.25">
      <c r="A1558" s="21">
        <v>45608</v>
      </c>
      <c r="B1558" s="21">
        <v>45608</v>
      </c>
      <c r="C1558" s="22" t="s">
        <v>10568</v>
      </c>
      <c r="D1558" s="22" t="s">
        <v>10570</v>
      </c>
      <c r="E1558" s="22" t="s">
        <v>4409</v>
      </c>
      <c r="F1558" s="22" t="s">
        <v>691</v>
      </c>
      <c r="G1558" s="23">
        <v>964083</v>
      </c>
      <c r="H1558" s="23">
        <v>0</v>
      </c>
      <c r="I1558" s="23">
        <v>553957435</v>
      </c>
      <c r="J1558" s="23">
        <v>0</v>
      </c>
      <c r="K1558" s="22" t="s">
        <v>3785</v>
      </c>
      <c r="L1558" s="22" t="s">
        <v>3786</v>
      </c>
      <c r="M1558" s="22" t="s">
        <v>3146</v>
      </c>
      <c r="N1558" s="22" t="s">
        <v>3484</v>
      </c>
      <c r="O1558" s="22" t="s">
        <v>3484</v>
      </c>
      <c r="P1558" s="22" t="s">
        <v>7936</v>
      </c>
      <c r="S1558" s="8" t="str">
        <f t="shared" si="94"/>
        <v>632_HHMGCty</v>
      </c>
      <c r="T1558" s="8">
        <f t="shared" si="95"/>
        <v>11</v>
      </c>
      <c r="U1558" t="s">
        <v>369</v>
      </c>
    </row>
    <row r="1559" spans="1:21" x14ac:dyDescent="0.25">
      <c r="A1559" s="21">
        <v>45608</v>
      </c>
      <c r="B1559" s="21">
        <v>45608</v>
      </c>
      <c r="C1559" s="22" t="s">
        <v>10571</v>
      </c>
      <c r="D1559" s="22" t="s">
        <v>10572</v>
      </c>
      <c r="E1559" s="22" t="s">
        <v>4409</v>
      </c>
      <c r="F1559" s="22" t="s">
        <v>691</v>
      </c>
      <c r="G1559" s="23">
        <v>970697</v>
      </c>
      <c r="H1559" s="23">
        <v>0</v>
      </c>
      <c r="I1559" s="23">
        <v>554928132</v>
      </c>
      <c r="J1559" s="23">
        <v>0</v>
      </c>
      <c r="K1559" s="22" t="s">
        <v>3785</v>
      </c>
      <c r="L1559" s="22" t="s">
        <v>3786</v>
      </c>
      <c r="M1559" s="22" t="s">
        <v>3146</v>
      </c>
      <c r="N1559" s="22" t="s">
        <v>3481</v>
      </c>
      <c r="O1559" s="22" t="s">
        <v>3481</v>
      </c>
      <c r="P1559" s="22" t="s">
        <v>7936</v>
      </c>
      <c r="S1559" s="8" t="str">
        <f t="shared" si="94"/>
        <v>632_HHMGCty</v>
      </c>
      <c r="T1559" s="8">
        <f t="shared" si="95"/>
        <v>11</v>
      </c>
      <c r="U1559" t="s">
        <v>369</v>
      </c>
    </row>
    <row r="1560" spans="1:21" x14ac:dyDescent="0.25">
      <c r="A1560" s="21">
        <v>45608</v>
      </c>
      <c r="B1560" s="21">
        <v>45608</v>
      </c>
      <c r="C1560" s="22" t="s">
        <v>10573</v>
      </c>
      <c r="D1560" s="22" t="s">
        <v>10574</v>
      </c>
      <c r="E1560" s="22" t="s">
        <v>4409</v>
      </c>
      <c r="F1560" s="22" t="s">
        <v>691</v>
      </c>
      <c r="G1560" s="23">
        <v>8447781</v>
      </c>
      <c r="H1560" s="23">
        <v>0</v>
      </c>
      <c r="I1560" s="23">
        <v>563375913</v>
      </c>
      <c r="J1560" s="23">
        <v>0</v>
      </c>
      <c r="K1560" s="22" t="s">
        <v>3785</v>
      </c>
      <c r="L1560" s="22" t="s">
        <v>3786</v>
      </c>
      <c r="M1560" s="22" t="s">
        <v>3146</v>
      </c>
      <c r="N1560" s="22" t="s">
        <v>6639</v>
      </c>
      <c r="O1560" s="22" t="s">
        <v>6639</v>
      </c>
      <c r="P1560" s="22" t="s">
        <v>7936</v>
      </c>
      <c r="S1560" s="8" t="str">
        <f t="shared" si="94"/>
        <v>632_HHMGCty</v>
      </c>
      <c r="T1560" s="8">
        <f t="shared" si="95"/>
        <v>11</v>
      </c>
      <c r="U1560" t="s">
        <v>369</v>
      </c>
    </row>
    <row r="1561" spans="1:21" x14ac:dyDescent="0.25">
      <c r="A1561" s="21">
        <v>45608</v>
      </c>
      <c r="B1561" s="21">
        <v>45608</v>
      </c>
      <c r="C1561" s="22" t="s">
        <v>10575</v>
      </c>
      <c r="D1561" s="22" t="s">
        <v>10576</v>
      </c>
      <c r="E1561" s="22" t="s">
        <v>4409</v>
      </c>
      <c r="F1561" s="22" t="s">
        <v>691</v>
      </c>
      <c r="G1561" s="23">
        <v>2547462</v>
      </c>
      <c r="H1561" s="23">
        <v>0</v>
      </c>
      <c r="I1561" s="23">
        <v>565923375</v>
      </c>
      <c r="J1561" s="23">
        <v>0</v>
      </c>
      <c r="K1561" s="22" t="s">
        <v>3785</v>
      </c>
      <c r="L1561" s="22" t="s">
        <v>3786</v>
      </c>
      <c r="M1561" s="22" t="s">
        <v>3146</v>
      </c>
      <c r="N1561" s="22" t="s">
        <v>4662</v>
      </c>
      <c r="O1561" s="22" t="s">
        <v>4662</v>
      </c>
      <c r="P1561" s="22" t="s">
        <v>7936</v>
      </c>
      <c r="S1561" s="8" t="str">
        <f t="shared" si="94"/>
        <v>632_HHMGCty</v>
      </c>
      <c r="T1561" s="8">
        <f t="shared" si="95"/>
        <v>11</v>
      </c>
      <c r="U1561" t="s">
        <v>369</v>
      </c>
    </row>
    <row r="1562" spans="1:21" x14ac:dyDescent="0.25">
      <c r="A1562" s="21">
        <v>45608</v>
      </c>
      <c r="B1562" s="21">
        <v>45608</v>
      </c>
      <c r="C1562" s="22" t="s">
        <v>10577</v>
      </c>
      <c r="D1562" s="22" t="s">
        <v>10578</v>
      </c>
      <c r="E1562" s="22" t="s">
        <v>4409</v>
      </c>
      <c r="F1562" s="22" t="s">
        <v>691</v>
      </c>
      <c r="G1562" s="23">
        <v>151058</v>
      </c>
      <c r="H1562" s="23">
        <v>0</v>
      </c>
      <c r="I1562" s="23">
        <v>566074433</v>
      </c>
      <c r="J1562" s="23">
        <v>0</v>
      </c>
      <c r="K1562" s="22" t="s">
        <v>3785</v>
      </c>
      <c r="L1562" s="22" t="s">
        <v>3786</v>
      </c>
      <c r="M1562" s="22" t="s">
        <v>3146</v>
      </c>
      <c r="N1562" s="22" t="s">
        <v>3383</v>
      </c>
      <c r="O1562" s="22" t="s">
        <v>3383</v>
      </c>
      <c r="P1562" s="22" t="s">
        <v>7936</v>
      </c>
      <c r="S1562" s="8" t="str">
        <f t="shared" si="94"/>
        <v>632_HHMGCty</v>
      </c>
      <c r="T1562" s="8">
        <f t="shared" si="95"/>
        <v>11</v>
      </c>
      <c r="U1562" t="s">
        <v>369</v>
      </c>
    </row>
    <row r="1563" spans="1:21" x14ac:dyDescent="0.25">
      <c r="A1563" s="21">
        <v>45608</v>
      </c>
      <c r="B1563" s="21">
        <v>45608</v>
      </c>
      <c r="C1563" s="22" t="s">
        <v>10579</v>
      </c>
      <c r="D1563" s="22" t="s">
        <v>10580</v>
      </c>
      <c r="E1563" s="22" t="s">
        <v>4409</v>
      </c>
      <c r="F1563" s="22" t="s">
        <v>691</v>
      </c>
      <c r="G1563" s="23">
        <v>768343</v>
      </c>
      <c r="H1563" s="23">
        <v>0</v>
      </c>
      <c r="I1563" s="23">
        <v>566842776</v>
      </c>
      <c r="J1563" s="23">
        <v>0</v>
      </c>
      <c r="K1563" s="22" t="s">
        <v>3785</v>
      </c>
      <c r="L1563" s="22" t="s">
        <v>3786</v>
      </c>
      <c r="M1563" s="22" t="s">
        <v>3146</v>
      </c>
      <c r="N1563" s="22" t="s">
        <v>3330</v>
      </c>
      <c r="O1563" s="22" t="s">
        <v>3330</v>
      </c>
      <c r="P1563" s="22" t="s">
        <v>7936</v>
      </c>
      <c r="S1563" s="8" t="str">
        <f t="shared" si="94"/>
        <v>632_HHMGCty</v>
      </c>
      <c r="T1563" s="8">
        <f t="shared" si="95"/>
        <v>11</v>
      </c>
      <c r="U1563" t="s">
        <v>369</v>
      </c>
    </row>
    <row r="1564" spans="1:21" x14ac:dyDescent="0.25">
      <c r="A1564" s="21">
        <v>45608</v>
      </c>
      <c r="B1564" s="21">
        <v>45608</v>
      </c>
      <c r="C1564" s="22" t="s">
        <v>10581</v>
      </c>
      <c r="D1564" s="22" t="s">
        <v>10582</v>
      </c>
      <c r="E1564" s="22" t="s">
        <v>4409</v>
      </c>
      <c r="F1564" s="22" t="s">
        <v>691</v>
      </c>
      <c r="G1564" s="23">
        <v>2197450</v>
      </c>
      <c r="H1564" s="23">
        <v>0</v>
      </c>
      <c r="I1564" s="23">
        <v>569040226</v>
      </c>
      <c r="J1564" s="23">
        <v>0</v>
      </c>
      <c r="K1564" s="22" t="s">
        <v>3785</v>
      </c>
      <c r="L1564" s="22" t="s">
        <v>3786</v>
      </c>
      <c r="M1564" s="22" t="s">
        <v>3146</v>
      </c>
      <c r="N1564" s="22" t="s">
        <v>8222</v>
      </c>
      <c r="O1564" s="22" t="s">
        <v>8222</v>
      </c>
      <c r="P1564" s="22" t="s">
        <v>7936</v>
      </c>
      <c r="S1564" s="8" t="str">
        <f t="shared" si="94"/>
        <v>632_HHMGCty</v>
      </c>
      <c r="T1564" s="8">
        <f t="shared" si="95"/>
        <v>11</v>
      </c>
      <c r="U1564" t="s">
        <v>369</v>
      </c>
    </row>
    <row r="1565" spans="1:21" x14ac:dyDescent="0.25">
      <c r="A1565" s="21">
        <v>45608</v>
      </c>
      <c r="B1565" s="21">
        <v>45608</v>
      </c>
      <c r="C1565" s="22" t="s">
        <v>10583</v>
      </c>
      <c r="D1565" s="22" t="s">
        <v>10584</v>
      </c>
      <c r="E1565" s="22" t="s">
        <v>4409</v>
      </c>
      <c r="F1565" s="22" t="s">
        <v>691</v>
      </c>
      <c r="G1565" s="23">
        <v>283676</v>
      </c>
      <c r="H1565" s="23">
        <v>0</v>
      </c>
      <c r="I1565" s="23">
        <v>569323902</v>
      </c>
      <c r="J1565" s="23">
        <v>0</v>
      </c>
      <c r="K1565" s="22" t="s">
        <v>3785</v>
      </c>
      <c r="L1565" s="22" t="s">
        <v>3786</v>
      </c>
      <c r="M1565" s="22" t="s">
        <v>3146</v>
      </c>
      <c r="N1565" s="22" t="s">
        <v>3333</v>
      </c>
      <c r="O1565" s="22" t="s">
        <v>3333</v>
      </c>
      <c r="P1565" s="22" t="s">
        <v>7936</v>
      </c>
      <c r="S1565" s="8" t="str">
        <f t="shared" si="94"/>
        <v>632_HHMGCty</v>
      </c>
      <c r="T1565" s="8">
        <f t="shared" si="95"/>
        <v>11</v>
      </c>
      <c r="U1565" t="s">
        <v>369</v>
      </c>
    </row>
    <row r="1566" spans="1:21" x14ac:dyDescent="0.25">
      <c r="A1566" s="21">
        <v>45608</v>
      </c>
      <c r="B1566" s="21">
        <v>45608</v>
      </c>
      <c r="C1566" s="22" t="s">
        <v>10585</v>
      </c>
      <c r="D1566" s="22" t="s">
        <v>10586</v>
      </c>
      <c r="E1566" s="22" t="s">
        <v>4409</v>
      </c>
      <c r="F1566" s="22" t="s">
        <v>691</v>
      </c>
      <c r="G1566" s="23">
        <v>846773</v>
      </c>
      <c r="H1566" s="23">
        <v>0</v>
      </c>
      <c r="I1566" s="23">
        <v>570170675</v>
      </c>
      <c r="J1566" s="23">
        <v>0</v>
      </c>
      <c r="K1566" s="22" t="s">
        <v>3785</v>
      </c>
      <c r="L1566" s="22" t="s">
        <v>3786</v>
      </c>
      <c r="M1566" s="22" t="s">
        <v>3146</v>
      </c>
      <c r="N1566" s="22" t="s">
        <v>3303</v>
      </c>
      <c r="O1566" s="22" t="s">
        <v>3303</v>
      </c>
      <c r="P1566" s="22" t="s">
        <v>7936</v>
      </c>
      <c r="S1566" s="8" t="str">
        <f t="shared" si="94"/>
        <v>632_HHMGCty</v>
      </c>
      <c r="T1566" s="8">
        <f t="shared" si="95"/>
        <v>11</v>
      </c>
      <c r="U1566" t="s">
        <v>369</v>
      </c>
    </row>
    <row r="1567" spans="1:21" x14ac:dyDescent="0.25">
      <c r="A1567" s="21">
        <v>45608</v>
      </c>
      <c r="B1567" s="21">
        <v>45608</v>
      </c>
      <c r="C1567" s="22" t="s">
        <v>10585</v>
      </c>
      <c r="D1567" s="22" t="s">
        <v>10587</v>
      </c>
      <c r="E1567" s="22" t="s">
        <v>4409</v>
      </c>
      <c r="F1567" s="22" t="s">
        <v>691</v>
      </c>
      <c r="G1567" s="23">
        <v>169354</v>
      </c>
      <c r="H1567" s="23">
        <v>0</v>
      </c>
      <c r="I1567" s="23">
        <v>570340029</v>
      </c>
      <c r="J1567" s="23">
        <v>0</v>
      </c>
      <c r="K1567" s="22" t="s">
        <v>3785</v>
      </c>
      <c r="L1567" s="22" t="s">
        <v>3786</v>
      </c>
      <c r="M1567" s="22" t="s">
        <v>3146</v>
      </c>
      <c r="N1567" s="22" t="s">
        <v>3303</v>
      </c>
      <c r="O1567" s="22" t="s">
        <v>3303</v>
      </c>
      <c r="P1567" s="22" t="s">
        <v>7936</v>
      </c>
      <c r="S1567" s="8" t="str">
        <f t="shared" si="94"/>
        <v>632_HHMGCty</v>
      </c>
      <c r="T1567" s="8">
        <f t="shared" si="95"/>
        <v>11</v>
      </c>
      <c r="U1567" t="s">
        <v>369</v>
      </c>
    </row>
    <row r="1568" spans="1:21" x14ac:dyDescent="0.25">
      <c r="A1568" s="21">
        <v>45608</v>
      </c>
      <c r="B1568" s="21">
        <v>45608</v>
      </c>
      <c r="C1568" s="22" t="s">
        <v>10588</v>
      </c>
      <c r="D1568" s="22" t="s">
        <v>10589</v>
      </c>
      <c r="E1568" s="22" t="s">
        <v>4409</v>
      </c>
      <c r="F1568" s="22" t="s">
        <v>691</v>
      </c>
      <c r="G1568" s="23">
        <v>886459</v>
      </c>
      <c r="H1568" s="23">
        <v>0</v>
      </c>
      <c r="I1568" s="23">
        <v>571226488</v>
      </c>
      <c r="J1568" s="23">
        <v>0</v>
      </c>
      <c r="K1568" s="22" t="s">
        <v>3785</v>
      </c>
      <c r="L1568" s="22" t="s">
        <v>3786</v>
      </c>
      <c r="M1568" s="22" t="s">
        <v>3146</v>
      </c>
      <c r="N1568" s="22" t="s">
        <v>3336</v>
      </c>
      <c r="O1568" s="22" t="s">
        <v>3336</v>
      </c>
      <c r="P1568" s="22" t="s">
        <v>7936</v>
      </c>
      <c r="S1568" s="8" t="str">
        <f t="shared" si="94"/>
        <v>632_HHMGCty</v>
      </c>
      <c r="T1568" s="8">
        <f t="shared" si="95"/>
        <v>11</v>
      </c>
      <c r="U1568" t="s">
        <v>369</v>
      </c>
    </row>
    <row r="1569" spans="1:21" x14ac:dyDescent="0.25">
      <c r="A1569" s="21">
        <v>45608</v>
      </c>
      <c r="B1569" s="21">
        <v>45608</v>
      </c>
      <c r="C1569" s="22" t="s">
        <v>10590</v>
      </c>
      <c r="D1569" s="22" t="s">
        <v>10591</v>
      </c>
      <c r="E1569" s="22" t="s">
        <v>4409</v>
      </c>
      <c r="F1569" s="22" t="s">
        <v>691</v>
      </c>
      <c r="G1569" s="23">
        <v>956470</v>
      </c>
      <c r="H1569" s="23">
        <v>0</v>
      </c>
      <c r="I1569" s="23">
        <v>572182958</v>
      </c>
      <c r="J1569" s="23">
        <v>0</v>
      </c>
      <c r="K1569" s="22" t="s">
        <v>3785</v>
      </c>
      <c r="L1569" s="22" t="s">
        <v>3786</v>
      </c>
      <c r="M1569" s="22" t="s">
        <v>3146</v>
      </c>
      <c r="N1569" s="22" t="s">
        <v>3342</v>
      </c>
      <c r="O1569" s="22" t="s">
        <v>3342</v>
      </c>
      <c r="P1569" s="22" t="s">
        <v>7936</v>
      </c>
      <c r="S1569" s="8" t="str">
        <f t="shared" si="94"/>
        <v>632_HHMGCty</v>
      </c>
      <c r="T1569" s="8">
        <f t="shared" si="95"/>
        <v>11</v>
      </c>
      <c r="U1569" t="s">
        <v>369</v>
      </c>
    </row>
    <row r="1570" spans="1:21" x14ac:dyDescent="0.25">
      <c r="A1570" s="21">
        <v>45608</v>
      </c>
      <c r="B1570" s="21">
        <v>45608</v>
      </c>
      <c r="C1570" s="22" t="s">
        <v>10592</v>
      </c>
      <c r="D1570" s="22" t="s">
        <v>10593</v>
      </c>
      <c r="E1570" s="22" t="s">
        <v>4409</v>
      </c>
      <c r="F1570" s="22" t="s">
        <v>691</v>
      </c>
      <c r="G1570" s="23">
        <v>1309348</v>
      </c>
      <c r="H1570" s="23">
        <v>0</v>
      </c>
      <c r="I1570" s="23">
        <v>573492306</v>
      </c>
      <c r="J1570" s="23">
        <v>0</v>
      </c>
      <c r="K1570" s="22" t="s">
        <v>3785</v>
      </c>
      <c r="L1570" s="22" t="s">
        <v>3786</v>
      </c>
      <c r="M1570" s="22" t="s">
        <v>3146</v>
      </c>
      <c r="N1570" s="22" t="s">
        <v>3311</v>
      </c>
      <c r="O1570" s="22" t="s">
        <v>3311</v>
      </c>
      <c r="P1570" s="22" t="s">
        <v>7936</v>
      </c>
      <c r="S1570" s="8" t="str">
        <f t="shared" si="94"/>
        <v>632_HHMGCty</v>
      </c>
      <c r="T1570" s="8">
        <f t="shared" si="95"/>
        <v>11</v>
      </c>
      <c r="U1570" t="s">
        <v>369</v>
      </c>
    </row>
    <row r="1571" spans="1:21" x14ac:dyDescent="0.25">
      <c r="A1571" s="21">
        <v>45608</v>
      </c>
      <c r="B1571" s="21">
        <v>45608</v>
      </c>
      <c r="C1571" s="22" t="s">
        <v>10594</v>
      </c>
      <c r="D1571" s="22" t="s">
        <v>10595</v>
      </c>
      <c r="E1571" s="22" t="s">
        <v>4409</v>
      </c>
      <c r="F1571" s="22" t="s">
        <v>691</v>
      </c>
      <c r="G1571" s="23">
        <v>1229356</v>
      </c>
      <c r="H1571" s="23">
        <v>0</v>
      </c>
      <c r="I1571" s="23">
        <v>574721662</v>
      </c>
      <c r="J1571" s="23">
        <v>0</v>
      </c>
      <c r="K1571" s="22" t="s">
        <v>3785</v>
      </c>
      <c r="L1571" s="22" t="s">
        <v>3786</v>
      </c>
      <c r="M1571" s="22" t="s">
        <v>3146</v>
      </c>
      <c r="N1571" s="22" t="s">
        <v>3317</v>
      </c>
      <c r="O1571" s="22" t="s">
        <v>3317</v>
      </c>
      <c r="P1571" s="22" t="s">
        <v>7936</v>
      </c>
      <c r="S1571" s="8" t="str">
        <f t="shared" si="94"/>
        <v>632_HHMGCty</v>
      </c>
      <c r="T1571" s="8">
        <f t="shared" si="95"/>
        <v>11</v>
      </c>
      <c r="U1571" t="s">
        <v>369</v>
      </c>
    </row>
    <row r="1572" spans="1:21" x14ac:dyDescent="0.25">
      <c r="A1572" s="21">
        <v>45608</v>
      </c>
      <c r="B1572" s="21">
        <v>45608</v>
      </c>
      <c r="C1572" s="22" t="s">
        <v>10594</v>
      </c>
      <c r="D1572" s="22" t="s">
        <v>10596</v>
      </c>
      <c r="E1572" s="22" t="s">
        <v>4409</v>
      </c>
      <c r="F1572" s="22" t="s">
        <v>691</v>
      </c>
      <c r="G1572" s="23">
        <v>245872</v>
      </c>
      <c r="H1572" s="23">
        <v>0</v>
      </c>
      <c r="I1572" s="23">
        <v>574967534</v>
      </c>
      <c r="J1572" s="23">
        <v>0</v>
      </c>
      <c r="K1572" s="22" t="s">
        <v>3785</v>
      </c>
      <c r="L1572" s="22" t="s">
        <v>3786</v>
      </c>
      <c r="M1572" s="22" t="s">
        <v>3146</v>
      </c>
      <c r="N1572" s="22" t="s">
        <v>3317</v>
      </c>
      <c r="O1572" s="22" t="s">
        <v>3317</v>
      </c>
      <c r="P1572" s="22" t="s">
        <v>7936</v>
      </c>
      <c r="S1572" s="8" t="str">
        <f t="shared" si="94"/>
        <v>632_HHMGCty</v>
      </c>
      <c r="T1572" s="8">
        <f t="shared" si="95"/>
        <v>11</v>
      </c>
      <c r="U1572" t="s">
        <v>369</v>
      </c>
    </row>
    <row r="1573" spans="1:21" x14ac:dyDescent="0.25">
      <c r="A1573" s="21">
        <v>45608</v>
      </c>
      <c r="B1573" s="21">
        <v>45608</v>
      </c>
      <c r="C1573" s="22" t="s">
        <v>10597</v>
      </c>
      <c r="D1573" s="22" t="s">
        <v>10598</v>
      </c>
      <c r="E1573" s="22" t="s">
        <v>4409</v>
      </c>
      <c r="F1573" s="22" t="s">
        <v>691</v>
      </c>
      <c r="G1573" s="23">
        <v>3960159</v>
      </c>
      <c r="H1573" s="23">
        <v>0</v>
      </c>
      <c r="I1573" s="23">
        <v>578927693</v>
      </c>
      <c r="J1573" s="23">
        <v>0</v>
      </c>
      <c r="K1573" s="22" t="s">
        <v>3785</v>
      </c>
      <c r="L1573" s="22" t="s">
        <v>3786</v>
      </c>
      <c r="M1573" s="22" t="s">
        <v>3146</v>
      </c>
      <c r="N1573" s="22" t="s">
        <v>10526</v>
      </c>
      <c r="O1573" s="22" t="s">
        <v>10526</v>
      </c>
      <c r="P1573" s="22" t="s">
        <v>7936</v>
      </c>
      <c r="S1573" s="8" t="str">
        <f t="shared" si="94"/>
        <v>632_HHMGCty</v>
      </c>
      <c r="T1573" s="8">
        <f t="shared" si="95"/>
        <v>11</v>
      </c>
      <c r="U1573" t="s">
        <v>369</v>
      </c>
    </row>
    <row r="1574" spans="1:21" x14ac:dyDescent="0.25">
      <c r="A1574" s="21">
        <v>45608</v>
      </c>
      <c r="B1574" s="21">
        <v>45608</v>
      </c>
      <c r="C1574" s="22" t="s">
        <v>10599</v>
      </c>
      <c r="D1574" s="22" t="s">
        <v>10600</v>
      </c>
      <c r="E1574" s="22" t="s">
        <v>4409</v>
      </c>
      <c r="F1574" s="22" t="s">
        <v>691</v>
      </c>
      <c r="G1574" s="23">
        <v>34927642</v>
      </c>
      <c r="H1574" s="23">
        <v>0</v>
      </c>
      <c r="I1574" s="23">
        <v>613855335</v>
      </c>
      <c r="J1574" s="23">
        <v>0</v>
      </c>
      <c r="K1574" s="22" t="s">
        <v>3785</v>
      </c>
      <c r="L1574" s="22" t="s">
        <v>3786</v>
      </c>
      <c r="M1574" s="22" t="s">
        <v>3146</v>
      </c>
      <c r="N1574" s="22" t="s">
        <v>3390</v>
      </c>
      <c r="O1574" s="22" t="s">
        <v>3390</v>
      </c>
      <c r="P1574" s="22" t="s">
        <v>7936</v>
      </c>
      <c r="S1574" s="8" t="str">
        <f t="shared" si="94"/>
        <v>632_HHMGCty</v>
      </c>
      <c r="T1574" s="8">
        <f t="shared" si="95"/>
        <v>11</v>
      </c>
      <c r="U1574" t="s">
        <v>369</v>
      </c>
    </row>
    <row r="1575" spans="1:21" x14ac:dyDescent="0.25">
      <c r="A1575" s="21">
        <v>45608</v>
      </c>
      <c r="B1575" s="21">
        <v>45608</v>
      </c>
      <c r="C1575" s="22" t="s">
        <v>10599</v>
      </c>
      <c r="D1575" s="22" t="s">
        <v>10601</v>
      </c>
      <c r="E1575" s="22" t="s">
        <v>4409</v>
      </c>
      <c r="F1575" s="22" t="s">
        <v>691</v>
      </c>
      <c r="G1575" s="23">
        <v>3492764</v>
      </c>
      <c r="H1575" s="23">
        <v>0</v>
      </c>
      <c r="I1575" s="23">
        <v>617348099</v>
      </c>
      <c r="J1575" s="23">
        <v>0</v>
      </c>
      <c r="K1575" s="22" t="s">
        <v>3785</v>
      </c>
      <c r="L1575" s="22" t="s">
        <v>3786</v>
      </c>
      <c r="M1575" s="22" t="s">
        <v>3146</v>
      </c>
      <c r="N1575" s="22" t="s">
        <v>3390</v>
      </c>
      <c r="O1575" s="22" t="s">
        <v>3390</v>
      </c>
      <c r="P1575" s="22" t="s">
        <v>7936</v>
      </c>
      <c r="S1575" s="8" t="str">
        <f t="shared" si="94"/>
        <v>632_HHMGCty</v>
      </c>
      <c r="T1575" s="8">
        <f t="shared" si="95"/>
        <v>11</v>
      </c>
      <c r="U1575" t="s">
        <v>369</v>
      </c>
    </row>
    <row r="1576" spans="1:21" x14ac:dyDescent="0.25">
      <c r="A1576" s="21">
        <v>45608</v>
      </c>
      <c r="B1576" s="21">
        <v>45608</v>
      </c>
      <c r="C1576" s="22" t="s">
        <v>10599</v>
      </c>
      <c r="D1576" s="22" t="s">
        <v>10602</v>
      </c>
      <c r="E1576" s="22" t="s">
        <v>4409</v>
      </c>
      <c r="F1576" s="22" t="s">
        <v>691</v>
      </c>
      <c r="G1576" s="23">
        <v>3492764</v>
      </c>
      <c r="H1576" s="23">
        <v>0</v>
      </c>
      <c r="I1576" s="23">
        <v>620840863</v>
      </c>
      <c r="J1576" s="23">
        <v>0</v>
      </c>
      <c r="K1576" s="22" t="s">
        <v>3785</v>
      </c>
      <c r="L1576" s="22" t="s">
        <v>3786</v>
      </c>
      <c r="M1576" s="22" t="s">
        <v>3146</v>
      </c>
      <c r="N1576" s="22" t="s">
        <v>3390</v>
      </c>
      <c r="O1576" s="22" t="s">
        <v>3390</v>
      </c>
      <c r="P1576" s="22" t="s">
        <v>7936</v>
      </c>
      <c r="S1576" s="8" t="str">
        <f t="shared" si="94"/>
        <v>632_HHMGCty</v>
      </c>
      <c r="T1576" s="8">
        <f t="shared" si="95"/>
        <v>11</v>
      </c>
      <c r="U1576" t="s">
        <v>369</v>
      </c>
    </row>
    <row r="1577" spans="1:21" x14ac:dyDescent="0.25">
      <c r="A1577" s="21">
        <v>45608</v>
      </c>
      <c r="B1577" s="21">
        <v>45608</v>
      </c>
      <c r="C1577" s="22" t="s">
        <v>10603</v>
      </c>
      <c r="D1577" s="22" t="s">
        <v>10604</v>
      </c>
      <c r="E1577" s="22" t="s">
        <v>4409</v>
      </c>
      <c r="F1577" s="22" t="s">
        <v>691</v>
      </c>
      <c r="G1577" s="23">
        <v>2317554</v>
      </c>
      <c r="H1577" s="23">
        <v>0</v>
      </c>
      <c r="I1577" s="23">
        <v>623158417</v>
      </c>
      <c r="J1577" s="23">
        <v>0</v>
      </c>
      <c r="K1577" s="22" t="s">
        <v>3785</v>
      </c>
      <c r="L1577" s="22" t="s">
        <v>3786</v>
      </c>
      <c r="M1577" s="22" t="s">
        <v>3146</v>
      </c>
      <c r="N1577" s="22" t="s">
        <v>3380</v>
      </c>
      <c r="O1577" s="22" t="s">
        <v>3380</v>
      </c>
      <c r="P1577" s="22" t="s">
        <v>7936</v>
      </c>
      <c r="S1577" s="8" t="str">
        <f t="shared" si="94"/>
        <v>632_HHMGCty</v>
      </c>
      <c r="T1577" s="8">
        <f t="shared" si="95"/>
        <v>11</v>
      </c>
      <c r="U1577" t="s">
        <v>369</v>
      </c>
    </row>
    <row r="1578" spans="1:21" x14ac:dyDescent="0.25">
      <c r="A1578" s="21">
        <v>45608</v>
      </c>
      <c r="B1578" s="21">
        <v>45608</v>
      </c>
      <c r="C1578" s="22" t="s">
        <v>10605</v>
      </c>
      <c r="D1578" s="22" t="s">
        <v>10606</v>
      </c>
      <c r="E1578" s="22" t="s">
        <v>4409</v>
      </c>
      <c r="F1578" s="22" t="s">
        <v>691</v>
      </c>
      <c r="G1578" s="23">
        <v>2190695</v>
      </c>
      <c r="H1578" s="23">
        <v>0</v>
      </c>
      <c r="I1578" s="23">
        <v>625349112</v>
      </c>
      <c r="J1578" s="23">
        <v>0</v>
      </c>
      <c r="K1578" s="22" t="s">
        <v>3785</v>
      </c>
      <c r="L1578" s="22" t="s">
        <v>3786</v>
      </c>
      <c r="M1578" s="22" t="s">
        <v>3146</v>
      </c>
      <c r="N1578" s="22" t="s">
        <v>3457</v>
      </c>
      <c r="O1578" s="22" t="s">
        <v>3457</v>
      </c>
      <c r="P1578" s="22" t="s">
        <v>7936</v>
      </c>
      <c r="S1578" s="8" t="str">
        <f t="shared" si="94"/>
        <v>632_HHMGCty</v>
      </c>
      <c r="T1578" s="8">
        <f t="shared" si="95"/>
        <v>11</v>
      </c>
      <c r="U1578" t="s">
        <v>369</v>
      </c>
    </row>
    <row r="1579" spans="1:21" x14ac:dyDescent="0.25">
      <c r="A1579" s="21">
        <v>45608</v>
      </c>
      <c r="B1579" s="21">
        <v>45608</v>
      </c>
      <c r="C1579" s="22" t="s">
        <v>10607</v>
      </c>
      <c r="D1579" s="22" t="s">
        <v>10608</v>
      </c>
      <c r="E1579" s="22" t="s">
        <v>4409</v>
      </c>
      <c r="F1579" s="22" t="s">
        <v>691</v>
      </c>
      <c r="G1579" s="23">
        <v>586040</v>
      </c>
      <c r="H1579" s="23">
        <v>0</v>
      </c>
      <c r="I1579" s="23">
        <v>625935152</v>
      </c>
      <c r="J1579" s="23">
        <v>0</v>
      </c>
      <c r="K1579" s="22" t="s">
        <v>3785</v>
      </c>
      <c r="L1579" s="22" t="s">
        <v>3786</v>
      </c>
      <c r="M1579" s="22" t="s">
        <v>3146</v>
      </c>
      <c r="N1579" s="22" t="s">
        <v>3451</v>
      </c>
      <c r="O1579" s="22" t="s">
        <v>3451</v>
      </c>
      <c r="P1579" s="22" t="s">
        <v>7936</v>
      </c>
      <c r="S1579" s="8" t="str">
        <f t="shared" si="94"/>
        <v>632_HHMGCty</v>
      </c>
      <c r="T1579" s="8">
        <f t="shared" si="95"/>
        <v>11</v>
      </c>
      <c r="U1579" t="s">
        <v>369</v>
      </c>
    </row>
    <row r="1580" spans="1:21" x14ac:dyDescent="0.25">
      <c r="A1580" s="21">
        <v>45608</v>
      </c>
      <c r="B1580" s="21">
        <v>45608</v>
      </c>
      <c r="C1580" s="22" t="s">
        <v>10609</v>
      </c>
      <c r="D1580" s="22" t="s">
        <v>10610</v>
      </c>
      <c r="E1580" s="22" t="s">
        <v>4409</v>
      </c>
      <c r="F1580" s="22" t="s">
        <v>691</v>
      </c>
      <c r="G1580" s="23">
        <v>1232032</v>
      </c>
      <c r="H1580" s="23">
        <v>0</v>
      </c>
      <c r="I1580" s="23">
        <v>627167184</v>
      </c>
      <c r="J1580" s="23">
        <v>0</v>
      </c>
      <c r="K1580" s="22" t="s">
        <v>3785</v>
      </c>
      <c r="L1580" s="22" t="s">
        <v>3786</v>
      </c>
      <c r="M1580" s="22" t="s">
        <v>3146</v>
      </c>
      <c r="N1580" s="22" t="s">
        <v>3472</v>
      </c>
      <c r="O1580" s="22" t="s">
        <v>3472</v>
      </c>
      <c r="P1580" s="22" t="s">
        <v>7936</v>
      </c>
      <c r="S1580" s="8" t="str">
        <f t="shared" ref="S1580:S1643" si="96">+M1580</f>
        <v>632_HHMGCty</v>
      </c>
      <c r="T1580" s="8">
        <f t="shared" ref="T1580:T1643" si="97">+MONTH(A1580)</f>
        <v>11</v>
      </c>
      <c r="U1580" t="s">
        <v>369</v>
      </c>
    </row>
    <row r="1581" spans="1:21" x14ac:dyDescent="0.25">
      <c r="A1581" s="21">
        <v>45608</v>
      </c>
      <c r="B1581" s="21">
        <v>45608</v>
      </c>
      <c r="C1581" s="22" t="s">
        <v>10611</v>
      </c>
      <c r="D1581" s="22" t="s">
        <v>10612</v>
      </c>
      <c r="E1581" s="22" t="s">
        <v>4409</v>
      </c>
      <c r="F1581" s="22" t="s">
        <v>691</v>
      </c>
      <c r="G1581" s="23">
        <v>11219770</v>
      </c>
      <c r="H1581" s="23">
        <v>0</v>
      </c>
      <c r="I1581" s="23">
        <v>638386954</v>
      </c>
      <c r="J1581" s="23">
        <v>0</v>
      </c>
      <c r="K1581" s="22" t="s">
        <v>3785</v>
      </c>
      <c r="L1581" s="22" t="s">
        <v>3786</v>
      </c>
      <c r="M1581" s="22" t="s">
        <v>3146</v>
      </c>
      <c r="N1581" s="22" t="s">
        <v>3478</v>
      </c>
      <c r="O1581" s="22" t="s">
        <v>3478</v>
      </c>
      <c r="P1581" s="22" t="s">
        <v>7936</v>
      </c>
      <c r="S1581" s="8" t="str">
        <f t="shared" si="96"/>
        <v>632_HHMGCty</v>
      </c>
      <c r="T1581" s="8">
        <f t="shared" si="97"/>
        <v>11</v>
      </c>
      <c r="U1581" t="s">
        <v>369</v>
      </c>
    </row>
    <row r="1582" spans="1:21" x14ac:dyDescent="0.25">
      <c r="A1582" s="21">
        <v>45608</v>
      </c>
      <c r="B1582" s="21">
        <v>45608</v>
      </c>
      <c r="C1582" s="22" t="s">
        <v>10611</v>
      </c>
      <c r="D1582" s="22" t="s">
        <v>10613</v>
      </c>
      <c r="E1582" s="22" t="s">
        <v>4409</v>
      </c>
      <c r="F1582" s="22" t="s">
        <v>691</v>
      </c>
      <c r="G1582" s="23">
        <v>1121977</v>
      </c>
      <c r="H1582" s="23">
        <v>0</v>
      </c>
      <c r="I1582" s="23">
        <v>639508931</v>
      </c>
      <c r="J1582" s="23">
        <v>0</v>
      </c>
      <c r="K1582" s="22" t="s">
        <v>3785</v>
      </c>
      <c r="L1582" s="22" t="s">
        <v>3786</v>
      </c>
      <c r="M1582" s="22" t="s">
        <v>3146</v>
      </c>
      <c r="N1582" s="22" t="s">
        <v>3478</v>
      </c>
      <c r="O1582" s="22" t="s">
        <v>3478</v>
      </c>
      <c r="P1582" s="22" t="s">
        <v>7936</v>
      </c>
      <c r="S1582" s="8" t="str">
        <f t="shared" si="96"/>
        <v>632_HHMGCty</v>
      </c>
      <c r="T1582" s="8">
        <f t="shared" si="97"/>
        <v>11</v>
      </c>
      <c r="U1582" t="s">
        <v>369</v>
      </c>
    </row>
    <row r="1583" spans="1:21" x14ac:dyDescent="0.25">
      <c r="A1583" s="21">
        <v>45608</v>
      </c>
      <c r="B1583" s="21">
        <v>45608</v>
      </c>
      <c r="C1583" s="22" t="s">
        <v>10611</v>
      </c>
      <c r="D1583" s="22" t="s">
        <v>10614</v>
      </c>
      <c r="E1583" s="22" t="s">
        <v>4409</v>
      </c>
      <c r="F1583" s="22" t="s">
        <v>691</v>
      </c>
      <c r="G1583" s="23">
        <v>1121977</v>
      </c>
      <c r="H1583" s="23">
        <v>0</v>
      </c>
      <c r="I1583" s="23">
        <v>640630908</v>
      </c>
      <c r="J1583" s="23">
        <v>0</v>
      </c>
      <c r="K1583" s="22" t="s">
        <v>3785</v>
      </c>
      <c r="L1583" s="22" t="s">
        <v>3786</v>
      </c>
      <c r="M1583" s="22" t="s">
        <v>3146</v>
      </c>
      <c r="N1583" s="22" t="s">
        <v>3478</v>
      </c>
      <c r="O1583" s="22" t="s">
        <v>3478</v>
      </c>
      <c r="P1583" s="22" t="s">
        <v>7936</v>
      </c>
      <c r="S1583" s="8" t="str">
        <f t="shared" si="96"/>
        <v>632_HHMGCty</v>
      </c>
      <c r="T1583" s="8">
        <f t="shared" si="97"/>
        <v>11</v>
      </c>
      <c r="U1583" t="s">
        <v>369</v>
      </c>
    </row>
    <row r="1584" spans="1:21" x14ac:dyDescent="0.25">
      <c r="A1584" s="21">
        <v>45608</v>
      </c>
      <c r="B1584" s="21">
        <v>45608</v>
      </c>
      <c r="C1584" s="22" t="s">
        <v>10615</v>
      </c>
      <c r="D1584" s="22" t="s">
        <v>10616</v>
      </c>
      <c r="E1584" s="22" t="s">
        <v>4409</v>
      </c>
      <c r="F1584" s="22" t="s">
        <v>691</v>
      </c>
      <c r="G1584" s="23">
        <v>40530143</v>
      </c>
      <c r="H1584" s="23">
        <v>0</v>
      </c>
      <c r="I1584" s="23">
        <v>681161051</v>
      </c>
      <c r="J1584" s="23">
        <v>0</v>
      </c>
      <c r="K1584" s="22" t="s">
        <v>3785</v>
      </c>
      <c r="L1584" s="22" t="s">
        <v>3786</v>
      </c>
      <c r="M1584" s="22" t="s">
        <v>3146</v>
      </c>
      <c r="N1584" s="22" t="s">
        <v>3393</v>
      </c>
      <c r="O1584" s="22" t="s">
        <v>3393</v>
      </c>
      <c r="P1584" s="22" t="s">
        <v>7936</v>
      </c>
      <c r="S1584" s="8" t="str">
        <f t="shared" si="96"/>
        <v>632_HHMGCty</v>
      </c>
      <c r="T1584" s="8">
        <f t="shared" si="97"/>
        <v>11</v>
      </c>
      <c r="U1584" t="s">
        <v>369</v>
      </c>
    </row>
    <row r="1585" spans="1:21" x14ac:dyDescent="0.25">
      <c r="A1585" s="21">
        <v>45608</v>
      </c>
      <c r="B1585" s="21">
        <v>45608</v>
      </c>
      <c r="C1585" s="22" t="s">
        <v>10615</v>
      </c>
      <c r="D1585" s="22" t="s">
        <v>10617</v>
      </c>
      <c r="E1585" s="22" t="s">
        <v>4409</v>
      </c>
      <c r="F1585" s="22" t="s">
        <v>691</v>
      </c>
      <c r="G1585" s="23">
        <v>4053015</v>
      </c>
      <c r="H1585" s="23">
        <v>0</v>
      </c>
      <c r="I1585" s="23">
        <v>685214066</v>
      </c>
      <c r="J1585" s="23">
        <v>0</v>
      </c>
      <c r="K1585" s="22" t="s">
        <v>3785</v>
      </c>
      <c r="L1585" s="22" t="s">
        <v>3786</v>
      </c>
      <c r="M1585" s="22" t="s">
        <v>3146</v>
      </c>
      <c r="N1585" s="22" t="s">
        <v>3393</v>
      </c>
      <c r="O1585" s="22" t="s">
        <v>3393</v>
      </c>
      <c r="P1585" s="22" t="s">
        <v>7936</v>
      </c>
      <c r="S1585" s="8" t="str">
        <f t="shared" si="96"/>
        <v>632_HHMGCty</v>
      </c>
      <c r="T1585" s="8">
        <f t="shared" si="97"/>
        <v>11</v>
      </c>
      <c r="U1585" t="s">
        <v>369</v>
      </c>
    </row>
    <row r="1586" spans="1:21" x14ac:dyDescent="0.25">
      <c r="A1586" s="21">
        <v>45608</v>
      </c>
      <c r="B1586" s="21">
        <v>45608</v>
      </c>
      <c r="C1586" s="22" t="s">
        <v>10615</v>
      </c>
      <c r="D1586" s="22" t="s">
        <v>10618</v>
      </c>
      <c r="E1586" s="22" t="s">
        <v>4409</v>
      </c>
      <c r="F1586" s="22" t="s">
        <v>691</v>
      </c>
      <c r="G1586" s="23">
        <v>4053015</v>
      </c>
      <c r="H1586" s="23">
        <v>0</v>
      </c>
      <c r="I1586" s="23">
        <v>689267081</v>
      </c>
      <c r="J1586" s="23">
        <v>0</v>
      </c>
      <c r="K1586" s="22" t="s">
        <v>3785</v>
      </c>
      <c r="L1586" s="22" t="s">
        <v>3786</v>
      </c>
      <c r="M1586" s="22" t="s">
        <v>3146</v>
      </c>
      <c r="N1586" s="22" t="s">
        <v>3393</v>
      </c>
      <c r="O1586" s="22" t="s">
        <v>3393</v>
      </c>
      <c r="P1586" s="22" t="s">
        <v>7936</v>
      </c>
      <c r="S1586" s="8" t="str">
        <f t="shared" si="96"/>
        <v>632_HHMGCty</v>
      </c>
      <c r="T1586" s="8">
        <f t="shared" si="97"/>
        <v>11</v>
      </c>
      <c r="U1586" t="s">
        <v>369</v>
      </c>
    </row>
    <row r="1587" spans="1:21" x14ac:dyDescent="0.25">
      <c r="A1587" s="21">
        <v>45608</v>
      </c>
      <c r="B1587" s="21">
        <v>45608</v>
      </c>
      <c r="C1587" s="22" t="s">
        <v>10619</v>
      </c>
      <c r="D1587" s="22" t="s">
        <v>10620</v>
      </c>
      <c r="E1587" s="22" t="s">
        <v>4409</v>
      </c>
      <c r="F1587" s="22" t="s">
        <v>691</v>
      </c>
      <c r="G1587" s="23">
        <v>766738</v>
      </c>
      <c r="H1587" s="23">
        <v>0</v>
      </c>
      <c r="I1587" s="23">
        <v>690033819</v>
      </c>
      <c r="J1587" s="23">
        <v>0</v>
      </c>
      <c r="K1587" s="22" t="s">
        <v>2226</v>
      </c>
      <c r="L1587" s="22" t="s">
        <v>2227</v>
      </c>
      <c r="M1587" s="22" t="s">
        <v>3146</v>
      </c>
      <c r="N1587" s="22" t="s">
        <v>3445</v>
      </c>
      <c r="O1587" s="22" t="s">
        <v>3445</v>
      </c>
      <c r="P1587" s="22" t="s">
        <v>8583</v>
      </c>
      <c r="S1587" s="8" t="str">
        <f t="shared" si="96"/>
        <v>632_HHMGCty</v>
      </c>
      <c r="T1587" s="8">
        <f t="shared" si="97"/>
        <v>11</v>
      </c>
      <c r="U1587" t="s">
        <v>369</v>
      </c>
    </row>
    <row r="1588" spans="1:21" x14ac:dyDescent="0.25">
      <c r="A1588" s="21">
        <v>45608</v>
      </c>
      <c r="B1588" s="21">
        <v>45608</v>
      </c>
      <c r="C1588" s="22" t="s">
        <v>10621</v>
      </c>
      <c r="D1588" s="22" t="s">
        <v>10622</v>
      </c>
      <c r="E1588" s="22" t="s">
        <v>4409</v>
      </c>
      <c r="F1588" s="22" t="s">
        <v>691</v>
      </c>
      <c r="G1588" s="23">
        <v>2889815</v>
      </c>
      <c r="H1588" s="23">
        <v>0</v>
      </c>
      <c r="I1588" s="23">
        <v>692923634</v>
      </c>
      <c r="J1588" s="23">
        <v>0</v>
      </c>
      <c r="K1588" s="22" t="s">
        <v>3470</v>
      </c>
      <c r="L1588" s="22" t="s">
        <v>3471</v>
      </c>
      <c r="M1588" s="22" t="s">
        <v>3146</v>
      </c>
      <c r="N1588" s="22" t="s">
        <v>3507</v>
      </c>
      <c r="O1588" s="22" t="s">
        <v>3507</v>
      </c>
      <c r="P1588" s="22" t="s">
        <v>7936</v>
      </c>
      <c r="S1588" s="8" t="str">
        <f t="shared" si="96"/>
        <v>632_HHMGCty</v>
      </c>
      <c r="T1588" s="8">
        <f t="shared" si="97"/>
        <v>11</v>
      </c>
      <c r="U1588" t="s">
        <v>369</v>
      </c>
    </row>
    <row r="1589" spans="1:21" x14ac:dyDescent="0.25">
      <c r="A1589" s="21">
        <v>45608</v>
      </c>
      <c r="B1589" s="21">
        <v>45608</v>
      </c>
      <c r="C1589" s="22" t="s">
        <v>10623</v>
      </c>
      <c r="D1589" s="22" t="s">
        <v>10624</v>
      </c>
      <c r="E1589" s="22" t="s">
        <v>4409</v>
      </c>
      <c r="F1589" s="22" t="s">
        <v>691</v>
      </c>
      <c r="G1589" s="23">
        <v>9706977</v>
      </c>
      <c r="H1589" s="23">
        <v>0</v>
      </c>
      <c r="I1589" s="23">
        <v>702630611</v>
      </c>
      <c r="J1589" s="23">
        <v>0</v>
      </c>
      <c r="K1589" s="22" t="s">
        <v>3470</v>
      </c>
      <c r="L1589" s="22" t="s">
        <v>3471</v>
      </c>
      <c r="M1589" s="22" t="s">
        <v>3146</v>
      </c>
      <c r="N1589" s="22" t="s">
        <v>3481</v>
      </c>
      <c r="O1589" s="22" t="s">
        <v>3481</v>
      </c>
      <c r="P1589" s="22" t="s">
        <v>7936</v>
      </c>
      <c r="S1589" s="8" t="str">
        <f t="shared" si="96"/>
        <v>632_HHMGCty</v>
      </c>
      <c r="T1589" s="8">
        <f t="shared" si="97"/>
        <v>11</v>
      </c>
      <c r="U1589" t="s">
        <v>369</v>
      </c>
    </row>
    <row r="1590" spans="1:21" x14ac:dyDescent="0.25">
      <c r="A1590" s="21">
        <v>45608</v>
      </c>
      <c r="B1590" s="21">
        <v>45608</v>
      </c>
      <c r="C1590" s="22" t="s">
        <v>10623</v>
      </c>
      <c r="D1590" s="22" t="s">
        <v>10625</v>
      </c>
      <c r="E1590" s="22" t="s">
        <v>4409</v>
      </c>
      <c r="F1590" s="22" t="s">
        <v>691</v>
      </c>
      <c r="G1590" s="23">
        <v>970697</v>
      </c>
      <c r="H1590" s="23">
        <v>0</v>
      </c>
      <c r="I1590" s="23">
        <v>703601308</v>
      </c>
      <c r="J1590" s="23">
        <v>0</v>
      </c>
      <c r="K1590" s="22" t="s">
        <v>3470</v>
      </c>
      <c r="L1590" s="22" t="s">
        <v>3471</v>
      </c>
      <c r="M1590" s="22" t="s">
        <v>3146</v>
      </c>
      <c r="N1590" s="22" t="s">
        <v>3481</v>
      </c>
      <c r="O1590" s="22" t="s">
        <v>3481</v>
      </c>
      <c r="P1590" s="22" t="s">
        <v>7936</v>
      </c>
      <c r="S1590" s="8" t="str">
        <f t="shared" si="96"/>
        <v>632_HHMGCty</v>
      </c>
      <c r="T1590" s="8">
        <f t="shared" si="97"/>
        <v>11</v>
      </c>
      <c r="U1590" t="s">
        <v>369</v>
      </c>
    </row>
    <row r="1591" spans="1:21" x14ac:dyDescent="0.25">
      <c r="A1591" s="21">
        <v>45608</v>
      </c>
      <c r="B1591" s="21">
        <v>45608</v>
      </c>
      <c r="C1591" s="22" t="s">
        <v>10626</v>
      </c>
      <c r="D1591" s="22" t="s">
        <v>10627</v>
      </c>
      <c r="E1591" s="22" t="s">
        <v>4409</v>
      </c>
      <c r="F1591" s="22" t="s">
        <v>691</v>
      </c>
      <c r="G1591" s="23">
        <v>12320323</v>
      </c>
      <c r="H1591" s="23">
        <v>0</v>
      </c>
      <c r="I1591" s="23">
        <v>715921631</v>
      </c>
      <c r="J1591" s="23">
        <v>0</v>
      </c>
      <c r="K1591" s="22" t="s">
        <v>3470</v>
      </c>
      <c r="L1591" s="22" t="s">
        <v>3471</v>
      </c>
      <c r="M1591" s="22" t="s">
        <v>3146</v>
      </c>
      <c r="N1591" s="22" t="s">
        <v>3472</v>
      </c>
      <c r="O1591" s="22" t="s">
        <v>3472</v>
      </c>
      <c r="P1591" s="22" t="s">
        <v>7936</v>
      </c>
      <c r="S1591" s="8" t="str">
        <f t="shared" si="96"/>
        <v>632_HHMGCty</v>
      </c>
      <c r="T1591" s="8">
        <f t="shared" si="97"/>
        <v>11</v>
      </c>
      <c r="U1591" t="s">
        <v>369</v>
      </c>
    </row>
    <row r="1592" spans="1:21" x14ac:dyDescent="0.25">
      <c r="A1592" s="21">
        <v>45608</v>
      </c>
      <c r="B1592" s="21">
        <v>45608</v>
      </c>
      <c r="C1592" s="22" t="s">
        <v>10626</v>
      </c>
      <c r="D1592" s="22" t="s">
        <v>10628</v>
      </c>
      <c r="E1592" s="22" t="s">
        <v>4409</v>
      </c>
      <c r="F1592" s="22" t="s">
        <v>691</v>
      </c>
      <c r="G1592" s="23">
        <v>1232032</v>
      </c>
      <c r="H1592" s="23">
        <v>0</v>
      </c>
      <c r="I1592" s="23">
        <v>717153663</v>
      </c>
      <c r="J1592" s="23">
        <v>0</v>
      </c>
      <c r="K1592" s="22" t="s">
        <v>3470</v>
      </c>
      <c r="L1592" s="22" t="s">
        <v>3471</v>
      </c>
      <c r="M1592" s="22" t="s">
        <v>3146</v>
      </c>
      <c r="N1592" s="22" t="s">
        <v>3472</v>
      </c>
      <c r="O1592" s="22" t="s">
        <v>3472</v>
      </c>
      <c r="P1592" s="22" t="s">
        <v>7936</v>
      </c>
      <c r="S1592" s="8" t="str">
        <f t="shared" si="96"/>
        <v>632_HHMGCty</v>
      </c>
      <c r="T1592" s="8">
        <f t="shared" si="97"/>
        <v>11</v>
      </c>
      <c r="U1592" t="s">
        <v>369</v>
      </c>
    </row>
    <row r="1593" spans="1:21" x14ac:dyDescent="0.25">
      <c r="A1593" s="21">
        <v>45608</v>
      </c>
      <c r="B1593" s="21">
        <v>45608</v>
      </c>
      <c r="C1593" s="22" t="s">
        <v>10629</v>
      </c>
      <c r="D1593" s="22" t="s">
        <v>10630</v>
      </c>
      <c r="E1593" s="22" t="s">
        <v>4409</v>
      </c>
      <c r="F1593" s="22" t="s">
        <v>691</v>
      </c>
      <c r="G1593" s="23">
        <v>8447781</v>
      </c>
      <c r="H1593" s="23">
        <v>0</v>
      </c>
      <c r="I1593" s="23">
        <v>725601444</v>
      </c>
      <c r="J1593" s="23">
        <v>0</v>
      </c>
      <c r="K1593" s="22" t="s">
        <v>3470</v>
      </c>
      <c r="L1593" s="22" t="s">
        <v>3471</v>
      </c>
      <c r="M1593" s="22" t="s">
        <v>3146</v>
      </c>
      <c r="N1593" s="22" t="s">
        <v>6639</v>
      </c>
      <c r="O1593" s="22" t="s">
        <v>6639</v>
      </c>
      <c r="P1593" s="22" t="s">
        <v>7936</v>
      </c>
      <c r="S1593" s="8" t="str">
        <f t="shared" si="96"/>
        <v>632_HHMGCty</v>
      </c>
      <c r="T1593" s="8">
        <f t="shared" si="97"/>
        <v>11</v>
      </c>
      <c r="U1593" t="s">
        <v>369</v>
      </c>
    </row>
    <row r="1594" spans="1:21" x14ac:dyDescent="0.25">
      <c r="A1594" s="21">
        <v>45608</v>
      </c>
      <c r="B1594" s="21">
        <v>45608</v>
      </c>
      <c r="C1594" s="22" t="s">
        <v>10631</v>
      </c>
      <c r="D1594" s="22" t="s">
        <v>10632</v>
      </c>
      <c r="E1594" s="22" t="s">
        <v>4409</v>
      </c>
      <c r="F1594" s="22" t="s">
        <v>691</v>
      </c>
      <c r="G1594" s="23">
        <v>151058</v>
      </c>
      <c r="H1594" s="23">
        <v>0</v>
      </c>
      <c r="I1594" s="23">
        <v>725752502</v>
      </c>
      <c r="J1594" s="23">
        <v>0</v>
      </c>
      <c r="K1594" s="22" t="s">
        <v>3470</v>
      </c>
      <c r="L1594" s="22" t="s">
        <v>3471</v>
      </c>
      <c r="M1594" s="22" t="s">
        <v>3146</v>
      </c>
      <c r="N1594" s="22" t="s">
        <v>3383</v>
      </c>
      <c r="O1594" s="22" t="s">
        <v>3383</v>
      </c>
      <c r="P1594" s="22" t="s">
        <v>7936</v>
      </c>
      <c r="S1594" s="8" t="str">
        <f t="shared" si="96"/>
        <v>632_HHMGCty</v>
      </c>
      <c r="T1594" s="8">
        <f t="shared" si="97"/>
        <v>11</v>
      </c>
      <c r="U1594" t="s">
        <v>369</v>
      </c>
    </row>
    <row r="1595" spans="1:21" x14ac:dyDescent="0.25">
      <c r="A1595" s="21">
        <v>45608</v>
      </c>
      <c r="B1595" s="21">
        <v>45608</v>
      </c>
      <c r="C1595" s="22" t="s">
        <v>10633</v>
      </c>
      <c r="D1595" s="22" t="s">
        <v>10634</v>
      </c>
      <c r="E1595" s="22" t="s">
        <v>4409</v>
      </c>
      <c r="F1595" s="22" t="s">
        <v>691</v>
      </c>
      <c r="G1595" s="23">
        <v>768343</v>
      </c>
      <c r="H1595" s="23">
        <v>0</v>
      </c>
      <c r="I1595" s="23">
        <v>726520845</v>
      </c>
      <c r="J1595" s="23">
        <v>0</v>
      </c>
      <c r="K1595" s="22" t="s">
        <v>3470</v>
      </c>
      <c r="L1595" s="22" t="s">
        <v>3471</v>
      </c>
      <c r="M1595" s="22" t="s">
        <v>3146</v>
      </c>
      <c r="N1595" s="22" t="s">
        <v>3330</v>
      </c>
      <c r="O1595" s="22" t="s">
        <v>3330</v>
      </c>
      <c r="P1595" s="22" t="s">
        <v>7936</v>
      </c>
      <c r="S1595" s="8" t="str">
        <f t="shared" si="96"/>
        <v>632_HHMGCty</v>
      </c>
      <c r="T1595" s="8">
        <f t="shared" si="97"/>
        <v>11</v>
      </c>
      <c r="U1595" t="s">
        <v>369</v>
      </c>
    </row>
    <row r="1596" spans="1:21" x14ac:dyDescent="0.25">
      <c r="A1596" s="21">
        <v>45608</v>
      </c>
      <c r="B1596" s="21">
        <v>45608</v>
      </c>
      <c r="C1596" s="22" t="s">
        <v>10635</v>
      </c>
      <c r="D1596" s="22" t="s">
        <v>10636</v>
      </c>
      <c r="E1596" s="22" t="s">
        <v>4409</v>
      </c>
      <c r="F1596" s="22" t="s">
        <v>691</v>
      </c>
      <c r="G1596" s="23">
        <v>21974504</v>
      </c>
      <c r="H1596" s="23">
        <v>0</v>
      </c>
      <c r="I1596" s="23">
        <v>748495349</v>
      </c>
      <c r="J1596" s="23">
        <v>0</v>
      </c>
      <c r="K1596" s="22" t="s">
        <v>3470</v>
      </c>
      <c r="L1596" s="22" t="s">
        <v>3471</v>
      </c>
      <c r="M1596" s="22" t="s">
        <v>3146</v>
      </c>
      <c r="N1596" s="22" t="s">
        <v>8222</v>
      </c>
      <c r="O1596" s="22" t="s">
        <v>8222</v>
      </c>
      <c r="P1596" s="22" t="s">
        <v>7936</v>
      </c>
      <c r="S1596" s="8" t="str">
        <f t="shared" si="96"/>
        <v>632_HHMGCty</v>
      </c>
      <c r="T1596" s="8">
        <f t="shared" si="97"/>
        <v>11</v>
      </c>
      <c r="U1596" t="s">
        <v>369</v>
      </c>
    </row>
    <row r="1597" spans="1:21" x14ac:dyDescent="0.25">
      <c r="A1597" s="21">
        <v>45608</v>
      </c>
      <c r="B1597" s="21">
        <v>45608</v>
      </c>
      <c r="C1597" s="22" t="s">
        <v>10635</v>
      </c>
      <c r="D1597" s="22" t="s">
        <v>10637</v>
      </c>
      <c r="E1597" s="22" t="s">
        <v>4409</v>
      </c>
      <c r="F1597" s="22" t="s">
        <v>691</v>
      </c>
      <c r="G1597" s="23">
        <v>2197450</v>
      </c>
      <c r="H1597" s="23">
        <v>0</v>
      </c>
      <c r="I1597" s="23">
        <v>750692799</v>
      </c>
      <c r="J1597" s="23">
        <v>0</v>
      </c>
      <c r="K1597" s="22" t="s">
        <v>3470</v>
      </c>
      <c r="L1597" s="22" t="s">
        <v>3471</v>
      </c>
      <c r="M1597" s="22" t="s">
        <v>3146</v>
      </c>
      <c r="N1597" s="22" t="s">
        <v>8222</v>
      </c>
      <c r="O1597" s="22" t="s">
        <v>8222</v>
      </c>
      <c r="P1597" s="22" t="s">
        <v>7936</v>
      </c>
      <c r="S1597" s="8" t="str">
        <f t="shared" si="96"/>
        <v>632_HHMGCty</v>
      </c>
      <c r="T1597" s="8">
        <f t="shared" si="97"/>
        <v>11</v>
      </c>
      <c r="U1597" t="s">
        <v>369</v>
      </c>
    </row>
    <row r="1598" spans="1:21" x14ac:dyDescent="0.25">
      <c r="A1598" s="21">
        <v>45608</v>
      </c>
      <c r="B1598" s="21">
        <v>45608</v>
      </c>
      <c r="C1598" s="22" t="s">
        <v>10638</v>
      </c>
      <c r="D1598" s="22" t="s">
        <v>10639</v>
      </c>
      <c r="E1598" s="22" t="s">
        <v>4409</v>
      </c>
      <c r="F1598" s="22" t="s">
        <v>691</v>
      </c>
      <c r="G1598" s="23">
        <v>886459</v>
      </c>
      <c r="H1598" s="23">
        <v>0</v>
      </c>
      <c r="I1598" s="23">
        <v>751579258</v>
      </c>
      <c r="J1598" s="23">
        <v>0</v>
      </c>
      <c r="K1598" s="22" t="s">
        <v>3470</v>
      </c>
      <c r="L1598" s="22" t="s">
        <v>3471</v>
      </c>
      <c r="M1598" s="22" t="s">
        <v>3146</v>
      </c>
      <c r="N1598" s="22" t="s">
        <v>3336</v>
      </c>
      <c r="O1598" s="22" t="s">
        <v>3336</v>
      </c>
      <c r="P1598" s="22" t="s">
        <v>7936</v>
      </c>
      <c r="S1598" s="8" t="str">
        <f t="shared" si="96"/>
        <v>632_HHMGCty</v>
      </c>
      <c r="T1598" s="8">
        <f t="shared" si="97"/>
        <v>11</v>
      </c>
      <c r="U1598" t="s">
        <v>369</v>
      </c>
    </row>
    <row r="1599" spans="1:21" x14ac:dyDescent="0.25">
      <c r="A1599" s="21">
        <v>45608</v>
      </c>
      <c r="B1599" s="21">
        <v>45608</v>
      </c>
      <c r="C1599" s="22" t="s">
        <v>10640</v>
      </c>
      <c r="D1599" s="22" t="s">
        <v>10641</v>
      </c>
      <c r="E1599" s="22" t="s">
        <v>4409</v>
      </c>
      <c r="F1599" s="22" t="s">
        <v>691</v>
      </c>
      <c r="G1599" s="23">
        <v>169354</v>
      </c>
      <c r="H1599" s="23">
        <v>0</v>
      </c>
      <c r="I1599" s="23">
        <v>751748612</v>
      </c>
      <c r="J1599" s="23">
        <v>0</v>
      </c>
      <c r="K1599" s="22" t="s">
        <v>3470</v>
      </c>
      <c r="L1599" s="22" t="s">
        <v>3471</v>
      </c>
      <c r="M1599" s="22" t="s">
        <v>3146</v>
      </c>
      <c r="N1599" s="22" t="s">
        <v>3303</v>
      </c>
      <c r="O1599" s="22" t="s">
        <v>3303</v>
      </c>
      <c r="P1599" s="22" t="s">
        <v>7936</v>
      </c>
      <c r="S1599" s="8" t="str">
        <f t="shared" si="96"/>
        <v>632_HHMGCty</v>
      </c>
      <c r="T1599" s="8">
        <f t="shared" si="97"/>
        <v>11</v>
      </c>
      <c r="U1599" t="s">
        <v>369</v>
      </c>
    </row>
    <row r="1600" spans="1:21" x14ac:dyDescent="0.25">
      <c r="A1600" s="21">
        <v>45608</v>
      </c>
      <c r="B1600" s="21">
        <v>45608</v>
      </c>
      <c r="C1600" s="22" t="s">
        <v>10642</v>
      </c>
      <c r="D1600" s="22" t="s">
        <v>10643</v>
      </c>
      <c r="E1600" s="22" t="s">
        <v>4409</v>
      </c>
      <c r="F1600" s="22" t="s">
        <v>691</v>
      </c>
      <c r="G1600" s="23">
        <v>245872</v>
      </c>
      <c r="H1600" s="23">
        <v>0</v>
      </c>
      <c r="I1600" s="23">
        <v>751994484</v>
      </c>
      <c r="J1600" s="23">
        <v>0</v>
      </c>
      <c r="K1600" s="22" t="s">
        <v>3470</v>
      </c>
      <c r="L1600" s="22" t="s">
        <v>3471</v>
      </c>
      <c r="M1600" s="22" t="s">
        <v>3146</v>
      </c>
      <c r="N1600" s="22" t="s">
        <v>3317</v>
      </c>
      <c r="O1600" s="22" t="s">
        <v>3317</v>
      </c>
      <c r="P1600" s="22" t="s">
        <v>7936</v>
      </c>
      <c r="S1600" s="8" t="str">
        <f t="shared" si="96"/>
        <v>632_HHMGCty</v>
      </c>
      <c r="T1600" s="8">
        <f t="shared" si="97"/>
        <v>11</v>
      </c>
      <c r="U1600" t="s">
        <v>369</v>
      </c>
    </row>
    <row r="1601" spans="1:21" x14ac:dyDescent="0.25">
      <c r="A1601" s="21">
        <v>45608</v>
      </c>
      <c r="B1601" s="21">
        <v>45608</v>
      </c>
      <c r="C1601" s="22" t="s">
        <v>10644</v>
      </c>
      <c r="D1601" s="22" t="s">
        <v>10645</v>
      </c>
      <c r="E1601" s="22" t="s">
        <v>4409</v>
      </c>
      <c r="F1601" s="22" t="s">
        <v>691</v>
      </c>
      <c r="G1601" s="23">
        <v>39601587</v>
      </c>
      <c r="H1601" s="23">
        <v>0</v>
      </c>
      <c r="I1601" s="23">
        <v>791596071</v>
      </c>
      <c r="J1601" s="23">
        <v>0</v>
      </c>
      <c r="K1601" s="22" t="s">
        <v>3470</v>
      </c>
      <c r="L1601" s="22" t="s">
        <v>3471</v>
      </c>
      <c r="M1601" s="22" t="s">
        <v>3146</v>
      </c>
      <c r="N1601" s="22" t="s">
        <v>10526</v>
      </c>
      <c r="O1601" s="22" t="s">
        <v>10526</v>
      </c>
      <c r="P1601" s="22" t="s">
        <v>7936</v>
      </c>
      <c r="S1601" s="8" t="str">
        <f t="shared" si="96"/>
        <v>632_HHMGCty</v>
      </c>
      <c r="T1601" s="8">
        <f t="shared" si="97"/>
        <v>11</v>
      </c>
      <c r="U1601" t="s">
        <v>369</v>
      </c>
    </row>
    <row r="1602" spans="1:21" x14ac:dyDescent="0.25">
      <c r="A1602" s="21">
        <v>45608</v>
      </c>
      <c r="B1602" s="21">
        <v>45608</v>
      </c>
      <c r="C1602" s="22" t="s">
        <v>10644</v>
      </c>
      <c r="D1602" s="22" t="s">
        <v>10646</v>
      </c>
      <c r="E1602" s="22" t="s">
        <v>4409</v>
      </c>
      <c r="F1602" s="22" t="s">
        <v>691</v>
      </c>
      <c r="G1602" s="23">
        <v>3960159</v>
      </c>
      <c r="H1602" s="23">
        <v>0</v>
      </c>
      <c r="I1602" s="23">
        <v>795556230</v>
      </c>
      <c r="J1602" s="23">
        <v>0</v>
      </c>
      <c r="K1602" s="22" t="s">
        <v>3470</v>
      </c>
      <c r="L1602" s="22" t="s">
        <v>3471</v>
      </c>
      <c r="M1602" s="22" t="s">
        <v>3146</v>
      </c>
      <c r="N1602" s="22" t="s">
        <v>10526</v>
      </c>
      <c r="O1602" s="22" t="s">
        <v>10526</v>
      </c>
      <c r="P1602" s="22" t="s">
        <v>7936</v>
      </c>
      <c r="S1602" s="8" t="str">
        <f t="shared" si="96"/>
        <v>632_HHMGCty</v>
      </c>
      <c r="T1602" s="8">
        <f t="shared" si="97"/>
        <v>11</v>
      </c>
      <c r="U1602" t="s">
        <v>369</v>
      </c>
    </row>
    <row r="1603" spans="1:21" x14ac:dyDescent="0.25">
      <c r="A1603" s="21">
        <v>45608</v>
      </c>
      <c r="B1603" s="21">
        <v>45608</v>
      </c>
      <c r="C1603" s="22" t="s">
        <v>10647</v>
      </c>
      <c r="D1603" s="22" t="s">
        <v>10648</v>
      </c>
      <c r="E1603" s="22" t="s">
        <v>4409</v>
      </c>
      <c r="F1603" s="22" t="s">
        <v>691</v>
      </c>
      <c r="G1603" s="23">
        <v>2317554</v>
      </c>
      <c r="H1603" s="23">
        <v>0</v>
      </c>
      <c r="I1603" s="23">
        <v>797873784</v>
      </c>
      <c r="J1603" s="23">
        <v>0</v>
      </c>
      <c r="K1603" s="22" t="s">
        <v>3470</v>
      </c>
      <c r="L1603" s="22" t="s">
        <v>3471</v>
      </c>
      <c r="M1603" s="22" t="s">
        <v>3146</v>
      </c>
      <c r="N1603" s="22" t="s">
        <v>3380</v>
      </c>
      <c r="O1603" s="22" t="s">
        <v>3380</v>
      </c>
      <c r="P1603" s="22" t="s">
        <v>7936</v>
      </c>
      <c r="S1603" s="8" t="str">
        <f t="shared" si="96"/>
        <v>632_HHMGCty</v>
      </c>
      <c r="T1603" s="8">
        <f t="shared" si="97"/>
        <v>11</v>
      </c>
      <c r="U1603" t="s">
        <v>369</v>
      </c>
    </row>
    <row r="1604" spans="1:21" x14ac:dyDescent="0.25">
      <c r="A1604" s="21">
        <v>45608</v>
      </c>
      <c r="B1604" s="21">
        <v>45608</v>
      </c>
      <c r="C1604" s="22" t="s">
        <v>10649</v>
      </c>
      <c r="D1604" s="22" t="s">
        <v>10650</v>
      </c>
      <c r="E1604" s="22" t="s">
        <v>4409</v>
      </c>
      <c r="F1604" s="22" t="s">
        <v>691</v>
      </c>
      <c r="G1604" s="23">
        <v>44427506</v>
      </c>
      <c r="H1604" s="23">
        <v>0</v>
      </c>
      <c r="I1604" s="23">
        <v>842301290</v>
      </c>
      <c r="J1604" s="23">
        <v>0</v>
      </c>
      <c r="K1604" s="22" t="s">
        <v>999</v>
      </c>
      <c r="L1604" s="22" t="s">
        <v>1000</v>
      </c>
      <c r="M1604" s="22" t="s">
        <v>3146</v>
      </c>
      <c r="N1604" s="22" t="s">
        <v>6724</v>
      </c>
      <c r="O1604" s="22" t="s">
        <v>6724</v>
      </c>
      <c r="P1604" s="22" t="s">
        <v>4428</v>
      </c>
      <c r="S1604" s="8" t="str">
        <f t="shared" si="96"/>
        <v>632_HHMGCty</v>
      </c>
      <c r="T1604" s="8">
        <f t="shared" si="97"/>
        <v>11</v>
      </c>
      <c r="U1604" t="s">
        <v>369</v>
      </c>
    </row>
    <row r="1605" spans="1:21" x14ac:dyDescent="0.25">
      <c r="A1605" s="21">
        <v>45608</v>
      </c>
      <c r="B1605" s="21">
        <v>45608</v>
      </c>
      <c r="C1605" s="22" t="s">
        <v>10649</v>
      </c>
      <c r="D1605" s="22" t="s">
        <v>10651</v>
      </c>
      <c r="E1605" s="22" t="s">
        <v>4409</v>
      </c>
      <c r="F1605" s="22" t="s">
        <v>691</v>
      </c>
      <c r="G1605" s="23">
        <v>4442751</v>
      </c>
      <c r="H1605" s="23">
        <v>0</v>
      </c>
      <c r="I1605" s="23">
        <v>846744041</v>
      </c>
      <c r="J1605" s="23">
        <v>0</v>
      </c>
      <c r="K1605" s="22" t="s">
        <v>999</v>
      </c>
      <c r="L1605" s="22" t="s">
        <v>1000</v>
      </c>
      <c r="M1605" s="22" t="s">
        <v>3146</v>
      </c>
      <c r="N1605" s="22" t="s">
        <v>6724</v>
      </c>
      <c r="O1605" s="22" t="s">
        <v>6724</v>
      </c>
      <c r="P1605" s="22" t="s">
        <v>4428</v>
      </c>
      <c r="S1605" s="8" t="str">
        <f t="shared" si="96"/>
        <v>632_HHMGCty</v>
      </c>
      <c r="T1605" s="8">
        <f t="shared" si="97"/>
        <v>11</v>
      </c>
      <c r="U1605" t="s">
        <v>369</v>
      </c>
    </row>
    <row r="1606" spans="1:21" x14ac:dyDescent="0.25">
      <c r="A1606" s="21">
        <v>45608</v>
      </c>
      <c r="B1606" s="21">
        <v>45608</v>
      </c>
      <c r="C1606" s="22" t="s">
        <v>10652</v>
      </c>
      <c r="D1606" s="22" t="s">
        <v>10653</v>
      </c>
      <c r="E1606" s="22" t="s">
        <v>4409</v>
      </c>
      <c r="F1606" s="22" t="s">
        <v>691</v>
      </c>
      <c r="G1606" s="23">
        <v>44919642</v>
      </c>
      <c r="H1606" s="23">
        <v>0</v>
      </c>
      <c r="I1606" s="23">
        <v>891663683</v>
      </c>
      <c r="J1606" s="23">
        <v>0</v>
      </c>
      <c r="K1606" s="22" t="s">
        <v>999</v>
      </c>
      <c r="L1606" s="22" t="s">
        <v>1000</v>
      </c>
      <c r="M1606" s="22" t="s">
        <v>3146</v>
      </c>
      <c r="N1606" s="22" t="s">
        <v>6727</v>
      </c>
      <c r="O1606" s="22" t="s">
        <v>6727</v>
      </c>
      <c r="P1606" s="22" t="s">
        <v>4428</v>
      </c>
      <c r="S1606" s="8" t="str">
        <f t="shared" si="96"/>
        <v>632_HHMGCty</v>
      </c>
      <c r="T1606" s="8">
        <f t="shared" si="97"/>
        <v>11</v>
      </c>
      <c r="U1606" t="s">
        <v>369</v>
      </c>
    </row>
    <row r="1607" spans="1:21" x14ac:dyDescent="0.25">
      <c r="A1607" s="21">
        <v>45608</v>
      </c>
      <c r="B1607" s="21">
        <v>45608</v>
      </c>
      <c r="C1607" s="22" t="s">
        <v>10652</v>
      </c>
      <c r="D1607" s="22" t="s">
        <v>10654</v>
      </c>
      <c r="E1607" s="22" t="s">
        <v>4409</v>
      </c>
      <c r="F1607" s="22" t="s">
        <v>691</v>
      </c>
      <c r="G1607" s="23">
        <v>4491964</v>
      </c>
      <c r="H1607" s="23">
        <v>0</v>
      </c>
      <c r="I1607" s="23">
        <v>896155647</v>
      </c>
      <c r="J1607" s="23">
        <v>0</v>
      </c>
      <c r="K1607" s="22" t="s">
        <v>999</v>
      </c>
      <c r="L1607" s="22" t="s">
        <v>1000</v>
      </c>
      <c r="M1607" s="22" t="s">
        <v>3146</v>
      </c>
      <c r="N1607" s="22" t="s">
        <v>6727</v>
      </c>
      <c r="O1607" s="22" t="s">
        <v>6727</v>
      </c>
      <c r="P1607" s="22" t="s">
        <v>4428</v>
      </c>
      <c r="S1607" s="8" t="str">
        <f t="shared" si="96"/>
        <v>632_HHMGCty</v>
      </c>
      <c r="T1607" s="8">
        <f t="shared" si="97"/>
        <v>11</v>
      </c>
      <c r="U1607" t="s">
        <v>369</v>
      </c>
    </row>
    <row r="1608" spans="1:21" x14ac:dyDescent="0.25">
      <c r="A1608" s="21">
        <v>45608</v>
      </c>
      <c r="B1608" s="21">
        <v>45608</v>
      </c>
      <c r="C1608" s="22" t="s">
        <v>10655</v>
      </c>
      <c r="D1608" s="22" t="s">
        <v>10656</v>
      </c>
      <c r="E1608" s="22" t="s">
        <v>4409</v>
      </c>
      <c r="F1608" s="22" t="s">
        <v>691</v>
      </c>
      <c r="G1608" s="23">
        <v>53104587</v>
      </c>
      <c r="H1608" s="23">
        <v>0</v>
      </c>
      <c r="I1608" s="23">
        <v>949260234</v>
      </c>
      <c r="J1608" s="23">
        <v>0</v>
      </c>
      <c r="K1608" s="22" t="s">
        <v>999</v>
      </c>
      <c r="L1608" s="22" t="s">
        <v>1000</v>
      </c>
      <c r="M1608" s="22" t="s">
        <v>3146</v>
      </c>
      <c r="N1608" s="22" t="s">
        <v>3502</v>
      </c>
      <c r="O1608" s="22" t="s">
        <v>3502</v>
      </c>
      <c r="P1608" s="22" t="s">
        <v>7936</v>
      </c>
      <c r="S1608" s="8" t="str">
        <f t="shared" si="96"/>
        <v>632_HHMGCty</v>
      </c>
      <c r="T1608" s="8">
        <f t="shared" si="97"/>
        <v>11</v>
      </c>
      <c r="U1608" t="s">
        <v>369</v>
      </c>
    </row>
    <row r="1609" spans="1:21" x14ac:dyDescent="0.25">
      <c r="A1609" s="21">
        <v>45608</v>
      </c>
      <c r="B1609" s="21">
        <v>45608</v>
      </c>
      <c r="C1609" s="22" t="s">
        <v>10655</v>
      </c>
      <c r="D1609" s="22" t="s">
        <v>10657</v>
      </c>
      <c r="E1609" s="22" t="s">
        <v>4409</v>
      </c>
      <c r="F1609" s="22" t="s">
        <v>691</v>
      </c>
      <c r="G1609" s="23">
        <v>5620142</v>
      </c>
      <c r="H1609" s="23">
        <v>0</v>
      </c>
      <c r="I1609" s="23">
        <v>954880376</v>
      </c>
      <c r="J1609" s="23">
        <v>0</v>
      </c>
      <c r="K1609" s="22" t="s">
        <v>999</v>
      </c>
      <c r="L1609" s="22" t="s">
        <v>1000</v>
      </c>
      <c r="M1609" s="22" t="s">
        <v>3146</v>
      </c>
      <c r="N1609" s="22" t="s">
        <v>3502</v>
      </c>
      <c r="O1609" s="22" t="s">
        <v>3502</v>
      </c>
      <c r="P1609" s="22" t="s">
        <v>7936</v>
      </c>
      <c r="S1609" s="8" t="str">
        <f t="shared" si="96"/>
        <v>632_HHMGCty</v>
      </c>
      <c r="T1609" s="8">
        <f t="shared" si="97"/>
        <v>11</v>
      </c>
      <c r="U1609" t="s">
        <v>369</v>
      </c>
    </row>
    <row r="1610" spans="1:21" x14ac:dyDescent="0.25">
      <c r="A1610" s="21">
        <v>45608</v>
      </c>
      <c r="B1610" s="21">
        <v>45608</v>
      </c>
      <c r="C1610" s="22" t="s">
        <v>10658</v>
      </c>
      <c r="D1610" s="22" t="s">
        <v>10659</v>
      </c>
      <c r="E1610" s="22" t="s">
        <v>4409</v>
      </c>
      <c r="F1610" s="22" t="s">
        <v>691</v>
      </c>
      <c r="G1610" s="23">
        <v>25474621</v>
      </c>
      <c r="H1610" s="23">
        <v>0</v>
      </c>
      <c r="I1610" s="23">
        <v>980354997</v>
      </c>
      <c r="J1610" s="23">
        <v>0</v>
      </c>
      <c r="K1610" s="22" t="s">
        <v>933</v>
      </c>
      <c r="L1610" s="22" t="s">
        <v>382</v>
      </c>
      <c r="M1610" s="22" t="s">
        <v>3146</v>
      </c>
      <c r="N1610" s="22" t="s">
        <v>4662</v>
      </c>
      <c r="O1610" s="22" t="s">
        <v>4662</v>
      </c>
      <c r="P1610" s="22" t="s">
        <v>7936</v>
      </c>
      <c r="S1610" s="8" t="str">
        <f t="shared" si="96"/>
        <v>632_HHMGCty</v>
      </c>
      <c r="T1610" s="8">
        <f t="shared" si="97"/>
        <v>11</v>
      </c>
      <c r="U1610" t="s">
        <v>369</v>
      </c>
    </row>
    <row r="1611" spans="1:21" x14ac:dyDescent="0.25">
      <c r="A1611" s="21">
        <v>45608</v>
      </c>
      <c r="B1611" s="21">
        <v>45608</v>
      </c>
      <c r="C1611" s="22" t="s">
        <v>10660</v>
      </c>
      <c r="D1611" s="22" t="s">
        <v>10661</v>
      </c>
      <c r="E1611" s="22" t="s">
        <v>4409</v>
      </c>
      <c r="F1611" s="22" t="s">
        <v>691</v>
      </c>
      <c r="G1611" s="23">
        <v>26988455</v>
      </c>
      <c r="H1611" s="23">
        <v>0</v>
      </c>
      <c r="I1611" s="23">
        <v>1007343452</v>
      </c>
      <c r="J1611" s="23">
        <v>0</v>
      </c>
      <c r="K1611" s="22" t="s">
        <v>699</v>
      </c>
      <c r="L1611" s="22" t="s">
        <v>700</v>
      </c>
      <c r="M1611" s="22" t="s">
        <v>3146</v>
      </c>
      <c r="N1611" s="22" t="s">
        <v>6736</v>
      </c>
      <c r="O1611" s="22" t="s">
        <v>6736</v>
      </c>
      <c r="P1611" s="22" t="s">
        <v>4428</v>
      </c>
      <c r="S1611" s="8" t="str">
        <f t="shared" si="96"/>
        <v>632_HHMGCty</v>
      </c>
      <c r="T1611" s="8">
        <f t="shared" si="97"/>
        <v>11</v>
      </c>
      <c r="U1611" t="s">
        <v>369</v>
      </c>
    </row>
    <row r="1612" spans="1:21" x14ac:dyDescent="0.25">
      <c r="A1612" s="21">
        <v>45608</v>
      </c>
      <c r="B1612" s="21">
        <v>45608</v>
      </c>
      <c r="C1612" s="22" t="s">
        <v>10660</v>
      </c>
      <c r="D1612" s="22" t="s">
        <v>10662</v>
      </c>
      <c r="E1612" s="22" t="s">
        <v>4409</v>
      </c>
      <c r="F1612" s="22" t="s">
        <v>691</v>
      </c>
      <c r="G1612" s="23">
        <v>2698845</v>
      </c>
      <c r="H1612" s="23">
        <v>0</v>
      </c>
      <c r="I1612" s="23">
        <v>1010042297</v>
      </c>
      <c r="J1612" s="23">
        <v>0</v>
      </c>
      <c r="K1612" s="22" t="s">
        <v>699</v>
      </c>
      <c r="L1612" s="22" t="s">
        <v>700</v>
      </c>
      <c r="M1612" s="22" t="s">
        <v>3146</v>
      </c>
      <c r="N1612" s="22" t="s">
        <v>6736</v>
      </c>
      <c r="O1612" s="22" t="s">
        <v>6736</v>
      </c>
      <c r="P1612" s="22" t="s">
        <v>4428</v>
      </c>
      <c r="S1612" s="8" t="str">
        <f t="shared" si="96"/>
        <v>632_HHMGCty</v>
      </c>
      <c r="T1612" s="8">
        <f t="shared" si="97"/>
        <v>11</v>
      </c>
      <c r="U1612" t="s">
        <v>369</v>
      </c>
    </row>
    <row r="1613" spans="1:21" x14ac:dyDescent="0.25">
      <c r="A1613" s="21">
        <v>45608</v>
      </c>
      <c r="B1613" s="21">
        <v>45608</v>
      </c>
      <c r="C1613" s="22" t="s">
        <v>10663</v>
      </c>
      <c r="D1613" s="22" t="s">
        <v>10664</v>
      </c>
      <c r="E1613" s="22" t="s">
        <v>4409</v>
      </c>
      <c r="F1613" s="22" t="s">
        <v>691</v>
      </c>
      <c r="G1613" s="23">
        <v>28898151</v>
      </c>
      <c r="H1613" s="23">
        <v>0</v>
      </c>
      <c r="I1613" s="23">
        <v>1038940448</v>
      </c>
      <c r="J1613" s="23">
        <v>0</v>
      </c>
      <c r="K1613" s="22" t="s">
        <v>732</v>
      </c>
      <c r="L1613" s="22" t="s">
        <v>733</v>
      </c>
      <c r="M1613" s="22" t="s">
        <v>3146</v>
      </c>
      <c r="N1613" s="22" t="s">
        <v>3507</v>
      </c>
      <c r="O1613" s="22" t="s">
        <v>3507</v>
      </c>
      <c r="P1613" s="22" t="s">
        <v>7936</v>
      </c>
      <c r="S1613" s="8" t="str">
        <f t="shared" si="96"/>
        <v>632_HHMGCty</v>
      </c>
      <c r="T1613" s="8">
        <f t="shared" si="97"/>
        <v>11</v>
      </c>
      <c r="U1613" t="s">
        <v>369</v>
      </c>
    </row>
    <row r="1614" spans="1:21" x14ac:dyDescent="0.25">
      <c r="A1614" s="21">
        <v>45608</v>
      </c>
      <c r="B1614" s="21">
        <v>45608</v>
      </c>
      <c r="C1614" s="22" t="s">
        <v>10665</v>
      </c>
      <c r="D1614" s="22" t="s">
        <v>10666</v>
      </c>
      <c r="E1614" s="22" t="s">
        <v>4409</v>
      </c>
      <c r="F1614" s="22" t="s">
        <v>691</v>
      </c>
      <c r="G1614" s="23">
        <v>7683424</v>
      </c>
      <c r="H1614" s="23">
        <v>0</v>
      </c>
      <c r="I1614" s="23">
        <v>1046623872</v>
      </c>
      <c r="J1614" s="23">
        <v>0</v>
      </c>
      <c r="K1614" s="22" t="s">
        <v>732</v>
      </c>
      <c r="L1614" s="22" t="s">
        <v>733</v>
      </c>
      <c r="M1614" s="22" t="s">
        <v>3146</v>
      </c>
      <c r="N1614" s="22" t="s">
        <v>3330</v>
      </c>
      <c r="O1614" s="22" t="s">
        <v>3330</v>
      </c>
      <c r="P1614" s="22" t="s">
        <v>7936</v>
      </c>
      <c r="S1614" s="8" t="str">
        <f t="shared" si="96"/>
        <v>632_HHMGCty</v>
      </c>
      <c r="T1614" s="8">
        <f t="shared" si="97"/>
        <v>11</v>
      </c>
      <c r="U1614" t="s">
        <v>369</v>
      </c>
    </row>
    <row r="1615" spans="1:21" x14ac:dyDescent="0.25">
      <c r="A1615" s="21">
        <v>45608</v>
      </c>
      <c r="B1615" s="21">
        <v>45608</v>
      </c>
      <c r="C1615" s="22" t="s">
        <v>10667</v>
      </c>
      <c r="D1615" s="22" t="s">
        <v>10668</v>
      </c>
      <c r="E1615" s="22" t="s">
        <v>4409</v>
      </c>
      <c r="F1615" s="22" t="s">
        <v>691</v>
      </c>
      <c r="G1615" s="23">
        <v>8864584</v>
      </c>
      <c r="H1615" s="23">
        <v>0</v>
      </c>
      <c r="I1615" s="23">
        <v>1055488456</v>
      </c>
      <c r="J1615" s="23">
        <v>0</v>
      </c>
      <c r="K1615" s="22" t="s">
        <v>732</v>
      </c>
      <c r="L1615" s="22" t="s">
        <v>733</v>
      </c>
      <c r="M1615" s="22" t="s">
        <v>3146</v>
      </c>
      <c r="N1615" s="22" t="s">
        <v>3336</v>
      </c>
      <c r="O1615" s="22" t="s">
        <v>3336</v>
      </c>
      <c r="P1615" s="22" t="s">
        <v>7936</v>
      </c>
      <c r="S1615" s="8" t="str">
        <f t="shared" si="96"/>
        <v>632_HHMGCty</v>
      </c>
      <c r="T1615" s="8">
        <f t="shared" si="97"/>
        <v>11</v>
      </c>
      <c r="U1615" t="s">
        <v>369</v>
      </c>
    </row>
    <row r="1616" spans="1:21" x14ac:dyDescent="0.25">
      <c r="A1616" s="21">
        <v>45608</v>
      </c>
      <c r="B1616" s="21">
        <v>45608</v>
      </c>
      <c r="C1616" s="22" t="s">
        <v>10669</v>
      </c>
      <c r="D1616" s="22" t="s">
        <v>10670</v>
      </c>
      <c r="E1616" s="22" t="s">
        <v>4409</v>
      </c>
      <c r="F1616" s="22" t="s">
        <v>691</v>
      </c>
      <c r="G1616" s="23">
        <v>21274610</v>
      </c>
      <c r="H1616" s="23">
        <v>0</v>
      </c>
      <c r="I1616" s="23">
        <v>1076763066</v>
      </c>
      <c r="J1616" s="23">
        <v>0</v>
      </c>
      <c r="K1616" s="22" t="s">
        <v>732</v>
      </c>
      <c r="L1616" s="22" t="s">
        <v>733</v>
      </c>
      <c r="M1616" s="22" t="s">
        <v>3146</v>
      </c>
      <c r="N1616" s="22" t="s">
        <v>3380</v>
      </c>
      <c r="O1616" s="22" t="s">
        <v>3380</v>
      </c>
      <c r="P1616" s="22" t="s">
        <v>7936</v>
      </c>
      <c r="S1616" s="8" t="str">
        <f t="shared" si="96"/>
        <v>632_HHMGCty</v>
      </c>
      <c r="T1616" s="8">
        <f t="shared" si="97"/>
        <v>11</v>
      </c>
      <c r="U1616" t="s">
        <v>369</v>
      </c>
    </row>
    <row r="1617" spans="1:21" x14ac:dyDescent="0.25">
      <c r="A1617" s="21">
        <v>45608</v>
      </c>
      <c r="B1617" s="21">
        <v>45608</v>
      </c>
      <c r="C1617" s="22" t="s">
        <v>10671</v>
      </c>
      <c r="D1617" s="22" t="s">
        <v>10672</v>
      </c>
      <c r="E1617" s="22" t="s">
        <v>4409</v>
      </c>
      <c r="F1617" s="22" t="s">
        <v>691</v>
      </c>
      <c r="G1617" s="23">
        <v>84477810</v>
      </c>
      <c r="H1617" s="23">
        <v>0</v>
      </c>
      <c r="I1617" s="23">
        <v>1161240876</v>
      </c>
      <c r="J1617" s="23">
        <v>0</v>
      </c>
      <c r="K1617" s="22" t="s">
        <v>3863</v>
      </c>
      <c r="L1617" s="22" t="s">
        <v>3864</v>
      </c>
      <c r="M1617" s="22" t="s">
        <v>3146</v>
      </c>
      <c r="N1617" s="22" t="s">
        <v>6639</v>
      </c>
      <c r="O1617" s="22" t="s">
        <v>6639</v>
      </c>
      <c r="P1617" s="22" t="s">
        <v>7936</v>
      </c>
      <c r="S1617" s="8" t="str">
        <f t="shared" si="96"/>
        <v>632_HHMGCty</v>
      </c>
      <c r="T1617" s="8">
        <f t="shared" si="97"/>
        <v>11</v>
      </c>
      <c r="U1617" t="s">
        <v>369</v>
      </c>
    </row>
    <row r="1618" spans="1:21" x14ac:dyDescent="0.25">
      <c r="A1618" s="21">
        <v>45608</v>
      </c>
      <c r="B1618" s="21">
        <v>45608</v>
      </c>
      <c r="C1618" s="22" t="s">
        <v>10673</v>
      </c>
      <c r="D1618" s="22" t="s">
        <v>10674</v>
      </c>
      <c r="E1618" s="22" t="s">
        <v>4409</v>
      </c>
      <c r="F1618" s="22" t="s">
        <v>691</v>
      </c>
      <c r="G1618" s="23">
        <v>755287</v>
      </c>
      <c r="H1618" s="23">
        <v>0</v>
      </c>
      <c r="I1618" s="23">
        <v>1161996163</v>
      </c>
      <c r="J1618" s="23">
        <v>0</v>
      </c>
      <c r="K1618" s="22" t="s">
        <v>3863</v>
      </c>
      <c r="L1618" s="22" t="s">
        <v>3864</v>
      </c>
      <c r="M1618" s="22" t="s">
        <v>3146</v>
      </c>
      <c r="N1618" s="22" t="s">
        <v>3383</v>
      </c>
      <c r="O1618" s="22" t="s">
        <v>3383</v>
      </c>
      <c r="P1618" s="22" t="s">
        <v>7936</v>
      </c>
      <c r="S1618" s="8" t="str">
        <f t="shared" si="96"/>
        <v>632_HHMGCty</v>
      </c>
      <c r="T1618" s="8">
        <f t="shared" si="97"/>
        <v>11</v>
      </c>
      <c r="U1618" t="s">
        <v>369</v>
      </c>
    </row>
    <row r="1619" spans="1:21" x14ac:dyDescent="0.25">
      <c r="A1619" s="21">
        <v>45608</v>
      </c>
      <c r="B1619" s="21">
        <v>45608</v>
      </c>
      <c r="C1619" s="22" t="s">
        <v>10675</v>
      </c>
      <c r="D1619" s="22" t="s">
        <v>10676</v>
      </c>
      <c r="E1619" s="22" t="s">
        <v>4409</v>
      </c>
      <c r="F1619" s="22" t="s">
        <v>691</v>
      </c>
      <c r="G1619" s="23">
        <v>846773</v>
      </c>
      <c r="H1619" s="23">
        <v>0</v>
      </c>
      <c r="I1619" s="23">
        <v>1162842936</v>
      </c>
      <c r="J1619" s="23">
        <v>0</v>
      </c>
      <c r="K1619" s="22" t="s">
        <v>3863</v>
      </c>
      <c r="L1619" s="22" t="s">
        <v>3864</v>
      </c>
      <c r="M1619" s="22" t="s">
        <v>3146</v>
      </c>
      <c r="N1619" s="22" t="s">
        <v>3303</v>
      </c>
      <c r="O1619" s="22" t="s">
        <v>3303</v>
      </c>
      <c r="P1619" s="22" t="s">
        <v>7936</v>
      </c>
      <c r="S1619" s="8" t="str">
        <f t="shared" si="96"/>
        <v>632_HHMGCty</v>
      </c>
      <c r="T1619" s="8">
        <f t="shared" si="97"/>
        <v>11</v>
      </c>
      <c r="U1619" t="s">
        <v>369</v>
      </c>
    </row>
    <row r="1620" spans="1:21" x14ac:dyDescent="0.25">
      <c r="A1620" s="21">
        <v>45608</v>
      </c>
      <c r="B1620" s="21">
        <v>45608</v>
      </c>
      <c r="C1620" s="22" t="s">
        <v>10677</v>
      </c>
      <c r="D1620" s="22" t="s">
        <v>10678</v>
      </c>
      <c r="E1620" s="22" t="s">
        <v>4409</v>
      </c>
      <c r="F1620" s="22" t="s">
        <v>691</v>
      </c>
      <c r="G1620" s="23">
        <v>1229356</v>
      </c>
      <c r="H1620" s="23">
        <v>0</v>
      </c>
      <c r="I1620" s="23">
        <v>1164072292</v>
      </c>
      <c r="J1620" s="23">
        <v>0</v>
      </c>
      <c r="K1620" s="22" t="s">
        <v>3863</v>
      </c>
      <c r="L1620" s="22" t="s">
        <v>3864</v>
      </c>
      <c r="M1620" s="22" t="s">
        <v>3146</v>
      </c>
      <c r="N1620" s="22" t="s">
        <v>3317</v>
      </c>
      <c r="O1620" s="22" t="s">
        <v>3317</v>
      </c>
      <c r="P1620" s="22" t="s">
        <v>7936</v>
      </c>
      <c r="S1620" s="8" t="str">
        <f t="shared" si="96"/>
        <v>632_HHMGCty</v>
      </c>
      <c r="T1620" s="8">
        <f t="shared" si="97"/>
        <v>11</v>
      </c>
      <c r="U1620" t="s">
        <v>369</v>
      </c>
    </row>
    <row r="1621" spans="1:21" x14ac:dyDescent="0.25">
      <c r="A1621" s="21">
        <v>45608</v>
      </c>
      <c r="B1621" s="21">
        <v>45608</v>
      </c>
      <c r="C1621" s="22" t="s">
        <v>10679</v>
      </c>
      <c r="D1621" s="22" t="s">
        <v>10674</v>
      </c>
      <c r="E1621" s="22" t="s">
        <v>4409</v>
      </c>
      <c r="F1621" s="22" t="s">
        <v>691</v>
      </c>
      <c r="G1621" s="23">
        <v>755287</v>
      </c>
      <c r="H1621" s="23">
        <v>0</v>
      </c>
      <c r="I1621" s="23">
        <v>1164827579</v>
      </c>
      <c r="J1621" s="23">
        <v>0</v>
      </c>
      <c r="K1621" s="22" t="s">
        <v>3863</v>
      </c>
      <c r="L1621" s="22" t="s">
        <v>3864</v>
      </c>
      <c r="M1621" s="22" t="s">
        <v>3146</v>
      </c>
      <c r="N1621" s="22" t="s">
        <v>3383</v>
      </c>
      <c r="O1621" s="22" t="s">
        <v>3383</v>
      </c>
      <c r="P1621" s="22" t="s">
        <v>7936</v>
      </c>
      <c r="S1621" s="8" t="str">
        <f t="shared" si="96"/>
        <v>632_HHMGCty</v>
      </c>
      <c r="T1621" s="8">
        <f t="shared" si="97"/>
        <v>11</v>
      </c>
      <c r="U1621" t="s">
        <v>369</v>
      </c>
    </row>
    <row r="1622" spans="1:21" x14ac:dyDescent="0.25">
      <c r="A1622" s="21">
        <v>45611</v>
      </c>
      <c r="B1622" s="21">
        <v>45611</v>
      </c>
      <c r="C1622" s="22" t="s">
        <v>9821</v>
      </c>
      <c r="D1622" s="22" t="s">
        <v>10680</v>
      </c>
      <c r="E1622" s="22" t="s">
        <v>4409</v>
      </c>
      <c r="F1622" s="22" t="s">
        <v>549</v>
      </c>
      <c r="G1622" s="23">
        <v>180746</v>
      </c>
      <c r="H1622" s="23">
        <v>0</v>
      </c>
      <c r="I1622" s="23">
        <v>1165008325</v>
      </c>
      <c r="J1622" s="23">
        <v>0</v>
      </c>
      <c r="K1622" s="22"/>
      <c r="L1622" s="22"/>
      <c r="M1622" s="22" t="s">
        <v>3121</v>
      </c>
      <c r="N1622" s="22" t="s">
        <v>4089</v>
      </c>
      <c r="O1622" s="22" t="s">
        <v>4090</v>
      </c>
      <c r="P1622" s="22"/>
      <c r="S1622" s="8" t="str">
        <f t="shared" si="96"/>
        <v>641.QCOnline</v>
      </c>
      <c r="T1622" s="8">
        <f t="shared" si="97"/>
        <v>11</v>
      </c>
      <c r="U1622" t="s">
        <v>369</v>
      </c>
    </row>
    <row r="1623" spans="1:21" x14ac:dyDescent="0.25">
      <c r="A1623" s="21">
        <v>45611</v>
      </c>
      <c r="B1623" s="21">
        <v>45611</v>
      </c>
      <c r="C1623" s="22" t="s">
        <v>10681</v>
      </c>
      <c r="D1623" s="22" t="s">
        <v>10682</v>
      </c>
      <c r="E1623" s="22" t="s">
        <v>4409</v>
      </c>
      <c r="F1623" s="22" t="s">
        <v>691</v>
      </c>
      <c r="G1623" s="23">
        <v>4545455</v>
      </c>
      <c r="H1623" s="23">
        <v>0</v>
      </c>
      <c r="I1623" s="23">
        <v>1169553780</v>
      </c>
      <c r="J1623" s="23">
        <v>0</v>
      </c>
      <c r="K1623" s="22" t="s">
        <v>10683</v>
      </c>
      <c r="L1623" s="22" t="s">
        <v>7759</v>
      </c>
      <c r="M1623" s="22" t="s">
        <v>3148</v>
      </c>
      <c r="N1623" s="22" t="s">
        <v>9401</v>
      </c>
      <c r="O1623" s="22" t="s">
        <v>9401</v>
      </c>
      <c r="P1623" s="22" t="s">
        <v>7886</v>
      </c>
      <c r="S1623" s="8" t="str">
        <f t="shared" si="96"/>
        <v>632_Thuongnong</v>
      </c>
      <c r="T1623" s="8">
        <f t="shared" si="97"/>
        <v>11</v>
      </c>
      <c r="U1623" t="s">
        <v>369</v>
      </c>
    </row>
    <row r="1624" spans="1:21" x14ac:dyDescent="0.25">
      <c r="A1624" s="21">
        <v>45611</v>
      </c>
      <c r="B1624" s="21">
        <v>45611</v>
      </c>
      <c r="C1624" s="22" t="s">
        <v>10684</v>
      </c>
      <c r="D1624" s="22" t="s">
        <v>10685</v>
      </c>
      <c r="E1624" s="22" t="s">
        <v>4409</v>
      </c>
      <c r="F1624" s="22" t="s">
        <v>691</v>
      </c>
      <c r="G1624" s="23">
        <v>2272727</v>
      </c>
      <c r="H1624" s="23">
        <v>0</v>
      </c>
      <c r="I1624" s="23">
        <v>1171826507</v>
      </c>
      <c r="J1624" s="23">
        <v>0</v>
      </c>
      <c r="K1624" s="22" t="s">
        <v>1020</v>
      </c>
      <c r="L1624" s="22" t="s">
        <v>1021</v>
      </c>
      <c r="M1624" s="22" t="s">
        <v>3148</v>
      </c>
      <c r="N1624" s="22" t="s">
        <v>9401</v>
      </c>
      <c r="O1624" s="22" t="s">
        <v>9401</v>
      </c>
      <c r="P1624" s="22" t="s">
        <v>7886</v>
      </c>
      <c r="S1624" s="8" t="str">
        <f t="shared" si="96"/>
        <v>632_Thuongnong</v>
      </c>
      <c r="T1624" s="8">
        <f t="shared" si="97"/>
        <v>11</v>
      </c>
      <c r="U1624" t="s">
        <v>369</v>
      </c>
    </row>
    <row r="1625" spans="1:21" x14ac:dyDescent="0.25">
      <c r="A1625" s="21">
        <v>45611</v>
      </c>
      <c r="B1625" s="21">
        <v>45611</v>
      </c>
      <c r="C1625" s="22" t="s">
        <v>10686</v>
      </c>
      <c r="D1625" s="22" t="s">
        <v>10687</v>
      </c>
      <c r="E1625" s="22" t="s">
        <v>4409</v>
      </c>
      <c r="F1625" s="22" t="s">
        <v>691</v>
      </c>
      <c r="G1625" s="23">
        <v>2272727</v>
      </c>
      <c r="H1625" s="23">
        <v>0</v>
      </c>
      <c r="I1625" s="23">
        <v>1174099234</v>
      </c>
      <c r="J1625" s="23">
        <v>0</v>
      </c>
      <c r="K1625" s="22" t="s">
        <v>10688</v>
      </c>
      <c r="L1625" s="22" t="s">
        <v>7760</v>
      </c>
      <c r="M1625" s="22" t="s">
        <v>3148</v>
      </c>
      <c r="N1625" s="22" t="s">
        <v>9401</v>
      </c>
      <c r="O1625" s="22" t="s">
        <v>9401</v>
      </c>
      <c r="P1625" s="22" t="s">
        <v>7886</v>
      </c>
      <c r="S1625" s="8" t="str">
        <f t="shared" si="96"/>
        <v>632_Thuongnong</v>
      </c>
      <c r="T1625" s="8">
        <f t="shared" si="97"/>
        <v>11</v>
      </c>
      <c r="U1625" t="s">
        <v>369</v>
      </c>
    </row>
    <row r="1626" spans="1:21" x14ac:dyDescent="0.25">
      <c r="A1626" s="21">
        <v>45613</v>
      </c>
      <c r="B1626" s="21">
        <v>45613</v>
      </c>
      <c r="C1626" s="22" t="s">
        <v>9827</v>
      </c>
      <c r="D1626" s="22" t="s">
        <v>10689</v>
      </c>
      <c r="E1626" s="22" t="s">
        <v>4409</v>
      </c>
      <c r="F1626" s="22" t="s">
        <v>549</v>
      </c>
      <c r="G1626" s="23">
        <v>5769018</v>
      </c>
      <c r="H1626" s="23">
        <v>0</v>
      </c>
      <c r="I1626" s="23">
        <v>1179868252</v>
      </c>
      <c r="J1626" s="23">
        <v>0</v>
      </c>
      <c r="K1626" s="22"/>
      <c r="L1626" s="22"/>
      <c r="M1626" s="22" t="s">
        <v>3121</v>
      </c>
      <c r="N1626" s="22" t="s">
        <v>10690</v>
      </c>
      <c r="O1626" s="22" t="s">
        <v>10690</v>
      </c>
      <c r="P1626" s="22"/>
      <c r="S1626" s="8" t="str">
        <f t="shared" si="96"/>
        <v>641.QCOnline</v>
      </c>
      <c r="T1626" s="8">
        <f t="shared" si="97"/>
        <v>11</v>
      </c>
      <c r="U1626" t="s">
        <v>369</v>
      </c>
    </row>
    <row r="1627" spans="1:21" x14ac:dyDescent="0.25">
      <c r="A1627" s="21">
        <v>45619</v>
      </c>
      <c r="B1627" s="21">
        <v>45619</v>
      </c>
      <c r="C1627" s="22" t="s">
        <v>10691</v>
      </c>
      <c r="D1627" s="22" t="s">
        <v>10692</v>
      </c>
      <c r="E1627" s="22" t="s">
        <v>4409</v>
      </c>
      <c r="F1627" s="22" t="s">
        <v>691</v>
      </c>
      <c r="G1627" s="23">
        <v>24212728</v>
      </c>
      <c r="H1627" s="23">
        <v>0</v>
      </c>
      <c r="I1627" s="23">
        <v>1204080980</v>
      </c>
      <c r="J1627" s="23">
        <v>0</v>
      </c>
      <c r="K1627" s="22" t="s">
        <v>996</v>
      </c>
      <c r="L1627" s="22" t="s">
        <v>997</v>
      </c>
      <c r="M1627" s="22" t="s">
        <v>3121</v>
      </c>
      <c r="N1627" s="22" t="s">
        <v>4415</v>
      </c>
      <c r="O1627" s="22" t="s">
        <v>4415</v>
      </c>
      <c r="P1627" s="22" t="s">
        <v>4428</v>
      </c>
      <c r="S1627" s="8" t="str">
        <f t="shared" si="96"/>
        <v>641.QCOnline</v>
      </c>
      <c r="T1627" s="8">
        <f t="shared" si="97"/>
        <v>11</v>
      </c>
      <c r="U1627" t="s">
        <v>369</v>
      </c>
    </row>
    <row r="1628" spans="1:21" x14ac:dyDescent="0.25">
      <c r="A1628" s="21">
        <v>45619</v>
      </c>
      <c r="B1628" s="21">
        <v>45619</v>
      </c>
      <c r="C1628" s="22" t="s">
        <v>10693</v>
      </c>
      <c r="D1628" s="22" t="s">
        <v>10694</v>
      </c>
      <c r="E1628" s="22" t="s">
        <v>4409</v>
      </c>
      <c r="F1628" s="22" t="s">
        <v>532</v>
      </c>
      <c r="G1628" s="23">
        <v>6833124</v>
      </c>
      <c r="H1628" s="23">
        <v>0</v>
      </c>
      <c r="I1628" s="23">
        <v>1210914104</v>
      </c>
      <c r="J1628" s="23">
        <v>0</v>
      </c>
      <c r="K1628" s="22" t="s">
        <v>10683</v>
      </c>
      <c r="L1628" s="22" t="s">
        <v>7759</v>
      </c>
      <c r="M1628" s="22" t="s">
        <v>3121</v>
      </c>
      <c r="N1628" s="22" t="s">
        <v>4710</v>
      </c>
      <c r="O1628" s="22" t="s">
        <v>4710</v>
      </c>
      <c r="P1628" s="22" t="s">
        <v>4412</v>
      </c>
      <c r="S1628" s="8" t="str">
        <f t="shared" si="96"/>
        <v>641.QCOnline</v>
      </c>
      <c r="T1628" s="8">
        <f t="shared" si="97"/>
        <v>11</v>
      </c>
      <c r="U1628" t="s">
        <v>369</v>
      </c>
    </row>
    <row r="1629" spans="1:21" x14ac:dyDescent="0.25">
      <c r="A1629" s="21">
        <v>45619</v>
      </c>
      <c r="B1629" s="21">
        <v>45619</v>
      </c>
      <c r="C1629" s="22" t="s">
        <v>10693</v>
      </c>
      <c r="D1629" s="22" t="s">
        <v>10694</v>
      </c>
      <c r="E1629" s="22" t="s">
        <v>4409</v>
      </c>
      <c r="F1629" s="22" t="s">
        <v>691</v>
      </c>
      <c r="G1629" s="23">
        <v>335315</v>
      </c>
      <c r="H1629" s="23">
        <v>0</v>
      </c>
      <c r="I1629" s="23">
        <v>1211249419</v>
      </c>
      <c r="J1629" s="23">
        <v>0</v>
      </c>
      <c r="K1629" s="22" t="s">
        <v>10683</v>
      </c>
      <c r="L1629" s="22" t="s">
        <v>7759</v>
      </c>
      <c r="M1629" s="22" t="s">
        <v>3121</v>
      </c>
      <c r="N1629" s="22" t="s">
        <v>4710</v>
      </c>
      <c r="O1629" s="22" t="s">
        <v>4710</v>
      </c>
      <c r="P1629" s="22" t="s">
        <v>4412</v>
      </c>
      <c r="S1629" s="8" t="str">
        <f t="shared" si="96"/>
        <v>641.QCOnline</v>
      </c>
      <c r="T1629" s="8">
        <f t="shared" si="97"/>
        <v>11</v>
      </c>
      <c r="U1629" t="s">
        <v>369</v>
      </c>
    </row>
    <row r="1630" spans="1:21" x14ac:dyDescent="0.25">
      <c r="A1630" s="21">
        <v>45626</v>
      </c>
      <c r="B1630" s="21">
        <v>45626</v>
      </c>
      <c r="C1630" s="22" t="s">
        <v>9461</v>
      </c>
      <c r="D1630" s="22" t="s">
        <v>4423</v>
      </c>
      <c r="E1630" s="22" t="s">
        <v>4409</v>
      </c>
      <c r="F1630" s="22" t="s">
        <v>4154</v>
      </c>
      <c r="G1630" s="23">
        <v>0</v>
      </c>
      <c r="H1630" s="23">
        <v>1776294728</v>
      </c>
      <c r="I1630" s="23">
        <v>-565045309</v>
      </c>
      <c r="J1630" s="23">
        <v>0</v>
      </c>
      <c r="K1630" s="22"/>
      <c r="L1630" s="22"/>
      <c r="M1630" s="22"/>
      <c r="N1630" s="22"/>
      <c r="O1630" s="22"/>
      <c r="P1630" s="22"/>
      <c r="S1630" s="8">
        <f t="shared" si="96"/>
        <v>0</v>
      </c>
      <c r="T1630" s="8">
        <f t="shared" si="97"/>
        <v>11</v>
      </c>
      <c r="U1630" t="s">
        <v>369</v>
      </c>
    </row>
    <row r="1631" spans="1:21" x14ac:dyDescent="0.25">
      <c r="A1631" s="21">
        <v>45626</v>
      </c>
      <c r="B1631" s="21">
        <v>45626</v>
      </c>
      <c r="C1631" s="22" t="s">
        <v>10695</v>
      </c>
      <c r="D1631" s="22" t="s">
        <v>10696</v>
      </c>
      <c r="E1631" s="22" t="s">
        <v>4409</v>
      </c>
      <c r="F1631" s="22" t="s">
        <v>691</v>
      </c>
      <c r="G1631" s="23">
        <v>13986601</v>
      </c>
      <c r="H1631" s="23">
        <v>0</v>
      </c>
      <c r="I1631" s="23">
        <v>-551058708</v>
      </c>
      <c r="J1631" s="23">
        <v>0</v>
      </c>
      <c r="K1631" s="22" t="s">
        <v>4527</v>
      </c>
      <c r="L1631" s="22" t="s">
        <v>4528</v>
      </c>
      <c r="M1631" s="22" t="s">
        <v>3146</v>
      </c>
      <c r="N1631" s="22" t="s">
        <v>8718</v>
      </c>
      <c r="O1631" s="22" t="s">
        <v>8718</v>
      </c>
      <c r="P1631" s="22" t="s">
        <v>4428</v>
      </c>
      <c r="S1631" s="8" t="str">
        <f t="shared" si="96"/>
        <v>632_HHMGCty</v>
      </c>
      <c r="T1631" s="8">
        <f t="shared" si="97"/>
        <v>11</v>
      </c>
      <c r="U1631" t="s">
        <v>369</v>
      </c>
    </row>
    <row r="1632" spans="1:21" x14ac:dyDescent="0.25">
      <c r="A1632" s="21">
        <v>45626</v>
      </c>
      <c r="B1632" s="21">
        <v>45626</v>
      </c>
      <c r="C1632" s="22" t="s">
        <v>10695</v>
      </c>
      <c r="D1632" s="22" t="s">
        <v>10697</v>
      </c>
      <c r="E1632" s="22" t="s">
        <v>4409</v>
      </c>
      <c r="F1632" s="22" t="s">
        <v>691</v>
      </c>
      <c r="G1632" s="23">
        <v>3729760</v>
      </c>
      <c r="H1632" s="23">
        <v>0</v>
      </c>
      <c r="I1632" s="23">
        <v>-547328948</v>
      </c>
      <c r="J1632" s="23">
        <v>0</v>
      </c>
      <c r="K1632" s="22" t="s">
        <v>4527</v>
      </c>
      <c r="L1632" s="22" t="s">
        <v>4528</v>
      </c>
      <c r="M1632" s="22" t="s">
        <v>3146</v>
      </c>
      <c r="N1632" s="22" t="s">
        <v>8718</v>
      </c>
      <c r="O1632" s="22" t="s">
        <v>8718</v>
      </c>
      <c r="P1632" s="22" t="s">
        <v>4428</v>
      </c>
      <c r="S1632" s="8" t="str">
        <f t="shared" si="96"/>
        <v>632_HHMGCty</v>
      </c>
      <c r="T1632" s="8">
        <f t="shared" si="97"/>
        <v>11</v>
      </c>
      <c r="U1632" t="s">
        <v>369</v>
      </c>
    </row>
    <row r="1633" spans="1:21" x14ac:dyDescent="0.25">
      <c r="A1633" s="21">
        <v>45626</v>
      </c>
      <c r="B1633" s="21">
        <v>45626</v>
      </c>
      <c r="C1633" s="22" t="s">
        <v>10698</v>
      </c>
      <c r="D1633" s="22" t="s">
        <v>10699</v>
      </c>
      <c r="E1633" s="22" t="s">
        <v>4409</v>
      </c>
      <c r="F1633" s="22" t="s">
        <v>691</v>
      </c>
      <c r="G1633" s="23">
        <v>13761045</v>
      </c>
      <c r="H1633" s="23">
        <v>0</v>
      </c>
      <c r="I1633" s="23">
        <v>-533567903</v>
      </c>
      <c r="J1633" s="23">
        <v>0</v>
      </c>
      <c r="K1633" s="22" t="s">
        <v>4527</v>
      </c>
      <c r="L1633" s="22" t="s">
        <v>4528</v>
      </c>
      <c r="M1633" s="22" t="s">
        <v>3146</v>
      </c>
      <c r="N1633" s="22" t="s">
        <v>8744</v>
      </c>
      <c r="O1633" s="22" t="s">
        <v>8744</v>
      </c>
      <c r="P1633" s="22" t="s">
        <v>4428</v>
      </c>
      <c r="S1633" s="8" t="str">
        <f t="shared" si="96"/>
        <v>632_HHMGCty</v>
      </c>
      <c r="T1633" s="8">
        <f t="shared" si="97"/>
        <v>11</v>
      </c>
      <c r="U1633" t="s">
        <v>369</v>
      </c>
    </row>
    <row r="1634" spans="1:21" x14ac:dyDescent="0.25">
      <c r="A1634" s="21">
        <v>45626</v>
      </c>
      <c r="B1634" s="21">
        <v>45626</v>
      </c>
      <c r="C1634" s="22" t="s">
        <v>10698</v>
      </c>
      <c r="D1634" s="22" t="s">
        <v>10700</v>
      </c>
      <c r="E1634" s="22" t="s">
        <v>4409</v>
      </c>
      <c r="F1634" s="22" t="s">
        <v>691</v>
      </c>
      <c r="G1634" s="23">
        <v>3669612</v>
      </c>
      <c r="H1634" s="23">
        <v>0</v>
      </c>
      <c r="I1634" s="23">
        <v>-529898291</v>
      </c>
      <c r="J1634" s="23">
        <v>0</v>
      </c>
      <c r="K1634" s="22" t="s">
        <v>4527</v>
      </c>
      <c r="L1634" s="22" t="s">
        <v>4528</v>
      </c>
      <c r="M1634" s="22" t="s">
        <v>3146</v>
      </c>
      <c r="N1634" s="22" t="s">
        <v>8744</v>
      </c>
      <c r="O1634" s="22" t="s">
        <v>8744</v>
      </c>
      <c r="P1634" s="22" t="s">
        <v>4428</v>
      </c>
      <c r="S1634" s="8" t="str">
        <f t="shared" si="96"/>
        <v>632_HHMGCty</v>
      </c>
      <c r="T1634" s="8">
        <f t="shared" si="97"/>
        <v>11</v>
      </c>
      <c r="U1634" t="s">
        <v>369</v>
      </c>
    </row>
    <row r="1635" spans="1:21" x14ac:dyDescent="0.25">
      <c r="A1635" s="21">
        <v>45626</v>
      </c>
      <c r="B1635" s="21">
        <v>45626</v>
      </c>
      <c r="C1635" s="22" t="s">
        <v>10701</v>
      </c>
      <c r="D1635" s="22" t="s">
        <v>10702</v>
      </c>
      <c r="E1635" s="22" t="s">
        <v>4409</v>
      </c>
      <c r="F1635" s="22" t="s">
        <v>691</v>
      </c>
      <c r="G1635" s="23">
        <v>399864</v>
      </c>
      <c r="H1635" s="23">
        <v>0</v>
      </c>
      <c r="I1635" s="23">
        <v>-529498427</v>
      </c>
      <c r="J1635" s="23">
        <v>0</v>
      </c>
      <c r="K1635" s="22" t="s">
        <v>4527</v>
      </c>
      <c r="L1635" s="22" t="s">
        <v>4528</v>
      </c>
      <c r="M1635" s="22" t="s">
        <v>3146</v>
      </c>
      <c r="N1635" s="22" t="s">
        <v>3297</v>
      </c>
      <c r="O1635" s="22" t="s">
        <v>3297</v>
      </c>
      <c r="P1635" s="22" t="s">
        <v>4428</v>
      </c>
      <c r="S1635" s="8" t="str">
        <f t="shared" si="96"/>
        <v>632_HHMGCty</v>
      </c>
      <c r="T1635" s="8">
        <f t="shared" si="97"/>
        <v>11</v>
      </c>
      <c r="U1635" t="s">
        <v>369</v>
      </c>
    </row>
    <row r="1636" spans="1:21" x14ac:dyDescent="0.25">
      <c r="A1636" s="21">
        <v>45626</v>
      </c>
      <c r="B1636" s="21">
        <v>45626</v>
      </c>
      <c r="C1636" s="22" t="s">
        <v>10703</v>
      </c>
      <c r="D1636" s="22" t="s">
        <v>10704</v>
      </c>
      <c r="E1636" s="22" t="s">
        <v>4409</v>
      </c>
      <c r="F1636" s="22" t="s">
        <v>691</v>
      </c>
      <c r="G1636" s="23">
        <v>3844397</v>
      </c>
      <c r="H1636" s="23">
        <v>0</v>
      </c>
      <c r="I1636" s="23">
        <v>-525654030</v>
      </c>
      <c r="J1636" s="23">
        <v>0</v>
      </c>
      <c r="K1636" s="22" t="s">
        <v>4527</v>
      </c>
      <c r="L1636" s="22" t="s">
        <v>4528</v>
      </c>
      <c r="M1636" s="22" t="s">
        <v>3146</v>
      </c>
      <c r="N1636" s="22" t="s">
        <v>10705</v>
      </c>
      <c r="O1636" s="22" t="s">
        <v>10705</v>
      </c>
      <c r="P1636" s="22" t="s">
        <v>4428</v>
      </c>
      <c r="S1636" s="8" t="str">
        <f t="shared" si="96"/>
        <v>632_HHMGCty</v>
      </c>
      <c r="T1636" s="8">
        <f t="shared" si="97"/>
        <v>11</v>
      </c>
      <c r="U1636" t="s">
        <v>369</v>
      </c>
    </row>
    <row r="1637" spans="1:21" x14ac:dyDescent="0.25">
      <c r="A1637" s="21">
        <v>45626</v>
      </c>
      <c r="B1637" s="21">
        <v>45626</v>
      </c>
      <c r="C1637" s="22" t="s">
        <v>10706</v>
      </c>
      <c r="D1637" s="22" t="s">
        <v>10707</v>
      </c>
      <c r="E1637" s="22" t="s">
        <v>4409</v>
      </c>
      <c r="F1637" s="22" t="s">
        <v>691</v>
      </c>
      <c r="G1637" s="23">
        <v>4002281</v>
      </c>
      <c r="H1637" s="23">
        <v>0</v>
      </c>
      <c r="I1637" s="23">
        <v>-521651749</v>
      </c>
      <c r="J1637" s="23">
        <v>0</v>
      </c>
      <c r="K1637" s="22" t="s">
        <v>4527</v>
      </c>
      <c r="L1637" s="22" t="s">
        <v>4528</v>
      </c>
      <c r="M1637" s="22" t="s">
        <v>3146</v>
      </c>
      <c r="N1637" s="22" t="s">
        <v>10708</v>
      </c>
      <c r="O1637" s="22" t="s">
        <v>10708</v>
      </c>
      <c r="P1637" s="22" t="s">
        <v>4428</v>
      </c>
      <c r="S1637" s="8" t="str">
        <f t="shared" si="96"/>
        <v>632_HHMGCty</v>
      </c>
      <c r="T1637" s="8">
        <f t="shared" si="97"/>
        <v>11</v>
      </c>
      <c r="U1637" t="s">
        <v>369</v>
      </c>
    </row>
    <row r="1638" spans="1:21" x14ac:dyDescent="0.25">
      <c r="A1638" s="21">
        <v>45626</v>
      </c>
      <c r="B1638" s="21">
        <v>45626</v>
      </c>
      <c r="C1638" s="22" t="s">
        <v>10709</v>
      </c>
      <c r="D1638" s="22" t="s">
        <v>10710</v>
      </c>
      <c r="E1638" s="22" t="s">
        <v>4409</v>
      </c>
      <c r="F1638" s="22" t="s">
        <v>691</v>
      </c>
      <c r="G1638" s="23">
        <v>192448</v>
      </c>
      <c r="H1638" s="23">
        <v>0</v>
      </c>
      <c r="I1638" s="23">
        <v>-521459301</v>
      </c>
      <c r="J1638" s="23">
        <v>0</v>
      </c>
      <c r="K1638" s="22" t="s">
        <v>4527</v>
      </c>
      <c r="L1638" s="22" t="s">
        <v>4528</v>
      </c>
      <c r="M1638" s="22" t="s">
        <v>3146</v>
      </c>
      <c r="N1638" s="22" t="s">
        <v>3325</v>
      </c>
      <c r="O1638" s="22" t="s">
        <v>3325</v>
      </c>
      <c r="P1638" s="22" t="s">
        <v>4428</v>
      </c>
      <c r="S1638" s="8" t="str">
        <f t="shared" si="96"/>
        <v>632_HHMGCty</v>
      </c>
      <c r="T1638" s="8">
        <f t="shared" si="97"/>
        <v>11</v>
      </c>
      <c r="U1638" t="s">
        <v>369</v>
      </c>
    </row>
    <row r="1639" spans="1:21" x14ac:dyDescent="0.25">
      <c r="A1639" s="21">
        <v>45626</v>
      </c>
      <c r="B1639" s="21">
        <v>45626</v>
      </c>
      <c r="C1639" s="22" t="s">
        <v>10711</v>
      </c>
      <c r="D1639" s="22" t="s">
        <v>10696</v>
      </c>
      <c r="E1639" s="22" t="s">
        <v>4409</v>
      </c>
      <c r="F1639" s="22" t="s">
        <v>691</v>
      </c>
      <c r="G1639" s="23">
        <v>13986601</v>
      </c>
      <c r="H1639" s="23">
        <v>0</v>
      </c>
      <c r="I1639" s="23">
        <v>-507472700</v>
      </c>
      <c r="J1639" s="23">
        <v>0</v>
      </c>
      <c r="K1639" s="22" t="s">
        <v>4527</v>
      </c>
      <c r="L1639" s="22" t="s">
        <v>4528</v>
      </c>
      <c r="M1639" s="22" t="s">
        <v>3146</v>
      </c>
      <c r="N1639" s="22" t="s">
        <v>8718</v>
      </c>
      <c r="O1639" s="22" t="s">
        <v>8718</v>
      </c>
      <c r="P1639" s="22" t="s">
        <v>4428</v>
      </c>
      <c r="S1639" s="8" t="str">
        <f t="shared" si="96"/>
        <v>632_HHMGCty</v>
      </c>
      <c r="T1639" s="8">
        <f t="shared" si="97"/>
        <v>11</v>
      </c>
      <c r="U1639" t="s">
        <v>369</v>
      </c>
    </row>
    <row r="1640" spans="1:21" x14ac:dyDescent="0.25">
      <c r="A1640" s="21">
        <v>45626</v>
      </c>
      <c r="B1640" s="21">
        <v>45626</v>
      </c>
      <c r="C1640" s="22" t="s">
        <v>10712</v>
      </c>
      <c r="D1640" s="22" t="s">
        <v>10699</v>
      </c>
      <c r="E1640" s="22" t="s">
        <v>4409</v>
      </c>
      <c r="F1640" s="22" t="s">
        <v>691</v>
      </c>
      <c r="G1640" s="23">
        <v>13761045</v>
      </c>
      <c r="H1640" s="23">
        <v>0</v>
      </c>
      <c r="I1640" s="23">
        <v>-493711655</v>
      </c>
      <c r="J1640" s="23">
        <v>0</v>
      </c>
      <c r="K1640" s="22" t="s">
        <v>4527</v>
      </c>
      <c r="L1640" s="22" t="s">
        <v>4528</v>
      </c>
      <c r="M1640" s="22" t="s">
        <v>3146</v>
      </c>
      <c r="N1640" s="22" t="s">
        <v>8744</v>
      </c>
      <c r="O1640" s="22" t="s">
        <v>8744</v>
      </c>
      <c r="P1640" s="22" t="s">
        <v>4428</v>
      </c>
      <c r="S1640" s="8" t="str">
        <f t="shared" si="96"/>
        <v>632_HHMGCty</v>
      </c>
      <c r="T1640" s="8">
        <f t="shared" si="97"/>
        <v>11</v>
      </c>
      <c r="U1640" t="s">
        <v>369</v>
      </c>
    </row>
    <row r="1641" spans="1:21" x14ac:dyDescent="0.25">
      <c r="A1641" s="21">
        <v>45626</v>
      </c>
      <c r="B1641" s="21">
        <v>45626</v>
      </c>
      <c r="C1641" s="22" t="s">
        <v>10713</v>
      </c>
      <c r="D1641" s="22" t="s">
        <v>10714</v>
      </c>
      <c r="E1641" s="22" t="s">
        <v>4409</v>
      </c>
      <c r="F1641" s="22" t="s">
        <v>691</v>
      </c>
      <c r="G1641" s="23">
        <v>3729760</v>
      </c>
      <c r="H1641" s="23">
        <v>0</v>
      </c>
      <c r="I1641" s="23">
        <v>-489981895</v>
      </c>
      <c r="J1641" s="23">
        <v>0</v>
      </c>
      <c r="K1641" s="22" t="s">
        <v>10715</v>
      </c>
      <c r="L1641" s="22" t="s">
        <v>10716</v>
      </c>
      <c r="M1641" s="22" t="s">
        <v>3146</v>
      </c>
      <c r="N1641" s="22" t="s">
        <v>8718</v>
      </c>
      <c r="O1641" s="22" t="s">
        <v>8718</v>
      </c>
      <c r="P1641" s="22" t="s">
        <v>4428</v>
      </c>
      <c r="S1641" s="8" t="str">
        <f t="shared" si="96"/>
        <v>632_HHMGCty</v>
      </c>
      <c r="T1641" s="8">
        <f t="shared" si="97"/>
        <v>11</v>
      </c>
      <c r="U1641" t="s">
        <v>369</v>
      </c>
    </row>
    <row r="1642" spans="1:21" x14ac:dyDescent="0.25">
      <c r="A1642" s="21">
        <v>45626</v>
      </c>
      <c r="B1642" s="21">
        <v>45626</v>
      </c>
      <c r="C1642" s="22" t="s">
        <v>10717</v>
      </c>
      <c r="D1642" s="22" t="s">
        <v>10718</v>
      </c>
      <c r="E1642" s="22" t="s">
        <v>4409</v>
      </c>
      <c r="F1642" s="22" t="s">
        <v>691</v>
      </c>
      <c r="G1642" s="23">
        <v>3798709</v>
      </c>
      <c r="H1642" s="23">
        <v>0</v>
      </c>
      <c r="I1642" s="23">
        <v>-486183186</v>
      </c>
      <c r="J1642" s="23">
        <v>0</v>
      </c>
      <c r="K1642" s="22" t="s">
        <v>10715</v>
      </c>
      <c r="L1642" s="22" t="s">
        <v>10716</v>
      </c>
      <c r="M1642" s="22" t="s">
        <v>3146</v>
      </c>
      <c r="N1642" s="22" t="s">
        <v>8732</v>
      </c>
      <c r="O1642" s="22" t="s">
        <v>8732</v>
      </c>
      <c r="P1642" s="22" t="s">
        <v>4428</v>
      </c>
      <c r="S1642" s="8" t="str">
        <f t="shared" si="96"/>
        <v>632_HHMGCty</v>
      </c>
      <c r="T1642" s="8">
        <f t="shared" si="97"/>
        <v>11</v>
      </c>
      <c r="U1642" t="s">
        <v>369</v>
      </c>
    </row>
    <row r="1643" spans="1:21" x14ac:dyDescent="0.25">
      <c r="A1643" s="21">
        <v>45626</v>
      </c>
      <c r="B1643" s="21">
        <v>45626</v>
      </c>
      <c r="C1643" s="22" t="s">
        <v>10719</v>
      </c>
      <c r="D1643" s="22" t="s">
        <v>10720</v>
      </c>
      <c r="E1643" s="22" t="s">
        <v>4409</v>
      </c>
      <c r="F1643" s="22" t="s">
        <v>691</v>
      </c>
      <c r="G1643" s="23">
        <v>3669612</v>
      </c>
      <c r="H1643" s="23">
        <v>0</v>
      </c>
      <c r="I1643" s="23">
        <v>-482513574</v>
      </c>
      <c r="J1643" s="23">
        <v>0</v>
      </c>
      <c r="K1643" s="22" t="s">
        <v>10715</v>
      </c>
      <c r="L1643" s="22" t="s">
        <v>10716</v>
      </c>
      <c r="M1643" s="22" t="s">
        <v>3146</v>
      </c>
      <c r="N1643" s="22" t="s">
        <v>8744</v>
      </c>
      <c r="O1643" s="22" t="s">
        <v>8744</v>
      </c>
      <c r="P1643" s="22" t="s">
        <v>4428</v>
      </c>
      <c r="S1643" s="8" t="str">
        <f t="shared" si="96"/>
        <v>632_HHMGCty</v>
      </c>
      <c r="T1643" s="8">
        <f t="shared" si="97"/>
        <v>11</v>
      </c>
      <c r="U1643" t="s">
        <v>369</v>
      </c>
    </row>
    <row r="1644" spans="1:21" x14ac:dyDescent="0.25">
      <c r="A1644" s="21">
        <v>45626</v>
      </c>
      <c r="B1644" s="21">
        <v>45626</v>
      </c>
      <c r="C1644" s="22" t="s">
        <v>10721</v>
      </c>
      <c r="D1644" s="22" t="s">
        <v>10722</v>
      </c>
      <c r="E1644" s="22" t="s">
        <v>4409</v>
      </c>
      <c r="F1644" s="22" t="s">
        <v>691</v>
      </c>
      <c r="G1644" s="23">
        <v>21065625</v>
      </c>
      <c r="H1644" s="23">
        <v>0</v>
      </c>
      <c r="I1644" s="23">
        <v>-461447949</v>
      </c>
      <c r="J1644" s="23">
        <v>0</v>
      </c>
      <c r="K1644" s="22" t="s">
        <v>10715</v>
      </c>
      <c r="L1644" s="22" t="s">
        <v>10716</v>
      </c>
      <c r="M1644" s="22" t="s">
        <v>3146</v>
      </c>
      <c r="N1644" s="22" t="s">
        <v>8748</v>
      </c>
      <c r="O1644" s="22" t="s">
        <v>8748</v>
      </c>
      <c r="P1644" s="22" t="s">
        <v>4428</v>
      </c>
      <c r="S1644" s="8" t="str">
        <f t="shared" ref="S1644:S1707" si="98">+M1644</f>
        <v>632_HHMGCty</v>
      </c>
      <c r="T1644" s="8">
        <f t="shared" ref="T1644:T1707" si="99">+MONTH(A1644)</f>
        <v>11</v>
      </c>
      <c r="U1644" t="s">
        <v>369</v>
      </c>
    </row>
    <row r="1645" spans="1:21" x14ac:dyDescent="0.25">
      <c r="A1645" s="21">
        <v>45626</v>
      </c>
      <c r="B1645" s="21">
        <v>45626</v>
      </c>
      <c r="C1645" s="22" t="s">
        <v>10721</v>
      </c>
      <c r="D1645" s="22" t="s">
        <v>10723</v>
      </c>
      <c r="E1645" s="22" t="s">
        <v>4409</v>
      </c>
      <c r="F1645" s="22" t="s">
        <v>691</v>
      </c>
      <c r="G1645" s="23">
        <v>3510937</v>
      </c>
      <c r="H1645" s="23">
        <v>0</v>
      </c>
      <c r="I1645" s="23">
        <v>-457937012</v>
      </c>
      <c r="J1645" s="23">
        <v>0</v>
      </c>
      <c r="K1645" s="22" t="s">
        <v>10715</v>
      </c>
      <c r="L1645" s="22" t="s">
        <v>10716</v>
      </c>
      <c r="M1645" s="22" t="s">
        <v>3146</v>
      </c>
      <c r="N1645" s="22" t="s">
        <v>8748</v>
      </c>
      <c r="O1645" s="22" t="s">
        <v>8748</v>
      </c>
      <c r="P1645" s="22" t="s">
        <v>4428</v>
      </c>
      <c r="S1645" s="8" t="str">
        <f t="shared" si="98"/>
        <v>632_HHMGCty</v>
      </c>
      <c r="T1645" s="8">
        <f t="shared" si="99"/>
        <v>11</v>
      </c>
      <c r="U1645" t="s">
        <v>369</v>
      </c>
    </row>
    <row r="1646" spans="1:21" x14ac:dyDescent="0.25">
      <c r="A1646" s="21">
        <v>45626</v>
      </c>
      <c r="B1646" s="21">
        <v>45626</v>
      </c>
      <c r="C1646" s="22" t="s">
        <v>10721</v>
      </c>
      <c r="D1646" s="22" t="s">
        <v>10724</v>
      </c>
      <c r="E1646" s="22" t="s">
        <v>4409</v>
      </c>
      <c r="F1646" s="22" t="s">
        <v>691</v>
      </c>
      <c r="G1646" s="23">
        <v>3510937</v>
      </c>
      <c r="H1646" s="23">
        <v>0</v>
      </c>
      <c r="I1646" s="23">
        <v>-454426075</v>
      </c>
      <c r="J1646" s="23">
        <v>0</v>
      </c>
      <c r="K1646" s="22" t="s">
        <v>10715</v>
      </c>
      <c r="L1646" s="22" t="s">
        <v>10716</v>
      </c>
      <c r="M1646" s="22" t="s">
        <v>3146</v>
      </c>
      <c r="N1646" s="22" t="s">
        <v>8748</v>
      </c>
      <c r="O1646" s="22" t="s">
        <v>8748</v>
      </c>
      <c r="P1646" s="22" t="s">
        <v>4428</v>
      </c>
      <c r="S1646" s="8" t="str">
        <f t="shared" si="98"/>
        <v>632_HHMGCty</v>
      </c>
      <c r="T1646" s="8">
        <f t="shared" si="99"/>
        <v>11</v>
      </c>
      <c r="U1646" t="s">
        <v>369</v>
      </c>
    </row>
    <row r="1647" spans="1:21" x14ac:dyDescent="0.25">
      <c r="A1647" s="21">
        <v>45626</v>
      </c>
      <c r="B1647" s="21">
        <v>45626</v>
      </c>
      <c r="C1647" s="22" t="s">
        <v>10725</v>
      </c>
      <c r="D1647" s="22" t="s">
        <v>10726</v>
      </c>
      <c r="E1647" s="22" t="s">
        <v>4409</v>
      </c>
      <c r="F1647" s="22" t="s">
        <v>691</v>
      </c>
      <c r="G1647" s="23">
        <v>1687930</v>
      </c>
      <c r="H1647" s="23">
        <v>0</v>
      </c>
      <c r="I1647" s="23">
        <v>-452738145</v>
      </c>
      <c r="J1647" s="23">
        <v>0</v>
      </c>
      <c r="K1647" s="22" t="s">
        <v>10715</v>
      </c>
      <c r="L1647" s="22" t="s">
        <v>10716</v>
      </c>
      <c r="M1647" s="22" t="s">
        <v>3146</v>
      </c>
      <c r="N1647" s="22" t="s">
        <v>8750</v>
      </c>
      <c r="O1647" s="22" t="s">
        <v>8750</v>
      </c>
      <c r="P1647" s="22" t="s">
        <v>4428</v>
      </c>
      <c r="S1647" s="8" t="str">
        <f t="shared" si="98"/>
        <v>632_HHMGCty</v>
      </c>
      <c r="T1647" s="8">
        <f t="shared" si="99"/>
        <v>11</v>
      </c>
      <c r="U1647" t="s">
        <v>369</v>
      </c>
    </row>
    <row r="1648" spans="1:21" x14ac:dyDescent="0.25">
      <c r="A1648" s="21">
        <v>45626</v>
      </c>
      <c r="B1648" s="21">
        <v>45626</v>
      </c>
      <c r="C1648" s="22" t="s">
        <v>10727</v>
      </c>
      <c r="D1648" s="22" t="s">
        <v>10728</v>
      </c>
      <c r="E1648" s="22" t="s">
        <v>4409</v>
      </c>
      <c r="F1648" s="22" t="s">
        <v>691</v>
      </c>
      <c r="G1648" s="23">
        <v>1019678</v>
      </c>
      <c r="H1648" s="23">
        <v>0</v>
      </c>
      <c r="I1648" s="23">
        <v>-451718467</v>
      </c>
      <c r="J1648" s="23">
        <v>0</v>
      </c>
      <c r="K1648" s="22" t="s">
        <v>10715</v>
      </c>
      <c r="L1648" s="22" t="s">
        <v>10716</v>
      </c>
      <c r="M1648" s="22" t="s">
        <v>3146</v>
      </c>
      <c r="N1648" s="22" t="s">
        <v>3467</v>
      </c>
      <c r="O1648" s="22" t="s">
        <v>3467</v>
      </c>
      <c r="P1648" s="22" t="s">
        <v>4428</v>
      </c>
      <c r="S1648" s="8" t="str">
        <f t="shared" si="98"/>
        <v>632_HHMGCty</v>
      </c>
      <c r="T1648" s="8">
        <f t="shared" si="99"/>
        <v>11</v>
      </c>
      <c r="U1648" t="s">
        <v>369</v>
      </c>
    </row>
    <row r="1649" spans="1:21" x14ac:dyDescent="0.25">
      <c r="A1649" s="21">
        <v>45626</v>
      </c>
      <c r="B1649" s="21">
        <v>45626</v>
      </c>
      <c r="C1649" s="22" t="s">
        <v>10729</v>
      </c>
      <c r="D1649" s="22" t="s">
        <v>10730</v>
      </c>
      <c r="E1649" s="22" t="s">
        <v>4409</v>
      </c>
      <c r="F1649" s="22" t="s">
        <v>691</v>
      </c>
      <c r="G1649" s="23">
        <v>399864</v>
      </c>
      <c r="H1649" s="23">
        <v>0</v>
      </c>
      <c r="I1649" s="23">
        <v>-451318603</v>
      </c>
      <c r="J1649" s="23">
        <v>0</v>
      </c>
      <c r="K1649" s="22" t="s">
        <v>10715</v>
      </c>
      <c r="L1649" s="22" t="s">
        <v>10716</v>
      </c>
      <c r="M1649" s="22" t="s">
        <v>3146</v>
      </c>
      <c r="N1649" s="22" t="s">
        <v>3297</v>
      </c>
      <c r="O1649" s="22" t="s">
        <v>3297</v>
      </c>
      <c r="P1649" s="22" t="s">
        <v>4428</v>
      </c>
      <c r="S1649" s="8" t="str">
        <f t="shared" si="98"/>
        <v>632_HHMGCty</v>
      </c>
      <c r="T1649" s="8">
        <f t="shared" si="99"/>
        <v>11</v>
      </c>
      <c r="U1649" t="s">
        <v>369</v>
      </c>
    </row>
    <row r="1650" spans="1:21" x14ac:dyDescent="0.25">
      <c r="A1650" s="21">
        <v>45626</v>
      </c>
      <c r="B1650" s="21">
        <v>45626</v>
      </c>
      <c r="C1650" s="22" t="s">
        <v>10731</v>
      </c>
      <c r="D1650" s="22" t="s">
        <v>10732</v>
      </c>
      <c r="E1650" s="22" t="s">
        <v>4409</v>
      </c>
      <c r="F1650" s="22" t="s">
        <v>691</v>
      </c>
      <c r="G1650" s="23">
        <v>5567917</v>
      </c>
      <c r="H1650" s="23">
        <v>0</v>
      </c>
      <c r="I1650" s="23">
        <v>-445750686</v>
      </c>
      <c r="J1650" s="23">
        <v>0</v>
      </c>
      <c r="K1650" s="22" t="s">
        <v>10715</v>
      </c>
      <c r="L1650" s="22" t="s">
        <v>10716</v>
      </c>
      <c r="M1650" s="22" t="s">
        <v>3146</v>
      </c>
      <c r="N1650" s="22" t="s">
        <v>3430</v>
      </c>
      <c r="O1650" s="22" t="s">
        <v>3430</v>
      </c>
      <c r="P1650" s="22" t="s">
        <v>4428</v>
      </c>
      <c r="S1650" s="8" t="str">
        <f t="shared" si="98"/>
        <v>632_HHMGCty</v>
      </c>
      <c r="T1650" s="8">
        <f t="shared" si="99"/>
        <v>11</v>
      </c>
      <c r="U1650" t="s">
        <v>369</v>
      </c>
    </row>
    <row r="1651" spans="1:21" x14ac:dyDescent="0.25">
      <c r="A1651" s="21">
        <v>45626</v>
      </c>
      <c r="B1651" s="21">
        <v>45626</v>
      </c>
      <c r="C1651" s="22" t="s">
        <v>10733</v>
      </c>
      <c r="D1651" s="22" t="s">
        <v>10734</v>
      </c>
      <c r="E1651" s="22" t="s">
        <v>4409</v>
      </c>
      <c r="F1651" s="22" t="s">
        <v>691</v>
      </c>
      <c r="G1651" s="23">
        <v>3844397</v>
      </c>
      <c r="H1651" s="23">
        <v>0</v>
      </c>
      <c r="I1651" s="23">
        <v>-441906289</v>
      </c>
      <c r="J1651" s="23">
        <v>0</v>
      </c>
      <c r="K1651" s="22" t="s">
        <v>10715</v>
      </c>
      <c r="L1651" s="22" t="s">
        <v>10716</v>
      </c>
      <c r="M1651" s="22" t="s">
        <v>3146</v>
      </c>
      <c r="N1651" s="22" t="s">
        <v>10705</v>
      </c>
      <c r="O1651" s="22" t="s">
        <v>10705</v>
      </c>
      <c r="P1651" s="22" t="s">
        <v>4428</v>
      </c>
      <c r="S1651" s="8" t="str">
        <f t="shared" si="98"/>
        <v>632_HHMGCty</v>
      </c>
      <c r="T1651" s="8">
        <f t="shared" si="99"/>
        <v>11</v>
      </c>
      <c r="U1651" t="s">
        <v>369</v>
      </c>
    </row>
    <row r="1652" spans="1:21" x14ac:dyDescent="0.25">
      <c r="A1652" s="21">
        <v>45626</v>
      </c>
      <c r="B1652" s="21">
        <v>45626</v>
      </c>
      <c r="C1652" s="22" t="s">
        <v>10735</v>
      </c>
      <c r="D1652" s="22" t="s">
        <v>10736</v>
      </c>
      <c r="E1652" s="22" t="s">
        <v>4409</v>
      </c>
      <c r="F1652" s="22" t="s">
        <v>691</v>
      </c>
      <c r="G1652" s="23">
        <v>503804</v>
      </c>
      <c r="H1652" s="23">
        <v>0</v>
      </c>
      <c r="I1652" s="23">
        <v>-441402485</v>
      </c>
      <c r="J1652" s="23">
        <v>0</v>
      </c>
      <c r="K1652" s="22" t="s">
        <v>10715</v>
      </c>
      <c r="L1652" s="22" t="s">
        <v>10716</v>
      </c>
      <c r="M1652" s="22" t="s">
        <v>3146</v>
      </c>
      <c r="N1652" s="22" t="s">
        <v>3684</v>
      </c>
      <c r="O1652" s="22" t="s">
        <v>3684</v>
      </c>
      <c r="P1652" s="22" t="s">
        <v>4428</v>
      </c>
      <c r="S1652" s="8" t="str">
        <f t="shared" si="98"/>
        <v>632_HHMGCty</v>
      </c>
      <c r="T1652" s="8">
        <f t="shared" si="99"/>
        <v>11</v>
      </c>
      <c r="U1652" t="s">
        <v>369</v>
      </c>
    </row>
    <row r="1653" spans="1:21" x14ac:dyDescent="0.25">
      <c r="A1653" s="21">
        <v>45626</v>
      </c>
      <c r="B1653" s="21">
        <v>45626</v>
      </c>
      <c r="C1653" s="22" t="s">
        <v>10737</v>
      </c>
      <c r="D1653" s="22" t="s">
        <v>10738</v>
      </c>
      <c r="E1653" s="22" t="s">
        <v>4409</v>
      </c>
      <c r="F1653" s="22" t="s">
        <v>691</v>
      </c>
      <c r="G1653" s="23">
        <v>4002281</v>
      </c>
      <c r="H1653" s="23">
        <v>0</v>
      </c>
      <c r="I1653" s="23">
        <v>-437400204</v>
      </c>
      <c r="J1653" s="23">
        <v>0</v>
      </c>
      <c r="K1653" s="22" t="s">
        <v>10715</v>
      </c>
      <c r="L1653" s="22" t="s">
        <v>10716</v>
      </c>
      <c r="M1653" s="22" t="s">
        <v>3146</v>
      </c>
      <c r="N1653" s="22" t="s">
        <v>10708</v>
      </c>
      <c r="O1653" s="22" t="s">
        <v>10708</v>
      </c>
      <c r="P1653" s="22" t="s">
        <v>4428</v>
      </c>
      <c r="S1653" s="8" t="str">
        <f t="shared" si="98"/>
        <v>632_HHMGCty</v>
      </c>
      <c r="T1653" s="8">
        <f t="shared" si="99"/>
        <v>11</v>
      </c>
      <c r="U1653" t="s">
        <v>369</v>
      </c>
    </row>
    <row r="1654" spans="1:21" x14ac:dyDescent="0.25">
      <c r="A1654" s="21">
        <v>45626</v>
      </c>
      <c r="B1654" s="21">
        <v>45626</v>
      </c>
      <c r="C1654" s="22" t="s">
        <v>10739</v>
      </c>
      <c r="D1654" s="22" t="s">
        <v>10740</v>
      </c>
      <c r="E1654" s="22" t="s">
        <v>4409</v>
      </c>
      <c r="F1654" s="22" t="s">
        <v>691</v>
      </c>
      <c r="G1654" s="23">
        <v>192448</v>
      </c>
      <c r="H1654" s="23">
        <v>0</v>
      </c>
      <c r="I1654" s="23">
        <v>-437207756</v>
      </c>
      <c r="J1654" s="23">
        <v>0</v>
      </c>
      <c r="K1654" s="22" t="s">
        <v>10715</v>
      </c>
      <c r="L1654" s="22" t="s">
        <v>10716</v>
      </c>
      <c r="M1654" s="22" t="s">
        <v>3146</v>
      </c>
      <c r="N1654" s="22" t="s">
        <v>3325</v>
      </c>
      <c r="O1654" s="22" t="s">
        <v>3325</v>
      </c>
      <c r="P1654" s="22" t="s">
        <v>4428</v>
      </c>
      <c r="S1654" s="8" t="str">
        <f t="shared" si="98"/>
        <v>632_HHMGCty</v>
      </c>
      <c r="T1654" s="8">
        <f t="shared" si="99"/>
        <v>11</v>
      </c>
      <c r="U1654" t="s">
        <v>369</v>
      </c>
    </row>
    <row r="1655" spans="1:21" x14ac:dyDescent="0.25">
      <c r="A1655" s="21">
        <v>45626</v>
      </c>
      <c r="B1655" s="21">
        <v>45626</v>
      </c>
      <c r="C1655" s="22" t="s">
        <v>10741</v>
      </c>
      <c r="D1655" s="22" t="s">
        <v>10742</v>
      </c>
      <c r="E1655" s="22" t="s">
        <v>4409</v>
      </c>
      <c r="F1655" s="22" t="s">
        <v>691</v>
      </c>
      <c r="G1655" s="23">
        <v>1864880</v>
      </c>
      <c r="H1655" s="23">
        <v>0</v>
      </c>
      <c r="I1655" s="23">
        <v>-435342876</v>
      </c>
      <c r="J1655" s="23">
        <v>0</v>
      </c>
      <c r="K1655" s="22" t="s">
        <v>3689</v>
      </c>
      <c r="L1655" s="22" t="s">
        <v>3690</v>
      </c>
      <c r="M1655" s="22" t="s">
        <v>3146</v>
      </c>
      <c r="N1655" s="22" t="s">
        <v>8718</v>
      </c>
      <c r="O1655" s="22" t="s">
        <v>8718</v>
      </c>
      <c r="P1655" s="22" t="s">
        <v>4428</v>
      </c>
      <c r="S1655" s="8" t="str">
        <f t="shared" si="98"/>
        <v>632_HHMGCty</v>
      </c>
      <c r="T1655" s="8">
        <f t="shared" si="99"/>
        <v>11</v>
      </c>
      <c r="U1655" t="s">
        <v>369</v>
      </c>
    </row>
    <row r="1656" spans="1:21" x14ac:dyDescent="0.25">
      <c r="A1656" s="21">
        <v>45626</v>
      </c>
      <c r="B1656" s="21">
        <v>45626</v>
      </c>
      <c r="C1656" s="22" t="s">
        <v>10743</v>
      </c>
      <c r="D1656" s="22" t="s">
        <v>10744</v>
      </c>
      <c r="E1656" s="22" t="s">
        <v>4409</v>
      </c>
      <c r="F1656" s="22" t="s">
        <v>691</v>
      </c>
      <c r="G1656" s="23">
        <v>1760883</v>
      </c>
      <c r="H1656" s="23">
        <v>0</v>
      </c>
      <c r="I1656" s="23">
        <v>-433581993</v>
      </c>
      <c r="J1656" s="23">
        <v>0</v>
      </c>
      <c r="K1656" s="22" t="s">
        <v>3689</v>
      </c>
      <c r="L1656" s="22" t="s">
        <v>3690</v>
      </c>
      <c r="M1656" s="22" t="s">
        <v>3146</v>
      </c>
      <c r="N1656" s="22" t="s">
        <v>8720</v>
      </c>
      <c r="O1656" s="22" t="s">
        <v>8720</v>
      </c>
      <c r="P1656" s="22" t="s">
        <v>4428</v>
      </c>
      <c r="S1656" s="8" t="str">
        <f t="shared" si="98"/>
        <v>632_HHMGCty</v>
      </c>
      <c r="T1656" s="8">
        <f t="shared" si="99"/>
        <v>11</v>
      </c>
      <c r="U1656" t="s">
        <v>369</v>
      </c>
    </row>
    <row r="1657" spans="1:21" x14ac:dyDescent="0.25">
      <c r="A1657" s="21">
        <v>45626</v>
      </c>
      <c r="B1657" s="21">
        <v>45626</v>
      </c>
      <c r="C1657" s="22" t="s">
        <v>10745</v>
      </c>
      <c r="D1657" s="22" t="s">
        <v>10746</v>
      </c>
      <c r="E1657" s="22" t="s">
        <v>4409</v>
      </c>
      <c r="F1657" s="22" t="s">
        <v>691</v>
      </c>
      <c r="G1657" s="23">
        <v>2510803</v>
      </c>
      <c r="H1657" s="23">
        <v>0</v>
      </c>
      <c r="I1657" s="23">
        <v>-431071190</v>
      </c>
      <c r="J1657" s="23">
        <v>0</v>
      </c>
      <c r="K1657" s="22" t="s">
        <v>3689</v>
      </c>
      <c r="L1657" s="22" t="s">
        <v>3690</v>
      </c>
      <c r="M1657" s="22" t="s">
        <v>3146</v>
      </c>
      <c r="N1657" s="22" t="s">
        <v>8724</v>
      </c>
      <c r="O1657" s="22" t="s">
        <v>8724</v>
      </c>
      <c r="P1657" s="22" t="s">
        <v>4428</v>
      </c>
      <c r="S1657" s="8" t="str">
        <f t="shared" si="98"/>
        <v>632_HHMGCty</v>
      </c>
      <c r="T1657" s="8">
        <f t="shared" si="99"/>
        <v>11</v>
      </c>
      <c r="U1657" t="s">
        <v>369</v>
      </c>
    </row>
    <row r="1658" spans="1:21" x14ac:dyDescent="0.25">
      <c r="A1658" s="21">
        <v>45626</v>
      </c>
      <c r="B1658" s="21">
        <v>45626</v>
      </c>
      <c r="C1658" s="22" t="s">
        <v>10747</v>
      </c>
      <c r="D1658" s="22" t="s">
        <v>10748</v>
      </c>
      <c r="E1658" s="22" t="s">
        <v>4409</v>
      </c>
      <c r="F1658" s="22" t="s">
        <v>691</v>
      </c>
      <c r="G1658" s="23">
        <v>1470920</v>
      </c>
      <c r="H1658" s="23">
        <v>0</v>
      </c>
      <c r="I1658" s="23">
        <v>-429600270</v>
      </c>
      <c r="J1658" s="23">
        <v>0</v>
      </c>
      <c r="K1658" s="22" t="s">
        <v>3689</v>
      </c>
      <c r="L1658" s="22" t="s">
        <v>3690</v>
      </c>
      <c r="M1658" s="22" t="s">
        <v>3146</v>
      </c>
      <c r="N1658" s="22" t="s">
        <v>8730</v>
      </c>
      <c r="O1658" s="22" t="s">
        <v>8730</v>
      </c>
      <c r="P1658" s="22" t="s">
        <v>4428</v>
      </c>
      <c r="S1658" s="8" t="str">
        <f t="shared" si="98"/>
        <v>632_HHMGCty</v>
      </c>
      <c r="T1658" s="8">
        <f t="shared" si="99"/>
        <v>11</v>
      </c>
      <c r="U1658" t="s">
        <v>369</v>
      </c>
    </row>
    <row r="1659" spans="1:21" x14ac:dyDescent="0.25">
      <c r="A1659" s="21">
        <v>45626</v>
      </c>
      <c r="B1659" s="21">
        <v>45626</v>
      </c>
      <c r="C1659" s="22" t="s">
        <v>10749</v>
      </c>
      <c r="D1659" s="22" t="s">
        <v>10750</v>
      </c>
      <c r="E1659" s="22" t="s">
        <v>4409</v>
      </c>
      <c r="F1659" s="22" t="s">
        <v>691</v>
      </c>
      <c r="G1659" s="23">
        <v>1899355</v>
      </c>
      <c r="H1659" s="23">
        <v>0</v>
      </c>
      <c r="I1659" s="23">
        <v>-427700915</v>
      </c>
      <c r="J1659" s="23">
        <v>0</v>
      </c>
      <c r="K1659" s="22" t="s">
        <v>3689</v>
      </c>
      <c r="L1659" s="22" t="s">
        <v>3690</v>
      </c>
      <c r="M1659" s="22" t="s">
        <v>3146</v>
      </c>
      <c r="N1659" s="22" t="s">
        <v>8732</v>
      </c>
      <c r="O1659" s="22" t="s">
        <v>8732</v>
      </c>
      <c r="P1659" s="22" t="s">
        <v>4428</v>
      </c>
      <c r="S1659" s="8" t="str">
        <f t="shared" si="98"/>
        <v>632_HHMGCty</v>
      </c>
      <c r="T1659" s="8">
        <f t="shared" si="99"/>
        <v>11</v>
      </c>
      <c r="U1659" t="s">
        <v>369</v>
      </c>
    </row>
    <row r="1660" spans="1:21" x14ac:dyDescent="0.25">
      <c r="A1660" s="21">
        <v>45626</v>
      </c>
      <c r="B1660" s="21">
        <v>45626</v>
      </c>
      <c r="C1660" s="22" t="s">
        <v>10751</v>
      </c>
      <c r="D1660" s="22" t="s">
        <v>10752</v>
      </c>
      <c r="E1660" s="22" t="s">
        <v>4409</v>
      </c>
      <c r="F1660" s="22" t="s">
        <v>691</v>
      </c>
      <c r="G1660" s="23">
        <v>1509562</v>
      </c>
      <c r="H1660" s="23">
        <v>0</v>
      </c>
      <c r="I1660" s="23">
        <v>-426191353</v>
      </c>
      <c r="J1660" s="23">
        <v>0</v>
      </c>
      <c r="K1660" s="22" t="s">
        <v>3689</v>
      </c>
      <c r="L1660" s="22" t="s">
        <v>3690</v>
      </c>
      <c r="M1660" s="22" t="s">
        <v>3146</v>
      </c>
      <c r="N1660" s="22" t="s">
        <v>8736</v>
      </c>
      <c r="O1660" s="22" t="s">
        <v>8736</v>
      </c>
      <c r="P1660" s="22" t="s">
        <v>4428</v>
      </c>
      <c r="S1660" s="8" t="str">
        <f t="shared" si="98"/>
        <v>632_HHMGCty</v>
      </c>
      <c r="T1660" s="8">
        <f t="shared" si="99"/>
        <v>11</v>
      </c>
      <c r="U1660" t="s">
        <v>369</v>
      </c>
    </row>
    <row r="1661" spans="1:21" x14ac:dyDescent="0.25">
      <c r="A1661" s="21">
        <v>45626</v>
      </c>
      <c r="B1661" s="21">
        <v>45626</v>
      </c>
      <c r="C1661" s="22" t="s">
        <v>10753</v>
      </c>
      <c r="D1661" s="22" t="s">
        <v>10754</v>
      </c>
      <c r="E1661" s="22" t="s">
        <v>4409</v>
      </c>
      <c r="F1661" s="22" t="s">
        <v>691</v>
      </c>
      <c r="G1661" s="23">
        <v>1817294</v>
      </c>
      <c r="H1661" s="23">
        <v>0</v>
      </c>
      <c r="I1661" s="23">
        <v>-424374059</v>
      </c>
      <c r="J1661" s="23">
        <v>0</v>
      </c>
      <c r="K1661" s="22" t="s">
        <v>3689</v>
      </c>
      <c r="L1661" s="22" t="s">
        <v>3690</v>
      </c>
      <c r="M1661" s="22" t="s">
        <v>3146</v>
      </c>
      <c r="N1661" s="22" t="s">
        <v>8740</v>
      </c>
      <c r="O1661" s="22" t="s">
        <v>8740</v>
      </c>
      <c r="P1661" s="22" t="s">
        <v>4428</v>
      </c>
      <c r="S1661" s="8" t="str">
        <f t="shared" si="98"/>
        <v>632_HHMGCty</v>
      </c>
      <c r="T1661" s="8">
        <f t="shared" si="99"/>
        <v>11</v>
      </c>
      <c r="U1661" t="s">
        <v>369</v>
      </c>
    </row>
    <row r="1662" spans="1:21" x14ac:dyDescent="0.25">
      <c r="A1662" s="21">
        <v>45626</v>
      </c>
      <c r="B1662" s="21">
        <v>45626</v>
      </c>
      <c r="C1662" s="22" t="s">
        <v>10755</v>
      </c>
      <c r="D1662" s="22" t="s">
        <v>10756</v>
      </c>
      <c r="E1662" s="22" t="s">
        <v>4409</v>
      </c>
      <c r="F1662" s="22" t="s">
        <v>691</v>
      </c>
      <c r="G1662" s="23">
        <v>1834806</v>
      </c>
      <c r="H1662" s="23">
        <v>0</v>
      </c>
      <c r="I1662" s="23">
        <v>-422539253</v>
      </c>
      <c r="J1662" s="23">
        <v>0</v>
      </c>
      <c r="K1662" s="22" t="s">
        <v>3689</v>
      </c>
      <c r="L1662" s="22" t="s">
        <v>3690</v>
      </c>
      <c r="M1662" s="22" t="s">
        <v>3146</v>
      </c>
      <c r="N1662" s="22" t="s">
        <v>8744</v>
      </c>
      <c r="O1662" s="22" t="s">
        <v>8744</v>
      </c>
      <c r="P1662" s="22" t="s">
        <v>4428</v>
      </c>
      <c r="S1662" s="8" t="str">
        <f t="shared" si="98"/>
        <v>632_HHMGCty</v>
      </c>
      <c r="T1662" s="8">
        <f t="shared" si="99"/>
        <v>11</v>
      </c>
      <c r="U1662" t="s">
        <v>369</v>
      </c>
    </row>
    <row r="1663" spans="1:21" x14ac:dyDescent="0.25">
      <c r="A1663" s="21">
        <v>45626</v>
      </c>
      <c r="B1663" s="21">
        <v>45626</v>
      </c>
      <c r="C1663" s="22" t="s">
        <v>10757</v>
      </c>
      <c r="D1663" s="22" t="s">
        <v>10758</v>
      </c>
      <c r="E1663" s="22" t="s">
        <v>4409</v>
      </c>
      <c r="F1663" s="22" t="s">
        <v>691</v>
      </c>
      <c r="G1663" s="23">
        <v>1755469</v>
      </c>
      <c r="H1663" s="23">
        <v>0</v>
      </c>
      <c r="I1663" s="23">
        <v>-420783784</v>
      </c>
      <c r="J1663" s="23">
        <v>0</v>
      </c>
      <c r="K1663" s="22" t="s">
        <v>3689</v>
      </c>
      <c r="L1663" s="22" t="s">
        <v>3690</v>
      </c>
      <c r="M1663" s="22" t="s">
        <v>3146</v>
      </c>
      <c r="N1663" s="22" t="s">
        <v>8748</v>
      </c>
      <c r="O1663" s="22" t="s">
        <v>8748</v>
      </c>
      <c r="P1663" s="22" t="s">
        <v>4428</v>
      </c>
      <c r="S1663" s="8" t="str">
        <f t="shared" si="98"/>
        <v>632_HHMGCty</v>
      </c>
      <c r="T1663" s="8">
        <f t="shared" si="99"/>
        <v>11</v>
      </c>
      <c r="U1663" t="s">
        <v>369</v>
      </c>
    </row>
    <row r="1664" spans="1:21" x14ac:dyDescent="0.25">
      <c r="A1664" s="21">
        <v>45626</v>
      </c>
      <c r="B1664" s="21">
        <v>45626</v>
      </c>
      <c r="C1664" s="22" t="s">
        <v>10759</v>
      </c>
      <c r="D1664" s="22" t="s">
        <v>10760</v>
      </c>
      <c r="E1664" s="22" t="s">
        <v>4409</v>
      </c>
      <c r="F1664" s="22" t="s">
        <v>691</v>
      </c>
      <c r="G1664" s="23">
        <v>843965</v>
      </c>
      <c r="H1664" s="23">
        <v>0</v>
      </c>
      <c r="I1664" s="23">
        <v>-419939819</v>
      </c>
      <c r="J1664" s="23">
        <v>0</v>
      </c>
      <c r="K1664" s="22" t="s">
        <v>3689</v>
      </c>
      <c r="L1664" s="22" t="s">
        <v>3690</v>
      </c>
      <c r="M1664" s="22" t="s">
        <v>3146</v>
      </c>
      <c r="N1664" s="22" t="s">
        <v>8750</v>
      </c>
      <c r="O1664" s="22" t="s">
        <v>8750</v>
      </c>
      <c r="P1664" s="22" t="s">
        <v>4428</v>
      </c>
      <c r="S1664" s="8" t="str">
        <f t="shared" si="98"/>
        <v>632_HHMGCty</v>
      </c>
      <c r="T1664" s="8">
        <f t="shared" si="99"/>
        <v>11</v>
      </c>
      <c r="U1664" t="s">
        <v>369</v>
      </c>
    </row>
    <row r="1665" spans="1:21" x14ac:dyDescent="0.25">
      <c r="A1665" s="21">
        <v>45626</v>
      </c>
      <c r="B1665" s="21">
        <v>45626</v>
      </c>
      <c r="C1665" s="22" t="s">
        <v>10761</v>
      </c>
      <c r="D1665" s="22" t="s">
        <v>10762</v>
      </c>
      <c r="E1665" s="22" t="s">
        <v>4409</v>
      </c>
      <c r="F1665" s="22" t="s">
        <v>691</v>
      </c>
      <c r="G1665" s="23">
        <v>26413247</v>
      </c>
      <c r="H1665" s="23">
        <v>0</v>
      </c>
      <c r="I1665" s="23">
        <v>-393526572</v>
      </c>
      <c r="J1665" s="23">
        <v>0</v>
      </c>
      <c r="K1665" s="22" t="s">
        <v>1025</v>
      </c>
      <c r="L1665" s="22" t="s">
        <v>1026</v>
      </c>
      <c r="M1665" s="22" t="s">
        <v>3146</v>
      </c>
      <c r="N1665" s="22" t="s">
        <v>8720</v>
      </c>
      <c r="O1665" s="22" t="s">
        <v>8720</v>
      </c>
      <c r="P1665" s="22" t="s">
        <v>4428</v>
      </c>
      <c r="S1665" s="8" t="str">
        <f t="shared" si="98"/>
        <v>632_HHMGCty</v>
      </c>
      <c r="T1665" s="8">
        <f t="shared" si="99"/>
        <v>11</v>
      </c>
      <c r="U1665" t="s">
        <v>369</v>
      </c>
    </row>
    <row r="1666" spans="1:21" x14ac:dyDescent="0.25">
      <c r="A1666" s="21">
        <v>45626</v>
      </c>
      <c r="B1666" s="21">
        <v>45626</v>
      </c>
      <c r="C1666" s="22" t="s">
        <v>10761</v>
      </c>
      <c r="D1666" s="22" t="s">
        <v>10763</v>
      </c>
      <c r="E1666" s="22" t="s">
        <v>4409</v>
      </c>
      <c r="F1666" s="22" t="s">
        <v>691</v>
      </c>
      <c r="G1666" s="23">
        <v>3521766</v>
      </c>
      <c r="H1666" s="23">
        <v>0</v>
      </c>
      <c r="I1666" s="23">
        <v>-390004806</v>
      </c>
      <c r="J1666" s="23">
        <v>0</v>
      </c>
      <c r="K1666" s="22" t="s">
        <v>1025</v>
      </c>
      <c r="L1666" s="22" t="s">
        <v>1026</v>
      </c>
      <c r="M1666" s="22" t="s">
        <v>3146</v>
      </c>
      <c r="N1666" s="22" t="s">
        <v>8720</v>
      </c>
      <c r="O1666" s="22" t="s">
        <v>8720</v>
      </c>
      <c r="P1666" s="22" t="s">
        <v>4428</v>
      </c>
      <c r="S1666" s="8" t="str">
        <f t="shared" si="98"/>
        <v>632_HHMGCty</v>
      </c>
      <c r="T1666" s="8">
        <f t="shared" si="99"/>
        <v>11</v>
      </c>
      <c r="U1666" t="s">
        <v>369</v>
      </c>
    </row>
    <row r="1667" spans="1:21" x14ac:dyDescent="0.25">
      <c r="A1667" s="21">
        <v>45626</v>
      </c>
      <c r="B1667" s="21">
        <v>45626</v>
      </c>
      <c r="C1667" s="22" t="s">
        <v>10761</v>
      </c>
      <c r="D1667" s="22" t="s">
        <v>10764</v>
      </c>
      <c r="E1667" s="22" t="s">
        <v>4409</v>
      </c>
      <c r="F1667" s="22" t="s">
        <v>691</v>
      </c>
      <c r="G1667" s="23">
        <v>3521766</v>
      </c>
      <c r="H1667" s="23">
        <v>0</v>
      </c>
      <c r="I1667" s="23">
        <v>-386483040</v>
      </c>
      <c r="J1667" s="23">
        <v>0</v>
      </c>
      <c r="K1667" s="22" t="s">
        <v>1025</v>
      </c>
      <c r="L1667" s="22" t="s">
        <v>1026</v>
      </c>
      <c r="M1667" s="22" t="s">
        <v>3146</v>
      </c>
      <c r="N1667" s="22" t="s">
        <v>8720</v>
      </c>
      <c r="O1667" s="22" t="s">
        <v>8720</v>
      </c>
      <c r="P1667" s="22" t="s">
        <v>4428</v>
      </c>
      <c r="S1667" s="8" t="str">
        <f t="shared" si="98"/>
        <v>632_HHMGCty</v>
      </c>
      <c r="T1667" s="8">
        <f t="shared" si="99"/>
        <v>11</v>
      </c>
      <c r="U1667" t="s">
        <v>369</v>
      </c>
    </row>
    <row r="1668" spans="1:21" x14ac:dyDescent="0.25">
      <c r="A1668" s="21">
        <v>45626</v>
      </c>
      <c r="B1668" s="21">
        <v>45626</v>
      </c>
      <c r="C1668" s="22" t="s">
        <v>10765</v>
      </c>
      <c r="D1668" s="22" t="s">
        <v>10766</v>
      </c>
      <c r="E1668" s="22" t="s">
        <v>4409</v>
      </c>
      <c r="F1668" s="22" t="s">
        <v>691</v>
      </c>
      <c r="G1668" s="23">
        <v>63330330</v>
      </c>
      <c r="H1668" s="23">
        <v>0</v>
      </c>
      <c r="I1668" s="23">
        <v>-323152710</v>
      </c>
      <c r="J1668" s="23">
        <v>0</v>
      </c>
      <c r="K1668" s="22" t="s">
        <v>5175</v>
      </c>
      <c r="L1668" s="22" t="s">
        <v>10767</v>
      </c>
      <c r="M1668" s="22" t="s">
        <v>3146</v>
      </c>
      <c r="N1668" s="22" t="s">
        <v>8722</v>
      </c>
      <c r="O1668" s="22" t="s">
        <v>8722</v>
      </c>
      <c r="P1668" s="22" t="s">
        <v>4428</v>
      </c>
      <c r="S1668" s="8" t="str">
        <f t="shared" si="98"/>
        <v>632_HHMGCty</v>
      </c>
      <c r="T1668" s="8">
        <f t="shared" si="99"/>
        <v>11</v>
      </c>
      <c r="U1668" t="s">
        <v>369</v>
      </c>
    </row>
    <row r="1669" spans="1:21" x14ac:dyDescent="0.25">
      <c r="A1669" s="21">
        <v>45626</v>
      </c>
      <c r="B1669" s="21">
        <v>45626</v>
      </c>
      <c r="C1669" s="22" t="s">
        <v>10768</v>
      </c>
      <c r="D1669" s="22" t="s">
        <v>10769</v>
      </c>
      <c r="E1669" s="22" t="s">
        <v>4409</v>
      </c>
      <c r="F1669" s="22" t="s">
        <v>691</v>
      </c>
      <c r="G1669" s="23">
        <v>22063800</v>
      </c>
      <c r="H1669" s="23">
        <v>0</v>
      </c>
      <c r="I1669" s="23">
        <v>-301088910</v>
      </c>
      <c r="J1669" s="23">
        <v>0</v>
      </c>
      <c r="K1669" s="22" t="s">
        <v>943</v>
      </c>
      <c r="L1669" s="22" t="s">
        <v>944</v>
      </c>
      <c r="M1669" s="22" t="s">
        <v>3146</v>
      </c>
      <c r="N1669" s="22" t="s">
        <v>8730</v>
      </c>
      <c r="O1669" s="22" t="s">
        <v>8730</v>
      </c>
      <c r="P1669" s="22" t="s">
        <v>4428</v>
      </c>
      <c r="S1669" s="8" t="str">
        <f t="shared" si="98"/>
        <v>632_HHMGCty</v>
      </c>
      <c r="T1669" s="8">
        <f t="shared" si="99"/>
        <v>11</v>
      </c>
      <c r="U1669" t="s">
        <v>369</v>
      </c>
    </row>
    <row r="1670" spans="1:21" x14ac:dyDescent="0.25">
      <c r="A1670" s="21">
        <v>45626</v>
      </c>
      <c r="B1670" s="21">
        <v>45626</v>
      </c>
      <c r="C1670" s="22" t="s">
        <v>10768</v>
      </c>
      <c r="D1670" s="22" t="s">
        <v>10770</v>
      </c>
      <c r="E1670" s="22" t="s">
        <v>4409</v>
      </c>
      <c r="F1670" s="22" t="s">
        <v>691</v>
      </c>
      <c r="G1670" s="23">
        <v>2941840</v>
      </c>
      <c r="H1670" s="23">
        <v>0</v>
      </c>
      <c r="I1670" s="23">
        <v>-298147070</v>
      </c>
      <c r="J1670" s="23">
        <v>0</v>
      </c>
      <c r="K1670" s="22" t="s">
        <v>943</v>
      </c>
      <c r="L1670" s="22" t="s">
        <v>944</v>
      </c>
      <c r="M1670" s="22" t="s">
        <v>3146</v>
      </c>
      <c r="N1670" s="22" t="s">
        <v>8730</v>
      </c>
      <c r="O1670" s="22" t="s">
        <v>8730</v>
      </c>
      <c r="P1670" s="22" t="s">
        <v>4428</v>
      </c>
      <c r="S1670" s="8" t="str">
        <f t="shared" si="98"/>
        <v>632_HHMGCty</v>
      </c>
      <c r="T1670" s="8">
        <f t="shared" si="99"/>
        <v>11</v>
      </c>
      <c r="U1670" t="s">
        <v>369</v>
      </c>
    </row>
    <row r="1671" spans="1:21" x14ac:dyDescent="0.25">
      <c r="A1671" s="21">
        <v>45626</v>
      </c>
      <c r="B1671" s="21">
        <v>45626</v>
      </c>
      <c r="C1671" s="22" t="s">
        <v>10768</v>
      </c>
      <c r="D1671" s="22" t="s">
        <v>10771</v>
      </c>
      <c r="E1671" s="22" t="s">
        <v>4409</v>
      </c>
      <c r="F1671" s="22" t="s">
        <v>691</v>
      </c>
      <c r="G1671" s="23">
        <v>2941840</v>
      </c>
      <c r="H1671" s="23">
        <v>0</v>
      </c>
      <c r="I1671" s="23">
        <v>-295205230</v>
      </c>
      <c r="J1671" s="23">
        <v>0</v>
      </c>
      <c r="K1671" s="22" t="s">
        <v>943</v>
      </c>
      <c r="L1671" s="22" t="s">
        <v>944</v>
      </c>
      <c r="M1671" s="22" t="s">
        <v>3146</v>
      </c>
      <c r="N1671" s="22" t="s">
        <v>8730</v>
      </c>
      <c r="O1671" s="22" t="s">
        <v>8730</v>
      </c>
      <c r="P1671" s="22" t="s">
        <v>4428</v>
      </c>
      <c r="S1671" s="8" t="str">
        <f t="shared" si="98"/>
        <v>632_HHMGCty</v>
      </c>
      <c r="T1671" s="8">
        <f t="shared" si="99"/>
        <v>11</v>
      </c>
      <c r="U1671" t="s">
        <v>369</v>
      </c>
    </row>
    <row r="1672" spans="1:21" x14ac:dyDescent="0.25">
      <c r="A1672" s="21">
        <v>45626</v>
      </c>
      <c r="B1672" s="21">
        <v>45626</v>
      </c>
      <c r="C1672" s="22" t="s">
        <v>10772</v>
      </c>
      <c r="D1672" s="22" t="s">
        <v>10773</v>
      </c>
      <c r="E1672" s="22" t="s">
        <v>4409</v>
      </c>
      <c r="F1672" s="22" t="s">
        <v>691</v>
      </c>
      <c r="G1672" s="23">
        <v>28490321</v>
      </c>
      <c r="H1672" s="23">
        <v>0</v>
      </c>
      <c r="I1672" s="23">
        <v>-266714909</v>
      </c>
      <c r="J1672" s="23">
        <v>0</v>
      </c>
      <c r="K1672" s="22" t="s">
        <v>999</v>
      </c>
      <c r="L1672" s="22" t="s">
        <v>1000</v>
      </c>
      <c r="M1672" s="22" t="s">
        <v>3146</v>
      </c>
      <c r="N1672" s="22" t="s">
        <v>8732</v>
      </c>
      <c r="O1672" s="22" t="s">
        <v>8732</v>
      </c>
      <c r="P1672" s="22" t="s">
        <v>4428</v>
      </c>
      <c r="S1672" s="8" t="str">
        <f t="shared" si="98"/>
        <v>632_HHMGCty</v>
      </c>
      <c r="T1672" s="8">
        <f t="shared" si="99"/>
        <v>11</v>
      </c>
      <c r="U1672" t="s">
        <v>369</v>
      </c>
    </row>
    <row r="1673" spans="1:21" x14ac:dyDescent="0.25">
      <c r="A1673" s="21">
        <v>45626</v>
      </c>
      <c r="B1673" s="21">
        <v>45626</v>
      </c>
      <c r="C1673" s="22" t="s">
        <v>10772</v>
      </c>
      <c r="D1673" s="22" t="s">
        <v>10774</v>
      </c>
      <c r="E1673" s="22" t="s">
        <v>4409</v>
      </c>
      <c r="F1673" s="22" t="s">
        <v>691</v>
      </c>
      <c r="G1673" s="23">
        <v>3798709</v>
      </c>
      <c r="H1673" s="23">
        <v>0</v>
      </c>
      <c r="I1673" s="23">
        <v>-262916200</v>
      </c>
      <c r="J1673" s="23">
        <v>0</v>
      </c>
      <c r="K1673" s="22" t="s">
        <v>999</v>
      </c>
      <c r="L1673" s="22" t="s">
        <v>1000</v>
      </c>
      <c r="M1673" s="22" t="s">
        <v>3146</v>
      </c>
      <c r="N1673" s="22" t="s">
        <v>8732</v>
      </c>
      <c r="O1673" s="22" t="s">
        <v>8732</v>
      </c>
      <c r="P1673" s="22" t="s">
        <v>4428</v>
      </c>
      <c r="S1673" s="8" t="str">
        <f t="shared" si="98"/>
        <v>632_HHMGCty</v>
      </c>
      <c r="T1673" s="8">
        <f t="shared" si="99"/>
        <v>11</v>
      </c>
      <c r="U1673" t="s">
        <v>369</v>
      </c>
    </row>
    <row r="1674" spans="1:21" x14ac:dyDescent="0.25">
      <c r="A1674" s="21">
        <v>45626</v>
      </c>
      <c r="B1674" s="21">
        <v>45626</v>
      </c>
      <c r="C1674" s="22" t="s">
        <v>10775</v>
      </c>
      <c r="D1674" s="22" t="s">
        <v>10776</v>
      </c>
      <c r="E1674" s="22" t="s">
        <v>4409</v>
      </c>
      <c r="F1674" s="22" t="s">
        <v>691</v>
      </c>
      <c r="G1674" s="23">
        <v>12659473</v>
      </c>
      <c r="H1674" s="23">
        <v>0</v>
      </c>
      <c r="I1674" s="23">
        <v>-250256727</v>
      </c>
      <c r="J1674" s="23">
        <v>0</v>
      </c>
      <c r="K1674" s="22" t="s">
        <v>947</v>
      </c>
      <c r="L1674" s="22" t="s">
        <v>63</v>
      </c>
      <c r="M1674" s="22" t="s">
        <v>3146</v>
      </c>
      <c r="N1674" s="22" t="s">
        <v>8750</v>
      </c>
      <c r="O1674" s="22" t="s">
        <v>8750</v>
      </c>
      <c r="P1674" s="22" t="s">
        <v>4428</v>
      </c>
      <c r="S1674" s="8" t="str">
        <f t="shared" si="98"/>
        <v>632_HHMGCty</v>
      </c>
      <c r="T1674" s="8">
        <f t="shared" si="99"/>
        <v>11</v>
      </c>
      <c r="U1674" t="s">
        <v>369</v>
      </c>
    </row>
    <row r="1675" spans="1:21" x14ac:dyDescent="0.25">
      <c r="A1675" s="21">
        <v>45626</v>
      </c>
      <c r="B1675" s="21">
        <v>45626</v>
      </c>
      <c r="C1675" s="22" t="s">
        <v>10775</v>
      </c>
      <c r="D1675" s="22" t="s">
        <v>10777</v>
      </c>
      <c r="E1675" s="22" t="s">
        <v>4409</v>
      </c>
      <c r="F1675" s="22" t="s">
        <v>691</v>
      </c>
      <c r="G1675" s="23">
        <v>1687930</v>
      </c>
      <c r="H1675" s="23">
        <v>0</v>
      </c>
      <c r="I1675" s="23">
        <v>-248568797</v>
      </c>
      <c r="J1675" s="23">
        <v>0</v>
      </c>
      <c r="K1675" s="22" t="s">
        <v>947</v>
      </c>
      <c r="L1675" s="22" t="s">
        <v>63</v>
      </c>
      <c r="M1675" s="22" t="s">
        <v>3146</v>
      </c>
      <c r="N1675" s="22" t="s">
        <v>8750</v>
      </c>
      <c r="O1675" s="22" t="s">
        <v>8750</v>
      </c>
      <c r="P1675" s="22" t="s">
        <v>4428</v>
      </c>
      <c r="S1675" s="8" t="str">
        <f t="shared" si="98"/>
        <v>632_HHMGCty</v>
      </c>
      <c r="T1675" s="8">
        <f t="shared" si="99"/>
        <v>11</v>
      </c>
      <c r="U1675" t="s">
        <v>369</v>
      </c>
    </row>
    <row r="1676" spans="1:21" x14ac:dyDescent="0.25">
      <c r="A1676" s="21">
        <v>45626</v>
      </c>
      <c r="B1676" s="21">
        <v>45626</v>
      </c>
      <c r="C1676" s="22" t="s">
        <v>10778</v>
      </c>
      <c r="D1676" s="22" t="s">
        <v>10670</v>
      </c>
      <c r="E1676" s="22" t="s">
        <v>4409</v>
      </c>
      <c r="F1676" s="22" t="s">
        <v>691</v>
      </c>
      <c r="G1676" s="23">
        <v>38294298</v>
      </c>
      <c r="H1676" s="23">
        <v>0</v>
      </c>
      <c r="I1676" s="23">
        <v>-210274499</v>
      </c>
      <c r="J1676" s="23">
        <v>0</v>
      </c>
      <c r="K1676" s="22" t="s">
        <v>732</v>
      </c>
      <c r="L1676" s="22" t="s">
        <v>733</v>
      </c>
      <c r="M1676" s="22" t="s">
        <v>3146</v>
      </c>
      <c r="N1676" s="22" t="s">
        <v>3380</v>
      </c>
      <c r="O1676" s="22" t="s">
        <v>3380</v>
      </c>
      <c r="P1676" s="22" t="s">
        <v>4428</v>
      </c>
      <c r="S1676" s="8" t="str">
        <f t="shared" si="98"/>
        <v>632_HHMGCty</v>
      </c>
      <c r="T1676" s="8">
        <f t="shared" si="99"/>
        <v>11</v>
      </c>
      <c r="U1676" t="s">
        <v>369</v>
      </c>
    </row>
    <row r="1677" spans="1:21" x14ac:dyDescent="0.25">
      <c r="A1677" s="21">
        <v>45626</v>
      </c>
      <c r="B1677" s="21">
        <v>45626</v>
      </c>
      <c r="C1677" s="22" t="s">
        <v>10779</v>
      </c>
      <c r="D1677" s="22" t="s">
        <v>10648</v>
      </c>
      <c r="E1677" s="22" t="s">
        <v>4409</v>
      </c>
      <c r="F1677" s="22" t="s">
        <v>691</v>
      </c>
      <c r="G1677" s="23">
        <v>3829430</v>
      </c>
      <c r="H1677" s="23">
        <v>0</v>
      </c>
      <c r="I1677" s="23">
        <v>-206445069</v>
      </c>
      <c r="J1677" s="23">
        <v>0</v>
      </c>
      <c r="K1677" s="22" t="s">
        <v>3470</v>
      </c>
      <c r="L1677" s="22" t="s">
        <v>3471</v>
      </c>
      <c r="M1677" s="22" t="s">
        <v>3146</v>
      </c>
      <c r="N1677" s="22" t="s">
        <v>3380</v>
      </c>
      <c r="O1677" s="22" t="s">
        <v>3380</v>
      </c>
      <c r="P1677" s="22" t="s">
        <v>7936</v>
      </c>
      <c r="S1677" s="8" t="str">
        <f t="shared" si="98"/>
        <v>632_HHMGCty</v>
      </c>
      <c r="T1677" s="8">
        <f t="shared" si="99"/>
        <v>11</v>
      </c>
      <c r="U1677" t="s">
        <v>369</v>
      </c>
    </row>
    <row r="1678" spans="1:21" x14ac:dyDescent="0.25">
      <c r="A1678" s="21">
        <v>45626</v>
      </c>
      <c r="B1678" s="21">
        <v>45626</v>
      </c>
      <c r="C1678" s="22" t="s">
        <v>10780</v>
      </c>
      <c r="D1678" s="22" t="s">
        <v>10781</v>
      </c>
      <c r="E1678" s="22" t="s">
        <v>4409</v>
      </c>
      <c r="F1678" s="22" t="s">
        <v>691</v>
      </c>
      <c r="G1678" s="23">
        <v>2580714</v>
      </c>
      <c r="H1678" s="23">
        <v>0</v>
      </c>
      <c r="I1678" s="23">
        <v>-203864355</v>
      </c>
      <c r="J1678" s="23">
        <v>0</v>
      </c>
      <c r="K1678" s="22" t="s">
        <v>3785</v>
      </c>
      <c r="L1678" s="22" t="s">
        <v>3786</v>
      </c>
      <c r="M1678" s="22" t="s">
        <v>3146</v>
      </c>
      <c r="N1678" s="22" t="s">
        <v>3448</v>
      </c>
      <c r="O1678" s="22" t="s">
        <v>3448</v>
      </c>
      <c r="P1678" s="22" t="s">
        <v>7936</v>
      </c>
      <c r="S1678" s="8" t="str">
        <f t="shared" si="98"/>
        <v>632_HHMGCty</v>
      </c>
      <c r="T1678" s="8">
        <f t="shared" si="99"/>
        <v>11</v>
      </c>
      <c r="U1678" t="s">
        <v>369</v>
      </c>
    </row>
    <row r="1679" spans="1:21" x14ac:dyDescent="0.25">
      <c r="A1679" s="21">
        <v>45626</v>
      </c>
      <c r="B1679" s="21">
        <v>45626</v>
      </c>
      <c r="C1679" s="22" t="s">
        <v>10782</v>
      </c>
      <c r="D1679" s="22" t="s">
        <v>10604</v>
      </c>
      <c r="E1679" s="22" t="s">
        <v>4409</v>
      </c>
      <c r="F1679" s="22" t="s">
        <v>691</v>
      </c>
      <c r="G1679" s="23">
        <v>3829430</v>
      </c>
      <c r="H1679" s="23">
        <v>0</v>
      </c>
      <c r="I1679" s="23">
        <v>-200034925</v>
      </c>
      <c r="J1679" s="23">
        <v>0</v>
      </c>
      <c r="K1679" s="22" t="s">
        <v>3785</v>
      </c>
      <c r="L1679" s="22" t="s">
        <v>3786</v>
      </c>
      <c r="M1679" s="22" t="s">
        <v>3146</v>
      </c>
      <c r="N1679" s="22" t="s">
        <v>3380</v>
      </c>
      <c r="O1679" s="22" t="s">
        <v>3380</v>
      </c>
      <c r="P1679" s="22" t="s">
        <v>7936</v>
      </c>
      <c r="S1679" s="8" t="str">
        <f t="shared" si="98"/>
        <v>632_HHMGCty</v>
      </c>
      <c r="T1679" s="8">
        <f t="shared" si="99"/>
        <v>11</v>
      </c>
      <c r="U1679" t="s">
        <v>369</v>
      </c>
    </row>
    <row r="1680" spans="1:21" x14ac:dyDescent="0.25">
      <c r="A1680" s="21">
        <v>45626</v>
      </c>
      <c r="B1680" s="21">
        <v>45626</v>
      </c>
      <c r="C1680" s="22" t="s">
        <v>10783</v>
      </c>
      <c r="D1680" s="22" t="s">
        <v>10784</v>
      </c>
      <c r="E1680" s="22" t="s">
        <v>4409</v>
      </c>
      <c r="F1680" s="22" t="s">
        <v>691</v>
      </c>
      <c r="G1680" s="23">
        <v>509838</v>
      </c>
      <c r="H1680" s="23">
        <v>0</v>
      </c>
      <c r="I1680" s="23">
        <v>-199525087</v>
      </c>
      <c r="J1680" s="23">
        <v>0</v>
      </c>
      <c r="K1680" s="22" t="s">
        <v>4571</v>
      </c>
      <c r="L1680" s="22" t="s">
        <v>4572</v>
      </c>
      <c r="M1680" s="22" t="s">
        <v>3146</v>
      </c>
      <c r="N1680" s="22" t="s">
        <v>3467</v>
      </c>
      <c r="O1680" s="22" t="s">
        <v>3467</v>
      </c>
      <c r="P1680" s="22" t="s">
        <v>7936</v>
      </c>
      <c r="S1680" s="8" t="str">
        <f t="shared" si="98"/>
        <v>632_HHMGCty</v>
      </c>
      <c r="T1680" s="8">
        <f t="shared" si="99"/>
        <v>11</v>
      </c>
      <c r="U1680" t="s">
        <v>369</v>
      </c>
    </row>
    <row r="1681" spans="1:21" x14ac:dyDescent="0.25">
      <c r="A1681" s="21">
        <v>45626</v>
      </c>
      <c r="B1681" s="21">
        <v>45626</v>
      </c>
      <c r="C1681" s="22" t="s">
        <v>10785</v>
      </c>
      <c r="D1681" s="22" t="s">
        <v>10786</v>
      </c>
      <c r="E1681" s="22" t="s">
        <v>4409</v>
      </c>
      <c r="F1681" s="22" t="s">
        <v>691</v>
      </c>
      <c r="G1681" s="23">
        <v>1290357</v>
      </c>
      <c r="H1681" s="23">
        <v>0</v>
      </c>
      <c r="I1681" s="23">
        <v>-198234730</v>
      </c>
      <c r="J1681" s="23">
        <v>0</v>
      </c>
      <c r="K1681" s="22" t="s">
        <v>4571</v>
      </c>
      <c r="L1681" s="22" t="s">
        <v>4572</v>
      </c>
      <c r="M1681" s="22" t="s">
        <v>3146</v>
      </c>
      <c r="N1681" s="22" t="s">
        <v>3448</v>
      </c>
      <c r="O1681" s="22" t="s">
        <v>3448</v>
      </c>
      <c r="P1681" s="22" t="s">
        <v>7936</v>
      </c>
      <c r="S1681" s="8" t="str">
        <f t="shared" si="98"/>
        <v>632_HHMGCty</v>
      </c>
      <c r="T1681" s="8">
        <f t="shared" si="99"/>
        <v>11</v>
      </c>
      <c r="U1681" t="s">
        <v>369</v>
      </c>
    </row>
    <row r="1682" spans="1:21" x14ac:dyDescent="0.25">
      <c r="A1682" s="21">
        <v>45626</v>
      </c>
      <c r="B1682" s="21">
        <v>45626</v>
      </c>
      <c r="C1682" s="22" t="s">
        <v>10787</v>
      </c>
      <c r="D1682" s="22" t="s">
        <v>10788</v>
      </c>
      <c r="E1682" s="22" t="s">
        <v>4409</v>
      </c>
      <c r="F1682" s="22" t="s">
        <v>691</v>
      </c>
      <c r="G1682" s="23">
        <v>199932</v>
      </c>
      <c r="H1682" s="23">
        <v>0</v>
      </c>
      <c r="I1682" s="23">
        <v>-198034798</v>
      </c>
      <c r="J1682" s="23">
        <v>0</v>
      </c>
      <c r="K1682" s="22" t="s">
        <v>4571</v>
      </c>
      <c r="L1682" s="22" t="s">
        <v>4572</v>
      </c>
      <c r="M1682" s="22" t="s">
        <v>3146</v>
      </c>
      <c r="N1682" s="22" t="s">
        <v>3297</v>
      </c>
      <c r="O1682" s="22" t="s">
        <v>3297</v>
      </c>
      <c r="P1682" s="22" t="s">
        <v>7936</v>
      </c>
      <c r="S1682" s="8" t="str">
        <f t="shared" si="98"/>
        <v>632_HHMGCty</v>
      </c>
      <c r="T1682" s="8">
        <f t="shared" si="99"/>
        <v>11</v>
      </c>
      <c r="U1682" t="s">
        <v>369</v>
      </c>
    </row>
    <row r="1683" spans="1:21" x14ac:dyDescent="0.25">
      <c r="A1683" s="21">
        <v>45626</v>
      </c>
      <c r="B1683" s="21">
        <v>45626</v>
      </c>
      <c r="C1683" s="22" t="s">
        <v>10789</v>
      </c>
      <c r="D1683" s="22" t="s">
        <v>10790</v>
      </c>
      <c r="E1683" s="22" t="s">
        <v>4409</v>
      </c>
      <c r="F1683" s="22" t="s">
        <v>691</v>
      </c>
      <c r="G1683" s="23">
        <v>1670375</v>
      </c>
      <c r="H1683" s="23">
        <v>0</v>
      </c>
      <c r="I1683" s="23">
        <v>-196364423</v>
      </c>
      <c r="J1683" s="23">
        <v>0</v>
      </c>
      <c r="K1683" s="22" t="s">
        <v>4571</v>
      </c>
      <c r="L1683" s="22" t="s">
        <v>4572</v>
      </c>
      <c r="M1683" s="22" t="s">
        <v>3146</v>
      </c>
      <c r="N1683" s="22" t="s">
        <v>3430</v>
      </c>
      <c r="O1683" s="22" t="s">
        <v>3430</v>
      </c>
      <c r="P1683" s="22" t="s">
        <v>7936</v>
      </c>
      <c r="S1683" s="8" t="str">
        <f t="shared" si="98"/>
        <v>632_HHMGCty</v>
      </c>
      <c r="T1683" s="8">
        <f t="shared" si="99"/>
        <v>11</v>
      </c>
      <c r="U1683" t="s">
        <v>369</v>
      </c>
    </row>
    <row r="1684" spans="1:21" x14ac:dyDescent="0.25">
      <c r="A1684" s="21">
        <v>45626</v>
      </c>
      <c r="B1684" s="21">
        <v>45626</v>
      </c>
      <c r="C1684" s="22" t="s">
        <v>10791</v>
      </c>
      <c r="D1684" s="22" t="s">
        <v>10792</v>
      </c>
      <c r="E1684" s="22" t="s">
        <v>4409</v>
      </c>
      <c r="F1684" s="22" t="s">
        <v>691</v>
      </c>
      <c r="G1684" s="23">
        <v>1922198</v>
      </c>
      <c r="H1684" s="23">
        <v>0</v>
      </c>
      <c r="I1684" s="23">
        <v>-194442225</v>
      </c>
      <c r="J1684" s="23">
        <v>0</v>
      </c>
      <c r="K1684" s="22" t="s">
        <v>4571</v>
      </c>
      <c r="L1684" s="22" t="s">
        <v>4572</v>
      </c>
      <c r="M1684" s="22" t="s">
        <v>3146</v>
      </c>
      <c r="N1684" s="22" t="s">
        <v>10705</v>
      </c>
      <c r="O1684" s="22" t="s">
        <v>10705</v>
      </c>
      <c r="P1684" s="22" t="s">
        <v>7936</v>
      </c>
      <c r="S1684" s="8" t="str">
        <f t="shared" si="98"/>
        <v>632_HHMGCty</v>
      </c>
      <c r="T1684" s="8">
        <f t="shared" si="99"/>
        <v>11</v>
      </c>
      <c r="U1684" t="s">
        <v>369</v>
      </c>
    </row>
    <row r="1685" spans="1:21" x14ac:dyDescent="0.25">
      <c r="A1685" s="21">
        <v>45626</v>
      </c>
      <c r="B1685" s="21">
        <v>45626</v>
      </c>
      <c r="C1685" s="22" t="s">
        <v>10793</v>
      </c>
      <c r="D1685" s="22" t="s">
        <v>10794</v>
      </c>
      <c r="E1685" s="22" t="s">
        <v>4409</v>
      </c>
      <c r="F1685" s="22" t="s">
        <v>691</v>
      </c>
      <c r="G1685" s="23">
        <v>251902</v>
      </c>
      <c r="H1685" s="23">
        <v>0</v>
      </c>
      <c r="I1685" s="23">
        <v>-194190323</v>
      </c>
      <c r="J1685" s="23">
        <v>0</v>
      </c>
      <c r="K1685" s="22" t="s">
        <v>4571</v>
      </c>
      <c r="L1685" s="22" t="s">
        <v>4572</v>
      </c>
      <c r="M1685" s="22" t="s">
        <v>3146</v>
      </c>
      <c r="N1685" s="22" t="s">
        <v>3684</v>
      </c>
      <c r="O1685" s="22" t="s">
        <v>3684</v>
      </c>
      <c r="P1685" s="22" t="s">
        <v>7936</v>
      </c>
      <c r="S1685" s="8" t="str">
        <f t="shared" si="98"/>
        <v>632_HHMGCty</v>
      </c>
      <c r="T1685" s="8">
        <f t="shared" si="99"/>
        <v>11</v>
      </c>
      <c r="U1685" t="s">
        <v>369</v>
      </c>
    </row>
    <row r="1686" spans="1:21" x14ac:dyDescent="0.25">
      <c r="A1686" s="21">
        <v>45626</v>
      </c>
      <c r="B1686" s="21">
        <v>45626</v>
      </c>
      <c r="C1686" s="22" t="s">
        <v>10795</v>
      </c>
      <c r="D1686" s="22" t="s">
        <v>10796</v>
      </c>
      <c r="E1686" s="22" t="s">
        <v>4409</v>
      </c>
      <c r="F1686" s="22" t="s">
        <v>691</v>
      </c>
      <c r="G1686" s="23">
        <v>1914715</v>
      </c>
      <c r="H1686" s="23">
        <v>0</v>
      </c>
      <c r="I1686" s="23">
        <v>-192275608</v>
      </c>
      <c r="J1686" s="23">
        <v>0</v>
      </c>
      <c r="K1686" s="22" t="s">
        <v>4571</v>
      </c>
      <c r="L1686" s="22" t="s">
        <v>4572</v>
      </c>
      <c r="M1686" s="22" t="s">
        <v>3146</v>
      </c>
      <c r="N1686" s="22" t="s">
        <v>3380</v>
      </c>
      <c r="O1686" s="22" t="s">
        <v>3380</v>
      </c>
      <c r="P1686" s="22" t="s">
        <v>7936</v>
      </c>
      <c r="S1686" s="8" t="str">
        <f t="shared" si="98"/>
        <v>632_HHMGCty</v>
      </c>
      <c r="T1686" s="8">
        <f t="shared" si="99"/>
        <v>11</v>
      </c>
      <c r="U1686" t="s">
        <v>369</v>
      </c>
    </row>
    <row r="1687" spans="1:21" x14ac:dyDescent="0.25">
      <c r="A1687" s="21">
        <v>45626</v>
      </c>
      <c r="B1687" s="21">
        <v>45626</v>
      </c>
      <c r="C1687" s="22" t="s">
        <v>10797</v>
      </c>
      <c r="D1687" s="22" t="s">
        <v>10798</v>
      </c>
      <c r="E1687" s="22" t="s">
        <v>4409</v>
      </c>
      <c r="F1687" s="22" t="s">
        <v>691</v>
      </c>
      <c r="G1687" s="23">
        <v>2001141</v>
      </c>
      <c r="H1687" s="23">
        <v>0</v>
      </c>
      <c r="I1687" s="23">
        <v>-190274467</v>
      </c>
      <c r="J1687" s="23">
        <v>0</v>
      </c>
      <c r="K1687" s="22" t="s">
        <v>4571</v>
      </c>
      <c r="L1687" s="22" t="s">
        <v>4572</v>
      </c>
      <c r="M1687" s="22" t="s">
        <v>3146</v>
      </c>
      <c r="N1687" s="22" t="s">
        <v>10708</v>
      </c>
      <c r="O1687" s="22" t="s">
        <v>10708</v>
      </c>
      <c r="P1687" s="22" t="s">
        <v>7936</v>
      </c>
      <c r="S1687" s="8" t="str">
        <f t="shared" si="98"/>
        <v>632_HHMGCty</v>
      </c>
      <c r="T1687" s="8">
        <f t="shared" si="99"/>
        <v>11</v>
      </c>
      <c r="U1687" t="s">
        <v>369</v>
      </c>
    </row>
    <row r="1688" spans="1:21" x14ac:dyDescent="0.25">
      <c r="A1688" s="21">
        <v>45626</v>
      </c>
      <c r="B1688" s="21">
        <v>45626</v>
      </c>
      <c r="C1688" s="22" t="s">
        <v>10799</v>
      </c>
      <c r="D1688" s="22" t="s">
        <v>10800</v>
      </c>
      <c r="E1688" s="22" t="s">
        <v>4409</v>
      </c>
      <c r="F1688" s="22" t="s">
        <v>691</v>
      </c>
      <c r="G1688" s="23">
        <v>96224</v>
      </c>
      <c r="H1688" s="23">
        <v>0</v>
      </c>
      <c r="I1688" s="23">
        <v>-190178243</v>
      </c>
      <c r="J1688" s="23">
        <v>0</v>
      </c>
      <c r="K1688" s="22" t="s">
        <v>4571</v>
      </c>
      <c r="L1688" s="22" t="s">
        <v>4572</v>
      </c>
      <c r="M1688" s="22" t="s">
        <v>3146</v>
      </c>
      <c r="N1688" s="22" t="s">
        <v>3325</v>
      </c>
      <c r="O1688" s="22" t="s">
        <v>3325</v>
      </c>
      <c r="P1688" s="22" t="s">
        <v>7936</v>
      </c>
      <c r="S1688" s="8" t="str">
        <f t="shared" si="98"/>
        <v>632_HHMGCty</v>
      </c>
      <c r="T1688" s="8">
        <f t="shared" si="99"/>
        <v>11</v>
      </c>
      <c r="U1688" t="s">
        <v>369</v>
      </c>
    </row>
    <row r="1689" spans="1:21" x14ac:dyDescent="0.25">
      <c r="A1689" s="21">
        <v>45626</v>
      </c>
      <c r="B1689" s="21">
        <v>45626</v>
      </c>
      <c r="C1689" s="22" t="s">
        <v>10801</v>
      </c>
      <c r="D1689" s="22" t="s">
        <v>10802</v>
      </c>
      <c r="E1689" s="22" t="s">
        <v>4409</v>
      </c>
      <c r="F1689" s="22" t="s">
        <v>691</v>
      </c>
      <c r="G1689" s="23">
        <v>10196773</v>
      </c>
      <c r="H1689" s="23">
        <v>0</v>
      </c>
      <c r="I1689" s="23">
        <v>-179981470</v>
      </c>
      <c r="J1689" s="23">
        <v>0</v>
      </c>
      <c r="K1689" s="22" t="s">
        <v>3466</v>
      </c>
      <c r="L1689" s="22" t="s">
        <v>284</v>
      </c>
      <c r="M1689" s="22" t="s">
        <v>3146</v>
      </c>
      <c r="N1689" s="22" t="s">
        <v>3467</v>
      </c>
      <c r="O1689" s="22" t="s">
        <v>3467</v>
      </c>
      <c r="P1689" s="22" t="s">
        <v>7936</v>
      </c>
      <c r="S1689" s="8" t="str">
        <f t="shared" si="98"/>
        <v>632_HHMGCty</v>
      </c>
      <c r="T1689" s="8">
        <f t="shared" si="99"/>
        <v>11</v>
      </c>
      <c r="U1689" t="s">
        <v>369</v>
      </c>
    </row>
    <row r="1690" spans="1:21" x14ac:dyDescent="0.25">
      <c r="A1690" s="21">
        <v>45626</v>
      </c>
      <c r="B1690" s="21">
        <v>45626</v>
      </c>
      <c r="C1690" s="22" t="s">
        <v>10803</v>
      </c>
      <c r="D1690" s="22" t="s">
        <v>10804</v>
      </c>
      <c r="E1690" s="22" t="s">
        <v>4409</v>
      </c>
      <c r="F1690" s="22" t="s">
        <v>691</v>
      </c>
      <c r="G1690" s="23">
        <v>28396376</v>
      </c>
      <c r="H1690" s="23">
        <v>0</v>
      </c>
      <c r="I1690" s="23">
        <v>-151585094</v>
      </c>
      <c r="J1690" s="23">
        <v>0</v>
      </c>
      <c r="K1690" s="22" t="s">
        <v>3466</v>
      </c>
      <c r="L1690" s="22" t="s">
        <v>284</v>
      </c>
      <c r="M1690" s="22" t="s">
        <v>3146</v>
      </c>
      <c r="N1690" s="22" t="s">
        <v>3430</v>
      </c>
      <c r="O1690" s="22" t="s">
        <v>3430</v>
      </c>
      <c r="P1690" s="22" t="s">
        <v>7936</v>
      </c>
      <c r="S1690" s="8" t="str">
        <f t="shared" si="98"/>
        <v>632_HHMGCty</v>
      </c>
      <c r="T1690" s="8">
        <f t="shared" si="99"/>
        <v>11</v>
      </c>
      <c r="U1690" t="s">
        <v>369</v>
      </c>
    </row>
    <row r="1691" spans="1:21" x14ac:dyDescent="0.25">
      <c r="A1691" s="21">
        <v>45626</v>
      </c>
      <c r="B1691" s="21">
        <v>45626</v>
      </c>
      <c r="C1691" s="22" t="s">
        <v>10805</v>
      </c>
      <c r="D1691" s="22" t="s">
        <v>10806</v>
      </c>
      <c r="E1691" s="22" t="s">
        <v>4409</v>
      </c>
      <c r="F1691" s="22" t="s">
        <v>691</v>
      </c>
      <c r="G1691" s="23">
        <v>1019678</v>
      </c>
      <c r="H1691" s="23">
        <v>0</v>
      </c>
      <c r="I1691" s="23">
        <v>-150565416</v>
      </c>
      <c r="J1691" s="23">
        <v>0</v>
      </c>
      <c r="K1691" s="22" t="s">
        <v>699</v>
      </c>
      <c r="L1691" s="22" t="s">
        <v>700</v>
      </c>
      <c r="M1691" s="22" t="s">
        <v>3146</v>
      </c>
      <c r="N1691" s="22" t="s">
        <v>3467</v>
      </c>
      <c r="O1691" s="22" t="s">
        <v>3467</v>
      </c>
      <c r="P1691" s="22" t="s">
        <v>7936</v>
      </c>
      <c r="S1691" s="8" t="str">
        <f t="shared" si="98"/>
        <v>632_HHMGCty</v>
      </c>
      <c r="T1691" s="8">
        <f t="shared" si="99"/>
        <v>11</v>
      </c>
      <c r="U1691" t="s">
        <v>369</v>
      </c>
    </row>
    <row r="1692" spans="1:21" x14ac:dyDescent="0.25">
      <c r="A1692" s="21">
        <v>45626</v>
      </c>
      <c r="B1692" s="21">
        <v>45626</v>
      </c>
      <c r="C1692" s="22" t="s">
        <v>10807</v>
      </c>
      <c r="D1692" s="22" t="s">
        <v>10808</v>
      </c>
      <c r="E1692" s="22" t="s">
        <v>4409</v>
      </c>
      <c r="F1692" s="22" t="s">
        <v>691</v>
      </c>
      <c r="G1692" s="23">
        <v>3998644</v>
      </c>
      <c r="H1692" s="23">
        <v>0</v>
      </c>
      <c r="I1692" s="23">
        <v>-146566772</v>
      </c>
      <c r="J1692" s="23">
        <v>0</v>
      </c>
      <c r="K1692" s="22" t="s">
        <v>699</v>
      </c>
      <c r="L1692" s="22" t="s">
        <v>700</v>
      </c>
      <c r="M1692" s="22" t="s">
        <v>3146</v>
      </c>
      <c r="N1692" s="22" t="s">
        <v>3297</v>
      </c>
      <c r="O1692" s="22" t="s">
        <v>3297</v>
      </c>
      <c r="P1692" s="22" t="s">
        <v>7936</v>
      </c>
      <c r="S1692" s="8" t="str">
        <f t="shared" si="98"/>
        <v>632_HHMGCty</v>
      </c>
      <c r="T1692" s="8">
        <f t="shared" si="99"/>
        <v>11</v>
      </c>
      <c r="U1692" t="s">
        <v>369</v>
      </c>
    </row>
    <row r="1693" spans="1:21" x14ac:dyDescent="0.25">
      <c r="A1693" s="21">
        <v>45626</v>
      </c>
      <c r="B1693" s="21">
        <v>45626</v>
      </c>
      <c r="C1693" s="22" t="s">
        <v>10809</v>
      </c>
      <c r="D1693" s="22" t="s">
        <v>10810</v>
      </c>
      <c r="E1693" s="22" t="s">
        <v>4409</v>
      </c>
      <c r="F1693" s="22" t="s">
        <v>691</v>
      </c>
      <c r="G1693" s="23">
        <v>5011125</v>
      </c>
      <c r="H1693" s="23">
        <v>0</v>
      </c>
      <c r="I1693" s="23">
        <v>-141555647</v>
      </c>
      <c r="J1693" s="23">
        <v>0</v>
      </c>
      <c r="K1693" s="22" t="s">
        <v>699</v>
      </c>
      <c r="L1693" s="22" t="s">
        <v>700</v>
      </c>
      <c r="M1693" s="22" t="s">
        <v>3146</v>
      </c>
      <c r="N1693" s="22" t="s">
        <v>3430</v>
      </c>
      <c r="O1693" s="22" t="s">
        <v>3430</v>
      </c>
      <c r="P1693" s="22" t="s">
        <v>7936</v>
      </c>
      <c r="S1693" s="8" t="str">
        <f t="shared" si="98"/>
        <v>632_HHMGCty</v>
      </c>
      <c r="T1693" s="8">
        <f t="shared" si="99"/>
        <v>11</v>
      </c>
      <c r="U1693" t="s">
        <v>369</v>
      </c>
    </row>
    <row r="1694" spans="1:21" x14ac:dyDescent="0.25">
      <c r="A1694" s="21">
        <v>45626</v>
      </c>
      <c r="B1694" s="21">
        <v>45626</v>
      </c>
      <c r="C1694" s="22" t="s">
        <v>10809</v>
      </c>
      <c r="D1694" s="22" t="s">
        <v>10811</v>
      </c>
      <c r="E1694" s="22" t="s">
        <v>4409</v>
      </c>
      <c r="F1694" s="22" t="s">
        <v>691</v>
      </c>
      <c r="G1694" s="23">
        <v>5567917</v>
      </c>
      <c r="H1694" s="23">
        <v>0</v>
      </c>
      <c r="I1694" s="23">
        <v>-135987730</v>
      </c>
      <c r="J1694" s="23">
        <v>0</v>
      </c>
      <c r="K1694" s="22" t="s">
        <v>699</v>
      </c>
      <c r="L1694" s="22" t="s">
        <v>700</v>
      </c>
      <c r="M1694" s="22" t="s">
        <v>3146</v>
      </c>
      <c r="N1694" s="22" t="s">
        <v>3430</v>
      </c>
      <c r="O1694" s="22" t="s">
        <v>3430</v>
      </c>
      <c r="P1694" s="22" t="s">
        <v>7936</v>
      </c>
      <c r="S1694" s="8" t="str">
        <f t="shared" si="98"/>
        <v>632_HHMGCty</v>
      </c>
      <c r="T1694" s="8">
        <f t="shared" si="99"/>
        <v>11</v>
      </c>
      <c r="U1694" t="s">
        <v>369</v>
      </c>
    </row>
    <row r="1695" spans="1:21" x14ac:dyDescent="0.25">
      <c r="A1695" s="21">
        <v>45626</v>
      </c>
      <c r="B1695" s="21">
        <v>45626</v>
      </c>
      <c r="C1695" s="22" t="s">
        <v>10812</v>
      </c>
      <c r="D1695" s="22" t="s">
        <v>10813</v>
      </c>
      <c r="E1695" s="22" t="s">
        <v>4409</v>
      </c>
      <c r="F1695" s="22" t="s">
        <v>691</v>
      </c>
      <c r="G1695" s="23">
        <v>503804</v>
      </c>
      <c r="H1695" s="23">
        <v>0</v>
      </c>
      <c r="I1695" s="23">
        <v>-135483926</v>
      </c>
      <c r="J1695" s="23">
        <v>0</v>
      </c>
      <c r="K1695" s="22" t="s">
        <v>699</v>
      </c>
      <c r="L1695" s="22" t="s">
        <v>700</v>
      </c>
      <c r="M1695" s="22" t="s">
        <v>3146</v>
      </c>
      <c r="N1695" s="22" t="s">
        <v>3684</v>
      </c>
      <c r="O1695" s="22" t="s">
        <v>3684</v>
      </c>
      <c r="P1695" s="22" t="s">
        <v>7936</v>
      </c>
      <c r="S1695" s="8" t="str">
        <f t="shared" si="98"/>
        <v>632_HHMGCty</v>
      </c>
      <c r="T1695" s="8">
        <f t="shared" si="99"/>
        <v>11</v>
      </c>
      <c r="U1695" t="s">
        <v>369</v>
      </c>
    </row>
    <row r="1696" spans="1:21" x14ac:dyDescent="0.25">
      <c r="A1696" s="21">
        <v>45626</v>
      </c>
      <c r="B1696" s="21">
        <v>45626</v>
      </c>
      <c r="C1696" s="22" t="s">
        <v>10812</v>
      </c>
      <c r="D1696" s="22" t="s">
        <v>10814</v>
      </c>
      <c r="E1696" s="22" t="s">
        <v>4409</v>
      </c>
      <c r="F1696" s="22" t="s">
        <v>691</v>
      </c>
      <c r="G1696" s="23">
        <v>503804</v>
      </c>
      <c r="H1696" s="23">
        <v>0</v>
      </c>
      <c r="I1696" s="23">
        <v>-134980122</v>
      </c>
      <c r="J1696" s="23">
        <v>0</v>
      </c>
      <c r="K1696" s="22" t="s">
        <v>699</v>
      </c>
      <c r="L1696" s="22" t="s">
        <v>700</v>
      </c>
      <c r="M1696" s="22" t="s">
        <v>3146</v>
      </c>
      <c r="N1696" s="22" t="s">
        <v>3684</v>
      </c>
      <c r="O1696" s="22" t="s">
        <v>3684</v>
      </c>
      <c r="P1696" s="22" t="s">
        <v>7936</v>
      </c>
      <c r="S1696" s="8" t="str">
        <f t="shared" si="98"/>
        <v>632_HHMGCty</v>
      </c>
      <c r="T1696" s="8">
        <f t="shared" si="99"/>
        <v>11</v>
      </c>
      <c r="U1696" t="s">
        <v>369</v>
      </c>
    </row>
    <row r="1697" spans="1:21" x14ac:dyDescent="0.25">
      <c r="A1697" s="21">
        <v>45626</v>
      </c>
      <c r="B1697" s="21">
        <v>45626</v>
      </c>
      <c r="C1697" s="22" t="s">
        <v>10815</v>
      </c>
      <c r="D1697" s="22" t="s">
        <v>10816</v>
      </c>
      <c r="E1697" s="22" t="s">
        <v>4409</v>
      </c>
      <c r="F1697" s="22" t="s">
        <v>691</v>
      </c>
      <c r="G1697" s="23">
        <v>1924484</v>
      </c>
      <c r="H1697" s="23">
        <v>0</v>
      </c>
      <c r="I1697" s="23">
        <v>-133055638</v>
      </c>
      <c r="J1697" s="23">
        <v>0</v>
      </c>
      <c r="K1697" s="22" t="s">
        <v>699</v>
      </c>
      <c r="L1697" s="22" t="s">
        <v>700</v>
      </c>
      <c r="M1697" s="22" t="s">
        <v>3146</v>
      </c>
      <c r="N1697" s="22" t="s">
        <v>3325</v>
      </c>
      <c r="O1697" s="22" t="s">
        <v>3325</v>
      </c>
      <c r="P1697" s="22" t="s">
        <v>7936</v>
      </c>
      <c r="S1697" s="8" t="str">
        <f t="shared" si="98"/>
        <v>632_HHMGCty</v>
      </c>
      <c r="T1697" s="8">
        <f t="shared" si="99"/>
        <v>11</v>
      </c>
      <c r="U1697" t="s">
        <v>369</v>
      </c>
    </row>
    <row r="1698" spans="1:21" x14ac:dyDescent="0.25">
      <c r="A1698" s="21">
        <v>45626</v>
      </c>
      <c r="B1698" s="21">
        <v>45626</v>
      </c>
      <c r="C1698" s="22" t="s">
        <v>10817</v>
      </c>
      <c r="D1698" s="22" t="s">
        <v>10818</v>
      </c>
      <c r="E1698" s="22" t="s">
        <v>4409</v>
      </c>
      <c r="F1698" s="22" t="s">
        <v>691</v>
      </c>
      <c r="G1698" s="23">
        <v>25807143</v>
      </c>
      <c r="H1698" s="23">
        <v>0</v>
      </c>
      <c r="I1698" s="23">
        <v>-107248495</v>
      </c>
      <c r="J1698" s="23">
        <v>0</v>
      </c>
      <c r="K1698" s="22" t="s">
        <v>842</v>
      </c>
      <c r="L1698" s="22" t="s">
        <v>294</v>
      </c>
      <c r="M1698" s="22" t="s">
        <v>3146</v>
      </c>
      <c r="N1698" s="22" t="s">
        <v>3448</v>
      </c>
      <c r="O1698" s="22" t="s">
        <v>3448</v>
      </c>
      <c r="P1698" s="22" t="s">
        <v>7936</v>
      </c>
      <c r="S1698" s="8" t="str">
        <f t="shared" si="98"/>
        <v>632_HHMGCty</v>
      </c>
      <c r="T1698" s="8">
        <f t="shared" si="99"/>
        <v>11</v>
      </c>
      <c r="U1698" t="s">
        <v>369</v>
      </c>
    </row>
    <row r="1699" spans="1:21" x14ac:dyDescent="0.25">
      <c r="A1699" s="21">
        <v>45626</v>
      </c>
      <c r="B1699" s="21">
        <v>45626</v>
      </c>
      <c r="C1699" s="22" t="s">
        <v>10817</v>
      </c>
      <c r="D1699" s="22" t="s">
        <v>10819</v>
      </c>
      <c r="E1699" s="22" t="s">
        <v>4409</v>
      </c>
      <c r="F1699" s="22" t="s">
        <v>691</v>
      </c>
      <c r="G1699" s="23">
        <v>2580714</v>
      </c>
      <c r="H1699" s="23">
        <v>0</v>
      </c>
      <c r="I1699" s="23">
        <v>-104667781</v>
      </c>
      <c r="J1699" s="23">
        <v>0</v>
      </c>
      <c r="K1699" s="22" t="s">
        <v>842</v>
      </c>
      <c r="L1699" s="22" t="s">
        <v>294</v>
      </c>
      <c r="M1699" s="22" t="s">
        <v>3146</v>
      </c>
      <c r="N1699" s="22" t="s">
        <v>3448</v>
      </c>
      <c r="O1699" s="22" t="s">
        <v>3448</v>
      </c>
      <c r="P1699" s="22" t="s">
        <v>7936</v>
      </c>
      <c r="S1699" s="8" t="str">
        <f t="shared" si="98"/>
        <v>632_HHMGCty</v>
      </c>
      <c r="T1699" s="8">
        <f t="shared" si="99"/>
        <v>11</v>
      </c>
      <c r="U1699" t="s">
        <v>369</v>
      </c>
    </row>
    <row r="1700" spans="1:21" x14ac:dyDescent="0.25">
      <c r="A1700" s="21">
        <v>45626</v>
      </c>
      <c r="B1700" s="21">
        <v>45626</v>
      </c>
      <c r="C1700" s="22" t="s">
        <v>10820</v>
      </c>
      <c r="D1700" s="22" t="s">
        <v>10821</v>
      </c>
      <c r="E1700" s="22" t="s">
        <v>4409</v>
      </c>
      <c r="F1700" s="22" t="s">
        <v>691</v>
      </c>
      <c r="G1700" s="23">
        <v>38443966</v>
      </c>
      <c r="H1700" s="23">
        <v>0</v>
      </c>
      <c r="I1700" s="23">
        <v>-66223815</v>
      </c>
      <c r="J1700" s="23">
        <v>0</v>
      </c>
      <c r="K1700" s="22" t="s">
        <v>10822</v>
      </c>
      <c r="L1700" s="22" t="s">
        <v>10823</v>
      </c>
      <c r="M1700" s="22" t="s">
        <v>3146</v>
      </c>
      <c r="N1700" s="22" t="s">
        <v>10705</v>
      </c>
      <c r="O1700" s="22" t="s">
        <v>10705</v>
      </c>
      <c r="P1700" s="22" t="s">
        <v>7936</v>
      </c>
      <c r="S1700" s="8" t="str">
        <f t="shared" si="98"/>
        <v>632_HHMGCty</v>
      </c>
      <c r="T1700" s="8">
        <f t="shared" si="99"/>
        <v>11</v>
      </c>
      <c r="U1700" t="s">
        <v>369</v>
      </c>
    </row>
    <row r="1701" spans="1:21" x14ac:dyDescent="0.25">
      <c r="A1701" s="21">
        <v>45626</v>
      </c>
      <c r="B1701" s="21">
        <v>45626</v>
      </c>
      <c r="C1701" s="22" t="s">
        <v>10824</v>
      </c>
      <c r="D1701" s="22" t="s">
        <v>10825</v>
      </c>
      <c r="E1701" s="22" t="s">
        <v>4409</v>
      </c>
      <c r="F1701" s="22" t="s">
        <v>691</v>
      </c>
      <c r="G1701" s="23">
        <v>40022812</v>
      </c>
      <c r="H1701" s="23">
        <v>0</v>
      </c>
      <c r="I1701" s="23">
        <v>-26201003</v>
      </c>
      <c r="J1701" s="23">
        <v>0</v>
      </c>
      <c r="K1701" s="22" t="s">
        <v>10822</v>
      </c>
      <c r="L1701" s="22" t="s">
        <v>10823</v>
      </c>
      <c r="M1701" s="22" t="s">
        <v>3146</v>
      </c>
      <c r="N1701" s="22" t="s">
        <v>10708</v>
      </c>
      <c r="O1701" s="22" t="s">
        <v>10708</v>
      </c>
      <c r="P1701" s="22" t="s">
        <v>7936</v>
      </c>
      <c r="S1701" s="8" t="str">
        <f t="shared" si="98"/>
        <v>632_HHMGCty</v>
      </c>
      <c r="T1701" s="8">
        <f t="shared" si="99"/>
        <v>11</v>
      </c>
      <c r="U1701" t="s">
        <v>369</v>
      </c>
    </row>
    <row r="1702" spans="1:21" x14ac:dyDescent="0.25">
      <c r="A1702" s="21">
        <v>45626</v>
      </c>
      <c r="B1702" s="21">
        <v>45626</v>
      </c>
      <c r="C1702" s="22" t="s">
        <v>10826</v>
      </c>
      <c r="D1702" s="22" t="s">
        <v>10827</v>
      </c>
      <c r="E1702" s="22" t="s">
        <v>4409</v>
      </c>
      <c r="F1702" s="22" t="s">
        <v>691</v>
      </c>
      <c r="G1702" s="23">
        <v>4534237</v>
      </c>
      <c r="H1702" s="23">
        <v>0</v>
      </c>
      <c r="I1702" s="23">
        <v>-21666766</v>
      </c>
      <c r="J1702" s="23">
        <v>0</v>
      </c>
      <c r="K1702" s="22" t="s">
        <v>3521</v>
      </c>
      <c r="L1702" s="22" t="s">
        <v>3522</v>
      </c>
      <c r="M1702" s="22" t="s">
        <v>3146</v>
      </c>
      <c r="N1702" s="22" t="s">
        <v>3684</v>
      </c>
      <c r="O1702" s="22" t="s">
        <v>3684</v>
      </c>
      <c r="P1702" s="22" t="s">
        <v>7936</v>
      </c>
      <c r="S1702" s="8" t="str">
        <f t="shared" si="98"/>
        <v>632_HHMGCty</v>
      </c>
      <c r="T1702" s="8">
        <f t="shared" si="99"/>
        <v>11</v>
      </c>
      <c r="U1702" t="s">
        <v>369</v>
      </c>
    </row>
    <row r="1703" spans="1:21" x14ac:dyDescent="0.25">
      <c r="A1703" s="21">
        <v>45626</v>
      </c>
      <c r="B1703" s="21">
        <v>45626</v>
      </c>
      <c r="C1703" s="22" t="s">
        <v>10828</v>
      </c>
      <c r="D1703" s="22" t="s">
        <v>10829</v>
      </c>
      <c r="E1703" s="22" t="s">
        <v>4409</v>
      </c>
      <c r="F1703" s="22" t="s">
        <v>691</v>
      </c>
      <c r="G1703" s="23">
        <v>27616530</v>
      </c>
      <c r="H1703" s="23">
        <v>0</v>
      </c>
      <c r="I1703" s="23">
        <v>5949764</v>
      </c>
      <c r="J1703" s="23">
        <v>0</v>
      </c>
      <c r="K1703" s="22" t="s">
        <v>10830</v>
      </c>
      <c r="L1703" s="22" t="s">
        <v>10831</v>
      </c>
      <c r="M1703" s="22" t="s">
        <v>3146</v>
      </c>
      <c r="N1703" s="22" t="s">
        <v>3195</v>
      </c>
      <c r="O1703" s="22" t="s">
        <v>3195</v>
      </c>
      <c r="P1703" s="22" t="s">
        <v>7936</v>
      </c>
      <c r="S1703" s="8" t="str">
        <f t="shared" si="98"/>
        <v>632_HHMGCty</v>
      </c>
      <c r="T1703" s="8">
        <f t="shared" si="99"/>
        <v>11</v>
      </c>
      <c r="U1703" t="s">
        <v>369</v>
      </c>
    </row>
    <row r="1704" spans="1:21" x14ac:dyDescent="0.25">
      <c r="A1704" s="21">
        <v>45644</v>
      </c>
      <c r="B1704" s="21">
        <v>45644</v>
      </c>
      <c r="C1704" s="22" t="s">
        <v>10832</v>
      </c>
      <c r="D1704" s="22" t="s">
        <v>10833</v>
      </c>
      <c r="E1704" s="22" t="s">
        <v>4409</v>
      </c>
      <c r="F1704" s="22" t="s">
        <v>691</v>
      </c>
      <c r="G1704" s="23">
        <v>147527679</v>
      </c>
      <c r="H1704" s="23">
        <v>0</v>
      </c>
      <c r="I1704" s="23">
        <v>153477443</v>
      </c>
      <c r="J1704" s="23">
        <v>0</v>
      </c>
      <c r="K1704" s="22" t="s">
        <v>4633</v>
      </c>
      <c r="L1704" s="22" t="s">
        <v>4634</v>
      </c>
      <c r="M1704" s="22" t="s">
        <v>3146</v>
      </c>
      <c r="N1704" s="22" t="s">
        <v>3396</v>
      </c>
      <c r="O1704" s="22" t="s">
        <v>3396</v>
      </c>
      <c r="P1704" s="22" t="s">
        <v>7936</v>
      </c>
      <c r="S1704" s="8" t="str">
        <f t="shared" si="98"/>
        <v>632_HHMGCty</v>
      </c>
      <c r="T1704" s="8">
        <f t="shared" si="99"/>
        <v>12</v>
      </c>
      <c r="U1704" t="s">
        <v>369</v>
      </c>
    </row>
    <row r="1705" spans="1:21" x14ac:dyDescent="0.25">
      <c r="A1705" s="21">
        <v>45644</v>
      </c>
      <c r="B1705" s="21">
        <v>45644</v>
      </c>
      <c r="C1705" s="22" t="s">
        <v>10834</v>
      </c>
      <c r="D1705" s="22" t="s">
        <v>10835</v>
      </c>
      <c r="E1705" s="22" t="s">
        <v>4409</v>
      </c>
      <c r="F1705" s="22" t="s">
        <v>691</v>
      </c>
      <c r="G1705" s="23">
        <v>221291518</v>
      </c>
      <c r="H1705" s="23">
        <v>0</v>
      </c>
      <c r="I1705" s="23">
        <v>374768961</v>
      </c>
      <c r="J1705" s="23">
        <v>0</v>
      </c>
      <c r="K1705" s="22" t="s">
        <v>3402</v>
      </c>
      <c r="L1705" s="22" t="s">
        <v>3403</v>
      </c>
      <c r="M1705" s="22" t="s">
        <v>3146</v>
      </c>
      <c r="N1705" s="22" t="s">
        <v>3396</v>
      </c>
      <c r="O1705" s="22" t="s">
        <v>3396</v>
      </c>
      <c r="P1705" s="22" t="s">
        <v>7936</v>
      </c>
      <c r="S1705" s="8" t="str">
        <f t="shared" si="98"/>
        <v>632_HHMGCty</v>
      </c>
      <c r="T1705" s="8">
        <f t="shared" si="99"/>
        <v>12</v>
      </c>
      <c r="U1705" t="s">
        <v>369</v>
      </c>
    </row>
    <row r="1706" spans="1:21" x14ac:dyDescent="0.25">
      <c r="A1706" s="21">
        <v>45644</v>
      </c>
      <c r="B1706" s="21">
        <v>45644</v>
      </c>
      <c r="C1706" s="22" t="s">
        <v>10836</v>
      </c>
      <c r="D1706" s="22" t="s">
        <v>10837</v>
      </c>
      <c r="E1706" s="22" t="s">
        <v>4409</v>
      </c>
      <c r="F1706" s="22" t="s">
        <v>691</v>
      </c>
      <c r="G1706" s="23">
        <v>29505536</v>
      </c>
      <c r="H1706" s="23">
        <v>0</v>
      </c>
      <c r="I1706" s="23">
        <v>404274497</v>
      </c>
      <c r="J1706" s="23">
        <v>0</v>
      </c>
      <c r="K1706" s="22" t="s">
        <v>4633</v>
      </c>
      <c r="L1706" s="22" t="s">
        <v>4634</v>
      </c>
      <c r="M1706" s="22" t="s">
        <v>3146</v>
      </c>
      <c r="N1706" s="22" t="s">
        <v>3396</v>
      </c>
      <c r="O1706" s="22" t="s">
        <v>3396</v>
      </c>
      <c r="P1706" s="22" t="s">
        <v>7936</v>
      </c>
      <c r="S1706" s="8" t="str">
        <f t="shared" si="98"/>
        <v>632_HHMGCty</v>
      </c>
      <c r="T1706" s="8">
        <f t="shared" si="99"/>
        <v>12</v>
      </c>
      <c r="U1706" t="s">
        <v>369</v>
      </c>
    </row>
    <row r="1707" spans="1:21" x14ac:dyDescent="0.25">
      <c r="A1707" s="21">
        <v>45644</v>
      </c>
      <c r="B1707" s="21">
        <v>45644</v>
      </c>
      <c r="C1707" s="22" t="s">
        <v>10838</v>
      </c>
      <c r="D1707" s="22" t="s">
        <v>10839</v>
      </c>
      <c r="E1707" s="22" t="s">
        <v>4409</v>
      </c>
      <c r="F1707" s="22" t="s">
        <v>691</v>
      </c>
      <c r="G1707" s="23">
        <v>29505536</v>
      </c>
      <c r="H1707" s="23">
        <v>0</v>
      </c>
      <c r="I1707" s="23">
        <v>433780033</v>
      </c>
      <c r="J1707" s="23">
        <v>0</v>
      </c>
      <c r="K1707" s="22" t="s">
        <v>8148</v>
      </c>
      <c r="L1707" s="22" t="s">
        <v>5176</v>
      </c>
      <c r="M1707" s="22" t="s">
        <v>3146</v>
      </c>
      <c r="N1707" s="22" t="s">
        <v>3396</v>
      </c>
      <c r="O1707" s="22" t="s">
        <v>3396</v>
      </c>
      <c r="P1707" s="22" t="s">
        <v>7936</v>
      </c>
      <c r="S1707" s="8" t="str">
        <f t="shared" si="98"/>
        <v>632_HHMGCty</v>
      </c>
      <c r="T1707" s="8">
        <f t="shared" si="99"/>
        <v>12</v>
      </c>
      <c r="U1707" t="s">
        <v>369</v>
      </c>
    </row>
    <row r="1708" spans="1:21" x14ac:dyDescent="0.25">
      <c r="A1708" s="21">
        <v>45644</v>
      </c>
      <c r="B1708" s="21">
        <v>45644</v>
      </c>
      <c r="C1708" s="22" t="s">
        <v>10840</v>
      </c>
      <c r="D1708" s="22" t="s">
        <v>10841</v>
      </c>
      <c r="E1708" s="22" t="s">
        <v>4409</v>
      </c>
      <c r="F1708" s="22" t="s">
        <v>691</v>
      </c>
      <c r="G1708" s="23">
        <v>14752768</v>
      </c>
      <c r="H1708" s="23">
        <v>0</v>
      </c>
      <c r="I1708" s="23">
        <v>448532801</v>
      </c>
      <c r="J1708" s="23">
        <v>0</v>
      </c>
      <c r="K1708" s="22" t="s">
        <v>4571</v>
      </c>
      <c r="L1708" s="22" t="s">
        <v>4572</v>
      </c>
      <c r="M1708" s="22" t="s">
        <v>3146</v>
      </c>
      <c r="N1708" s="22" t="s">
        <v>3396</v>
      </c>
      <c r="O1708" s="22" t="s">
        <v>3396</v>
      </c>
      <c r="P1708" s="22" t="s">
        <v>7936</v>
      </c>
      <c r="S1708" s="8" t="str">
        <f t="shared" ref="S1708:S1771" si="100">+M1708</f>
        <v>632_HHMGCty</v>
      </c>
      <c r="T1708" s="8">
        <f t="shared" ref="T1708:T1771" si="101">+MONTH(A1708)</f>
        <v>12</v>
      </c>
      <c r="U1708" t="s">
        <v>369</v>
      </c>
    </row>
    <row r="1709" spans="1:21" x14ac:dyDescent="0.25">
      <c r="A1709" s="21">
        <v>45644</v>
      </c>
      <c r="B1709" s="21">
        <v>45644</v>
      </c>
      <c r="C1709" s="22" t="s">
        <v>10842</v>
      </c>
      <c r="D1709" s="22" t="s">
        <v>10843</v>
      </c>
      <c r="E1709" s="22" t="s">
        <v>4409</v>
      </c>
      <c r="F1709" s="22" t="s">
        <v>691</v>
      </c>
      <c r="G1709" s="23">
        <v>46846826</v>
      </c>
      <c r="H1709" s="23">
        <v>0</v>
      </c>
      <c r="I1709" s="23">
        <v>495379627</v>
      </c>
      <c r="J1709" s="23">
        <v>0</v>
      </c>
      <c r="K1709" s="22" t="s">
        <v>3521</v>
      </c>
      <c r="L1709" s="22" t="s">
        <v>3522</v>
      </c>
      <c r="M1709" s="22" t="s">
        <v>3146</v>
      </c>
      <c r="N1709" s="22" t="s">
        <v>3529</v>
      </c>
      <c r="O1709" s="22" t="s">
        <v>3529</v>
      </c>
      <c r="P1709" s="22" t="s">
        <v>7936</v>
      </c>
      <c r="S1709" s="8" t="str">
        <f t="shared" si="100"/>
        <v>632_HHMGCty</v>
      </c>
      <c r="T1709" s="8">
        <f t="shared" si="101"/>
        <v>12</v>
      </c>
      <c r="U1709" t="s">
        <v>369</v>
      </c>
    </row>
    <row r="1710" spans="1:21" x14ac:dyDescent="0.25">
      <c r="A1710" s="21">
        <v>45644</v>
      </c>
      <c r="B1710" s="21">
        <v>45644</v>
      </c>
      <c r="C1710" s="22" t="s">
        <v>10844</v>
      </c>
      <c r="D1710" s="22" t="s">
        <v>10845</v>
      </c>
      <c r="E1710" s="22" t="s">
        <v>4409</v>
      </c>
      <c r="F1710" s="22" t="s">
        <v>691</v>
      </c>
      <c r="G1710" s="23">
        <v>4684683</v>
      </c>
      <c r="H1710" s="23">
        <v>0</v>
      </c>
      <c r="I1710" s="23">
        <v>500064310</v>
      </c>
      <c r="J1710" s="23">
        <v>0</v>
      </c>
      <c r="K1710" s="22" t="s">
        <v>1085</v>
      </c>
      <c r="L1710" s="22" t="s">
        <v>1086</v>
      </c>
      <c r="M1710" s="22" t="s">
        <v>3146</v>
      </c>
      <c r="N1710" s="22" t="s">
        <v>3529</v>
      </c>
      <c r="O1710" s="22" t="s">
        <v>3529</v>
      </c>
      <c r="P1710" s="22" t="s">
        <v>7936</v>
      </c>
      <c r="S1710" s="8" t="str">
        <f t="shared" si="100"/>
        <v>632_HHMGCty</v>
      </c>
      <c r="T1710" s="8">
        <f t="shared" si="101"/>
        <v>12</v>
      </c>
      <c r="U1710" t="s">
        <v>369</v>
      </c>
    </row>
    <row r="1711" spans="1:21" x14ac:dyDescent="0.25">
      <c r="A1711" s="21">
        <v>45644</v>
      </c>
      <c r="B1711" s="21">
        <v>45644</v>
      </c>
      <c r="C1711" s="22" t="s">
        <v>10846</v>
      </c>
      <c r="D1711" s="22" t="s">
        <v>10847</v>
      </c>
      <c r="E1711" s="22" t="s">
        <v>4409</v>
      </c>
      <c r="F1711" s="22" t="s">
        <v>691</v>
      </c>
      <c r="G1711" s="23">
        <v>4684683</v>
      </c>
      <c r="H1711" s="23">
        <v>0</v>
      </c>
      <c r="I1711" s="23">
        <v>504748993</v>
      </c>
      <c r="J1711" s="23">
        <v>0</v>
      </c>
      <c r="K1711" s="22" t="s">
        <v>1079</v>
      </c>
      <c r="L1711" s="22" t="s">
        <v>1080</v>
      </c>
      <c r="M1711" s="22" t="s">
        <v>3146</v>
      </c>
      <c r="N1711" s="22" t="s">
        <v>3529</v>
      </c>
      <c r="O1711" s="22" t="s">
        <v>3529</v>
      </c>
      <c r="P1711" s="22" t="s">
        <v>7936</v>
      </c>
      <c r="S1711" s="8" t="str">
        <f t="shared" si="100"/>
        <v>632_HHMGCty</v>
      </c>
      <c r="T1711" s="8">
        <f t="shared" si="101"/>
        <v>12</v>
      </c>
      <c r="U1711" t="s">
        <v>369</v>
      </c>
    </row>
    <row r="1712" spans="1:21" x14ac:dyDescent="0.25">
      <c r="A1712" s="21">
        <v>45644</v>
      </c>
      <c r="B1712" s="21">
        <v>45644</v>
      </c>
      <c r="C1712" s="22" t="s">
        <v>10848</v>
      </c>
      <c r="D1712" s="22" t="s">
        <v>10849</v>
      </c>
      <c r="E1712" s="22" t="s">
        <v>4409</v>
      </c>
      <c r="F1712" s="22" t="s">
        <v>691</v>
      </c>
      <c r="G1712" s="23">
        <v>2342341</v>
      </c>
      <c r="H1712" s="23">
        <v>0</v>
      </c>
      <c r="I1712" s="23">
        <v>507091334</v>
      </c>
      <c r="J1712" s="23">
        <v>0</v>
      </c>
      <c r="K1712" s="22" t="s">
        <v>4571</v>
      </c>
      <c r="L1712" s="22" t="s">
        <v>4572</v>
      </c>
      <c r="M1712" s="22" t="s">
        <v>3146</v>
      </c>
      <c r="N1712" s="22" t="s">
        <v>3529</v>
      </c>
      <c r="O1712" s="22" t="s">
        <v>3529</v>
      </c>
      <c r="P1712" s="22" t="s">
        <v>7936</v>
      </c>
      <c r="S1712" s="8" t="str">
        <f t="shared" si="100"/>
        <v>632_HHMGCty</v>
      </c>
      <c r="T1712" s="8">
        <f t="shared" si="101"/>
        <v>12</v>
      </c>
      <c r="U1712" t="s">
        <v>369</v>
      </c>
    </row>
    <row r="1713" spans="1:21" x14ac:dyDescent="0.25">
      <c r="A1713" s="21">
        <v>45644</v>
      </c>
      <c r="B1713" s="21">
        <v>45644</v>
      </c>
      <c r="C1713" s="22" t="s">
        <v>10850</v>
      </c>
      <c r="D1713" s="22" t="s">
        <v>10851</v>
      </c>
      <c r="E1713" s="22" t="s">
        <v>4409</v>
      </c>
      <c r="F1713" s="22" t="s">
        <v>691</v>
      </c>
      <c r="G1713" s="23">
        <v>16944547</v>
      </c>
      <c r="H1713" s="23">
        <v>0</v>
      </c>
      <c r="I1713" s="23">
        <v>524035881</v>
      </c>
      <c r="J1713" s="23">
        <v>0</v>
      </c>
      <c r="K1713" s="22" t="s">
        <v>3521</v>
      </c>
      <c r="L1713" s="22" t="s">
        <v>3522</v>
      </c>
      <c r="M1713" s="22" t="s">
        <v>3146</v>
      </c>
      <c r="N1713" s="22" t="s">
        <v>3526</v>
      </c>
      <c r="O1713" s="22" t="s">
        <v>3526</v>
      </c>
      <c r="P1713" s="22" t="s">
        <v>7936</v>
      </c>
      <c r="S1713" s="8" t="str">
        <f t="shared" si="100"/>
        <v>632_HHMGCty</v>
      </c>
      <c r="T1713" s="8">
        <f t="shared" si="101"/>
        <v>12</v>
      </c>
      <c r="U1713" t="s">
        <v>369</v>
      </c>
    </row>
    <row r="1714" spans="1:21" x14ac:dyDescent="0.25">
      <c r="A1714" s="21">
        <v>45644</v>
      </c>
      <c r="B1714" s="21">
        <v>45644</v>
      </c>
      <c r="C1714" s="22" t="s">
        <v>10852</v>
      </c>
      <c r="D1714" s="22" t="s">
        <v>10853</v>
      </c>
      <c r="E1714" s="22" t="s">
        <v>4409</v>
      </c>
      <c r="F1714" s="22" t="s">
        <v>691</v>
      </c>
      <c r="G1714" s="23">
        <v>1694455</v>
      </c>
      <c r="H1714" s="23">
        <v>0</v>
      </c>
      <c r="I1714" s="23">
        <v>525730336</v>
      </c>
      <c r="J1714" s="23">
        <v>0</v>
      </c>
      <c r="K1714" s="22" t="s">
        <v>1085</v>
      </c>
      <c r="L1714" s="22" t="s">
        <v>1086</v>
      </c>
      <c r="M1714" s="22" t="s">
        <v>3146</v>
      </c>
      <c r="N1714" s="22" t="s">
        <v>3526</v>
      </c>
      <c r="O1714" s="22" t="s">
        <v>3526</v>
      </c>
      <c r="P1714" s="22" t="s">
        <v>7936</v>
      </c>
      <c r="S1714" s="8" t="str">
        <f t="shared" si="100"/>
        <v>632_HHMGCty</v>
      </c>
      <c r="T1714" s="8">
        <f t="shared" si="101"/>
        <v>12</v>
      </c>
      <c r="U1714" t="s">
        <v>369</v>
      </c>
    </row>
    <row r="1715" spans="1:21" x14ac:dyDescent="0.25">
      <c r="A1715" s="21">
        <v>45644</v>
      </c>
      <c r="B1715" s="21">
        <v>45644</v>
      </c>
      <c r="C1715" s="22" t="s">
        <v>10854</v>
      </c>
      <c r="D1715" s="22" t="s">
        <v>10855</v>
      </c>
      <c r="E1715" s="22" t="s">
        <v>4409</v>
      </c>
      <c r="F1715" s="22" t="s">
        <v>691</v>
      </c>
      <c r="G1715" s="23">
        <v>1694455</v>
      </c>
      <c r="H1715" s="23">
        <v>0</v>
      </c>
      <c r="I1715" s="23">
        <v>527424791</v>
      </c>
      <c r="J1715" s="23">
        <v>0</v>
      </c>
      <c r="K1715" s="22" t="s">
        <v>1079</v>
      </c>
      <c r="L1715" s="22" t="s">
        <v>1080</v>
      </c>
      <c r="M1715" s="22" t="s">
        <v>3146</v>
      </c>
      <c r="N1715" s="22" t="s">
        <v>3526</v>
      </c>
      <c r="O1715" s="22" t="s">
        <v>3526</v>
      </c>
      <c r="P1715" s="22" t="s">
        <v>7936</v>
      </c>
      <c r="S1715" s="8" t="str">
        <f t="shared" si="100"/>
        <v>632_HHMGCty</v>
      </c>
      <c r="T1715" s="8">
        <f t="shared" si="101"/>
        <v>12</v>
      </c>
      <c r="U1715" t="s">
        <v>369</v>
      </c>
    </row>
    <row r="1716" spans="1:21" x14ac:dyDescent="0.25">
      <c r="A1716" s="21">
        <v>45644</v>
      </c>
      <c r="B1716" s="21">
        <v>45644</v>
      </c>
      <c r="C1716" s="22" t="s">
        <v>10856</v>
      </c>
      <c r="D1716" s="22" t="s">
        <v>10857</v>
      </c>
      <c r="E1716" s="22" t="s">
        <v>4409</v>
      </c>
      <c r="F1716" s="22" t="s">
        <v>691</v>
      </c>
      <c r="G1716" s="23">
        <v>847227</v>
      </c>
      <c r="H1716" s="23">
        <v>0</v>
      </c>
      <c r="I1716" s="23">
        <v>528272018</v>
      </c>
      <c r="J1716" s="23">
        <v>0</v>
      </c>
      <c r="K1716" s="22" t="s">
        <v>4571</v>
      </c>
      <c r="L1716" s="22" t="s">
        <v>4572</v>
      </c>
      <c r="M1716" s="22" t="s">
        <v>3146</v>
      </c>
      <c r="N1716" s="22" t="s">
        <v>3526</v>
      </c>
      <c r="O1716" s="22" t="s">
        <v>3526</v>
      </c>
      <c r="P1716" s="22" t="s">
        <v>7936</v>
      </c>
      <c r="S1716" s="8" t="str">
        <f t="shared" si="100"/>
        <v>632_HHMGCty</v>
      </c>
      <c r="T1716" s="8">
        <f t="shared" si="101"/>
        <v>12</v>
      </c>
      <c r="U1716" t="s">
        <v>369</v>
      </c>
    </row>
    <row r="1717" spans="1:21" x14ac:dyDescent="0.25">
      <c r="A1717" s="21">
        <v>45644</v>
      </c>
      <c r="B1717" s="21">
        <v>45644</v>
      </c>
      <c r="C1717" s="22" t="s">
        <v>10858</v>
      </c>
      <c r="D1717" s="22" t="s">
        <v>10859</v>
      </c>
      <c r="E1717" s="22" t="s">
        <v>4409</v>
      </c>
      <c r="F1717" s="22" t="s">
        <v>691</v>
      </c>
      <c r="G1717" s="23">
        <v>73450500</v>
      </c>
      <c r="H1717" s="23">
        <v>0</v>
      </c>
      <c r="I1717" s="23">
        <v>601722518</v>
      </c>
      <c r="J1717" s="23">
        <v>0</v>
      </c>
      <c r="K1717" s="22" t="s">
        <v>3521</v>
      </c>
      <c r="L1717" s="22" t="s">
        <v>3522</v>
      </c>
      <c r="M1717" s="22" t="s">
        <v>3146</v>
      </c>
      <c r="N1717" s="22" t="s">
        <v>3523</v>
      </c>
      <c r="O1717" s="22" t="s">
        <v>3523</v>
      </c>
      <c r="P1717" s="22" t="s">
        <v>7936</v>
      </c>
      <c r="S1717" s="8" t="str">
        <f t="shared" si="100"/>
        <v>632_HHMGCty</v>
      </c>
      <c r="T1717" s="8">
        <f t="shared" si="101"/>
        <v>12</v>
      </c>
      <c r="U1717" t="s">
        <v>369</v>
      </c>
    </row>
    <row r="1718" spans="1:21" x14ac:dyDescent="0.25">
      <c r="A1718" s="21">
        <v>45644</v>
      </c>
      <c r="B1718" s="21">
        <v>45644</v>
      </c>
      <c r="C1718" s="22" t="s">
        <v>10860</v>
      </c>
      <c r="D1718" s="22" t="s">
        <v>10861</v>
      </c>
      <c r="E1718" s="22" t="s">
        <v>4409</v>
      </c>
      <c r="F1718" s="22" t="s">
        <v>691</v>
      </c>
      <c r="G1718" s="23">
        <v>7345050</v>
      </c>
      <c r="H1718" s="23">
        <v>0</v>
      </c>
      <c r="I1718" s="23">
        <v>609067568</v>
      </c>
      <c r="J1718" s="23">
        <v>0</v>
      </c>
      <c r="K1718" s="22" t="s">
        <v>1085</v>
      </c>
      <c r="L1718" s="22" t="s">
        <v>1086</v>
      </c>
      <c r="M1718" s="22" t="s">
        <v>3146</v>
      </c>
      <c r="N1718" s="22" t="s">
        <v>3523</v>
      </c>
      <c r="O1718" s="22" t="s">
        <v>3523</v>
      </c>
      <c r="P1718" s="22" t="s">
        <v>7936</v>
      </c>
      <c r="S1718" s="8" t="str">
        <f t="shared" si="100"/>
        <v>632_HHMGCty</v>
      </c>
      <c r="T1718" s="8">
        <f t="shared" si="101"/>
        <v>12</v>
      </c>
      <c r="U1718" t="s">
        <v>369</v>
      </c>
    </row>
    <row r="1719" spans="1:21" x14ac:dyDescent="0.25">
      <c r="A1719" s="21">
        <v>45644</v>
      </c>
      <c r="B1719" s="21">
        <v>45644</v>
      </c>
      <c r="C1719" s="22" t="s">
        <v>10862</v>
      </c>
      <c r="D1719" s="22" t="s">
        <v>10863</v>
      </c>
      <c r="E1719" s="22" t="s">
        <v>4409</v>
      </c>
      <c r="F1719" s="22" t="s">
        <v>691</v>
      </c>
      <c r="G1719" s="23">
        <v>7345050</v>
      </c>
      <c r="H1719" s="23">
        <v>0</v>
      </c>
      <c r="I1719" s="23">
        <v>616412618</v>
      </c>
      <c r="J1719" s="23">
        <v>0</v>
      </c>
      <c r="K1719" s="22" t="s">
        <v>1079</v>
      </c>
      <c r="L1719" s="22" t="s">
        <v>1080</v>
      </c>
      <c r="M1719" s="22" t="s">
        <v>3146</v>
      </c>
      <c r="N1719" s="22" t="s">
        <v>3523</v>
      </c>
      <c r="O1719" s="22" t="s">
        <v>3523</v>
      </c>
      <c r="P1719" s="22" t="s">
        <v>7936</v>
      </c>
      <c r="S1719" s="8" t="str">
        <f t="shared" si="100"/>
        <v>632_HHMGCty</v>
      </c>
      <c r="T1719" s="8">
        <f t="shared" si="101"/>
        <v>12</v>
      </c>
      <c r="U1719" t="s">
        <v>369</v>
      </c>
    </row>
    <row r="1720" spans="1:21" x14ac:dyDescent="0.25">
      <c r="A1720" s="21">
        <v>45644</v>
      </c>
      <c r="B1720" s="21">
        <v>45644</v>
      </c>
      <c r="C1720" s="22" t="s">
        <v>10864</v>
      </c>
      <c r="D1720" s="22" t="s">
        <v>10865</v>
      </c>
      <c r="E1720" s="22" t="s">
        <v>4409</v>
      </c>
      <c r="F1720" s="22" t="s">
        <v>691</v>
      </c>
      <c r="G1720" s="23">
        <v>3672525</v>
      </c>
      <c r="H1720" s="23">
        <v>0</v>
      </c>
      <c r="I1720" s="23">
        <v>620085143</v>
      </c>
      <c r="J1720" s="23">
        <v>0</v>
      </c>
      <c r="K1720" s="22" t="s">
        <v>4571</v>
      </c>
      <c r="L1720" s="22" t="s">
        <v>4572</v>
      </c>
      <c r="M1720" s="22" t="s">
        <v>3146</v>
      </c>
      <c r="N1720" s="22" t="s">
        <v>3523</v>
      </c>
      <c r="O1720" s="22" t="s">
        <v>3523</v>
      </c>
      <c r="P1720" s="22" t="s">
        <v>7936</v>
      </c>
      <c r="S1720" s="8" t="str">
        <f t="shared" si="100"/>
        <v>632_HHMGCty</v>
      </c>
      <c r="T1720" s="8">
        <f t="shared" si="101"/>
        <v>12</v>
      </c>
      <c r="U1720" t="s">
        <v>369</v>
      </c>
    </row>
    <row r="1721" spans="1:21" x14ac:dyDescent="0.25">
      <c r="A1721" s="21">
        <v>45644</v>
      </c>
      <c r="B1721" s="21">
        <v>45644</v>
      </c>
      <c r="C1721" s="22" t="s">
        <v>10866</v>
      </c>
      <c r="D1721" s="22" t="s">
        <v>10867</v>
      </c>
      <c r="E1721" s="22" t="s">
        <v>4409</v>
      </c>
      <c r="F1721" s="22" t="s">
        <v>691</v>
      </c>
      <c r="G1721" s="23">
        <v>16953065</v>
      </c>
      <c r="H1721" s="23">
        <v>0</v>
      </c>
      <c r="I1721" s="23">
        <v>637038208</v>
      </c>
      <c r="J1721" s="23">
        <v>0</v>
      </c>
      <c r="K1721" s="22" t="s">
        <v>736</v>
      </c>
      <c r="L1721" s="22" t="s">
        <v>737</v>
      </c>
      <c r="M1721" s="22" t="s">
        <v>3146</v>
      </c>
      <c r="N1721" s="22" t="s">
        <v>3311</v>
      </c>
      <c r="O1721" s="22" t="s">
        <v>3311</v>
      </c>
      <c r="P1721" s="22" t="s">
        <v>7936</v>
      </c>
      <c r="S1721" s="8" t="str">
        <f t="shared" si="100"/>
        <v>632_HHMGCty</v>
      </c>
      <c r="T1721" s="8">
        <f t="shared" si="101"/>
        <v>12</v>
      </c>
      <c r="U1721" t="s">
        <v>369</v>
      </c>
    </row>
    <row r="1722" spans="1:21" x14ac:dyDescent="0.25">
      <c r="A1722" s="21">
        <v>45644</v>
      </c>
      <c r="B1722" s="21">
        <v>45644</v>
      </c>
      <c r="C1722" s="22" t="s">
        <v>10868</v>
      </c>
      <c r="D1722" s="22" t="s">
        <v>10869</v>
      </c>
      <c r="E1722" s="22" t="s">
        <v>4409</v>
      </c>
      <c r="F1722" s="22" t="s">
        <v>691</v>
      </c>
      <c r="G1722" s="23">
        <v>1695307</v>
      </c>
      <c r="H1722" s="23">
        <v>0</v>
      </c>
      <c r="I1722" s="23">
        <v>638733515</v>
      </c>
      <c r="J1722" s="23">
        <v>0</v>
      </c>
      <c r="K1722" s="22" t="s">
        <v>736</v>
      </c>
      <c r="L1722" s="22" t="s">
        <v>737</v>
      </c>
      <c r="M1722" s="22" t="s">
        <v>3146</v>
      </c>
      <c r="N1722" s="22" t="s">
        <v>3311</v>
      </c>
      <c r="O1722" s="22" t="s">
        <v>3311</v>
      </c>
      <c r="P1722" s="22" t="s">
        <v>7936</v>
      </c>
      <c r="S1722" s="8" t="str">
        <f t="shared" si="100"/>
        <v>632_HHMGCty</v>
      </c>
      <c r="T1722" s="8">
        <f t="shared" si="101"/>
        <v>12</v>
      </c>
      <c r="U1722" t="s">
        <v>369</v>
      </c>
    </row>
    <row r="1723" spans="1:21" x14ac:dyDescent="0.25">
      <c r="A1723" s="21">
        <v>45644</v>
      </c>
      <c r="B1723" s="21">
        <v>45644</v>
      </c>
      <c r="C1723" s="22" t="s">
        <v>10870</v>
      </c>
      <c r="D1723" s="22" t="s">
        <v>10871</v>
      </c>
      <c r="E1723" s="22" t="s">
        <v>4409</v>
      </c>
      <c r="F1723" s="22" t="s">
        <v>691</v>
      </c>
      <c r="G1723" s="23">
        <v>1695307</v>
      </c>
      <c r="H1723" s="23">
        <v>0</v>
      </c>
      <c r="I1723" s="23">
        <v>640428822</v>
      </c>
      <c r="J1723" s="23">
        <v>0</v>
      </c>
      <c r="K1723" s="22" t="s">
        <v>3785</v>
      </c>
      <c r="L1723" s="22" t="s">
        <v>3786</v>
      </c>
      <c r="M1723" s="22" t="s">
        <v>3146</v>
      </c>
      <c r="N1723" s="22" t="s">
        <v>3311</v>
      </c>
      <c r="O1723" s="22" t="s">
        <v>3311</v>
      </c>
      <c r="P1723" s="22" t="s">
        <v>7936</v>
      </c>
      <c r="S1723" s="8" t="str">
        <f t="shared" si="100"/>
        <v>632_HHMGCty</v>
      </c>
      <c r="T1723" s="8">
        <f t="shared" si="101"/>
        <v>12</v>
      </c>
      <c r="U1723" t="s">
        <v>369</v>
      </c>
    </row>
    <row r="1724" spans="1:21" x14ac:dyDescent="0.25">
      <c r="A1724" s="21">
        <v>45644</v>
      </c>
      <c r="B1724" s="21">
        <v>45644</v>
      </c>
      <c r="C1724" s="22" t="s">
        <v>10872</v>
      </c>
      <c r="D1724" s="22" t="s">
        <v>10873</v>
      </c>
      <c r="E1724" s="22" t="s">
        <v>4409</v>
      </c>
      <c r="F1724" s="22" t="s">
        <v>691</v>
      </c>
      <c r="G1724" s="23">
        <v>847653</v>
      </c>
      <c r="H1724" s="23">
        <v>0</v>
      </c>
      <c r="I1724" s="23">
        <v>641276475</v>
      </c>
      <c r="J1724" s="23">
        <v>0</v>
      </c>
      <c r="K1724" s="22" t="s">
        <v>4571</v>
      </c>
      <c r="L1724" s="22" t="s">
        <v>4572</v>
      </c>
      <c r="M1724" s="22" t="s">
        <v>3146</v>
      </c>
      <c r="N1724" s="22" t="s">
        <v>3311</v>
      </c>
      <c r="O1724" s="22" t="s">
        <v>3311</v>
      </c>
      <c r="P1724" s="22" t="s">
        <v>7936</v>
      </c>
      <c r="S1724" s="8" t="str">
        <f t="shared" si="100"/>
        <v>632_HHMGCty</v>
      </c>
      <c r="T1724" s="8">
        <f t="shared" si="101"/>
        <v>12</v>
      </c>
      <c r="U1724" t="s">
        <v>369</v>
      </c>
    </row>
    <row r="1725" spans="1:21" x14ac:dyDescent="0.25">
      <c r="A1725" s="21">
        <v>45644</v>
      </c>
      <c r="B1725" s="21">
        <v>45644</v>
      </c>
      <c r="C1725" s="22" t="s">
        <v>10874</v>
      </c>
      <c r="D1725" s="22" t="s">
        <v>10875</v>
      </c>
      <c r="E1725" s="22" t="s">
        <v>4409</v>
      </c>
      <c r="F1725" s="22" t="s">
        <v>691</v>
      </c>
      <c r="G1725" s="23">
        <v>12399611</v>
      </c>
      <c r="H1725" s="23">
        <v>0</v>
      </c>
      <c r="I1725" s="23">
        <v>653676086</v>
      </c>
      <c r="J1725" s="23">
        <v>0</v>
      </c>
      <c r="K1725" s="22" t="s">
        <v>736</v>
      </c>
      <c r="L1725" s="22" t="s">
        <v>737</v>
      </c>
      <c r="M1725" s="22" t="s">
        <v>3146</v>
      </c>
      <c r="N1725" s="22" t="s">
        <v>3342</v>
      </c>
      <c r="O1725" s="22" t="s">
        <v>3342</v>
      </c>
      <c r="P1725" s="22" t="s">
        <v>7936</v>
      </c>
      <c r="S1725" s="8" t="str">
        <f t="shared" si="100"/>
        <v>632_HHMGCty</v>
      </c>
      <c r="T1725" s="8">
        <f t="shared" si="101"/>
        <v>12</v>
      </c>
      <c r="U1725" t="s">
        <v>369</v>
      </c>
    </row>
    <row r="1726" spans="1:21" x14ac:dyDescent="0.25">
      <c r="A1726" s="21">
        <v>45644</v>
      </c>
      <c r="B1726" s="21">
        <v>45644</v>
      </c>
      <c r="C1726" s="22" t="s">
        <v>10876</v>
      </c>
      <c r="D1726" s="22" t="s">
        <v>10877</v>
      </c>
      <c r="E1726" s="22" t="s">
        <v>4409</v>
      </c>
      <c r="F1726" s="22" t="s">
        <v>691</v>
      </c>
      <c r="G1726" s="23">
        <v>1239961</v>
      </c>
      <c r="H1726" s="23">
        <v>0</v>
      </c>
      <c r="I1726" s="23">
        <v>654916047</v>
      </c>
      <c r="J1726" s="23">
        <v>0</v>
      </c>
      <c r="K1726" s="22" t="s">
        <v>736</v>
      </c>
      <c r="L1726" s="22" t="s">
        <v>737</v>
      </c>
      <c r="M1726" s="22" t="s">
        <v>3146</v>
      </c>
      <c r="N1726" s="22" t="s">
        <v>3342</v>
      </c>
      <c r="O1726" s="22" t="s">
        <v>3342</v>
      </c>
      <c r="P1726" s="22" t="s">
        <v>7936</v>
      </c>
      <c r="S1726" s="8" t="str">
        <f t="shared" si="100"/>
        <v>632_HHMGCty</v>
      </c>
      <c r="T1726" s="8">
        <f t="shared" si="101"/>
        <v>12</v>
      </c>
      <c r="U1726" t="s">
        <v>369</v>
      </c>
    </row>
    <row r="1727" spans="1:21" x14ac:dyDescent="0.25">
      <c r="A1727" s="21">
        <v>45644</v>
      </c>
      <c r="B1727" s="21">
        <v>45644</v>
      </c>
      <c r="C1727" s="22" t="s">
        <v>10878</v>
      </c>
      <c r="D1727" s="22" t="s">
        <v>10879</v>
      </c>
      <c r="E1727" s="22" t="s">
        <v>4409</v>
      </c>
      <c r="F1727" s="22" t="s">
        <v>691</v>
      </c>
      <c r="G1727" s="23">
        <v>1239961</v>
      </c>
      <c r="H1727" s="23">
        <v>0</v>
      </c>
      <c r="I1727" s="23">
        <v>656156008</v>
      </c>
      <c r="J1727" s="23">
        <v>0</v>
      </c>
      <c r="K1727" s="22" t="s">
        <v>3785</v>
      </c>
      <c r="L1727" s="22" t="s">
        <v>3786</v>
      </c>
      <c r="M1727" s="22" t="s">
        <v>3146</v>
      </c>
      <c r="N1727" s="22" t="s">
        <v>3342</v>
      </c>
      <c r="O1727" s="22" t="s">
        <v>3342</v>
      </c>
      <c r="P1727" s="22" t="s">
        <v>7936</v>
      </c>
      <c r="S1727" s="8" t="str">
        <f t="shared" si="100"/>
        <v>632_HHMGCty</v>
      </c>
      <c r="T1727" s="8">
        <f t="shared" si="101"/>
        <v>12</v>
      </c>
      <c r="U1727" t="s">
        <v>369</v>
      </c>
    </row>
    <row r="1728" spans="1:21" x14ac:dyDescent="0.25">
      <c r="A1728" s="21">
        <v>45644</v>
      </c>
      <c r="B1728" s="21">
        <v>45644</v>
      </c>
      <c r="C1728" s="22" t="s">
        <v>10880</v>
      </c>
      <c r="D1728" s="22" t="s">
        <v>10881</v>
      </c>
      <c r="E1728" s="22" t="s">
        <v>4409</v>
      </c>
      <c r="F1728" s="22" t="s">
        <v>691</v>
      </c>
      <c r="G1728" s="23">
        <v>619980</v>
      </c>
      <c r="H1728" s="23">
        <v>0</v>
      </c>
      <c r="I1728" s="23">
        <v>656775988</v>
      </c>
      <c r="J1728" s="23">
        <v>0</v>
      </c>
      <c r="K1728" s="22" t="s">
        <v>4571</v>
      </c>
      <c r="L1728" s="22" t="s">
        <v>4572</v>
      </c>
      <c r="M1728" s="22" t="s">
        <v>3146</v>
      </c>
      <c r="N1728" s="22" t="s">
        <v>3342</v>
      </c>
      <c r="O1728" s="22" t="s">
        <v>3342</v>
      </c>
      <c r="P1728" s="22" t="s">
        <v>7936</v>
      </c>
      <c r="S1728" s="8" t="str">
        <f t="shared" si="100"/>
        <v>632_HHMGCty</v>
      </c>
      <c r="T1728" s="8">
        <f t="shared" si="101"/>
        <v>12</v>
      </c>
      <c r="U1728" t="s">
        <v>369</v>
      </c>
    </row>
    <row r="1729" spans="1:21" x14ac:dyDescent="0.25">
      <c r="A1729" s="21">
        <v>45644</v>
      </c>
      <c r="B1729" s="21">
        <v>45644</v>
      </c>
      <c r="C1729" s="22" t="s">
        <v>10882</v>
      </c>
      <c r="D1729" s="22" t="s">
        <v>10883</v>
      </c>
      <c r="E1729" s="22" t="s">
        <v>4409</v>
      </c>
      <c r="F1729" s="22" t="s">
        <v>691</v>
      </c>
      <c r="G1729" s="23">
        <v>6876330</v>
      </c>
      <c r="H1729" s="23">
        <v>0</v>
      </c>
      <c r="I1729" s="23">
        <v>663652318</v>
      </c>
      <c r="J1729" s="23">
        <v>0</v>
      </c>
      <c r="K1729" s="22" t="s">
        <v>777</v>
      </c>
      <c r="L1729" s="22" t="s">
        <v>778</v>
      </c>
      <c r="M1729" s="22" t="s">
        <v>3146</v>
      </c>
      <c r="N1729" s="22" t="s">
        <v>3339</v>
      </c>
      <c r="O1729" s="22" t="s">
        <v>3339</v>
      </c>
      <c r="P1729" s="22" t="s">
        <v>7936</v>
      </c>
      <c r="S1729" s="8" t="str">
        <f t="shared" si="100"/>
        <v>632_HHMGCty</v>
      </c>
      <c r="T1729" s="8">
        <f t="shared" si="101"/>
        <v>12</v>
      </c>
      <c r="U1729" t="s">
        <v>369</v>
      </c>
    </row>
    <row r="1730" spans="1:21" x14ac:dyDescent="0.25">
      <c r="A1730" s="21">
        <v>45644</v>
      </c>
      <c r="B1730" s="21">
        <v>45644</v>
      </c>
      <c r="C1730" s="22" t="s">
        <v>10884</v>
      </c>
      <c r="D1730" s="22" t="s">
        <v>10885</v>
      </c>
      <c r="E1730" s="22" t="s">
        <v>4409</v>
      </c>
      <c r="F1730" s="22" t="s">
        <v>691</v>
      </c>
      <c r="G1730" s="23">
        <v>6674085</v>
      </c>
      <c r="H1730" s="23">
        <v>0</v>
      </c>
      <c r="I1730" s="23">
        <v>670326403</v>
      </c>
      <c r="J1730" s="23">
        <v>0</v>
      </c>
      <c r="K1730" s="22" t="s">
        <v>736</v>
      </c>
      <c r="L1730" s="22" t="s">
        <v>737</v>
      </c>
      <c r="M1730" s="22" t="s">
        <v>3146</v>
      </c>
      <c r="N1730" s="22" t="s">
        <v>3339</v>
      </c>
      <c r="O1730" s="22" t="s">
        <v>3339</v>
      </c>
      <c r="P1730" s="22" t="s">
        <v>7936</v>
      </c>
      <c r="S1730" s="8" t="str">
        <f t="shared" si="100"/>
        <v>632_HHMGCty</v>
      </c>
      <c r="T1730" s="8">
        <f t="shared" si="101"/>
        <v>12</v>
      </c>
      <c r="U1730" t="s">
        <v>369</v>
      </c>
    </row>
    <row r="1731" spans="1:21" x14ac:dyDescent="0.25">
      <c r="A1731" s="21">
        <v>45644</v>
      </c>
      <c r="B1731" s="21">
        <v>45644</v>
      </c>
      <c r="C1731" s="22" t="s">
        <v>10886</v>
      </c>
      <c r="D1731" s="22" t="s">
        <v>10887</v>
      </c>
      <c r="E1731" s="22" t="s">
        <v>4409</v>
      </c>
      <c r="F1731" s="22" t="s">
        <v>691</v>
      </c>
      <c r="G1731" s="23">
        <v>6674085</v>
      </c>
      <c r="H1731" s="23">
        <v>0</v>
      </c>
      <c r="I1731" s="23">
        <v>677000488</v>
      </c>
      <c r="J1731" s="23">
        <v>0</v>
      </c>
      <c r="K1731" s="22" t="s">
        <v>3764</v>
      </c>
      <c r="L1731" s="22" t="s">
        <v>3765</v>
      </c>
      <c r="M1731" s="22" t="s">
        <v>3146</v>
      </c>
      <c r="N1731" s="22" t="s">
        <v>3339</v>
      </c>
      <c r="O1731" s="22" t="s">
        <v>3339</v>
      </c>
      <c r="P1731" s="22" t="s">
        <v>7936</v>
      </c>
      <c r="S1731" s="8" t="str">
        <f t="shared" si="100"/>
        <v>632_HHMGCty</v>
      </c>
      <c r="T1731" s="8">
        <f t="shared" si="101"/>
        <v>12</v>
      </c>
      <c r="U1731" t="s">
        <v>369</v>
      </c>
    </row>
    <row r="1732" spans="1:21" x14ac:dyDescent="0.25">
      <c r="A1732" s="21">
        <v>45644</v>
      </c>
      <c r="B1732" s="21">
        <v>45644</v>
      </c>
      <c r="C1732" s="22" t="s">
        <v>10888</v>
      </c>
      <c r="D1732" s="22" t="s">
        <v>10889</v>
      </c>
      <c r="E1732" s="22" t="s">
        <v>4409</v>
      </c>
      <c r="F1732" s="22" t="s">
        <v>691</v>
      </c>
      <c r="G1732" s="23">
        <v>2022450</v>
      </c>
      <c r="H1732" s="23">
        <v>0</v>
      </c>
      <c r="I1732" s="23">
        <v>679022938</v>
      </c>
      <c r="J1732" s="23">
        <v>0</v>
      </c>
      <c r="K1732" s="22" t="s">
        <v>736</v>
      </c>
      <c r="L1732" s="22" t="s">
        <v>737</v>
      </c>
      <c r="M1732" s="22" t="s">
        <v>3146</v>
      </c>
      <c r="N1732" s="22" t="s">
        <v>3339</v>
      </c>
      <c r="O1732" s="22" t="s">
        <v>3339</v>
      </c>
      <c r="P1732" s="22" t="s">
        <v>7936</v>
      </c>
      <c r="S1732" s="8" t="str">
        <f t="shared" si="100"/>
        <v>632_HHMGCty</v>
      </c>
      <c r="T1732" s="8">
        <f t="shared" si="101"/>
        <v>12</v>
      </c>
      <c r="U1732" t="s">
        <v>369</v>
      </c>
    </row>
    <row r="1733" spans="1:21" x14ac:dyDescent="0.25">
      <c r="A1733" s="21">
        <v>45644</v>
      </c>
      <c r="B1733" s="21">
        <v>45644</v>
      </c>
      <c r="C1733" s="22" t="s">
        <v>10890</v>
      </c>
      <c r="D1733" s="22" t="s">
        <v>10891</v>
      </c>
      <c r="E1733" s="22" t="s">
        <v>4409</v>
      </c>
      <c r="F1733" s="22" t="s">
        <v>691</v>
      </c>
      <c r="G1733" s="23">
        <v>2022450</v>
      </c>
      <c r="H1733" s="23">
        <v>0</v>
      </c>
      <c r="I1733" s="23">
        <v>681045388</v>
      </c>
      <c r="J1733" s="23">
        <v>0</v>
      </c>
      <c r="K1733" s="22" t="s">
        <v>3785</v>
      </c>
      <c r="L1733" s="22" t="s">
        <v>3786</v>
      </c>
      <c r="M1733" s="22" t="s">
        <v>3146</v>
      </c>
      <c r="N1733" s="22" t="s">
        <v>3339</v>
      </c>
      <c r="O1733" s="22" t="s">
        <v>3339</v>
      </c>
      <c r="P1733" s="22" t="s">
        <v>7936</v>
      </c>
      <c r="S1733" s="8" t="str">
        <f t="shared" si="100"/>
        <v>632_HHMGCty</v>
      </c>
      <c r="T1733" s="8">
        <f t="shared" si="101"/>
        <v>12</v>
      </c>
      <c r="U1733" t="s">
        <v>369</v>
      </c>
    </row>
    <row r="1734" spans="1:21" x14ac:dyDescent="0.25">
      <c r="A1734" s="21">
        <v>45644</v>
      </c>
      <c r="B1734" s="21">
        <v>45644</v>
      </c>
      <c r="C1734" s="22" t="s">
        <v>10892</v>
      </c>
      <c r="D1734" s="22" t="s">
        <v>10893</v>
      </c>
      <c r="E1734" s="22" t="s">
        <v>4409</v>
      </c>
      <c r="F1734" s="22" t="s">
        <v>691</v>
      </c>
      <c r="G1734" s="23">
        <v>1011225</v>
      </c>
      <c r="H1734" s="23">
        <v>0</v>
      </c>
      <c r="I1734" s="23">
        <v>682056613</v>
      </c>
      <c r="J1734" s="23">
        <v>0</v>
      </c>
      <c r="K1734" s="22" t="s">
        <v>4571</v>
      </c>
      <c r="L1734" s="22" t="s">
        <v>4572</v>
      </c>
      <c r="M1734" s="22" t="s">
        <v>3146</v>
      </c>
      <c r="N1734" s="22" t="s">
        <v>3339</v>
      </c>
      <c r="O1734" s="22" t="s">
        <v>3339</v>
      </c>
      <c r="P1734" s="22" t="s">
        <v>7936</v>
      </c>
      <c r="S1734" s="8" t="str">
        <f t="shared" si="100"/>
        <v>632_HHMGCty</v>
      </c>
      <c r="T1734" s="8">
        <f t="shared" si="101"/>
        <v>12</v>
      </c>
      <c r="U1734" t="s">
        <v>369</v>
      </c>
    </row>
    <row r="1735" spans="1:21" x14ac:dyDescent="0.25">
      <c r="A1735" s="21">
        <v>45644</v>
      </c>
      <c r="B1735" s="21">
        <v>45644</v>
      </c>
      <c r="C1735" s="22" t="s">
        <v>10894</v>
      </c>
      <c r="D1735" s="22" t="s">
        <v>10895</v>
      </c>
      <c r="E1735" s="22" t="s">
        <v>4409</v>
      </c>
      <c r="F1735" s="22" t="s">
        <v>691</v>
      </c>
      <c r="G1735" s="23">
        <v>17978919</v>
      </c>
      <c r="H1735" s="23">
        <v>0</v>
      </c>
      <c r="I1735" s="23">
        <v>700035532</v>
      </c>
      <c r="J1735" s="23">
        <v>0</v>
      </c>
      <c r="K1735" s="22" t="s">
        <v>732</v>
      </c>
      <c r="L1735" s="22" t="s">
        <v>733</v>
      </c>
      <c r="M1735" s="22" t="s">
        <v>3146</v>
      </c>
      <c r="N1735" s="22" t="s">
        <v>3336</v>
      </c>
      <c r="O1735" s="22" t="s">
        <v>3336</v>
      </c>
      <c r="P1735" s="22" t="s">
        <v>7936</v>
      </c>
      <c r="S1735" s="8" t="str">
        <f t="shared" si="100"/>
        <v>632_HHMGCty</v>
      </c>
      <c r="T1735" s="8">
        <f t="shared" si="101"/>
        <v>12</v>
      </c>
      <c r="U1735" t="s">
        <v>369</v>
      </c>
    </row>
    <row r="1736" spans="1:21" x14ac:dyDescent="0.25">
      <c r="A1736" s="21">
        <v>45644</v>
      </c>
      <c r="B1736" s="21">
        <v>45644</v>
      </c>
      <c r="C1736" s="22" t="s">
        <v>10896</v>
      </c>
      <c r="D1736" s="22" t="s">
        <v>10897</v>
      </c>
      <c r="E1736" s="22" t="s">
        <v>4409</v>
      </c>
      <c r="F1736" s="22" t="s">
        <v>691</v>
      </c>
      <c r="G1736" s="23">
        <v>1797892</v>
      </c>
      <c r="H1736" s="23">
        <v>0</v>
      </c>
      <c r="I1736" s="23">
        <v>701833424</v>
      </c>
      <c r="J1736" s="23">
        <v>0</v>
      </c>
      <c r="K1736" s="22" t="s">
        <v>10898</v>
      </c>
      <c r="L1736" s="22" t="s">
        <v>10899</v>
      </c>
      <c r="M1736" s="22" t="s">
        <v>3146</v>
      </c>
      <c r="N1736" s="22" t="s">
        <v>3336</v>
      </c>
      <c r="O1736" s="22" t="s">
        <v>3336</v>
      </c>
      <c r="P1736" s="22" t="s">
        <v>7936</v>
      </c>
      <c r="S1736" s="8" t="str">
        <f t="shared" si="100"/>
        <v>632_HHMGCty</v>
      </c>
      <c r="T1736" s="8">
        <f t="shared" si="101"/>
        <v>12</v>
      </c>
      <c r="U1736" t="s">
        <v>369</v>
      </c>
    </row>
    <row r="1737" spans="1:21" x14ac:dyDescent="0.25">
      <c r="A1737" s="21">
        <v>45644</v>
      </c>
      <c r="B1737" s="21">
        <v>45644</v>
      </c>
      <c r="C1737" s="22" t="s">
        <v>10900</v>
      </c>
      <c r="D1737" s="22" t="s">
        <v>10901</v>
      </c>
      <c r="E1737" s="22" t="s">
        <v>4409</v>
      </c>
      <c r="F1737" s="22" t="s">
        <v>691</v>
      </c>
      <c r="G1737" s="23">
        <v>1797892</v>
      </c>
      <c r="H1737" s="23">
        <v>0</v>
      </c>
      <c r="I1737" s="23">
        <v>703631316</v>
      </c>
      <c r="J1737" s="23">
        <v>0</v>
      </c>
      <c r="K1737" s="22" t="s">
        <v>3785</v>
      </c>
      <c r="L1737" s="22" t="s">
        <v>3786</v>
      </c>
      <c r="M1737" s="22" t="s">
        <v>3146</v>
      </c>
      <c r="N1737" s="22" t="s">
        <v>3336</v>
      </c>
      <c r="O1737" s="22" t="s">
        <v>3336</v>
      </c>
      <c r="P1737" s="22" t="s">
        <v>7936</v>
      </c>
      <c r="S1737" s="8" t="str">
        <f t="shared" si="100"/>
        <v>632_HHMGCty</v>
      </c>
      <c r="T1737" s="8">
        <f t="shared" si="101"/>
        <v>12</v>
      </c>
      <c r="U1737" t="s">
        <v>369</v>
      </c>
    </row>
    <row r="1738" spans="1:21" x14ac:dyDescent="0.25">
      <c r="A1738" s="21">
        <v>45644</v>
      </c>
      <c r="B1738" s="21">
        <v>45644</v>
      </c>
      <c r="C1738" s="22" t="s">
        <v>10902</v>
      </c>
      <c r="D1738" s="22" t="s">
        <v>10903</v>
      </c>
      <c r="E1738" s="22" t="s">
        <v>4409</v>
      </c>
      <c r="F1738" s="22" t="s">
        <v>691</v>
      </c>
      <c r="G1738" s="23">
        <v>898946</v>
      </c>
      <c r="H1738" s="23">
        <v>0</v>
      </c>
      <c r="I1738" s="23">
        <v>704530262</v>
      </c>
      <c r="J1738" s="23">
        <v>0</v>
      </c>
      <c r="K1738" s="22" t="s">
        <v>4571</v>
      </c>
      <c r="L1738" s="22" t="s">
        <v>4572</v>
      </c>
      <c r="M1738" s="22" t="s">
        <v>3146</v>
      </c>
      <c r="N1738" s="22" t="s">
        <v>3336</v>
      </c>
      <c r="O1738" s="22" t="s">
        <v>3336</v>
      </c>
      <c r="P1738" s="22" t="s">
        <v>7936</v>
      </c>
      <c r="S1738" s="8" t="str">
        <f t="shared" si="100"/>
        <v>632_HHMGCty</v>
      </c>
      <c r="T1738" s="8">
        <f t="shared" si="101"/>
        <v>12</v>
      </c>
      <c r="U1738" t="s">
        <v>369</v>
      </c>
    </row>
    <row r="1739" spans="1:21" x14ac:dyDescent="0.25">
      <c r="A1739" s="21">
        <v>45644</v>
      </c>
      <c r="B1739" s="21">
        <v>45644</v>
      </c>
      <c r="C1739" s="22" t="s">
        <v>10904</v>
      </c>
      <c r="D1739" s="22" t="s">
        <v>10905</v>
      </c>
      <c r="E1739" s="22" t="s">
        <v>4409</v>
      </c>
      <c r="F1739" s="22" t="s">
        <v>691</v>
      </c>
      <c r="G1739" s="23">
        <v>1062180</v>
      </c>
      <c r="H1739" s="23">
        <v>0</v>
      </c>
      <c r="I1739" s="23">
        <v>705592442</v>
      </c>
      <c r="J1739" s="23">
        <v>0</v>
      </c>
      <c r="K1739" s="22" t="s">
        <v>4633</v>
      </c>
      <c r="L1739" s="22" t="s">
        <v>4634</v>
      </c>
      <c r="M1739" s="22" t="s">
        <v>3146</v>
      </c>
      <c r="N1739" s="22" t="s">
        <v>3353</v>
      </c>
      <c r="O1739" s="22" t="s">
        <v>3353</v>
      </c>
      <c r="P1739" s="22" t="s">
        <v>7936</v>
      </c>
      <c r="S1739" s="8" t="str">
        <f t="shared" si="100"/>
        <v>632_HHMGCty</v>
      </c>
      <c r="T1739" s="8">
        <f t="shared" si="101"/>
        <v>12</v>
      </c>
      <c r="U1739" t="s">
        <v>369</v>
      </c>
    </row>
    <row r="1740" spans="1:21" x14ac:dyDescent="0.25">
      <c r="A1740" s="21">
        <v>45644</v>
      </c>
      <c r="B1740" s="21">
        <v>45644</v>
      </c>
      <c r="C1740" s="22" t="s">
        <v>10906</v>
      </c>
      <c r="D1740" s="22" t="s">
        <v>10907</v>
      </c>
      <c r="E1740" s="22" t="s">
        <v>4409</v>
      </c>
      <c r="F1740" s="22" t="s">
        <v>691</v>
      </c>
      <c r="G1740" s="23">
        <v>19119239</v>
      </c>
      <c r="H1740" s="23">
        <v>0</v>
      </c>
      <c r="I1740" s="23">
        <v>724711681</v>
      </c>
      <c r="J1740" s="23">
        <v>0</v>
      </c>
      <c r="K1740" s="22" t="s">
        <v>3931</v>
      </c>
      <c r="L1740" s="22" t="s">
        <v>3932</v>
      </c>
      <c r="M1740" s="22" t="s">
        <v>3146</v>
      </c>
      <c r="N1740" s="22" t="s">
        <v>3353</v>
      </c>
      <c r="O1740" s="22" t="s">
        <v>3353</v>
      </c>
      <c r="P1740" s="22" t="s">
        <v>7936</v>
      </c>
      <c r="S1740" s="8" t="str">
        <f t="shared" si="100"/>
        <v>632_HHMGCty</v>
      </c>
      <c r="T1740" s="8">
        <f t="shared" si="101"/>
        <v>12</v>
      </c>
      <c r="U1740" t="s">
        <v>369</v>
      </c>
    </row>
    <row r="1741" spans="1:21" x14ac:dyDescent="0.25">
      <c r="A1741" s="21">
        <v>45644</v>
      </c>
      <c r="B1741" s="21">
        <v>45644</v>
      </c>
      <c r="C1741" s="22" t="s">
        <v>10908</v>
      </c>
      <c r="D1741" s="22" t="s">
        <v>10909</v>
      </c>
      <c r="E1741" s="22" t="s">
        <v>4409</v>
      </c>
      <c r="F1741" s="22" t="s">
        <v>691</v>
      </c>
      <c r="G1741" s="23">
        <v>1062180</v>
      </c>
      <c r="H1741" s="23">
        <v>0</v>
      </c>
      <c r="I1741" s="23">
        <v>725773861</v>
      </c>
      <c r="J1741" s="23">
        <v>0</v>
      </c>
      <c r="K1741" s="22" t="s">
        <v>1025</v>
      </c>
      <c r="L1741" s="22" t="s">
        <v>1026</v>
      </c>
      <c r="M1741" s="22" t="s">
        <v>3146</v>
      </c>
      <c r="N1741" s="22" t="s">
        <v>3353</v>
      </c>
      <c r="O1741" s="22" t="s">
        <v>3353</v>
      </c>
      <c r="P1741" s="22" t="s">
        <v>7936</v>
      </c>
      <c r="S1741" s="8" t="str">
        <f t="shared" si="100"/>
        <v>632_HHMGCty</v>
      </c>
      <c r="T1741" s="8">
        <f t="shared" si="101"/>
        <v>12</v>
      </c>
      <c r="U1741" t="s">
        <v>369</v>
      </c>
    </row>
    <row r="1742" spans="1:21" x14ac:dyDescent="0.25">
      <c r="A1742" s="21">
        <v>45644</v>
      </c>
      <c r="B1742" s="21">
        <v>45644</v>
      </c>
      <c r="C1742" s="22" t="s">
        <v>10910</v>
      </c>
      <c r="D1742" s="22" t="s">
        <v>10911</v>
      </c>
      <c r="E1742" s="22" t="s">
        <v>4409</v>
      </c>
      <c r="F1742" s="22" t="s">
        <v>691</v>
      </c>
      <c r="G1742" s="23">
        <v>2124360</v>
      </c>
      <c r="H1742" s="23">
        <v>0</v>
      </c>
      <c r="I1742" s="23">
        <v>727898221</v>
      </c>
      <c r="J1742" s="23">
        <v>0</v>
      </c>
      <c r="K1742" s="22" t="s">
        <v>4633</v>
      </c>
      <c r="L1742" s="22" t="s">
        <v>4634</v>
      </c>
      <c r="M1742" s="22" t="s">
        <v>3146</v>
      </c>
      <c r="N1742" s="22" t="s">
        <v>3353</v>
      </c>
      <c r="O1742" s="22" t="s">
        <v>3353</v>
      </c>
      <c r="P1742" s="22" t="s">
        <v>7936</v>
      </c>
      <c r="S1742" s="8" t="str">
        <f t="shared" si="100"/>
        <v>632_HHMGCty</v>
      </c>
      <c r="T1742" s="8">
        <f t="shared" si="101"/>
        <v>12</v>
      </c>
      <c r="U1742" t="s">
        <v>369</v>
      </c>
    </row>
    <row r="1743" spans="1:21" x14ac:dyDescent="0.25">
      <c r="A1743" s="21">
        <v>45644</v>
      </c>
      <c r="B1743" s="21">
        <v>45644</v>
      </c>
      <c r="C1743" s="22" t="s">
        <v>10912</v>
      </c>
      <c r="D1743" s="22" t="s">
        <v>10913</v>
      </c>
      <c r="E1743" s="22" t="s">
        <v>4409</v>
      </c>
      <c r="F1743" s="22" t="s">
        <v>691</v>
      </c>
      <c r="G1743" s="23">
        <v>2124360</v>
      </c>
      <c r="H1743" s="23">
        <v>0</v>
      </c>
      <c r="I1743" s="23">
        <v>730022581</v>
      </c>
      <c r="J1743" s="23">
        <v>0</v>
      </c>
      <c r="K1743" s="22" t="s">
        <v>8148</v>
      </c>
      <c r="L1743" s="22" t="s">
        <v>5176</v>
      </c>
      <c r="M1743" s="22" t="s">
        <v>3146</v>
      </c>
      <c r="N1743" s="22" t="s">
        <v>3353</v>
      </c>
      <c r="O1743" s="22" t="s">
        <v>3353</v>
      </c>
      <c r="P1743" s="22" t="s">
        <v>7936</v>
      </c>
      <c r="S1743" s="8" t="str">
        <f t="shared" si="100"/>
        <v>632_HHMGCty</v>
      </c>
      <c r="T1743" s="8">
        <f t="shared" si="101"/>
        <v>12</v>
      </c>
      <c r="U1743" t="s">
        <v>369</v>
      </c>
    </row>
    <row r="1744" spans="1:21" x14ac:dyDescent="0.25">
      <c r="A1744" s="21">
        <v>45644</v>
      </c>
      <c r="B1744" s="21">
        <v>45644</v>
      </c>
      <c r="C1744" s="22" t="s">
        <v>10914</v>
      </c>
      <c r="D1744" s="22" t="s">
        <v>10915</v>
      </c>
      <c r="E1744" s="22" t="s">
        <v>4409</v>
      </c>
      <c r="F1744" s="22" t="s">
        <v>691</v>
      </c>
      <c r="G1744" s="23">
        <v>1062180</v>
      </c>
      <c r="H1744" s="23">
        <v>0</v>
      </c>
      <c r="I1744" s="23">
        <v>731084761</v>
      </c>
      <c r="J1744" s="23">
        <v>0</v>
      </c>
      <c r="K1744" s="22" t="s">
        <v>4571</v>
      </c>
      <c r="L1744" s="22" t="s">
        <v>4572</v>
      </c>
      <c r="M1744" s="22" t="s">
        <v>3146</v>
      </c>
      <c r="N1744" s="22" t="s">
        <v>3353</v>
      </c>
      <c r="O1744" s="22" t="s">
        <v>3353</v>
      </c>
      <c r="P1744" s="22" t="s">
        <v>7936</v>
      </c>
      <c r="S1744" s="8" t="str">
        <f t="shared" si="100"/>
        <v>632_HHMGCty</v>
      </c>
      <c r="T1744" s="8">
        <f t="shared" si="101"/>
        <v>12</v>
      </c>
      <c r="U1744" t="s">
        <v>369</v>
      </c>
    </row>
    <row r="1745" spans="1:21" x14ac:dyDescent="0.25">
      <c r="A1745" s="21">
        <v>45644</v>
      </c>
      <c r="B1745" s="21">
        <v>45644</v>
      </c>
      <c r="C1745" s="22" t="s">
        <v>10916</v>
      </c>
      <c r="D1745" s="22" t="s">
        <v>10917</v>
      </c>
      <c r="E1745" s="22" t="s">
        <v>4409</v>
      </c>
      <c r="F1745" s="22" t="s">
        <v>691</v>
      </c>
      <c r="G1745" s="23">
        <v>15583319</v>
      </c>
      <c r="H1745" s="23">
        <v>0</v>
      </c>
      <c r="I1745" s="23">
        <v>746668080</v>
      </c>
      <c r="J1745" s="23">
        <v>0</v>
      </c>
      <c r="K1745" s="22" t="s">
        <v>732</v>
      </c>
      <c r="L1745" s="22" t="s">
        <v>733</v>
      </c>
      <c r="M1745" s="22" t="s">
        <v>3146</v>
      </c>
      <c r="N1745" s="22" t="s">
        <v>3330</v>
      </c>
      <c r="O1745" s="22" t="s">
        <v>3330</v>
      </c>
      <c r="P1745" s="22" t="s">
        <v>7936</v>
      </c>
      <c r="S1745" s="8" t="str">
        <f t="shared" si="100"/>
        <v>632_HHMGCty</v>
      </c>
      <c r="T1745" s="8">
        <f t="shared" si="101"/>
        <v>12</v>
      </c>
      <c r="U1745" t="s">
        <v>369</v>
      </c>
    </row>
    <row r="1746" spans="1:21" x14ac:dyDescent="0.25">
      <c r="A1746" s="21">
        <v>45644</v>
      </c>
      <c r="B1746" s="21">
        <v>45644</v>
      </c>
      <c r="C1746" s="22" t="s">
        <v>10918</v>
      </c>
      <c r="D1746" s="22" t="s">
        <v>10919</v>
      </c>
      <c r="E1746" s="22" t="s">
        <v>4409</v>
      </c>
      <c r="F1746" s="22" t="s">
        <v>691</v>
      </c>
      <c r="G1746" s="23">
        <v>1558331</v>
      </c>
      <c r="H1746" s="23">
        <v>0</v>
      </c>
      <c r="I1746" s="23">
        <v>748226411</v>
      </c>
      <c r="J1746" s="23">
        <v>0</v>
      </c>
      <c r="K1746" s="22" t="s">
        <v>8148</v>
      </c>
      <c r="L1746" s="22" t="s">
        <v>5176</v>
      </c>
      <c r="M1746" s="22" t="s">
        <v>3146</v>
      </c>
      <c r="N1746" s="22" t="s">
        <v>3330</v>
      </c>
      <c r="O1746" s="22" t="s">
        <v>3330</v>
      </c>
      <c r="P1746" s="22" t="s">
        <v>7936</v>
      </c>
      <c r="S1746" s="8" t="str">
        <f t="shared" si="100"/>
        <v>632_HHMGCty</v>
      </c>
      <c r="T1746" s="8">
        <f t="shared" si="101"/>
        <v>12</v>
      </c>
      <c r="U1746" t="s">
        <v>369</v>
      </c>
    </row>
    <row r="1747" spans="1:21" x14ac:dyDescent="0.25">
      <c r="A1747" s="21">
        <v>45644</v>
      </c>
      <c r="B1747" s="21">
        <v>45644</v>
      </c>
      <c r="C1747" s="22" t="s">
        <v>10920</v>
      </c>
      <c r="D1747" s="22" t="s">
        <v>10921</v>
      </c>
      <c r="E1747" s="22" t="s">
        <v>4409</v>
      </c>
      <c r="F1747" s="22" t="s">
        <v>691</v>
      </c>
      <c r="G1747" s="23">
        <v>1558331</v>
      </c>
      <c r="H1747" s="23">
        <v>0</v>
      </c>
      <c r="I1747" s="23">
        <v>749784742</v>
      </c>
      <c r="J1747" s="23">
        <v>0</v>
      </c>
      <c r="K1747" s="22" t="s">
        <v>3785</v>
      </c>
      <c r="L1747" s="22" t="s">
        <v>3786</v>
      </c>
      <c r="M1747" s="22" t="s">
        <v>3146</v>
      </c>
      <c r="N1747" s="22" t="s">
        <v>3330</v>
      </c>
      <c r="O1747" s="22" t="s">
        <v>3330</v>
      </c>
      <c r="P1747" s="22" t="s">
        <v>7936</v>
      </c>
      <c r="S1747" s="8" t="str">
        <f t="shared" si="100"/>
        <v>632_HHMGCty</v>
      </c>
      <c r="T1747" s="8">
        <f t="shared" si="101"/>
        <v>12</v>
      </c>
      <c r="U1747" t="s">
        <v>369</v>
      </c>
    </row>
    <row r="1748" spans="1:21" x14ac:dyDescent="0.25">
      <c r="A1748" s="21">
        <v>45644</v>
      </c>
      <c r="B1748" s="21">
        <v>45644</v>
      </c>
      <c r="C1748" s="22" t="s">
        <v>10922</v>
      </c>
      <c r="D1748" s="22" t="s">
        <v>10923</v>
      </c>
      <c r="E1748" s="22" t="s">
        <v>4409</v>
      </c>
      <c r="F1748" s="22" t="s">
        <v>691</v>
      </c>
      <c r="G1748" s="23">
        <v>779166</v>
      </c>
      <c r="H1748" s="23">
        <v>0</v>
      </c>
      <c r="I1748" s="23">
        <v>750563908</v>
      </c>
      <c r="J1748" s="23">
        <v>0</v>
      </c>
      <c r="K1748" s="22" t="s">
        <v>4571</v>
      </c>
      <c r="L1748" s="22" t="s">
        <v>4572</v>
      </c>
      <c r="M1748" s="22" t="s">
        <v>3146</v>
      </c>
      <c r="N1748" s="22" t="s">
        <v>3330</v>
      </c>
      <c r="O1748" s="22" t="s">
        <v>3330</v>
      </c>
      <c r="P1748" s="22" t="s">
        <v>7936</v>
      </c>
      <c r="S1748" s="8" t="str">
        <f t="shared" si="100"/>
        <v>632_HHMGCty</v>
      </c>
      <c r="T1748" s="8">
        <f t="shared" si="101"/>
        <v>12</v>
      </c>
      <c r="U1748" t="s">
        <v>369</v>
      </c>
    </row>
    <row r="1749" spans="1:21" x14ac:dyDescent="0.25">
      <c r="A1749" s="21">
        <v>45644</v>
      </c>
      <c r="B1749" s="21">
        <v>45644</v>
      </c>
      <c r="C1749" s="22" t="s">
        <v>10924</v>
      </c>
      <c r="D1749" s="22" t="s">
        <v>10925</v>
      </c>
      <c r="E1749" s="22" t="s">
        <v>4409</v>
      </c>
      <c r="F1749" s="22" t="s">
        <v>691</v>
      </c>
      <c r="G1749" s="23">
        <v>11909680</v>
      </c>
      <c r="H1749" s="23">
        <v>0</v>
      </c>
      <c r="I1749" s="23">
        <v>762473588</v>
      </c>
      <c r="J1749" s="23">
        <v>0</v>
      </c>
      <c r="K1749" s="22" t="s">
        <v>8148</v>
      </c>
      <c r="L1749" s="22" t="s">
        <v>5176</v>
      </c>
      <c r="M1749" s="22" t="s">
        <v>3146</v>
      </c>
      <c r="N1749" s="22" t="s">
        <v>3844</v>
      </c>
      <c r="O1749" s="22" t="s">
        <v>3844</v>
      </c>
      <c r="P1749" s="22" t="s">
        <v>7936</v>
      </c>
      <c r="S1749" s="8" t="str">
        <f t="shared" si="100"/>
        <v>632_HHMGCty</v>
      </c>
      <c r="T1749" s="8">
        <f t="shared" si="101"/>
        <v>12</v>
      </c>
      <c r="U1749" t="s">
        <v>369</v>
      </c>
    </row>
    <row r="1750" spans="1:21" x14ac:dyDescent="0.25">
      <c r="A1750" s="21">
        <v>45644</v>
      </c>
      <c r="B1750" s="21">
        <v>45644</v>
      </c>
      <c r="C1750" s="22" t="s">
        <v>10926</v>
      </c>
      <c r="D1750" s="22" t="s">
        <v>10927</v>
      </c>
      <c r="E1750" s="22" t="s">
        <v>4409</v>
      </c>
      <c r="F1750" s="22" t="s">
        <v>691</v>
      </c>
      <c r="G1750" s="23">
        <v>1190968</v>
      </c>
      <c r="H1750" s="23">
        <v>0</v>
      </c>
      <c r="I1750" s="23">
        <v>763664556</v>
      </c>
      <c r="J1750" s="23">
        <v>0</v>
      </c>
      <c r="K1750" s="22" t="s">
        <v>10898</v>
      </c>
      <c r="L1750" s="22" t="s">
        <v>10899</v>
      </c>
      <c r="M1750" s="22" t="s">
        <v>3146</v>
      </c>
      <c r="N1750" s="22" t="s">
        <v>3844</v>
      </c>
      <c r="O1750" s="22" t="s">
        <v>3844</v>
      </c>
      <c r="P1750" s="22" t="s">
        <v>7936</v>
      </c>
      <c r="S1750" s="8" t="str">
        <f t="shared" si="100"/>
        <v>632_HHMGCty</v>
      </c>
      <c r="T1750" s="8">
        <f t="shared" si="101"/>
        <v>12</v>
      </c>
      <c r="U1750" t="s">
        <v>369</v>
      </c>
    </row>
    <row r="1751" spans="1:21" x14ac:dyDescent="0.25">
      <c r="A1751" s="21">
        <v>45644</v>
      </c>
      <c r="B1751" s="21">
        <v>45644</v>
      </c>
      <c r="C1751" s="22" t="s">
        <v>10928</v>
      </c>
      <c r="D1751" s="22" t="s">
        <v>10929</v>
      </c>
      <c r="E1751" s="22" t="s">
        <v>4409</v>
      </c>
      <c r="F1751" s="22" t="s">
        <v>691</v>
      </c>
      <c r="G1751" s="23">
        <v>1190968</v>
      </c>
      <c r="H1751" s="23">
        <v>0</v>
      </c>
      <c r="I1751" s="23">
        <v>764855524</v>
      </c>
      <c r="J1751" s="23">
        <v>0</v>
      </c>
      <c r="K1751" s="22" t="s">
        <v>8148</v>
      </c>
      <c r="L1751" s="22" t="s">
        <v>5176</v>
      </c>
      <c r="M1751" s="22" t="s">
        <v>3146</v>
      </c>
      <c r="N1751" s="22" t="s">
        <v>3844</v>
      </c>
      <c r="O1751" s="22" t="s">
        <v>3844</v>
      </c>
      <c r="P1751" s="22" t="s">
        <v>7936</v>
      </c>
      <c r="S1751" s="8" t="str">
        <f t="shared" si="100"/>
        <v>632_HHMGCty</v>
      </c>
      <c r="T1751" s="8">
        <f t="shared" si="101"/>
        <v>12</v>
      </c>
      <c r="U1751" t="s">
        <v>369</v>
      </c>
    </row>
    <row r="1752" spans="1:21" x14ac:dyDescent="0.25">
      <c r="A1752" s="21">
        <v>45644</v>
      </c>
      <c r="B1752" s="21">
        <v>45644</v>
      </c>
      <c r="C1752" s="22" t="s">
        <v>10930</v>
      </c>
      <c r="D1752" s="22" t="s">
        <v>10931</v>
      </c>
      <c r="E1752" s="22" t="s">
        <v>4409</v>
      </c>
      <c r="F1752" s="22" t="s">
        <v>691</v>
      </c>
      <c r="G1752" s="23">
        <v>595484</v>
      </c>
      <c r="H1752" s="23">
        <v>0</v>
      </c>
      <c r="I1752" s="23">
        <v>765451008</v>
      </c>
      <c r="J1752" s="23">
        <v>0</v>
      </c>
      <c r="K1752" s="22" t="s">
        <v>4571</v>
      </c>
      <c r="L1752" s="22" t="s">
        <v>4572</v>
      </c>
      <c r="M1752" s="22" t="s">
        <v>3146</v>
      </c>
      <c r="N1752" s="22" t="s">
        <v>3844</v>
      </c>
      <c r="O1752" s="22" t="s">
        <v>3844</v>
      </c>
      <c r="P1752" s="22" t="s">
        <v>7936</v>
      </c>
      <c r="S1752" s="8" t="str">
        <f t="shared" si="100"/>
        <v>632_HHMGCty</v>
      </c>
      <c r="T1752" s="8">
        <f t="shared" si="101"/>
        <v>12</v>
      </c>
      <c r="U1752" t="s">
        <v>369</v>
      </c>
    </row>
    <row r="1753" spans="1:21" x14ac:dyDescent="0.25">
      <c r="A1753" s="21">
        <v>45644</v>
      </c>
      <c r="B1753" s="21">
        <v>45644</v>
      </c>
      <c r="C1753" s="22" t="s">
        <v>10932</v>
      </c>
      <c r="D1753" s="22" t="s">
        <v>10933</v>
      </c>
      <c r="E1753" s="22" t="s">
        <v>4409</v>
      </c>
      <c r="F1753" s="22" t="s">
        <v>691</v>
      </c>
      <c r="G1753" s="23">
        <v>25315151</v>
      </c>
      <c r="H1753" s="23">
        <v>0</v>
      </c>
      <c r="I1753" s="23">
        <v>790766159</v>
      </c>
      <c r="J1753" s="23">
        <v>0</v>
      </c>
      <c r="K1753" s="22" t="s">
        <v>10898</v>
      </c>
      <c r="L1753" s="22" t="s">
        <v>10899</v>
      </c>
      <c r="M1753" s="22" t="s">
        <v>3146</v>
      </c>
      <c r="N1753" s="22" t="s">
        <v>8222</v>
      </c>
      <c r="O1753" s="22" t="s">
        <v>8222</v>
      </c>
      <c r="P1753" s="22" t="s">
        <v>7936</v>
      </c>
      <c r="S1753" s="8" t="str">
        <f t="shared" si="100"/>
        <v>632_HHMGCty</v>
      </c>
      <c r="T1753" s="8">
        <f t="shared" si="101"/>
        <v>12</v>
      </c>
      <c r="U1753" t="s">
        <v>369</v>
      </c>
    </row>
    <row r="1754" spans="1:21" x14ac:dyDescent="0.25">
      <c r="A1754" s="21">
        <v>45644</v>
      </c>
      <c r="B1754" s="21">
        <v>45644</v>
      </c>
      <c r="C1754" s="22" t="s">
        <v>10934</v>
      </c>
      <c r="D1754" s="22" t="s">
        <v>10935</v>
      </c>
      <c r="E1754" s="22" t="s">
        <v>4409</v>
      </c>
      <c r="F1754" s="22" t="s">
        <v>691</v>
      </c>
      <c r="G1754" s="23">
        <v>2531516</v>
      </c>
      <c r="H1754" s="23">
        <v>0</v>
      </c>
      <c r="I1754" s="23">
        <v>793297675</v>
      </c>
      <c r="J1754" s="23">
        <v>0</v>
      </c>
      <c r="K1754" s="22" t="s">
        <v>10898</v>
      </c>
      <c r="L1754" s="22" t="s">
        <v>10899</v>
      </c>
      <c r="M1754" s="22" t="s">
        <v>3146</v>
      </c>
      <c r="N1754" s="22" t="s">
        <v>8222</v>
      </c>
      <c r="O1754" s="22" t="s">
        <v>8222</v>
      </c>
      <c r="P1754" s="22" t="s">
        <v>7936</v>
      </c>
      <c r="S1754" s="8" t="str">
        <f t="shared" si="100"/>
        <v>632_HHMGCty</v>
      </c>
      <c r="T1754" s="8">
        <f t="shared" si="101"/>
        <v>12</v>
      </c>
      <c r="U1754" t="s">
        <v>369</v>
      </c>
    </row>
    <row r="1755" spans="1:21" x14ac:dyDescent="0.25">
      <c r="A1755" s="21">
        <v>45644</v>
      </c>
      <c r="B1755" s="21">
        <v>45644</v>
      </c>
      <c r="C1755" s="22" t="s">
        <v>10936</v>
      </c>
      <c r="D1755" s="22" t="s">
        <v>10937</v>
      </c>
      <c r="E1755" s="22" t="s">
        <v>4409</v>
      </c>
      <c r="F1755" s="22" t="s">
        <v>691</v>
      </c>
      <c r="G1755" s="23">
        <v>2531516</v>
      </c>
      <c r="H1755" s="23">
        <v>0</v>
      </c>
      <c r="I1755" s="23">
        <v>795829191</v>
      </c>
      <c r="J1755" s="23">
        <v>0</v>
      </c>
      <c r="K1755" s="22" t="s">
        <v>3785</v>
      </c>
      <c r="L1755" s="22" t="s">
        <v>3786</v>
      </c>
      <c r="M1755" s="22" t="s">
        <v>3146</v>
      </c>
      <c r="N1755" s="22" t="s">
        <v>8222</v>
      </c>
      <c r="O1755" s="22" t="s">
        <v>8222</v>
      </c>
      <c r="P1755" s="22" t="s">
        <v>7936</v>
      </c>
      <c r="S1755" s="8" t="str">
        <f t="shared" si="100"/>
        <v>632_HHMGCty</v>
      </c>
      <c r="T1755" s="8">
        <f t="shared" si="101"/>
        <v>12</v>
      </c>
      <c r="U1755" t="s">
        <v>369</v>
      </c>
    </row>
    <row r="1756" spans="1:21" x14ac:dyDescent="0.25">
      <c r="A1756" s="21">
        <v>45644</v>
      </c>
      <c r="B1756" s="21">
        <v>45644</v>
      </c>
      <c r="C1756" s="22" t="s">
        <v>10938</v>
      </c>
      <c r="D1756" s="22" t="s">
        <v>10939</v>
      </c>
      <c r="E1756" s="22" t="s">
        <v>4409</v>
      </c>
      <c r="F1756" s="22" t="s">
        <v>691</v>
      </c>
      <c r="G1756" s="23">
        <v>1265758</v>
      </c>
      <c r="H1756" s="23">
        <v>0</v>
      </c>
      <c r="I1756" s="23">
        <v>797094949</v>
      </c>
      <c r="J1756" s="23">
        <v>0</v>
      </c>
      <c r="K1756" s="22" t="s">
        <v>4571</v>
      </c>
      <c r="L1756" s="22" t="s">
        <v>4572</v>
      </c>
      <c r="M1756" s="22" t="s">
        <v>3146</v>
      </c>
      <c r="N1756" s="22" t="s">
        <v>8222</v>
      </c>
      <c r="O1756" s="22" t="s">
        <v>8222</v>
      </c>
      <c r="P1756" s="22" t="s">
        <v>7936</v>
      </c>
      <c r="S1756" s="8" t="str">
        <f t="shared" si="100"/>
        <v>632_HHMGCty</v>
      </c>
      <c r="T1756" s="8">
        <f t="shared" si="101"/>
        <v>12</v>
      </c>
      <c r="U1756" t="s">
        <v>369</v>
      </c>
    </row>
    <row r="1757" spans="1:21" x14ac:dyDescent="0.25">
      <c r="A1757" s="21">
        <v>45644</v>
      </c>
      <c r="B1757" s="21">
        <v>45644</v>
      </c>
      <c r="C1757" s="22" t="s">
        <v>10940</v>
      </c>
      <c r="D1757" s="22" t="s">
        <v>10941</v>
      </c>
      <c r="E1757" s="22" t="s">
        <v>4409</v>
      </c>
      <c r="F1757" s="22" t="s">
        <v>691</v>
      </c>
      <c r="G1757" s="23">
        <v>58940522</v>
      </c>
      <c r="H1757" s="23">
        <v>0</v>
      </c>
      <c r="I1757" s="23">
        <v>856035471</v>
      </c>
      <c r="J1757" s="23">
        <v>0</v>
      </c>
      <c r="K1757" s="22" t="s">
        <v>3785</v>
      </c>
      <c r="L1757" s="22" t="s">
        <v>3786</v>
      </c>
      <c r="M1757" s="22" t="s">
        <v>3146</v>
      </c>
      <c r="N1757" s="22" t="s">
        <v>3390</v>
      </c>
      <c r="O1757" s="22" t="s">
        <v>3390</v>
      </c>
      <c r="P1757" s="22" t="s">
        <v>7936</v>
      </c>
      <c r="S1757" s="8" t="str">
        <f t="shared" si="100"/>
        <v>632_HHMGCty</v>
      </c>
      <c r="T1757" s="8">
        <f t="shared" si="101"/>
        <v>12</v>
      </c>
      <c r="U1757" t="s">
        <v>369</v>
      </c>
    </row>
    <row r="1758" spans="1:21" x14ac:dyDescent="0.25">
      <c r="A1758" s="21">
        <v>45644</v>
      </c>
      <c r="B1758" s="21">
        <v>45644</v>
      </c>
      <c r="C1758" s="22" t="s">
        <v>10942</v>
      </c>
      <c r="D1758" s="22" t="s">
        <v>10943</v>
      </c>
      <c r="E1758" s="22" t="s">
        <v>4409</v>
      </c>
      <c r="F1758" s="22" t="s">
        <v>691</v>
      </c>
      <c r="G1758" s="23">
        <v>5894053</v>
      </c>
      <c r="H1758" s="23">
        <v>0</v>
      </c>
      <c r="I1758" s="23">
        <v>861929524</v>
      </c>
      <c r="J1758" s="23">
        <v>0</v>
      </c>
      <c r="K1758" s="22" t="s">
        <v>3785</v>
      </c>
      <c r="L1758" s="22" t="s">
        <v>3786</v>
      </c>
      <c r="M1758" s="22" t="s">
        <v>3146</v>
      </c>
      <c r="N1758" s="22" t="s">
        <v>3390</v>
      </c>
      <c r="O1758" s="22" t="s">
        <v>3390</v>
      </c>
      <c r="P1758" s="22" t="s">
        <v>7936</v>
      </c>
      <c r="S1758" s="8" t="str">
        <f t="shared" si="100"/>
        <v>632_HHMGCty</v>
      </c>
      <c r="T1758" s="8">
        <f t="shared" si="101"/>
        <v>12</v>
      </c>
      <c r="U1758" t="s">
        <v>369</v>
      </c>
    </row>
    <row r="1759" spans="1:21" x14ac:dyDescent="0.25">
      <c r="A1759" s="21">
        <v>45644</v>
      </c>
      <c r="B1759" s="21">
        <v>45644</v>
      </c>
      <c r="C1759" s="22" t="s">
        <v>10944</v>
      </c>
      <c r="D1759" s="22" t="s">
        <v>10945</v>
      </c>
      <c r="E1759" s="22" t="s">
        <v>4409</v>
      </c>
      <c r="F1759" s="22" t="s">
        <v>691</v>
      </c>
      <c r="G1759" s="23">
        <v>5894053</v>
      </c>
      <c r="H1759" s="23">
        <v>0</v>
      </c>
      <c r="I1759" s="23">
        <v>867823577</v>
      </c>
      <c r="J1759" s="23">
        <v>0</v>
      </c>
      <c r="K1759" s="22" t="s">
        <v>3785</v>
      </c>
      <c r="L1759" s="22" t="s">
        <v>3786</v>
      </c>
      <c r="M1759" s="22" t="s">
        <v>3146</v>
      </c>
      <c r="N1759" s="22" t="s">
        <v>3390</v>
      </c>
      <c r="O1759" s="22" t="s">
        <v>3390</v>
      </c>
      <c r="P1759" s="22" t="s">
        <v>7936</v>
      </c>
      <c r="S1759" s="8" t="str">
        <f t="shared" si="100"/>
        <v>632_HHMGCty</v>
      </c>
      <c r="T1759" s="8">
        <f t="shared" si="101"/>
        <v>12</v>
      </c>
      <c r="U1759" t="s">
        <v>369</v>
      </c>
    </row>
    <row r="1760" spans="1:21" x14ac:dyDescent="0.25">
      <c r="A1760" s="21">
        <v>45644</v>
      </c>
      <c r="B1760" s="21">
        <v>45644</v>
      </c>
      <c r="C1760" s="22" t="s">
        <v>10946</v>
      </c>
      <c r="D1760" s="22" t="s">
        <v>10947</v>
      </c>
      <c r="E1760" s="22" t="s">
        <v>4409</v>
      </c>
      <c r="F1760" s="22" t="s">
        <v>691</v>
      </c>
      <c r="G1760" s="23">
        <v>2947026</v>
      </c>
      <c r="H1760" s="23">
        <v>0</v>
      </c>
      <c r="I1760" s="23">
        <v>870770603</v>
      </c>
      <c r="J1760" s="23">
        <v>0</v>
      </c>
      <c r="K1760" s="22" t="s">
        <v>4571</v>
      </c>
      <c r="L1760" s="22" t="s">
        <v>4572</v>
      </c>
      <c r="M1760" s="22" t="s">
        <v>3146</v>
      </c>
      <c r="N1760" s="22" t="s">
        <v>3390</v>
      </c>
      <c r="O1760" s="22" t="s">
        <v>3390</v>
      </c>
      <c r="P1760" s="22" t="s">
        <v>7936</v>
      </c>
      <c r="S1760" s="8" t="str">
        <f t="shared" si="100"/>
        <v>632_HHMGCty</v>
      </c>
      <c r="T1760" s="8">
        <f t="shared" si="101"/>
        <v>12</v>
      </c>
      <c r="U1760" t="s">
        <v>369</v>
      </c>
    </row>
    <row r="1761" spans="1:21" x14ac:dyDescent="0.25">
      <c r="A1761" s="21">
        <v>45644</v>
      </c>
      <c r="B1761" s="21">
        <v>45644</v>
      </c>
      <c r="C1761" s="22" t="s">
        <v>10948</v>
      </c>
      <c r="D1761" s="22" t="s">
        <v>10418</v>
      </c>
      <c r="E1761" s="22" t="s">
        <v>4409</v>
      </c>
      <c r="F1761" s="22" t="s">
        <v>691</v>
      </c>
      <c r="G1761" s="23">
        <v>12631814</v>
      </c>
      <c r="H1761" s="23">
        <v>0</v>
      </c>
      <c r="I1761" s="23">
        <v>883402417</v>
      </c>
      <c r="J1761" s="23">
        <v>0</v>
      </c>
      <c r="K1761" s="22" t="s">
        <v>1089</v>
      </c>
      <c r="L1761" s="22" t="s">
        <v>292</v>
      </c>
      <c r="M1761" s="22" t="s">
        <v>3146</v>
      </c>
      <c r="N1761" s="22" t="s">
        <v>3457</v>
      </c>
      <c r="O1761" s="22" t="s">
        <v>3457</v>
      </c>
      <c r="P1761" s="22" t="s">
        <v>7936</v>
      </c>
      <c r="S1761" s="8" t="str">
        <f t="shared" si="100"/>
        <v>632_HHMGCty</v>
      </c>
      <c r="T1761" s="8">
        <f t="shared" si="101"/>
        <v>12</v>
      </c>
      <c r="U1761" t="s">
        <v>369</v>
      </c>
    </row>
    <row r="1762" spans="1:21" x14ac:dyDescent="0.25">
      <c r="A1762" s="21">
        <v>45644</v>
      </c>
      <c r="B1762" s="21">
        <v>45644</v>
      </c>
      <c r="C1762" s="22" t="s">
        <v>10949</v>
      </c>
      <c r="D1762" s="22" t="s">
        <v>10950</v>
      </c>
      <c r="E1762" s="22" t="s">
        <v>4409</v>
      </c>
      <c r="F1762" s="22" t="s">
        <v>691</v>
      </c>
      <c r="G1762" s="23">
        <v>1259702</v>
      </c>
      <c r="H1762" s="23">
        <v>0</v>
      </c>
      <c r="I1762" s="23">
        <v>884662119</v>
      </c>
      <c r="J1762" s="23">
        <v>0</v>
      </c>
      <c r="K1762" s="22" t="s">
        <v>842</v>
      </c>
      <c r="L1762" s="22" t="s">
        <v>294</v>
      </c>
      <c r="M1762" s="22" t="s">
        <v>3146</v>
      </c>
      <c r="N1762" s="22" t="s">
        <v>3457</v>
      </c>
      <c r="O1762" s="22" t="s">
        <v>3457</v>
      </c>
      <c r="P1762" s="22" t="s">
        <v>7936</v>
      </c>
      <c r="S1762" s="8" t="str">
        <f t="shared" si="100"/>
        <v>632_HHMGCty</v>
      </c>
      <c r="T1762" s="8">
        <f t="shared" si="101"/>
        <v>12</v>
      </c>
      <c r="U1762" t="s">
        <v>369</v>
      </c>
    </row>
    <row r="1763" spans="1:21" x14ac:dyDescent="0.25">
      <c r="A1763" s="21">
        <v>45644</v>
      </c>
      <c r="B1763" s="21">
        <v>45644</v>
      </c>
      <c r="C1763" s="22" t="s">
        <v>10951</v>
      </c>
      <c r="D1763" s="22" t="s">
        <v>10606</v>
      </c>
      <c r="E1763" s="22" t="s">
        <v>4409</v>
      </c>
      <c r="F1763" s="22" t="s">
        <v>691</v>
      </c>
      <c r="G1763" s="23">
        <v>1259702</v>
      </c>
      <c r="H1763" s="23">
        <v>0</v>
      </c>
      <c r="I1763" s="23">
        <v>885921821</v>
      </c>
      <c r="J1763" s="23">
        <v>0</v>
      </c>
      <c r="K1763" s="22" t="s">
        <v>3785</v>
      </c>
      <c r="L1763" s="22" t="s">
        <v>3786</v>
      </c>
      <c r="M1763" s="22" t="s">
        <v>3146</v>
      </c>
      <c r="N1763" s="22" t="s">
        <v>3457</v>
      </c>
      <c r="O1763" s="22" t="s">
        <v>3457</v>
      </c>
      <c r="P1763" s="22" t="s">
        <v>7936</v>
      </c>
      <c r="S1763" s="8" t="str">
        <f t="shared" si="100"/>
        <v>632_HHMGCty</v>
      </c>
      <c r="T1763" s="8">
        <f t="shared" si="101"/>
        <v>12</v>
      </c>
      <c r="U1763" t="s">
        <v>369</v>
      </c>
    </row>
    <row r="1764" spans="1:21" x14ac:dyDescent="0.25">
      <c r="A1764" s="21">
        <v>45644</v>
      </c>
      <c r="B1764" s="21">
        <v>45644</v>
      </c>
      <c r="C1764" s="22" t="s">
        <v>10952</v>
      </c>
      <c r="D1764" s="22" t="s">
        <v>10953</v>
      </c>
      <c r="E1764" s="22" t="s">
        <v>4409</v>
      </c>
      <c r="F1764" s="22" t="s">
        <v>691</v>
      </c>
      <c r="G1764" s="23">
        <v>629851</v>
      </c>
      <c r="H1764" s="23">
        <v>0</v>
      </c>
      <c r="I1764" s="23">
        <v>886551672</v>
      </c>
      <c r="J1764" s="23">
        <v>0</v>
      </c>
      <c r="K1764" s="22" t="s">
        <v>4571</v>
      </c>
      <c r="L1764" s="22" t="s">
        <v>4572</v>
      </c>
      <c r="M1764" s="22" t="s">
        <v>3146</v>
      </c>
      <c r="N1764" s="22" t="s">
        <v>3457</v>
      </c>
      <c r="O1764" s="22" t="s">
        <v>3457</v>
      </c>
      <c r="P1764" s="22" t="s">
        <v>7936</v>
      </c>
      <c r="S1764" s="8" t="str">
        <f t="shared" si="100"/>
        <v>632_HHMGCty</v>
      </c>
      <c r="T1764" s="8">
        <f t="shared" si="101"/>
        <v>12</v>
      </c>
      <c r="U1764" t="s">
        <v>369</v>
      </c>
    </row>
    <row r="1765" spans="1:21" x14ac:dyDescent="0.25">
      <c r="A1765" s="21">
        <v>45644</v>
      </c>
      <c r="B1765" s="21">
        <v>45644</v>
      </c>
      <c r="C1765" s="22" t="s">
        <v>10954</v>
      </c>
      <c r="D1765" s="22" t="s">
        <v>10955</v>
      </c>
      <c r="E1765" s="22" t="s">
        <v>4409</v>
      </c>
      <c r="F1765" s="22" t="s">
        <v>691</v>
      </c>
      <c r="G1765" s="23">
        <v>10649212</v>
      </c>
      <c r="H1765" s="23">
        <v>0</v>
      </c>
      <c r="I1765" s="23">
        <v>897200884</v>
      </c>
      <c r="J1765" s="23">
        <v>0</v>
      </c>
      <c r="K1765" s="22" t="s">
        <v>10898</v>
      </c>
      <c r="L1765" s="22" t="s">
        <v>10899</v>
      </c>
      <c r="M1765" s="22" t="s">
        <v>3146</v>
      </c>
      <c r="N1765" s="22" t="s">
        <v>3472</v>
      </c>
      <c r="O1765" s="22" t="s">
        <v>3472</v>
      </c>
      <c r="P1765" s="22" t="s">
        <v>7936</v>
      </c>
      <c r="S1765" s="8" t="str">
        <f t="shared" si="100"/>
        <v>632_HHMGCty</v>
      </c>
      <c r="T1765" s="8">
        <f t="shared" si="101"/>
        <v>12</v>
      </c>
      <c r="U1765" t="s">
        <v>369</v>
      </c>
    </row>
    <row r="1766" spans="1:21" x14ac:dyDescent="0.25">
      <c r="A1766" s="21">
        <v>45644</v>
      </c>
      <c r="B1766" s="21">
        <v>45644</v>
      </c>
      <c r="C1766" s="22" t="s">
        <v>10956</v>
      </c>
      <c r="D1766" s="22" t="s">
        <v>10957</v>
      </c>
      <c r="E1766" s="22" t="s">
        <v>4409</v>
      </c>
      <c r="F1766" s="22" t="s">
        <v>691</v>
      </c>
      <c r="G1766" s="23">
        <v>1064921</v>
      </c>
      <c r="H1766" s="23">
        <v>0</v>
      </c>
      <c r="I1766" s="23">
        <v>898265805</v>
      </c>
      <c r="J1766" s="23">
        <v>0</v>
      </c>
      <c r="K1766" s="22" t="s">
        <v>10898</v>
      </c>
      <c r="L1766" s="22" t="s">
        <v>10899</v>
      </c>
      <c r="M1766" s="22" t="s">
        <v>3146</v>
      </c>
      <c r="N1766" s="22" t="s">
        <v>3472</v>
      </c>
      <c r="O1766" s="22" t="s">
        <v>3472</v>
      </c>
      <c r="P1766" s="22" t="s">
        <v>7936</v>
      </c>
      <c r="S1766" s="8" t="str">
        <f t="shared" si="100"/>
        <v>632_HHMGCty</v>
      </c>
      <c r="T1766" s="8">
        <f t="shared" si="101"/>
        <v>12</v>
      </c>
      <c r="U1766" t="s">
        <v>369</v>
      </c>
    </row>
    <row r="1767" spans="1:21" x14ac:dyDescent="0.25">
      <c r="A1767" s="21">
        <v>45644</v>
      </c>
      <c r="B1767" s="21">
        <v>45644</v>
      </c>
      <c r="C1767" s="22" t="s">
        <v>10958</v>
      </c>
      <c r="D1767" s="22" t="s">
        <v>10610</v>
      </c>
      <c r="E1767" s="22" t="s">
        <v>4409</v>
      </c>
      <c r="F1767" s="22" t="s">
        <v>691</v>
      </c>
      <c r="G1767" s="23">
        <v>1064921</v>
      </c>
      <c r="H1767" s="23">
        <v>0</v>
      </c>
      <c r="I1767" s="23">
        <v>899330726</v>
      </c>
      <c r="J1767" s="23">
        <v>0</v>
      </c>
      <c r="K1767" s="22" t="s">
        <v>3785</v>
      </c>
      <c r="L1767" s="22" t="s">
        <v>3786</v>
      </c>
      <c r="M1767" s="22" t="s">
        <v>3146</v>
      </c>
      <c r="N1767" s="22" t="s">
        <v>3472</v>
      </c>
      <c r="O1767" s="22" t="s">
        <v>3472</v>
      </c>
      <c r="P1767" s="22" t="s">
        <v>7936</v>
      </c>
      <c r="S1767" s="8" t="str">
        <f t="shared" si="100"/>
        <v>632_HHMGCty</v>
      </c>
      <c r="T1767" s="8">
        <f t="shared" si="101"/>
        <v>12</v>
      </c>
      <c r="U1767" t="s">
        <v>369</v>
      </c>
    </row>
    <row r="1768" spans="1:21" x14ac:dyDescent="0.25">
      <c r="A1768" s="21">
        <v>45644</v>
      </c>
      <c r="B1768" s="21">
        <v>45644</v>
      </c>
      <c r="C1768" s="22" t="s">
        <v>10959</v>
      </c>
      <c r="D1768" s="22" t="s">
        <v>10960</v>
      </c>
      <c r="E1768" s="22" t="s">
        <v>4409</v>
      </c>
      <c r="F1768" s="22" t="s">
        <v>691</v>
      </c>
      <c r="G1768" s="23">
        <v>532461</v>
      </c>
      <c r="H1768" s="23">
        <v>0</v>
      </c>
      <c r="I1768" s="23">
        <v>899863187</v>
      </c>
      <c r="J1768" s="23">
        <v>0</v>
      </c>
      <c r="K1768" s="22" t="s">
        <v>4571</v>
      </c>
      <c r="L1768" s="22" t="s">
        <v>4572</v>
      </c>
      <c r="M1768" s="22" t="s">
        <v>3146</v>
      </c>
      <c r="N1768" s="22" t="s">
        <v>3472</v>
      </c>
      <c r="O1768" s="22" t="s">
        <v>3472</v>
      </c>
      <c r="P1768" s="22" t="s">
        <v>7936</v>
      </c>
      <c r="S1768" s="8" t="str">
        <f t="shared" si="100"/>
        <v>632_HHMGCty</v>
      </c>
      <c r="T1768" s="8">
        <f t="shared" si="101"/>
        <v>12</v>
      </c>
      <c r="U1768" t="s">
        <v>369</v>
      </c>
    </row>
    <row r="1769" spans="1:21" x14ac:dyDescent="0.25">
      <c r="A1769" s="21">
        <v>45644</v>
      </c>
      <c r="B1769" s="21">
        <v>45644</v>
      </c>
      <c r="C1769" s="22" t="s">
        <v>10961</v>
      </c>
      <c r="D1769" s="22" t="s">
        <v>10962</v>
      </c>
      <c r="E1769" s="22" t="s">
        <v>4409</v>
      </c>
      <c r="F1769" s="22" t="s">
        <v>691</v>
      </c>
      <c r="G1769" s="23">
        <v>9732108</v>
      </c>
      <c r="H1769" s="23">
        <v>0</v>
      </c>
      <c r="I1769" s="23">
        <v>909595295</v>
      </c>
      <c r="J1769" s="23">
        <v>0</v>
      </c>
      <c r="K1769" s="22" t="s">
        <v>8148</v>
      </c>
      <c r="L1769" s="22" t="s">
        <v>5176</v>
      </c>
      <c r="M1769" s="22" t="s">
        <v>3146</v>
      </c>
      <c r="N1769" s="22" t="s">
        <v>3512</v>
      </c>
      <c r="O1769" s="22" t="s">
        <v>3512</v>
      </c>
      <c r="P1769" s="22" t="s">
        <v>7936</v>
      </c>
      <c r="S1769" s="8" t="str">
        <f t="shared" si="100"/>
        <v>632_HHMGCty</v>
      </c>
      <c r="T1769" s="8">
        <f t="shared" si="101"/>
        <v>12</v>
      </c>
      <c r="U1769" t="s">
        <v>369</v>
      </c>
    </row>
    <row r="1770" spans="1:21" x14ac:dyDescent="0.25">
      <c r="A1770" s="21">
        <v>45644</v>
      </c>
      <c r="B1770" s="21">
        <v>45644</v>
      </c>
      <c r="C1770" s="22" t="s">
        <v>10963</v>
      </c>
      <c r="D1770" s="22" t="s">
        <v>10964</v>
      </c>
      <c r="E1770" s="22" t="s">
        <v>4409</v>
      </c>
      <c r="F1770" s="22" t="s">
        <v>691</v>
      </c>
      <c r="G1770" s="23">
        <v>973210</v>
      </c>
      <c r="H1770" s="23">
        <v>0</v>
      </c>
      <c r="I1770" s="23">
        <v>910568505</v>
      </c>
      <c r="J1770" s="23">
        <v>0</v>
      </c>
      <c r="K1770" s="22" t="s">
        <v>8148</v>
      </c>
      <c r="L1770" s="22" t="s">
        <v>5176</v>
      </c>
      <c r="M1770" s="22" t="s">
        <v>3146</v>
      </c>
      <c r="N1770" s="22" t="s">
        <v>3512</v>
      </c>
      <c r="O1770" s="22" t="s">
        <v>3512</v>
      </c>
      <c r="P1770" s="22" t="s">
        <v>7936</v>
      </c>
      <c r="S1770" s="8" t="str">
        <f t="shared" si="100"/>
        <v>632_HHMGCty</v>
      </c>
      <c r="T1770" s="8">
        <f t="shared" si="101"/>
        <v>12</v>
      </c>
      <c r="U1770" t="s">
        <v>369</v>
      </c>
    </row>
    <row r="1771" spans="1:21" x14ac:dyDescent="0.25">
      <c r="A1771" s="21">
        <v>45644</v>
      </c>
      <c r="B1771" s="21">
        <v>45644</v>
      </c>
      <c r="C1771" s="22" t="s">
        <v>10965</v>
      </c>
      <c r="D1771" s="22" t="s">
        <v>10966</v>
      </c>
      <c r="E1771" s="22" t="s">
        <v>4409</v>
      </c>
      <c r="F1771" s="22" t="s">
        <v>691</v>
      </c>
      <c r="G1771" s="23">
        <v>2099330</v>
      </c>
      <c r="H1771" s="23">
        <v>0</v>
      </c>
      <c r="I1771" s="23">
        <v>912667835</v>
      </c>
      <c r="J1771" s="23">
        <v>0</v>
      </c>
      <c r="K1771" s="22" t="s">
        <v>8148</v>
      </c>
      <c r="L1771" s="22" t="s">
        <v>5176</v>
      </c>
      <c r="M1771" s="22" t="s">
        <v>3146</v>
      </c>
      <c r="N1771" s="22" t="s">
        <v>3512</v>
      </c>
      <c r="O1771" s="22" t="s">
        <v>3512</v>
      </c>
      <c r="P1771" s="22" t="s">
        <v>7936</v>
      </c>
      <c r="S1771" s="8" t="str">
        <f t="shared" si="100"/>
        <v>632_HHMGCty</v>
      </c>
      <c r="T1771" s="8">
        <f t="shared" si="101"/>
        <v>12</v>
      </c>
      <c r="U1771" t="s">
        <v>369</v>
      </c>
    </row>
    <row r="1772" spans="1:21" x14ac:dyDescent="0.25">
      <c r="A1772" s="21">
        <v>45644</v>
      </c>
      <c r="B1772" s="21">
        <v>45644</v>
      </c>
      <c r="C1772" s="22" t="s">
        <v>10967</v>
      </c>
      <c r="D1772" s="22" t="s">
        <v>10968</v>
      </c>
      <c r="E1772" s="22" t="s">
        <v>4409</v>
      </c>
      <c r="F1772" s="22" t="s">
        <v>691</v>
      </c>
      <c r="G1772" s="23">
        <v>486605</v>
      </c>
      <c r="H1772" s="23">
        <v>0</v>
      </c>
      <c r="I1772" s="23">
        <v>913154440</v>
      </c>
      <c r="J1772" s="23">
        <v>0</v>
      </c>
      <c r="K1772" s="22" t="s">
        <v>4571</v>
      </c>
      <c r="L1772" s="22" t="s">
        <v>4572</v>
      </c>
      <c r="M1772" s="22" t="s">
        <v>3146</v>
      </c>
      <c r="N1772" s="22" t="s">
        <v>3512</v>
      </c>
      <c r="O1772" s="22" t="s">
        <v>3512</v>
      </c>
      <c r="P1772" s="22" t="s">
        <v>7936</v>
      </c>
      <c r="S1772" s="8" t="str">
        <f t="shared" ref="S1772:S1835" si="102">+M1772</f>
        <v>632_HHMGCty</v>
      </c>
      <c r="T1772" s="8">
        <f t="shared" ref="T1772:T1835" si="103">+MONTH(A1772)</f>
        <v>12</v>
      </c>
      <c r="U1772" t="s">
        <v>369</v>
      </c>
    </row>
    <row r="1773" spans="1:21" x14ac:dyDescent="0.25">
      <c r="A1773" s="21">
        <v>45644</v>
      </c>
      <c r="B1773" s="21">
        <v>45644</v>
      </c>
      <c r="C1773" s="22" t="s">
        <v>10969</v>
      </c>
      <c r="D1773" s="22" t="s">
        <v>10414</v>
      </c>
      <c r="E1773" s="22" t="s">
        <v>4409</v>
      </c>
      <c r="F1773" s="22" t="s">
        <v>691</v>
      </c>
      <c r="G1773" s="23">
        <v>9389705</v>
      </c>
      <c r="H1773" s="23">
        <v>0</v>
      </c>
      <c r="I1773" s="23">
        <v>922544145</v>
      </c>
      <c r="J1773" s="23">
        <v>0</v>
      </c>
      <c r="K1773" s="22" t="s">
        <v>838</v>
      </c>
      <c r="L1773" s="22" t="s">
        <v>299</v>
      </c>
      <c r="M1773" s="22" t="s">
        <v>3146</v>
      </c>
      <c r="N1773" s="22" t="s">
        <v>3475</v>
      </c>
      <c r="O1773" s="22" t="s">
        <v>3475</v>
      </c>
      <c r="P1773" s="22" t="s">
        <v>7936</v>
      </c>
      <c r="S1773" s="8" t="str">
        <f t="shared" si="102"/>
        <v>632_HHMGCty</v>
      </c>
      <c r="T1773" s="8">
        <f t="shared" si="103"/>
        <v>12</v>
      </c>
      <c r="U1773" t="s">
        <v>369</v>
      </c>
    </row>
    <row r="1774" spans="1:21" x14ac:dyDescent="0.25">
      <c r="A1774" s="21">
        <v>45644</v>
      </c>
      <c r="B1774" s="21">
        <v>45644</v>
      </c>
      <c r="C1774" s="22" t="s">
        <v>10970</v>
      </c>
      <c r="D1774" s="22" t="s">
        <v>10971</v>
      </c>
      <c r="E1774" s="22" t="s">
        <v>4409</v>
      </c>
      <c r="F1774" s="22" t="s">
        <v>691</v>
      </c>
      <c r="G1774" s="23">
        <v>938971</v>
      </c>
      <c r="H1774" s="23">
        <v>0</v>
      </c>
      <c r="I1774" s="23">
        <v>923483116</v>
      </c>
      <c r="J1774" s="23">
        <v>0</v>
      </c>
      <c r="K1774" s="22" t="s">
        <v>736</v>
      </c>
      <c r="L1774" s="22" t="s">
        <v>737</v>
      </c>
      <c r="M1774" s="22" t="s">
        <v>3146</v>
      </c>
      <c r="N1774" s="22" t="s">
        <v>3475</v>
      </c>
      <c r="O1774" s="22" t="s">
        <v>3475</v>
      </c>
      <c r="P1774" s="22" t="s">
        <v>7936</v>
      </c>
      <c r="S1774" s="8" t="str">
        <f t="shared" si="102"/>
        <v>632_HHMGCty</v>
      </c>
      <c r="T1774" s="8">
        <f t="shared" si="103"/>
        <v>12</v>
      </c>
      <c r="U1774" t="s">
        <v>369</v>
      </c>
    </row>
    <row r="1775" spans="1:21" x14ac:dyDescent="0.25">
      <c r="A1775" s="21">
        <v>45644</v>
      </c>
      <c r="B1775" s="21">
        <v>45644</v>
      </c>
      <c r="C1775" s="22" t="s">
        <v>10972</v>
      </c>
      <c r="D1775" s="22" t="s">
        <v>10557</v>
      </c>
      <c r="E1775" s="22" t="s">
        <v>4409</v>
      </c>
      <c r="F1775" s="22" t="s">
        <v>691</v>
      </c>
      <c r="G1775" s="23">
        <v>938971</v>
      </c>
      <c r="H1775" s="23">
        <v>0</v>
      </c>
      <c r="I1775" s="23">
        <v>924422087</v>
      </c>
      <c r="J1775" s="23">
        <v>0</v>
      </c>
      <c r="K1775" s="22" t="s">
        <v>3785</v>
      </c>
      <c r="L1775" s="22" t="s">
        <v>3786</v>
      </c>
      <c r="M1775" s="22" t="s">
        <v>3146</v>
      </c>
      <c r="N1775" s="22" t="s">
        <v>3475</v>
      </c>
      <c r="O1775" s="22" t="s">
        <v>3475</v>
      </c>
      <c r="P1775" s="22" t="s">
        <v>7936</v>
      </c>
      <c r="S1775" s="8" t="str">
        <f t="shared" si="102"/>
        <v>632_HHMGCty</v>
      </c>
      <c r="T1775" s="8">
        <f t="shared" si="103"/>
        <v>12</v>
      </c>
      <c r="U1775" t="s">
        <v>369</v>
      </c>
    </row>
    <row r="1776" spans="1:21" x14ac:dyDescent="0.25">
      <c r="A1776" s="21">
        <v>45644</v>
      </c>
      <c r="B1776" s="21">
        <v>45644</v>
      </c>
      <c r="C1776" s="22" t="s">
        <v>10973</v>
      </c>
      <c r="D1776" s="22" t="s">
        <v>10974</v>
      </c>
      <c r="E1776" s="22" t="s">
        <v>4409</v>
      </c>
      <c r="F1776" s="22" t="s">
        <v>691</v>
      </c>
      <c r="G1776" s="23">
        <v>469486</v>
      </c>
      <c r="H1776" s="23">
        <v>0</v>
      </c>
      <c r="I1776" s="23">
        <v>924891573</v>
      </c>
      <c r="J1776" s="23">
        <v>0</v>
      </c>
      <c r="K1776" s="22" t="s">
        <v>4571</v>
      </c>
      <c r="L1776" s="22" t="s">
        <v>4572</v>
      </c>
      <c r="M1776" s="22" t="s">
        <v>3146</v>
      </c>
      <c r="N1776" s="22" t="s">
        <v>3475</v>
      </c>
      <c r="O1776" s="22" t="s">
        <v>3475</v>
      </c>
      <c r="P1776" s="22" t="s">
        <v>7936</v>
      </c>
      <c r="S1776" s="8" t="str">
        <f t="shared" si="102"/>
        <v>632_HHMGCty</v>
      </c>
      <c r="T1776" s="8">
        <f t="shared" si="103"/>
        <v>12</v>
      </c>
      <c r="U1776" t="s">
        <v>369</v>
      </c>
    </row>
    <row r="1777" spans="1:21" x14ac:dyDescent="0.25">
      <c r="A1777" s="21">
        <v>45644</v>
      </c>
      <c r="B1777" s="21">
        <v>45644</v>
      </c>
      <c r="C1777" s="22" t="s">
        <v>10975</v>
      </c>
      <c r="D1777" s="22" t="s">
        <v>10612</v>
      </c>
      <c r="E1777" s="22" t="s">
        <v>4409</v>
      </c>
      <c r="F1777" s="22" t="s">
        <v>691</v>
      </c>
      <c r="G1777" s="23">
        <v>11405049</v>
      </c>
      <c r="H1777" s="23">
        <v>0</v>
      </c>
      <c r="I1777" s="23">
        <v>936296622</v>
      </c>
      <c r="J1777" s="23">
        <v>0</v>
      </c>
      <c r="K1777" s="22" t="s">
        <v>3785</v>
      </c>
      <c r="L1777" s="22" t="s">
        <v>3786</v>
      </c>
      <c r="M1777" s="22" t="s">
        <v>3146</v>
      </c>
      <c r="N1777" s="22" t="s">
        <v>3478</v>
      </c>
      <c r="O1777" s="22" t="s">
        <v>3478</v>
      </c>
      <c r="P1777" s="22" t="s">
        <v>7936</v>
      </c>
      <c r="S1777" s="8" t="str">
        <f t="shared" si="102"/>
        <v>632_HHMGCty</v>
      </c>
      <c r="T1777" s="8">
        <f t="shared" si="103"/>
        <v>12</v>
      </c>
      <c r="U1777" t="s">
        <v>369</v>
      </c>
    </row>
    <row r="1778" spans="1:21" x14ac:dyDescent="0.25">
      <c r="A1778" s="21">
        <v>45644</v>
      </c>
      <c r="B1778" s="21">
        <v>45644</v>
      </c>
      <c r="C1778" s="22" t="s">
        <v>10976</v>
      </c>
      <c r="D1778" s="22" t="s">
        <v>10977</v>
      </c>
      <c r="E1778" s="22" t="s">
        <v>4409</v>
      </c>
      <c r="F1778" s="22" t="s">
        <v>691</v>
      </c>
      <c r="G1778" s="23">
        <v>1140505</v>
      </c>
      <c r="H1778" s="23">
        <v>0</v>
      </c>
      <c r="I1778" s="23">
        <v>937437127</v>
      </c>
      <c r="J1778" s="23">
        <v>0</v>
      </c>
      <c r="K1778" s="22" t="s">
        <v>3785</v>
      </c>
      <c r="L1778" s="22" t="s">
        <v>3786</v>
      </c>
      <c r="M1778" s="22" t="s">
        <v>3146</v>
      </c>
      <c r="N1778" s="22" t="s">
        <v>3478</v>
      </c>
      <c r="O1778" s="22" t="s">
        <v>3478</v>
      </c>
      <c r="P1778" s="22" t="s">
        <v>7936</v>
      </c>
      <c r="S1778" s="8" t="str">
        <f t="shared" si="102"/>
        <v>632_HHMGCty</v>
      </c>
      <c r="T1778" s="8">
        <f t="shared" si="103"/>
        <v>12</v>
      </c>
      <c r="U1778" t="s">
        <v>369</v>
      </c>
    </row>
    <row r="1779" spans="1:21" x14ac:dyDescent="0.25">
      <c r="A1779" s="21">
        <v>45644</v>
      </c>
      <c r="B1779" s="21">
        <v>45644</v>
      </c>
      <c r="C1779" s="22" t="s">
        <v>10978</v>
      </c>
      <c r="D1779" s="22" t="s">
        <v>10614</v>
      </c>
      <c r="E1779" s="22" t="s">
        <v>4409</v>
      </c>
      <c r="F1779" s="22" t="s">
        <v>691</v>
      </c>
      <c r="G1779" s="23">
        <v>1140505</v>
      </c>
      <c r="H1779" s="23">
        <v>0</v>
      </c>
      <c r="I1779" s="23">
        <v>938577632</v>
      </c>
      <c r="J1779" s="23">
        <v>0</v>
      </c>
      <c r="K1779" s="22" t="s">
        <v>3785</v>
      </c>
      <c r="L1779" s="22" t="s">
        <v>3786</v>
      </c>
      <c r="M1779" s="22" t="s">
        <v>3146</v>
      </c>
      <c r="N1779" s="22" t="s">
        <v>3478</v>
      </c>
      <c r="O1779" s="22" t="s">
        <v>3478</v>
      </c>
      <c r="P1779" s="22" t="s">
        <v>7936</v>
      </c>
      <c r="S1779" s="8" t="str">
        <f t="shared" si="102"/>
        <v>632_HHMGCty</v>
      </c>
      <c r="T1779" s="8">
        <f t="shared" si="103"/>
        <v>12</v>
      </c>
      <c r="U1779" t="s">
        <v>369</v>
      </c>
    </row>
    <row r="1780" spans="1:21" x14ac:dyDescent="0.25">
      <c r="A1780" s="21">
        <v>45644</v>
      </c>
      <c r="B1780" s="21">
        <v>45644</v>
      </c>
      <c r="C1780" s="22" t="s">
        <v>10979</v>
      </c>
      <c r="D1780" s="22" t="s">
        <v>10980</v>
      </c>
      <c r="E1780" s="22" t="s">
        <v>4409</v>
      </c>
      <c r="F1780" s="22" t="s">
        <v>691</v>
      </c>
      <c r="G1780" s="23">
        <v>570252</v>
      </c>
      <c r="H1780" s="23">
        <v>0</v>
      </c>
      <c r="I1780" s="23">
        <v>939147884</v>
      </c>
      <c r="J1780" s="23">
        <v>0</v>
      </c>
      <c r="K1780" s="22" t="s">
        <v>4571</v>
      </c>
      <c r="L1780" s="22" t="s">
        <v>4572</v>
      </c>
      <c r="M1780" s="22" t="s">
        <v>3146</v>
      </c>
      <c r="N1780" s="22" t="s">
        <v>3478</v>
      </c>
      <c r="O1780" s="22" t="s">
        <v>3478</v>
      </c>
      <c r="P1780" s="22" t="s">
        <v>7936</v>
      </c>
      <c r="S1780" s="8" t="str">
        <f t="shared" si="102"/>
        <v>632_HHMGCty</v>
      </c>
      <c r="T1780" s="8">
        <f t="shared" si="103"/>
        <v>12</v>
      </c>
      <c r="U1780" t="s">
        <v>369</v>
      </c>
    </row>
    <row r="1781" spans="1:21" x14ac:dyDescent="0.25">
      <c r="A1781" s="21">
        <v>45644</v>
      </c>
      <c r="B1781" s="21">
        <v>45644</v>
      </c>
      <c r="C1781" s="22" t="s">
        <v>10981</v>
      </c>
      <c r="D1781" s="22" t="s">
        <v>10982</v>
      </c>
      <c r="E1781" s="22" t="s">
        <v>4409</v>
      </c>
      <c r="F1781" s="22" t="s">
        <v>691</v>
      </c>
      <c r="G1781" s="23">
        <v>9867273</v>
      </c>
      <c r="H1781" s="23">
        <v>0</v>
      </c>
      <c r="I1781" s="23">
        <v>949015157</v>
      </c>
      <c r="J1781" s="23">
        <v>0</v>
      </c>
      <c r="K1781" s="22" t="s">
        <v>10898</v>
      </c>
      <c r="L1781" s="22" t="s">
        <v>10899</v>
      </c>
      <c r="M1781" s="22" t="s">
        <v>3146</v>
      </c>
      <c r="N1781" s="22" t="s">
        <v>3481</v>
      </c>
      <c r="O1781" s="22" t="s">
        <v>3481</v>
      </c>
      <c r="P1781" s="22" t="s">
        <v>7936</v>
      </c>
      <c r="S1781" s="8" t="str">
        <f t="shared" si="102"/>
        <v>632_HHMGCty</v>
      </c>
      <c r="T1781" s="8">
        <f t="shared" si="103"/>
        <v>12</v>
      </c>
      <c r="U1781" t="s">
        <v>369</v>
      </c>
    </row>
    <row r="1782" spans="1:21" x14ac:dyDescent="0.25">
      <c r="A1782" s="21">
        <v>45644</v>
      </c>
      <c r="B1782" s="21">
        <v>45644</v>
      </c>
      <c r="C1782" s="22" t="s">
        <v>10983</v>
      </c>
      <c r="D1782" s="22" t="s">
        <v>10984</v>
      </c>
      <c r="E1782" s="22" t="s">
        <v>4409</v>
      </c>
      <c r="F1782" s="22" t="s">
        <v>691</v>
      </c>
      <c r="G1782" s="23">
        <v>986728</v>
      </c>
      <c r="H1782" s="23">
        <v>0</v>
      </c>
      <c r="I1782" s="23">
        <v>950001885</v>
      </c>
      <c r="J1782" s="23">
        <v>0</v>
      </c>
      <c r="K1782" s="22" t="s">
        <v>10898</v>
      </c>
      <c r="L1782" s="22" t="s">
        <v>10899</v>
      </c>
      <c r="M1782" s="22" t="s">
        <v>3146</v>
      </c>
      <c r="N1782" s="22" t="s">
        <v>3481</v>
      </c>
      <c r="O1782" s="22" t="s">
        <v>3481</v>
      </c>
      <c r="P1782" s="22" t="s">
        <v>7936</v>
      </c>
      <c r="S1782" s="8" t="str">
        <f t="shared" si="102"/>
        <v>632_HHMGCty</v>
      </c>
      <c r="T1782" s="8">
        <f t="shared" si="103"/>
        <v>12</v>
      </c>
      <c r="U1782" t="s">
        <v>369</v>
      </c>
    </row>
    <row r="1783" spans="1:21" x14ac:dyDescent="0.25">
      <c r="A1783" s="21">
        <v>45644</v>
      </c>
      <c r="B1783" s="21">
        <v>45644</v>
      </c>
      <c r="C1783" s="22" t="s">
        <v>10985</v>
      </c>
      <c r="D1783" s="22" t="s">
        <v>10572</v>
      </c>
      <c r="E1783" s="22" t="s">
        <v>4409</v>
      </c>
      <c r="F1783" s="22" t="s">
        <v>691</v>
      </c>
      <c r="G1783" s="23">
        <v>986728</v>
      </c>
      <c r="H1783" s="23">
        <v>0</v>
      </c>
      <c r="I1783" s="23">
        <v>950988613</v>
      </c>
      <c r="J1783" s="23">
        <v>0</v>
      </c>
      <c r="K1783" s="22" t="s">
        <v>3785</v>
      </c>
      <c r="L1783" s="22" t="s">
        <v>3786</v>
      </c>
      <c r="M1783" s="22" t="s">
        <v>3146</v>
      </c>
      <c r="N1783" s="22" t="s">
        <v>3481</v>
      </c>
      <c r="O1783" s="22" t="s">
        <v>3481</v>
      </c>
      <c r="P1783" s="22" t="s">
        <v>7936</v>
      </c>
      <c r="S1783" s="8" t="str">
        <f t="shared" si="102"/>
        <v>632_HHMGCty</v>
      </c>
      <c r="T1783" s="8">
        <f t="shared" si="103"/>
        <v>12</v>
      </c>
      <c r="U1783" t="s">
        <v>369</v>
      </c>
    </row>
    <row r="1784" spans="1:21" x14ac:dyDescent="0.25">
      <c r="A1784" s="21">
        <v>45644</v>
      </c>
      <c r="B1784" s="21">
        <v>45644</v>
      </c>
      <c r="C1784" s="22" t="s">
        <v>10986</v>
      </c>
      <c r="D1784" s="22" t="s">
        <v>10987</v>
      </c>
      <c r="E1784" s="22" t="s">
        <v>4409</v>
      </c>
      <c r="F1784" s="22" t="s">
        <v>691</v>
      </c>
      <c r="G1784" s="23">
        <v>493363</v>
      </c>
      <c r="H1784" s="23">
        <v>0</v>
      </c>
      <c r="I1784" s="23">
        <v>951481976</v>
      </c>
      <c r="J1784" s="23">
        <v>0</v>
      </c>
      <c r="K1784" s="22" t="s">
        <v>4571</v>
      </c>
      <c r="L1784" s="22" t="s">
        <v>4572</v>
      </c>
      <c r="M1784" s="22" t="s">
        <v>3146</v>
      </c>
      <c r="N1784" s="22" t="s">
        <v>3481</v>
      </c>
      <c r="O1784" s="22" t="s">
        <v>3481</v>
      </c>
      <c r="P1784" s="22" t="s">
        <v>7936</v>
      </c>
      <c r="S1784" s="8" t="str">
        <f t="shared" si="102"/>
        <v>632_HHMGCty</v>
      </c>
      <c r="T1784" s="8">
        <f t="shared" si="103"/>
        <v>12</v>
      </c>
      <c r="U1784" t="s">
        <v>369</v>
      </c>
    </row>
    <row r="1785" spans="1:21" x14ac:dyDescent="0.25">
      <c r="A1785" s="21">
        <v>45644</v>
      </c>
      <c r="B1785" s="21">
        <v>45644</v>
      </c>
      <c r="C1785" s="22" t="s">
        <v>10988</v>
      </c>
      <c r="D1785" s="22" t="s">
        <v>10416</v>
      </c>
      <c r="E1785" s="22" t="s">
        <v>4409</v>
      </c>
      <c r="F1785" s="22" t="s">
        <v>691</v>
      </c>
      <c r="G1785" s="23">
        <v>9630509</v>
      </c>
      <c r="H1785" s="23">
        <v>0</v>
      </c>
      <c r="I1785" s="23">
        <v>961112485</v>
      </c>
      <c r="J1785" s="23">
        <v>0</v>
      </c>
      <c r="K1785" s="22" t="s">
        <v>938</v>
      </c>
      <c r="L1785" s="22" t="s">
        <v>939</v>
      </c>
      <c r="M1785" s="22" t="s">
        <v>3146</v>
      </c>
      <c r="N1785" s="22" t="s">
        <v>3484</v>
      </c>
      <c r="O1785" s="22" t="s">
        <v>3484</v>
      </c>
      <c r="P1785" s="22" t="s">
        <v>7936</v>
      </c>
      <c r="S1785" s="8" t="str">
        <f t="shared" si="102"/>
        <v>632_HHMGCty</v>
      </c>
      <c r="T1785" s="8">
        <f t="shared" si="103"/>
        <v>12</v>
      </c>
      <c r="U1785" t="s">
        <v>369</v>
      </c>
    </row>
    <row r="1786" spans="1:21" x14ac:dyDescent="0.25">
      <c r="A1786" s="21">
        <v>45644</v>
      </c>
      <c r="B1786" s="21">
        <v>45644</v>
      </c>
      <c r="C1786" s="22" t="s">
        <v>10989</v>
      </c>
      <c r="D1786" s="22" t="s">
        <v>10990</v>
      </c>
      <c r="E1786" s="22" t="s">
        <v>4409</v>
      </c>
      <c r="F1786" s="22" t="s">
        <v>691</v>
      </c>
      <c r="G1786" s="23">
        <v>963051</v>
      </c>
      <c r="H1786" s="23">
        <v>0</v>
      </c>
      <c r="I1786" s="23">
        <v>962075536</v>
      </c>
      <c r="J1786" s="23">
        <v>0</v>
      </c>
      <c r="K1786" s="22" t="s">
        <v>3785</v>
      </c>
      <c r="L1786" s="22" t="s">
        <v>3786</v>
      </c>
      <c r="M1786" s="22" t="s">
        <v>3146</v>
      </c>
      <c r="N1786" s="22" t="s">
        <v>3484</v>
      </c>
      <c r="O1786" s="22" t="s">
        <v>3484</v>
      </c>
      <c r="P1786" s="22" t="s">
        <v>7936</v>
      </c>
      <c r="S1786" s="8" t="str">
        <f t="shared" si="102"/>
        <v>632_HHMGCty</v>
      </c>
      <c r="T1786" s="8">
        <f t="shared" si="103"/>
        <v>12</v>
      </c>
      <c r="U1786" t="s">
        <v>369</v>
      </c>
    </row>
    <row r="1787" spans="1:21" x14ac:dyDescent="0.25">
      <c r="A1787" s="21">
        <v>45644</v>
      </c>
      <c r="B1787" s="21">
        <v>45644</v>
      </c>
      <c r="C1787" s="22" t="s">
        <v>10991</v>
      </c>
      <c r="D1787" s="22" t="s">
        <v>10570</v>
      </c>
      <c r="E1787" s="22" t="s">
        <v>4409</v>
      </c>
      <c r="F1787" s="22" t="s">
        <v>691</v>
      </c>
      <c r="G1787" s="23">
        <v>963051</v>
      </c>
      <c r="H1787" s="23">
        <v>0</v>
      </c>
      <c r="I1787" s="23">
        <v>963038587</v>
      </c>
      <c r="J1787" s="23">
        <v>0</v>
      </c>
      <c r="K1787" s="22" t="s">
        <v>3785</v>
      </c>
      <c r="L1787" s="22" t="s">
        <v>3786</v>
      </c>
      <c r="M1787" s="22" t="s">
        <v>3146</v>
      </c>
      <c r="N1787" s="22" t="s">
        <v>3484</v>
      </c>
      <c r="O1787" s="22" t="s">
        <v>3484</v>
      </c>
      <c r="P1787" s="22" t="s">
        <v>7936</v>
      </c>
      <c r="S1787" s="8" t="str">
        <f t="shared" si="102"/>
        <v>632_HHMGCty</v>
      </c>
      <c r="T1787" s="8">
        <f t="shared" si="103"/>
        <v>12</v>
      </c>
      <c r="U1787" t="s">
        <v>369</v>
      </c>
    </row>
    <row r="1788" spans="1:21" x14ac:dyDescent="0.25">
      <c r="A1788" s="21">
        <v>45644</v>
      </c>
      <c r="B1788" s="21">
        <v>45644</v>
      </c>
      <c r="C1788" s="22" t="s">
        <v>10992</v>
      </c>
      <c r="D1788" s="22" t="s">
        <v>10993</v>
      </c>
      <c r="E1788" s="22" t="s">
        <v>4409</v>
      </c>
      <c r="F1788" s="22" t="s">
        <v>691</v>
      </c>
      <c r="G1788" s="23">
        <v>481525</v>
      </c>
      <c r="H1788" s="23">
        <v>0</v>
      </c>
      <c r="I1788" s="23">
        <v>963520112</v>
      </c>
      <c r="J1788" s="23">
        <v>0</v>
      </c>
      <c r="K1788" s="22" t="s">
        <v>4571</v>
      </c>
      <c r="L1788" s="22" t="s">
        <v>4572</v>
      </c>
      <c r="M1788" s="22" t="s">
        <v>3146</v>
      </c>
      <c r="N1788" s="22" t="s">
        <v>3484</v>
      </c>
      <c r="O1788" s="22" t="s">
        <v>3484</v>
      </c>
      <c r="P1788" s="22" t="s">
        <v>7936</v>
      </c>
      <c r="S1788" s="8" t="str">
        <f t="shared" si="102"/>
        <v>632_HHMGCty</v>
      </c>
      <c r="T1788" s="8">
        <f t="shared" si="103"/>
        <v>12</v>
      </c>
      <c r="U1788" t="s">
        <v>369</v>
      </c>
    </row>
    <row r="1789" spans="1:21" x14ac:dyDescent="0.25">
      <c r="A1789" s="21">
        <v>45644</v>
      </c>
      <c r="B1789" s="21">
        <v>45644</v>
      </c>
      <c r="C1789" s="22" t="s">
        <v>10994</v>
      </c>
      <c r="D1789" s="22" t="s">
        <v>10672</v>
      </c>
      <c r="E1789" s="22" t="s">
        <v>4409</v>
      </c>
      <c r="F1789" s="22" t="s">
        <v>691</v>
      </c>
      <c r="G1789" s="23">
        <v>24173108</v>
      </c>
      <c r="H1789" s="23">
        <v>0</v>
      </c>
      <c r="I1789" s="23">
        <v>987693220</v>
      </c>
      <c r="J1789" s="23">
        <v>0</v>
      </c>
      <c r="K1789" s="22" t="s">
        <v>3863</v>
      </c>
      <c r="L1789" s="22" t="s">
        <v>3864</v>
      </c>
      <c r="M1789" s="22" t="s">
        <v>3146</v>
      </c>
      <c r="N1789" s="22" t="s">
        <v>6639</v>
      </c>
      <c r="O1789" s="22" t="s">
        <v>6639</v>
      </c>
      <c r="P1789" s="22" t="s">
        <v>7936</v>
      </c>
      <c r="S1789" s="8" t="str">
        <f t="shared" si="102"/>
        <v>632_HHMGCty</v>
      </c>
      <c r="T1789" s="8">
        <f t="shared" si="103"/>
        <v>12</v>
      </c>
      <c r="U1789" t="s">
        <v>369</v>
      </c>
    </row>
    <row r="1790" spans="1:21" x14ac:dyDescent="0.25">
      <c r="A1790" s="21">
        <v>45644</v>
      </c>
      <c r="B1790" s="21">
        <v>45644</v>
      </c>
      <c r="C1790" s="22" t="s">
        <v>10995</v>
      </c>
      <c r="D1790" s="22" t="s">
        <v>10996</v>
      </c>
      <c r="E1790" s="22" t="s">
        <v>4409</v>
      </c>
      <c r="F1790" s="22" t="s">
        <v>691</v>
      </c>
      <c r="G1790" s="23">
        <v>2417311</v>
      </c>
      <c r="H1790" s="23">
        <v>0</v>
      </c>
      <c r="I1790" s="23">
        <v>990110531</v>
      </c>
      <c r="J1790" s="23">
        <v>0</v>
      </c>
      <c r="K1790" s="22" t="s">
        <v>10898</v>
      </c>
      <c r="L1790" s="22" t="s">
        <v>10899</v>
      </c>
      <c r="M1790" s="22" t="s">
        <v>3146</v>
      </c>
      <c r="N1790" s="22" t="s">
        <v>6639</v>
      </c>
      <c r="O1790" s="22" t="s">
        <v>6639</v>
      </c>
      <c r="P1790" s="22" t="s">
        <v>7936</v>
      </c>
      <c r="S1790" s="8" t="str">
        <f t="shared" si="102"/>
        <v>632_HHMGCty</v>
      </c>
      <c r="T1790" s="8">
        <f t="shared" si="103"/>
        <v>12</v>
      </c>
      <c r="U1790" t="s">
        <v>369</v>
      </c>
    </row>
    <row r="1791" spans="1:21" x14ac:dyDescent="0.25">
      <c r="A1791" s="21">
        <v>45644</v>
      </c>
      <c r="B1791" s="21">
        <v>45644</v>
      </c>
      <c r="C1791" s="22" t="s">
        <v>10997</v>
      </c>
      <c r="D1791" s="22" t="s">
        <v>10574</v>
      </c>
      <c r="E1791" s="22" t="s">
        <v>4409</v>
      </c>
      <c r="F1791" s="22" t="s">
        <v>691</v>
      </c>
      <c r="G1791" s="23">
        <v>2417311</v>
      </c>
      <c r="H1791" s="23">
        <v>0</v>
      </c>
      <c r="I1791" s="23">
        <v>992527842</v>
      </c>
      <c r="J1791" s="23">
        <v>0</v>
      </c>
      <c r="K1791" s="22" t="s">
        <v>3785</v>
      </c>
      <c r="L1791" s="22" t="s">
        <v>3786</v>
      </c>
      <c r="M1791" s="22" t="s">
        <v>3146</v>
      </c>
      <c r="N1791" s="22" t="s">
        <v>6639</v>
      </c>
      <c r="O1791" s="22" t="s">
        <v>6639</v>
      </c>
      <c r="P1791" s="22" t="s">
        <v>7936</v>
      </c>
      <c r="S1791" s="8" t="str">
        <f t="shared" si="102"/>
        <v>632_HHMGCty</v>
      </c>
      <c r="T1791" s="8">
        <f t="shared" si="103"/>
        <v>12</v>
      </c>
      <c r="U1791" t="s">
        <v>369</v>
      </c>
    </row>
    <row r="1792" spans="1:21" x14ac:dyDescent="0.25">
      <c r="A1792" s="21">
        <v>45644</v>
      </c>
      <c r="B1792" s="21">
        <v>45644</v>
      </c>
      <c r="C1792" s="22" t="s">
        <v>10998</v>
      </c>
      <c r="D1792" s="22" t="s">
        <v>10999</v>
      </c>
      <c r="E1792" s="22" t="s">
        <v>4409</v>
      </c>
      <c r="F1792" s="22" t="s">
        <v>691</v>
      </c>
      <c r="G1792" s="23">
        <v>1208655</v>
      </c>
      <c r="H1792" s="23">
        <v>0</v>
      </c>
      <c r="I1792" s="23">
        <v>993736497</v>
      </c>
      <c r="J1792" s="23">
        <v>0</v>
      </c>
      <c r="K1792" s="22" t="s">
        <v>4571</v>
      </c>
      <c r="L1792" s="22" t="s">
        <v>4572</v>
      </c>
      <c r="M1792" s="22" t="s">
        <v>3146</v>
      </c>
      <c r="N1792" s="22" t="s">
        <v>6639</v>
      </c>
      <c r="O1792" s="22" t="s">
        <v>6639</v>
      </c>
      <c r="P1792" s="22" t="s">
        <v>7936</v>
      </c>
      <c r="S1792" s="8" t="str">
        <f t="shared" si="102"/>
        <v>632_HHMGCty</v>
      </c>
      <c r="T1792" s="8">
        <f t="shared" si="103"/>
        <v>12</v>
      </c>
      <c r="U1792" t="s">
        <v>369</v>
      </c>
    </row>
    <row r="1793" spans="1:21" x14ac:dyDescent="0.25">
      <c r="A1793" s="21">
        <v>45644</v>
      </c>
      <c r="B1793" s="21">
        <v>45644</v>
      </c>
      <c r="C1793" s="22" t="s">
        <v>11000</v>
      </c>
      <c r="D1793" s="22" t="s">
        <v>10656</v>
      </c>
      <c r="E1793" s="22" t="s">
        <v>4409</v>
      </c>
      <c r="F1793" s="22" t="s">
        <v>691</v>
      </c>
      <c r="G1793" s="23">
        <v>56719609</v>
      </c>
      <c r="H1793" s="23">
        <v>0</v>
      </c>
      <c r="I1793" s="23">
        <v>1050456106</v>
      </c>
      <c r="J1793" s="23">
        <v>0</v>
      </c>
      <c r="K1793" s="22" t="s">
        <v>11001</v>
      </c>
      <c r="L1793" s="22" t="s">
        <v>65</v>
      </c>
      <c r="M1793" s="22" t="s">
        <v>3146</v>
      </c>
      <c r="N1793" s="22" t="s">
        <v>3502</v>
      </c>
      <c r="O1793" s="22" t="s">
        <v>3502</v>
      </c>
      <c r="P1793" s="22" t="s">
        <v>7936</v>
      </c>
      <c r="S1793" s="8" t="str">
        <f t="shared" si="102"/>
        <v>632_HHMGCty</v>
      </c>
      <c r="T1793" s="8">
        <f t="shared" si="103"/>
        <v>12</v>
      </c>
      <c r="U1793" t="s">
        <v>369</v>
      </c>
    </row>
    <row r="1794" spans="1:21" x14ac:dyDescent="0.25">
      <c r="A1794" s="21">
        <v>45644</v>
      </c>
      <c r="B1794" s="21">
        <v>45644</v>
      </c>
      <c r="C1794" s="22" t="s">
        <v>11002</v>
      </c>
      <c r="D1794" s="22" t="s">
        <v>11003</v>
      </c>
      <c r="E1794" s="22" t="s">
        <v>4409</v>
      </c>
      <c r="F1794" s="22" t="s">
        <v>691</v>
      </c>
      <c r="G1794" s="23">
        <v>4857615</v>
      </c>
      <c r="H1794" s="23">
        <v>0</v>
      </c>
      <c r="I1794" s="23">
        <v>1055313721</v>
      </c>
      <c r="J1794" s="23">
        <v>0</v>
      </c>
      <c r="K1794" s="22" t="s">
        <v>11001</v>
      </c>
      <c r="L1794" s="22" t="s">
        <v>65</v>
      </c>
      <c r="M1794" s="22" t="s">
        <v>3146</v>
      </c>
      <c r="N1794" s="22" t="s">
        <v>3502</v>
      </c>
      <c r="O1794" s="22" t="s">
        <v>3502</v>
      </c>
      <c r="P1794" s="22" t="s">
        <v>7936</v>
      </c>
      <c r="S1794" s="8" t="str">
        <f t="shared" si="102"/>
        <v>632_HHMGCty</v>
      </c>
      <c r="T1794" s="8">
        <f t="shared" si="103"/>
        <v>12</v>
      </c>
      <c r="U1794" t="s">
        <v>369</v>
      </c>
    </row>
    <row r="1795" spans="1:21" x14ac:dyDescent="0.25">
      <c r="A1795" s="21">
        <v>45644</v>
      </c>
      <c r="B1795" s="21">
        <v>45644</v>
      </c>
      <c r="C1795" s="22" t="s">
        <v>11004</v>
      </c>
      <c r="D1795" s="22" t="s">
        <v>10445</v>
      </c>
      <c r="E1795" s="22" t="s">
        <v>4409</v>
      </c>
      <c r="F1795" s="22" t="s">
        <v>691</v>
      </c>
      <c r="G1795" s="23">
        <v>4857615</v>
      </c>
      <c r="H1795" s="23">
        <v>0</v>
      </c>
      <c r="I1795" s="23">
        <v>1060171336</v>
      </c>
      <c r="J1795" s="23">
        <v>0</v>
      </c>
      <c r="K1795" s="22" t="s">
        <v>1079</v>
      </c>
      <c r="L1795" s="22" t="s">
        <v>1080</v>
      </c>
      <c r="M1795" s="22" t="s">
        <v>3146</v>
      </c>
      <c r="N1795" s="22" t="s">
        <v>3502</v>
      </c>
      <c r="O1795" s="22" t="s">
        <v>3502</v>
      </c>
      <c r="P1795" s="22" t="s">
        <v>7936</v>
      </c>
      <c r="S1795" s="8" t="str">
        <f t="shared" si="102"/>
        <v>632_HHMGCty</v>
      </c>
      <c r="T1795" s="8">
        <f t="shared" si="103"/>
        <v>12</v>
      </c>
      <c r="U1795" t="s">
        <v>369</v>
      </c>
    </row>
    <row r="1796" spans="1:21" x14ac:dyDescent="0.25">
      <c r="A1796" s="21">
        <v>45644</v>
      </c>
      <c r="B1796" s="21">
        <v>45644</v>
      </c>
      <c r="C1796" s="22" t="s">
        <v>11005</v>
      </c>
      <c r="D1796" s="22" t="s">
        <v>11006</v>
      </c>
      <c r="E1796" s="22" t="s">
        <v>4409</v>
      </c>
      <c r="F1796" s="22" t="s">
        <v>691</v>
      </c>
      <c r="G1796" s="23">
        <v>2428808</v>
      </c>
      <c r="H1796" s="23">
        <v>0</v>
      </c>
      <c r="I1796" s="23">
        <v>1062600144</v>
      </c>
      <c r="J1796" s="23">
        <v>0</v>
      </c>
      <c r="K1796" s="22" t="s">
        <v>4571</v>
      </c>
      <c r="L1796" s="22" t="s">
        <v>4572</v>
      </c>
      <c r="M1796" s="22" t="s">
        <v>3146</v>
      </c>
      <c r="N1796" s="22" t="s">
        <v>3502</v>
      </c>
      <c r="O1796" s="22" t="s">
        <v>3502</v>
      </c>
      <c r="P1796" s="22" t="s">
        <v>7936</v>
      </c>
      <c r="S1796" s="8" t="str">
        <f t="shared" si="102"/>
        <v>632_HHMGCty</v>
      </c>
      <c r="T1796" s="8">
        <f t="shared" si="103"/>
        <v>12</v>
      </c>
      <c r="U1796" t="s">
        <v>369</v>
      </c>
    </row>
    <row r="1797" spans="1:21" x14ac:dyDescent="0.25">
      <c r="A1797" s="21">
        <v>45644</v>
      </c>
      <c r="B1797" s="21">
        <v>45644</v>
      </c>
      <c r="C1797" s="22" t="s">
        <v>11007</v>
      </c>
      <c r="D1797" s="22" t="s">
        <v>10659</v>
      </c>
      <c r="E1797" s="22" t="s">
        <v>4409</v>
      </c>
      <c r="F1797" s="22" t="s">
        <v>691</v>
      </c>
      <c r="G1797" s="23">
        <v>17701652</v>
      </c>
      <c r="H1797" s="23">
        <v>0</v>
      </c>
      <c r="I1797" s="23">
        <v>1080301796</v>
      </c>
      <c r="J1797" s="23">
        <v>0</v>
      </c>
      <c r="K1797" s="22" t="s">
        <v>933</v>
      </c>
      <c r="L1797" s="22" t="s">
        <v>382</v>
      </c>
      <c r="M1797" s="22" t="s">
        <v>3146</v>
      </c>
      <c r="N1797" s="22" t="s">
        <v>4662</v>
      </c>
      <c r="O1797" s="22" t="s">
        <v>4662</v>
      </c>
      <c r="P1797" s="22" t="s">
        <v>7936</v>
      </c>
      <c r="S1797" s="8" t="str">
        <f t="shared" si="102"/>
        <v>632_HHMGCty</v>
      </c>
      <c r="T1797" s="8">
        <f t="shared" si="103"/>
        <v>12</v>
      </c>
      <c r="U1797" t="s">
        <v>369</v>
      </c>
    </row>
    <row r="1798" spans="1:21" x14ac:dyDescent="0.25">
      <c r="A1798" s="21">
        <v>45644</v>
      </c>
      <c r="B1798" s="21">
        <v>45644</v>
      </c>
      <c r="C1798" s="22" t="s">
        <v>11008</v>
      </c>
      <c r="D1798" s="22" t="s">
        <v>11009</v>
      </c>
      <c r="E1798" s="22" t="s">
        <v>4409</v>
      </c>
      <c r="F1798" s="22" t="s">
        <v>691</v>
      </c>
      <c r="G1798" s="23">
        <v>1770165</v>
      </c>
      <c r="H1798" s="23">
        <v>0</v>
      </c>
      <c r="I1798" s="23">
        <v>1082071961</v>
      </c>
      <c r="J1798" s="23">
        <v>0</v>
      </c>
      <c r="K1798" s="22" t="s">
        <v>736</v>
      </c>
      <c r="L1798" s="22" t="s">
        <v>737</v>
      </c>
      <c r="M1798" s="22" t="s">
        <v>3146</v>
      </c>
      <c r="N1798" s="22" t="s">
        <v>4662</v>
      </c>
      <c r="O1798" s="22" t="s">
        <v>4662</v>
      </c>
      <c r="P1798" s="22" t="s">
        <v>7936</v>
      </c>
      <c r="S1798" s="8" t="str">
        <f t="shared" si="102"/>
        <v>632_HHMGCty</v>
      </c>
      <c r="T1798" s="8">
        <f t="shared" si="103"/>
        <v>12</v>
      </c>
      <c r="U1798" t="s">
        <v>369</v>
      </c>
    </row>
    <row r="1799" spans="1:21" x14ac:dyDescent="0.25">
      <c r="A1799" s="21">
        <v>45644</v>
      </c>
      <c r="B1799" s="21">
        <v>45644</v>
      </c>
      <c r="C1799" s="22" t="s">
        <v>11010</v>
      </c>
      <c r="D1799" s="22" t="s">
        <v>10576</v>
      </c>
      <c r="E1799" s="22" t="s">
        <v>4409</v>
      </c>
      <c r="F1799" s="22" t="s">
        <v>691</v>
      </c>
      <c r="G1799" s="23">
        <v>1770165</v>
      </c>
      <c r="H1799" s="23">
        <v>0</v>
      </c>
      <c r="I1799" s="23">
        <v>1083842126</v>
      </c>
      <c r="J1799" s="23">
        <v>0</v>
      </c>
      <c r="K1799" s="22" t="s">
        <v>3785</v>
      </c>
      <c r="L1799" s="22" t="s">
        <v>3786</v>
      </c>
      <c r="M1799" s="22" t="s">
        <v>3146</v>
      </c>
      <c r="N1799" s="22" t="s">
        <v>4662</v>
      </c>
      <c r="O1799" s="22" t="s">
        <v>4662</v>
      </c>
      <c r="P1799" s="22" t="s">
        <v>7936</v>
      </c>
      <c r="S1799" s="8" t="str">
        <f t="shared" si="102"/>
        <v>632_HHMGCty</v>
      </c>
      <c r="T1799" s="8">
        <f t="shared" si="103"/>
        <v>12</v>
      </c>
      <c r="U1799" t="s">
        <v>369</v>
      </c>
    </row>
    <row r="1800" spans="1:21" x14ac:dyDescent="0.25">
      <c r="A1800" s="21">
        <v>45644</v>
      </c>
      <c r="B1800" s="21">
        <v>45644</v>
      </c>
      <c r="C1800" s="22" t="s">
        <v>11011</v>
      </c>
      <c r="D1800" s="22" t="s">
        <v>11012</v>
      </c>
      <c r="E1800" s="22" t="s">
        <v>4409</v>
      </c>
      <c r="F1800" s="22" t="s">
        <v>691</v>
      </c>
      <c r="G1800" s="23">
        <v>885083</v>
      </c>
      <c r="H1800" s="23">
        <v>0</v>
      </c>
      <c r="I1800" s="23">
        <v>1084727209</v>
      </c>
      <c r="J1800" s="23">
        <v>0</v>
      </c>
      <c r="K1800" s="22" t="s">
        <v>4571</v>
      </c>
      <c r="L1800" s="22" t="s">
        <v>4572</v>
      </c>
      <c r="M1800" s="22" t="s">
        <v>3146</v>
      </c>
      <c r="N1800" s="22" t="s">
        <v>4662</v>
      </c>
      <c r="O1800" s="22" t="s">
        <v>4662</v>
      </c>
      <c r="P1800" s="22" t="s">
        <v>7936</v>
      </c>
      <c r="S1800" s="8" t="str">
        <f t="shared" si="102"/>
        <v>632_HHMGCty</v>
      </c>
      <c r="T1800" s="8">
        <f t="shared" si="103"/>
        <v>12</v>
      </c>
      <c r="U1800" t="s">
        <v>369</v>
      </c>
    </row>
    <row r="1801" spans="1:21" x14ac:dyDescent="0.25">
      <c r="A1801" s="21">
        <v>45644</v>
      </c>
      <c r="B1801" s="21">
        <v>45644</v>
      </c>
      <c r="C1801" s="22" t="s">
        <v>11013</v>
      </c>
      <c r="D1801" s="22" t="s">
        <v>10447</v>
      </c>
      <c r="E1801" s="22" t="s">
        <v>4409</v>
      </c>
      <c r="F1801" s="22" t="s">
        <v>691</v>
      </c>
      <c r="G1801" s="23">
        <v>12367696</v>
      </c>
      <c r="H1801" s="23">
        <v>0</v>
      </c>
      <c r="I1801" s="23">
        <v>1097094905</v>
      </c>
      <c r="J1801" s="23">
        <v>0</v>
      </c>
      <c r="K1801" s="22" t="s">
        <v>736</v>
      </c>
      <c r="L1801" s="22" t="s">
        <v>737</v>
      </c>
      <c r="M1801" s="22" t="s">
        <v>3146</v>
      </c>
      <c r="N1801" s="22" t="s">
        <v>3626</v>
      </c>
      <c r="O1801" s="22" t="s">
        <v>3626</v>
      </c>
      <c r="P1801" s="22" t="s">
        <v>7936</v>
      </c>
      <c r="S1801" s="8" t="str">
        <f t="shared" si="102"/>
        <v>632_HHMGCty</v>
      </c>
      <c r="T1801" s="8">
        <f t="shared" si="103"/>
        <v>12</v>
      </c>
      <c r="U1801" t="s">
        <v>369</v>
      </c>
    </row>
    <row r="1802" spans="1:21" x14ac:dyDescent="0.25">
      <c r="A1802" s="21">
        <v>45644</v>
      </c>
      <c r="B1802" s="21">
        <v>45644</v>
      </c>
      <c r="C1802" s="22" t="s">
        <v>11014</v>
      </c>
      <c r="D1802" s="22" t="s">
        <v>11015</v>
      </c>
      <c r="E1802" s="22" t="s">
        <v>4409</v>
      </c>
      <c r="F1802" s="22" t="s">
        <v>691</v>
      </c>
      <c r="G1802" s="23">
        <v>1236769</v>
      </c>
      <c r="H1802" s="23">
        <v>0</v>
      </c>
      <c r="I1802" s="23">
        <v>1098331674</v>
      </c>
      <c r="J1802" s="23">
        <v>0</v>
      </c>
      <c r="K1802" s="22" t="s">
        <v>736</v>
      </c>
      <c r="L1802" s="22" t="s">
        <v>737</v>
      </c>
      <c r="M1802" s="22" t="s">
        <v>3146</v>
      </c>
      <c r="N1802" s="22" t="s">
        <v>3626</v>
      </c>
      <c r="O1802" s="22" t="s">
        <v>3626</v>
      </c>
      <c r="P1802" s="22" t="s">
        <v>7936</v>
      </c>
      <c r="S1802" s="8" t="str">
        <f t="shared" si="102"/>
        <v>632_HHMGCty</v>
      </c>
      <c r="T1802" s="8">
        <f t="shared" si="103"/>
        <v>12</v>
      </c>
      <c r="U1802" t="s">
        <v>369</v>
      </c>
    </row>
    <row r="1803" spans="1:21" x14ac:dyDescent="0.25">
      <c r="A1803" s="21">
        <v>45644</v>
      </c>
      <c r="B1803" s="21">
        <v>45644</v>
      </c>
      <c r="C1803" s="22" t="s">
        <v>11016</v>
      </c>
      <c r="D1803" s="22" t="s">
        <v>10555</v>
      </c>
      <c r="E1803" s="22" t="s">
        <v>4409</v>
      </c>
      <c r="F1803" s="22" t="s">
        <v>691</v>
      </c>
      <c r="G1803" s="23">
        <v>1236769</v>
      </c>
      <c r="H1803" s="23">
        <v>0</v>
      </c>
      <c r="I1803" s="23">
        <v>1099568443</v>
      </c>
      <c r="J1803" s="23">
        <v>0</v>
      </c>
      <c r="K1803" s="22" t="s">
        <v>3785</v>
      </c>
      <c r="L1803" s="22" t="s">
        <v>3786</v>
      </c>
      <c r="M1803" s="22" t="s">
        <v>3146</v>
      </c>
      <c r="N1803" s="22" t="s">
        <v>3626</v>
      </c>
      <c r="O1803" s="22" t="s">
        <v>3626</v>
      </c>
      <c r="P1803" s="22" t="s">
        <v>7936</v>
      </c>
      <c r="S1803" s="8" t="str">
        <f t="shared" si="102"/>
        <v>632_HHMGCty</v>
      </c>
      <c r="T1803" s="8">
        <f t="shared" si="103"/>
        <v>12</v>
      </c>
      <c r="U1803" t="s">
        <v>369</v>
      </c>
    </row>
    <row r="1804" spans="1:21" x14ac:dyDescent="0.25">
      <c r="A1804" s="21">
        <v>45644</v>
      </c>
      <c r="B1804" s="21">
        <v>45644</v>
      </c>
      <c r="C1804" s="22" t="s">
        <v>11017</v>
      </c>
      <c r="D1804" s="22" t="s">
        <v>11018</v>
      </c>
      <c r="E1804" s="22" t="s">
        <v>4409</v>
      </c>
      <c r="F1804" s="22" t="s">
        <v>691</v>
      </c>
      <c r="G1804" s="23">
        <v>618385</v>
      </c>
      <c r="H1804" s="23">
        <v>0</v>
      </c>
      <c r="I1804" s="23">
        <v>1100186828</v>
      </c>
      <c r="J1804" s="23">
        <v>0</v>
      </c>
      <c r="K1804" s="22" t="s">
        <v>4571</v>
      </c>
      <c r="L1804" s="22" t="s">
        <v>4572</v>
      </c>
      <c r="M1804" s="22" t="s">
        <v>3146</v>
      </c>
      <c r="N1804" s="22" t="s">
        <v>3626</v>
      </c>
      <c r="O1804" s="22" t="s">
        <v>3626</v>
      </c>
      <c r="P1804" s="22" t="s">
        <v>7936</v>
      </c>
      <c r="S1804" s="8" t="str">
        <f t="shared" si="102"/>
        <v>632_HHMGCty</v>
      </c>
      <c r="T1804" s="8">
        <f t="shared" si="103"/>
        <v>12</v>
      </c>
      <c r="U1804" t="s">
        <v>369</v>
      </c>
    </row>
    <row r="1805" spans="1:21" x14ac:dyDescent="0.25">
      <c r="A1805" s="21">
        <v>45644</v>
      </c>
      <c r="B1805" s="21">
        <v>45644</v>
      </c>
      <c r="C1805" s="22" t="s">
        <v>11019</v>
      </c>
      <c r="D1805" s="22" t="s">
        <v>11020</v>
      </c>
      <c r="E1805" s="22" t="s">
        <v>4409</v>
      </c>
      <c r="F1805" s="22" t="s">
        <v>691</v>
      </c>
      <c r="G1805" s="23">
        <v>41559442</v>
      </c>
      <c r="H1805" s="23">
        <v>0</v>
      </c>
      <c r="I1805" s="23">
        <v>1141746270</v>
      </c>
      <c r="J1805" s="23">
        <v>0</v>
      </c>
      <c r="K1805" s="22" t="s">
        <v>1085</v>
      </c>
      <c r="L1805" s="22" t="s">
        <v>1086</v>
      </c>
      <c r="M1805" s="22" t="s">
        <v>3146</v>
      </c>
      <c r="N1805" s="22" t="s">
        <v>3548</v>
      </c>
      <c r="O1805" s="22" t="s">
        <v>3548</v>
      </c>
      <c r="P1805" s="22" t="s">
        <v>7936</v>
      </c>
      <c r="S1805" s="8" t="str">
        <f t="shared" si="102"/>
        <v>632_HHMGCty</v>
      </c>
      <c r="T1805" s="8">
        <f t="shared" si="103"/>
        <v>12</v>
      </c>
      <c r="U1805" t="s">
        <v>369</v>
      </c>
    </row>
    <row r="1806" spans="1:21" x14ac:dyDescent="0.25">
      <c r="A1806" s="21">
        <v>45644</v>
      </c>
      <c r="B1806" s="21">
        <v>45644</v>
      </c>
      <c r="C1806" s="22" t="s">
        <v>11021</v>
      </c>
      <c r="D1806" s="22" t="s">
        <v>11022</v>
      </c>
      <c r="E1806" s="22" t="s">
        <v>4409</v>
      </c>
      <c r="F1806" s="22" t="s">
        <v>691</v>
      </c>
      <c r="G1806" s="23">
        <v>5194931</v>
      </c>
      <c r="H1806" s="23">
        <v>0</v>
      </c>
      <c r="I1806" s="23">
        <v>1146941201</v>
      </c>
      <c r="J1806" s="23">
        <v>0</v>
      </c>
      <c r="K1806" s="22" t="s">
        <v>1085</v>
      </c>
      <c r="L1806" s="22" t="s">
        <v>1086</v>
      </c>
      <c r="M1806" s="22" t="s">
        <v>3146</v>
      </c>
      <c r="N1806" s="22" t="s">
        <v>3548</v>
      </c>
      <c r="O1806" s="22" t="s">
        <v>3548</v>
      </c>
      <c r="P1806" s="22" t="s">
        <v>7936</v>
      </c>
      <c r="S1806" s="8" t="str">
        <f t="shared" si="102"/>
        <v>632_HHMGCty</v>
      </c>
      <c r="T1806" s="8">
        <f t="shared" si="103"/>
        <v>12</v>
      </c>
      <c r="U1806" t="s">
        <v>369</v>
      </c>
    </row>
    <row r="1807" spans="1:21" x14ac:dyDescent="0.25">
      <c r="A1807" s="21">
        <v>45644</v>
      </c>
      <c r="B1807" s="21">
        <v>45644</v>
      </c>
      <c r="C1807" s="22" t="s">
        <v>11023</v>
      </c>
      <c r="D1807" s="22" t="s">
        <v>11024</v>
      </c>
      <c r="E1807" s="22" t="s">
        <v>4409</v>
      </c>
      <c r="F1807" s="22" t="s">
        <v>691</v>
      </c>
      <c r="G1807" s="23">
        <v>5194931</v>
      </c>
      <c r="H1807" s="23">
        <v>0</v>
      </c>
      <c r="I1807" s="23">
        <v>1152136132</v>
      </c>
      <c r="J1807" s="23">
        <v>0</v>
      </c>
      <c r="K1807" s="22" t="s">
        <v>1079</v>
      </c>
      <c r="L1807" s="22" t="s">
        <v>1080</v>
      </c>
      <c r="M1807" s="22" t="s">
        <v>3146</v>
      </c>
      <c r="N1807" s="22" t="s">
        <v>3548</v>
      </c>
      <c r="O1807" s="22" t="s">
        <v>3548</v>
      </c>
      <c r="P1807" s="22" t="s">
        <v>7936</v>
      </c>
      <c r="S1807" s="8" t="str">
        <f t="shared" si="102"/>
        <v>632_HHMGCty</v>
      </c>
      <c r="T1807" s="8">
        <f t="shared" si="103"/>
        <v>12</v>
      </c>
      <c r="U1807" t="s">
        <v>369</v>
      </c>
    </row>
    <row r="1808" spans="1:21" x14ac:dyDescent="0.25">
      <c r="A1808" s="21">
        <v>45644</v>
      </c>
      <c r="B1808" s="21">
        <v>45644</v>
      </c>
      <c r="C1808" s="22" t="s">
        <v>11025</v>
      </c>
      <c r="D1808" s="22" t="s">
        <v>11026</v>
      </c>
      <c r="E1808" s="22" t="s">
        <v>4409</v>
      </c>
      <c r="F1808" s="22" t="s">
        <v>691</v>
      </c>
      <c r="G1808" s="23">
        <v>2597465</v>
      </c>
      <c r="H1808" s="23">
        <v>0</v>
      </c>
      <c r="I1808" s="23">
        <v>1154733597</v>
      </c>
      <c r="J1808" s="23">
        <v>0</v>
      </c>
      <c r="K1808" s="22" t="s">
        <v>4571</v>
      </c>
      <c r="L1808" s="22" t="s">
        <v>4572</v>
      </c>
      <c r="M1808" s="22" t="s">
        <v>3146</v>
      </c>
      <c r="N1808" s="22" t="s">
        <v>3548</v>
      </c>
      <c r="O1808" s="22" t="s">
        <v>3548</v>
      </c>
      <c r="P1808" s="22" t="s">
        <v>7936</v>
      </c>
      <c r="S1808" s="8" t="str">
        <f t="shared" si="102"/>
        <v>632_HHMGCty</v>
      </c>
      <c r="T1808" s="8">
        <f t="shared" si="103"/>
        <v>12</v>
      </c>
      <c r="U1808" t="s">
        <v>369</v>
      </c>
    </row>
    <row r="1809" spans="1:21" x14ac:dyDescent="0.25">
      <c r="A1809" s="21">
        <v>45649</v>
      </c>
      <c r="B1809" s="21">
        <v>45649</v>
      </c>
      <c r="C1809" s="22" t="s">
        <v>9856</v>
      </c>
      <c r="D1809" s="22" t="s">
        <v>11027</v>
      </c>
      <c r="E1809" s="22" t="s">
        <v>4409</v>
      </c>
      <c r="F1809" s="22" t="s">
        <v>549</v>
      </c>
      <c r="G1809" s="23">
        <v>486853</v>
      </c>
      <c r="H1809" s="23">
        <v>0</v>
      </c>
      <c r="I1809" s="23">
        <v>1155220450</v>
      </c>
      <c r="J1809" s="23">
        <v>0</v>
      </c>
      <c r="K1809" s="22"/>
      <c r="L1809" s="22"/>
      <c r="M1809" s="22" t="s">
        <v>3121</v>
      </c>
      <c r="N1809" s="22" t="s">
        <v>11028</v>
      </c>
      <c r="O1809" s="22" t="s">
        <v>11028</v>
      </c>
      <c r="P1809" s="22"/>
      <c r="S1809" s="8" t="str">
        <f t="shared" si="102"/>
        <v>641.QCOnline</v>
      </c>
      <c r="T1809" s="8">
        <f t="shared" si="103"/>
        <v>12</v>
      </c>
      <c r="U1809" t="s">
        <v>369</v>
      </c>
    </row>
    <row r="1810" spans="1:21" x14ac:dyDescent="0.25">
      <c r="A1810" s="21">
        <v>45649</v>
      </c>
      <c r="B1810" s="21">
        <v>45649</v>
      </c>
      <c r="C1810" s="22" t="s">
        <v>9856</v>
      </c>
      <c r="D1810" s="22" t="s">
        <v>11029</v>
      </c>
      <c r="E1810" s="22" t="s">
        <v>4409</v>
      </c>
      <c r="F1810" s="22" t="s">
        <v>549</v>
      </c>
      <c r="G1810" s="23">
        <v>174182</v>
      </c>
      <c r="H1810" s="23">
        <v>0</v>
      </c>
      <c r="I1810" s="23">
        <v>1155394632</v>
      </c>
      <c r="J1810" s="23">
        <v>0</v>
      </c>
      <c r="K1810" s="22"/>
      <c r="L1810" s="22"/>
      <c r="M1810" s="22" t="s">
        <v>3121</v>
      </c>
      <c r="N1810" s="22" t="s">
        <v>11030</v>
      </c>
      <c r="O1810" s="22" t="s">
        <v>11030</v>
      </c>
      <c r="P1810" s="22"/>
      <c r="S1810" s="8" t="str">
        <f t="shared" si="102"/>
        <v>641.QCOnline</v>
      </c>
      <c r="T1810" s="8">
        <f t="shared" si="103"/>
        <v>12</v>
      </c>
      <c r="U1810" t="s">
        <v>369</v>
      </c>
    </row>
    <row r="1811" spans="1:21" x14ac:dyDescent="0.25">
      <c r="A1811" s="21">
        <v>45649</v>
      </c>
      <c r="B1811" s="21">
        <v>45649</v>
      </c>
      <c r="C1811" s="22" t="s">
        <v>9856</v>
      </c>
      <c r="D1811" s="22" t="s">
        <v>11031</v>
      </c>
      <c r="E1811" s="22" t="s">
        <v>4409</v>
      </c>
      <c r="F1811" s="22" t="s">
        <v>549</v>
      </c>
      <c r="G1811" s="23">
        <v>2276350</v>
      </c>
      <c r="H1811" s="23">
        <v>0</v>
      </c>
      <c r="I1811" s="23">
        <v>1157670982</v>
      </c>
      <c r="J1811" s="23">
        <v>0</v>
      </c>
      <c r="K1811" s="22"/>
      <c r="L1811" s="22"/>
      <c r="M1811" s="22" t="s">
        <v>3121</v>
      </c>
      <c r="N1811" s="22" t="s">
        <v>10690</v>
      </c>
      <c r="O1811" s="22" t="s">
        <v>10690</v>
      </c>
      <c r="P1811" s="22"/>
      <c r="S1811" s="8" t="str">
        <f t="shared" si="102"/>
        <v>641.QCOnline</v>
      </c>
      <c r="T1811" s="8">
        <f t="shared" si="103"/>
        <v>12</v>
      </c>
      <c r="U1811" t="s">
        <v>369</v>
      </c>
    </row>
    <row r="1812" spans="1:21" x14ac:dyDescent="0.25">
      <c r="A1812" s="21">
        <v>45652</v>
      </c>
      <c r="B1812" s="21">
        <v>45652</v>
      </c>
      <c r="C1812" s="22" t="s">
        <v>11032</v>
      </c>
      <c r="D1812" s="22" t="s">
        <v>11033</v>
      </c>
      <c r="E1812" s="22" t="s">
        <v>4409</v>
      </c>
      <c r="F1812" s="22" t="s">
        <v>549</v>
      </c>
      <c r="G1812" s="23">
        <v>52282688</v>
      </c>
      <c r="H1812" s="23">
        <v>0</v>
      </c>
      <c r="I1812" s="23">
        <v>1209953670</v>
      </c>
      <c r="J1812" s="23">
        <v>0</v>
      </c>
      <c r="K1812" s="22" t="s">
        <v>3609</v>
      </c>
      <c r="L1812" s="22" t="s">
        <v>3610</v>
      </c>
      <c r="M1812" s="22" t="s">
        <v>3187</v>
      </c>
      <c r="N1812" s="22" t="s">
        <v>9464</v>
      </c>
      <c r="O1812" s="22" t="s">
        <v>9464</v>
      </c>
      <c r="P1812" s="22" t="s">
        <v>3612</v>
      </c>
      <c r="S1812" s="8" t="str">
        <f t="shared" si="102"/>
        <v>HHMG</v>
      </c>
      <c r="T1812" s="8">
        <f t="shared" si="103"/>
        <v>12</v>
      </c>
      <c r="U1812" t="s">
        <v>369</v>
      </c>
    </row>
    <row r="1813" spans="1:21" x14ac:dyDescent="0.25">
      <c r="A1813" s="21">
        <v>45652</v>
      </c>
      <c r="B1813" s="21">
        <v>45652</v>
      </c>
      <c r="C1813" s="22" t="s">
        <v>11032</v>
      </c>
      <c r="D1813" s="22" t="s">
        <v>11034</v>
      </c>
      <c r="E1813" s="22" t="s">
        <v>4409</v>
      </c>
      <c r="F1813" s="22" t="s">
        <v>549</v>
      </c>
      <c r="G1813" s="23">
        <v>50417844</v>
      </c>
      <c r="H1813" s="23">
        <v>0</v>
      </c>
      <c r="I1813" s="23">
        <v>1260371514</v>
      </c>
      <c r="J1813" s="23">
        <v>0</v>
      </c>
      <c r="K1813" s="22" t="s">
        <v>3609</v>
      </c>
      <c r="L1813" s="22" t="s">
        <v>3610</v>
      </c>
      <c r="M1813" s="22" t="s">
        <v>3187</v>
      </c>
      <c r="N1813" s="22" t="s">
        <v>9468</v>
      </c>
      <c r="O1813" s="22" t="s">
        <v>9468</v>
      </c>
      <c r="P1813" s="22" t="s">
        <v>3612</v>
      </c>
      <c r="S1813" s="8" t="str">
        <f t="shared" si="102"/>
        <v>HHMG</v>
      </c>
      <c r="T1813" s="8">
        <f t="shared" si="103"/>
        <v>12</v>
      </c>
      <c r="U1813" t="s">
        <v>369</v>
      </c>
    </row>
    <row r="1814" spans="1:21" x14ac:dyDescent="0.25">
      <c r="A1814" s="21">
        <v>45652</v>
      </c>
      <c r="B1814" s="21">
        <v>45652</v>
      </c>
      <c r="C1814" s="22" t="s">
        <v>11032</v>
      </c>
      <c r="D1814" s="22" t="s">
        <v>11035</v>
      </c>
      <c r="E1814" s="22" t="s">
        <v>4409</v>
      </c>
      <c r="F1814" s="22" t="s">
        <v>549</v>
      </c>
      <c r="G1814" s="23">
        <v>93490052</v>
      </c>
      <c r="H1814" s="23">
        <v>0</v>
      </c>
      <c r="I1814" s="23">
        <v>1353861566</v>
      </c>
      <c r="J1814" s="23">
        <v>0</v>
      </c>
      <c r="K1814" s="22" t="s">
        <v>3609</v>
      </c>
      <c r="L1814" s="22" t="s">
        <v>3610</v>
      </c>
      <c r="M1814" s="22" t="s">
        <v>3187</v>
      </c>
      <c r="N1814" s="22" t="s">
        <v>8791</v>
      </c>
      <c r="O1814" s="22" t="s">
        <v>8791</v>
      </c>
      <c r="P1814" s="22" t="s">
        <v>3612</v>
      </c>
      <c r="S1814" s="8" t="str">
        <f t="shared" si="102"/>
        <v>HHMG</v>
      </c>
      <c r="T1814" s="8">
        <f t="shared" si="103"/>
        <v>12</v>
      </c>
      <c r="U1814" t="s">
        <v>369</v>
      </c>
    </row>
    <row r="1815" spans="1:21" x14ac:dyDescent="0.25">
      <c r="A1815" s="21">
        <v>45652</v>
      </c>
      <c r="B1815" s="21">
        <v>45652</v>
      </c>
      <c r="C1815" s="22" t="s">
        <v>11032</v>
      </c>
      <c r="D1815" s="22" t="s">
        <v>11036</v>
      </c>
      <c r="E1815" s="22" t="s">
        <v>4409</v>
      </c>
      <c r="F1815" s="22" t="s">
        <v>549</v>
      </c>
      <c r="G1815" s="23">
        <v>74138583</v>
      </c>
      <c r="H1815" s="23">
        <v>0</v>
      </c>
      <c r="I1815" s="23">
        <v>1428000149</v>
      </c>
      <c r="J1815" s="23">
        <v>0</v>
      </c>
      <c r="K1815" s="22" t="s">
        <v>3609</v>
      </c>
      <c r="L1815" s="22" t="s">
        <v>3610</v>
      </c>
      <c r="M1815" s="22" t="s">
        <v>3187</v>
      </c>
      <c r="N1815" s="22" t="s">
        <v>8779</v>
      </c>
      <c r="O1815" s="22" t="s">
        <v>8779</v>
      </c>
      <c r="P1815" s="22" t="s">
        <v>3612</v>
      </c>
      <c r="S1815" s="8" t="str">
        <f t="shared" si="102"/>
        <v>HHMG</v>
      </c>
      <c r="T1815" s="8">
        <f t="shared" si="103"/>
        <v>12</v>
      </c>
      <c r="U1815" t="s">
        <v>369</v>
      </c>
    </row>
    <row r="1816" spans="1:21" x14ac:dyDescent="0.25">
      <c r="A1816" s="21">
        <v>45652</v>
      </c>
      <c r="B1816" s="21">
        <v>45652</v>
      </c>
      <c r="C1816" s="22" t="s">
        <v>11032</v>
      </c>
      <c r="D1816" s="22" t="s">
        <v>11037</v>
      </c>
      <c r="E1816" s="22" t="s">
        <v>4409</v>
      </c>
      <c r="F1816" s="22" t="s">
        <v>549</v>
      </c>
      <c r="G1816" s="23">
        <v>46773944</v>
      </c>
      <c r="H1816" s="23">
        <v>0</v>
      </c>
      <c r="I1816" s="23">
        <v>1474774093</v>
      </c>
      <c r="J1816" s="23">
        <v>0</v>
      </c>
      <c r="K1816" s="22" t="s">
        <v>3609</v>
      </c>
      <c r="L1816" s="22" t="s">
        <v>3610</v>
      </c>
      <c r="M1816" s="22" t="s">
        <v>3187</v>
      </c>
      <c r="N1816" s="22" t="s">
        <v>9478</v>
      </c>
      <c r="O1816" s="22" t="s">
        <v>9478</v>
      </c>
      <c r="P1816" s="22" t="s">
        <v>3612</v>
      </c>
      <c r="S1816" s="8" t="str">
        <f t="shared" si="102"/>
        <v>HHMG</v>
      </c>
      <c r="T1816" s="8">
        <f t="shared" si="103"/>
        <v>12</v>
      </c>
      <c r="U1816" t="s">
        <v>369</v>
      </c>
    </row>
    <row r="1817" spans="1:21" x14ac:dyDescent="0.25">
      <c r="A1817" s="21">
        <v>45652</v>
      </c>
      <c r="B1817" s="21">
        <v>45652</v>
      </c>
      <c r="C1817" s="22" t="s">
        <v>11032</v>
      </c>
      <c r="D1817" s="22" t="s">
        <v>11038</v>
      </c>
      <c r="E1817" s="22" t="s">
        <v>4409</v>
      </c>
      <c r="F1817" s="22" t="s">
        <v>549</v>
      </c>
      <c r="G1817" s="23">
        <v>49219311</v>
      </c>
      <c r="H1817" s="23">
        <v>0</v>
      </c>
      <c r="I1817" s="23">
        <v>1523993404</v>
      </c>
      <c r="J1817" s="23">
        <v>0</v>
      </c>
      <c r="K1817" s="22" t="s">
        <v>3609</v>
      </c>
      <c r="L1817" s="22" t="s">
        <v>3610</v>
      </c>
      <c r="M1817" s="22" t="s">
        <v>3187</v>
      </c>
      <c r="N1817" s="22" t="s">
        <v>9481</v>
      </c>
      <c r="O1817" s="22" t="s">
        <v>9481</v>
      </c>
      <c r="P1817" s="22" t="s">
        <v>3612</v>
      </c>
      <c r="S1817" s="8" t="str">
        <f t="shared" si="102"/>
        <v>HHMG</v>
      </c>
      <c r="T1817" s="8">
        <f t="shared" si="103"/>
        <v>12</v>
      </c>
      <c r="U1817" t="s">
        <v>369</v>
      </c>
    </row>
    <row r="1818" spans="1:21" x14ac:dyDescent="0.25">
      <c r="A1818" s="21">
        <v>45652</v>
      </c>
      <c r="B1818" s="21">
        <v>45652</v>
      </c>
      <c r="C1818" s="22" t="s">
        <v>11032</v>
      </c>
      <c r="D1818" s="22" t="s">
        <v>11039</v>
      </c>
      <c r="E1818" s="22" t="s">
        <v>4409</v>
      </c>
      <c r="F1818" s="22" t="s">
        <v>549</v>
      </c>
      <c r="G1818" s="23">
        <v>45907218</v>
      </c>
      <c r="H1818" s="23">
        <v>0</v>
      </c>
      <c r="I1818" s="23">
        <v>1569900622</v>
      </c>
      <c r="J1818" s="23">
        <v>0</v>
      </c>
      <c r="K1818" s="22" t="s">
        <v>3609</v>
      </c>
      <c r="L1818" s="22" t="s">
        <v>3610</v>
      </c>
      <c r="M1818" s="22" t="s">
        <v>3187</v>
      </c>
      <c r="N1818" s="22" t="s">
        <v>9483</v>
      </c>
      <c r="O1818" s="22" t="s">
        <v>9483</v>
      </c>
      <c r="P1818" s="22" t="s">
        <v>3612</v>
      </c>
      <c r="S1818" s="8" t="str">
        <f t="shared" si="102"/>
        <v>HHMG</v>
      </c>
      <c r="T1818" s="8">
        <f t="shared" si="103"/>
        <v>12</v>
      </c>
      <c r="U1818" t="s">
        <v>369</v>
      </c>
    </row>
    <row r="1819" spans="1:21" x14ac:dyDescent="0.25">
      <c r="A1819" s="21">
        <v>45652</v>
      </c>
      <c r="B1819" s="21">
        <v>45652</v>
      </c>
      <c r="C1819" s="22" t="s">
        <v>11032</v>
      </c>
      <c r="D1819" s="22" t="s">
        <v>11040</v>
      </c>
      <c r="E1819" s="22" t="s">
        <v>4409</v>
      </c>
      <c r="F1819" s="22" t="s">
        <v>549</v>
      </c>
      <c r="G1819" s="23">
        <v>56378604</v>
      </c>
      <c r="H1819" s="23">
        <v>0</v>
      </c>
      <c r="I1819" s="23">
        <v>1626279226</v>
      </c>
      <c r="J1819" s="23">
        <v>0</v>
      </c>
      <c r="K1819" s="22" t="s">
        <v>3609</v>
      </c>
      <c r="L1819" s="22" t="s">
        <v>3610</v>
      </c>
      <c r="M1819" s="22" t="s">
        <v>3187</v>
      </c>
      <c r="N1819" s="22" t="s">
        <v>8783</v>
      </c>
      <c r="O1819" s="22" t="s">
        <v>8783</v>
      </c>
      <c r="P1819" s="22" t="s">
        <v>3612</v>
      </c>
      <c r="S1819" s="8" t="str">
        <f t="shared" si="102"/>
        <v>HHMG</v>
      </c>
      <c r="T1819" s="8">
        <f t="shared" si="103"/>
        <v>12</v>
      </c>
      <c r="U1819" t="s">
        <v>369</v>
      </c>
    </row>
    <row r="1820" spans="1:21" x14ac:dyDescent="0.25">
      <c r="A1820" s="21">
        <v>45657</v>
      </c>
      <c r="B1820" s="21">
        <v>45657</v>
      </c>
      <c r="C1820" s="22" t="s">
        <v>11041</v>
      </c>
      <c r="D1820" s="22" t="s">
        <v>11042</v>
      </c>
      <c r="E1820" s="22" t="s">
        <v>4409</v>
      </c>
      <c r="F1820" s="22" t="s">
        <v>691</v>
      </c>
      <c r="G1820" s="23">
        <v>18103143</v>
      </c>
      <c r="H1820" s="23">
        <v>0</v>
      </c>
      <c r="I1820" s="23">
        <v>1644382369</v>
      </c>
      <c r="J1820" s="23">
        <v>0</v>
      </c>
      <c r="K1820" s="22" t="s">
        <v>8148</v>
      </c>
      <c r="L1820" s="22" t="s">
        <v>5176</v>
      </c>
      <c r="M1820" s="22" t="s">
        <v>3146</v>
      </c>
      <c r="N1820" s="22" t="s">
        <v>3545</v>
      </c>
      <c r="O1820" s="22" t="s">
        <v>3545</v>
      </c>
      <c r="P1820" s="22" t="s">
        <v>7936</v>
      </c>
      <c r="S1820" s="8" t="str">
        <f t="shared" si="102"/>
        <v>632_HHMGCty</v>
      </c>
      <c r="T1820" s="8">
        <f t="shared" si="103"/>
        <v>12</v>
      </c>
      <c r="U1820" t="s">
        <v>369</v>
      </c>
    </row>
    <row r="1821" spans="1:21" x14ac:dyDescent="0.25">
      <c r="A1821" s="21">
        <v>45657</v>
      </c>
      <c r="B1821" s="21">
        <v>45657</v>
      </c>
      <c r="C1821" s="22" t="s">
        <v>11043</v>
      </c>
      <c r="D1821" s="22" t="s">
        <v>11044</v>
      </c>
      <c r="E1821" s="22" t="s">
        <v>4409</v>
      </c>
      <c r="F1821" s="22" t="s">
        <v>691</v>
      </c>
      <c r="G1821" s="23">
        <v>1810314</v>
      </c>
      <c r="H1821" s="23">
        <v>0</v>
      </c>
      <c r="I1821" s="23">
        <v>1646192683</v>
      </c>
      <c r="J1821" s="23">
        <v>0</v>
      </c>
      <c r="K1821" s="22" t="s">
        <v>8148</v>
      </c>
      <c r="L1821" s="22" t="s">
        <v>5176</v>
      </c>
      <c r="M1821" s="22" t="s">
        <v>3146</v>
      </c>
      <c r="N1821" s="22" t="s">
        <v>3545</v>
      </c>
      <c r="O1821" s="22" t="s">
        <v>3545</v>
      </c>
      <c r="P1821" s="22" t="s">
        <v>7936</v>
      </c>
      <c r="S1821" s="8" t="str">
        <f t="shared" si="102"/>
        <v>632_HHMGCty</v>
      </c>
      <c r="T1821" s="8">
        <f t="shared" si="103"/>
        <v>12</v>
      </c>
      <c r="U1821" t="s">
        <v>369</v>
      </c>
    </row>
    <row r="1822" spans="1:21" x14ac:dyDescent="0.25">
      <c r="A1822" s="21">
        <v>45657</v>
      </c>
      <c r="B1822" s="21">
        <v>45657</v>
      </c>
      <c r="C1822" s="22" t="s">
        <v>11045</v>
      </c>
      <c r="D1822" s="22" t="s">
        <v>11046</v>
      </c>
      <c r="E1822" s="22" t="s">
        <v>4409</v>
      </c>
      <c r="F1822" s="22" t="s">
        <v>691</v>
      </c>
      <c r="G1822" s="23">
        <v>1810314</v>
      </c>
      <c r="H1822" s="23">
        <v>0</v>
      </c>
      <c r="I1822" s="23">
        <v>1648002997</v>
      </c>
      <c r="J1822" s="23">
        <v>0</v>
      </c>
      <c r="K1822" s="22" t="s">
        <v>8148</v>
      </c>
      <c r="L1822" s="22" t="s">
        <v>5176</v>
      </c>
      <c r="M1822" s="22" t="s">
        <v>3146</v>
      </c>
      <c r="N1822" s="22" t="s">
        <v>3545</v>
      </c>
      <c r="O1822" s="22" t="s">
        <v>3545</v>
      </c>
      <c r="P1822" s="22" t="s">
        <v>7936</v>
      </c>
      <c r="S1822" s="8" t="str">
        <f t="shared" si="102"/>
        <v>632_HHMGCty</v>
      </c>
      <c r="T1822" s="8">
        <f t="shared" si="103"/>
        <v>12</v>
      </c>
      <c r="U1822" t="s">
        <v>369</v>
      </c>
    </row>
    <row r="1823" spans="1:21" x14ac:dyDescent="0.25">
      <c r="A1823" s="21">
        <v>45657</v>
      </c>
      <c r="B1823" s="21">
        <v>45657</v>
      </c>
      <c r="C1823" s="22" t="s">
        <v>11047</v>
      </c>
      <c r="D1823" s="22" t="s">
        <v>11048</v>
      </c>
      <c r="E1823" s="22" t="s">
        <v>4409</v>
      </c>
      <c r="F1823" s="22" t="s">
        <v>691</v>
      </c>
      <c r="G1823" s="23">
        <v>905157</v>
      </c>
      <c r="H1823" s="23">
        <v>0</v>
      </c>
      <c r="I1823" s="23">
        <v>1648908154</v>
      </c>
      <c r="J1823" s="23">
        <v>0</v>
      </c>
      <c r="K1823" s="22" t="s">
        <v>4571</v>
      </c>
      <c r="L1823" s="22" t="s">
        <v>4572</v>
      </c>
      <c r="M1823" s="22" t="s">
        <v>3146</v>
      </c>
      <c r="N1823" s="22" t="s">
        <v>3545</v>
      </c>
      <c r="O1823" s="22" t="s">
        <v>3545</v>
      </c>
      <c r="P1823" s="22" t="s">
        <v>7936</v>
      </c>
      <c r="S1823" s="8" t="str">
        <f t="shared" si="102"/>
        <v>632_HHMGCty</v>
      </c>
      <c r="T1823" s="8">
        <f t="shared" si="103"/>
        <v>12</v>
      </c>
      <c r="U1823" t="s">
        <v>369</v>
      </c>
    </row>
    <row r="1824" spans="1:21" x14ac:dyDescent="0.25">
      <c r="A1824" s="21">
        <v>45657</v>
      </c>
      <c r="B1824" s="21">
        <v>45657</v>
      </c>
      <c r="C1824" s="22" t="s">
        <v>11049</v>
      </c>
      <c r="D1824" s="22" t="s">
        <v>11050</v>
      </c>
      <c r="E1824" s="22" t="s">
        <v>4409</v>
      </c>
      <c r="F1824" s="22" t="s">
        <v>691</v>
      </c>
      <c r="G1824" s="23">
        <v>76112504</v>
      </c>
      <c r="H1824" s="23">
        <v>0</v>
      </c>
      <c r="I1824" s="23">
        <v>1725020658</v>
      </c>
      <c r="J1824" s="23">
        <v>0</v>
      </c>
      <c r="K1824" s="22" t="s">
        <v>3689</v>
      </c>
      <c r="L1824" s="22" t="s">
        <v>3690</v>
      </c>
      <c r="M1824" s="22" t="s">
        <v>3146</v>
      </c>
      <c r="N1824" s="22" t="s">
        <v>9412</v>
      </c>
      <c r="O1824" s="22" t="s">
        <v>9412</v>
      </c>
      <c r="P1824" s="22" t="s">
        <v>7936</v>
      </c>
      <c r="S1824" s="8" t="str">
        <f t="shared" si="102"/>
        <v>632_HHMGCty</v>
      </c>
      <c r="T1824" s="8">
        <f t="shared" si="103"/>
        <v>12</v>
      </c>
      <c r="U1824" t="s">
        <v>369</v>
      </c>
    </row>
    <row r="1825" spans="1:21" x14ac:dyDescent="0.25">
      <c r="A1825" s="21">
        <v>45657</v>
      </c>
      <c r="B1825" s="21">
        <v>45657</v>
      </c>
      <c r="C1825" s="22" t="s">
        <v>11051</v>
      </c>
      <c r="D1825" s="22" t="s">
        <v>11052</v>
      </c>
      <c r="E1825" s="22" t="s">
        <v>4409</v>
      </c>
      <c r="F1825" s="22" t="s">
        <v>691</v>
      </c>
      <c r="G1825" s="23">
        <v>8273098</v>
      </c>
      <c r="H1825" s="23">
        <v>0</v>
      </c>
      <c r="I1825" s="23">
        <v>1733293756</v>
      </c>
      <c r="J1825" s="23">
        <v>0</v>
      </c>
      <c r="K1825" s="22" t="s">
        <v>3689</v>
      </c>
      <c r="L1825" s="22" t="s">
        <v>3690</v>
      </c>
      <c r="M1825" s="22" t="s">
        <v>3146</v>
      </c>
      <c r="N1825" s="22" t="s">
        <v>9412</v>
      </c>
      <c r="O1825" s="22" t="s">
        <v>9412</v>
      </c>
      <c r="P1825" s="22" t="s">
        <v>7936</v>
      </c>
      <c r="S1825" s="8" t="str">
        <f t="shared" si="102"/>
        <v>632_HHMGCty</v>
      </c>
      <c r="T1825" s="8">
        <f t="shared" si="103"/>
        <v>12</v>
      </c>
      <c r="U1825" t="s">
        <v>369</v>
      </c>
    </row>
    <row r="1826" spans="1:21" x14ac:dyDescent="0.25">
      <c r="A1826" s="21">
        <v>45657</v>
      </c>
      <c r="B1826" s="21">
        <v>45657</v>
      </c>
      <c r="C1826" s="22" t="s">
        <v>11053</v>
      </c>
      <c r="D1826" s="22" t="s">
        <v>11054</v>
      </c>
      <c r="E1826" s="22" t="s">
        <v>4409</v>
      </c>
      <c r="F1826" s="22" t="s">
        <v>691</v>
      </c>
      <c r="G1826" s="23">
        <v>8273098</v>
      </c>
      <c r="H1826" s="23">
        <v>0</v>
      </c>
      <c r="I1826" s="23">
        <v>1741566854</v>
      </c>
      <c r="J1826" s="23">
        <v>0</v>
      </c>
      <c r="K1826" s="22" t="s">
        <v>3689</v>
      </c>
      <c r="L1826" s="22" t="s">
        <v>3690</v>
      </c>
      <c r="M1826" s="22" t="s">
        <v>3146</v>
      </c>
      <c r="N1826" s="22" t="s">
        <v>9412</v>
      </c>
      <c r="O1826" s="22" t="s">
        <v>9412</v>
      </c>
      <c r="P1826" s="22" t="s">
        <v>7936</v>
      </c>
      <c r="S1826" s="8" t="str">
        <f t="shared" si="102"/>
        <v>632_HHMGCty</v>
      </c>
      <c r="T1826" s="8">
        <f t="shared" si="103"/>
        <v>12</v>
      </c>
      <c r="U1826" t="s">
        <v>369</v>
      </c>
    </row>
    <row r="1827" spans="1:21" x14ac:dyDescent="0.25">
      <c r="A1827" s="21">
        <v>45657</v>
      </c>
      <c r="B1827" s="21">
        <v>45657</v>
      </c>
      <c r="C1827" s="22" t="s">
        <v>11055</v>
      </c>
      <c r="D1827" s="22" t="s">
        <v>11056</v>
      </c>
      <c r="E1827" s="22" t="s">
        <v>4409</v>
      </c>
      <c r="F1827" s="22" t="s">
        <v>691</v>
      </c>
      <c r="G1827" s="23">
        <v>-2714610</v>
      </c>
      <c r="H1827" s="23">
        <v>0</v>
      </c>
      <c r="I1827" s="23">
        <v>1738852244</v>
      </c>
      <c r="J1827" s="23">
        <v>0</v>
      </c>
      <c r="K1827" s="22" t="s">
        <v>3689</v>
      </c>
      <c r="L1827" s="22" t="s">
        <v>3690</v>
      </c>
      <c r="M1827" s="22" t="s">
        <v>3146</v>
      </c>
      <c r="N1827" s="22" t="s">
        <v>9412</v>
      </c>
      <c r="O1827" s="22" t="s">
        <v>9412</v>
      </c>
      <c r="P1827" s="22" t="s">
        <v>7936</v>
      </c>
      <c r="S1827" s="8" t="str">
        <f t="shared" si="102"/>
        <v>632_HHMGCty</v>
      </c>
      <c r="T1827" s="8">
        <f t="shared" si="103"/>
        <v>12</v>
      </c>
      <c r="U1827" t="s">
        <v>369</v>
      </c>
    </row>
    <row r="1828" spans="1:21" x14ac:dyDescent="0.25">
      <c r="A1828" s="21">
        <v>45657</v>
      </c>
      <c r="B1828" s="21">
        <v>45657</v>
      </c>
      <c r="C1828" s="22" t="s">
        <v>11057</v>
      </c>
      <c r="D1828" s="22" t="s">
        <v>11058</v>
      </c>
      <c r="E1828" s="22" t="s">
        <v>4409</v>
      </c>
      <c r="F1828" s="22" t="s">
        <v>691</v>
      </c>
      <c r="G1828" s="23">
        <v>7678469</v>
      </c>
      <c r="H1828" s="23">
        <v>0</v>
      </c>
      <c r="I1828" s="23">
        <v>1746530713</v>
      </c>
      <c r="J1828" s="23">
        <v>0</v>
      </c>
      <c r="K1828" s="22" t="s">
        <v>8148</v>
      </c>
      <c r="L1828" s="22" t="s">
        <v>5176</v>
      </c>
      <c r="M1828" s="22" t="s">
        <v>3146</v>
      </c>
      <c r="N1828" s="22" t="s">
        <v>9412</v>
      </c>
      <c r="O1828" s="22" t="s">
        <v>9412</v>
      </c>
      <c r="P1828" s="22" t="s">
        <v>7936</v>
      </c>
      <c r="S1828" s="8" t="str">
        <f t="shared" si="102"/>
        <v>632_HHMGCty</v>
      </c>
      <c r="T1828" s="8">
        <f t="shared" si="103"/>
        <v>12</v>
      </c>
      <c r="U1828" t="s">
        <v>369</v>
      </c>
    </row>
    <row r="1829" spans="1:21" x14ac:dyDescent="0.25">
      <c r="A1829" s="21">
        <v>45657</v>
      </c>
      <c r="B1829" s="21">
        <v>45657</v>
      </c>
      <c r="C1829" s="22" t="s">
        <v>11059</v>
      </c>
      <c r="D1829" s="22" t="s">
        <v>11060</v>
      </c>
      <c r="E1829" s="22" t="s">
        <v>4409</v>
      </c>
      <c r="F1829" s="22" t="s">
        <v>691</v>
      </c>
      <c r="G1829" s="23">
        <v>27522712</v>
      </c>
      <c r="H1829" s="23">
        <v>0</v>
      </c>
      <c r="I1829" s="23">
        <v>1774053425</v>
      </c>
      <c r="J1829" s="23">
        <v>0</v>
      </c>
      <c r="K1829" s="22" t="s">
        <v>1025</v>
      </c>
      <c r="L1829" s="22" t="s">
        <v>1026</v>
      </c>
      <c r="M1829" s="22" t="s">
        <v>3146</v>
      </c>
      <c r="N1829" s="22" t="s">
        <v>3300</v>
      </c>
      <c r="O1829" s="22" t="s">
        <v>3300</v>
      </c>
      <c r="P1829" s="22" t="s">
        <v>7936</v>
      </c>
      <c r="S1829" s="8" t="str">
        <f t="shared" si="102"/>
        <v>632_HHMGCty</v>
      </c>
      <c r="T1829" s="8">
        <f t="shared" si="103"/>
        <v>12</v>
      </c>
      <c r="U1829" t="s">
        <v>369</v>
      </c>
    </row>
    <row r="1830" spans="1:21" x14ac:dyDescent="0.25">
      <c r="A1830" s="21">
        <v>45657</v>
      </c>
      <c r="B1830" s="21">
        <v>45657</v>
      </c>
      <c r="C1830" s="22" t="s">
        <v>11061</v>
      </c>
      <c r="D1830" s="22" t="s">
        <v>11062</v>
      </c>
      <c r="E1830" s="22" t="s">
        <v>4409</v>
      </c>
      <c r="F1830" s="22" t="s">
        <v>691</v>
      </c>
      <c r="G1830" s="23">
        <v>2752271</v>
      </c>
      <c r="H1830" s="23">
        <v>0</v>
      </c>
      <c r="I1830" s="23">
        <v>1776805696</v>
      </c>
      <c r="J1830" s="23">
        <v>0</v>
      </c>
      <c r="K1830" s="22" t="s">
        <v>1025</v>
      </c>
      <c r="L1830" s="22" t="s">
        <v>1026</v>
      </c>
      <c r="M1830" s="22" t="s">
        <v>3146</v>
      </c>
      <c r="N1830" s="22" t="s">
        <v>3300</v>
      </c>
      <c r="O1830" s="22" t="s">
        <v>3300</v>
      </c>
      <c r="P1830" s="22" t="s">
        <v>7936</v>
      </c>
      <c r="S1830" s="8" t="str">
        <f t="shared" si="102"/>
        <v>632_HHMGCty</v>
      </c>
      <c r="T1830" s="8">
        <f t="shared" si="103"/>
        <v>12</v>
      </c>
      <c r="U1830" t="s">
        <v>369</v>
      </c>
    </row>
    <row r="1831" spans="1:21" x14ac:dyDescent="0.25">
      <c r="A1831" s="21">
        <v>45657</v>
      </c>
      <c r="B1831" s="21">
        <v>45657</v>
      </c>
      <c r="C1831" s="22" t="s">
        <v>11063</v>
      </c>
      <c r="D1831" s="22" t="s">
        <v>11064</v>
      </c>
      <c r="E1831" s="22" t="s">
        <v>4409</v>
      </c>
      <c r="F1831" s="22" t="s">
        <v>691</v>
      </c>
      <c r="G1831" s="23">
        <v>2752271</v>
      </c>
      <c r="H1831" s="23">
        <v>0</v>
      </c>
      <c r="I1831" s="23">
        <v>1779557967</v>
      </c>
      <c r="J1831" s="23">
        <v>0</v>
      </c>
      <c r="K1831" s="22" t="s">
        <v>1025</v>
      </c>
      <c r="L1831" s="22" t="s">
        <v>1026</v>
      </c>
      <c r="M1831" s="22" t="s">
        <v>3146</v>
      </c>
      <c r="N1831" s="22" t="s">
        <v>3300</v>
      </c>
      <c r="O1831" s="22" t="s">
        <v>3300</v>
      </c>
      <c r="P1831" s="22" t="s">
        <v>7936</v>
      </c>
      <c r="S1831" s="8" t="str">
        <f t="shared" si="102"/>
        <v>632_HHMGCty</v>
      </c>
      <c r="T1831" s="8">
        <f t="shared" si="103"/>
        <v>12</v>
      </c>
      <c r="U1831" t="s">
        <v>369</v>
      </c>
    </row>
    <row r="1832" spans="1:21" x14ac:dyDescent="0.25">
      <c r="A1832" s="21">
        <v>45657</v>
      </c>
      <c r="B1832" s="21">
        <v>45657</v>
      </c>
      <c r="C1832" s="22" t="s">
        <v>11065</v>
      </c>
      <c r="D1832" s="22" t="s">
        <v>11066</v>
      </c>
      <c r="E1832" s="22" t="s">
        <v>4409</v>
      </c>
      <c r="F1832" s="22" t="s">
        <v>691</v>
      </c>
      <c r="G1832" s="23">
        <v>1376136</v>
      </c>
      <c r="H1832" s="23">
        <v>0</v>
      </c>
      <c r="I1832" s="23">
        <v>1780934103</v>
      </c>
      <c r="J1832" s="23">
        <v>0</v>
      </c>
      <c r="K1832" s="22" t="s">
        <v>4571</v>
      </c>
      <c r="L1832" s="22" t="s">
        <v>4572</v>
      </c>
      <c r="M1832" s="22" t="s">
        <v>3146</v>
      </c>
      <c r="N1832" s="22" t="s">
        <v>3300</v>
      </c>
      <c r="O1832" s="22" t="s">
        <v>3300</v>
      </c>
      <c r="P1832" s="22" t="s">
        <v>7936</v>
      </c>
      <c r="S1832" s="8" t="str">
        <f t="shared" si="102"/>
        <v>632_HHMGCty</v>
      </c>
      <c r="T1832" s="8">
        <f t="shared" si="103"/>
        <v>12</v>
      </c>
      <c r="U1832" t="s">
        <v>369</v>
      </c>
    </row>
    <row r="1833" spans="1:21" x14ac:dyDescent="0.25">
      <c r="A1833" s="21">
        <v>45657</v>
      </c>
      <c r="B1833" s="21">
        <v>45657</v>
      </c>
      <c r="C1833" s="22" t="s">
        <v>11067</v>
      </c>
      <c r="D1833" s="22" t="s">
        <v>11068</v>
      </c>
      <c r="E1833" s="22" t="s">
        <v>4409</v>
      </c>
      <c r="F1833" s="22" t="s">
        <v>691</v>
      </c>
      <c r="G1833" s="23">
        <v>16252056</v>
      </c>
      <c r="H1833" s="23">
        <v>0</v>
      </c>
      <c r="I1833" s="23">
        <v>1797186159</v>
      </c>
      <c r="J1833" s="23">
        <v>0</v>
      </c>
      <c r="K1833" s="22" t="s">
        <v>4633</v>
      </c>
      <c r="L1833" s="22" t="s">
        <v>4634</v>
      </c>
      <c r="M1833" s="22" t="s">
        <v>3146</v>
      </c>
      <c r="N1833" s="22" t="s">
        <v>3308</v>
      </c>
      <c r="O1833" s="22" t="s">
        <v>3308</v>
      </c>
      <c r="P1833" s="22" t="s">
        <v>7936</v>
      </c>
      <c r="S1833" s="8" t="str">
        <f t="shared" si="102"/>
        <v>632_HHMGCty</v>
      </c>
      <c r="T1833" s="8">
        <f t="shared" si="103"/>
        <v>12</v>
      </c>
      <c r="U1833" t="s">
        <v>369</v>
      </c>
    </row>
    <row r="1834" spans="1:21" x14ac:dyDescent="0.25">
      <c r="A1834" s="21">
        <v>45657</v>
      </c>
      <c r="B1834" s="21">
        <v>45657</v>
      </c>
      <c r="C1834" s="22" t="s">
        <v>11069</v>
      </c>
      <c r="D1834" s="22" t="s">
        <v>11070</v>
      </c>
      <c r="E1834" s="22" t="s">
        <v>4409</v>
      </c>
      <c r="F1834" s="22" t="s">
        <v>691</v>
      </c>
      <c r="G1834" s="23">
        <v>16252056</v>
      </c>
      <c r="H1834" s="23">
        <v>0</v>
      </c>
      <c r="I1834" s="23">
        <v>1813438215</v>
      </c>
      <c r="J1834" s="23">
        <v>0</v>
      </c>
      <c r="K1834" s="22" t="s">
        <v>1025</v>
      </c>
      <c r="L1834" s="22" t="s">
        <v>1026</v>
      </c>
      <c r="M1834" s="22" t="s">
        <v>3146</v>
      </c>
      <c r="N1834" s="22" t="s">
        <v>3308</v>
      </c>
      <c r="O1834" s="22" t="s">
        <v>3308</v>
      </c>
      <c r="P1834" s="22" t="s">
        <v>7936</v>
      </c>
      <c r="S1834" s="8" t="str">
        <f t="shared" si="102"/>
        <v>632_HHMGCty</v>
      </c>
      <c r="T1834" s="8">
        <f t="shared" si="103"/>
        <v>12</v>
      </c>
      <c r="U1834" t="s">
        <v>369</v>
      </c>
    </row>
    <row r="1835" spans="1:21" x14ac:dyDescent="0.25">
      <c r="A1835" s="21">
        <v>45657</v>
      </c>
      <c r="B1835" s="21">
        <v>45657</v>
      </c>
      <c r="C1835" s="22" t="s">
        <v>11071</v>
      </c>
      <c r="D1835" s="22" t="s">
        <v>11072</v>
      </c>
      <c r="E1835" s="22" t="s">
        <v>4409</v>
      </c>
      <c r="F1835" s="22" t="s">
        <v>691</v>
      </c>
      <c r="G1835" s="23">
        <v>3250411</v>
      </c>
      <c r="H1835" s="23">
        <v>0</v>
      </c>
      <c r="I1835" s="23">
        <v>1816688626</v>
      </c>
      <c r="J1835" s="23">
        <v>0</v>
      </c>
      <c r="K1835" s="22" t="s">
        <v>4633</v>
      </c>
      <c r="L1835" s="22" t="s">
        <v>4634</v>
      </c>
      <c r="M1835" s="22" t="s">
        <v>3146</v>
      </c>
      <c r="N1835" s="22" t="s">
        <v>3308</v>
      </c>
      <c r="O1835" s="22" t="s">
        <v>3308</v>
      </c>
      <c r="P1835" s="22" t="s">
        <v>7936</v>
      </c>
      <c r="S1835" s="8" t="str">
        <f t="shared" si="102"/>
        <v>632_HHMGCty</v>
      </c>
      <c r="T1835" s="8">
        <f t="shared" si="103"/>
        <v>12</v>
      </c>
      <c r="U1835" t="s">
        <v>369</v>
      </c>
    </row>
    <row r="1836" spans="1:21" x14ac:dyDescent="0.25">
      <c r="A1836" s="21">
        <v>45657</v>
      </c>
      <c r="B1836" s="21">
        <v>45657</v>
      </c>
      <c r="C1836" s="22" t="s">
        <v>11073</v>
      </c>
      <c r="D1836" s="22" t="s">
        <v>11074</v>
      </c>
      <c r="E1836" s="22" t="s">
        <v>4409</v>
      </c>
      <c r="F1836" s="22" t="s">
        <v>691</v>
      </c>
      <c r="G1836" s="23">
        <v>3250411</v>
      </c>
      <c r="H1836" s="23">
        <v>0</v>
      </c>
      <c r="I1836" s="23">
        <v>1819939037</v>
      </c>
      <c r="J1836" s="23">
        <v>0</v>
      </c>
      <c r="K1836" s="22" t="s">
        <v>8148</v>
      </c>
      <c r="L1836" s="22" t="s">
        <v>5176</v>
      </c>
      <c r="M1836" s="22" t="s">
        <v>3146</v>
      </c>
      <c r="N1836" s="22" t="s">
        <v>3308</v>
      </c>
      <c r="O1836" s="22" t="s">
        <v>3308</v>
      </c>
      <c r="P1836" s="22" t="s">
        <v>7936</v>
      </c>
      <c r="S1836" s="8" t="str">
        <f t="shared" ref="S1836:S1899" si="104">+M1836</f>
        <v>632_HHMGCty</v>
      </c>
      <c r="T1836" s="8">
        <f t="shared" ref="T1836:T1899" si="105">+MONTH(A1836)</f>
        <v>12</v>
      </c>
      <c r="U1836" t="s">
        <v>369</v>
      </c>
    </row>
    <row r="1837" spans="1:21" x14ac:dyDescent="0.25">
      <c r="A1837" s="21">
        <v>45657</v>
      </c>
      <c r="B1837" s="21">
        <v>45657</v>
      </c>
      <c r="C1837" s="22" t="s">
        <v>11075</v>
      </c>
      <c r="D1837" s="22" t="s">
        <v>11076</v>
      </c>
      <c r="E1837" s="22" t="s">
        <v>4409</v>
      </c>
      <c r="F1837" s="22" t="s">
        <v>691</v>
      </c>
      <c r="G1837" s="23">
        <v>1625206</v>
      </c>
      <c r="H1837" s="23">
        <v>0</v>
      </c>
      <c r="I1837" s="23">
        <v>1821564243</v>
      </c>
      <c r="J1837" s="23">
        <v>0</v>
      </c>
      <c r="K1837" s="22" t="s">
        <v>4571</v>
      </c>
      <c r="L1837" s="22" t="s">
        <v>4572</v>
      </c>
      <c r="M1837" s="22" t="s">
        <v>3146</v>
      </c>
      <c r="N1837" s="22" t="s">
        <v>3308</v>
      </c>
      <c r="O1837" s="22" t="s">
        <v>3308</v>
      </c>
      <c r="P1837" s="22" t="s">
        <v>7936</v>
      </c>
      <c r="S1837" s="8" t="str">
        <f t="shared" si="104"/>
        <v>632_HHMGCty</v>
      </c>
      <c r="T1837" s="8">
        <f t="shared" si="105"/>
        <v>12</v>
      </c>
      <c r="U1837" t="s">
        <v>369</v>
      </c>
    </row>
    <row r="1838" spans="1:21" x14ac:dyDescent="0.25">
      <c r="A1838" s="21">
        <v>45657</v>
      </c>
      <c r="B1838" s="21">
        <v>45657</v>
      </c>
      <c r="C1838" s="22" t="s">
        <v>11077</v>
      </c>
      <c r="D1838" s="22" t="s">
        <v>11078</v>
      </c>
      <c r="E1838" s="22" t="s">
        <v>4409</v>
      </c>
      <c r="F1838" s="22" t="s">
        <v>691</v>
      </c>
      <c r="G1838" s="23">
        <v>45507645</v>
      </c>
      <c r="H1838" s="23">
        <v>0</v>
      </c>
      <c r="I1838" s="23">
        <v>1867071888</v>
      </c>
      <c r="J1838" s="23">
        <v>0</v>
      </c>
      <c r="K1838" s="22" t="s">
        <v>3689</v>
      </c>
      <c r="L1838" s="22" t="s">
        <v>3690</v>
      </c>
      <c r="M1838" s="22" t="s">
        <v>3146</v>
      </c>
      <c r="N1838" s="22" t="s">
        <v>11079</v>
      </c>
      <c r="O1838" s="22" t="s">
        <v>3218</v>
      </c>
      <c r="P1838" s="22" t="s">
        <v>4962</v>
      </c>
      <c r="S1838" s="8" t="str">
        <f t="shared" si="104"/>
        <v>632_HHMGCty</v>
      </c>
      <c r="T1838" s="8">
        <f t="shared" si="105"/>
        <v>12</v>
      </c>
      <c r="U1838" t="s">
        <v>369</v>
      </c>
    </row>
    <row r="1839" spans="1:21" x14ac:dyDescent="0.25">
      <c r="A1839" s="21">
        <v>45657</v>
      </c>
      <c r="B1839" s="21">
        <v>45657</v>
      </c>
      <c r="C1839" s="22" t="s">
        <v>11080</v>
      </c>
      <c r="D1839" s="22" t="s">
        <v>11081</v>
      </c>
      <c r="E1839" s="22" t="s">
        <v>4409</v>
      </c>
      <c r="F1839" s="22" t="s">
        <v>691</v>
      </c>
      <c r="G1839" s="23">
        <v>9550765</v>
      </c>
      <c r="H1839" s="23">
        <v>0</v>
      </c>
      <c r="I1839" s="23">
        <v>1876622653</v>
      </c>
      <c r="J1839" s="23">
        <v>0</v>
      </c>
      <c r="K1839" s="22" t="s">
        <v>3689</v>
      </c>
      <c r="L1839" s="22" t="s">
        <v>3690</v>
      </c>
      <c r="M1839" s="22" t="s">
        <v>3146</v>
      </c>
      <c r="N1839" s="22" t="s">
        <v>11079</v>
      </c>
      <c r="O1839" s="22" t="s">
        <v>3218</v>
      </c>
      <c r="P1839" s="22" t="s">
        <v>4962</v>
      </c>
      <c r="S1839" s="8" t="str">
        <f t="shared" si="104"/>
        <v>632_HHMGCty</v>
      </c>
      <c r="T1839" s="8">
        <f t="shared" si="105"/>
        <v>12</v>
      </c>
      <c r="U1839" t="s">
        <v>369</v>
      </c>
    </row>
    <row r="1840" spans="1:21" x14ac:dyDescent="0.25">
      <c r="A1840" s="21">
        <v>45657</v>
      </c>
      <c r="B1840" s="21">
        <v>45657</v>
      </c>
      <c r="C1840" s="22" t="s">
        <v>11082</v>
      </c>
      <c r="D1840" s="22" t="s">
        <v>11083</v>
      </c>
      <c r="E1840" s="22" t="s">
        <v>4409</v>
      </c>
      <c r="F1840" s="22" t="s">
        <v>691</v>
      </c>
      <c r="G1840" s="23">
        <v>9550765</v>
      </c>
      <c r="H1840" s="23">
        <v>0</v>
      </c>
      <c r="I1840" s="23">
        <v>1886173418</v>
      </c>
      <c r="J1840" s="23">
        <v>0</v>
      </c>
      <c r="K1840" s="22" t="s">
        <v>3689</v>
      </c>
      <c r="L1840" s="22" t="s">
        <v>3690</v>
      </c>
      <c r="M1840" s="22" t="s">
        <v>3146</v>
      </c>
      <c r="N1840" s="22" t="s">
        <v>11079</v>
      </c>
      <c r="O1840" s="22" t="s">
        <v>3218</v>
      </c>
      <c r="P1840" s="22" t="s">
        <v>4962</v>
      </c>
      <c r="S1840" s="8" t="str">
        <f t="shared" si="104"/>
        <v>632_HHMGCty</v>
      </c>
      <c r="T1840" s="8">
        <f t="shared" si="105"/>
        <v>12</v>
      </c>
      <c r="U1840" t="s">
        <v>369</v>
      </c>
    </row>
    <row r="1841" spans="1:21" x14ac:dyDescent="0.25">
      <c r="A1841" s="21">
        <v>45657</v>
      </c>
      <c r="B1841" s="21">
        <v>45657</v>
      </c>
      <c r="C1841" s="22" t="s">
        <v>11084</v>
      </c>
      <c r="D1841" s="22" t="s">
        <v>11085</v>
      </c>
      <c r="E1841" s="22" t="s">
        <v>4409</v>
      </c>
      <c r="F1841" s="22" t="s">
        <v>691</v>
      </c>
      <c r="G1841" s="23">
        <v>4775382</v>
      </c>
      <c r="H1841" s="23">
        <v>0</v>
      </c>
      <c r="I1841" s="23">
        <v>1890948800</v>
      </c>
      <c r="J1841" s="23">
        <v>0</v>
      </c>
      <c r="K1841" s="22" t="s">
        <v>3689</v>
      </c>
      <c r="L1841" s="22" t="s">
        <v>3690</v>
      </c>
      <c r="M1841" s="22" t="s">
        <v>3146</v>
      </c>
      <c r="N1841" s="22" t="s">
        <v>11079</v>
      </c>
      <c r="O1841" s="22" t="s">
        <v>3218</v>
      </c>
      <c r="P1841" s="22" t="s">
        <v>4962</v>
      </c>
      <c r="S1841" s="8" t="str">
        <f t="shared" si="104"/>
        <v>632_HHMGCty</v>
      </c>
      <c r="T1841" s="8">
        <f t="shared" si="105"/>
        <v>12</v>
      </c>
      <c r="U1841" t="s">
        <v>369</v>
      </c>
    </row>
    <row r="1842" spans="1:21" x14ac:dyDescent="0.25">
      <c r="A1842" s="21">
        <v>45657</v>
      </c>
      <c r="B1842" s="21">
        <v>45657</v>
      </c>
      <c r="C1842" s="22" t="s">
        <v>11086</v>
      </c>
      <c r="D1842" s="22" t="s">
        <v>11087</v>
      </c>
      <c r="E1842" s="22" t="s">
        <v>4409</v>
      </c>
      <c r="F1842" s="22" t="s">
        <v>691</v>
      </c>
      <c r="G1842" s="23">
        <v>13471435</v>
      </c>
      <c r="H1842" s="23">
        <v>0</v>
      </c>
      <c r="I1842" s="23">
        <v>1904420235</v>
      </c>
      <c r="J1842" s="23">
        <v>0</v>
      </c>
      <c r="K1842" s="22" t="s">
        <v>3470</v>
      </c>
      <c r="L1842" s="22" t="s">
        <v>3471</v>
      </c>
      <c r="M1842" s="22" t="s">
        <v>3146</v>
      </c>
      <c r="N1842" s="22" t="s">
        <v>6756</v>
      </c>
      <c r="O1842" s="22" t="s">
        <v>6756</v>
      </c>
      <c r="P1842" s="22" t="s">
        <v>7936</v>
      </c>
      <c r="S1842" s="8" t="str">
        <f t="shared" si="104"/>
        <v>632_HHMGCty</v>
      </c>
      <c r="T1842" s="8">
        <f t="shared" si="105"/>
        <v>12</v>
      </c>
      <c r="U1842" t="s">
        <v>369</v>
      </c>
    </row>
    <row r="1843" spans="1:21" x14ac:dyDescent="0.25">
      <c r="A1843" s="21">
        <v>45657</v>
      </c>
      <c r="B1843" s="21">
        <v>45657</v>
      </c>
      <c r="C1843" s="22" t="s">
        <v>11088</v>
      </c>
      <c r="D1843" s="22" t="s">
        <v>11089</v>
      </c>
      <c r="E1843" s="22" t="s">
        <v>4409</v>
      </c>
      <c r="F1843" s="22" t="s">
        <v>691</v>
      </c>
      <c r="G1843" s="23">
        <v>1347143</v>
      </c>
      <c r="H1843" s="23">
        <v>0</v>
      </c>
      <c r="I1843" s="23">
        <v>1905767378</v>
      </c>
      <c r="J1843" s="23">
        <v>0</v>
      </c>
      <c r="K1843" s="22" t="s">
        <v>3470</v>
      </c>
      <c r="L1843" s="22" t="s">
        <v>3471</v>
      </c>
      <c r="M1843" s="22" t="s">
        <v>3146</v>
      </c>
      <c r="N1843" s="22" t="s">
        <v>6756</v>
      </c>
      <c r="O1843" s="22" t="s">
        <v>6756</v>
      </c>
      <c r="P1843" s="22" t="s">
        <v>7936</v>
      </c>
      <c r="S1843" s="8" t="str">
        <f t="shared" si="104"/>
        <v>632_HHMGCty</v>
      </c>
      <c r="T1843" s="8">
        <f t="shared" si="105"/>
        <v>12</v>
      </c>
      <c r="U1843" t="s">
        <v>369</v>
      </c>
    </row>
    <row r="1844" spans="1:21" x14ac:dyDescent="0.25">
      <c r="A1844" s="21">
        <v>45657</v>
      </c>
      <c r="B1844" s="21">
        <v>45657</v>
      </c>
      <c r="C1844" s="22" t="s">
        <v>11090</v>
      </c>
      <c r="D1844" s="22" t="s">
        <v>11091</v>
      </c>
      <c r="E1844" s="22" t="s">
        <v>4409</v>
      </c>
      <c r="F1844" s="22" t="s">
        <v>691</v>
      </c>
      <c r="G1844" s="23">
        <v>1347143</v>
      </c>
      <c r="H1844" s="23">
        <v>0</v>
      </c>
      <c r="I1844" s="23">
        <v>1907114521</v>
      </c>
      <c r="J1844" s="23">
        <v>0</v>
      </c>
      <c r="K1844" s="22" t="s">
        <v>3785</v>
      </c>
      <c r="L1844" s="22" t="s">
        <v>3786</v>
      </c>
      <c r="M1844" s="22" t="s">
        <v>3146</v>
      </c>
      <c r="N1844" s="22" t="s">
        <v>6756</v>
      </c>
      <c r="O1844" s="22" t="s">
        <v>6756</v>
      </c>
      <c r="P1844" s="22" t="s">
        <v>7936</v>
      </c>
      <c r="S1844" s="8" t="str">
        <f t="shared" si="104"/>
        <v>632_HHMGCty</v>
      </c>
      <c r="T1844" s="8">
        <f t="shared" si="105"/>
        <v>12</v>
      </c>
      <c r="U1844" t="s">
        <v>369</v>
      </c>
    </row>
    <row r="1845" spans="1:21" x14ac:dyDescent="0.25">
      <c r="A1845" s="21">
        <v>45657</v>
      </c>
      <c r="B1845" s="21">
        <v>45657</v>
      </c>
      <c r="C1845" s="22" t="s">
        <v>11092</v>
      </c>
      <c r="D1845" s="22" t="s">
        <v>11093</v>
      </c>
      <c r="E1845" s="22" t="s">
        <v>4409</v>
      </c>
      <c r="F1845" s="22" t="s">
        <v>691</v>
      </c>
      <c r="G1845" s="23">
        <v>673572</v>
      </c>
      <c r="H1845" s="23">
        <v>0</v>
      </c>
      <c r="I1845" s="23">
        <v>1907788093</v>
      </c>
      <c r="J1845" s="23">
        <v>0</v>
      </c>
      <c r="K1845" s="22" t="s">
        <v>4571</v>
      </c>
      <c r="L1845" s="22" t="s">
        <v>4572</v>
      </c>
      <c r="M1845" s="22" t="s">
        <v>3146</v>
      </c>
      <c r="N1845" s="22" t="s">
        <v>6756</v>
      </c>
      <c r="O1845" s="22" t="s">
        <v>6756</v>
      </c>
      <c r="P1845" s="22" t="s">
        <v>7936</v>
      </c>
      <c r="S1845" s="8" t="str">
        <f t="shared" si="104"/>
        <v>632_HHMGCty</v>
      </c>
      <c r="T1845" s="8">
        <f t="shared" si="105"/>
        <v>12</v>
      </c>
      <c r="U1845" t="s">
        <v>369</v>
      </c>
    </row>
    <row r="1846" spans="1:21" x14ac:dyDescent="0.25">
      <c r="A1846" s="21">
        <v>45657</v>
      </c>
      <c r="B1846" s="21">
        <v>45657</v>
      </c>
      <c r="C1846" s="22" t="s">
        <v>11094</v>
      </c>
      <c r="D1846" s="22" t="s">
        <v>11095</v>
      </c>
      <c r="E1846" s="22" t="s">
        <v>4409</v>
      </c>
      <c r="F1846" s="22" t="s">
        <v>691</v>
      </c>
      <c r="G1846" s="23">
        <v>31633385</v>
      </c>
      <c r="H1846" s="23">
        <v>0</v>
      </c>
      <c r="I1846" s="23">
        <v>1939421478</v>
      </c>
      <c r="J1846" s="23">
        <v>0</v>
      </c>
      <c r="K1846" s="22" t="s">
        <v>938</v>
      </c>
      <c r="L1846" s="22" t="s">
        <v>939</v>
      </c>
      <c r="M1846" s="22" t="s">
        <v>3146</v>
      </c>
      <c r="N1846" s="22" t="s">
        <v>11096</v>
      </c>
      <c r="O1846" s="22" t="s">
        <v>11096</v>
      </c>
      <c r="P1846" s="22" t="s">
        <v>7936</v>
      </c>
      <c r="S1846" s="8" t="str">
        <f t="shared" si="104"/>
        <v>632_HHMGCty</v>
      </c>
      <c r="T1846" s="8">
        <f t="shared" si="105"/>
        <v>12</v>
      </c>
      <c r="U1846" t="s">
        <v>369</v>
      </c>
    </row>
    <row r="1847" spans="1:21" x14ac:dyDescent="0.25">
      <c r="A1847" s="21">
        <v>45657</v>
      </c>
      <c r="B1847" s="21">
        <v>45657</v>
      </c>
      <c r="C1847" s="22" t="s">
        <v>11097</v>
      </c>
      <c r="D1847" s="22" t="s">
        <v>11098</v>
      </c>
      <c r="E1847" s="22" t="s">
        <v>4409</v>
      </c>
      <c r="F1847" s="22" t="s">
        <v>691</v>
      </c>
      <c r="G1847" s="23">
        <v>4866675</v>
      </c>
      <c r="H1847" s="23">
        <v>0</v>
      </c>
      <c r="I1847" s="23">
        <v>1944288153</v>
      </c>
      <c r="J1847" s="23">
        <v>0</v>
      </c>
      <c r="K1847" s="22" t="s">
        <v>3470</v>
      </c>
      <c r="L1847" s="22" t="s">
        <v>3471</v>
      </c>
      <c r="M1847" s="22" t="s">
        <v>3146</v>
      </c>
      <c r="N1847" s="22" t="s">
        <v>11096</v>
      </c>
      <c r="O1847" s="22" t="s">
        <v>11096</v>
      </c>
      <c r="P1847" s="22" t="s">
        <v>7936</v>
      </c>
      <c r="S1847" s="8" t="str">
        <f t="shared" si="104"/>
        <v>632_HHMGCty</v>
      </c>
      <c r="T1847" s="8">
        <f t="shared" si="105"/>
        <v>12</v>
      </c>
      <c r="U1847" t="s">
        <v>369</v>
      </c>
    </row>
    <row r="1848" spans="1:21" x14ac:dyDescent="0.25">
      <c r="A1848" s="21">
        <v>45657</v>
      </c>
      <c r="B1848" s="21">
        <v>45657</v>
      </c>
      <c r="C1848" s="22" t="s">
        <v>11099</v>
      </c>
      <c r="D1848" s="22" t="s">
        <v>11100</v>
      </c>
      <c r="E1848" s="22" t="s">
        <v>4409</v>
      </c>
      <c r="F1848" s="22" t="s">
        <v>691</v>
      </c>
      <c r="G1848" s="23">
        <v>4866675</v>
      </c>
      <c r="H1848" s="23">
        <v>0</v>
      </c>
      <c r="I1848" s="23">
        <v>1949154828</v>
      </c>
      <c r="J1848" s="23">
        <v>0</v>
      </c>
      <c r="K1848" s="22" t="s">
        <v>3785</v>
      </c>
      <c r="L1848" s="22" t="s">
        <v>3786</v>
      </c>
      <c r="M1848" s="22" t="s">
        <v>3146</v>
      </c>
      <c r="N1848" s="22" t="s">
        <v>11096</v>
      </c>
      <c r="O1848" s="22" t="s">
        <v>11096</v>
      </c>
      <c r="P1848" s="22" t="s">
        <v>7936</v>
      </c>
      <c r="S1848" s="8" t="str">
        <f t="shared" si="104"/>
        <v>632_HHMGCty</v>
      </c>
      <c r="T1848" s="8">
        <f t="shared" si="105"/>
        <v>12</v>
      </c>
      <c r="U1848" t="s">
        <v>369</v>
      </c>
    </row>
    <row r="1849" spans="1:21" x14ac:dyDescent="0.25">
      <c r="A1849" s="21">
        <v>45657</v>
      </c>
      <c r="B1849" s="21">
        <v>45657</v>
      </c>
      <c r="C1849" s="22" t="s">
        <v>11101</v>
      </c>
      <c r="D1849" s="22" t="s">
        <v>11102</v>
      </c>
      <c r="E1849" s="22" t="s">
        <v>4409</v>
      </c>
      <c r="F1849" s="22" t="s">
        <v>691</v>
      </c>
      <c r="G1849" s="23">
        <v>2433337</v>
      </c>
      <c r="H1849" s="23">
        <v>0</v>
      </c>
      <c r="I1849" s="23">
        <v>1951588165</v>
      </c>
      <c r="J1849" s="23">
        <v>0</v>
      </c>
      <c r="K1849" s="22" t="s">
        <v>4571</v>
      </c>
      <c r="L1849" s="22" t="s">
        <v>4572</v>
      </c>
      <c r="M1849" s="22" t="s">
        <v>3146</v>
      </c>
      <c r="N1849" s="22" t="s">
        <v>11096</v>
      </c>
      <c r="O1849" s="22" t="s">
        <v>11096</v>
      </c>
      <c r="P1849" s="22" t="s">
        <v>7936</v>
      </c>
      <c r="S1849" s="8" t="str">
        <f t="shared" si="104"/>
        <v>632_HHMGCty</v>
      </c>
      <c r="T1849" s="8">
        <f t="shared" si="105"/>
        <v>12</v>
      </c>
      <c r="U1849" t="s">
        <v>369</v>
      </c>
    </row>
    <row r="1850" spans="1:21" x14ac:dyDescent="0.25">
      <c r="A1850" s="21">
        <v>45657</v>
      </c>
      <c r="B1850" s="21">
        <v>45657</v>
      </c>
      <c r="C1850" s="22" t="s">
        <v>11103</v>
      </c>
      <c r="D1850" s="22" t="s">
        <v>11104</v>
      </c>
      <c r="E1850" s="22" t="s">
        <v>4409</v>
      </c>
      <c r="F1850" s="22" t="s">
        <v>691</v>
      </c>
      <c r="G1850" s="23">
        <v>24625120</v>
      </c>
      <c r="H1850" s="23">
        <v>0</v>
      </c>
      <c r="I1850" s="23">
        <v>1976213285</v>
      </c>
      <c r="J1850" s="23">
        <v>0</v>
      </c>
      <c r="K1850" s="22" t="s">
        <v>838</v>
      </c>
      <c r="L1850" s="22" t="s">
        <v>299</v>
      </c>
      <c r="M1850" s="22" t="s">
        <v>3146</v>
      </c>
      <c r="N1850" s="22" t="s">
        <v>11105</v>
      </c>
      <c r="O1850" s="22" t="s">
        <v>11105</v>
      </c>
      <c r="P1850" s="22" t="s">
        <v>7936</v>
      </c>
      <c r="S1850" s="8" t="str">
        <f t="shared" si="104"/>
        <v>632_HHMGCty</v>
      </c>
      <c r="T1850" s="8">
        <f t="shared" si="105"/>
        <v>12</v>
      </c>
      <c r="U1850" t="s">
        <v>369</v>
      </c>
    </row>
    <row r="1851" spans="1:21" x14ac:dyDescent="0.25">
      <c r="A1851" s="21">
        <v>45657</v>
      </c>
      <c r="B1851" s="21">
        <v>45657</v>
      </c>
      <c r="C1851" s="22" t="s">
        <v>11106</v>
      </c>
      <c r="D1851" s="22" t="s">
        <v>11107</v>
      </c>
      <c r="E1851" s="22" t="s">
        <v>4409</v>
      </c>
      <c r="F1851" s="22" t="s">
        <v>691</v>
      </c>
      <c r="G1851" s="23">
        <v>3788480</v>
      </c>
      <c r="H1851" s="23">
        <v>0</v>
      </c>
      <c r="I1851" s="23">
        <v>1980001765</v>
      </c>
      <c r="J1851" s="23">
        <v>0</v>
      </c>
      <c r="K1851" s="22" t="s">
        <v>736</v>
      </c>
      <c r="L1851" s="22" t="s">
        <v>737</v>
      </c>
      <c r="M1851" s="22" t="s">
        <v>3146</v>
      </c>
      <c r="N1851" s="22" t="s">
        <v>11105</v>
      </c>
      <c r="O1851" s="22" t="s">
        <v>11105</v>
      </c>
      <c r="P1851" s="22" t="s">
        <v>7936</v>
      </c>
      <c r="S1851" s="8" t="str">
        <f t="shared" si="104"/>
        <v>632_HHMGCty</v>
      </c>
      <c r="T1851" s="8">
        <f t="shared" si="105"/>
        <v>12</v>
      </c>
      <c r="U1851" t="s">
        <v>369</v>
      </c>
    </row>
    <row r="1852" spans="1:21" x14ac:dyDescent="0.25">
      <c r="A1852" s="21">
        <v>45657</v>
      </c>
      <c r="B1852" s="21">
        <v>45657</v>
      </c>
      <c r="C1852" s="22" t="s">
        <v>11108</v>
      </c>
      <c r="D1852" s="22" t="s">
        <v>11109</v>
      </c>
      <c r="E1852" s="22" t="s">
        <v>4409</v>
      </c>
      <c r="F1852" s="22" t="s">
        <v>691</v>
      </c>
      <c r="G1852" s="23">
        <v>3788480</v>
      </c>
      <c r="H1852" s="23">
        <v>0</v>
      </c>
      <c r="I1852" s="23">
        <v>1983790245</v>
      </c>
      <c r="J1852" s="23">
        <v>0</v>
      </c>
      <c r="K1852" s="22" t="s">
        <v>3785</v>
      </c>
      <c r="L1852" s="22" t="s">
        <v>3786</v>
      </c>
      <c r="M1852" s="22" t="s">
        <v>3146</v>
      </c>
      <c r="N1852" s="22" t="s">
        <v>11105</v>
      </c>
      <c r="O1852" s="22" t="s">
        <v>11105</v>
      </c>
      <c r="P1852" s="22" t="s">
        <v>7936</v>
      </c>
      <c r="S1852" s="8" t="str">
        <f t="shared" si="104"/>
        <v>632_HHMGCty</v>
      </c>
      <c r="T1852" s="8">
        <f t="shared" si="105"/>
        <v>12</v>
      </c>
      <c r="U1852" t="s">
        <v>369</v>
      </c>
    </row>
    <row r="1853" spans="1:21" x14ac:dyDescent="0.25">
      <c r="A1853" s="21">
        <v>45657</v>
      </c>
      <c r="B1853" s="21">
        <v>45657</v>
      </c>
      <c r="C1853" s="22" t="s">
        <v>11110</v>
      </c>
      <c r="D1853" s="22" t="s">
        <v>11111</v>
      </c>
      <c r="E1853" s="22" t="s">
        <v>4409</v>
      </c>
      <c r="F1853" s="22" t="s">
        <v>691</v>
      </c>
      <c r="G1853" s="23">
        <v>1894240</v>
      </c>
      <c r="H1853" s="23">
        <v>0</v>
      </c>
      <c r="I1853" s="23">
        <v>1985684485</v>
      </c>
      <c r="J1853" s="23">
        <v>0</v>
      </c>
      <c r="K1853" s="22" t="s">
        <v>4571</v>
      </c>
      <c r="L1853" s="22" t="s">
        <v>4572</v>
      </c>
      <c r="M1853" s="22" t="s">
        <v>3146</v>
      </c>
      <c r="N1853" s="22" t="s">
        <v>11105</v>
      </c>
      <c r="O1853" s="22" t="s">
        <v>11105</v>
      </c>
      <c r="P1853" s="22" t="s">
        <v>7936</v>
      </c>
      <c r="S1853" s="8" t="str">
        <f t="shared" si="104"/>
        <v>632_HHMGCty</v>
      </c>
      <c r="T1853" s="8">
        <f t="shared" si="105"/>
        <v>12</v>
      </c>
      <c r="U1853" t="s">
        <v>369</v>
      </c>
    </row>
    <row r="1854" spans="1:21" x14ac:dyDescent="0.25">
      <c r="A1854" s="21">
        <v>45657</v>
      </c>
      <c r="B1854" s="21">
        <v>45657</v>
      </c>
      <c r="C1854" s="22" t="s">
        <v>11112</v>
      </c>
      <c r="D1854" s="22" t="s">
        <v>10818</v>
      </c>
      <c r="E1854" s="22" t="s">
        <v>4409</v>
      </c>
      <c r="F1854" s="22" t="s">
        <v>691</v>
      </c>
      <c r="G1854" s="23">
        <v>17523574</v>
      </c>
      <c r="H1854" s="23">
        <v>0</v>
      </c>
      <c r="I1854" s="23">
        <v>2003208059</v>
      </c>
      <c r="J1854" s="23">
        <v>0</v>
      </c>
      <c r="K1854" s="22" t="s">
        <v>842</v>
      </c>
      <c r="L1854" s="22" t="s">
        <v>294</v>
      </c>
      <c r="M1854" s="22" t="s">
        <v>3146</v>
      </c>
      <c r="N1854" s="22" t="s">
        <v>3448</v>
      </c>
      <c r="O1854" s="22" t="s">
        <v>3448</v>
      </c>
      <c r="P1854" s="22" t="s">
        <v>7936</v>
      </c>
      <c r="S1854" s="8" t="str">
        <f t="shared" si="104"/>
        <v>632_HHMGCty</v>
      </c>
      <c r="T1854" s="8">
        <f t="shared" si="105"/>
        <v>12</v>
      </c>
      <c r="U1854" t="s">
        <v>369</v>
      </c>
    </row>
    <row r="1855" spans="1:21" x14ac:dyDescent="0.25">
      <c r="A1855" s="21">
        <v>45657</v>
      </c>
      <c r="B1855" s="21">
        <v>45657</v>
      </c>
      <c r="C1855" s="22" t="s">
        <v>11113</v>
      </c>
      <c r="D1855" s="22" t="s">
        <v>11114</v>
      </c>
      <c r="E1855" s="22" t="s">
        <v>4409</v>
      </c>
      <c r="F1855" s="22" t="s">
        <v>691</v>
      </c>
      <c r="G1855" s="23">
        <v>1752358</v>
      </c>
      <c r="H1855" s="23">
        <v>0</v>
      </c>
      <c r="I1855" s="23">
        <v>2004960417</v>
      </c>
      <c r="J1855" s="23">
        <v>0</v>
      </c>
      <c r="K1855" s="22" t="s">
        <v>842</v>
      </c>
      <c r="L1855" s="22" t="s">
        <v>294</v>
      </c>
      <c r="M1855" s="22" t="s">
        <v>3146</v>
      </c>
      <c r="N1855" s="22" t="s">
        <v>3448</v>
      </c>
      <c r="O1855" s="22" t="s">
        <v>3448</v>
      </c>
      <c r="P1855" s="22" t="s">
        <v>7936</v>
      </c>
      <c r="S1855" s="8" t="str">
        <f t="shared" si="104"/>
        <v>632_HHMGCty</v>
      </c>
      <c r="T1855" s="8">
        <f t="shared" si="105"/>
        <v>12</v>
      </c>
      <c r="U1855" t="s">
        <v>369</v>
      </c>
    </row>
    <row r="1856" spans="1:21" x14ac:dyDescent="0.25">
      <c r="A1856" s="21">
        <v>45657</v>
      </c>
      <c r="B1856" s="21">
        <v>45657</v>
      </c>
      <c r="C1856" s="22" t="s">
        <v>11115</v>
      </c>
      <c r="D1856" s="22" t="s">
        <v>10781</v>
      </c>
      <c r="E1856" s="22" t="s">
        <v>4409</v>
      </c>
      <c r="F1856" s="22" t="s">
        <v>691</v>
      </c>
      <c r="G1856" s="23">
        <v>1752358</v>
      </c>
      <c r="H1856" s="23">
        <v>0</v>
      </c>
      <c r="I1856" s="23">
        <v>2006712775</v>
      </c>
      <c r="J1856" s="23">
        <v>0</v>
      </c>
      <c r="K1856" s="22" t="s">
        <v>3785</v>
      </c>
      <c r="L1856" s="22" t="s">
        <v>3786</v>
      </c>
      <c r="M1856" s="22" t="s">
        <v>3146</v>
      </c>
      <c r="N1856" s="22" t="s">
        <v>3448</v>
      </c>
      <c r="O1856" s="22" t="s">
        <v>3448</v>
      </c>
      <c r="P1856" s="22" t="s">
        <v>7936</v>
      </c>
      <c r="S1856" s="8" t="str">
        <f t="shared" si="104"/>
        <v>632_HHMGCty</v>
      </c>
      <c r="T1856" s="8">
        <f t="shared" si="105"/>
        <v>12</v>
      </c>
      <c r="U1856" t="s">
        <v>369</v>
      </c>
    </row>
    <row r="1857" spans="1:21" x14ac:dyDescent="0.25">
      <c r="A1857" s="21">
        <v>45657</v>
      </c>
      <c r="B1857" s="21">
        <v>45657</v>
      </c>
      <c r="C1857" s="22" t="s">
        <v>11116</v>
      </c>
      <c r="D1857" s="22" t="s">
        <v>10786</v>
      </c>
      <c r="E1857" s="22" t="s">
        <v>4409</v>
      </c>
      <c r="F1857" s="22" t="s">
        <v>691</v>
      </c>
      <c r="G1857" s="23">
        <v>876179</v>
      </c>
      <c r="H1857" s="23">
        <v>0</v>
      </c>
      <c r="I1857" s="23">
        <v>2007588954</v>
      </c>
      <c r="J1857" s="23">
        <v>0</v>
      </c>
      <c r="K1857" s="22" t="s">
        <v>4571</v>
      </c>
      <c r="L1857" s="22" t="s">
        <v>4572</v>
      </c>
      <c r="M1857" s="22" t="s">
        <v>3146</v>
      </c>
      <c r="N1857" s="22" t="s">
        <v>3448</v>
      </c>
      <c r="O1857" s="22" t="s">
        <v>3448</v>
      </c>
      <c r="P1857" s="22" t="s">
        <v>7936</v>
      </c>
      <c r="S1857" s="8" t="str">
        <f t="shared" si="104"/>
        <v>632_HHMGCty</v>
      </c>
      <c r="T1857" s="8">
        <f t="shared" si="105"/>
        <v>12</v>
      </c>
      <c r="U1857" t="s">
        <v>369</v>
      </c>
    </row>
    <row r="1858" spans="1:21" x14ac:dyDescent="0.25">
      <c r="A1858" s="21">
        <v>45657</v>
      </c>
      <c r="B1858" s="21">
        <v>45657</v>
      </c>
      <c r="C1858" s="22" t="s">
        <v>11117</v>
      </c>
      <c r="D1858" s="22" t="s">
        <v>10418</v>
      </c>
      <c r="E1858" s="22" t="s">
        <v>4409</v>
      </c>
      <c r="F1858" s="22" t="s">
        <v>691</v>
      </c>
      <c r="G1858" s="23">
        <v>2278236</v>
      </c>
      <c r="H1858" s="23">
        <v>0</v>
      </c>
      <c r="I1858" s="23">
        <v>2009867190</v>
      </c>
      <c r="J1858" s="23">
        <v>0</v>
      </c>
      <c r="K1858" s="22" t="s">
        <v>1089</v>
      </c>
      <c r="L1858" s="22" t="s">
        <v>292</v>
      </c>
      <c r="M1858" s="22" t="s">
        <v>3146</v>
      </c>
      <c r="N1858" s="22" t="s">
        <v>3457</v>
      </c>
      <c r="O1858" s="22" t="s">
        <v>3457</v>
      </c>
      <c r="P1858" s="22" t="s">
        <v>7936</v>
      </c>
      <c r="S1858" s="8" t="str">
        <f t="shared" si="104"/>
        <v>632_HHMGCty</v>
      </c>
      <c r="T1858" s="8">
        <f t="shared" si="105"/>
        <v>12</v>
      </c>
      <c r="U1858" t="s">
        <v>369</v>
      </c>
    </row>
    <row r="1859" spans="1:21" x14ac:dyDescent="0.25">
      <c r="A1859" s="21">
        <v>45657</v>
      </c>
      <c r="B1859" s="21">
        <v>45657</v>
      </c>
      <c r="C1859" s="22" t="s">
        <v>11118</v>
      </c>
      <c r="D1859" s="22" t="s">
        <v>10950</v>
      </c>
      <c r="E1859" s="22" t="s">
        <v>4409</v>
      </c>
      <c r="F1859" s="22" t="s">
        <v>691</v>
      </c>
      <c r="G1859" s="23">
        <v>227823</v>
      </c>
      <c r="H1859" s="23">
        <v>0</v>
      </c>
      <c r="I1859" s="23">
        <v>2010095013</v>
      </c>
      <c r="J1859" s="23">
        <v>0</v>
      </c>
      <c r="K1859" s="22" t="s">
        <v>842</v>
      </c>
      <c r="L1859" s="22" t="s">
        <v>294</v>
      </c>
      <c r="M1859" s="22" t="s">
        <v>3146</v>
      </c>
      <c r="N1859" s="22" t="s">
        <v>3457</v>
      </c>
      <c r="O1859" s="22" t="s">
        <v>3457</v>
      </c>
      <c r="P1859" s="22" t="s">
        <v>7936</v>
      </c>
      <c r="S1859" s="8" t="str">
        <f t="shared" si="104"/>
        <v>632_HHMGCty</v>
      </c>
      <c r="T1859" s="8">
        <f t="shared" si="105"/>
        <v>12</v>
      </c>
      <c r="U1859" t="s">
        <v>369</v>
      </c>
    </row>
    <row r="1860" spans="1:21" x14ac:dyDescent="0.25">
      <c r="A1860" s="21">
        <v>45657</v>
      </c>
      <c r="B1860" s="21">
        <v>45657</v>
      </c>
      <c r="C1860" s="22" t="s">
        <v>11119</v>
      </c>
      <c r="D1860" s="22" t="s">
        <v>10606</v>
      </c>
      <c r="E1860" s="22" t="s">
        <v>4409</v>
      </c>
      <c r="F1860" s="22" t="s">
        <v>691</v>
      </c>
      <c r="G1860" s="23">
        <v>227823</v>
      </c>
      <c r="H1860" s="23">
        <v>0</v>
      </c>
      <c r="I1860" s="23">
        <v>2010322836</v>
      </c>
      <c r="J1860" s="23">
        <v>0</v>
      </c>
      <c r="K1860" s="22" t="s">
        <v>3785</v>
      </c>
      <c r="L1860" s="22" t="s">
        <v>3786</v>
      </c>
      <c r="M1860" s="22" t="s">
        <v>3146</v>
      </c>
      <c r="N1860" s="22" t="s">
        <v>3457</v>
      </c>
      <c r="O1860" s="22" t="s">
        <v>3457</v>
      </c>
      <c r="P1860" s="22" t="s">
        <v>7936</v>
      </c>
      <c r="S1860" s="8" t="str">
        <f t="shared" si="104"/>
        <v>632_HHMGCty</v>
      </c>
      <c r="T1860" s="8">
        <f t="shared" si="105"/>
        <v>12</v>
      </c>
      <c r="U1860" t="s">
        <v>369</v>
      </c>
    </row>
    <row r="1861" spans="1:21" x14ac:dyDescent="0.25">
      <c r="A1861" s="21">
        <v>45657</v>
      </c>
      <c r="B1861" s="21">
        <v>45657</v>
      </c>
      <c r="C1861" s="22" t="s">
        <v>11120</v>
      </c>
      <c r="D1861" s="22" t="s">
        <v>10953</v>
      </c>
      <c r="E1861" s="22" t="s">
        <v>4409</v>
      </c>
      <c r="F1861" s="22" t="s">
        <v>691</v>
      </c>
      <c r="G1861" s="23">
        <v>113912</v>
      </c>
      <c r="H1861" s="23">
        <v>0</v>
      </c>
      <c r="I1861" s="23">
        <v>2010436748</v>
      </c>
      <c r="J1861" s="23">
        <v>0</v>
      </c>
      <c r="K1861" s="22" t="s">
        <v>4571</v>
      </c>
      <c r="L1861" s="22" t="s">
        <v>4572</v>
      </c>
      <c r="M1861" s="22" t="s">
        <v>3146</v>
      </c>
      <c r="N1861" s="22" t="s">
        <v>3457</v>
      </c>
      <c r="O1861" s="22" t="s">
        <v>3457</v>
      </c>
      <c r="P1861" s="22" t="s">
        <v>7936</v>
      </c>
      <c r="S1861" s="8" t="str">
        <f t="shared" si="104"/>
        <v>632_HHMGCty</v>
      </c>
      <c r="T1861" s="8">
        <f t="shared" si="105"/>
        <v>12</v>
      </c>
      <c r="U1861" t="s">
        <v>369</v>
      </c>
    </row>
    <row r="1862" spans="1:21" x14ac:dyDescent="0.25">
      <c r="A1862" s="21">
        <v>45657</v>
      </c>
      <c r="B1862" s="21">
        <v>45657</v>
      </c>
      <c r="C1862" s="22" t="s">
        <v>11121</v>
      </c>
      <c r="D1862" s="22" t="s">
        <v>10962</v>
      </c>
      <c r="E1862" s="22" t="s">
        <v>4409</v>
      </c>
      <c r="F1862" s="22" t="s">
        <v>691</v>
      </c>
      <c r="G1862" s="23">
        <v>1760101</v>
      </c>
      <c r="H1862" s="23">
        <v>0</v>
      </c>
      <c r="I1862" s="23">
        <v>2012196849</v>
      </c>
      <c r="J1862" s="23">
        <v>0</v>
      </c>
      <c r="K1862" s="22" t="s">
        <v>8148</v>
      </c>
      <c r="L1862" s="22" t="s">
        <v>5176</v>
      </c>
      <c r="M1862" s="22" t="s">
        <v>3146</v>
      </c>
      <c r="N1862" s="22" t="s">
        <v>3512</v>
      </c>
      <c r="O1862" s="22" t="s">
        <v>3512</v>
      </c>
      <c r="P1862" s="22" t="s">
        <v>7936</v>
      </c>
      <c r="S1862" s="8" t="str">
        <f t="shared" si="104"/>
        <v>632_HHMGCty</v>
      </c>
      <c r="T1862" s="8">
        <f t="shared" si="105"/>
        <v>12</v>
      </c>
      <c r="U1862" t="s">
        <v>369</v>
      </c>
    </row>
    <row r="1863" spans="1:21" x14ac:dyDescent="0.25">
      <c r="A1863" s="21">
        <v>45657</v>
      </c>
      <c r="B1863" s="21">
        <v>45657</v>
      </c>
      <c r="C1863" s="22" t="s">
        <v>11122</v>
      </c>
      <c r="D1863" s="22" t="s">
        <v>10964</v>
      </c>
      <c r="E1863" s="22" t="s">
        <v>4409</v>
      </c>
      <c r="F1863" s="22" t="s">
        <v>691</v>
      </c>
      <c r="G1863" s="23">
        <v>176011</v>
      </c>
      <c r="H1863" s="23">
        <v>0</v>
      </c>
      <c r="I1863" s="23">
        <v>2012372860</v>
      </c>
      <c r="J1863" s="23">
        <v>0</v>
      </c>
      <c r="K1863" s="22" t="s">
        <v>8148</v>
      </c>
      <c r="L1863" s="22" t="s">
        <v>5176</v>
      </c>
      <c r="M1863" s="22" t="s">
        <v>3146</v>
      </c>
      <c r="N1863" s="22" t="s">
        <v>3512</v>
      </c>
      <c r="O1863" s="22" t="s">
        <v>3512</v>
      </c>
      <c r="P1863" s="22" t="s">
        <v>7936</v>
      </c>
      <c r="S1863" s="8" t="str">
        <f t="shared" si="104"/>
        <v>632_HHMGCty</v>
      </c>
      <c r="T1863" s="8">
        <f t="shared" si="105"/>
        <v>12</v>
      </c>
      <c r="U1863" t="s">
        <v>369</v>
      </c>
    </row>
    <row r="1864" spans="1:21" x14ac:dyDescent="0.25">
      <c r="A1864" s="21">
        <v>45657</v>
      </c>
      <c r="B1864" s="21">
        <v>45657</v>
      </c>
      <c r="C1864" s="22" t="s">
        <v>11123</v>
      </c>
      <c r="D1864" s="22" t="s">
        <v>10966</v>
      </c>
      <c r="E1864" s="22" t="s">
        <v>4409</v>
      </c>
      <c r="F1864" s="22" t="s">
        <v>691</v>
      </c>
      <c r="G1864" s="23">
        <v>176011</v>
      </c>
      <c r="H1864" s="23">
        <v>0</v>
      </c>
      <c r="I1864" s="23">
        <v>2012548871</v>
      </c>
      <c r="J1864" s="23">
        <v>0</v>
      </c>
      <c r="K1864" s="22" t="s">
        <v>8148</v>
      </c>
      <c r="L1864" s="22" t="s">
        <v>5176</v>
      </c>
      <c r="M1864" s="22" t="s">
        <v>3146</v>
      </c>
      <c r="N1864" s="22" t="s">
        <v>3512</v>
      </c>
      <c r="O1864" s="22" t="s">
        <v>3512</v>
      </c>
      <c r="P1864" s="22" t="s">
        <v>7936</v>
      </c>
      <c r="S1864" s="8" t="str">
        <f t="shared" si="104"/>
        <v>632_HHMGCty</v>
      </c>
      <c r="T1864" s="8">
        <f t="shared" si="105"/>
        <v>12</v>
      </c>
      <c r="U1864" t="s">
        <v>369</v>
      </c>
    </row>
    <row r="1865" spans="1:21" x14ac:dyDescent="0.25">
      <c r="A1865" s="21">
        <v>45657</v>
      </c>
      <c r="B1865" s="21">
        <v>45657</v>
      </c>
      <c r="C1865" s="22" t="s">
        <v>11124</v>
      </c>
      <c r="D1865" s="22" t="s">
        <v>10968</v>
      </c>
      <c r="E1865" s="22" t="s">
        <v>4409</v>
      </c>
      <c r="F1865" s="22" t="s">
        <v>691</v>
      </c>
      <c r="G1865" s="23">
        <v>88005</v>
      </c>
      <c r="H1865" s="23">
        <v>0</v>
      </c>
      <c r="I1865" s="23">
        <v>2012636876</v>
      </c>
      <c r="J1865" s="23">
        <v>0</v>
      </c>
      <c r="K1865" s="22" t="s">
        <v>4571</v>
      </c>
      <c r="L1865" s="22" t="s">
        <v>4572</v>
      </c>
      <c r="M1865" s="22" t="s">
        <v>3146</v>
      </c>
      <c r="N1865" s="22" t="s">
        <v>3512</v>
      </c>
      <c r="O1865" s="22" t="s">
        <v>3512</v>
      </c>
      <c r="P1865" s="22" t="s">
        <v>7936</v>
      </c>
      <c r="S1865" s="8" t="str">
        <f t="shared" si="104"/>
        <v>632_HHMGCty</v>
      </c>
      <c r="T1865" s="8">
        <f t="shared" si="105"/>
        <v>12</v>
      </c>
      <c r="U1865" t="s">
        <v>369</v>
      </c>
    </row>
    <row r="1866" spans="1:21" x14ac:dyDescent="0.25">
      <c r="A1866" s="21">
        <v>45657</v>
      </c>
      <c r="B1866" s="21">
        <v>45657</v>
      </c>
      <c r="C1866" s="22" t="s">
        <v>11125</v>
      </c>
      <c r="D1866" s="22" t="s">
        <v>10664</v>
      </c>
      <c r="E1866" s="22" t="s">
        <v>4409</v>
      </c>
      <c r="F1866" s="22" t="s">
        <v>691</v>
      </c>
      <c r="G1866" s="23">
        <v>16952056</v>
      </c>
      <c r="H1866" s="23">
        <v>0</v>
      </c>
      <c r="I1866" s="23">
        <v>2029588932</v>
      </c>
      <c r="J1866" s="23">
        <v>0</v>
      </c>
      <c r="K1866" s="22" t="s">
        <v>732</v>
      </c>
      <c r="L1866" s="22" t="s">
        <v>733</v>
      </c>
      <c r="M1866" s="22" t="s">
        <v>3146</v>
      </c>
      <c r="N1866" s="22" t="s">
        <v>3507</v>
      </c>
      <c r="O1866" s="22" t="s">
        <v>3507</v>
      </c>
      <c r="P1866" s="22" t="s">
        <v>7936</v>
      </c>
      <c r="S1866" s="8" t="str">
        <f t="shared" si="104"/>
        <v>632_HHMGCty</v>
      </c>
      <c r="T1866" s="8">
        <f t="shared" si="105"/>
        <v>12</v>
      </c>
      <c r="U1866" t="s">
        <v>369</v>
      </c>
    </row>
    <row r="1867" spans="1:21" x14ac:dyDescent="0.25">
      <c r="A1867" s="21">
        <v>45657</v>
      </c>
      <c r="B1867" s="21">
        <v>45657</v>
      </c>
      <c r="C1867" s="22" t="s">
        <v>11126</v>
      </c>
      <c r="D1867" s="22" t="s">
        <v>11127</v>
      </c>
      <c r="E1867" s="22" t="s">
        <v>4409</v>
      </c>
      <c r="F1867" s="22" t="s">
        <v>691</v>
      </c>
      <c r="G1867" s="23">
        <v>1695205</v>
      </c>
      <c r="H1867" s="23">
        <v>0</v>
      </c>
      <c r="I1867" s="23">
        <v>2031284137</v>
      </c>
      <c r="J1867" s="23">
        <v>0</v>
      </c>
      <c r="K1867" s="22" t="s">
        <v>3470</v>
      </c>
      <c r="L1867" s="22" t="s">
        <v>3471</v>
      </c>
      <c r="M1867" s="22" t="s">
        <v>3146</v>
      </c>
      <c r="N1867" s="22" t="s">
        <v>3507</v>
      </c>
      <c r="O1867" s="22" t="s">
        <v>3507</v>
      </c>
      <c r="P1867" s="22" t="s">
        <v>7936</v>
      </c>
      <c r="S1867" s="8" t="str">
        <f t="shared" si="104"/>
        <v>632_HHMGCty</v>
      </c>
      <c r="T1867" s="8">
        <f t="shared" si="105"/>
        <v>12</v>
      </c>
      <c r="U1867" t="s">
        <v>369</v>
      </c>
    </row>
    <row r="1868" spans="1:21" x14ac:dyDescent="0.25">
      <c r="A1868" s="21">
        <v>45657</v>
      </c>
      <c r="B1868" s="21">
        <v>45657</v>
      </c>
      <c r="C1868" s="22" t="s">
        <v>11128</v>
      </c>
      <c r="D1868" s="22" t="s">
        <v>10559</v>
      </c>
      <c r="E1868" s="22" t="s">
        <v>4409</v>
      </c>
      <c r="F1868" s="22" t="s">
        <v>691</v>
      </c>
      <c r="G1868" s="23">
        <v>1695205</v>
      </c>
      <c r="H1868" s="23">
        <v>0</v>
      </c>
      <c r="I1868" s="23">
        <v>2032979342</v>
      </c>
      <c r="J1868" s="23">
        <v>0</v>
      </c>
      <c r="K1868" s="22" t="s">
        <v>3785</v>
      </c>
      <c r="L1868" s="22" t="s">
        <v>3786</v>
      </c>
      <c r="M1868" s="22" t="s">
        <v>3146</v>
      </c>
      <c r="N1868" s="22" t="s">
        <v>3507</v>
      </c>
      <c r="O1868" s="22" t="s">
        <v>3507</v>
      </c>
      <c r="P1868" s="22" t="s">
        <v>7936</v>
      </c>
      <c r="S1868" s="8" t="str">
        <f t="shared" si="104"/>
        <v>632_HHMGCty</v>
      </c>
      <c r="T1868" s="8">
        <f t="shared" si="105"/>
        <v>12</v>
      </c>
      <c r="U1868" t="s">
        <v>369</v>
      </c>
    </row>
    <row r="1869" spans="1:21" x14ac:dyDescent="0.25">
      <c r="A1869" s="21">
        <v>45657</v>
      </c>
      <c r="B1869" s="21">
        <v>45657</v>
      </c>
      <c r="C1869" s="22" t="s">
        <v>11129</v>
      </c>
      <c r="D1869" s="22" t="s">
        <v>11130</v>
      </c>
      <c r="E1869" s="22" t="s">
        <v>4409</v>
      </c>
      <c r="F1869" s="22" t="s">
        <v>691</v>
      </c>
      <c r="G1869" s="23">
        <v>847603</v>
      </c>
      <c r="H1869" s="23">
        <v>0</v>
      </c>
      <c r="I1869" s="23">
        <v>2033826945</v>
      </c>
      <c r="J1869" s="23">
        <v>0</v>
      </c>
      <c r="K1869" s="22" t="s">
        <v>4571</v>
      </c>
      <c r="L1869" s="22" t="s">
        <v>4572</v>
      </c>
      <c r="M1869" s="22" t="s">
        <v>3146</v>
      </c>
      <c r="N1869" s="22" t="s">
        <v>3507</v>
      </c>
      <c r="O1869" s="22" t="s">
        <v>3507</v>
      </c>
      <c r="P1869" s="22" t="s">
        <v>7936</v>
      </c>
      <c r="S1869" s="8" t="str">
        <f t="shared" si="104"/>
        <v>632_HHMGCty</v>
      </c>
      <c r="T1869" s="8">
        <f t="shared" si="105"/>
        <v>12</v>
      </c>
      <c r="U1869" t="s">
        <v>369</v>
      </c>
    </row>
    <row r="1870" spans="1:21" x14ac:dyDescent="0.25">
      <c r="A1870" s="21">
        <v>45657</v>
      </c>
      <c r="B1870" s="21">
        <v>45657</v>
      </c>
      <c r="C1870" s="22" t="s">
        <v>11131</v>
      </c>
      <c r="D1870" s="22" t="s">
        <v>10656</v>
      </c>
      <c r="E1870" s="22" t="s">
        <v>4409</v>
      </c>
      <c r="F1870" s="22" t="s">
        <v>691</v>
      </c>
      <c r="G1870" s="23">
        <v>8785246</v>
      </c>
      <c r="H1870" s="23">
        <v>0</v>
      </c>
      <c r="I1870" s="23">
        <v>2042612191</v>
      </c>
      <c r="J1870" s="23">
        <v>0</v>
      </c>
      <c r="K1870" s="22" t="s">
        <v>11001</v>
      </c>
      <c r="L1870" s="22" t="s">
        <v>65</v>
      </c>
      <c r="M1870" s="22" t="s">
        <v>3146</v>
      </c>
      <c r="N1870" s="22" t="s">
        <v>3502</v>
      </c>
      <c r="O1870" s="22" t="s">
        <v>3502</v>
      </c>
      <c r="P1870" s="22" t="s">
        <v>7936</v>
      </c>
      <c r="S1870" s="8" t="str">
        <f t="shared" si="104"/>
        <v>632_HHMGCty</v>
      </c>
      <c r="T1870" s="8">
        <f t="shared" si="105"/>
        <v>12</v>
      </c>
      <c r="U1870" t="s">
        <v>369</v>
      </c>
    </row>
    <row r="1871" spans="1:21" x14ac:dyDescent="0.25">
      <c r="A1871" s="21">
        <v>45657</v>
      </c>
      <c r="B1871" s="21">
        <v>45657</v>
      </c>
      <c r="C1871" s="22" t="s">
        <v>11132</v>
      </c>
      <c r="D1871" s="22" t="s">
        <v>11003</v>
      </c>
      <c r="E1871" s="22" t="s">
        <v>4409</v>
      </c>
      <c r="F1871" s="22" t="s">
        <v>691</v>
      </c>
      <c r="G1871" s="23">
        <v>878525</v>
      </c>
      <c r="H1871" s="23">
        <v>0</v>
      </c>
      <c r="I1871" s="23">
        <v>2043490716</v>
      </c>
      <c r="J1871" s="23">
        <v>0</v>
      </c>
      <c r="K1871" s="22" t="s">
        <v>11001</v>
      </c>
      <c r="L1871" s="22" t="s">
        <v>65</v>
      </c>
      <c r="M1871" s="22" t="s">
        <v>3146</v>
      </c>
      <c r="N1871" s="22" t="s">
        <v>3502</v>
      </c>
      <c r="O1871" s="22" t="s">
        <v>3502</v>
      </c>
      <c r="P1871" s="22" t="s">
        <v>7936</v>
      </c>
      <c r="S1871" s="8" t="str">
        <f t="shared" si="104"/>
        <v>632_HHMGCty</v>
      </c>
      <c r="T1871" s="8">
        <f t="shared" si="105"/>
        <v>12</v>
      </c>
      <c r="U1871" t="s">
        <v>369</v>
      </c>
    </row>
    <row r="1872" spans="1:21" x14ac:dyDescent="0.25">
      <c r="A1872" s="21">
        <v>45657</v>
      </c>
      <c r="B1872" s="21">
        <v>45657</v>
      </c>
      <c r="C1872" s="22" t="s">
        <v>11133</v>
      </c>
      <c r="D1872" s="22" t="s">
        <v>10445</v>
      </c>
      <c r="E1872" s="22" t="s">
        <v>4409</v>
      </c>
      <c r="F1872" s="22" t="s">
        <v>691</v>
      </c>
      <c r="G1872" s="23">
        <v>878525</v>
      </c>
      <c r="H1872" s="23">
        <v>0</v>
      </c>
      <c r="I1872" s="23">
        <v>2044369241</v>
      </c>
      <c r="J1872" s="23">
        <v>0</v>
      </c>
      <c r="K1872" s="22" t="s">
        <v>1079</v>
      </c>
      <c r="L1872" s="22" t="s">
        <v>1080</v>
      </c>
      <c r="M1872" s="22" t="s">
        <v>3146</v>
      </c>
      <c r="N1872" s="22" t="s">
        <v>3502</v>
      </c>
      <c r="O1872" s="22" t="s">
        <v>3502</v>
      </c>
      <c r="P1872" s="22" t="s">
        <v>7936</v>
      </c>
      <c r="S1872" s="8" t="str">
        <f t="shared" si="104"/>
        <v>632_HHMGCty</v>
      </c>
      <c r="T1872" s="8">
        <f t="shared" si="105"/>
        <v>12</v>
      </c>
      <c r="U1872" t="s">
        <v>369</v>
      </c>
    </row>
    <row r="1873" spans="1:21" x14ac:dyDescent="0.25">
      <c r="A1873" s="21">
        <v>45657</v>
      </c>
      <c r="B1873" s="21">
        <v>45657</v>
      </c>
      <c r="C1873" s="22" t="s">
        <v>11134</v>
      </c>
      <c r="D1873" s="22" t="s">
        <v>11006</v>
      </c>
      <c r="E1873" s="22" t="s">
        <v>4409</v>
      </c>
      <c r="F1873" s="22" t="s">
        <v>691</v>
      </c>
      <c r="G1873" s="23">
        <v>439262</v>
      </c>
      <c r="H1873" s="23">
        <v>0</v>
      </c>
      <c r="I1873" s="23">
        <v>2044808503</v>
      </c>
      <c r="J1873" s="23">
        <v>0</v>
      </c>
      <c r="K1873" s="22" t="s">
        <v>4571</v>
      </c>
      <c r="L1873" s="22" t="s">
        <v>4572</v>
      </c>
      <c r="M1873" s="22" t="s">
        <v>3146</v>
      </c>
      <c r="N1873" s="22" t="s">
        <v>3502</v>
      </c>
      <c r="O1873" s="22" t="s">
        <v>3502</v>
      </c>
      <c r="P1873" s="22" t="s">
        <v>7936</v>
      </c>
      <c r="S1873" s="8" t="str">
        <f t="shared" si="104"/>
        <v>632_HHMGCty</v>
      </c>
      <c r="T1873" s="8">
        <f t="shared" si="105"/>
        <v>12</v>
      </c>
      <c r="U1873" t="s">
        <v>369</v>
      </c>
    </row>
    <row r="1874" spans="1:21" x14ac:dyDescent="0.25">
      <c r="A1874" s="21">
        <v>45657</v>
      </c>
      <c r="B1874" s="21">
        <v>45657</v>
      </c>
      <c r="C1874" s="22" t="s">
        <v>11135</v>
      </c>
      <c r="D1874" s="22" t="s">
        <v>10627</v>
      </c>
      <c r="E1874" s="22" t="s">
        <v>4409</v>
      </c>
      <c r="F1874" s="22" t="s">
        <v>691</v>
      </c>
      <c r="G1874" s="23">
        <v>8344463</v>
      </c>
      <c r="H1874" s="23">
        <v>0</v>
      </c>
      <c r="I1874" s="23">
        <v>2053152966</v>
      </c>
      <c r="J1874" s="23">
        <v>0</v>
      </c>
      <c r="K1874" s="22" t="s">
        <v>3470</v>
      </c>
      <c r="L1874" s="22" t="s">
        <v>3471</v>
      </c>
      <c r="M1874" s="22" t="s">
        <v>3146</v>
      </c>
      <c r="N1874" s="22" t="s">
        <v>3472</v>
      </c>
      <c r="O1874" s="22" t="s">
        <v>3472</v>
      </c>
      <c r="P1874" s="22" t="s">
        <v>7936</v>
      </c>
      <c r="S1874" s="8" t="str">
        <f t="shared" si="104"/>
        <v>632_HHMGCty</v>
      </c>
      <c r="T1874" s="8">
        <f t="shared" si="105"/>
        <v>12</v>
      </c>
      <c r="U1874" t="s">
        <v>369</v>
      </c>
    </row>
    <row r="1875" spans="1:21" x14ac:dyDescent="0.25">
      <c r="A1875" s="21">
        <v>45657</v>
      </c>
      <c r="B1875" s="21">
        <v>45657</v>
      </c>
      <c r="C1875" s="22" t="s">
        <v>11136</v>
      </c>
      <c r="D1875" s="22" t="s">
        <v>11137</v>
      </c>
      <c r="E1875" s="22" t="s">
        <v>4409</v>
      </c>
      <c r="F1875" s="22" t="s">
        <v>691</v>
      </c>
      <c r="G1875" s="23">
        <v>834447</v>
      </c>
      <c r="H1875" s="23">
        <v>0</v>
      </c>
      <c r="I1875" s="23">
        <v>2053987413</v>
      </c>
      <c r="J1875" s="23">
        <v>0</v>
      </c>
      <c r="K1875" s="22" t="s">
        <v>3470</v>
      </c>
      <c r="L1875" s="22" t="s">
        <v>3471</v>
      </c>
      <c r="M1875" s="22" t="s">
        <v>3146</v>
      </c>
      <c r="N1875" s="22" t="s">
        <v>3472</v>
      </c>
      <c r="O1875" s="22" t="s">
        <v>3472</v>
      </c>
      <c r="P1875" s="22" t="s">
        <v>7936</v>
      </c>
      <c r="S1875" s="8" t="str">
        <f t="shared" si="104"/>
        <v>632_HHMGCty</v>
      </c>
      <c r="T1875" s="8">
        <f t="shared" si="105"/>
        <v>12</v>
      </c>
      <c r="U1875" t="s">
        <v>369</v>
      </c>
    </row>
    <row r="1876" spans="1:21" x14ac:dyDescent="0.25">
      <c r="A1876" s="21">
        <v>45657</v>
      </c>
      <c r="B1876" s="21">
        <v>45657</v>
      </c>
      <c r="C1876" s="22" t="s">
        <v>11138</v>
      </c>
      <c r="D1876" s="22" t="s">
        <v>10610</v>
      </c>
      <c r="E1876" s="22" t="s">
        <v>4409</v>
      </c>
      <c r="F1876" s="22" t="s">
        <v>691</v>
      </c>
      <c r="G1876" s="23">
        <v>834447</v>
      </c>
      <c r="H1876" s="23">
        <v>0</v>
      </c>
      <c r="I1876" s="23">
        <v>2054821860</v>
      </c>
      <c r="J1876" s="23">
        <v>0</v>
      </c>
      <c r="K1876" s="22" t="s">
        <v>3785</v>
      </c>
      <c r="L1876" s="22" t="s">
        <v>3786</v>
      </c>
      <c r="M1876" s="22" t="s">
        <v>3146</v>
      </c>
      <c r="N1876" s="22" t="s">
        <v>3472</v>
      </c>
      <c r="O1876" s="22" t="s">
        <v>3472</v>
      </c>
      <c r="P1876" s="22" t="s">
        <v>7936</v>
      </c>
      <c r="S1876" s="8" t="str">
        <f t="shared" si="104"/>
        <v>632_HHMGCty</v>
      </c>
      <c r="T1876" s="8">
        <f t="shared" si="105"/>
        <v>12</v>
      </c>
      <c r="U1876" t="s">
        <v>369</v>
      </c>
    </row>
    <row r="1877" spans="1:21" x14ac:dyDescent="0.25">
      <c r="A1877" s="21">
        <v>45657</v>
      </c>
      <c r="B1877" s="21">
        <v>45657</v>
      </c>
      <c r="C1877" s="22" t="s">
        <v>11139</v>
      </c>
      <c r="D1877" s="22" t="s">
        <v>10960</v>
      </c>
      <c r="E1877" s="22" t="s">
        <v>4409</v>
      </c>
      <c r="F1877" s="22" t="s">
        <v>691</v>
      </c>
      <c r="G1877" s="23">
        <v>417223</v>
      </c>
      <c r="H1877" s="23">
        <v>0</v>
      </c>
      <c r="I1877" s="23">
        <v>2055239083</v>
      </c>
      <c r="J1877" s="23">
        <v>0</v>
      </c>
      <c r="K1877" s="22" t="s">
        <v>4571</v>
      </c>
      <c r="L1877" s="22" t="s">
        <v>4572</v>
      </c>
      <c r="M1877" s="22" t="s">
        <v>3146</v>
      </c>
      <c r="N1877" s="22" t="s">
        <v>3472</v>
      </c>
      <c r="O1877" s="22" t="s">
        <v>3472</v>
      </c>
      <c r="P1877" s="22" t="s">
        <v>7936</v>
      </c>
      <c r="S1877" s="8" t="str">
        <f t="shared" si="104"/>
        <v>632_HHMGCty</v>
      </c>
      <c r="T1877" s="8">
        <f t="shared" si="105"/>
        <v>12</v>
      </c>
      <c r="U1877" t="s">
        <v>369</v>
      </c>
    </row>
    <row r="1878" spans="1:21" x14ac:dyDescent="0.25">
      <c r="A1878" s="21">
        <v>45657</v>
      </c>
      <c r="B1878" s="21">
        <v>45657</v>
      </c>
      <c r="C1878" s="22" t="s">
        <v>11140</v>
      </c>
      <c r="D1878" s="22" t="s">
        <v>10414</v>
      </c>
      <c r="E1878" s="22" t="s">
        <v>4409</v>
      </c>
      <c r="F1878" s="22" t="s">
        <v>691</v>
      </c>
      <c r="G1878" s="23">
        <v>11130456</v>
      </c>
      <c r="H1878" s="23">
        <v>0</v>
      </c>
      <c r="I1878" s="23">
        <v>2066369539</v>
      </c>
      <c r="J1878" s="23">
        <v>0</v>
      </c>
      <c r="K1878" s="22" t="s">
        <v>838</v>
      </c>
      <c r="L1878" s="22" t="s">
        <v>299</v>
      </c>
      <c r="M1878" s="22" t="s">
        <v>3146</v>
      </c>
      <c r="N1878" s="22" t="s">
        <v>3475</v>
      </c>
      <c r="O1878" s="22" t="s">
        <v>3475</v>
      </c>
      <c r="P1878" s="22" t="s">
        <v>7936</v>
      </c>
      <c r="S1878" s="8" t="str">
        <f t="shared" si="104"/>
        <v>632_HHMGCty</v>
      </c>
      <c r="T1878" s="8">
        <f t="shared" si="105"/>
        <v>12</v>
      </c>
      <c r="U1878" t="s">
        <v>369</v>
      </c>
    </row>
    <row r="1879" spans="1:21" x14ac:dyDescent="0.25">
      <c r="A1879" s="21">
        <v>45657</v>
      </c>
      <c r="B1879" s="21">
        <v>45657</v>
      </c>
      <c r="C1879" s="22" t="s">
        <v>11141</v>
      </c>
      <c r="D1879" s="22" t="s">
        <v>10971</v>
      </c>
      <c r="E1879" s="22" t="s">
        <v>4409</v>
      </c>
      <c r="F1879" s="22" t="s">
        <v>691</v>
      </c>
      <c r="G1879" s="23">
        <v>1113046</v>
      </c>
      <c r="H1879" s="23">
        <v>0</v>
      </c>
      <c r="I1879" s="23">
        <v>2067482585</v>
      </c>
      <c r="J1879" s="23">
        <v>0</v>
      </c>
      <c r="K1879" s="22" t="s">
        <v>736</v>
      </c>
      <c r="L1879" s="22" t="s">
        <v>737</v>
      </c>
      <c r="M1879" s="22" t="s">
        <v>3146</v>
      </c>
      <c r="N1879" s="22" t="s">
        <v>3475</v>
      </c>
      <c r="O1879" s="22" t="s">
        <v>3475</v>
      </c>
      <c r="P1879" s="22" t="s">
        <v>7936</v>
      </c>
      <c r="S1879" s="8" t="str">
        <f t="shared" si="104"/>
        <v>632_HHMGCty</v>
      </c>
      <c r="T1879" s="8">
        <f t="shared" si="105"/>
        <v>12</v>
      </c>
      <c r="U1879" t="s">
        <v>369</v>
      </c>
    </row>
    <row r="1880" spans="1:21" x14ac:dyDescent="0.25">
      <c r="A1880" s="21">
        <v>45657</v>
      </c>
      <c r="B1880" s="21">
        <v>45657</v>
      </c>
      <c r="C1880" s="22" t="s">
        <v>11142</v>
      </c>
      <c r="D1880" s="22" t="s">
        <v>10557</v>
      </c>
      <c r="E1880" s="22" t="s">
        <v>4409</v>
      </c>
      <c r="F1880" s="22" t="s">
        <v>691</v>
      </c>
      <c r="G1880" s="23">
        <v>1113046</v>
      </c>
      <c r="H1880" s="23">
        <v>0</v>
      </c>
      <c r="I1880" s="23">
        <v>2068595631</v>
      </c>
      <c r="J1880" s="23">
        <v>0</v>
      </c>
      <c r="K1880" s="22" t="s">
        <v>3785</v>
      </c>
      <c r="L1880" s="22" t="s">
        <v>3786</v>
      </c>
      <c r="M1880" s="22" t="s">
        <v>3146</v>
      </c>
      <c r="N1880" s="22" t="s">
        <v>3475</v>
      </c>
      <c r="O1880" s="22" t="s">
        <v>3475</v>
      </c>
      <c r="P1880" s="22" t="s">
        <v>7936</v>
      </c>
      <c r="S1880" s="8" t="str">
        <f t="shared" si="104"/>
        <v>632_HHMGCty</v>
      </c>
      <c r="T1880" s="8">
        <f t="shared" si="105"/>
        <v>12</v>
      </c>
      <c r="U1880" t="s">
        <v>369</v>
      </c>
    </row>
    <row r="1881" spans="1:21" x14ac:dyDescent="0.25">
      <c r="A1881" s="21">
        <v>45657</v>
      </c>
      <c r="B1881" s="21">
        <v>45657</v>
      </c>
      <c r="C1881" s="22" t="s">
        <v>11143</v>
      </c>
      <c r="D1881" s="22" t="s">
        <v>10974</v>
      </c>
      <c r="E1881" s="22" t="s">
        <v>4409</v>
      </c>
      <c r="F1881" s="22" t="s">
        <v>691</v>
      </c>
      <c r="G1881" s="23">
        <v>556522</v>
      </c>
      <c r="H1881" s="23">
        <v>0</v>
      </c>
      <c r="I1881" s="23">
        <v>2069152153</v>
      </c>
      <c r="J1881" s="23">
        <v>0</v>
      </c>
      <c r="K1881" s="22" t="s">
        <v>4571</v>
      </c>
      <c r="L1881" s="22" t="s">
        <v>4572</v>
      </c>
      <c r="M1881" s="22" t="s">
        <v>3146</v>
      </c>
      <c r="N1881" s="22" t="s">
        <v>3475</v>
      </c>
      <c r="O1881" s="22" t="s">
        <v>3475</v>
      </c>
      <c r="P1881" s="22" t="s">
        <v>7936</v>
      </c>
      <c r="S1881" s="8" t="str">
        <f t="shared" si="104"/>
        <v>632_HHMGCty</v>
      </c>
      <c r="T1881" s="8">
        <f t="shared" si="105"/>
        <v>12</v>
      </c>
      <c r="U1881" t="s">
        <v>369</v>
      </c>
    </row>
    <row r="1882" spans="1:21" x14ac:dyDescent="0.25">
      <c r="A1882" s="21">
        <v>45657</v>
      </c>
      <c r="B1882" s="21">
        <v>45657</v>
      </c>
      <c r="C1882" s="22" t="s">
        <v>11144</v>
      </c>
      <c r="D1882" s="22" t="s">
        <v>10612</v>
      </c>
      <c r="E1882" s="22" t="s">
        <v>4409</v>
      </c>
      <c r="F1882" s="22" t="s">
        <v>691</v>
      </c>
      <c r="G1882" s="23">
        <v>13519422</v>
      </c>
      <c r="H1882" s="23">
        <v>0</v>
      </c>
      <c r="I1882" s="23">
        <v>2082671575</v>
      </c>
      <c r="J1882" s="23">
        <v>0</v>
      </c>
      <c r="K1882" s="22" t="s">
        <v>3785</v>
      </c>
      <c r="L1882" s="22" t="s">
        <v>3786</v>
      </c>
      <c r="M1882" s="22" t="s">
        <v>3146</v>
      </c>
      <c r="N1882" s="22" t="s">
        <v>3478</v>
      </c>
      <c r="O1882" s="22" t="s">
        <v>3478</v>
      </c>
      <c r="P1882" s="22" t="s">
        <v>7936</v>
      </c>
      <c r="S1882" s="8" t="str">
        <f t="shared" si="104"/>
        <v>632_HHMGCty</v>
      </c>
      <c r="T1882" s="8">
        <f t="shared" si="105"/>
        <v>12</v>
      </c>
      <c r="U1882" t="s">
        <v>369</v>
      </c>
    </row>
    <row r="1883" spans="1:21" x14ac:dyDescent="0.25">
      <c r="A1883" s="21">
        <v>45657</v>
      </c>
      <c r="B1883" s="21">
        <v>45657</v>
      </c>
      <c r="C1883" s="22" t="s">
        <v>11145</v>
      </c>
      <c r="D1883" s="22" t="s">
        <v>10977</v>
      </c>
      <c r="E1883" s="22" t="s">
        <v>4409</v>
      </c>
      <c r="F1883" s="22" t="s">
        <v>691</v>
      </c>
      <c r="G1883" s="23">
        <v>1351942</v>
      </c>
      <c r="H1883" s="23">
        <v>0</v>
      </c>
      <c r="I1883" s="23">
        <v>2084023517</v>
      </c>
      <c r="J1883" s="23">
        <v>0</v>
      </c>
      <c r="K1883" s="22" t="s">
        <v>3785</v>
      </c>
      <c r="L1883" s="22" t="s">
        <v>3786</v>
      </c>
      <c r="M1883" s="22" t="s">
        <v>3146</v>
      </c>
      <c r="N1883" s="22" t="s">
        <v>3478</v>
      </c>
      <c r="O1883" s="22" t="s">
        <v>3478</v>
      </c>
      <c r="P1883" s="22" t="s">
        <v>7936</v>
      </c>
      <c r="S1883" s="8" t="str">
        <f t="shared" si="104"/>
        <v>632_HHMGCty</v>
      </c>
      <c r="T1883" s="8">
        <f t="shared" si="105"/>
        <v>12</v>
      </c>
      <c r="U1883" t="s">
        <v>369</v>
      </c>
    </row>
    <row r="1884" spans="1:21" x14ac:dyDescent="0.25">
      <c r="A1884" s="21">
        <v>45657</v>
      </c>
      <c r="B1884" s="21">
        <v>45657</v>
      </c>
      <c r="C1884" s="22" t="s">
        <v>11146</v>
      </c>
      <c r="D1884" s="22" t="s">
        <v>10614</v>
      </c>
      <c r="E1884" s="22" t="s">
        <v>4409</v>
      </c>
      <c r="F1884" s="22" t="s">
        <v>691</v>
      </c>
      <c r="G1884" s="23">
        <v>1351942</v>
      </c>
      <c r="H1884" s="23">
        <v>0</v>
      </c>
      <c r="I1884" s="23">
        <v>2085375459</v>
      </c>
      <c r="J1884" s="23">
        <v>0</v>
      </c>
      <c r="K1884" s="22" t="s">
        <v>3785</v>
      </c>
      <c r="L1884" s="22" t="s">
        <v>3786</v>
      </c>
      <c r="M1884" s="22" t="s">
        <v>3146</v>
      </c>
      <c r="N1884" s="22" t="s">
        <v>3478</v>
      </c>
      <c r="O1884" s="22" t="s">
        <v>3478</v>
      </c>
      <c r="P1884" s="22" t="s">
        <v>7936</v>
      </c>
      <c r="S1884" s="8" t="str">
        <f t="shared" si="104"/>
        <v>632_HHMGCty</v>
      </c>
      <c r="T1884" s="8">
        <f t="shared" si="105"/>
        <v>12</v>
      </c>
      <c r="U1884" t="s">
        <v>369</v>
      </c>
    </row>
    <row r="1885" spans="1:21" x14ac:dyDescent="0.25">
      <c r="A1885" s="21">
        <v>45657</v>
      </c>
      <c r="B1885" s="21">
        <v>45657</v>
      </c>
      <c r="C1885" s="22" t="s">
        <v>11147</v>
      </c>
      <c r="D1885" s="22" t="s">
        <v>10980</v>
      </c>
      <c r="E1885" s="22" t="s">
        <v>4409</v>
      </c>
      <c r="F1885" s="22" t="s">
        <v>691</v>
      </c>
      <c r="G1885" s="23">
        <v>675971</v>
      </c>
      <c r="H1885" s="23">
        <v>0</v>
      </c>
      <c r="I1885" s="23">
        <v>2086051430</v>
      </c>
      <c r="J1885" s="23">
        <v>0</v>
      </c>
      <c r="K1885" s="22" t="s">
        <v>4571</v>
      </c>
      <c r="L1885" s="22" t="s">
        <v>4572</v>
      </c>
      <c r="M1885" s="22" t="s">
        <v>3146</v>
      </c>
      <c r="N1885" s="22" t="s">
        <v>3478</v>
      </c>
      <c r="O1885" s="22" t="s">
        <v>3478</v>
      </c>
      <c r="P1885" s="22" t="s">
        <v>7936</v>
      </c>
      <c r="S1885" s="8" t="str">
        <f t="shared" si="104"/>
        <v>632_HHMGCty</v>
      </c>
      <c r="T1885" s="8">
        <f t="shared" si="105"/>
        <v>12</v>
      </c>
      <c r="U1885" t="s">
        <v>369</v>
      </c>
    </row>
    <row r="1886" spans="1:21" x14ac:dyDescent="0.25">
      <c r="A1886" s="21">
        <v>45657</v>
      </c>
      <c r="B1886" s="21">
        <v>45657</v>
      </c>
      <c r="C1886" s="22" t="s">
        <v>11148</v>
      </c>
      <c r="D1886" s="22" t="s">
        <v>10624</v>
      </c>
      <c r="E1886" s="22" t="s">
        <v>4409</v>
      </c>
      <c r="F1886" s="22" t="s">
        <v>691</v>
      </c>
      <c r="G1886" s="23">
        <v>10044558</v>
      </c>
      <c r="H1886" s="23">
        <v>0</v>
      </c>
      <c r="I1886" s="23">
        <v>2096095988</v>
      </c>
      <c r="J1886" s="23">
        <v>0</v>
      </c>
      <c r="K1886" s="22" t="s">
        <v>3470</v>
      </c>
      <c r="L1886" s="22" t="s">
        <v>3471</v>
      </c>
      <c r="M1886" s="22" t="s">
        <v>3146</v>
      </c>
      <c r="N1886" s="22" t="s">
        <v>3481</v>
      </c>
      <c r="O1886" s="22" t="s">
        <v>3481</v>
      </c>
      <c r="P1886" s="22" t="s">
        <v>7936</v>
      </c>
      <c r="S1886" s="8" t="str">
        <f t="shared" si="104"/>
        <v>632_HHMGCty</v>
      </c>
      <c r="T1886" s="8">
        <f t="shared" si="105"/>
        <v>12</v>
      </c>
      <c r="U1886" t="s">
        <v>369</v>
      </c>
    </row>
    <row r="1887" spans="1:21" x14ac:dyDescent="0.25">
      <c r="A1887" s="21">
        <v>45657</v>
      </c>
      <c r="B1887" s="21">
        <v>45657</v>
      </c>
      <c r="C1887" s="22" t="s">
        <v>11149</v>
      </c>
      <c r="D1887" s="22" t="s">
        <v>11150</v>
      </c>
      <c r="E1887" s="22" t="s">
        <v>4409</v>
      </c>
      <c r="F1887" s="22" t="s">
        <v>691</v>
      </c>
      <c r="G1887" s="23">
        <v>1004456</v>
      </c>
      <c r="H1887" s="23">
        <v>0</v>
      </c>
      <c r="I1887" s="23">
        <v>2097100444</v>
      </c>
      <c r="J1887" s="23">
        <v>0</v>
      </c>
      <c r="K1887" s="22" t="s">
        <v>3470</v>
      </c>
      <c r="L1887" s="22" t="s">
        <v>3471</v>
      </c>
      <c r="M1887" s="22" t="s">
        <v>3146</v>
      </c>
      <c r="N1887" s="22" t="s">
        <v>3481</v>
      </c>
      <c r="O1887" s="22" t="s">
        <v>3481</v>
      </c>
      <c r="P1887" s="22" t="s">
        <v>7936</v>
      </c>
      <c r="S1887" s="8" t="str">
        <f t="shared" si="104"/>
        <v>632_HHMGCty</v>
      </c>
      <c r="T1887" s="8">
        <f t="shared" si="105"/>
        <v>12</v>
      </c>
      <c r="U1887" t="s">
        <v>369</v>
      </c>
    </row>
    <row r="1888" spans="1:21" x14ac:dyDescent="0.25">
      <c r="A1888" s="21">
        <v>45657</v>
      </c>
      <c r="B1888" s="21">
        <v>45657</v>
      </c>
      <c r="C1888" s="22" t="s">
        <v>11151</v>
      </c>
      <c r="D1888" s="22" t="s">
        <v>10572</v>
      </c>
      <c r="E1888" s="22" t="s">
        <v>4409</v>
      </c>
      <c r="F1888" s="22" t="s">
        <v>691</v>
      </c>
      <c r="G1888" s="23">
        <v>1004456</v>
      </c>
      <c r="H1888" s="23">
        <v>0</v>
      </c>
      <c r="I1888" s="23">
        <v>2098104900</v>
      </c>
      <c r="J1888" s="23">
        <v>0</v>
      </c>
      <c r="K1888" s="22" t="s">
        <v>3785</v>
      </c>
      <c r="L1888" s="22" t="s">
        <v>3786</v>
      </c>
      <c r="M1888" s="22" t="s">
        <v>3146</v>
      </c>
      <c r="N1888" s="22" t="s">
        <v>3481</v>
      </c>
      <c r="O1888" s="22" t="s">
        <v>3481</v>
      </c>
      <c r="P1888" s="22" t="s">
        <v>7936</v>
      </c>
      <c r="S1888" s="8" t="str">
        <f t="shared" si="104"/>
        <v>632_HHMGCty</v>
      </c>
      <c r="T1888" s="8">
        <f t="shared" si="105"/>
        <v>12</v>
      </c>
      <c r="U1888" t="s">
        <v>369</v>
      </c>
    </row>
    <row r="1889" spans="1:21" x14ac:dyDescent="0.25">
      <c r="A1889" s="21">
        <v>45657</v>
      </c>
      <c r="B1889" s="21">
        <v>45657</v>
      </c>
      <c r="C1889" s="22" t="s">
        <v>11152</v>
      </c>
      <c r="D1889" s="22" t="s">
        <v>10987</v>
      </c>
      <c r="E1889" s="22" t="s">
        <v>4409</v>
      </c>
      <c r="F1889" s="22" t="s">
        <v>691</v>
      </c>
      <c r="G1889" s="23">
        <v>502228</v>
      </c>
      <c r="H1889" s="23">
        <v>0</v>
      </c>
      <c r="I1889" s="23">
        <v>2098607128</v>
      </c>
      <c r="J1889" s="23">
        <v>0</v>
      </c>
      <c r="K1889" s="22" t="s">
        <v>4571</v>
      </c>
      <c r="L1889" s="22" t="s">
        <v>4572</v>
      </c>
      <c r="M1889" s="22" t="s">
        <v>3146</v>
      </c>
      <c r="N1889" s="22" t="s">
        <v>3481</v>
      </c>
      <c r="O1889" s="22" t="s">
        <v>3481</v>
      </c>
      <c r="P1889" s="22" t="s">
        <v>7936</v>
      </c>
      <c r="S1889" s="8" t="str">
        <f t="shared" si="104"/>
        <v>632_HHMGCty</v>
      </c>
      <c r="T1889" s="8">
        <f t="shared" si="105"/>
        <v>12</v>
      </c>
      <c r="U1889" t="s">
        <v>369</v>
      </c>
    </row>
    <row r="1890" spans="1:21" x14ac:dyDescent="0.25">
      <c r="A1890" s="21">
        <v>45657</v>
      </c>
      <c r="B1890" s="21">
        <v>45657</v>
      </c>
      <c r="C1890" s="22" t="s">
        <v>11153</v>
      </c>
      <c r="D1890" s="22" t="s">
        <v>10416</v>
      </c>
      <c r="E1890" s="22" t="s">
        <v>4409</v>
      </c>
      <c r="F1890" s="22" t="s">
        <v>691</v>
      </c>
      <c r="G1890" s="23">
        <v>11415902</v>
      </c>
      <c r="H1890" s="23">
        <v>0</v>
      </c>
      <c r="I1890" s="23">
        <v>2110023030</v>
      </c>
      <c r="J1890" s="23">
        <v>0</v>
      </c>
      <c r="K1890" s="22" t="s">
        <v>938</v>
      </c>
      <c r="L1890" s="22" t="s">
        <v>939</v>
      </c>
      <c r="M1890" s="22" t="s">
        <v>3146</v>
      </c>
      <c r="N1890" s="22" t="s">
        <v>3484</v>
      </c>
      <c r="O1890" s="22" t="s">
        <v>3484</v>
      </c>
      <c r="P1890" s="22" t="s">
        <v>7936</v>
      </c>
      <c r="S1890" s="8" t="str">
        <f t="shared" si="104"/>
        <v>632_HHMGCty</v>
      </c>
      <c r="T1890" s="8">
        <f t="shared" si="105"/>
        <v>12</v>
      </c>
      <c r="U1890" t="s">
        <v>369</v>
      </c>
    </row>
    <row r="1891" spans="1:21" x14ac:dyDescent="0.25">
      <c r="A1891" s="21">
        <v>45657</v>
      </c>
      <c r="B1891" s="21">
        <v>45657</v>
      </c>
      <c r="C1891" s="22" t="s">
        <v>11154</v>
      </c>
      <c r="D1891" s="22" t="s">
        <v>10990</v>
      </c>
      <c r="E1891" s="22" t="s">
        <v>4409</v>
      </c>
      <c r="F1891" s="22" t="s">
        <v>691</v>
      </c>
      <c r="G1891" s="23">
        <v>1141591</v>
      </c>
      <c r="H1891" s="23">
        <v>0</v>
      </c>
      <c r="I1891" s="23">
        <v>2111164621</v>
      </c>
      <c r="J1891" s="23">
        <v>0</v>
      </c>
      <c r="K1891" s="22" t="s">
        <v>3785</v>
      </c>
      <c r="L1891" s="22" t="s">
        <v>3786</v>
      </c>
      <c r="M1891" s="22" t="s">
        <v>3146</v>
      </c>
      <c r="N1891" s="22" t="s">
        <v>3484</v>
      </c>
      <c r="O1891" s="22" t="s">
        <v>3484</v>
      </c>
      <c r="P1891" s="22" t="s">
        <v>7936</v>
      </c>
      <c r="S1891" s="8" t="str">
        <f t="shared" si="104"/>
        <v>632_HHMGCty</v>
      </c>
      <c r="T1891" s="8">
        <f t="shared" si="105"/>
        <v>12</v>
      </c>
      <c r="U1891" t="s">
        <v>369</v>
      </c>
    </row>
    <row r="1892" spans="1:21" x14ac:dyDescent="0.25">
      <c r="A1892" s="21">
        <v>45657</v>
      </c>
      <c r="B1892" s="21">
        <v>45657</v>
      </c>
      <c r="C1892" s="22" t="s">
        <v>11155</v>
      </c>
      <c r="D1892" s="22" t="s">
        <v>10570</v>
      </c>
      <c r="E1892" s="22" t="s">
        <v>4409</v>
      </c>
      <c r="F1892" s="22" t="s">
        <v>691</v>
      </c>
      <c r="G1892" s="23">
        <v>1141591</v>
      </c>
      <c r="H1892" s="23">
        <v>0</v>
      </c>
      <c r="I1892" s="23">
        <v>2112306212</v>
      </c>
      <c r="J1892" s="23">
        <v>0</v>
      </c>
      <c r="K1892" s="22" t="s">
        <v>3785</v>
      </c>
      <c r="L1892" s="22" t="s">
        <v>3786</v>
      </c>
      <c r="M1892" s="22" t="s">
        <v>3146</v>
      </c>
      <c r="N1892" s="22" t="s">
        <v>3484</v>
      </c>
      <c r="O1892" s="22" t="s">
        <v>3484</v>
      </c>
      <c r="P1892" s="22" t="s">
        <v>7936</v>
      </c>
      <c r="S1892" s="8" t="str">
        <f t="shared" si="104"/>
        <v>632_HHMGCty</v>
      </c>
      <c r="T1892" s="8">
        <f t="shared" si="105"/>
        <v>12</v>
      </c>
      <c r="U1892" t="s">
        <v>369</v>
      </c>
    </row>
    <row r="1893" spans="1:21" x14ac:dyDescent="0.25">
      <c r="A1893" s="21">
        <v>45657</v>
      </c>
      <c r="B1893" s="21">
        <v>45657</v>
      </c>
      <c r="C1893" s="22" t="s">
        <v>11156</v>
      </c>
      <c r="D1893" s="22" t="s">
        <v>10993</v>
      </c>
      <c r="E1893" s="22" t="s">
        <v>4409</v>
      </c>
      <c r="F1893" s="22" t="s">
        <v>691</v>
      </c>
      <c r="G1893" s="23">
        <v>570795</v>
      </c>
      <c r="H1893" s="23">
        <v>0</v>
      </c>
      <c r="I1893" s="23">
        <v>2112877007</v>
      </c>
      <c r="J1893" s="23">
        <v>0</v>
      </c>
      <c r="K1893" s="22" t="s">
        <v>4571</v>
      </c>
      <c r="L1893" s="22" t="s">
        <v>4572</v>
      </c>
      <c r="M1893" s="22" t="s">
        <v>3146</v>
      </c>
      <c r="N1893" s="22" t="s">
        <v>3484</v>
      </c>
      <c r="O1893" s="22" t="s">
        <v>3484</v>
      </c>
      <c r="P1893" s="22" t="s">
        <v>7936</v>
      </c>
      <c r="S1893" s="8" t="str">
        <f t="shared" si="104"/>
        <v>632_HHMGCty</v>
      </c>
      <c r="T1893" s="8">
        <f t="shared" si="105"/>
        <v>12</v>
      </c>
      <c r="U1893" t="s">
        <v>369</v>
      </c>
    </row>
    <row r="1894" spans="1:21" x14ac:dyDescent="0.25">
      <c r="A1894" s="21">
        <v>45657</v>
      </c>
      <c r="B1894" s="21">
        <v>45657</v>
      </c>
      <c r="C1894" s="22" t="s">
        <v>11157</v>
      </c>
      <c r="D1894" s="22" t="s">
        <v>10672</v>
      </c>
      <c r="E1894" s="22" t="s">
        <v>4409</v>
      </c>
      <c r="F1894" s="22" t="s">
        <v>691</v>
      </c>
      <c r="G1894" s="23">
        <v>4371830</v>
      </c>
      <c r="H1894" s="23">
        <v>0</v>
      </c>
      <c r="I1894" s="23">
        <v>2117248837</v>
      </c>
      <c r="J1894" s="23">
        <v>0</v>
      </c>
      <c r="K1894" s="22" t="s">
        <v>3863</v>
      </c>
      <c r="L1894" s="22" t="s">
        <v>3864</v>
      </c>
      <c r="M1894" s="22" t="s">
        <v>3146</v>
      </c>
      <c r="N1894" s="22" t="s">
        <v>6639</v>
      </c>
      <c r="O1894" s="22" t="s">
        <v>6639</v>
      </c>
      <c r="P1894" s="22" t="s">
        <v>7936</v>
      </c>
      <c r="S1894" s="8" t="str">
        <f t="shared" si="104"/>
        <v>632_HHMGCty</v>
      </c>
      <c r="T1894" s="8">
        <f t="shared" si="105"/>
        <v>12</v>
      </c>
      <c r="U1894" t="s">
        <v>369</v>
      </c>
    </row>
    <row r="1895" spans="1:21" x14ac:dyDescent="0.25">
      <c r="A1895" s="21">
        <v>45657</v>
      </c>
      <c r="B1895" s="21">
        <v>45657</v>
      </c>
      <c r="C1895" s="22" t="s">
        <v>11158</v>
      </c>
      <c r="D1895" s="22" t="s">
        <v>11159</v>
      </c>
      <c r="E1895" s="22" t="s">
        <v>4409</v>
      </c>
      <c r="F1895" s="22" t="s">
        <v>691</v>
      </c>
      <c r="G1895" s="23">
        <v>437183</v>
      </c>
      <c r="H1895" s="23">
        <v>0</v>
      </c>
      <c r="I1895" s="23">
        <v>2117686020</v>
      </c>
      <c r="J1895" s="23">
        <v>0</v>
      </c>
      <c r="K1895" s="22" t="s">
        <v>3470</v>
      </c>
      <c r="L1895" s="22" t="s">
        <v>3471</v>
      </c>
      <c r="M1895" s="22" t="s">
        <v>3146</v>
      </c>
      <c r="N1895" s="22" t="s">
        <v>6639</v>
      </c>
      <c r="O1895" s="22" t="s">
        <v>6639</v>
      </c>
      <c r="P1895" s="22" t="s">
        <v>7936</v>
      </c>
      <c r="S1895" s="8" t="str">
        <f t="shared" si="104"/>
        <v>632_HHMGCty</v>
      </c>
      <c r="T1895" s="8">
        <f t="shared" si="105"/>
        <v>12</v>
      </c>
      <c r="U1895" t="s">
        <v>369</v>
      </c>
    </row>
    <row r="1896" spans="1:21" x14ac:dyDescent="0.25">
      <c r="A1896" s="21">
        <v>45657</v>
      </c>
      <c r="B1896" s="21">
        <v>45657</v>
      </c>
      <c r="C1896" s="22" t="s">
        <v>11160</v>
      </c>
      <c r="D1896" s="22" t="s">
        <v>10574</v>
      </c>
      <c r="E1896" s="22" t="s">
        <v>4409</v>
      </c>
      <c r="F1896" s="22" t="s">
        <v>691</v>
      </c>
      <c r="G1896" s="23">
        <v>437183</v>
      </c>
      <c r="H1896" s="23">
        <v>0</v>
      </c>
      <c r="I1896" s="23">
        <v>2118123203</v>
      </c>
      <c r="J1896" s="23">
        <v>0</v>
      </c>
      <c r="K1896" s="22" t="s">
        <v>3785</v>
      </c>
      <c r="L1896" s="22" t="s">
        <v>3786</v>
      </c>
      <c r="M1896" s="22" t="s">
        <v>3146</v>
      </c>
      <c r="N1896" s="22" t="s">
        <v>6639</v>
      </c>
      <c r="O1896" s="22" t="s">
        <v>6639</v>
      </c>
      <c r="P1896" s="22" t="s">
        <v>7936</v>
      </c>
      <c r="S1896" s="8" t="str">
        <f t="shared" si="104"/>
        <v>632_HHMGCty</v>
      </c>
      <c r="T1896" s="8">
        <f t="shared" si="105"/>
        <v>12</v>
      </c>
      <c r="U1896" t="s">
        <v>369</v>
      </c>
    </row>
    <row r="1897" spans="1:21" x14ac:dyDescent="0.25">
      <c r="A1897" s="21">
        <v>45657</v>
      </c>
      <c r="B1897" s="21">
        <v>45657</v>
      </c>
      <c r="C1897" s="22" t="s">
        <v>11161</v>
      </c>
      <c r="D1897" s="22" t="s">
        <v>10999</v>
      </c>
      <c r="E1897" s="22" t="s">
        <v>4409</v>
      </c>
      <c r="F1897" s="22" t="s">
        <v>691</v>
      </c>
      <c r="G1897" s="23">
        <v>218591</v>
      </c>
      <c r="H1897" s="23">
        <v>0</v>
      </c>
      <c r="I1897" s="23">
        <v>2118341794</v>
      </c>
      <c r="J1897" s="23">
        <v>0</v>
      </c>
      <c r="K1897" s="22" t="s">
        <v>4571</v>
      </c>
      <c r="L1897" s="22" t="s">
        <v>4572</v>
      </c>
      <c r="M1897" s="22" t="s">
        <v>3146</v>
      </c>
      <c r="N1897" s="22" t="s">
        <v>6639</v>
      </c>
      <c r="O1897" s="22" t="s">
        <v>6639</v>
      </c>
      <c r="P1897" s="22" t="s">
        <v>7936</v>
      </c>
      <c r="S1897" s="8" t="str">
        <f t="shared" si="104"/>
        <v>632_HHMGCty</v>
      </c>
      <c r="T1897" s="8">
        <f t="shared" si="105"/>
        <v>12</v>
      </c>
      <c r="U1897" t="s">
        <v>369</v>
      </c>
    </row>
    <row r="1898" spans="1:21" x14ac:dyDescent="0.25">
      <c r="A1898" s="21">
        <v>45657</v>
      </c>
      <c r="B1898" s="21">
        <v>45657</v>
      </c>
      <c r="C1898" s="22" t="s">
        <v>11162</v>
      </c>
      <c r="D1898" s="22" t="s">
        <v>11015</v>
      </c>
      <c r="E1898" s="22" t="s">
        <v>4409</v>
      </c>
      <c r="F1898" s="22" t="s">
        <v>691</v>
      </c>
      <c r="G1898" s="23">
        <v>223677</v>
      </c>
      <c r="H1898" s="23">
        <v>0</v>
      </c>
      <c r="I1898" s="23">
        <v>2118565471</v>
      </c>
      <c r="J1898" s="23">
        <v>0</v>
      </c>
      <c r="K1898" s="22" t="s">
        <v>736</v>
      </c>
      <c r="L1898" s="22" t="s">
        <v>737</v>
      </c>
      <c r="M1898" s="22" t="s">
        <v>3146</v>
      </c>
      <c r="N1898" s="22" t="s">
        <v>3626</v>
      </c>
      <c r="O1898" s="22" t="s">
        <v>3626</v>
      </c>
      <c r="P1898" s="22" t="s">
        <v>7936</v>
      </c>
      <c r="S1898" s="8" t="str">
        <f t="shared" si="104"/>
        <v>632_HHMGCty</v>
      </c>
      <c r="T1898" s="8">
        <f t="shared" si="105"/>
        <v>12</v>
      </c>
      <c r="U1898" t="s">
        <v>369</v>
      </c>
    </row>
    <row r="1899" spans="1:21" x14ac:dyDescent="0.25">
      <c r="A1899" s="21">
        <v>45657</v>
      </c>
      <c r="B1899" s="21">
        <v>45657</v>
      </c>
      <c r="C1899" s="22" t="s">
        <v>11163</v>
      </c>
      <c r="D1899" s="22" t="s">
        <v>10555</v>
      </c>
      <c r="E1899" s="22" t="s">
        <v>4409</v>
      </c>
      <c r="F1899" s="22" t="s">
        <v>691</v>
      </c>
      <c r="G1899" s="23">
        <v>223677</v>
      </c>
      <c r="H1899" s="23">
        <v>0</v>
      </c>
      <c r="I1899" s="23">
        <v>2118789148</v>
      </c>
      <c r="J1899" s="23">
        <v>0</v>
      </c>
      <c r="K1899" s="22" t="s">
        <v>3785</v>
      </c>
      <c r="L1899" s="22" t="s">
        <v>3786</v>
      </c>
      <c r="M1899" s="22" t="s">
        <v>3146</v>
      </c>
      <c r="N1899" s="22" t="s">
        <v>3626</v>
      </c>
      <c r="O1899" s="22" t="s">
        <v>3626</v>
      </c>
      <c r="P1899" s="22" t="s">
        <v>7936</v>
      </c>
      <c r="S1899" s="8" t="str">
        <f t="shared" si="104"/>
        <v>632_HHMGCty</v>
      </c>
      <c r="T1899" s="8">
        <f t="shared" si="105"/>
        <v>12</v>
      </c>
      <c r="U1899" t="s">
        <v>369</v>
      </c>
    </row>
    <row r="1900" spans="1:21" x14ac:dyDescent="0.25">
      <c r="A1900" s="21">
        <v>45657</v>
      </c>
      <c r="B1900" s="21">
        <v>45657</v>
      </c>
      <c r="C1900" s="22" t="s">
        <v>11164</v>
      </c>
      <c r="D1900" s="22" t="s">
        <v>11018</v>
      </c>
      <c r="E1900" s="22" t="s">
        <v>4409</v>
      </c>
      <c r="F1900" s="22" t="s">
        <v>691</v>
      </c>
      <c r="G1900" s="23">
        <v>111838</v>
      </c>
      <c r="H1900" s="23">
        <v>0</v>
      </c>
      <c r="I1900" s="23">
        <v>2118900986</v>
      </c>
      <c r="J1900" s="23">
        <v>0</v>
      </c>
      <c r="K1900" s="22" t="s">
        <v>4571</v>
      </c>
      <c r="L1900" s="22" t="s">
        <v>4572</v>
      </c>
      <c r="M1900" s="22" t="s">
        <v>3146</v>
      </c>
      <c r="N1900" s="22" t="s">
        <v>3626</v>
      </c>
      <c r="O1900" s="22" t="s">
        <v>3626</v>
      </c>
      <c r="P1900" s="22" t="s">
        <v>7936</v>
      </c>
      <c r="S1900" s="8" t="str">
        <f t="shared" ref="S1900:S1963" si="106">+M1900</f>
        <v>632_HHMGCty</v>
      </c>
      <c r="T1900" s="8">
        <f t="shared" ref="T1900:T1963" si="107">+MONTH(A1900)</f>
        <v>12</v>
      </c>
      <c r="U1900" t="s">
        <v>369</v>
      </c>
    </row>
    <row r="1901" spans="1:21" x14ac:dyDescent="0.25">
      <c r="A1901" s="21">
        <v>45657</v>
      </c>
      <c r="B1901" s="21">
        <v>45657</v>
      </c>
      <c r="C1901" s="22" t="s">
        <v>11165</v>
      </c>
      <c r="D1901" s="22" t="s">
        <v>11166</v>
      </c>
      <c r="E1901" s="22" t="s">
        <v>4409</v>
      </c>
      <c r="F1901" s="22" t="s">
        <v>691</v>
      </c>
      <c r="G1901" s="23">
        <v>22149169</v>
      </c>
      <c r="H1901" s="23">
        <v>0</v>
      </c>
      <c r="I1901" s="23">
        <v>2141050155</v>
      </c>
      <c r="J1901" s="23">
        <v>0</v>
      </c>
      <c r="K1901" s="22" t="s">
        <v>4633</v>
      </c>
      <c r="L1901" s="22" t="s">
        <v>4634</v>
      </c>
      <c r="M1901" s="22" t="s">
        <v>3146</v>
      </c>
      <c r="N1901" s="22" t="s">
        <v>6162</v>
      </c>
      <c r="O1901" s="22" t="s">
        <v>6162</v>
      </c>
      <c r="P1901" s="22" t="s">
        <v>7936</v>
      </c>
      <c r="S1901" s="8" t="str">
        <f t="shared" si="106"/>
        <v>632_HHMGCty</v>
      </c>
      <c r="T1901" s="8">
        <f t="shared" si="107"/>
        <v>12</v>
      </c>
      <c r="U1901" t="s">
        <v>369</v>
      </c>
    </row>
    <row r="1902" spans="1:21" x14ac:dyDescent="0.25">
      <c r="A1902" s="21">
        <v>45657</v>
      </c>
      <c r="B1902" s="21">
        <v>45657</v>
      </c>
      <c r="C1902" s="22" t="s">
        <v>11167</v>
      </c>
      <c r="D1902" s="22" t="s">
        <v>10659</v>
      </c>
      <c r="E1902" s="22" t="s">
        <v>4409</v>
      </c>
      <c r="F1902" s="22" t="s">
        <v>691</v>
      </c>
      <c r="G1902" s="23">
        <v>9682371</v>
      </c>
      <c r="H1902" s="23">
        <v>0</v>
      </c>
      <c r="I1902" s="23">
        <v>2150732526</v>
      </c>
      <c r="J1902" s="23">
        <v>0</v>
      </c>
      <c r="K1902" s="22" t="s">
        <v>933</v>
      </c>
      <c r="L1902" s="22" t="s">
        <v>382</v>
      </c>
      <c r="M1902" s="22" t="s">
        <v>3146</v>
      </c>
      <c r="N1902" s="22" t="s">
        <v>4662</v>
      </c>
      <c r="O1902" s="22" t="s">
        <v>4662</v>
      </c>
      <c r="P1902" s="22" t="s">
        <v>7936</v>
      </c>
      <c r="S1902" s="8" t="str">
        <f t="shared" si="106"/>
        <v>632_HHMGCty</v>
      </c>
      <c r="T1902" s="8">
        <f t="shared" si="107"/>
        <v>12</v>
      </c>
      <c r="U1902" t="s">
        <v>369</v>
      </c>
    </row>
    <row r="1903" spans="1:21" x14ac:dyDescent="0.25">
      <c r="A1903" s="21">
        <v>45657</v>
      </c>
      <c r="B1903" s="21">
        <v>45657</v>
      </c>
      <c r="C1903" s="22" t="s">
        <v>11168</v>
      </c>
      <c r="D1903" s="22" t="s">
        <v>11009</v>
      </c>
      <c r="E1903" s="22" t="s">
        <v>4409</v>
      </c>
      <c r="F1903" s="22" t="s">
        <v>691</v>
      </c>
      <c r="G1903" s="23">
        <v>968237</v>
      </c>
      <c r="H1903" s="23">
        <v>0</v>
      </c>
      <c r="I1903" s="23">
        <v>2151700763</v>
      </c>
      <c r="J1903" s="23">
        <v>0</v>
      </c>
      <c r="K1903" s="22" t="s">
        <v>736</v>
      </c>
      <c r="L1903" s="22" t="s">
        <v>737</v>
      </c>
      <c r="M1903" s="22" t="s">
        <v>3146</v>
      </c>
      <c r="N1903" s="22" t="s">
        <v>4662</v>
      </c>
      <c r="O1903" s="22" t="s">
        <v>4662</v>
      </c>
      <c r="P1903" s="22" t="s">
        <v>7936</v>
      </c>
      <c r="S1903" s="8" t="str">
        <f t="shared" si="106"/>
        <v>632_HHMGCty</v>
      </c>
      <c r="T1903" s="8">
        <f t="shared" si="107"/>
        <v>12</v>
      </c>
      <c r="U1903" t="s">
        <v>369</v>
      </c>
    </row>
    <row r="1904" spans="1:21" x14ac:dyDescent="0.25">
      <c r="A1904" s="21">
        <v>45657</v>
      </c>
      <c r="B1904" s="21">
        <v>45657</v>
      </c>
      <c r="C1904" s="22" t="s">
        <v>11169</v>
      </c>
      <c r="D1904" s="22" t="s">
        <v>10576</v>
      </c>
      <c r="E1904" s="22" t="s">
        <v>4409</v>
      </c>
      <c r="F1904" s="22" t="s">
        <v>691</v>
      </c>
      <c r="G1904" s="23">
        <v>968237</v>
      </c>
      <c r="H1904" s="23">
        <v>0</v>
      </c>
      <c r="I1904" s="23">
        <v>2152669000</v>
      </c>
      <c r="J1904" s="23">
        <v>0</v>
      </c>
      <c r="K1904" s="22" t="s">
        <v>3785</v>
      </c>
      <c r="L1904" s="22" t="s">
        <v>3786</v>
      </c>
      <c r="M1904" s="22" t="s">
        <v>3146</v>
      </c>
      <c r="N1904" s="22" t="s">
        <v>4662</v>
      </c>
      <c r="O1904" s="22" t="s">
        <v>4662</v>
      </c>
      <c r="P1904" s="22" t="s">
        <v>7936</v>
      </c>
      <c r="S1904" s="8" t="str">
        <f t="shared" si="106"/>
        <v>632_HHMGCty</v>
      </c>
      <c r="T1904" s="8">
        <f t="shared" si="107"/>
        <v>12</v>
      </c>
      <c r="U1904" t="s">
        <v>369</v>
      </c>
    </row>
    <row r="1905" spans="1:21" x14ac:dyDescent="0.25">
      <c r="A1905" s="21">
        <v>45657</v>
      </c>
      <c r="B1905" s="21">
        <v>45657</v>
      </c>
      <c r="C1905" s="22" t="s">
        <v>11170</v>
      </c>
      <c r="D1905" s="22" t="s">
        <v>11012</v>
      </c>
      <c r="E1905" s="22" t="s">
        <v>4409</v>
      </c>
      <c r="F1905" s="22" t="s">
        <v>691</v>
      </c>
      <c r="G1905" s="23">
        <v>484118</v>
      </c>
      <c r="H1905" s="23">
        <v>0</v>
      </c>
      <c r="I1905" s="23">
        <v>2153153118</v>
      </c>
      <c r="J1905" s="23">
        <v>0</v>
      </c>
      <c r="K1905" s="22" t="s">
        <v>4571</v>
      </c>
      <c r="L1905" s="22" t="s">
        <v>4572</v>
      </c>
      <c r="M1905" s="22" t="s">
        <v>3146</v>
      </c>
      <c r="N1905" s="22" t="s">
        <v>4662</v>
      </c>
      <c r="O1905" s="22" t="s">
        <v>4662</v>
      </c>
      <c r="P1905" s="22" t="s">
        <v>7936</v>
      </c>
      <c r="S1905" s="8" t="str">
        <f t="shared" si="106"/>
        <v>632_HHMGCty</v>
      </c>
      <c r="T1905" s="8">
        <f t="shared" si="107"/>
        <v>12</v>
      </c>
      <c r="U1905" t="s">
        <v>369</v>
      </c>
    </row>
    <row r="1906" spans="1:21" x14ac:dyDescent="0.25">
      <c r="A1906" s="21">
        <v>45657</v>
      </c>
      <c r="B1906" s="21">
        <v>45657</v>
      </c>
      <c r="C1906" s="22" t="s">
        <v>11171</v>
      </c>
      <c r="D1906" s="22" t="s">
        <v>11172</v>
      </c>
      <c r="E1906" s="22" t="s">
        <v>4409</v>
      </c>
      <c r="F1906" s="22" t="s">
        <v>691</v>
      </c>
      <c r="G1906" s="23">
        <v>2356686</v>
      </c>
      <c r="H1906" s="23">
        <v>0</v>
      </c>
      <c r="I1906" s="23">
        <v>2155509804</v>
      </c>
      <c r="J1906" s="23">
        <v>0</v>
      </c>
      <c r="K1906" s="22" t="s">
        <v>3863</v>
      </c>
      <c r="L1906" s="22" t="s">
        <v>3864</v>
      </c>
      <c r="M1906" s="22" t="s">
        <v>3146</v>
      </c>
      <c r="N1906" s="22" t="s">
        <v>3454</v>
      </c>
      <c r="O1906" s="22" t="s">
        <v>3454</v>
      </c>
      <c r="P1906" s="22" t="s">
        <v>7936</v>
      </c>
      <c r="S1906" s="8" t="str">
        <f t="shared" si="106"/>
        <v>632_HHMGCty</v>
      </c>
      <c r="T1906" s="8">
        <f t="shared" si="107"/>
        <v>12</v>
      </c>
      <c r="U1906" t="s">
        <v>369</v>
      </c>
    </row>
    <row r="1907" spans="1:21" x14ac:dyDescent="0.25">
      <c r="A1907" s="21">
        <v>45657</v>
      </c>
      <c r="B1907" s="21">
        <v>45657</v>
      </c>
      <c r="C1907" s="22" t="s">
        <v>11173</v>
      </c>
      <c r="D1907" s="22" t="s">
        <v>11174</v>
      </c>
      <c r="E1907" s="22" t="s">
        <v>4409</v>
      </c>
      <c r="F1907" s="22" t="s">
        <v>691</v>
      </c>
      <c r="G1907" s="23">
        <v>235669</v>
      </c>
      <c r="H1907" s="23">
        <v>0</v>
      </c>
      <c r="I1907" s="23">
        <v>2155745473</v>
      </c>
      <c r="J1907" s="23">
        <v>0</v>
      </c>
      <c r="K1907" s="22" t="s">
        <v>3470</v>
      </c>
      <c r="L1907" s="22" t="s">
        <v>3471</v>
      </c>
      <c r="M1907" s="22" t="s">
        <v>3146</v>
      </c>
      <c r="N1907" s="22" t="s">
        <v>3454</v>
      </c>
      <c r="O1907" s="22" t="s">
        <v>3454</v>
      </c>
      <c r="P1907" s="22" t="s">
        <v>7936</v>
      </c>
      <c r="S1907" s="8" t="str">
        <f t="shared" si="106"/>
        <v>632_HHMGCty</v>
      </c>
      <c r="T1907" s="8">
        <f t="shared" si="107"/>
        <v>12</v>
      </c>
      <c r="U1907" t="s">
        <v>369</v>
      </c>
    </row>
    <row r="1908" spans="1:21" x14ac:dyDescent="0.25">
      <c r="A1908" s="21">
        <v>45657</v>
      </c>
      <c r="B1908" s="21">
        <v>45657</v>
      </c>
      <c r="C1908" s="22" t="s">
        <v>11175</v>
      </c>
      <c r="D1908" s="22" t="s">
        <v>11176</v>
      </c>
      <c r="E1908" s="22" t="s">
        <v>4409</v>
      </c>
      <c r="F1908" s="22" t="s">
        <v>691</v>
      </c>
      <c r="G1908" s="23">
        <v>235669</v>
      </c>
      <c r="H1908" s="23">
        <v>0</v>
      </c>
      <c r="I1908" s="23">
        <v>2155981142</v>
      </c>
      <c r="J1908" s="23">
        <v>0</v>
      </c>
      <c r="K1908" s="22" t="s">
        <v>3785</v>
      </c>
      <c r="L1908" s="22" t="s">
        <v>3786</v>
      </c>
      <c r="M1908" s="22" t="s">
        <v>3146</v>
      </c>
      <c r="N1908" s="22" t="s">
        <v>3454</v>
      </c>
      <c r="O1908" s="22" t="s">
        <v>3454</v>
      </c>
      <c r="P1908" s="22" t="s">
        <v>7936</v>
      </c>
      <c r="S1908" s="8" t="str">
        <f t="shared" si="106"/>
        <v>632_HHMGCty</v>
      </c>
      <c r="T1908" s="8">
        <f t="shared" si="107"/>
        <v>12</v>
      </c>
      <c r="U1908" t="s">
        <v>369</v>
      </c>
    </row>
    <row r="1909" spans="1:21" x14ac:dyDescent="0.25">
      <c r="A1909" s="21">
        <v>45657</v>
      </c>
      <c r="B1909" s="21">
        <v>45657</v>
      </c>
      <c r="C1909" s="22" t="s">
        <v>11177</v>
      </c>
      <c r="D1909" s="22" t="s">
        <v>11178</v>
      </c>
      <c r="E1909" s="22" t="s">
        <v>4409</v>
      </c>
      <c r="F1909" s="22" t="s">
        <v>691</v>
      </c>
      <c r="G1909" s="23">
        <v>117834</v>
      </c>
      <c r="H1909" s="23">
        <v>0</v>
      </c>
      <c r="I1909" s="23">
        <v>2156098976</v>
      </c>
      <c r="J1909" s="23">
        <v>0</v>
      </c>
      <c r="K1909" s="22" t="s">
        <v>4571</v>
      </c>
      <c r="L1909" s="22" t="s">
        <v>4572</v>
      </c>
      <c r="M1909" s="22" t="s">
        <v>3146</v>
      </c>
      <c r="N1909" s="22" t="s">
        <v>3454</v>
      </c>
      <c r="O1909" s="22" t="s">
        <v>3454</v>
      </c>
      <c r="P1909" s="22" t="s">
        <v>7936</v>
      </c>
      <c r="S1909" s="8" t="str">
        <f t="shared" si="106"/>
        <v>632_HHMGCty</v>
      </c>
      <c r="T1909" s="8">
        <f t="shared" si="107"/>
        <v>12</v>
      </c>
      <c r="U1909" t="s">
        <v>369</v>
      </c>
    </row>
    <row r="1910" spans="1:21" x14ac:dyDescent="0.25">
      <c r="A1910" s="21">
        <v>45657</v>
      </c>
      <c r="B1910" s="21">
        <v>45657</v>
      </c>
      <c r="C1910" s="22" t="s">
        <v>11179</v>
      </c>
      <c r="D1910" s="22" t="s">
        <v>11180</v>
      </c>
      <c r="E1910" s="22" t="s">
        <v>4409</v>
      </c>
      <c r="F1910" s="22" t="s">
        <v>691</v>
      </c>
      <c r="G1910" s="23">
        <v>150000000</v>
      </c>
      <c r="H1910" s="23">
        <v>0</v>
      </c>
      <c r="I1910" s="23">
        <v>2306098976</v>
      </c>
      <c r="J1910" s="23">
        <v>0</v>
      </c>
      <c r="K1910" s="22" t="s">
        <v>3785</v>
      </c>
      <c r="L1910" s="22" t="s">
        <v>3786</v>
      </c>
      <c r="M1910" s="22" t="s">
        <v>3146</v>
      </c>
      <c r="N1910" s="22" t="s">
        <v>11181</v>
      </c>
      <c r="O1910" s="22" t="s">
        <v>11181</v>
      </c>
      <c r="P1910" s="22" t="s">
        <v>7936</v>
      </c>
      <c r="S1910" s="8" t="str">
        <f t="shared" si="106"/>
        <v>632_HHMGCty</v>
      </c>
      <c r="T1910" s="8">
        <f t="shared" si="107"/>
        <v>12</v>
      </c>
      <c r="U1910" t="s">
        <v>369</v>
      </c>
    </row>
    <row r="1911" spans="1:21" x14ac:dyDescent="0.25">
      <c r="A1911" s="21">
        <v>45657</v>
      </c>
      <c r="B1911" s="21">
        <v>45657</v>
      </c>
      <c r="C1911" s="22" t="s">
        <v>11182</v>
      </c>
      <c r="D1911" s="22" t="s">
        <v>11183</v>
      </c>
      <c r="E1911" s="22" t="s">
        <v>4409</v>
      </c>
      <c r="F1911" s="22" t="s">
        <v>691</v>
      </c>
      <c r="G1911" s="23">
        <v>21658601</v>
      </c>
      <c r="H1911" s="23">
        <v>0</v>
      </c>
      <c r="I1911" s="23">
        <v>2327757577</v>
      </c>
      <c r="J1911" s="23">
        <v>0</v>
      </c>
      <c r="K1911" s="22" t="s">
        <v>11184</v>
      </c>
      <c r="L1911" s="22" t="s">
        <v>11185</v>
      </c>
      <c r="M1911" s="22" t="s">
        <v>3146</v>
      </c>
      <c r="N1911" s="22" t="s">
        <v>3733</v>
      </c>
      <c r="O1911" s="22" t="s">
        <v>3733</v>
      </c>
      <c r="P1911" s="22" t="s">
        <v>4428</v>
      </c>
      <c r="S1911" s="8" t="str">
        <f t="shared" si="106"/>
        <v>632_HHMGCty</v>
      </c>
      <c r="T1911" s="8">
        <f t="shared" si="107"/>
        <v>12</v>
      </c>
      <c r="U1911" t="s">
        <v>369</v>
      </c>
    </row>
    <row r="1912" spans="1:21" x14ac:dyDescent="0.25">
      <c r="A1912" s="21">
        <v>45657</v>
      </c>
      <c r="B1912" s="21">
        <v>45657</v>
      </c>
      <c r="C1912" s="22" t="s">
        <v>11186</v>
      </c>
      <c r="D1912" s="22" t="s">
        <v>11187</v>
      </c>
      <c r="E1912" s="22" t="s">
        <v>4409</v>
      </c>
      <c r="F1912" s="22" t="s">
        <v>691</v>
      </c>
      <c r="G1912" s="23">
        <v>98806893</v>
      </c>
      <c r="H1912" s="23">
        <v>0</v>
      </c>
      <c r="I1912" s="23">
        <v>2426564470</v>
      </c>
      <c r="J1912" s="23">
        <v>0</v>
      </c>
      <c r="K1912" s="22" t="s">
        <v>11188</v>
      </c>
      <c r="L1912" s="22" t="s">
        <v>11189</v>
      </c>
      <c r="M1912" s="22" t="s">
        <v>3146</v>
      </c>
      <c r="N1912" s="22" t="s">
        <v>11190</v>
      </c>
      <c r="O1912" s="22" t="s">
        <v>11191</v>
      </c>
      <c r="P1912" s="22" t="s">
        <v>4428</v>
      </c>
      <c r="S1912" s="8" t="str">
        <f t="shared" si="106"/>
        <v>632_HHMGCty</v>
      </c>
      <c r="T1912" s="8">
        <f t="shared" si="107"/>
        <v>12</v>
      </c>
      <c r="U1912" t="s">
        <v>369</v>
      </c>
    </row>
    <row r="1913" spans="1:21" x14ac:dyDescent="0.25">
      <c r="A1913" s="21">
        <v>45657</v>
      </c>
      <c r="B1913" s="21">
        <v>45657</v>
      </c>
      <c r="C1913" s="22" t="s">
        <v>11192</v>
      </c>
      <c r="D1913" s="22" t="s">
        <v>11193</v>
      </c>
      <c r="E1913" s="22" t="s">
        <v>4409</v>
      </c>
      <c r="F1913" s="22" t="s">
        <v>691</v>
      </c>
      <c r="G1913" s="23">
        <v>20920563</v>
      </c>
      <c r="H1913" s="23">
        <v>0</v>
      </c>
      <c r="I1913" s="23">
        <v>2447485033</v>
      </c>
      <c r="J1913" s="23">
        <v>0</v>
      </c>
      <c r="K1913" s="22" t="s">
        <v>1025</v>
      </c>
      <c r="L1913" s="22" t="s">
        <v>1026</v>
      </c>
      <c r="M1913" s="22" t="s">
        <v>3146</v>
      </c>
      <c r="N1913" s="22" t="s">
        <v>6907</v>
      </c>
      <c r="O1913" s="22" t="s">
        <v>6907</v>
      </c>
      <c r="P1913" s="22" t="s">
        <v>8583</v>
      </c>
      <c r="S1913" s="8" t="str">
        <f t="shared" si="106"/>
        <v>632_HHMGCty</v>
      </c>
      <c r="T1913" s="8">
        <f t="shared" si="107"/>
        <v>12</v>
      </c>
      <c r="U1913" t="s">
        <v>369</v>
      </c>
    </row>
    <row r="1914" spans="1:21" x14ac:dyDescent="0.25">
      <c r="A1914" s="21">
        <v>45657</v>
      </c>
      <c r="B1914" s="21">
        <v>45657</v>
      </c>
      <c r="C1914" s="22" t="s">
        <v>11194</v>
      </c>
      <c r="D1914" s="22" t="s">
        <v>11195</v>
      </c>
      <c r="E1914" s="22" t="s">
        <v>4409</v>
      </c>
      <c r="F1914" s="22" t="s">
        <v>691</v>
      </c>
      <c r="G1914" s="23">
        <v>1743380</v>
      </c>
      <c r="H1914" s="23">
        <v>0</v>
      </c>
      <c r="I1914" s="23">
        <v>2449228413</v>
      </c>
      <c r="J1914" s="23">
        <v>0</v>
      </c>
      <c r="K1914" s="22" t="s">
        <v>1025</v>
      </c>
      <c r="L1914" s="22" t="s">
        <v>1026</v>
      </c>
      <c r="M1914" s="22" t="s">
        <v>3146</v>
      </c>
      <c r="N1914" s="22" t="s">
        <v>6907</v>
      </c>
      <c r="O1914" s="22" t="s">
        <v>6907</v>
      </c>
      <c r="P1914" s="22" t="s">
        <v>8583</v>
      </c>
      <c r="S1914" s="8" t="str">
        <f t="shared" si="106"/>
        <v>632_HHMGCty</v>
      </c>
      <c r="T1914" s="8">
        <f t="shared" si="107"/>
        <v>12</v>
      </c>
      <c r="U1914" t="s">
        <v>369</v>
      </c>
    </row>
    <row r="1915" spans="1:21" x14ac:dyDescent="0.25">
      <c r="A1915" s="21">
        <v>45657</v>
      </c>
      <c r="B1915" s="21">
        <v>45657</v>
      </c>
      <c r="C1915" s="22" t="s">
        <v>11196</v>
      </c>
      <c r="D1915" s="22" t="s">
        <v>11197</v>
      </c>
      <c r="E1915" s="22" t="s">
        <v>4409</v>
      </c>
      <c r="F1915" s="22" t="s">
        <v>691</v>
      </c>
      <c r="G1915" s="23">
        <v>1743380</v>
      </c>
      <c r="H1915" s="23">
        <v>0</v>
      </c>
      <c r="I1915" s="23">
        <v>2450971793</v>
      </c>
      <c r="J1915" s="23">
        <v>0</v>
      </c>
      <c r="K1915" s="22" t="s">
        <v>1025</v>
      </c>
      <c r="L1915" s="22" t="s">
        <v>1026</v>
      </c>
      <c r="M1915" s="22" t="s">
        <v>3146</v>
      </c>
      <c r="N1915" s="22" t="s">
        <v>6907</v>
      </c>
      <c r="O1915" s="22" t="s">
        <v>6907</v>
      </c>
      <c r="P1915" s="22" t="s">
        <v>8583</v>
      </c>
      <c r="S1915" s="8" t="str">
        <f t="shared" si="106"/>
        <v>632_HHMGCty</v>
      </c>
      <c r="T1915" s="8">
        <f t="shared" si="107"/>
        <v>12</v>
      </c>
      <c r="U1915" t="s">
        <v>369</v>
      </c>
    </row>
    <row r="1916" spans="1:21" x14ac:dyDescent="0.25">
      <c r="A1916" s="21">
        <v>45657</v>
      </c>
      <c r="B1916" s="21">
        <v>45657</v>
      </c>
      <c r="C1916" s="22" t="s">
        <v>11198</v>
      </c>
      <c r="D1916" s="22" t="s">
        <v>11199</v>
      </c>
      <c r="E1916" s="22" t="s">
        <v>4409</v>
      </c>
      <c r="F1916" s="22" t="s">
        <v>691</v>
      </c>
      <c r="G1916" s="23">
        <v>871690</v>
      </c>
      <c r="H1916" s="23">
        <v>0</v>
      </c>
      <c r="I1916" s="23">
        <v>2451843483</v>
      </c>
      <c r="J1916" s="23">
        <v>0</v>
      </c>
      <c r="K1916" s="22" t="s">
        <v>3689</v>
      </c>
      <c r="L1916" s="22" t="s">
        <v>3690</v>
      </c>
      <c r="M1916" s="22" t="s">
        <v>3146</v>
      </c>
      <c r="N1916" s="22" t="s">
        <v>6907</v>
      </c>
      <c r="O1916" s="22" t="s">
        <v>6907</v>
      </c>
      <c r="P1916" s="22" t="s">
        <v>8583</v>
      </c>
      <c r="S1916" s="8" t="str">
        <f t="shared" si="106"/>
        <v>632_HHMGCty</v>
      </c>
      <c r="T1916" s="8">
        <f t="shared" si="107"/>
        <v>12</v>
      </c>
      <c r="U1916" t="s">
        <v>369</v>
      </c>
    </row>
    <row r="1917" spans="1:21" x14ac:dyDescent="0.25">
      <c r="A1917" s="21">
        <v>45657</v>
      </c>
      <c r="B1917" s="21">
        <v>45657</v>
      </c>
      <c r="C1917" s="22" t="s">
        <v>11200</v>
      </c>
      <c r="D1917" s="22" t="s">
        <v>11201</v>
      </c>
      <c r="E1917" s="22" t="s">
        <v>4409</v>
      </c>
      <c r="F1917" s="22" t="s">
        <v>691</v>
      </c>
      <c r="G1917" s="23">
        <v>10460282</v>
      </c>
      <c r="H1917" s="23">
        <v>0</v>
      </c>
      <c r="I1917" s="23">
        <v>2462303765</v>
      </c>
      <c r="J1917" s="23">
        <v>0</v>
      </c>
      <c r="K1917" s="22" t="s">
        <v>11202</v>
      </c>
      <c r="L1917" s="22" t="s">
        <v>11203</v>
      </c>
      <c r="M1917" s="22" t="s">
        <v>3146</v>
      </c>
      <c r="N1917" s="22" t="s">
        <v>3655</v>
      </c>
      <c r="O1917" s="22" t="s">
        <v>3655</v>
      </c>
      <c r="P1917" s="22" t="s">
        <v>8583</v>
      </c>
      <c r="S1917" s="8" t="str">
        <f t="shared" si="106"/>
        <v>632_HHMGCty</v>
      </c>
      <c r="T1917" s="8">
        <f t="shared" si="107"/>
        <v>12</v>
      </c>
      <c r="U1917" t="s">
        <v>369</v>
      </c>
    </row>
    <row r="1918" spans="1:21" x14ac:dyDescent="0.25">
      <c r="A1918" s="21">
        <v>45657</v>
      </c>
      <c r="B1918" s="21">
        <v>45657</v>
      </c>
      <c r="C1918" s="22" t="s">
        <v>11204</v>
      </c>
      <c r="D1918" s="22" t="s">
        <v>11205</v>
      </c>
      <c r="E1918" s="22" t="s">
        <v>4409</v>
      </c>
      <c r="F1918" s="22" t="s">
        <v>691</v>
      </c>
      <c r="G1918" s="23">
        <v>871690</v>
      </c>
      <c r="H1918" s="23">
        <v>0</v>
      </c>
      <c r="I1918" s="23">
        <v>2463175455</v>
      </c>
      <c r="J1918" s="23">
        <v>0</v>
      </c>
      <c r="K1918" s="22" t="s">
        <v>1079</v>
      </c>
      <c r="L1918" s="22" t="s">
        <v>1080</v>
      </c>
      <c r="M1918" s="22" t="s">
        <v>3146</v>
      </c>
      <c r="N1918" s="22" t="s">
        <v>3655</v>
      </c>
      <c r="O1918" s="22" t="s">
        <v>3655</v>
      </c>
      <c r="P1918" s="22" t="s">
        <v>8583</v>
      </c>
      <c r="S1918" s="8" t="str">
        <f t="shared" si="106"/>
        <v>632_HHMGCty</v>
      </c>
      <c r="T1918" s="8">
        <f t="shared" si="107"/>
        <v>12</v>
      </c>
      <c r="U1918" t="s">
        <v>369</v>
      </c>
    </row>
    <row r="1919" spans="1:21" x14ac:dyDescent="0.25">
      <c r="A1919" s="21">
        <v>45657</v>
      </c>
      <c r="B1919" s="21">
        <v>45657</v>
      </c>
      <c r="C1919" s="22" t="s">
        <v>11206</v>
      </c>
      <c r="D1919" s="22" t="s">
        <v>11207</v>
      </c>
      <c r="E1919" s="22" t="s">
        <v>4409</v>
      </c>
      <c r="F1919" s="22" t="s">
        <v>691</v>
      </c>
      <c r="G1919" s="23">
        <v>1307535</v>
      </c>
      <c r="H1919" s="23">
        <v>0</v>
      </c>
      <c r="I1919" s="23">
        <v>2464482990</v>
      </c>
      <c r="J1919" s="23">
        <v>0</v>
      </c>
      <c r="K1919" s="22" t="s">
        <v>1079</v>
      </c>
      <c r="L1919" s="22" t="s">
        <v>1080</v>
      </c>
      <c r="M1919" s="22" t="s">
        <v>3146</v>
      </c>
      <c r="N1919" s="22" t="s">
        <v>3655</v>
      </c>
      <c r="O1919" s="22" t="s">
        <v>3655</v>
      </c>
      <c r="P1919" s="22" t="s">
        <v>8583</v>
      </c>
      <c r="S1919" s="8" t="str">
        <f t="shared" si="106"/>
        <v>632_HHMGCty</v>
      </c>
      <c r="T1919" s="8">
        <f t="shared" si="107"/>
        <v>12</v>
      </c>
      <c r="U1919" t="s">
        <v>369</v>
      </c>
    </row>
    <row r="1920" spans="1:21" x14ac:dyDescent="0.25">
      <c r="A1920" s="21">
        <v>45657</v>
      </c>
      <c r="B1920" s="21">
        <v>45657</v>
      </c>
      <c r="C1920" s="22" t="s">
        <v>11208</v>
      </c>
      <c r="D1920" s="22" t="s">
        <v>11209</v>
      </c>
      <c r="E1920" s="22" t="s">
        <v>4409</v>
      </c>
      <c r="F1920" s="22" t="s">
        <v>691</v>
      </c>
      <c r="G1920" s="23">
        <v>435845</v>
      </c>
      <c r="H1920" s="23">
        <v>0</v>
      </c>
      <c r="I1920" s="23">
        <v>2464918835</v>
      </c>
      <c r="J1920" s="23">
        <v>0</v>
      </c>
      <c r="K1920" s="22" t="s">
        <v>3689</v>
      </c>
      <c r="L1920" s="22" t="s">
        <v>3690</v>
      </c>
      <c r="M1920" s="22" t="s">
        <v>3146</v>
      </c>
      <c r="N1920" s="22" t="s">
        <v>3655</v>
      </c>
      <c r="O1920" s="22" t="s">
        <v>3655</v>
      </c>
      <c r="P1920" s="22" t="s">
        <v>8583</v>
      </c>
      <c r="S1920" s="8" t="str">
        <f t="shared" si="106"/>
        <v>632_HHMGCty</v>
      </c>
      <c r="T1920" s="8">
        <f t="shared" si="107"/>
        <v>12</v>
      </c>
      <c r="U1920" t="s">
        <v>369</v>
      </c>
    </row>
    <row r="1921" spans="1:21" x14ac:dyDescent="0.25">
      <c r="A1921" s="21">
        <v>45657</v>
      </c>
      <c r="B1921" s="21">
        <v>45657</v>
      </c>
      <c r="C1921" s="22" t="s">
        <v>11210</v>
      </c>
      <c r="D1921" s="22" t="s">
        <v>11211</v>
      </c>
      <c r="E1921" s="22" t="s">
        <v>4409</v>
      </c>
      <c r="F1921" s="22" t="s">
        <v>691</v>
      </c>
      <c r="G1921" s="23">
        <v>8956906</v>
      </c>
      <c r="H1921" s="23">
        <v>0</v>
      </c>
      <c r="I1921" s="23">
        <v>2473875741</v>
      </c>
      <c r="J1921" s="23">
        <v>0</v>
      </c>
      <c r="K1921" s="22" t="s">
        <v>11212</v>
      </c>
      <c r="L1921" s="22" t="s">
        <v>218</v>
      </c>
      <c r="M1921" s="22" t="s">
        <v>3146</v>
      </c>
      <c r="N1921" s="22" t="s">
        <v>3580</v>
      </c>
      <c r="O1921" s="22" t="s">
        <v>3580</v>
      </c>
      <c r="P1921" s="22" t="s">
        <v>8583</v>
      </c>
      <c r="S1921" s="8" t="str">
        <f t="shared" si="106"/>
        <v>632_HHMGCty</v>
      </c>
      <c r="T1921" s="8">
        <f t="shared" si="107"/>
        <v>12</v>
      </c>
      <c r="U1921" t="s">
        <v>369</v>
      </c>
    </row>
    <row r="1922" spans="1:21" x14ac:dyDescent="0.25">
      <c r="A1922" s="21">
        <v>45657</v>
      </c>
      <c r="B1922" s="21">
        <v>45657</v>
      </c>
      <c r="C1922" s="22" t="s">
        <v>11213</v>
      </c>
      <c r="D1922" s="22" t="s">
        <v>11214</v>
      </c>
      <c r="E1922" s="22" t="s">
        <v>4409</v>
      </c>
      <c r="F1922" s="22" t="s">
        <v>691</v>
      </c>
      <c r="G1922" s="23">
        <v>1492816</v>
      </c>
      <c r="H1922" s="23">
        <v>0</v>
      </c>
      <c r="I1922" s="23">
        <v>2475368557</v>
      </c>
      <c r="J1922" s="23">
        <v>0</v>
      </c>
      <c r="K1922" s="22" t="s">
        <v>2226</v>
      </c>
      <c r="L1922" s="22" t="s">
        <v>2227</v>
      </c>
      <c r="M1922" s="22" t="s">
        <v>3146</v>
      </c>
      <c r="N1922" s="22" t="s">
        <v>3580</v>
      </c>
      <c r="O1922" s="22" t="s">
        <v>3580</v>
      </c>
      <c r="P1922" s="22" t="s">
        <v>8583</v>
      </c>
      <c r="S1922" s="8" t="str">
        <f t="shared" si="106"/>
        <v>632_HHMGCty</v>
      </c>
      <c r="T1922" s="8">
        <f t="shared" si="107"/>
        <v>12</v>
      </c>
      <c r="U1922" t="s">
        <v>369</v>
      </c>
    </row>
    <row r="1923" spans="1:21" x14ac:dyDescent="0.25">
      <c r="A1923" s="21">
        <v>45657</v>
      </c>
      <c r="B1923" s="21">
        <v>45657</v>
      </c>
      <c r="C1923" s="22" t="s">
        <v>11215</v>
      </c>
      <c r="D1923" s="22" t="s">
        <v>11216</v>
      </c>
      <c r="E1923" s="22" t="s">
        <v>4409</v>
      </c>
      <c r="F1923" s="22" t="s">
        <v>691</v>
      </c>
      <c r="G1923" s="23">
        <v>1492816</v>
      </c>
      <c r="H1923" s="23">
        <v>0</v>
      </c>
      <c r="I1923" s="23">
        <v>2476861373</v>
      </c>
      <c r="J1923" s="23">
        <v>0</v>
      </c>
      <c r="K1923" s="22" t="s">
        <v>2226</v>
      </c>
      <c r="L1923" s="22" t="s">
        <v>2227</v>
      </c>
      <c r="M1923" s="22" t="s">
        <v>3146</v>
      </c>
      <c r="N1923" s="22" t="s">
        <v>3580</v>
      </c>
      <c r="O1923" s="22" t="s">
        <v>3580</v>
      </c>
      <c r="P1923" s="22" t="s">
        <v>8583</v>
      </c>
      <c r="S1923" s="8" t="str">
        <f t="shared" si="106"/>
        <v>632_HHMGCty</v>
      </c>
      <c r="T1923" s="8">
        <f t="shared" si="107"/>
        <v>12</v>
      </c>
      <c r="U1923" t="s">
        <v>369</v>
      </c>
    </row>
    <row r="1924" spans="1:21" x14ac:dyDescent="0.25">
      <c r="A1924" s="21">
        <v>45657</v>
      </c>
      <c r="B1924" s="21">
        <v>45657</v>
      </c>
      <c r="C1924" s="22" t="s">
        <v>11217</v>
      </c>
      <c r="D1924" s="22" t="s">
        <v>11218</v>
      </c>
      <c r="E1924" s="22" t="s">
        <v>4409</v>
      </c>
      <c r="F1924" s="22" t="s">
        <v>691</v>
      </c>
      <c r="G1924" s="23">
        <v>746408</v>
      </c>
      <c r="H1924" s="23">
        <v>0</v>
      </c>
      <c r="I1924" s="23">
        <v>2477607781</v>
      </c>
      <c r="J1924" s="23">
        <v>0</v>
      </c>
      <c r="K1924" s="22" t="s">
        <v>3689</v>
      </c>
      <c r="L1924" s="22" t="s">
        <v>3690</v>
      </c>
      <c r="M1924" s="22" t="s">
        <v>3146</v>
      </c>
      <c r="N1924" s="22" t="s">
        <v>3580</v>
      </c>
      <c r="O1924" s="22" t="s">
        <v>3580</v>
      </c>
      <c r="P1924" s="22" t="s">
        <v>8583</v>
      </c>
      <c r="S1924" s="8" t="str">
        <f t="shared" si="106"/>
        <v>632_HHMGCty</v>
      </c>
      <c r="T1924" s="8">
        <f t="shared" si="107"/>
        <v>12</v>
      </c>
      <c r="U1924" t="s">
        <v>369</v>
      </c>
    </row>
    <row r="1925" spans="1:21" x14ac:dyDescent="0.25">
      <c r="A1925" s="21">
        <v>45657</v>
      </c>
      <c r="B1925" s="21">
        <v>45657</v>
      </c>
      <c r="C1925" s="22" t="s">
        <v>11219</v>
      </c>
      <c r="D1925" s="22" t="s">
        <v>11220</v>
      </c>
      <c r="E1925" s="22" t="s">
        <v>4409</v>
      </c>
      <c r="F1925" s="22" t="s">
        <v>691</v>
      </c>
      <c r="G1925" s="23">
        <v>8956898</v>
      </c>
      <c r="H1925" s="23">
        <v>0</v>
      </c>
      <c r="I1925" s="23">
        <v>2486564679</v>
      </c>
      <c r="J1925" s="23">
        <v>0</v>
      </c>
      <c r="K1925" s="22" t="s">
        <v>3426</v>
      </c>
      <c r="L1925" s="22" t="s">
        <v>3427</v>
      </c>
      <c r="M1925" s="22" t="s">
        <v>3146</v>
      </c>
      <c r="N1925" s="22" t="s">
        <v>3700</v>
      </c>
      <c r="O1925" s="22" t="s">
        <v>3700</v>
      </c>
      <c r="P1925" s="22" t="s">
        <v>8583</v>
      </c>
      <c r="S1925" s="8" t="str">
        <f t="shared" si="106"/>
        <v>632_HHMGCty</v>
      </c>
      <c r="T1925" s="8">
        <f t="shared" si="107"/>
        <v>12</v>
      </c>
      <c r="U1925" t="s">
        <v>369</v>
      </c>
    </row>
    <row r="1926" spans="1:21" x14ac:dyDescent="0.25">
      <c r="A1926" s="21">
        <v>45657</v>
      </c>
      <c r="B1926" s="21">
        <v>45657</v>
      </c>
      <c r="C1926" s="22" t="s">
        <v>11221</v>
      </c>
      <c r="D1926" s="22" t="s">
        <v>11222</v>
      </c>
      <c r="E1926" s="22" t="s">
        <v>4409</v>
      </c>
      <c r="F1926" s="22" t="s">
        <v>691</v>
      </c>
      <c r="G1926" s="23">
        <v>746408</v>
      </c>
      <c r="H1926" s="23">
        <v>0</v>
      </c>
      <c r="I1926" s="23">
        <v>2487311087</v>
      </c>
      <c r="J1926" s="23">
        <v>0</v>
      </c>
      <c r="K1926" s="22" t="s">
        <v>2226</v>
      </c>
      <c r="L1926" s="22" t="s">
        <v>2227</v>
      </c>
      <c r="M1926" s="22" t="s">
        <v>3146</v>
      </c>
      <c r="N1926" s="22" t="s">
        <v>3700</v>
      </c>
      <c r="O1926" s="22" t="s">
        <v>3700</v>
      </c>
      <c r="P1926" s="22" t="s">
        <v>8583</v>
      </c>
      <c r="S1926" s="8" t="str">
        <f t="shared" si="106"/>
        <v>632_HHMGCty</v>
      </c>
      <c r="T1926" s="8">
        <f t="shared" si="107"/>
        <v>12</v>
      </c>
      <c r="U1926" t="s">
        <v>369</v>
      </c>
    </row>
    <row r="1927" spans="1:21" x14ac:dyDescent="0.25">
      <c r="A1927" s="21">
        <v>45657</v>
      </c>
      <c r="B1927" s="21">
        <v>45657</v>
      </c>
      <c r="C1927" s="22" t="s">
        <v>11223</v>
      </c>
      <c r="D1927" s="22" t="s">
        <v>11224</v>
      </c>
      <c r="E1927" s="22" t="s">
        <v>4409</v>
      </c>
      <c r="F1927" s="22" t="s">
        <v>691</v>
      </c>
      <c r="G1927" s="23">
        <v>1119612</v>
      </c>
      <c r="H1927" s="23">
        <v>0</v>
      </c>
      <c r="I1927" s="23">
        <v>2488430699</v>
      </c>
      <c r="J1927" s="23">
        <v>0</v>
      </c>
      <c r="K1927" s="22" t="s">
        <v>2226</v>
      </c>
      <c r="L1927" s="22" t="s">
        <v>2227</v>
      </c>
      <c r="M1927" s="22" t="s">
        <v>3146</v>
      </c>
      <c r="N1927" s="22" t="s">
        <v>3700</v>
      </c>
      <c r="O1927" s="22" t="s">
        <v>3700</v>
      </c>
      <c r="P1927" s="22" t="s">
        <v>8583</v>
      </c>
      <c r="S1927" s="8" t="str">
        <f t="shared" si="106"/>
        <v>632_HHMGCty</v>
      </c>
      <c r="T1927" s="8">
        <f t="shared" si="107"/>
        <v>12</v>
      </c>
      <c r="U1927" t="s">
        <v>369</v>
      </c>
    </row>
    <row r="1928" spans="1:21" x14ac:dyDescent="0.25">
      <c r="A1928" s="21">
        <v>45657</v>
      </c>
      <c r="B1928" s="21">
        <v>45657</v>
      </c>
      <c r="C1928" s="22" t="s">
        <v>11225</v>
      </c>
      <c r="D1928" s="22" t="s">
        <v>11226</v>
      </c>
      <c r="E1928" s="22" t="s">
        <v>4409</v>
      </c>
      <c r="F1928" s="22" t="s">
        <v>691</v>
      </c>
      <c r="G1928" s="23">
        <v>373204</v>
      </c>
      <c r="H1928" s="23">
        <v>0</v>
      </c>
      <c r="I1928" s="23">
        <v>2488803903</v>
      </c>
      <c r="J1928" s="23">
        <v>0</v>
      </c>
      <c r="K1928" s="22" t="s">
        <v>3689</v>
      </c>
      <c r="L1928" s="22" t="s">
        <v>3690</v>
      </c>
      <c r="M1928" s="22" t="s">
        <v>3146</v>
      </c>
      <c r="N1928" s="22" t="s">
        <v>3700</v>
      </c>
      <c r="O1928" s="22" t="s">
        <v>3700</v>
      </c>
      <c r="P1928" s="22" t="s">
        <v>8583</v>
      </c>
      <c r="S1928" s="8" t="str">
        <f t="shared" si="106"/>
        <v>632_HHMGCty</v>
      </c>
      <c r="T1928" s="8">
        <f t="shared" si="107"/>
        <v>12</v>
      </c>
      <c r="U1928" t="s">
        <v>369</v>
      </c>
    </row>
    <row r="1929" spans="1:21" x14ac:dyDescent="0.25">
      <c r="A1929" s="21">
        <v>45657</v>
      </c>
      <c r="B1929" s="21">
        <v>45657</v>
      </c>
      <c r="C1929" s="22" t="s">
        <v>11227</v>
      </c>
      <c r="D1929" s="22" t="s">
        <v>11228</v>
      </c>
      <c r="E1929" s="22" t="s">
        <v>4409</v>
      </c>
      <c r="F1929" s="22" t="s">
        <v>691</v>
      </c>
      <c r="G1929" s="23">
        <v>13725598</v>
      </c>
      <c r="H1929" s="23">
        <v>0</v>
      </c>
      <c r="I1929" s="23">
        <v>2502529501</v>
      </c>
      <c r="J1929" s="23">
        <v>0</v>
      </c>
      <c r="K1929" s="22" t="s">
        <v>3421</v>
      </c>
      <c r="L1929" s="22" t="s">
        <v>3422</v>
      </c>
      <c r="M1929" s="22" t="s">
        <v>3146</v>
      </c>
      <c r="N1929" s="22" t="s">
        <v>3423</v>
      </c>
      <c r="O1929" s="22" t="s">
        <v>3423</v>
      </c>
      <c r="P1929" s="22" t="s">
        <v>8583</v>
      </c>
      <c r="S1929" s="8" t="str">
        <f t="shared" si="106"/>
        <v>632_HHMGCty</v>
      </c>
      <c r="T1929" s="8">
        <f t="shared" si="107"/>
        <v>12</v>
      </c>
      <c r="U1929" t="s">
        <v>369</v>
      </c>
    </row>
    <row r="1930" spans="1:21" x14ac:dyDescent="0.25">
      <c r="A1930" s="21">
        <v>45657</v>
      </c>
      <c r="B1930" s="21">
        <v>45657</v>
      </c>
      <c r="C1930" s="22" t="s">
        <v>11229</v>
      </c>
      <c r="D1930" s="22" t="s">
        <v>11230</v>
      </c>
      <c r="E1930" s="22" t="s">
        <v>4409</v>
      </c>
      <c r="F1930" s="22" t="s">
        <v>691</v>
      </c>
      <c r="G1930" s="23">
        <v>1143800</v>
      </c>
      <c r="H1930" s="23">
        <v>0</v>
      </c>
      <c r="I1930" s="23">
        <v>2503673301</v>
      </c>
      <c r="J1930" s="23">
        <v>0</v>
      </c>
      <c r="K1930" s="22" t="s">
        <v>3421</v>
      </c>
      <c r="L1930" s="22" t="s">
        <v>3422</v>
      </c>
      <c r="M1930" s="22" t="s">
        <v>3146</v>
      </c>
      <c r="N1930" s="22" t="s">
        <v>3423</v>
      </c>
      <c r="O1930" s="22" t="s">
        <v>3423</v>
      </c>
      <c r="P1930" s="22" t="s">
        <v>8583</v>
      </c>
      <c r="S1930" s="8" t="str">
        <f t="shared" si="106"/>
        <v>632_HHMGCty</v>
      </c>
      <c r="T1930" s="8">
        <f t="shared" si="107"/>
        <v>12</v>
      </c>
      <c r="U1930" t="s">
        <v>369</v>
      </c>
    </row>
    <row r="1931" spans="1:21" x14ac:dyDescent="0.25">
      <c r="A1931" s="21">
        <v>45657</v>
      </c>
      <c r="B1931" s="21">
        <v>45657</v>
      </c>
      <c r="C1931" s="22" t="s">
        <v>11231</v>
      </c>
      <c r="D1931" s="22" t="s">
        <v>11232</v>
      </c>
      <c r="E1931" s="22" t="s">
        <v>4409</v>
      </c>
      <c r="F1931" s="22" t="s">
        <v>691</v>
      </c>
      <c r="G1931" s="23">
        <v>1715700</v>
      </c>
      <c r="H1931" s="23">
        <v>0</v>
      </c>
      <c r="I1931" s="23">
        <v>2505389001</v>
      </c>
      <c r="J1931" s="23">
        <v>0</v>
      </c>
      <c r="K1931" s="22" t="s">
        <v>2226</v>
      </c>
      <c r="L1931" s="22" t="s">
        <v>2227</v>
      </c>
      <c r="M1931" s="22" t="s">
        <v>3146</v>
      </c>
      <c r="N1931" s="22" t="s">
        <v>3423</v>
      </c>
      <c r="O1931" s="22" t="s">
        <v>3423</v>
      </c>
      <c r="P1931" s="22" t="s">
        <v>8583</v>
      </c>
      <c r="S1931" s="8" t="str">
        <f t="shared" si="106"/>
        <v>632_HHMGCty</v>
      </c>
      <c r="T1931" s="8">
        <f t="shared" si="107"/>
        <v>12</v>
      </c>
      <c r="U1931" t="s">
        <v>369</v>
      </c>
    </row>
    <row r="1932" spans="1:21" x14ac:dyDescent="0.25">
      <c r="A1932" s="21">
        <v>45657</v>
      </c>
      <c r="B1932" s="21">
        <v>45657</v>
      </c>
      <c r="C1932" s="22" t="s">
        <v>11233</v>
      </c>
      <c r="D1932" s="22" t="s">
        <v>11234</v>
      </c>
      <c r="E1932" s="22" t="s">
        <v>4409</v>
      </c>
      <c r="F1932" s="22" t="s">
        <v>691</v>
      </c>
      <c r="G1932" s="23">
        <v>571900</v>
      </c>
      <c r="H1932" s="23">
        <v>0</v>
      </c>
      <c r="I1932" s="23">
        <v>2505960901</v>
      </c>
      <c r="J1932" s="23">
        <v>0</v>
      </c>
      <c r="K1932" s="22" t="s">
        <v>3689</v>
      </c>
      <c r="L1932" s="22" t="s">
        <v>3690</v>
      </c>
      <c r="M1932" s="22" t="s">
        <v>3146</v>
      </c>
      <c r="N1932" s="22" t="s">
        <v>3423</v>
      </c>
      <c r="O1932" s="22" t="s">
        <v>3423</v>
      </c>
      <c r="P1932" s="22" t="s">
        <v>8583</v>
      </c>
      <c r="S1932" s="8" t="str">
        <f t="shared" si="106"/>
        <v>632_HHMGCty</v>
      </c>
      <c r="T1932" s="8">
        <f t="shared" si="107"/>
        <v>12</v>
      </c>
      <c r="U1932" t="s">
        <v>369</v>
      </c>
    </row>
    <row r="1933" spans="1:21" x14ac:dyDescent="0.25">
      <c r="A1933" s="21">
        <v>45657</v>
      </c>
      <c r="B1933" s="21">
        <v>45657</v>
      </c>
      <c r="C1933" s="22" t="s">
        <v>11235</v>
      </c>
      <c r="D1933" s="22" t="s">
        <v>11236</v>
      </c>
      <c r="E1933" s="22" t="s">
        <v>4409</v>
      </c>
      <c r="F1933" s="22" t="s">
        <v>691</v>
      </c>
      <c r="G1933" s="23">
        <v>10733808</v>
      </c>
      <c r="H1933" s="23">
        <v>0</v>
      </c>
      <c r="I1933" s="23">
        <v>2516694709</v>
      </c>
      <c r="J1933" s="23">
        <v>0</v>
      </c>
      <c r="K1933" s="22" t="s">
        <v>3421</v>
      </c>
      <c r="L1933" s="22" t="s">
        <v>3422</v>
      </c>
      <c r="M1933" s="22" t="s">
        <v>3146</v>
      </c>
      <c r="N1933" s="22" t="s">
        <v>3705</v>
      </c>
      <c r="O1933" s="22" t="s">
        <v>3705</v>
      </c>
      <c r="P1933" s="22" t="s">
        <v>8583</v>
      </c>
      <c r="S1933" s="8" t="str">
        <f t="shared" si="106"/>
        <v>632_HHMGCty</v>
      </c>
      <c r="T1933" s="8">
        <f t="shared" si="107"/>
        <v>12</v>
      </c>
      <c r="U1933" t="s">
        <v>369</v>
      </c>
    </row>
    <row r="1934" spans="1:21" x14ac:dyDescent="0.25">
      <c r="A1934" s="21">
        <v>45657</v>
      </c>
      <c r="B1934" s="21">
        <v>45657</v>
      </c>
      <c r="C1934" s="22" t="s">
        <v>11237</v>
      </c>
      <c r="D1934" s="22" t="s">
        <v>11238</v>
      </c>
      <c r="E1934" s="22" t="s">
        <v>4409</v>
      </c>
      <c r="F1934" s="22" t="s">
        <v>691</v>
      </c>
      <c r="G1934" s="23">
        <v>894484</v>
      </c>
      <c r="H1934" s="23">
        <v>0</v>
      </c>
      <c r="I1934" s="23">
        <v>2517589193</v>
      </c>
      <c r="J1934" s="23">
        <v>0</v>
      </c>
      <c r="K1934" s="22" t="s">
        <v>3421</v>
      </c>
      <c r="L1934" s="22" t="s">
        <v>3422</v>
      </c>
      <c r="M1934" s="22" t="s">
        <v>3146</v>
      </c>
      <c r="N1934" s="22" t="s">
        <v>3705</v>
      </c>
      <c r="O1934" s="22" t="s">
        <v>3705</v>
      </c>
      <c r="P1934" s="22" t="s">
        <v>8583</v>
      </c>
      <c r="S1934" s="8" t="str">
        <f t="shared" si="106"/>
        <v>632_HHMGCty</v>
      </c>
      <c r="T1934" s="8">
        <f t="shared" si="107"/>
        <v>12</v>
      </c>
      <c r="U1934" t="s">
        <v>369</v>
      </c>
    </row>
    <row r="1935" spans="1:21" x14ac:dyDescent="0.25">
      <c r="A1935" s="21">
        <v>45657</v>
      </c>
      <c r="B1935" s="21">
        <v>45657</v>
      </c>
      <c r="C1935" s="22" t="s">
        <v>11239</v>
      </c>
      <c r="D1935" s="22" t="s">
        <v>11240</v>
      </c>
      <c r="E1935" s="22" t="s">
        <v>4409</v>
      </c>
      <c r="F1935" s="22" t="s">
        <v>691</v>
      </c>
      <c r="G1935" s="23">
        <v>447242</v>
      </c>
      <c r="H1935" s="23">
        <v>0</v>
      </c>
      <c r="I1935" s="23">
        <v>2518036435</v>
      </c>
      <c r="J1935" s="23">
        <v>0</v>
      </c>
      <c r="K1935" s="22" t="s">
        <v>2226</v>
      </c>
      <c r="L1935" s="22" t="s">
        <v>2227</v>
      </c>
      <c r="M1935" s="22" t="s">
        <v>3146</v>
      </c>
      <c r="N1935" s="22" t="s">
        <v>3705</v>
      </c>
      <c r="O1935" s="22" t="s">
        <v>3705</v>
      </c>
      <c r="P1935" s="22" t="s">
        <v>8583</v>
      </c>
      <c r="S1935" s="8" t="str">
        <f t="shared" si="106"/>
        <v>632_HHMGCty</v>
      </c>
      <c r="T1935" s="8">
        <f t="shared" si="107"/>
        <v>12</v>
      </c>
      <c r="U1935" t="s">
        <v>369</v>
      </c>
    </row>
    <row r="1936" spans="1:21" x14ac:dyDescent="0.25">
      <c r="A1936" s="21">
        <v>45657</v>
      </c>
      <c r="B1936" s="21">
        <v>45657</v>
      </c>
      <c r="C1936" s="22" t="s">
        <v>11241</v>
      </c>
      <c r="D1936" s="22" t="s">
        <v>11242</v>
      </c>
      <c r="E1936" s="22" t="s">
        <v>4409</v>
      </c>
      <c r="F1936" s="22" t="s">
        <v>691</v>
      </c>
      <c r="G1936" s="23">
        <v>447242</v>
      </c>
      <c r="H1936" s="23">
        <v>0</v>
      </c>
      <c r="I1936" s="23">
        <v>2518483677</v>
      </c>
      <c r="J1936" s="23">
        <v>0</v>
      </c>
      <c r="K1936" s="22" t="s">
        <v>3689</v>
      </c>
      <c r="L1936" s="22" t="s">
        <v>3690</v>
      </c>
      <c r="M1936" s="22" t="s">
        <v>3146</v>
      </c>
      <c r="N1936" s="22" t="s">
        <v>3705</v>
      </c>
      <c r="O1936" s="22" t="s">
        <v>3705</v>
      </c>
      <c r="P1936" s="22" t="s">
        <v>8583</v>
      </c>
      <c r="S1936" s="8" t="str">
        <f t="shared" si="106"/>
        <v>632_HHMGCty</v>
      </c>
      <c r="T1936" s="8">
        <f t="shared" si="107"/>
        <v>12</v>
      </c>
      <c r="U1936" t="s">
        <v>369</v>
      </c>
    </row>
    <row r="1937" spans="1:21" x14ac:dyDescent="0.25">
      <c r="A1937" s="21">
        <v>45657</v>
      </c>
      <c r="B1937" s="21">
        <v>45657</v>
      </c>
      <c r="C1937" s="22" t="s">
        <v>11243</v>
      </c>
      <c r="D1937" s="22" t="s">
        <v>11244</v>
      </c>
      <c r="E1937" s="22" t="s">
        <v>4409</v>
      </c>
      <c r="F1937" s="22" t="s">
        <v>691</v>
      </c>
      <c r="G1937" s="23">
        <v>15353260</v>
      </c>
      <c r="H1937" s="23">
        <v>0</v>
      </c>
      <c r="I1937" s="23">
        <v>2533836937</v>
      </c>
      <c r="J1937" s="23">
        <v>0</v>
      </c>
      <c r="K1937" s="22" t="s">
        <v>3426</v>
      </c>
      <c r="L1937" s="22" t="s">
        <v>3427</v>
      </c>
      <c r="M1937" s="22" t="s">
        <v>3146</v>
      </c>
      <c r="N1937" s="22" t="s">
        <v>3708</v>
      </c>
      <c r="O1937" s="22" t="s">
        <v>3708</v>
      </c>
      <c r="P1937" s="22" t="s">
        <v>8583</v>
      </c>
      <c r="S1937" s="8" t="str">
        <f t="shared" si="106"/>
        <v>632_HHMGCty</v>
      </c>
      <c r="T1937" s="8">
        <f t="shared" si="107"/>
        <v>12</v>
      </c>
      <c r="U1937" t="s">
        <v>369</v>
      </c>
    </row>
    <row r="1938" spans="1:21" x14ac:dyDescent="0.25">
      <c r="A1938" s="21">
        <v>45657</v>
      </c>
      <c r="B1938" s="21">
        <v>45657</v>
      </c>
      <c r="C1938" s="22" t="s">
        <v>11245</v>
      </c>
      <c r="D1938" s="22" t="s">
        <v>11246</v>
      </c>
      <c r="E1938" s="22" t="s">
        <v>4409</v>
      </c>
      <c r="F1938" s="22" t="s">
        <v>691</v>
      </c>
      <c r="G1938" s="23">
        <v>1279439</v>
      </c>
      <c r="H1938" s="23">
        <v>0</v>
      </c>
      <c r="I1938" s="23">
        <v>2535116376</v>
      </c>
      <c r="J1938" s="23">
        <v>0</v>
      </c>
      <c r="K1938" s="22" t="s">
        <v>2226</v>
      </c>
      <c r="L1938" s="22" t="s">
        <v>2227</v>
      </c>
      <c r="M1938" s="22" t="s">
        <v>3146</v>
      </c>
      <c r="N1938" s="22" t="s">
        <v>3708</v>
      </c>
      <c r="O1938" s="22" t="s">
        <v>3708</v>
      </c>
      <c r="P1938" s="22" t="s">
        <v>8583</v>
      </c>
      <c r="S1938" s="8" t="str">
        <f t="shared" si="106"/>
        <v>632_HHMGCty</v>
      </c>
      <c r="T1938" s="8">
        <f t="shared" si="107"/>
        <v>12</v>
      </c>
      <c r="U1938" t="s">
        <v>369</v>
      </c>
    </row>
    <row r="1939" spans="1:21" x14ac:dyDescent="0.25">
      <c r="A1939" s="21">
        <v>45657</v>
      </c>
      <c r="B1939" s="21">
        <v>45657</v>
      </c>
      <c r="C1939" s="22" t="s">
        <v>11247</v>
      </c>
      <c r="D1939" s="22" t="s">
        <v>11248</v>
      </c>
      <c r="E1939" s="22" t="s">
        <v>4409</v>
      </c>
      <c r="F1939" s="22" t="s">
        <v>691</v>
      </c>
      <c r="G1939" s="23">
        <v>639719</v>
      </c>
      <c r="H1939" s="23">
        <v>0</v>
      </c>
      <c r="I1939" s="23">
        <v>2535756095</v>
      </c>
      <c r="J1939" s="23">
        <v>0</v>
      </c>
      <c r="K1939" s="22" t="s">
        <v>2226</v>
      </c>
      <c r="L1939" s="22" t="s">
        <v>2227</v>
      </c>
      <c r="M1939" s="22" t="s">
        <v>3146</v>
      </c>
      <c r="N1939" s="22" t="s">
        <v>3708</v>
      </c>
      <c r="O1939" s="22" t="s">
        <v>3708</v>
      </c>
      <c r="P1939" s="22" t="s">
        <v>8583</v>
      </c>
      <c r="S1939" s="8" t="str">
        <f t="shared" si="106"/>
        <v>632_HHMGCty</v>
      </c>
      <c r="T1939" s="8">
        <f t="shared" si="107"/>
        <v>12</v>
      </c>
      <c r="U1939" t="s">
        <v>369</v>
      </c>
    </row>
    <row r="1940" spans="1:21" x14ac:dyDescent="0.25">
      <c r="A1940" s="21">
        <v>45657</v>
      </c>
      <c r="B1940" s="21">
        <v>45657</v>
      </c>
      <c r="C1940" s="22" t="s">
        <v>11249</v>
      </c>
      <c r="D1940" s="22" t="s">
        <v>11250</v>
      </c>
      <c r="E1940" s="22" t="s">
        <v>4409</v>
      </c>
      <c r="F1940" s="22" t="s">
        <v>691</v>
      </c>
      <c r="G1940" s="23">
        <v>639719</v>
      </c>
      <c r="H1940" s="23">
        <v>0</v>
      </c>
      <c r="I1940" s="23">
        <v>2536395814</v>
      </c>
      <c r="J1940" s="23">
        <v>0</v>
      </c>
      <c r="K1940" s="22" t="s">
        <v>3689</v>
      </c>
      <c r="L1940" s="22" t="s">
        <v>3690</v>
      </c>
      <c r="M1940" s="22" t="s">
        <v>3146</v>
      </c>
      <c r="N1940" s="22" t="s">
        <v>3708</v>
      </c>
      <c r="O1940" s="22" t="s">
        <v>3708</v>
      </c>
      <c r="P1940" s="22" t="s">
        <v>8583</v>
      </c>
      <c r="S1940" s="8" t="str">
        <f t="shared" si="106"/>
        <v>632_HHMGCty</v>
      </c>
      <c r="T1940" s="8">
        <f t="shared" si="107"/>
        <v>12</v>
      </c>
      <c r="U1940" t="s">
        <v>369</v>
      </c>
    </row>
    <row r="1941" spans="1:21" x14ac:dyDescent="0.25">
      <c r="A1941" s="21">
        <v>45657</v>
      </c>
      <c r="B1941" s="21">
        <v>45657</v>
      </c>
      <c r="C1941" s="22" t="s">
        <v>11251</v>
      </c>
      <c r="D1941" s="22" t="s">
        <v>11252</v>
      </c>
      <c r="E1941" s="22" t="s">
        <v>4409</v>
      </c>
      <c r="F1941" s="22" t="s">
        <v>691</v>
      </c>
      <c r="G1941" s="23">
        <v>46645364</v>
      </c>
      <c r="H1941" s="23">
        <v>0</v>
      </c>
      <c r="I1941" s="23">
        <v>2583041178</v>
      </c>
      <c r="J1941" s="23">
        <v>0</v>
      </c>
      <c r="K1941" s="22" t="s">
        <v>3417</v>
      </c>
      <c r="L1941" s="22" t="s">
        <v>232</v>
      </c>
      <c r="M1941" s="22" t="s">
        <v>3146</v>
      </c>
      <c r="N1941" s="22" t="s">
        <v>3418</v>
      </c>
      <c r="O1941" s="22" t="s">
        <v>3418</v>
      </c>
      <c r="P1941" s="22" t="s">
        <v>8583</v>
      </c>
      <c r="S1941" s="8" t="str">
        <f t="shared" si="106"/>
        <v>632_HHMGCty</v>
      </c>
      <c r="T1941" s="8">
        <f t="shared" si="107"/>
        <v>12</v>
      </c>
      <c r="U1941" t="s">
        <v>369</v>
      </c>
    </row>
    <row r="1942" spans="1:21" x14ac:dyDescent="0.25">
      <c r="A1942" s="21">
        <v>45657</v>
      </c>
      <c r="B1942" s="21">
        <v>45657</v>
      </c>
      <c r="C1942" s="22" t="s">
        <v>11253</v>
      </c>
      <c r="D1942" s="22" t="s">
        <v>11254</v>
      </c>
      <c r="E1942" s="22" t="s">
        <v>4409</v>
      </c>
      <c r="F1942" s="22" t="s">
        <v>691</v>
      </c>
      <c r="G1942" s="23">
        <v>5653983</v>
      </c>
      <c r="H1942" s="23">
        <v>0</v>
      </c>
      <c r="I1942" s="23">
        <v>2588695161</v>
      </c>
      <c r="J1942" s="23">
        <v>0</v>
      </c>
      <c r="K1942" s="22" t="s">
        <v>2226</v>
      </c>
      <c r="L1942" s="22" t="s">
        <v>2227</v>
      </c>
      <c r="M1942" s="22" t="s">
        <v>3146</v>
      </c>
      <c r="N1942" s="22" t="s">
        <v>3418</v>
      </c>
      <c r="O1942" s="22" t="s">
        <v>3418</v>
      </c>
      <c r="P1942" s="22" t="s">
        <v>8583</v>
      </c>
      <c r="S1942" s="8" t="str">
        <f t="shared" si="106"/>
        <v>632_HHMGCty</v>
      </c>
      <c r="T1942" s="8">
        <f t="shared" si="107"/>
        <v>12</v>
      </c>
      <c r="U1942" t="s">
        <v>369</v>
      </c>
    </row>
    <row r="1943" spans="1:21" x14ac:dyDescent="0.25">
      <c r="A1943" s="21">
        <v>45657</v>
      </c>
      <c r="B1943" s="21">
        <v>45657</v>
      </c>
      <c r="C1943" s="22" t="s">
        <v>11255</v>
      </c>
      <c r="D1943" s="22" t="s">
        <v>11256</v>
      </c>
      <c r="E1943" s="22" t="s">
        <v>4409</v>
      </c>
      <c r="F1943" s="22" t="s">
        <v>691</v>
      </c>
      <c r="G1943" s="23">
        <v>2826992</v>
      </c>
      <c r="H1943" s="23">
        <v>0</v>
      </c>
      <c r="I1943" s="23">
        <v>2591522153</v>
      </c>
      <c r="J1943" s="23">
        <v>0</v>
      </c>
      <c r="K1943" s="22" t="s">
        <v>2226</v>
      </c>
      <c r="L1943" s="22" t="s">
        <v>2227</v>
      </c>
      <c r="M1943" s="22" t="s">
        <v>3146</v>
      </c>
      <c r="N1943" s="22" t="s">
        <v>3418</v>
      </c>
      <c r="O1943" s="22" t="s">
        <v>3418</v>
      </c>
      <c r="P1943" s="22" t="s">
        <v>8583</v>
      </c>
      <c r="S1943" s="8" t="str">
        <f t="shared" si="106"/>
        <v>632_HHMGCty</v>
      </c>
      <c r="T1943" s="8">
        <f t="shared" si="107"/>
        <v>12</v>
      </c>
      <c r="U1943" t="s">
        <v>369</v>
      </c>
    </row>
    <row r="1944" spans="1:21" x14ac:dyDescent="0.25">
      <c r="A1944" s="21">
        <v>45657</v>
      </c>
      <c r="B1944" s="21">
        <v>45657</v>
      </c>
      <c r="C1944" s="22" t="s">
        <v>11257</v>
      </c>
      <c r="D1944" s="22" t="s">
        <v>11258</v>
      </c>
      <c r="E1944" s="22" t="s">
        <v>4409</v>
      </c>
      <c r="F1944" s="22" t="s">
        <v>691</v>
      </c>
      <c r="G1944" s="23">
        <v>2826992</v>
      </c>
      <c r="H1944" s="23">
        <v>0</v>
      </c>
      <c r="I1944" s="23">
        <v>2594349145</v>
      </c>
      <c r="J1944" s="23">
        <v>0</v>
      </c>
      <c r="K1944" s="22" t="s">
        <v>3689</v>
      </c>
      <c r="L1944" s="22" t="s">
        <v>3690</v>
      </c>
      <c r="M1944" s="22" t="s">
        <v>3146</v>
      </c>
      <c r="N1944" s="22" t="s">
        <v>3418</v>
      </c>
      <c r="O1944" s="22" t="s">
        <v>3418</v>
      </c>
      <c r="P1944" s="22" t="s">
        <v>8583</v>
      </c>
      <c r="S1944" s="8" t="str">
        <f t="shared" si="106"/>
        <v>632_HHMGCty</v>
      </c>
      <c r="T1944" s="8">
        <f t="shared" si="107"/>
        <v>12</v>
      </c>
      <c r="U1944" t="s">
        <v>369</v>
      </c>
    </row>
    <row r="1945" spans="1:21" x14ac:dyDescent="0.25">
      <c r="A1945" s="21">
        <v>45657</v>
      </c>
      <c r="B1945" s="21">
        <v>45657</v>
      </c>
      <c r="C1945" s="22" t="s">
        <v>11259</v>
      </c>
      <c r="D1945" s="22" t="s">
        <v>11260</v>
      </c>
      <c r="E1945" s="22" t="s">
        <v>4409</v>
      </c>
      <c r="F1945" s="22" t="s">
        <v>691</v>
      </c>
      <c r="G1945" s="23">
        <v>8749798</v>
      </c>
      <c r="H1945" s="23">
        <v>0</v>
      </c>
      <c r="I1945" s="23">
        <v>2603098943</v>
      </c>
      <c r="J1945" s="23">
        <v>0</v>
      </c>
      <c r="K1945" s="22" t="s">
        <v>11261</v>
      </c>
      <c r="L1945" s="22" t="s">
        <v>11262</v>
      </c>
      <c r="M1945" s="22" t="s">
        <v>3146</v>
      </c>
      <c r="N1945" s="22" t="s">
        <v>3660</v>
      </c>
      <c r="O1945" s="22" t="s">
        <v>3660</v>
      </c>
      <c r="P1945" s="22" t="s">
        <v>8583</v>
      </c>
      <c r="S1945" s="8" t="str">
        <f t="shared" si="106"/>
        <v>632_HHMGCty</v>
      </c>
      <c r="T1945" s="8">
        <f t="shared" si="107"/>
        <v>12</v>
      </c>
      <c r="U1945" t="s">
        <v>369</v>
      </c>
    </row>
    <row r="1946" spans="1:21" x14ac:dyDescent="0.25">
      <c r="A1946" s="21">
        <v>45657</v>
      </c>
      <c r="B1946" s="21">
        <v>45657</v>
      </c>
      <c r="C1946" s="22" t="s">
        <v>11263</v>
      </c>
      <c r="D1946" s="22" t="s">
        <v>11264</v>
      </c>
      <c r="E1946" s="22" t="s">
        <v>4409</v>
      </c>
      <c r="F1946" s="22" t="s">
        <v>691</v>
      </c>
      <c r="G1946" s="23">
        <v>729150</v>
      </c>
      <c r="H1946" s="23">
        <v>0</v>
      </c>
      <c r="I1946" s="23">
        <v>2603828093</v>
      </c>
      <c r="J1946" s="23">
        <v>0</v>
      </c>
      <c r="K1946" s="22" t="s">
        <v>1079</v>
      </c>
      <c r="L1946" s="22" t="s">
        <v>1080</v>
      </c>
      <c r="M1946" s="22" t="s">
        <v>3146</v>
      </c>
      <c r="N1946" s="22" t="s">
        <v>3660</v>
      </c>
      <c r="O1946" s="22" t="s">
        <v>3660</v>
      </c>
      <c r="P1946" s="22" t="s">
        <v>8583</v>
      </c>
      <c r="S1946" s="8" t="str">
        <f t="shared" si="106"/>
        <v>632_HHMGCty</v>
      </c>
      <c r="T1946" s="8">
        <f t="shared" si="107"/>
        <v>12</v>
      </c>
      <c r="U1946" t="s">
        <v>369</v>
      </c>
    </row>
    <row r="1947" spans="1:21" x14ac:dyDescent="0.25">
      <c r="A1947" s="21">
        <v>45657</v>
      </c>
      <c r="B1947" s="21">
        <v>45657</v>
      </c>
      <c r="C1947" s="22" t="s">
        <v>11265</v>
      </c>
      <c r="D1947" s="22" t="s">
        <v>11266</v>
      </c>
      <c r="E1947" s="22" t="s">
        <v>4409</v>
      </c>
      <c r="F1947" s="22" t="s">
        <v>691</v>
      </c>
      <c r="G1947" s="23">
        <v>364575</v>
      </c>
      <c r="H1947" s="23">
        <v>0</v>
      </c>
      <c r="I1947" s="23">
        <v>2604192668</v>
      </c>
      <c r="J1947" s="23">
        <v>0</v>
      </c>
      <c r="K1947" s="22" t="s">
        <v>1079</v>
      </c>
      <c r="L1947" s="22" t="s">
        <v>1080</v>
      </c>
      <c r="M1947" s="22" t="s">
        <v>3146</v>
      </c>
      <c r="N1947" s="22" t="s">
        <v>3660</v>
      </c>
      <c r="O1947" s="22" t="s">
        <v>3660</v>
      </c>
      <c r="P1947" s="22" t="s">
        <v>8583</v>
      </c>
      <c r="S1947" s="8" t="str">
        <f t="shared" si="106"/>
        <v>632_HHMGCty</v>
      </c>
      <c r="T1947" s="8">
        <f t="shared" si="107"/>
        <v>12</v>
      </c>
      <c r="U1947" t="s">
        <v>369</v>
      </c>
    </row>
    <row r="1948" spans="1:21" x14ac:dyDescent="0.25">
      <c r="A1948" s="21">
        <v>45657</v>
      </c>
      <c r="B1948" s="21">
        <v>45657</v>
      </c>
      <c r="C1948" s="22" t="s">
        <v>11267</v>
      </c>
      <c r="D1948" s="22" t="s">
        <v>11268</v>
      </c>
      <c r="E1948" s="22" t="s">
        <v>4409</v>
      </c>
      <c r="F1948" s="22" t="s">
        <v>691</v>
      </c>
      <c r="G1948" s="23">
        <v>364575</v>
      </c>
      <c r="H1948" s="23">
        <v>0</v>
      </c>
      <c r="I1948" s="23">
        <v>2604557243</v>
      </c>
      <c r="J1948" s="23">
        <v>0</v>
      </c>
      <c r="K1948" s="22" t="s">
        <v>3689</v>
      </c>
      <c r="L1948" s="22" t="s">
        <v>3690</v>
      </c>
      <c r="M1948" s="22" t="s">
        <v>3146</v>
      </c>
      <c r="N1948" s="22" t="s">
        <v>3660</v>
      </c>
      <c r="O1948" s="22" t="s">
        <v>3660</v>
      </c>
      <c r="P1948" s="22" t="s">
        <v>8583</v>
      </c>
      <c r="S1948" s="8" t="str">
        <f t="shared" si="106"/>
        <v>632_HHMGCty</v>
      </c>
      <c r="T1948" s="8">
        <f t="shared" si="107"/>
        <v>12</v>
      </c>
      <c r="U1948" t="s">
        <v>369</v>
      </c>
    </row>
    <row r="1949" spans="1:21" x14ac:dyDescent="0.25">
      <c r="A1949" s="21">
        <v>45657</v>
      </c>
      <c r="B1949" s="21">
        <v>45657</v>
      </c>
      <c r="C1949" s="22" t="s">
        <v>11269</v>
      </c>
      <c r="D1949" s="22" t="s">
        <v>11270</v>
      </c>
      <c r="E1949" s="22" t="s">
        <v>4409</v>
      </c>
      <c r="F1949" s="22" t="s">
        <v>691</v>
      </c>
      <c r="G1949" s="23">
        <v>18306927</v>
      </c>
      <c r="H1949" s="23">
        <v>0</v>
      </c>
      <c r="I1949" s="23">
        <v>2622864170</v>
      </c>
      <c r="J1949" s="23">
        <v>0</v>
      </c>
      <c r="K1949" s="22" t="s">
        <v>3421</v>
      </c>
      <c r="L1949" s="22" t="s">
        <v>3422</v>
      </c>
      <c r="M1949" s="22" t="s">
        <v>3146</v>
      </c>
      <c r="N1949" s="22" t="s">
        <v>9509</v>
      </c>
      <c r="O1949" s="22" t="s">
        <v>9509</v>
      </c>
      <c r="P1949" s="22" t="s">
        <v>8583</v>
      </c>
      <c r="S1949" s="8" t="str">
        <f t="shared" si="106"/>
        <v>632_HHMGCty</v>
      </c>
      <c r="T1949" s="8">
        <f t="shared" si="107"/>
        <v>12</v>
      </c>
      <c r="U1949" t="s">
        <v>369</v>
      </c>
    </row>
    <row r="1950" spans="1:21" x14ac:dyDescent="0.25">
      <c r="A1950" s="21">
        <v>45657</v>
      </c>
      <c r="B1950" s="21">
        <v>45657</v>
      </c>
      <c r="C1950" s="22" t="s">
        <v>11271</v>
      </c>
      <c r="D1950" s="22" t="s">
        <v>11272</v>
      </c>
      <c r="E1950" s="22" t="s">
        <v>4409</v>
      </c>
      <c r="F1950" s="22" t="s">
        <v>691</v>
      </c>
      <c r="G1950" s="23">
        <v>1525577</v>
      </c>
      <c r="H1950" s="23">
        <v>0</v>
      </c>
      <c r="I1950" s="23">
        <v>2624389747</v>
      </c>
      <c r="J1950" s="23">
        <v>0</v>
      </c>
      <c r="K1950" s="22" t="s">
        <v>3421</v>
      </c>
      <c r="L1950" s="22" t="s">
        <v>3422</v>
      </c>
      <c r="M1950" s="22" t="s">
        <v>3146</v>
      </c>
      <c r="N1950" s="22" t="s">
        <v>9509</v>
      </c>
      <c r="O1950" s="22" t="s">
        <v>9509</v>
      </c>
      <c r="P1950" s="22" t="s">
        <v>8583</v>
      </c>
      <c r="S1950" s="8" t="str">
        <f t="shared" si="106"/>
        <v>632_HHMGCty</v>
      </c>
      <c r="T1950" s="8">
        <f t="shared" si="107"/>
        <v>12</v>
      </c>
      <c r="U1950" t="s">
        <v>369</v>
      </c>
    </row>
    <row r="1951" spans="1:21" x14ac:dyDescent="0.25">
      <c r="A1951" s="21">
        <v>45657</v>
      </c>
      <c r="B1951" s="21">
        <v>45657</v>
      </c>
      <c r="C1951" s="22" t="s">
        <v>11273</v>
      </c>
      <c r="D1951" s="22" t="s">
        <v>11274</v>
      </c>
      <c r="E1951" s="22" t="s">
        <v>4409</v>
      </c>
      <c r="F1951" s="22" t="s">
        <v>691</v>
      </c>
      <c r="G1951" s="23">
        <v>762789</v>
      </c>
      <c r="H1951" s="23">
        <v>0</v>
      </c>
      <c r="I1951" s="23">
        <v>2625152536</v>
      </c>
      <c r="J1951" s="23">
        <v>0</v>
      </c>
      <c r="K1951" s="22" t="s">
        <v>2226</v>
      </c>
      <c r="L1951" s="22" t="s">
        <v>2227</v>
      </c>
      <c r="M1951" s="22" t="s">
        <v>3146</v>
      </c>
      <c r="N1951" s="22" t="s">
        <v>9509</v>
      </c>
      <c r="O1951" s="22" t="s">
        <v>9509</v>
      </c>
      <c r="P1951" s="22" t="s">
        <v>8583</v>
      </c>
      <c r="S1951" s="8" t="str">
        <f t="shared" si="106"/>
        <v>632_HHMGCty</v>
      </c>
      <c r="T1951" s="8">
        <f t="shared" si="107"/>
        <v>12</v>
      </c>
      <c r="U1951" t="s">
        <v>369</v>
      </c>
    </row>
    <row r="1952" spans="1:21" x14ac:dyDescent="0.25">
      <c r="A1952" s="21">
        <v>45657</v>
      </c>
      <c r="B1952" s="21">
        <v>45657</v>
      </c>
      <c r="C1952" s="22" t="s">
        <v>11275</v>
      </c>
      <c r="D1952" s="22" t="s">
        <v>11276</v>
      </c>
      <c r="E1952" s="22" t="s">
        <v>4409</v>
      </c>
      <c r="F1952" s="22" t="s">
        <v>691</v>
      </c>
      <c r="G1952" s="23">
        <v>762789</v>
      </c>
      <c r="H1952" s="23">
        <v>0</v>
      </c>
      <c r="I1952" s="23">
        <v>2625915325</v>
      </c>
      <c r="J1952" s="23">
        <v>0</v>
      </c>
      <c r="K1952" s="22" t="s">
        <v>3689</v>
      </c>
      <c r="L1952" s="22" t="s">
        <v>3690</v>
      </c>
      <c r="M1952" s="22" t="s">
        <v>3146</v>
      </c>
      <c r="N1952" s="22" t="s">
        <v>9509</v>
      </c>
      <c r="O1952" s="22" t="s">
        <v>9509</v>
      </c>
      <c r="P1952" s="22" t="s">
        <v>8583</v>
      </c>
      <c r="S1952" s="8" t="str">
        <f t="shared" si="106"/>
        <v>632_HHMGCty</v>
      </c>
      <c r="T1952" s="8">
        <f t="shared" si="107"/>
        <v>12</v>
      </c>
      <c r="U1952" t="s">
        <v>369</v>
      </c>
    </row>
    <row r="1953" spans="1:21" x14ac:dyDescent="0.25">
      <c r="A1953" s="21">
        <v>45657</v>
      </c>
      <c r="B1953" s="21">
        <v>45657</v>
      </c>
      <c r="C1953" s="22" t="s">
        <v>11277</v>
      </c>
      <c r="D1953" s="22" t="s">
        <v>11278</v>
      </c>
      <c r="E1953" s="22" t="s">
        <v>4409</v>
      </c>
      <c r="F1953" s="22" t="s">
        <v>691</v>
      </c>
      <c r="G1953" s="23">
        <v>9153464</v>
      </c>
      <c r="H1953" s="23">
        <v>0</v>
      </c>
      <c r="I1953" s="23">
        <v>2635068789</v>
      </c>
      <c r="J1953" s="23">
        <v>0</v>
      </c>
      <c r="K1953" s="22" t="s">
        <v>943</v>
      </c>
      <c r="L1953" s="22" t="s">
        <v>944</v>
      </c>
      <c r="M1953" s="22" t="s">
        <v>3146</v>
      </c>
      <c r="N1953" s="22" t="s">
        <v>3713</v>
      </c>
      <c r="O1953" s="22" t="s">
        <v>3713</v>
      </c>
      <c r="P1953" s="22" t="s">
        <v>8583</v>
      </c>
      <c r="S1953" s="8" t="str">
        <f t="shared" si="106"/>
        <v>632_HHMGCty</v>
      </c>
      <c r="T1953" s="8">
        <f t="shared" si="107"/>
        <v>12</v>
      </c>
      <c r="U1953" t="s">
        <v>369</v>
      </c>
    </row>
    <row r="1954" spans="1:21" x14ac:dyDescent="0.25">
      <c r="A1954" s="21">
        <v>45657</v>
      </c>
      <c r="B1954" s="21">
        <v>45657</v>
      </c>
      <c r="C1954" s="22" t="s">
        <v>11279</v>
      </c>
      <c r="D1954" s="22" t="s">
        <v>11280</v>
      </c>
      <c r="E1954" s="22" t="s">
        <v>4409</v>
      </c>
      <c r="F1954" s="22" t="s">
        <v>691</v>
      </c>
      <c r="G1954" s="23">
        <v>762788</v>
      </c>
      <c r="H1954" s="23">
        <v>0</v>
      </c>
      <c r="I1954" s="23">
        <v>2635831577</v>
      </c>
      <c r="J1954" s="23">
        <v>0</v>
      </c>
      <c r="K1954" s="22" t="s">
        <v>943</v>
      </c>
      <c r="L1954" s="22" t="s">
        <v>944</v>
      </c>
      <c r="M1954" s="22" t="s">
        <v>3146</v>
      </c>
      <c r="N1954" s="22" t="s">
        <v>3713</v>
      </c>
      <c r="O1954" s="22" t="s">
        <v>3713</v>
      </c>
      <c r="P1954" s="22" t="s">
        <v>8583</v>
      </c>
      <c r="S1954" s="8" t="str">
        <f t="shared" si="106"/>
        <v>632_HHMGCty</v>
      </c>
      <c r="T1954" s="8">
        <f t="shared" si="107"/>
        <v>12</v>
      </c>
      <c r="U1954" t="s">
        <v>369</v>
      </c>
    </row>
    <row r="1955" spans="1:21" x14ac:dyDescent="0.25">
      <c r="A1955" s="21">
        <v>45657</v>
      </c>
      <c r="B1955" s="21">
        <v>45657</v>
      </c>
      <c r="C1955" s="22" t="s">
        <v>11281</v>
      </c>
      <c r="D1955" s="22" t="s">
        <v>11282</v>
      </c>
      <c r="E1955" s="22" t="s">
        <v>4409</v>
      </c>
      <c r="F1955" s="22" t="s">
        <v>691</v>
      </c>
      <c r="G1955" s="23">
        <v>381395</v>
      </c>
      <c r="H1955" s="23">
        <v>0</v>
      </c>
      <c r="I1955" s="23">
        <v>2636212972</v>
      </c>
      <c r="J1955" s="23">
        <v>0</v>
      </c>
      <c r="K1955" s="22" t="s">
        <v>943</v>
      </c>
      <c r="L1955" s="22" t="s">
        <v>944</v>
      </c>
      <c r="M1955" s="22" t="s">
        <v>3146</v>
      </c>
      <c r="N1955" s="22" t="s">
        <v>3713</v>
      </c>
      <c r="O1955" s="22" t="s">
        <v>3713</v>
      </c>
      <c r="P1955" s="22" t="s">
        <v>8583</v>
      </c>
      <c r="S1955" s="8" t="str">
        <f t="shared" si="106"/>
        <v>632_HHMGCty</v>
      </c>
      <c r="T1955" s="8">
        <f t="shared" si="107"/>
        <v>12</v>
      </c>
      <c r="U1955" t="s">
        <v>369</v>
      </c>
    </row>
    <row r="1956" spans="1:21" x14ac:dyDescent="0.25">
      <c r="A1956" s="21">
        <v>45657</v>
      </c>
      <c r="B1956" s="21">
        <v>45657</v>
      </c>
      <c r="C1956" s="22" t="s">
        <v>11283</v>
      </c>
      <c r="D1956" s="22" t="s">
        <v>11284</v>
      </c>
      <c r="E1956" s="22" t="s">
        <v>4409</v>
      </c>
      <c r="F1956" s="22" t="s">
        <v>691</v>
      </c>
      <c r="G1956" s="23">
        <v>381395</v>
      </c>
      <c r="H1956" s="23">
        <v>0</v>
      </c>
      <c r="I1956" s="23">
        <v>2636594367</v>
      </c>
      <c r="J1956" s="23">
        <v>0</v>
      </c>
      <c r="K1956" s="22" t="s">
        <v>3689</v>
      </c>
      <c r="L1956" s="22" t="s">
        <v>3690</v>
      </c>
      <c r="M1956" s="22" t="s">
        <v>3146</v>
      </c>
      <c r="N1956" s="22" t="s">
        <v>3713</v>
      </c>
      <c r="O1956" s="22" t="s">
        <v>3713</v>
      </c>
      <c r="P1956" s="22" t="s">
        <v>8583</v>
      </c>
      <c r="S1956" s="8" t="str">
        <f t="shared" si="106"/>
        <v>632_HHMGCty</v>
      </c>
      <c r="T1956" s="8">
        <f t="shared" si="107"/>
        <v>12</v>
      </c>
      <c r="U1956" t="s">
        <v>369</v>
      </c>
    </row>
    <row r="1957" spans="1:21" x14ac:dyDescent="0.25">
      <c r="A1957" s="21">
        <v>45657</v>
      </c>
      <c r="B1957" s="21">
        <v>45657</v>
      </c>
      <c r="C1957" s="22" t="s">
        <v>11285</v>
      </c>
      <c r="D1957" s="22" t="s">
        <v>11286</v>
      </c>
      <c r="E1957" s="22" t="s">
        <v>4409</v>
      </c>
      <c r="F1957" s="22" t="s">
        <v>691</v>
      </c>
      <c r="G1957" s="23">
        <v>14027202</v>
      </c>
      <c r="H1957" s="23">
        <v>0</v>
      </c>
      <c r="I1957" s="23">
        <v>2650621569</v>
      </c>
      <c r="J1957" s="23">
        <v>0</v>
      </c>
      <c r="K1957" s="22" t="s">
        <v>3417</v>
      </c>
      <c r="L1957" s="22" t="s">
        <v>232</v>
      </c>
      <c r="M1957" s="22" t="s">
        <v>3146</v>
      </c>
      <c r="N1957" s="22" t="s">
        <v>3408</v>
      </c>
      <c r="O1957" s="22" t="s">
        <v>3408</v>
      </c>
      <c r="P1957" s="22" t="s">
        <v>8583</v>
      </c>
      <c r="S1957" s="8" t="str">
        <f t="shared" si="106"/>
        <v>632_HHMGCty</v>
      </c>
      <c r="T1957" s="8">
        <f t="shared" si="107"/>
        <v>12</v>
      </c>
      <c r="U1957" t="s">
        <v>369</v>
      </c>
    </row>
    <row r="1958" spans="1:21" x14ac:dyDescent="0.25">
      <c r="A1958" s="21">
        <v>45657</v>
      </c>
      <c r="B1958" s="21">
        <v>45657</v>
      </c>
      <c r="C1958" s="22" t="s">
        <v>11287</v>
      </c>
      <c r="D1958" s="22" t="s">
        <v>11288</v>
      </c>
      <c r="E1958" s="22" t="s">
        <v>4409</v>
      </c>
      <c r="F1958" s="22" t="s">
        <v>691</v>
      </c>
      <c r="G1958" s="23">
        <v>2337867</v>
      </c>
      <c r="H1958" s="23">
        <v>0</v>
      </c>
      <c r="I1958" s="23">
        <v>2652959436</v>
      </c>
      <c r="J1958" s="23">
        <v>0</v>
      </c>
      <c r="K1958" s="22" t="s">
        <v>2226</v>
      </c>
      <c r="L1958" s="22" t="s">
        <v>2227</v>
      </c>
      <c r="M1958" s="22" t="s">
        <v>3146</v>
      </c>
      <c r="N1958" s="22" t="s">
        <v>3408</v>
      </c>
      <c r="O1958" s="22" t="s">
        <v>3408</v>
      </c>
      <c r="P1958" s="22" t="s">
        <v>8583</v>
      </c>
      <c r="S1958" s="8" t="str">
        <f t="shared" si="106"/>
        <v>632_HHMGCty</v>
      </c>
      <c r="T1958" s="8">
        <f t="shared" si="107"/>
        <v>12</v>
      </c>
      <c r="U1958" t="s">
        <v>369</v>
      </c>
    </row>
    <row r="1959" spans="1:21" x14ac:dyDescent="0.25">
      <c r="A1959" s="21">
        <v>45657</v>
      </c>
      <c r="B1959" s="21">
        <v>45657</v>
      </c>
      <c r="C1959" s="22" t="s">
        <v>11289</v>
      </c>
      <c r="D1959" s="22" t="s">
        <v>11290</v>
      </c>
      <c r="E1959" s="22" t="s">
        <v>4409</v>
      </c>
      <c r="F1959" s="22" t="s">
        <v>691</v>
      </c>
      <c r="G1959" s="23">
        <v>1168933</v>
      </c>
      <c r="H1959" s="23">
        <v>0</v>
      </c>
      <c r="I1959" s="23">
        <v>2654128369</v>
      </c>
      <c r="J1959" s="23">
        <v>0</v>
      </c>
      <c r="K1959" s="22" t="s">
        <v>2226</v>
      </c>
      <c r="L1959" s="22" t="s">
        <v>2227</v>
      </c>
      <c r="M1959" s="22" t="s">
        <v>3146</v>
      </c>
      <c r="N1959" s="22" t="s">
        <v>3408</v>
      </c>
      <c r="O1959" s="22" t="s">
        <v>3408</v>
      </c>
      <c r="P1959" s="22" t="s">
        <v>8583</v>
      </c>
      <c r="S1959" s="8" t="str">
        <f t="shared" si="106"/>
        <v>632_HHMGCty</v>
      </c>
      <c r="T1959" s="8">
        <f t="shared" si="107"/>
        <v>12</v>
      </c>
      <c r="U1959" t="s">
        <v>369</v>
      </c>
    </row>
    <row r="1960" spans="1:21" x14ac:dyDescent="0.25">
      <c r="A1960" s="21">
        <v>45657</v>
      </c>
      <c r="B1960" s="21">
        <v>45657</v>
      </c>
      <c r="C1960" s="22" t="s">
        <v>11291</v>
      </c>
      <c r="D1960" s="22" t="s">
        <v>11292</v>
      </c>
      <c r="E1960" s="22" t="s">
        <v>4409</v>
      </c>
      <c r="F1960" s="22" t="s">
        <v>691</v>
      </c>
      <c r="G1960" s="23">
        <v>1168933</v>
      </c>
      <c r="H1960" s="23">
        <v>0</v>
      </c>
      <c r="I1960" s="23">
        <v>2655297302</v>
      </c>
      <c r="J1960" s="23">
        <v>0</v>
      </c>
      <c r="K1960" s="22" t="s">
        <v>3689</v>
      </c>
      <c r="L1960" s="22" t="s">
        <v>3690</v>
      </c>
      <c r="M1960" s="22" t="s">
        <v>3146</v>
      </c>
      <c r="N1960" s="22" t="s">
        <v>3408</v>
      </c>
      <c r="O1960" s="22" t="s">
        <v>3408</v>
      </c>
      <c r="P1960" s="22" t="s">
        <v>8583</v>
      </c>
      <c r="S1960" s="8" t="str">
        <f t="shared" si="106"/>
        <v>632_HHMGCty</v>
      </c>
      <c r="T1960" s="8">
        <f t="shared" si="107"/>
        <v>12</v>
      </c>
      <c r="U1960" t="s">
        <v>369</v>
      </c>
    </row>
    <row r="1961" spans="1:21" x14ac:dyDescent="0.25">
      <c r="A1961" s="21">
        <v>45657</v>
      </c>
      <c r="B1961" s="21">
        <v>45657</v>
      </c>
      <c r="C1961" s="22" t="s">
        <v>11293</v>
      </c>
      <c r="D1961" s="22" t="s">
        <v>11294</v>
      </c>
      <c r="E1961" s="22" t="s">
        <v>4409</v>
      </c>
      <c r="F1961" s="22" t="s">
        <v>691</v>
      </c>
      <c r="G1961" s="23">
        <v>10958508</v>
      </c>
      <c r="H1961" s="23">
        <v>0</v>
      </c>
      <c r="I1961" s="23">
        <v>2666255810</v>
      </c>
      <c r="J1961" s="23">
        <v>0</v>
      </c>
      <c r="K1961" s="22" t="s">
        <v>3421</v>
      </c>
      <c r="L1961" s="22" t="s">
        <v>3422</v>
      </c>
      <c r="M1961" s="22" t="s">
        <v>3146</v>
      </c>
      <c r="N1961" s="22" t="s">
        <v>3716</v>
      </c>
      <c r="O1961" s="22" t="s">
        <v>3716</v>
      </c>
      <c r="P1961" s="22" t="s">
        <v>8583</v>
      </c>
      <c r="S1961" s="8" t="str">
        <f t="shared" si="106"/>
        <v>632_HHMGCty</v>
      </c>
      <c r="T1961" s="8">
        <f t="shared" si="107"/>
        <v>12</v>
      </c>
      <c r="U1961" t="s">
        <v>369</v>
      </c>
    </row>
    <row r="1962" spans="1:21" x14ac:dyDescent="0.25">
      <c r="A1962" s="21">
        <v>45657</v>
      </c>
      <c r="B1962" s="21">
        <v>45657</v>
      </c>
      <c r="C1962" s="22" t="s">
        <v>11295</v>
      </c>
      <c r="D1962" s="22" t="s">
        <v>11296</v>
      </c>
      <c r="E1962" s="22" t="s">
        <v>4409</v>
      </c>
      <c r="F1962" s="22" t="s">
        <v>691</v>
      </c>
      <c r="G1962" s="23">
        <v>913209</v>
      </c>
      <c r="H1962" s="23">
        <v>0</v>
      </c>
      <c r="I1962" s="23">
        <v>2667169019</v>
      </c>
      <c r="J1962" s="23">
        <v>0</v>
      </c>
      <c r="K1962" s="22" t="s">
        <v>3421</v>
      </c>
      <c r="L1962" s="22" t="s">
        <v>3422</v>
      </c>
      <c r="M1962" s="22" t="s">
        <v>3146</v>
      </c>
      <c r="N1962" s="22" t="s">
        <v>3716</v>
      </c>
      <c r="O1962" s="22" t="s">
        <v>3716</v>
      </c>
      <c r="P1962" s="22" t="s">
        <v>8583</v>
      </c>
      <c r="S1962" s="8" t="str">
        <f t="shared" si="106"/>
        <v>632_HHMGCty</v>
      </c>
      <c r="T1962" s="8">
        <f t="shared" si="107"/>
        <v>12</v>
      </c>
      <c r="U1962" t="s">
        <v>369</v>
      </c>
    </row>
    <row r="1963" spans="1:21" x14ac:dyDescent="0.25">
      <c r="A1963" s="21">
        <v>45657</v>
      </c>
      <c r="B1963" s="21">
        <v>45657</v>
      </c>
      <c r="C1963" s="22" t="s">
        <v>11297</v>
      </c>
      <c r="D1963" s="22" t="s">
        <v>11298</v>
      </c>
      <c r="E1963" s="22" t="s">
        <v>4409</v>
      </c>
      <c r="F1963" s="22" t="s">
        <v>691</v>
      </c>
      <c r="G1963" s="23">
        <v>456604</v>
      </c>
      <c r="H1963" s="23">
        <v>0</v>
      </c>
      <c r="I1963" s="23">
        <v>2667625623</v>
      </c>
      <c r="J1963" s="23">
        <v>0</v>
      </c>
      <c r="K1963" s="22" t="s">
        <v>2226</v>
      </c>
      <c r="L1963" s="22" t="s">
        <v>2227</v>
      </c>
      <c r="M1963" s="22" t="s">
        <v>3146</v>
      </c>
      <c r="N1963" s="22" t="s">
        <v>3716</v>
      </c>
      <c r="O1963" s="22" t="s">
        <v>3716</v>
      </c>
      <c r="P1963" s="22" t="s">
        <v>8583</v>
      </c>
      <c r="S1963" s="8" t="str">
        <f t="shared" si="106"/>
        <v>632_HHMGCty</v>
      </c>
      <c r="T1963" s="8">
        <f t="shared" si="107"/>
        <v>12</v>
      </c>
      <c r="U1963" t="s">
        <v>369</v>
      </c>
    </row>
    <row r="1964" spans="1:21" x14ac:dyDescent="0.25">
      <c r="A1964" s="21">
        <v>45657</v>
      </c>
      <c r="B1964" s="21">
        <v>45657</v>
      </c>
      <c r="C1964" s="22" t="s">
        <v>11299</v>
      </c>
      <c r="D1964" s="22" t="s">
        <v>11300</v>
      </c>
      <c r="E1964" s="22" t="s">
        <v>4409</v>
      </c>
      <c r="F1964" s="22" t="s">
        <v>691</v>
      </c>
      <c r="G1964" s="23">
        <v>456604</v>
      </c>
      <c r="H1964" s="23">
        <v>0</v>
      </c>
      <c r="I1964" s="23">
        <v>2668082227</v>
      </c>
      <c r="J1964" s="23">
        <v>0</v>
      </c>
      <c r="K1964" s="22" t="s">
        <v>3689</v>
      </c>
      <c r="L1964" s="22" t="s">
        <v>3690</v>
      </c>
      <c r="M1964" s="22" t="s">
        <v>3146</v>
      </c>
      <c r="N1964" s="22" t="s">
        <v>3716</v>
      </c>
      <c r="O1964" s="22" t="s">
        <v>3716</v>
      </c>
      <c r="P1964" s="22" t="s">
        <v>8583</v>
      </c>
      <c r="S1964" s="8" t="str">
        <f t="shared" ref="S1964:S2005" si="108">+M1964</f>
        <v>632_HHMGCty</v>
      </c>
      <c r="T1964" s="8">
        <f t="shared" ref="T1964:T2005" si="109">+MONTH(A1964)</f>
        <v>12</v>
      </c>
      <c r="U1964" t="s">
        <v>369</v>
      </c>
    </row>
    <row r="1965" spans="1:21" x14ac:dyDescent="0.25">
      <c r="A1965" s="21">
        <v>45657</v>
      </c>
      <c r="B1965" s="21">
        <v>45657</v>
      </c>
      <c r="C1965" s="22" t="s">
        <v>11301</v>
      </c>
      <c r="D1965" s="22" t="s">
        <v>11302</v>
      </c>
      <c r="E1965" s="22" t="s">
        <v>4409</v>
      </c>
      <c r="F1965" s="22" t="s">
        <v>691</v>
      </c>
      <c r="G1965" s="23">
        <v>10864837</v>
      </c>
      <c r="H1965" s="23">
        <v>0</v>
      </c>
      <c r="I1965" s="23">
        <v>2678947064</v>
      </c>
      <c r="J1965" s="23">
        <v>0</v>
      </c>
      <c r="K1965" s="22" t="s">
        <v>10715</v>
      </c>
      <c r="L1965" s="22" t="s">
        <v>10716</v>
      </c>
      <c r="M1965" s="22" t="s">
        <v>3146</v>
      </c>
      <c r="N1965" s="22" t="s">
        <v>3665</v>
      </c>
      <c r="O1965" s="22" t="s">
        <v>3665</v>
      </c>
      <c r="P1965" s="22" t="s">
        <v>8583</v>
      </c>
      <c r="S1965" s="8" t="str">
        <f t="shared" si="108"/>
        <v>632_HHMGCty</v>
      </c>
      <c r="T1965" s="8">
        <f t="shared" si="109"/>
        <v>12</v>
      </c>
      <c r="U1965" t="s">
        <v>369</v>
      </c>
    </row>
    <row r="1966" spans="1:21" x14ac:dyDescent="0.25">
      <c r="A1966" s="21">
        <v>45657</v>
      </c>
      <c r="B1966" s="21">
        <v>45657</v>
      </c>
      <c r="C1966" s="22" t="s">
        <v>11303</v>
      </c>
      <c r="D1966" s="22" t="s">
        <v>11304</v>
      </c>
      <c r="E1966" s="22" t="s">
        <v>4409</v>
      </c>
      <c r="F1966" s="22" t="s">
        <v>691</v>
      </c>
      <c r="G1966" s="23">
        <v>905403</v>
      </c>
      <c r="H1966" s="23">
        <v>0</v>
      </c>
      <c r="I1966" s="23">
        <v>2679852467</v>
      </c>
      <c r="J1966" s="23">
        <v>0</v>
      </c>
      <c r="K1966" s="22" t="s">
        <v>1079</v>
      </c>
      <c r="L1966" s="22" t="s">
        <v>1080</v>
      </c>
      <c r="M1966" s="22" t="s">
        <v>3146</v>
      </c>
      <c r="N1966" s="22" t="s">
        <v>3665</v>
      </c>
      <c r="O1966" s="22" t="s">
        <v>3665</v>
      </c>
      <c r="P1966" s="22" t="s">
        <v>8583</v>
      </c>
      <c r="S1966" s="8" t="str">
        <f t="shared" si="108"/>
        <v>632_HHMGCty</v>
      </c>
      <c r="T1966" s="8">
        <f t="shared" si="109"/>
        <v>12</v>
      </c>
      <c r="U1966" t="s">
        <v>369</v>
      </c>
    </row>
    <row r="1967" spans="1:21" x14ac:dyDescent="0.25">
      <c r="A1967" s="21">
        <v>45657</v>
      </c>
      <c r="B1967" s="21">
        <v>45657</v>
      </c>
      <c r="C1967" s="22" t="s">
        <v>11305</v>
      </c>
      <c r="D1967" s="22" t="s">
        <v>11306</v>
      </c>
      <c r="E1967" s="22" t="s">
        <v>4409</v>
      </c>
      <c r="F1967" s="22" t="s">
        <v>691</v>
      </c>
      <c r="G1967" s="23">
        <v>452701</v>
      </c>
      <c r="H1967" s="23">
        <v>0</v>
      </c>
      <c r="I1967" s="23">
        <v>2680305168</v>
      </c>
      <c r="J1967" s="23">
        <v>0</v>
      </c>
      <c r="K1967" s="22" t="s">
        <v>1079</v>
      </c>
      <c r="L1967" s="22" t="s">
        <v>1080</v>
      </c>
      <c r="M1967" s="22" t="s">
        <v>3146</v>
      </c>
      <c r="N1967" s="22" t="s">
        <v>3665</v>
      </c>
      <c r="O1967" s="22" t="s">
        <v>3665</v>
      </c>
      <c r="P1967" s="22" t="s">
        <v>8583</v>
      </c>
      <c r="S1967" s="8" t="str">
        <f t="shared" si="108"/>
        <v>632_HHMGCty</v>
      </c>
      <c r="T1967" s="8">
        <f t="shared" si="109"/>
        <v>12</v>
      </c>
      <c r="U1967" t="s">
        <v>369</v>
      </c>
    </row>
    <row r="1968" spans="1:21" x14ac:dyDescent="0.25">
      <c r="A1968" s="21">
        <v>45657</v>
      </c>
      <c r="B1968" s="21">
        <v>45657</v>
      </c>
      <c r="C1968" s="22" t="s">
        <v>11307</v>
      </c>
      <c r="D1968" s="22" t="s">
        <v>11308</v>
      </c>
      <c r="E1968" s="22" t="s">
        <v>4409</v>
      </c>
      <c r="F1968" s="22" t="s">
        <v>691</v>
      </c>
      <c r="G1968" s="23">
        <v>452701</v>
      </c>
      <c r="H1968" s="23">
        <v>0</v>
      </c>
      <c r="I1968" s="23">
        <v>2680757869</v>
      </c>
      <c r="J1968" s="23">
        <v>0</v>
      </c>
      <c r="K1968" s="22" t="s">
        <v>3689</v>
      </c>
      <c r="L1968" s="22" t="s">
        <v>3690</v>
      </c>
      <c r="M1968" s="22" t="s">
        <v>3146</v>
      </c>
      <c r="N1968" s="22" t="s">
        <v>3665</v>
      </c>
      <c r="O1968" s="22" t="s">
        <v>3665</v>
      </c>
      <c r="P1968" s="22" t="s">
        <v>8583</v>
      </c>
      <c r="S1968" s="8" t="str">
        <f t="shared" si="108"/>
        <v>632_HHMGCty</v>
      </c>
      <c r="T1968" s="8">
        <f t="shared" si="109"/>
        <v>12</v>
      </c>
      <c r="U1968" t="s">
        <v>369</v>
      </c>
    </row>
    <row r="1969" spans="1:21" x14ac:dyDescent="0.25">
      <c r="A1969" s="21">
        <v>45657</v>
      </c>
      <c r="B1969" s="21">
        <v>45657</v>
      </c>
      <c r="C1969" s="22" t="s">
        <v>11309</v>
      </c>
      <c r="D1969" s="22" t="s">
        <v>11310</v>
      </c>
      <c r="E1969" s="22" t="s">
        <v>4409</v>
      </c>
      <c r="F1969" s="22" t="s">
        <v>691</v>
      </c>
      <c r="G1969" s="23">
        <v>10652076</v>
      </c>
      <c r="H1969" s="23">
        <v>0</v>
      </c>
      <c r="I1969" s="23">
        <v>2691409945</v>
      </c>
      <c r="J1969" s="23">
        <v>0</v>
      </c>
      <c r="K1969" s="22" t="s">
        <v>3417</v>
      </c>
      <c r="L1969" s="22" t="s">
        <v>232</v>
      </c>
      <c r="M1969" s="22" t="s">
        <v>3146</v>
      </c>
      <c r="N1969" s="22" t="s">
        <v>3585</v>
      </c>
      <c r="O1969" s="22" t="s">
        <v>3585</v>
      </c>
      <c r="P1969" s="22" t="s">
        <v>8583</v>
      </c>
      <c r="S1969" s="8" t="str">
        <f t="shared" si="108"/>
        <v>632_HHMGCty</v>
      </c>
      <c r="T1969" s="8">
        <f t="shared" si="109"/>
        <v>12</v>
      </c>
      <c r="U1969" t="s">
        <v>369</v>
      </c>
    </row>
    <row r="1970" spans="1:21" x14ac:dyDescent="0.25">
      <c r="A1970" s="21">
        <v>45657</v>
      </c>
      <c r="B1970" s="21">
        <v>45657</v>
      </c>
      <c r="C1970" s="22" t="s">
        <v>11311</v>
      </c>
      <c r="D1970" s="22" t="s">
        <v>11312</v>
      </c>
      <c r="E1970" s="22" t="s">
        <v>4409</v>
      </c>
      <c r="F1970" s="22" t="s">
        <v>691</v>
      </c>
      <c r="G1970" s="23">
        <v>1775346</v>
      </c>
      <c r="H1970" s="23">
        <v>0</v>
      </c>
      <c r="I1970" s="23">
        <v>2693185291</v>
      </c>
      <c r="J1970" s="23">
        <v>0</v>
      </c>
      <c r="K1970" s="22" t="s">
        <v>2226</v>
      </c>
      <c r="L1970" s="22" t="s">
        <v>2227</v>
      </c>
      <c r="M1970" s="22" t="s">
        <v>3146</v>
      </c>
      <c r="N1970" s="22" t="s">
        <v>3585</v>
      </c>
      <c r="O1970" s="22" t="s">
        <v>3585</v>
      </c>
      <c r="P1970" s="22" t="s">
        <v>8583</v>
      </c>
      <c r="S1970" s="8" t="str">
        <f t="shared" si="108"/>
        <v>632_HHMGCty</v>
      </c>
      <c r="T1970" s="8">
        <f t="shared" si="109"/>
        <v>12</v>
      </c>
      <c r="U1970" t="s">
        <v>369</v>
      </c>
    </row>
    <row r="1971" spans="1:21" x14ac:dyDescent="0.25">
      <c r="A1971" s="21">
        <v>45657</v>
      </c>
      <c r="B1971" s="21">
        <v>45657</v>
      </c>
      <c r="C1971" s="22" t="s">
        <v>11313</v>
      </c>
      <c r="D1971" s="22" t="s">
        <v>11314</v>
      </c>
      <c r="E1971" s="22" t="s">
        <v>4409</v>
      </c>
      <c r="F1971" s="22" t="s">
        <v>691</v>
      </c>
      <c r="G1971" s="23">
        <v>887673</v>
      </c>
      <c r="H1971" s="23">
        <v>0</v>
      </c>
      <c r="I1971" s="23">
        <v>2694072964</v>
      </c>
      <c r="J1971" s="23">
        <v>0</v>
      </c>
      <c r="K1971" s="22" t="s">
        <v>2226</v>
      </c>
      <c r="L1971" s="22" t="s">
        <v>2227</v>
      </c>
      <c r="M1971" s="22" t="s">
        <v>3146</v>
      </c>
      <c r="N1971" s="22" t="s">
        <v>3585</v>
      </c>
      <c r="O1971" s="22" t="s">
        <v>3585</v>
      </c>
      <c r="P1971" s="22" t="s">
        <v>8583</v>
      </c>
      <c r="S1971" s="8" t="str">
        <f t="shared" si="108"/>
        <v>632_HHMGCty</v>
      </c>
      <c r="T1971" s="8">
        <f t="shared" si="109"/>
        <v>12</v>
      </c>
      <c r="U1971" t="s">
        <v>369</v>
      </c>
    </row>
    <row r="1972" spans="1:21" x14ac:dyDescent="0.25">
      <c r="A1972" s="21">
        <v>45657</v>
      </c>
      <c r="B1972" s="21">
        <v>45657</v>
      </c>
      <c r="C1972" s="22" t="s">
        <v>11315</v>
      </c>
      <c r="D1972" s="22" t="s">
        <v>11316</v>
      </c>
      <c r="E1972" s="22" t="s">
        <v>4409</v>
      </c>
      <c r="F1972" s="22" t="s">
        <v>691</v>
      </c>
      <c r="G1972" s="23">
        <v>887673</v>
      </c>
      <c r="H1972" s="23">
        <v>0</v>
      </c>
      <c r="I1972" s="23">
        <v>2694960637</v>
      </c>
      <c r="J1972" s="23">
        <v>0</v>
      </c>
      <c r="K1972" s="22" t="s">
        <v>3689</v>
      </c>
      <c r="L1972" s="22" t="s">
        <v>3690</v>
      </c>
      <c r="M1972" s="22" t="s">
        <v>3146</v>
      </c>
      <c r="N1972" s="22" t="s">
        <v>3585</v>
      </c>
      <c r="O1972" s="22" t="s">
        <v>3585</v>
      </c>
      <c r="P1972" s="22" t="s">
        <v>8583</v>
      </c>
      <c r="S1972" s="8" t="str">
        <f t="shared" si="108"/>
        <v>632_HHMGCty</v>
      </c>
      <c r="T1972" s="8">
        <f t="shared" si="109"/>
        <v>12</v>
      </c>
      <c r="U1972" t="s">
        <v>369</v>
      </c>
    </row>
    <row r="1973" spans="1:21" x14ac:dyDescent="0.25">
      <c r="A1973" s="21">
        <v>45657</v>
      </c>
      <c r="B1973" s="21">
        <v>45657</v>
      </c>
      <c r="C1973" s="22" t="s">
        <v>11317</v>
      </c>
      <c r="D1973" s="22" t="s">
        <v>11318</v>
      </c>
      <c r="E1973" s="22" t="s">
        <v>4409</v>
      </c>
      <c r="F1973" s="22" t="s">
        <v>691</v>
      </c>
      <c r="G1973" s="23">
        <v>20374493</v>
      </c>
      <c r="H1973" s="23">
        <v>0</v>
      </c>
      <c r="I1973" s="23">
        <v>2715335130</v>
      </c>
      <c r="J1973" s="23">
        <v>0</v>
      </c>
      <c r="K1973" s="22" t="s">
        <v>3426</v>
      </c>
      <c r="L1973" s="22" t="s">
        <v>3427</v>
      </c>
      <c r="M1973" s="22" t="s">
        <v>3146</v>
      </c>
      <c r="N1973" s="22" t="s">
        <v>2284</v>
      </c>
      <c r="O1973" s="22" t="s">
        <v>2284</v>
      </c>
      <c r="P1973" s="22" t="s">
        <v>8583</v>
      </c>
      <c r="S1973" s="8" t="str">
        <f t="shared" si="108"/>
        <v>632_HHMGCty</v>
      </c>
      <c r="T1973" s="8">
        <f t="shared" si="109"/>
        <v>12</v>
      </c>
      <c r="U1973" t="s">
        <v>369</v>
      </c>
    </row>
    <row r="1974" spans="1:21" x14ac:dyDescent="0.25">
      <c r="A1974" s="21">
        <v>45657</v>
      </c>
      <c r="B1974" s="21">
        <v>45657</v>
      </c>
      <c r="C1974" s="22" t="s">
        <v>11319</v>
      </c>
      <c r="D1974" s="22" t="s">
        <v>11320</v>
      </c>
      <c r="E1974" s="22" t="s">
        <v>4409</v>
      </c>
      <c r="F1974" s="22" t="s">
        <v>691</v>
      </c>
      <c r="G1974" s="23">
        <v>1697875</v>
      </c>
      <c r="H1974" s="23">
        <v>0</v>
      </c>
      <c r="I1974" s="23">
        <v>2717033005</v>
      </c>
      <c r="J1974" s="23">
        <v>0</v>
      </c>
      <c r="K1974" s="22" t="s">
        <v>2226</v>
      </c>
      <c r="L1974" s="22" t="s">
        <v>2227</v>
      </c>
      <c r="M1974" s="22" t="s">
        <v>3146</v>
      </c>
      <c r="N1974" s="22" t="s">
        <v>2284</v>
      </c>
      <c r="O1974" s="22" t="s">
        <v>2284</v>
      </c>
      <c r="P1974" s="22" t="s">
        <v>8583</v>
      </c>
      <c r="S1974" s="8" t="str">
        <f t="shared" si="108"/>
        <v>632_HHMGCty</v>
      </c>
      <c r="T1974" s="8">
        <f t="shared" si="109"/>
        <v>12</v>
      </c>
      <c r="U1974" t="s">
        <v>369</v>
      </c>
    </row>
    <row r="1975" spans="1:21" x14ac:dyDescent="0.25">
      <c r="A1975" s="21">
        <v>45657</v>
      </c>
      <c r="B1975" s="21">
        <v>45657</v>
      </c>
      <c r="C1975" s="22" t="s">
        <v>11321</v>
      </c>
      <c r="D1975" s="22" t="s">
        <v>11322</v>
      </c>
      <c r="E1975" s="22" t="s">
        <v>4409</v>
      </c>
      <c r="F1975" s="22" t="s">
        <v>691</v>
      </c>
      <c r="G1975" s="23">
        <v>848937</v>
      </c>
      <c r="H1975" s="23">
        <v>0</v>
      </c>
      <c r="I1975" s="23">
        <v>2717881942</v>
      </c>
      <c r="J1975" s="23">
        <v>0</v>
      </c>
      <c r="K1975" s="22" t="s">
        <v>2226</v>
      </c>
      <c r="L1975" s="22" t="s">
        <v>2227</v>
      </c>
      <c r="M1975" s="22" t="s">
        <v>3146</v>
      </c>
      <c r="N1975" s="22" t="s">
        <v>2284</v>
      </c>
      <c r="O1975" s="22" t="s">
        <v>2284</v>
      </c>
      <c r="P1975" s="22" t="s">
        <v>8583</v>
      </c>
      <c r="S1975" s="8" t="str">
        <f t="shared" si="108"/>
        <v>632_HHMGCty</v>
      </c>
      <c r="T1975" s="8">
        <f t="shared" si="109"/>
        <v>12</v>
      </c>
      <c r="U1975" t="s">
        <v>369</v>
      </c>
    </row>
    <row r="1976" spans="1:21" x14ac:dyDescent="0.25">
      <c r="A1976" s="21">
        <v>45657</v>
      </c>
      <c r="B1976" s="21">
        <v>45657</v>
      </c>
      <c r="C1976" s="22" t="s">
        <v>11323</v>
      </c>
      <c r="D1976" s="22" t="s">
        <v>11324</v>
      </c>
      <c r="E1976" s="22" t="s">
        <v>4409</v>
      </c>
      <c r="F1976" s="22" t="s">
        <v>691</v>
      </c>
      <c r="G1976" s="23">
        <v>848937</v>
      </c>
      <c r="H1976" s="23">
        <v>0</v>
      </c>
      <c r="I1976" s="23">
        <v>2718730879</v>
      </c>
      <c r="J1976" s="23">
        <v>0</v>
      </c>
      <c r="K1976" s="22" t="s">
        <v>3689</v>
      </c>
      <c r="L1976" s="22" t="s">
        <v>3690</v>
      </c>
      <c r="M1976" s="22" t="s">
        <v>3146</v>
      </c>
      <c r="N1976" s="22" t="s">
        <v>2284</v>
      </c>
      <c r="O1976" s="22" t="s">
        <v>2284</v>
      </c>
      <c r="P1976" s="22" t="s">
        <v>8583</v>
      </c>
      <c r="S1976" s="8" t="str">
        <f t="shared" si="108"/>
        <v>632_HHMGCty</v>
      </c>
      <c r="T1976" s="8">
        <f t="shared" si="109"/>
        <v>12</v>
      </c>
      <c r="U1976" t="s">
        <v>369</v>
      </c>
    </row>
    <row r="1977" spans="1:21" x14ac:dyDescent="0.25">
      <c r="A1977" s="21">
        <v>45657</v>
      </c>
      <c r="B1977" s="21">
        <v>45657</v>
      </c>
      <c r="C1977" s="22" t="s">
        <v>11325</v>
      </c>
      <c r="D1977" s="22" t="s">
        <v>11326</v>
      </c>
      <c r="E1977" s="22" t="s">
        <v>4409</v>
      </c>
      <c r="F1977" s="22" t="s">
        <v>691</v>
      </c>
      <c r="G1977" s="23">
        <v>27602572</v>
      </c>
      <c r="H1977" s="23">
        <v>0</v>
      </c>
      <c r="I1977" s="23">
        <v>2746333451</v>
      </c>
      <c r="J1977" s="23">
        <v>0</v>
      </c>
      <c r="K1977" s="22" t="s">
        <v>3443</v>
      </c>
      <c r="L1977" s="22" t="s">
        <v>3444</v>
      </c>
      <c r="M1977" s="22" t="s">
        <v>3146</v>
      </c>
      <c r="N1977" s="22" t="s">
        <v>3445</v>
      </c>
      <c r="O1977" s="22" t="s">
        <v>3445</v>
      </c>
      <c r="P1977" s="22" t="s">
        <v>8583</v>
      </c>
      <c r="S1977" s="8" t="str">
        <f t="shared" si="108"/>
        <v>632_HHMGCty</v>
      </c>
      <c r="T1977" s="8">
        <f t="shared" si="109"/>
        <v>12</v>
      </c>
      <c r="U1977" t="s">
        <v>369</v>
      </c>
    </row>
    <row r="1978" spans="1:21" x14ac:dyDescent="0.25">
      <c r="A1978" s="21">
        <v>45657</v>
      </c>
      <c r="B1978" s="21">
        <v>45657</v>
      </c>
      <c r="C1978" s="22" t="s">
        <v>11327</v>
      </c>
      <c r="D1978" s="22" t="s">
        <v>11328</v>
      </c>
      <c r="E1978" s="22" t="s">
        <v>4409</v>
      </c>
      <c r="F1978" s="22" t="s">
        <v>691</v>
      </c>
      <c r="G1978" s="23">
        <v>2300214</v>
      </c>
      <c r="H1978" s="23">
        <v>0</v>
      </c>
      <c r="I1978" s="23">
        <v>2748633665</v>
      </c>
      <c r="J1978" s="23">
        <v>0</v>
      </c>
      <c r="K1978" s="22" t="s">
        <v>3443</v>
      </c>
      <c r="L1978" s="22" t="s">
        <v>3444</v>
      </c>
      <c r="M1978" s="22" t="s">
        <v>3146</v>
      </c>
      <c r="N1978" s="22" t="s">
        <v>3445</v>
      </c>
      <c r="O1978" s="22" t="s">
        <v>3445</v>
      </c>
      <c r="P1978" s="22" t="s">
        <v>8583</v>
      </c>
      <c r="S1978" s="8" t="str">
        <f t="shared" si="108"/>
        <v>632_HHMGCty</v>
      </c>
      <c r="T1978" s="8">
        <f t="shared" si="109"/>
        <v>12</v>
      </c>
      <c r="U1978" t="s">
        <v>369</v>
      </c>
    </row>
    <row r="1979" spans="1:21" x14ac:dyDescent="0.25">
      <c r="A1979" s="21">
        <v>45657</v>
      </c>
      <c r="B1979" s="21">
        <v>45657</v>
      </c>
      <c r="C1979" s="22" t="s">
        <v>11329</v>
      </c>
      <c r="D1979" s="22" t="s">
        <v>11330</v>
      </c>
      <c r="E1979" s="22" t="s">
        <v>4409</v>
      </c>
      <c r="F1979" s="22" t="s">
        <v>691</v>
      </c>
      <c r="G1979" s="23">
        <v>1150107</v>
      </c>
      <c r="H1979" s="23">
        <v>0</v>
      </c>
      <c r="I1979" s="23">
        <v>2749783772</v>
      </c>
      <c r="J1979" s="23">
        <v>0</v>
      </c>
      <c r="K1979" s="22" t="s">
        <v>2226</v>
      </c>
      <c r="L1979" s="22" t="s">
        <v>2227</v>
      </c>
      <c r="M1979" s="22" t="s">
        <v>3146</v>
      </c>
      <c r="N1979" s="22" t="s">
        <v>3445</v>
      </c>
      <c r="O1979" s="22" t="s">
        <v>3445</v>
      </c>
      <c r="P1979" s="22" t="s">
        <v>8583</v>
      </c>
      <c r="S1979" s="8" t="str">
        <f t="shared" si="108"/>
        <v>632_HHMGCty</v>
      </c>
      <c r="T1979" s="8">
        <f t="shared" si="109"/>
        <v>12</v>
      </c>
      <c r="U1979" t="s">
        <v>369</v>
      </c>
    </row>
    <row r="1980" spans="1:21" x14ac:dyDescent="0.25">
      <c r="A1980" s="21">
        <v>45657</v>
      </c>
      <c r="B1980" s="21">
        <v>45657</v>
      </c>
      <c r="C1980" s="22" t="s">
        <v>11331</v>
      </c>
      <c r="D1980" s="22" t="s">
        <v>11332</v>
      </c>
      <c r="E1980" s="22" t="s">
        <v>4409</v>
      </c>
      <c r="F1980" s="22" t="s">
        <v>691</v>
      </c>
      <c r="G1980" s="23">
        <v>1150107</v>
      </c>
      <c r="H1980" s="23">
        <v>0</v>
      </c>
      <c r="I1980" s="23">
        <v>2750933879</v>
      </c>
      <c r="J1980" s="23">
        <v>0</v>
      </c>
      <c r="K1980" s="22" t="s">
        <v>3689</v>
      </c>
      <c r="L1980" s="22" t="s">
        <v>3690</v>
      </c>
      <c r="M1980" s="22" t="s">
        <v>3146</v>
      </c>
      <c r="N1980" s="22" t="s">
        <v>3445</v>
      </c>
      <c r="O1980" s="22" t="s">
        <v>3445</v>
      </c>
      <c r="P1980" s="22" t="s">
        <v>8583</v>
      </c>
      <c r="S1980" s="8" t="str">
        <f t="shared" si="108"/>
        <v>632_HHMGCty</v>
      </c>
      <c r="T1980" s="8">
        <f t="shared" si="109"/>
        <v>12</v>
      </c>
      <c r="U1980" t="s">
        <v>369</v>
      </c>
    </row>
    <row r="1981" spans="1:21" x14ac:dyDescent="0.25">
      <c r="A1981" s="21">
        <v>45657</v>
      </c>
      <c r="B1981" s="21">
        <v>45657</v>
      </c>
      <c r="C1981" s="22" t="s">
        <v>11333</v>
      </c>
      <c r="D1981" s="22" t="s">
        <v>11334</v>
      </c>
      <c r="E1981" s="22" t="s">
        <v>4409</v>
      </c>
      <c r="F1981" s="22" t="s">
        <v>691</v>
      </c>
      <c r="G1981" s="23">
        <v>14304727</v>
      </c>
      <c r="H1981" s="23">
        <v>0</v>
      </c>
      <c r="I1981" s="23">
        <v>2765238606</v>
      </c>
      <c r="J1981" s="23">
        <v>0</v>
      </c>
      <c r="K1981" s="22" t="s">
        <v>3417</v>
      </c>
      <c r="L1981" s="22" t="s">
        <v>232</v>
      </c>
      <c r="M1981" s="22" t="s">
        <v>3146</v>
      </c>
      <c r="N1981" s="22" t="s">
        <v>3411</v>
      </c>
      <c r="O1981" s="22" t="s">
        <v>3411</v>
      </c>
      <c r="P1981" s="22" t="s">
        <v>8583</v>
      </c>
      <c r="S1981" s="8" t="str">
        <f t="shared" si="108"/>
        <v>632_HHMGCty</v>
      </c>
      <c r="T1981" s="8">
        <f t="shared" si="109"/>
        <v>12</v>
      </c>
      <c r="U1981" t="s">
        <v>369</v>
      </c>
    </row>
    <row r="1982" spans="1:21" x14ac:dyDescent="0.25">
      <c r="A1982" s="21">
        <v>45657</v>
      </c>
      <c r="B1982" s="21">
        <v>45657</v>
      </c>
      <c r="C1982" s="22" t="s">
        <v>11335</v>
      </c>
      <c r="D1982" s="22" t="s">
        <v>11336</v>
      </c>
      <c r="E1982" s="22" t="s">
        <v>4409</v>
      </c>
      <c r="F1982" s="22" t="s">
        <v>691</v>
      </c>
      <c r="G1982" s="23">
        <v>1192060</v>
      </c>
      <c r="H1982" s="23">
        <v>0</v>
      </c>
      <c r="I1982" s="23">
        <v>2766430666</v>
      </c>
      <c r="J1982" s="23">
        <v>0</v>
      </c>
      <c r="K1982" s="22" t="s">
        <v>2226</v>
      </c>
      <c r="L1982" s="22" t="s">
        <v>2227</v>
      </c>
      <c r="M1982" s="22" t="s">
        <v>3146</v>
      </c>
      <c r="N1982" s="22" t="s">
        <v>3411</v>
      </c>
      <c r="O1982" s="22" t="s">
        <v>3411</v>
      </c>
      <c r="P1982" s="22" t="s">
        <v>8583</v>
      </c>
      <c r="S1982" s="8" t="str">
        <f t="shared" si="108"/>
        <v>632_HHMGCty</v>
      </c>
      <c r="T1982" s="8">
        <f t="shared" si="109"/>
        <v>12</v>
      </c>
      <c r="U1982" t="s">
        <v>369</v>
      </c>
    </row>
    <row r="1983" spans="1:21" x14ac:dyDescent="0.25">
      <c r="A1983" s="21">
        <v>45657</v>
      </c>
      <c r="B1983" s="21">
        <v>45657</v>
      </c>
      <c r="C1983" s="22" t="s">
        <v>11337</v>
      </c>
      <c r="D1983" s="22" t="s">
        <v>11338</v>
      </c>
      <c r="E1983" s="22" t="s">
        <v>4409</v>
      </c>
      <c r="F1983" s="22" t="s">
        <v>691</v>
      </c>
      <c r="G1983" s="23">
        <v>596031</v>
      </c>
      <c r="H1983" s="23">
        <v>0</v>
      </c>
      <c r="I1983" s="23">
        <v>2767026697</v>
      </c>
      <c r="J1983" s="23">
        <v>0</v>
      </c>
      <c r="K1983" s="22" t="s">
        <v>2226</v>
      </c>
      <c r="L1983" s="22" t="s">
        <v>2227</v>
      </c>
      <c r="M1983" s="22" t="s">
        <v>3146</v>
      </c>
      <c r="N1983" s="22" t="s">
        <v>3411</v>
      </c>
      <c r="O1983" s="22" t="s">
        <v>3411</v>
      </c>
      <c r="P1983" s="22" t="s">
        <v>8583</v>
      </c>
      <c r="S1983" s="8" t="str">
        <f t="shared" si="108"/>
        <v>632_HHMGCty</v>
      </c>
      <c r="T1983" s="8">
        <f t="shared" si="109"/>
        <v>12</v>
      </c>
      <c r="U1983" t="s">
        <v>369</v>
      </c>
    </row>
    <row r="1984" spans="1:21" x14ac:dyDescent="0.25">
      <c r="A1984" s="21">
        <v>45657</v>
      </c>
      <c r="B1984" s="21">
        <v>45657</v>
      </c>
      <c r="C1984" s="22" t="s">
        <v>11339</v>
      </c>
      <c r="D1984" s="22" t="s">
        <v>11340</v>
      </c>
      <c r="E1984" s="22" t="s">
        <v>4409</v>
      </c>
      <c r="F1984" s="22" t="s">
        <v>691</v>
      </c>
      <c r="G1984" s="23">
        <v>596031</v>
      </c>
      <c r="H1984" s="23">
        <v>0</v>
      </c>
      <c r="I1984" s="23">
        <v>2767622728</v>
      </c>
      <c r="J1984" s="23">
        <v>0</v>
      </c>
      <c r="K1984" s="22" t="s">
        <v>3689</v>
      </c>
      <c r="L1984" s="22" t="s">
        <v>3690</v>
      </c>
      <c r="M1984" s="22" t="s">
        <v>3146</v>
      </c>
      <c r="N1984" s="22" t="s">
        <v>3411</v>
      </c>
      <c r="O1984" s="22" t="s">
        <v>3411</v>
      </c>
      <c r="P1984" s="22" t="s">
        <v>8583</v>
      </c>
      <c r="S1984" s="8" t="str">
        <f t="shared" si="108"/>
        <v>632_HHMGCty</v>
      </c>
      <c r="T1984" s="8">
        <f t="shared" si="109"/>
        <v>12</v>
      </c>
      <c r="U1984" t="s">
        <v>369</v>
      </c>
    </row>
    <row r="1985" spans="1:21" x14ac:dyDescent="0.25">
      <c r="A1985" s="21">
        <v>45657</v>
      </c>
      <c r="B1985" s="21">
        <v>45657</v>
      </c>
      <c r="C1985" s="22" t="s">
        <v>11341</v>
      </c>
      <c r="D1985" s="22" t="s">
        <v>11342</v>
      </c>
      <c r="E1985" s="22" t="s">
        <v>4409</v>
      </c>
      <c r="F1985" s="22" t="s">
        <v>691</v>
      </c>
      <c r="G1985" s="23">
        <v>20074482</v>
      </c>
      <c r="H1985" s="23">
        <v>0</v>
      </c>
      <c r="I1985" s="23">
        <v>2787697210</v>
      </c>
      <c r="J1985" s="23">
        <v>0</v>
      </c>
      <c r="K1985" s="22" t="s">
        <v>1025</v>
      </c>
      <c r="L1985" s="22" t="s">
        <v>1026</v>
      </c>
      <c r="M1985" s="22" t="s">
        <v>3146</v>
      </c>
      <c r="N1985" s="22" t="s">
        <v>3691</v>
      </c>
      <c r="O1985" s="22" t="s">
        <v>3691</v>
      </c>
      <c r="P1985" s="22" t="s">
        <v>8583</v>
      </c>
      <c r="S1985" s="8" t="str">
        <f t="shared" si="108"/>
        <v>632_HHMGCty</v>
      </c>
      <c r="T1985" s="8">
        <f t="shared" si="109"/>
        <v>12</v>
      </c>
      <c r="U1985" t="s">
        <v>369</v>
      </c>
    </row>
    <row r="1986" spans="1:21" x14ac:dyDescent="0.25">
      <c r="A1986" s="21">
        <v>45657</v>
      </c>
      <c r="B1986" s="21">
        <v>45657</v>
      </c>
      <c r="C1986" s="22" t="s">
        <v>11343</v>
      </c>
      <c r="D1986" s="22" t="s">
        <v>11344</v>
      </c>
      <c r="E1986" s="22" t="s">
        <v>4409</v>
      </c>
      <c r="F1986" s="22" t="s">
        <v>691</v>
      </c>
      <c r="G1986" s="23">
        <v>1672874</v>
      </c>
      <c r="H1986" s="23">
        <v>0</v>
      </c>
      <c r="I1986" s="23">
        <v>2789370084</v>
      </c>
      <c r="J1986" s="23">
        <v>0</v>
      </c>
      <c r="K1986" s="22" t="s">
        <v>1025</v>
      </c>
      <c r="L1986" s="22" t="s">
        <v>1026</v>
      </c>
      <c r="M1986" s="22" t="s">
        <v>3146</v>
      </c>
      <c r="N1986" s="22" t="s">
        <v>3691</v>
      </c>
      <c r="O1986" s="22" t="s">
        <v>3691</v>
      </c>
      <c r="P1986" s="22" t="s">
        <v>8583</v>
      </c>
      <c r="S1986" s="8" t="str">
        <f t="shared" si="108"/>
        <v>632_HHMGCty</v>
      </c>
      <c r="T1986" s="8">
        <f t="shared" si="109"/>
        <v>12</v>
      </c>
      <c r="U1986" t="s">
        <v>369</v>
      </c>
    </row>
    <row r="1987" spans="1:21" x14ac:dyDescent="0.25">
      <c r="A1987" s="21">
        <v>45657</v>
      </c>
      <c r="B1987" s="21">
        <v>45657</v>
      </c>
      <c r="C1987" s="22" t="s">
        <v>11345</v>
      </c>
      <c r="D1987" s="22" t="s">
        <v>11346</v>
      </c>
      <c r="E1987" s="22" t="s">
        <v>4409</v>
      </c>
      <c r="F1987" s="22" t="s">
        <v>691</v>
      </c>
      <c r="G1987" s="23">
        <v>836437</v>
      </c>
      <c r="H1987" s="23">
        <v>0</v>
      </c>
      <c r="I1987" s="23">
        <v>2790206521</v>
      </c>
      <c r="J1987" s="23">
        <v>0</v>
      </c>
      <c r="K1987" s="22" t="s">
        <v>1025</v>
      </c>
      <c r="L1987" s="22" t="s">
        <v>1026</v>
      </c>
      <c r="M1987" s="22" t="s">
        <v>3146</v>
      </c>
      <c r="N1987" s="22" t="s">
        <v>3691</v>
      </c>
      <c r="O1987" s="22" t="s">
        <v>3691</v>
      </c>
      <c r="P1987" s="22" t="s">
        <v>8583</v>
      </c>
      <c r="S1987" s="8" t="str">
        <f t="shared" si="108"/>
        <v>632_HHMGCty</v>
      </c>
      <c r="T1987" s="8">
        <f t="shared" si="109"/>
        <v>12</v>
      </c>
      <c r="U1987" t="s">
        <v>369</v>
      </c>
    </row>
    <row r="1988" spans="1:21" x14ac:dyDescent="0.25">
      <c r="A1988" s="21">
        <v>45657</v>
      </c>
      <c r="B1988" s="21">
        <v>45657</v>
      </c>
      <c r="C1988" s="22" t="s">
        <v>11347</v>
      </c>
      <c r="D1988" s="22" t="s">
        <v>11348</v>
      </c>
      <c r="E1988" s="22" t="s">
        <v>4409</v>
      </c>
      <c r="F1988" s="22" t="s">
        <v>691</v>
      </c>
      <c r="G1988" s="23">
        <v>418219</v>
      </c>
      <c r="H1988" s="23">
        <v>0</v>
      </c>
      <c r="I1988" s="23">
        <v>2790624740</v>
      </c>
      <c r="J1988" s="23">
        <v>0</v>
      </c>
      <c r="K1988" s="22" t="s">
        <v>3689</v>
      </c>
      <c r="L1988" s="22" t="s">
        <v>3690</v>
      </c>
      <c r="M1988" s="22" t="s">
        <v>3146</v>
      </c>
      <c r="N1988" s="22" t="s">
        <v>3691</v>
      </c>
      <c r="O1988" s="22" t="s">
        <v>3691</v>
      </c>
      <c r="P1988" s="22" t="s">
        <v>8583</v>
      </c>
      <c r="S1988" s="8" t="str">
        <f t="shared" si="108"/>
        <v>632_HHMGCty</v>
      </c>
      <c r="T1988" s="8">
        <f t="shared" si="109"/>
        <v>12</v>
      </c>
      <c r="U1988" t="s">
        <v>369</v>
      </c>
    </row>
    <row r="1989" spans="1:21" x14ac:dyDescent="0.25">
      <c r="A1989" s="21">
        <v>45657</v>
      </c>
      <c r="B1989" s="21">
        <v>45657</v>
      </c>
      <c r="C1989" s="22" t="s">
        <v>11349</v>
      </c>
      <c r="D1989" s="22" t="s">
        <v>11350</v>
      </c>
      <c r="E1989" s="22" t="s">
        <v>4409</v>
      </c>
      <c r="F1989" s="22" t="s">
        <v>691</v>
      </c>
      <c r="G1989" s="23">
        <v>18922063</v>
      </c>
      <c r="H1989" s="23">
        <v>0</v>
      </c>
      <c r="I1989" s="23">
        <v>2809546803</v>
      </c>
      <c r="J1989" s="23">
        <v>0</v>
      </c>
      <c r="K1989" s="22" t="s">
        <v>2226</v>
      </c>
      <c r="L1989" s="22" t="s">
        <v>2227</v>
      </c>
      <c r="M1989" s="22" t="s">
        <v>3146</v>
      </c>
      <c r="N1989" s="22" t="s">
        <v>3414</v>
      </c>
      <c r="O1989" s="22" t="s">
        <v>3414</v>
      </c>
      <c r="P1989" s="22" t="s">
        <v>8583</v>
      </c>
      <c r="S1989" s="8" t="str">
        <f t="shared" si="108"/>
        <v>632_HHMGCty</v>
      </c>
      <c r="T1989" s="8">
        <f t="shared" si="109"/>
        <v>12</v>
      </c>
      <c r="U1989" t="s">
        <v>369</v>
      </c>
    </row>
    <row r="1990" spans="1:21" x14ac:dyDescent="0.25">
      <c r="A1990" s="21">
        <v>45657</v>
      </c>
      <c r="B1990" s="21">
        <v>45657</v>
      </c>
      <c r="C1990" s="22" t="s">
        <v>11351</v>
      </c>
      <c r="D1990" s="22" t="s">
        <v>11352</v>
      </c>
      <c r="E1990" s="22" t="s">
        <v>4409</v>
      </c>
      <c r="F1990" s="22" t="s">
        <v>691</v>
      </c>
      <c r="G1990" s="23">
        <v>1576838</v>
      </c>
      <c r="H1990" s="23">
        <v>0</v>
      </c>
      <c r="I1990" s="23">
        <v>2811123641</v>
      </c>
      <c r="J1990" s="23">
        <v>0</v>
      </c>
      <c r="K1990" s="22" t="s">
        <v>2226</v>
      </c>
      <c r="L1990" s="22" t="s">
        <v>2227</v>
      </c>
      <c r="M1990" s="22" t="s">
        <v>3146</v>
      </c>
      <c r="N1990" s="22" t="s">
        <v>3414</v>
      </c>
      <c r="O1990" s="22" t="s">
        <v>3414</v>
      </c>
      <c r="P1990" s="22" t="s">
        <v>8583</v>
      </c>
      <c r="S1990" s="8" t="str">
        <f t="shared" si="108"/>
        <v>632_HHMGCty</v>
      </c>
      <c r="T1990" s="8">
        <f t="shared" si="109"/>
        <v>12</v>
      </c>
      <c r="U1990" t="s">
        <v>369</v>
      </c>
    </row>
    <row r="1991" spans="1:21" x14ac:dyDescent="0.25">
      <c r="A1991" s="21">
        <v>45657</v>
      </c>
      <c r="B1991" s="21">
        <v>45657</v>
      </c>
      <c r="C1991" s="22" t="s">
        <v>11353</v>
      </c>
      <c r="D1991" s="22" t="s">
        <v>11354</v>
      </c>
      <c r="E1991" s="22" t="s">
        <v>4409</v>
      </c>
      <c r="F1991" s="22" t="s">
        <v>691</v>
      </c>
      <c r="G1991" s="23">
        <v>788420</v>
      </c>
      <c r="H1991" s="23">
        <v>0</v>
      </c>
      <c r="I1991" s="23">
        <v>2811912061</v>
      </c>
      <c r="J1991" s="23">
        <v>0</v>
      </c>
      <c r="K1991" s="22" t="s">
        <v>2226</v>
      </c>
      <c r="L1991" s="22" t="s">
        <v>2227</v>
      </c>
      <c r="M1991" s="22" t="s">
        <v>3146</v>
      </c>
      <c r="N1991" s="22" t="s">
        <v>3414</v>
      </c>
      <c r="O1991" s="22" t="s">
        <v>3414</v>
      </c>
      <c r="P1991" s="22" t="s">
        <v>8583</v>
      </c>
      <c r="S1991" s="8" t="str">
        <f t="shared" si="108"/>
        <v>632_HHMGCty</v>
      </c>
      <c r="T1991" s="8">
        <f t="shared" si="109"/>
        <v>12</v>
      </c>
      <c r="U1991" t="s">
        <v>369</v>
      </c>
    </row>
    <row r="1992" spans="1:21" x14ac:dyDescent="0.25">
      <c r="A1992" s="21">
        <v>45657</v>
      </c>
      <c r="B1992" s="21">
        <v>45657</v>
      </c>
      <c r="C1992" s="22" t="s">
        <v>11355</v>
      </c>
      <c r="D1992" s="22" t="s">
        <v>11356</v>
      </c>
      <c r="E1992" s="22" t="s">
        <v>4409</v>
      </c>
      <c r="F1992" s="22" t="s">
        <v>691</v>
      </c>
      <c r="G1992" s="23">
        <v>788420</v>
      </c>
      <c r="H1992" s="23">
        <v>0</v>
      </c>
      <c r="I1992" s="23">
        <v>2812700481</v>
      </c>
      <c r="J1992" s="23">
        <v>0</v>
      </c>
      <c r="K1992" s="22" t="s">
        <v>3689</v>
      </c>
      <c r="L1992" s="22" t="s">
        <v>3690</v>
      </c>
      <c r="M1992" s="22" t="s">
        <v>3146</v>
      </c>
      <c r="N1992" s="22" t="s">
        <v>3414</v>
      </c>
      <c r="O1992" s="22" t="s">
        <v>3414</v>
      </c>
      <c r="P1992" s="22" t="s">
        <v>8583</v>
      </c>
      <c r="S1992" s="8" t="str">
        <f t="shared" si="108"/>
        <v>632_HHMGCty</v>
      </c>
      <c r="T1992" s="8">
        <f t="shared" si="109"/>
        <v>12</v>
      </c>
      <c r="U1992" t="s">
        <v>369</v>
      </c>
    </row>
    <row r="1993" spans="1:21" x14ac:dyDescent="0.25">
      <c r="A1993" s="21">
        <v>45657</v>
      </c>
      <c r="B1993" s="21">
        <v>45657</v>
      </c>
      <c r="C1993" s="22" t="s">
        <v>9765</v>
      </c>
      <c r="D1993" s="22" t="s">
        <v>4423</v>
      </c>
      <c r="E1993" s="22" t="s">
        <v>4409</v>
      </c>
      <c r="F1993" s="22" t="s">
        <v>4154</v>
      </c>
      <c r="G1993" s="23">
        <v>0</v>
      </c>
      <c r="H1993" s="58">
        <v>5385271847</v>
      </c>
      <c r="I1993" s="23">
        <v>2812700481</v>
      </c>
      <c r="J1993" s="23">
        <v>0</v>
      </c>
      <c r="K1993" s="22"/>
      <c r="L1993" s="22"/>
      <c r="M1993" s="22"/>
      <c r="N1993" s="22"/>
      <c r="O1993" s="22"/>
      <c r="P1993" s="22"/>
      <c r="S1993" s="8">
        <f t="shared" si="108"/>
        <v>0</v>
      </c>
      <c r="T1993" s="8">
        <f t="shared" si="109"/>
        <v>12</v>
      </c>
      <c r="U1993" t="s">
        <v>369</v>
      </c>
    </row>
    <row r="1994" spans="1:21" x14ac:dyDescent="0.25">
      <c r="A1994" s="21"/>
      <c r="B1994" s="21"/>
      <c r="C1994" s="22" t="s">
        <v>4430</v>
      </c>
      <c r="D1994" s="22" t="s">
        <v>4431</v>
      </c>
      <c r="E1994" s="22" t="s">
        <v>4409</v>
      </c>
      <c r="F1994" s="22"/>
      <c r="G1994" s="23">
        <v>9958681721</v>
      </c>
      <c r="H1994" s="23">
        <v>7161566575</v>
      </c>
      <c r="I1994" s="23"/>
      <c r="J1994" s="23"/>
      <c r="K1994" s="22"/>
      <c r="L1994" s="22"/>
      <c r="M1994" s="22"/>
      <c r="N1994" s="22"/>
      <c r="O1994" s="22"/>
      <c r="P1994" s="22"/>
      <c r="S1994" s="8">
        <f t="shared" si="108"/>
        <v>0</v>
      </c>
      <c r="T1994" s="8">
        <f t="shared" si="109"/>
        <v>1</v>
      </c>
      <c r="U1994" t="s">
        <v>369</v>
      </c>
    </row>
    <row r="1995" spans="1:21" x14ac:dyDescent="0.25">
      <c r="A1995" s="21"/>
      <c r="B1995" s="21"/>
      <c r="C1995" s="22" t="s">
        <v>4430</v>
      </c>
      <c r="D1995" s="22" t="s">
        <v>4432</v>
      </c>
      <c r="E1995" s="22" t="s">
        <v>4409</v>
      </c>
      <c r="F1995" s="22"/>
      <c r="G1995" s="23"/>
      <c r="H1995" s="23"/>
      <c r="I1995" s="23">
        <v>2812700481</v>
      </c>
      <c r="J1995" s="23">
        <v>0</v>
      </c>
      <c r="K1995" s="22"/>
      <c r="L1995" s="22"/>
      <c r="M1995" s="22"/>
      <c r="N1995" s="22"/>
      <c r="O1995" s="22"/>
      <c r="P1995" s="22"/>
      <c r="S1995" s="8">
        <f t="shared" si="108"/>
        <v>0</v>
      </c>
      <c r="T1995" s="8">
        <f t="shared" si="109"/>
        <v>1</v>
      </c>
      <c r="U1995" t="s">
        <v>369</v>
      </c>
    </row>
    <row r="1996" spans="1:21" x14ac:dyDescent="0.25">
      <c r="A1996" s="21">
        <v>45626</v>
      </c>
      <c r="B1996" s="21">
        <v>45626</v>
      </c>
      <c r="C1996" s="22" t="s">
        <v>9461</v>
      </c>
      <c r="D1996" s="22" t="s">
        <v>4423</v>
      </c>
      <c r="E1996" s="22" t="s">
        <v>4154</v>
      </c>
      <c r="F1996" s="22" t="s">
        <v>4409</v>
      </c>
      <c r="G1996" s="23">
        <v>1776294728</v>
      </c>
      <c r="H1996" s="23">
        <v>0</v>
      </c>
      <c r="I1996" s="23">
        <v>1776294728</v>
      </c>
      <c r="J1996" s="23">
        <v>0</v>
      </c>
      <c r="K1996" s="22"/>
      <c r="L1996" s="22"/>
      <c r="M1996" s="22"/>
      <c r="N1996" s="22"/>
      <c r="O1996" s="22"/>
      <c r="P1996" s="22"/>
      <c r="S1996" s="8">
        <f t="shared" si="108"/>
        <v>0</v>
      </c>
      <c r="T1996" s="8">
        <f t="shared" si="109"/>
        <v>11</v>
      </c>
      <c r="U1996" t="s">
        <v>369</v>
      </c>
    </row>
    <row r="1997" spans="1:21" x14ac:dyDescent="0.25">
      <c r="A1997" s="21">
        <v>45626</v>
      </c>
      <c r="B1997" s="21">
        <v>45626</v>
      </c>
      <c r="C1997" s="22" t="s">
        <v>9461</v>
      </c>
      <c r="D1997" s="22" t="s">
        <v>4723</v>
      </c>
      <c r="E1997" s="22" t="s">
        <v>4154</v>
      </c>
      <c r="F1997" s="22" t="s">
        <v>4225</v>
      </c>
      <c r="G1997" s="23">
        <v>0</v>
      </c>
      <c r="H1997" s="23">
        <v>1776294728</v>
      </c>
      <c r="I1997" s="23">
        <v>0</v>
      </c>
      <c r="J1997" s="23">
        <v>0</v>
      </c>
      <c r="K1997" s="22"/>
      <c r="L1997" s="22"/>
      <c r="M1997" s="22"/>
      <c r="N1997" s="22"/>
      <c r="O1997" s="22"/>
      <c r="P1997" s="22"/>
      <c r="S1997" s="8">
        <f t="shared" si="108"/>
        <v>0</v>
      </c>
      <c r="T1997" s="8">
        <f t="shared" si="109"/>
        <v>11</v>
      </c>
      <c r="U1997" t="s">
        <v>369</v>
      </c>
    </row>
    <row r="1998" spans="1:21" x14ac:dyDescent="0.25">
      <c r="A1998" s="21">
        <v>45627</v>
      </c>
      <c r="B1998" s="21">
        <v>45627</v>
      </c>
      <c r="C1998" s="22" t="s">
        <v>11357</v>
      </c>
      <c r="D1998" s="22" t="s">
        <v>11358</v>
      </c>
      <c r="E1998" s="22" t="s">
        <v>4154</v>
      </c>
      <c r="F1998" s="22" t="s">
        <v>603</v>
      </c>
      <c r="G1998" s="23">
        <v>9090909</v>
      </c>
      <c r="H1998" s="23">
        <v>0</v>
      </c>
      <c r="I1998" s="23">
        <v>9090909</v>
      </c>
      <c r="J1998" s="23">
        <v>0</v>
      </c>
      <c r="K1998" s="22"/>
      <c r="L1998" s="22"/>
      <c r="M1998" s="22"/>
      <c r="N1998" s="22"/>
      <c r="O1998" s="22"/>
      <c r="P1998" s="22" t="s">
        <v>891</v>
      </c>
      <c r="S1998" s="8">
        <f t="shared" si="108"/>
        <v>0</v>
      </c>
      <c r="T1998" s="8">
        <f t="shared" si="109"/>
        <v>12</v>
      </c>
      <c r="U1998" t="s">
        <v>369</v>
      </c>
    </row>
    <row r="1999" spans="1:21" x14ac:dyDescent="0.25">
      <c r="A1999" s="21">
        <v>45627</v>
      </c>
      <c r="B1999" s="21">
        <v>45627</v>
      </c>
      <c r="C1999" s="22" t="s">
        <v>11359</v>
      </c>
      <c r="D1999" s="22" t="s">
        <v>11360</v>
      </c>
      <c r="E1999" s="22" t="s">
        <v>4154</v>
      </c>
      <c r="F1999" s="22" t="s">
        <v>603</v>
      </c>
      <c r="G1999" s="23">
        <v>9090909</v>
      </c>
      <c r="H1999" s="23">
        <v>0</v>
      </c>
      <c r="I1999" s="23">
        <v>18181818</v>
      </c>
      <c r="J1999" s="23">
        <v>0</v>
      </c>
      <c r="K1999" s="22"/>
      <c r="L1999" s="22"/>
      <c r="M1999" s="22" t="s">
        <v>3148</v>
      </c>
      <c r="N1999" s="22"/>
      <c r="O1999" s="22"/>
      <c r="P1999" s="22" t="s">
        <v>891</v>
      </c>
      <c r="S1999" s="8" t="str">
        <f t="shared" si="108"/>
        <v>632_Thuongnong</v>
      </c>
      <c r="T1999" s="8">
        <f t="shared" si="109"/>
        <v>12</v>
      </c>
      <c r="U1999" t="s">
        <v>369</v>
      </c>
    </row>
    <row r="2000" spans="1:21" x14ac:dyDescent="0.25">
      <c r="A2000" s="21">
        <v>45632</v>
      </c>
      <c r="B2000" s="21">
        <v>45632</v>
      </c>
      <c r="C2000" s="22" t="s">
        <v>11361</v>
      </c>
      <c r="D2000" s="22" t="s">
        <v>11362</v>
      </c>
      <c r="E2000" s="22" t="s">
        <v>4154</v>
      </c>
      <c r="F2000" s="22" t="s">
        <v>603</v>
      </c>
      <c r="G2000" s="23">
        <v>15000000</v>
      </c>
      <c r="H2000" s="23">
        <v>0</v>
      </c>
      <c r="I2000" s="23">
        <v>33181818</v>
      </c>
      <c r="J2000" s="23">
        <v>0</v>
      </c>
      <c r="K2000" s="22"/>
      <c r="L2000" s="22"/>
      <c r="M2000" s="22" t="s">
        <v>3148</v>
      </c>
      <c r="N2000" s="22" t="s">
        <v>11363</v>
      </c>
      <c r="O2000" s="22" t="s">
        <v>11363</v>
      </c>
      <c r="P2000" s="22"/>
      <c r="S2000" s="8" t="str">
        <f t="shared" si="108"/>
        <v>632_Thuongnong</v>
      </c>
      <c r="T2000" s="8">
        <f t="shared" si="109"/>
        <v>12</v>
      </c>
      <c r="U2000" t="s">
        <v>369</v>
      </c>
    </row>
    <row r="2001" spans="1:21" x14ac:dyDescent="0.25">
      <c r="A2001" s="21">
        <v>45637</v>
      </c>
      <c r="B2001" s="21">
        <v>45637</v>
      </c>
      <c r="C2001" s="22" t="s">
        <v>11364</v>
      </c>
      <c r="D2001" s="22" t="s">
        <v>11365</v>
      </c>
      <c r="E2001" s="22" t="s">
        <v>4154</v>
      </c>
      <c r="F2001" s="22" t="s">
        <v>603</v>
      </c>
      <c r="G2001" s="23">
        <v>36363636</v>
      </c>
      <c r="H2001" s="23">
        <v>0</v>
      </c>
      <c r="I2001" s="23">
        <v>69545454</v>
      </c>
      <c r="J2001" s="23">
        <v>0</v>
      </c>
      <c r="K2001" s="22"/>
      <c r="L2001" s="22"/>
      <c r="M2001" s="22" t="s">
        <v>3148</v>
      </c>
      <c r="N2001" s="22"/>
      <c r="O2001" s="22"/>
      <c r="P2001" s="22"/>
      <c r="S2001" s="8" t="str">
        <f t="shared" si="108"/>
        <v>632_Thuongnong</v>
      </c>
      <c r="T2001" s="8">
        <f t="shared" si="109"/>
        <v>12</v>
      </c>
      <c r="U2001" t="s">
        <v>369</v>
      </c>
    </row>
    <row r="2002" spans="1:21" x14ac:dyDescent="0.25">
      <c r="A2002" s="21">
        <v>45643</v>
      </c>
      <c r="B2002" s="21">
        <v>45643</v>
      </c>
      <c r="C2002" s="22" t="s">
        <v>11366</v>
      </c>
      <c r="D2002" s="22" t="s">
        <v>11367</v>
      </c>
      <c r="E2002" s="22" t="s">
        <v>4154</v>
      </c>
      <c r="F2002" s="22" t="s">
        <v>532</v>
      </c>
      <c r="G2002" s="23">
        <v>5941874</v>
      </c>
      <c r="H2002" s="23">
        <v>0</v>
      </c>
      <c r="I2002" s="23">
        <v>75487328</v>
      </c>
      <c r="J2002" s="23">
        <v>0</v>
      </c>
      <c r="K2002" s="22" t="s">
        <v>6284</v>
      </c>
      <c r="L2002" s="22" t="s">
        <v>6285</v>
      </c>
      <c r="M2002" s="22" t="s">
        <v>11368</v>
      </c>
      <c r="N2002" s="22"/>
      <c r="O2002" s="22"/>
      <c r="P2002" s="22"/>
      <c r="S2002" s="8" t="str">
        <f t="shared" si="108"/>
        <v>632.Lãi</v>
      </c>
      <c r="T2002" s="8">
        <f t="shared" si="109"/>
        <v>12</v>
      </c>
      <c r="U2002" t="s">
        <v>369</v>
      </c>
    </row>
    <row r="2003" spans="1:21" x14ac:dyDescent="0.25">
      <c r="A2003" s="21">
        <v>45650</v>
      </c>
      <c r="B2003" s="21">
        <v>45650</v>
      </c>
      <c r="C2003" s="22" t="s">
        <v>11369</v>
      </c>
      <c r="D2003" s="22" t="s">
        <v>11370</v>
      </c>
      <c r="E2003" s="22" t="s">
        <v>4154</v>
      </c>
      <c r="F2003" s="22" t="s">
        <v>603</v>
      </c>
      <c r="G2003" s="23">
        <v>13636364</v>
      </c>
      <c r="H2003" s="23">
        <v>0</v>
      </c>
      <c r="I2003" s="23">
        <v>89123692</v>
      </c>
      <c r="J2003" s="23">
        <v>0</v>
      </c>
      <c r="K2003" s="22"/>
      <c r="L2003" s="22"/>
      <c r="M2003" s="22" t="s">
        <v>3148</v>
      </c>
      <c r="N2003" s="22" t="s">
        <v>11363</v>
      </c>
      <c r="O2003" s="22" t="s">
        <v>11363</v>
      </c>
      <c r="P2003" s="22"/>
      <c r="S2003" s="8" t="str">
        <f t="shared" si="108"/>
        <v>632_Thuongnong</v>
      </c>
      <c r="T2003" s="8">
        <f t="shared" si="109"/>
        <v>12</v>
      </c>
      <c r="U2003" t="s">
        <v>369</v>
      </c>
    </row>
    <row r="2004" spans="1:21" x14ac:dyDescent="0.25">
      <c r="A2004" s="21">
        <v>45656</v>
      </c>
      <c r="B2004" s="21">
        <v>45656</v>
      </c>
      <c r="C2004" s="22" t="s">
        <v>11371</v>
      </c>
      <c r="D2004" s="22" t="s">
        <v>11372</v>
      </c>
      <c r="E2004" s="22" t="s">
        <v>4154</v>
      </c>
      <c r="F2004" s="22" t="s">
        <v>549</v>
      </c>
      <c r="G2004" s="23">
        <v>32500000</v>
      </c>
      <c r="H2004" s="23">
        <v>0</v>
      </c>
      <c r="I2004" s="23">
        <v>121623692</v>
      </c>
      <c r="J2004" s="23">
        <v>0</v>
      </c>
      <c r="K2004" s="22" t="s">
        <v>11373</v>
      </c>
      <c r="L2004" s="22" t="s">
        <v>11374</v>
      </c>
      <c r="M2004" s="22"/>
      <c r="N2004" s="22" t="s">
        <v>8666</v>
      </c>
      <c r="O2004" s="22" t="s">
        <v>8666</v>
      </c>
      <c r="P2004" s="22" t="s">
        <v>11375</v>
      </c>
      <c r="S2004" s="8">
        <f t="shared" si="108"/>
        <v>0</v>
      </c>
      <c r="T2004" s="8">
        <f t="shared" si="109"/>
        <v>12</v>
      </c>
      <c r="U2004" t="s">
        <v>369</v>
      </c>
    </row>
    <row r="2005" spans="1:21" x14ac:dyDescent="0.25">
      <c r="A2005" s="21">
        <v>45657</v>
      </c>
      <c r="B2005" s="21">
        <v>45657</v>
      </c>
      <c r="C2005" s="22" t="s">
        <v>11376</v>
      </c>
      <c r="D2005" s="22" t="s">
        <v>11377</v>
      </c>
      <c r="E2005" s="22" t="s">
        <v>4154</v>
      </c>
      <c r="F2005" s="22" t="s">
        <v>549</v>
      </c>
      <c r="G2005" s="23">
        <v>24200592</v>
      </c>
      <c r="H2005" s="23">
        <v>0</v>
      </c>
      <c r="I2005" s="23">
        <v>145824284</v>
      </c>
      <c r="J2005" s="23">
        <v>0</v>
      </c>
      <c r="K2005" s="22" t="s">
        <v>3515</v>
      </c>
      <c r="L2005" s="22" t="s">
        <v>3516</v>
      </c>
      <c r="M2005" s="22"/>
      <c r="N2005" s="22" t="s">
        <v>3517</v>
      </c>
      <c r="O2005" s="22" t="s">
        <v>3517</v>
      </c>
      <c r="P2005" s="22" t="s">
        <v>3518</v>
      </c>
      <c r="S2005" s="8">
        <f t="shared" si="108"/>
        <v>0</v>
      </c>
      <c r="T2005" s="8">
        <f t="shared" si="109"/>
        <v>12</v>
      </c>
      <c r="U2005" t="s">
        <v>369</v>
      </c>
    </row>
    <row r="2006" spans="1:21" x14ac:dyDescent="0.25">
      <c r="A2006" s="21">
        <v>45657</v>
      </c>
      <c r="B2006" s="21">
        <v>45657</v>
      </c>
      <c r="C2006" s="22" t="s">
        <v>9765</v>
      </c>
      <c r="D2006" s="22" t="s">
        <v>4423</v>
      </c>
      <c r="E2006" s="22" t="s">
        <v>4154</v>
      </c>
      <c r="F2006" s="22" t="s">
        <v>4409</v>
      </c>
      <c r="G2006" s="58">
        <v>5385271847</v>
      </c>
      <c r="H2006" s="23">
        <v>0</v>
      </c>
      <c r="I2006" s="23">
        <v>5531096131</v>
      </c>
      <c r="J2006" s="23">
        <v>0</v>
      </c>
      <c r="K2006" s="22"/>
      <c r="L2006" s="22"/>
      <c r="M2006" s="22"/>
      <c r="N2006" s="22"/>
      <c r="O2006" s="22"/>
      <c r="P2006" s="22"/>
      <c r="S2006" s="22"/>
    </row>
    <row r="2007" spans="1:21" x14ac:dyDescent="0.25">
      <c r="A2007" s="21">
        <v>45657</v>
      </c>
      <c r="B2007" s="21">
        <v>45657</v>
      </c>
      <c r="C2007" s="22" t="s">
        <v>9765</v>
      </c>
      <c r="D2007" s="22" t="s">
        <v>4723</v>
      </c>
      <c r="E2007" s="22" t="s">
        <v>4154</v>
      </c>
      <c r="F2007" s="22" t="s">
        <v>4225</v>
      </c>
      <c r="G2007" s="23">
        <v>0</v>
      </c>
      <c r="H2007" s="23">
        <v>5385271847</v>
      </c>
      <c r="I2007" s="23">
        <v>145824284</v>
      </c>
      <c r="J2007" s="23">
        <v>0</v>
      </c>
      <c r="K2007" s="22"/>
      <c r="L2007" s="22"/>
      <c r="M2007" s="22"/>
      <c r="N2007" s="22"/>
      <c r="O2007" s="22"/>
      <c r="P2007" s="22"/>
      <c r="S2007" s="22"/>
    </row>
    <row r="2009" spans="1:21" s="159" customFormat="1" x14ac:dyDescent="0.25">
      <c r="C2009" s="234" t="s">
        <v>11378</v>
      </c>
    </row>
    <row r="2010" spans="1:21" ht="21" x14ac:dyDescent="0.25">
      <c r="A2010" s="17" t="s">
        <v>492</v>
      </c>
      <c r="B2010" s="17" t="s">
        <v>493</v>
      </c>
      <c r="C2010" s="18" t="s">
        <v>494</v>
      </c>
      <c r="D2010" s="18" t="s">
        <v>495</v>
      </c>
      <c r="E2010" s="18" t="s">
        <v>496</v>
      </c>
      <c r="F2010" s="18" t="s">
        <v>497</v>
      </c>
      <c r="G2010" s="19" t="s">
        <v>498</v>
      </c>
      <c r="H2010" s="19" t="s">
        <v>499</v>
      </c>
      <c r="I2010" s="19" t="s">
        <v>500</v>
      </c>
      <c r="J2010" s="19" t="s">
        <v>501</v>
      </c>
      <c r="K2010" s="18" t="s">
        <v>10128</v>
      </c>
      <c r="L2010" s="18" t="s">
        <v>10129</v>
      </c>
    </row>
    <row r="2011" spans="1:21" x14ac:dyDescent="0.25">
      <c r="A2011" s="21"/>
      <c r="B2011" s="21"/>
      <c r="C2011" s="22" t="s">
        <v>4430</v>
      </c>
      <c r="D2011" s="22" t="s">
        <v>7894</v>
      </c>
      <c r="E2011" s="22" t="s">
        <v>4409</v>
      </c>
      <c r="F2011" s="22"/>
      <c r="G2011" s="23"/>
      <c r="H2011" s="23"/>
      <c r="I2011" s="23">
        <v>-135419399</v>
      </c>
      <c r="J2011" s="23">
        <v>0</v>
      </c>
      <c r="K2011" s="22"/>
      <c r="L2011" s="22"/>
    </row>
    <row r="2012" spans="1:21" x14ac:dyDescent="0.25">
      <c r="A2012" s="21">
        <v>45625</v>
      </c>
      <c r="B2012" s="21">
        <v>45625</v>
      </c>
      <c r="C2012" s="22" t="s">
        <v>11379</v>
      </c>
      <c r="D2012" s="22" t="s">
        <v>11380</v>
      </c>
      <c r="E2012" s="22" t="s">
        <v>4409</v>
      </c>
      <c r="F2012" s="22" t="s">
        <v>549</v>
      </c>
      <c r="G2012" s="23">
        <v>51971544</v>
      </c>
      <c r="H2012" s="23">
        <v>0</v>
      </c>
      <c r="I2012" s="23">
        <v>-83447855</v>
      </c>
      <c r="J2012" s="23">
        <v>0</v>
      </c>
      <c r="K2012" s="22"/>
      <c r="L2012" s="22"/>
      <c r="S2012" s="8">
        <f>+K2012</f>
        <v>0</v>
      </c>
      <c r="T2012" s="8" t="e">
        <f>+MONTH(#REF!)</f>
        <v>#REF!</v>
      </c>
      <c r="U2012" t="s">
        <v>573</v>
      </c>
    </row>
    <row r="2013" spans="1:21" x14ac:dyDescent="0.25">
      <c r="A2013" s="21">
        <v>45625</v>
      </c>
      <c r="B2013" s="21">
        <v>45625</v>
      </c>
      <c r="C2013" s="22" t="s">
        <v>11381</v>
      </c>
      <c r="D2013" s="22" t="s">
        <v>11382</v>
      </c>
      <c r="E2013" s="22" t="s">
        <v>4409</v>
      </c>
      <c r="F2013" s="22" t="s">
        <v>549</v>
      </c>
      <c r="G2013" s="23">
        <v>56234715</v>
      </c>
      <c r="H2013" s="23">
        <v>0</v>
      </c>
      <c r="I2013" s="23">
        <v>-27213140</v>
      </c>
      <c r="J2013" s="23">
        <v>0</v>
      </c>
      <c r="K2013" s="22"/>
      <c r="L2013" s="22"/>
    </row>
    <row r="2014" spans="1:21" x14ac:dyDescent="0.25">
      <c r="A2014" s="21">
        <v>45625</v>
      </c>
      <c r="B2014" s="21">
        <v>45625</v>
      </c>
      <c r="C2014" s="22" t="s">
        <v>11381</v>
      </c>
      <c r="D2014" s="22" t="s">
        <v>11383</v>
      </c>
      <c r="E2014" s="22" t="s">
        <v>4409</v>
      </c>
      <c r="F2014" s="22" t="s">
        <v>549</v>
      </c>
      <c r="G2014" s="23">
        <v>99870889</v>
      </c>
      <c r="H2014" s="23">
        <v>0</v>
      </c>
      <c r="I2014" s="23">
        <v>72657749</v>
      </c>
      <c r="J2014" s="23">
        <v>0</v>
      </c>
      <c r="K2014" s="22"/>
      <c r="L2014" s="22"/>
    </row>
    <row r="2015" spans="1:21" x14ac:dyDescent="0.25">
      <c r="A2015" s="21">
        <v>45625</v>
      </c>
      <c r="B2015" s="21">
        <v>45625</v>
      </c>
      <c r="C2015" s="22" t="s">
        <v>11381</v>
      </c>
      <c r="D2015" s="22" t="s">
        <v>11384</v>
      </c>
      <c r="E2015" s="22" t="s">
        <v>4409</v>
      </c>
      <c r="F2015" s="22" t="s">
        <v>549</v>
      </c>
      <c r="G2015" s="23">
        <v>39362568</v>
      </c>
      <c r="H2015" s="23">
        <v>0</v>
      </c>
      <c r="I2015" s="23">
        <v>112020317</v>
      </c>
      <c r="J2015" s="23">
        <v>0</v>
      </c>
      <c r="K2015" s="22"/>
      <c r="L2015" s="22"/>
    </row>
    <row r="2016" spans="1:21" x14ac:dyDescent="0.25">
      <c r="A2016" s="21">
        <v>45625</v>
      </c>
      <c r="B2016" s="21">
        <v>45625</v>
      </c>
      <c r="C2016" s="22" t="s">
        <v>11381</v>
      </c>
      <c r="D2016" s="22" t="s">
        <v>11385</v>
      </c>
      <c r="E2016" s="22" t="s">
        <v>4409</v>
      </c>
      <c r="F2016" s="22" t="s">
        <v>549</v>
      </c>
      <c r="G2016" s="23">
        <v>18285580</v>
      </c>
      <c r="H2016" s="23">
        <v>0</v>
      </c>
      <c r="I2016" s="23">
        <v>130305897</v>
      </c>
      <c r="J2016" s="23">
        <v>0</v>
      </c>
      <c r="K2016" s="22"/>
      <c r="L2016" s="22"/>
    </row>
    <row r="2017" spans="1:12" x14ac:dyDescent="0.25">
      <c r="A2017" s="21">
        <v>45625</v>
      </c>
      <c r="B2017" s="21">
        <v>45625</v>
      </c>
      <c r="C2017" s="22" t="s">
        <v>11381</v>
      </c>
      <c r="D2017" s="22" t="s">
        <v>11386</v>
      </c>
      <c r="E2017" s="22" t="s">
        <v>4409</v>
      </c>
      <c r="F2017" s="22" t="s">
        <v>549</v>
      </c>
      <c r="G2017" s="23">
        <v>34562473</v>
      </c>
      <c r="H2017" s="23">
        <v>0</v>
      </c>
      <c r="I2017" s="23">
        <v>164868370</v>
      </c>
      <c r="J2017" s="23">
        <v>0</v>
      </c>
      <c r="K2017" s="22"/>
      <c r="L2017" s="22"/>
    </row>
    <row r="2018" spans="1:12" x14ac:dyDescent="0.25">
      <c r="A2018" s="21">
        <v>45625</v>
      </c>
      <c r="B2018" s="21">
        <v>45625</v>
      </c>
      <c r="C2018" s="22" t="s">
        <v>11381</v>
      </c>
      <c r="D2018" s="22" t="s">
        <v>11387</v>
      </c>
      <c r="E2018" s="22" t="s">
        <v>4409</v>
      </c>
      <c r="F2018" s="22" t="s">
        <v>549</v>
      </c>
      <c r="G2018" s="23">
        <v>13934900</v>
      </c>
      <c r="H2018" s="23">
        <v>0</v>
      </c>
      <c r="I2018" s="23">
        <v>178803270</v>
      </c>
      <c r="J2018" s="23">
        <v>0</v>
      </c>
      <c r="K2018" s="22"/>
      <c r="L2018" s="22"/>
    </row>
    <row r="2019" spans="1:12" x14ac:dyDescent="0.25">
      <c r="A2019" s="21">
        <v>45625</v>
      </c>
      <c r="B2019" s="21">
        <v>45625</v>
      </c>
      <c r="C2019" s="22" t="s">
        <v>11381</v>
      </c>
      <c r="D2019" s="22" t="s">
        <v>11388</v>
      </c>
      <c r="E2019" s="22" t="s">
        <v>4409</v>
      </c>
      <c r="F2019" s="22" t="s">
        <v>549</v>
      </c>
      <c r="G2019" s="23">
        <v>27882949</v>
      </c>
      <c r="H2019" s="23">
        <v>0</v>
      </c>
      <c r="I2019" s="23">
        <v>206686219</v>
      </c>
      <c r="J2019" s="23">
        <v>0</v>
      </c>
      <c r="K2019" s="22"/>
      <c r="L2019" s="22"/>
    </row>
    <row r="2020" spans="1:12" x14ac:dyDescent="0.25">
      <c r="A2020" s="21">
        <v>45625</v>
      </c>
      <c r="B2020" s="21">
        <v>45625</v>
      </c>
      <c r="C2020" s="22" t="s">
        <v>11381</v>
      </c>
      <c r="D2020" s="22" t="s">
        <v>11389</v>
      </c>
      <c r="E2020" s="22" t="s">
        <v>4409</v>
      </c>
      <c r="F2020" s="22" t="s">
        <v>549</v>
      </c>
      <c r="G2020" s="23">
        <v>73939634</v>
      </c>
      <c r="H2020" s="23">
        <v>0</v>
      </c>
      <c r="I2020" s="23">
        <v>280625853</v>
      </c>
      <c r="J2020" s="23">
        <v>0</v>
      </c>
      <c r="K2020" s="22"/>
      <c r="L2020" s="22"/>
    </row>
    <row r="2021" spans="1:12" x14ac:dyDescent="0.25">
      <c r="A2021" s="21">
        <v>45625</v>
      </c>
      <c r="B2021" s="21">
        <v>45625</v>
      </c>
      <c r="C2021" s="22" t="s">
        <v>11381</v>
      </c>
      <c r="D2021" s="22" t="s">
        <v>11390</v>
      </c>
      <c r="E2021" s="22" t="s">
        <v>4409</v>
      </c>
      <c r="F2021" s="22" t="s">
        <v>549</v>
      </c>
      <c r="G2021" s="23">
        <v>35544096</v>
      </c>
      <c r="H2021" s="23">
        <v>0</v>
      </c>
      <c r="I2021" s="23">
        <v>316169949</v>
      </c>
      <c r="J2021" s="23">
        <v>0</v>
      </c>
      <c r="K2021" s="22"/>
      <c r="L2021" s="22"/>
    </row>
    <row r="2022" spans="1:12" x14ac:dyDescent="0.25">
      <c r="A2022" s="21">
        <v>45625</v>
      </c>
      <c r="B2022" s="21">
        <v>45625</v>
      </c>
      <c r="C2022" s="22" t="s">
        <v>11381</v>
      </c>
      <c r="D2022" s="22" t="s">
        <v>11391</v>
      </c>
      <c r="E2022" s="22" t="s">
        <v>4409</v>
      </c>
      <c r="F2022" s="22" t="s">
        <v>549</v>
      </c>
      <c r="G2022" s="23">
        <v>108657705</v>
      </c>
      <c r="H2022" s="23">
        <v>0</v>
      </c>
      <c r="I2022" s="23">
        <v>424827654</v>
      </c>
      <c r="J2022" s="23">
        <v>0</v>
      </c>
      <c r="K2022" s="22"/>
      <c r="L2022" s="22"/>
    </row>
    <row r="2023" spans="1:12" x14ac:dyDescent="0.25">
      <c r="A2023" s="21">
        <v>45625</v>
      </c>
      <c r="B2023" s="21">
        <v>45625</v>
      </c>
      <c r="C2023" s="22" t="s">
        <v>11381</v>
      </c>
      <c r="D2023" s="22" t="s">
        <v>11392</v>
      </c>
      <c r="E2023" s="22" t="s">
        <v>4409</v>
      </c>
      <c r="F2023" s="22" t="s">
        <v>549</v>
      </c>
      <c r="G2023" s="23">
        <v>4265835</v>
      </c>
      <c r="H2023" s="23">
        <v>0</v>
      </c>
      <c r="I2023" s="23">
        <v>429093489</v>
      </c>
      <c r="J2023" s="23">
        <v>0</v>
      </c>
      <c r="K2023" s="22"/>
      <c r="L2023" s="22"/>
    </row>
    <row r="2024" spans="1:12" x14ac:dyDescent="0.25">
      <c r="A2024" s="21">
        <v>45625</v>
      </c>
      <c r="B2024" s="21">
        <v>45625</v>
      </c>
      <c r="C2024" s="22" t="s">
        <v>11381</v>
      </c>
      <c r="D2024" s="22" t="s">
        <v>11393</v>
      </c>
      <c r="E2024" s="22" t="s">
        <v>4409</v>
      </c>
      <c r="F2024" s="22" t="s">
        <v>549</v>
      </c>
      <c r="G2024" s="23">
        <v>131979264</v>
      </c>
      <c r="H2024" s="23">
        <v>0</v>
      </c>
      <c r="I2024" s="23">
        <v>561072753</v>
      </c>
      <c r="J2024" s="23">
        <v>0</v>
      </c>
      <c r="K2024" s="22"/>
      <c r="L2024" s="22"/>
    </row>
    <row r="2025" spans="1:12" x14ac:dyDescent="0.25">
      <c r="A2025" s="21">
        <v>45625</v>
      </c>
      <c r="B2025" s="21">
        <v>45625</v>
      </c>
      <c r="C2025" s="22" t="s">
        <v>11381</v>
      </c>
      <c r="D2025" s="22" t="s">
        <v>11394</v>
      </c>
      <c r="E2025" s="22" t="s">
        <v>4409</v>
      </c>
      <c r="F2025" s="22" t="s">
        <v>549</v>
      </c>
      <c r="G2025" s="23">
        <v>95153442</v>
      </c>
      <c r="H2025" s="23">
        <v>0</v>
      </c>
      <c r="I2025" s="23">
        <v>656226195</v>
      </c>
      <c r="J2025" s="23">
        <v>0</v>
      </c>
      <c r="K2025" s="22"/>
      <c r="L2025" s="22"/>
    </row>
    <row r="2026" spans="1:12" x14ac:dyDescent="0.25">
      <c r="A2026" s="21">
        <v>45625</v>
      </c>
      <c r="B2026" s="21">
        <v>45625</v>
      </c>
      <c r="C2026" s="22" t="s">
        <v>11381</v>
      </c>
      <c r="D2026" s="22" t="s">
        <v>11395</v>
      </c>
      <c r="E2026" s="22" t="s">
        <v>4409</v>
      </c>
      <c r="F2026" s="22" t="s">
        <v>549</v>
      </c>
      <c r="G2026" s="23">
        <v>111444289</v>
      </c>
      <c r="H2026" s="23">
        <v>0</v>
      </c>
      <c r="I2026" s="23">
        <v>767670484</v>
      </c>
      <c r="J2026" s="23">
        <v>0</v>
      </c>
      <c r="K2026" s="22"/>
      <c r="L2026" s="22"/>
    </row>
    <row r="2027" spans="1:12" x14ac:dyDescent="0.25">
      <c r="A2027" s="21">
        <v>45625</v>
      </c>
      <c r="B2027" s="21">
        <v>45625</v>
      </c>
      <c r="C2027" s="22" t="s">
        <v>11381</v>
      </c>
      <c r="D2027" s="22" t="s">
        <v>11396</v>
      </c>
      <c r="E2027" s="22" t="s">
        <v>4409</v>
      </c>
      <c r="F2027" s="22" t="s">
        <v>549</v>
      </c>
      <c r="G2027" s="23">
        <v>8956915</v>
      </c>
      <c r="H2027" s="23">
        <v>0</v>
      </c>
      <c r="I2027" s="23">
        <v>776627399</v>
      </c>
      <c r="J2027" s="23">
        <v>0</v>
      </c>
      <c r="K2027" s="22"/>
      <c r="L2027" s="22"/>
    </row>
    <row r="2028" spans="1:12" x14ac:dyDescent="0.25">
      <c r="A2028" s="21">
        <v>45625</v>
      </c>
      <c r="B2028" s="21">
        <v>45625</v>
      </c>
      <c r="C2028" s="22" t="s">
        <v>11381</v>
      </c>
      <c r="D2028" s="22" t="s">
        <v>11397</v>
      </c>
      <c r="E2028" s="22" t="s">
        <v>4409</v>
      </c>
      <c r="F2028" s="22" t="s">
        <v>549</v>
      </c>
      <c r="G2028" s="23">
        <v>16902848</v>
      </c>
      <c r="H2028" s="23">
        <v>0</v>
      </c>
      <c r="I2028" s="23">
        <v>793530247</v>
      </c>
      <c r="J2028" s="23">
        <v>0</v>
      </c>
      <c r="K2028" s="22"/>
      <c r="L2028" s="22"/>
    </row>
    <row r="2029" spans="1:12" x14ac:dyDescent="0.25">
      <c r="A2029" s="21">
        <v>45625</v>
      </c>
      <c r="B2029" s="21">
        <v>45625</v>
      </c>
      <c r="C2029" s="22" t="s">
        <v>11381</v>
      </c>
      <c r="D2029" s="22" t="s">
        <v>11398</v>
      </c>
      <c r="E2029" s="22" t="s">
        <v>4409</v>
      </c>
      <c r="F2029" s="22" t="s">
        <v>549</v>
      </c>
      <c r="G2029" s="23">
        <v>16521438</v>
      </c>
      <c r="H2029" s="23">
        <v>0</v>
      </c>
      <c r="I2029" s="23">
        <v>810051685</v>
      </c>
      <c r="J2029" s="23">
        <v>0</v>
      </c>
      <c r="K2029" s="22"/>
      <c r="L2029" s="22"/>
    </row>
    <row r="2030" spans="1:12" x14ac:dyDescent="0.25">
      <c r="A2030" s="21">
        <v>45625</v>
      </c>
      <c r="B2030" s="21">
        <v>45625</v>
      </c>
      <c r="C2030" s="22" t="s">
        <v>11381</v>
      </c>
      <c r="D2030" s="22" t="s">
        <v>11399</v>
      </c>
      <c r="E2030" s="22" t="s">
        <v>4409</v>
      </c>
      <c r="F2030" s="22" t="s">
        <v>549</v>
      </c>
      <c r="G2030" s="23">
        <v>21173071</v>
      </c>
      <c r="H2030" s="23">
        <v>0</v>
      </c>
      <c r="I2030" s="23">
        <v>831224756</v>
      </c>
      <c r="J2030" s="23">
        <v>0</v>
      </c>
      <c r="K2030" s="22"/>
      <c r="L2030" s="22"/>
    </row>
    <row r="2031" spans="1:12" x14ac:dyDescent="0.25">
      <c r="A2031" s="21">
        <v>45625</v>
      </c>
      <c r="B2031" s="21">
        <v>45625</v>
      </c>
      <c r="C2031" s="22" t="s">
        <v>11381</v>
      </c>
      <c r="D2031" s="22" t="s">
        <v>11400</v>
      </c>
      <c r="E2031" s="22" t="s">
        <v>4409</v>
      </c>
      <c r="F2031" s="22" t="s">
        <v>549</v>
      </c>
      <c r="G2031" s="23">
        <v>40683645</v>
      </c>
      <c r="H2031" s="23">
        <v>0</v>
      </c>
      <c r="I2031" s="23">
        <v>871908401</v>
      </c>
      <c r="J2031" s="23">
        <v>0</v>
      </c>
      <c r="K2031" s="22"/>
      <c r="L2031" s="22"/>
    </row>
    <row r="2032" spans="1:12" x14ac:dyDescent="0.25">
      <c r="A2032" s="21">
        <v>45625</v>
      </c>
      <c r="B2032" s="21">
        <v>45625</v>
      </c>
      <c r="C2032" s="22" t="s">
        <v>11381</v>
      </c>
      <c r="D2032" s="22" t="s">
        <v>11401</v>
      </c>
      <c r="E2032" s="22" t="s">
        <v>4409</v>
      </c>
      <c r="F2032" s="22" t="s">
        <v>549</v>
      </c>
      <c r="G2032" s="23">
        <v>18915041</v>
      </c>
      <c r="H2032" s="23">
        <v>0</v>
      </c>
      <c r="I2032" s="23">
        <v>890823442</v>
      </c>
      <c r="J2032" s="23">
        <v>0</v>
      </c>
      <c r="K2032" s="22"/>
      <c r="L2032" s="22"/>
    </row>
    <row r="2033" spans="1:12" x14ac:dyDescent="0.25">
      <c r="A2033" s="21">
        <v>45625</v>
      </c>
      <c r="B2033" s="21">
        <v>45625</v>
      </c>
      <c r="C2033" s="22" t="s">
        <v>11381</v>
      </c>
      <c r="D2033" s="22" t="s">
        <v>11402</v>
      </c>
      <c r="E2033" s="22" t="s">
        <v>4409</v>
      </c>
      <c r="F2033" s="22" t="s">
        <v>549</v>
      </c>
      <c r="G2033" s="23">
        <v>46087509</v>
      </c>
      <c r="H2033" s="23">
        <v>0</v>
      </c>
      <c r="I2033" s="23">
        <v>936910951</v>
      </c>
      <c r="J2033" s="23">
        <v>0</v>
      </c>
      <c r="K2033" s="22"/>
      <c r="L2033" s="22"/>
    </row>
    <row r="2034" spans="1:12" x14ac:dyDescent="0.25">
      <c r="A2034" s="21">
        <v>45625</v>
      </c>
      <c r="B2034" s="21">
        <v>45625</v>
      </c>
      <c r="C2034" s="22" t="s">
        <v>11381</v>
      </c>
      <c r="D2034" s="22" t="s">
        <v>11403</v>
      </c>
      <c r="E2034" s="22" t="s">
        <v>4409</v>
      </c>
      <c r="F2034" s="22" t="s">
        <v>549</v>
      </c>
      <c r="G2034" s="23">
        <v>48782207</v>
      </c>
      <c r="H2034" s="23">
        <v>0</v>
      </c>
      <c r="I2034" s="23">
        <v>985693158</v>
      </c>
      <c r="J2034" s="23">
        <v>0</v>
      </c>
      <c r="K2034" s="22"/>
      <c r="L2034" s="22"/>
    </row>
    <row r="2035" spans="1:12" x14ac:dyDescent="0.25">
      <c r="A2035" s="21">
        <v>45625</v>
      </c>
      <c r="B2035" s="21">
        <v>45625</v>
      </c>
      <c r="C2035" s="22" t="s">
        <v>11381</v>
      </c>
      <c r="D2035" s="22" t="s">
        <v>11404</v>
      </c>
      <c r="E2035" s="22" t="s">
        <v>4409</v>
      </c>
      <c r="F2035" s="22" t="s">
        <v>549</v>
      </c>
      <c r="G2035" s="23">
        <v>40722971</v>
      </c>
      <c r="H2035" s="23">
        <v>0</v>
      </c>
      <c r="I2035" s="23">
        <v>1026416129</v>
      </c>
      <c r="J2035" s="23">
        <v>0</v>
      </c>
      <c r="K2035" s="22"/>
      <c r="L2035" s="22"/>
    </row>
    <row r="2036" spans="1:12" x14ac:dyDescent="0.25">
      <c r="A2036" s="21">
        <v>45625</v>
      </c>
      <c r="B2036" s="21">
        <v>45625</v>
      </c>
      <c r="C2036" s="22" t="s">
        <v>11381</v>
      </c>
      <c r="D2036" s="22" t="s">
        <v>11405</v>
      </c>
      <c r="E2036" s="22" t="s">
        <v>4409</v>
      </c>
      <c r="F2036" s="22" t="s">
        <v>549</v>
      </c>
      <c r="G2036" s="23">
        <v>14477681</v>
      </c>
      <c r="H2036" s="23">
        <v>0</v>
      </c>
      <c r="I2036" s="23">
        <v>1040893810</v>
      </c>
      <c r="J2036" s="23">
        <v>0</v>
      </c>
      <c r="K2036" s="22"/>
      <c r="L2036" s="22"/>
    </row>
    <row r="2037" spans="1:12" x14ac:dyDescent="0.25">
      <c r="A2037" s="21">
        <v>45625</v>
      </c>
      <c r="B2037" s="21">
        <v>45625</v>
      </c>
      <c r="C2037" s="22" t="s">
        <v>11381</v>
      </c>
      <c r="D2037" s="22" t="s">
        <v>11406</v>
      </c>
      <c r="E2037" s="22" t="s">
        <v>4409</v>
      </c>
      <c r="F2037" s="22" t="s">
        <v>549</v>
      </c>
      <c r="G2037" s="23">
        <v>124824702</v>
      </c>
      <c r="H2037" s="23">
        <v>0</v>
      </c>
      <c r="I2037" s="23">
        <v>1165718512</v>
      </c>
      <c r="J2037" s="23">
        <v>0</v>
      </c>
      <c r="K2037" s="22"/>
      <c r="L2037" s="22"/>
    </row>
    <row r="2038" spans="1:12" x14ac:dyDescent="0.25">
      <c r="A2038" s="21">
        <v>45625</v>
      </c>
      <c r="B2038" s="21">
        <v>45625</v>
      </c>
      <c r="C2038" s="22" t="s">
        <v>11381</v>
      </c>
      <c r="D2038" s="22" t="s">
        <v>11407</v>
      </c>
      <c r="E2038" s="22" t="s">
        <v>4409</v>
      </c>
      <c r="F2038" s="22" t="s">
        <v>549</v>
      </c>
      <c r="G2038" s="23">
        <v>26472706</v>
      </c>
      <c r="H2038" s="23">
        <v>0</v>
      </c>
      <c r="I2038" s="23">
        <v>1192191218</v>
      </c>
      <c r="J2038" s="23">
        <v>0</v>
      </c>
      <c r="K2038" s="22"/>
      <c r="L2038" s="22"/>
    </row>
    <row r="2039" spans="1:12" x14ac:dyDescent="0.25">
      <c r="A2039" s="21">
        <v>45625</v>
      </c>
      <c r="B2039" s="21">
        <v>45625</v>
      </c>
      <c r="C2039" s="22" t="s">
        <v>11381</v>
      </c>
      <c r="D2039" s="22" t="s">
        <v>11408</v>
      </c>
      <c r="E2039" s="22" t="s">
        <v>4409</v>
      </c>
      <c r="F2039" s="22" t="s">
        <v>549</v>
      </c>
      <c r="G2039" s="23">
        <v>29682233</v>
      </c>
      <c r="H2039" s="23">
        <v>0</v>
      </c>
      <c r="I2039" s="23">
        <v>1221873451</v>
      </c>
      <c r="J2039" s="23">
        <v>0</v>
      </c>
      <c r="K2039" s="22"/>
      <c r="L2039" s="22"/>
    </row>
    <row r="2040" spans="1:12" x14ac:dyDescent="0.25">
      <c r="A2040" s="21">
        <v>45625</v>
      </c>
      <c r="B2040" s="21">
        <v>45625</v>
      </c>
      <c r="C2040" s="22" t="s">
        <v>11409</v>
      </c>
      <c r="D2040" s="22" t="s">
        <v>11410</v>
      </c>
      <c r="E2040" s="22" t="s">
        <v>4409</v>
      </c>
      <c r="F2040" s="22" t="s">
        <v>549</v>
      </c>
      <c r="G2040" s="23">
        <v>8540330</v>
      </c>
      <c r="H2040" s="23">
        <v>0</v>
      </c>
      <c r="I2040" s="23">
        <v>1230413781</v>
      </c>
      <c r="J2040" s="23">
        <v>0</v>
      </c>
      <c r="K2040" s="22"/>
      <c r="L2040" s="22"/>
    </row>
    <row r="2041" spans="1:12" x14ac:dyDescent="0.25">
      <c r="A2041" s="21">
        <v>45625</v>
      </c>
      <c r="B2041" s="21">
        <v>45625</v>
      </c>
      <c r="C2041" s="22" t="s">
        <v>11411</v>
      </c>
      <c r="D2041" s="22" t="s">
        <v>11412</v>
      </c>
      <c r="E2041" s="22" t="s">
        <v>4409</v>
      </c>
      <c r="F2041" s="22" t="s">
        <v>549</v>
      </c>
      <c r="G2041" s="23">
        <v>12298074</v>
      </c>
      <c r="H2041" s="23">
        <v>0</v>
      </c>
      <c r="I2041" s="23">
        <v>1242711855</v>
      </c>
      <c r="J2041" s="23">
        <v>0</v>
      </c>
      <c r="K2041" s="22"/>
      <c r="L2041" s="22"/>
    </row>
    <row r="2042" spans="1:12" x14ac:dyDescent="0.25">
      <c r="A2042" s="21">
        <v>45643</v>
      </c>
      <c r="B2042" s="21">
        <v>45643</v>
      </c>
      <c r="C2042" s="22" t="s">
        <v>11413</v>
      </c>
      <c r="D2042" s="22" t="s">
        <v>11414</v>
      </c>
      <c r="E2042" s="22" t="s">
        <v>4409</v>
      </c>
      <c r="F2042" s="22" t="s">
        <v>549</v>
      </c>
      <c r="G2042" s="23">
        <v>18181818</v>
      </c>
      <c r="H2042" s="23">
        <v>0</v>
      </c>
      <c r="I2042" s="23">
        <v>1260893673</v>
      </c>
      <c r="J2042" s="23">
        <v>0</v>
      </c>
      <c r="K2042" s="22"/>
      <c r="L2042" s="22"/>
    </row>
    <row r="2043" spans="1:12" x14ac:dyDescent="0.25">
      <c r="A2043" s="21">
        <v>45645</v>
      </c>
      <c r="B2043" s="21">
        <v>45645</v>
      </c>
      <c r="C2043" s="22" t="s">
        <v>11415</v>
      </c>
      <c r="D2043" s="22" t="s">
        <v>11416</v>
      </c>
      <c r="E2043" s="22" t="s">
        <v>4409</v>
      </c>
      <c r="F2043" s="22" t="s">
        <v>549</v>
      </c>
      <c r="G2043" s="23">
        <v>856794849</v>
      </c>
      <c r="H2043" s="23">
        <v>0</v>
      </c>
      <c r="I2043" s="23">
        <v>2117688522</v>
      </c>
      <c r="J2043" s="23">
        <v>0</v>
      </c>
      <c r="K2043" s="22"/>
      <c r="L2043" s="22"/>
    </row>
    <row r="2044" spans="1:12" x14ac:dyDescent="0.25">
      <c r="A2044" s="21">
        <v>45653</v>
      </c>
      <c r="B2044" s="21">
        <v>45653</v>
      </c>
      <c r="C2044" s="22" t="s">
        <v>11417</v>
      </c>
      <c r="D2044" s="22" t="s">
        <v>11418</v>
      </c>
      <c r="E2044" s="22" t="s">
        <v>4409</v>
      </c>
      <c r="F2044" s="22" t="s">
        <v>549</v>
      </c>
      <c r="G2044" s="23">
        <v>593791125</v>
      </c>
      <c r="H2044" s="23">
        <v>0</v>
      </c>
      <c r="I2044" s="23">
        <v>2711479647</v>
      </c>
      <c r="J2044" s="23">
        <v>0</v>
      </c>
      <c r="K2044" s="22"/>
      <c r="L2044" s="22"/>
    </row>
    <row r="2045" spans="1:12" x14ac:dyDescent="0.25">
      <c r="A2045" s="21">
        <v>45653</v>
      </c>
      <c r="B2045" s="21">
        <v>45653</v>
      </c>
      <c r="C2045" s="22" t="s">
        <v>11417</v>
      </c>
      <c r="D2045" s="22" t="s">
        <v>11419</v>
      </c>
      <c r="E2045" s="22" t="s">
        <v>4409</v>
      </c>
      <c r="F2045" s="22" t="s">
        <v>549</v>
      </c>
      <c r="G2045" s="23">
        <v>556503500</v>
      </c>
      <c r="H2045" s="23">
        <v>0</v>
      </c>
      <c r="I2045" s="23">
        <v>3267983147</v>
      </c>
      <c r="J2045" s="23">
        <v>0</v>
      </c>
      <c r="K2045" s="22"/>
      <c r="L2045" s="22"/>
    </row>
    <row r="2046" spans="1:12" x14ac:dyDescent="0.25">
      <c r="A2046" s="21">
        <v>45654</v>
      </c>
      <c r="B2046" s="21">
        <v>45654</v>
      </c>
      <c r="C2046" s="22" t="s">
        <v>11420</v>
      </c>
      <c r="D2046" s="22" t="s">
        <v>11421</v>
      </c>
      <c r="E2046" s="22" t="s">
        <v>4409</v>
      </c>
      <c r="F2046" s="22" t="s">
        <v>549</v>
      </c>
      <c r="G2046" s="23">
        <v>529561879</v>
      </c>
      <c r="H2046" s="23">
        <v>0</v>
      </c>
      <c r="I2046" s="23">
        <v>3797545026</v>
      </c>
      <c r="J2046" s="23">
        <v>0</v>
      </c>
      <c r="K2046" s="22"/>
      <c r="L2046" s="22"/>
    </row>
    <row r="2047" spans="1:12" x14ac:dyDescent="0.25">
      <c r="A2047" s="21">
        <v>45654</v>
      </c>
      <c r="B2047" s="21">
        <v>45654</v>
      </c>
      <c r="C2047" s="22" t="s">
        <v>11420</v>
      </c>
      <c r="D2047" s="22" t="s">
        <v>11422</v>
      </c>
      <c r="E2047" s="22" t="s">
        <v>4409</v>
      </c>
      <c r="F2047" s="22" t="s">
        <v>549</v>
      </c>
      <c r="G2047" s="23">
        <v>562456832</v>
      </c>
      <c r="H2047" s="23">
        <v>0</v>
      </c>
      <c r="I2047" s="23">
        <v>4360001858</v>
      </c>
      <c r="J2047" s="23">
        <v>0</v>
      </c>
      <c r="K2047" s="22"/>
      <c r="L2047" s="22"/>
    </row>
    <row r="2048" spans="1:12" x14ac:dyDescent="0.25">
      <c r="A2048" s="21">
        <v>45654</v>
      </c>
      <c r="B2048" s="21">
        <v>45654</v>
      </c>
      <c r="C2048" s="22" t="s">
        <v>11423</v>
      </c>
      <c r="D2048" s="22" t="s">
        <v>11424</v>
      </c>
      <c r="E2048" s="22" t="s">
        <v>4409</v>
      </c>
      <c r="F2048" s="22" t="s">
        <v>549</v>
      </c>
      <c r="G2048" s="23">
        <v>102722119</v>
      </c>
      <c r="H2048" s="23">
        <v>0</v>
      </c>
      <c r="I2048" s="23">
        <v>4462723977</v>
      </c>
      <c r="J2048" s="23">
        <v>0</v>
      </c>
      <c r="K2048" s="22"/>
      <c r="L2048" s="22"/>
    </row>
    <row r="2049" spans="1:12" x14ac:dyDescent="0.25">
      <c r="A2049" s="21">
        <v>45654</v>
      </c>
      <c r="B2049" s="21">
        <v>45654</v>
      </c>
      <c r="C2049" s="22" t="s">
        <v>11425</v>
      </c>
      <c r="D2049" s="22" t="s">
        <v>11426</v>
      </c>
      <c r="E2049" s="22" t="s">
        <v>4409</v>
      </c>
      <c r="F2049" s="22" t="s">
        <v>549</v>
      </c>
      <c r="G2049" s="23">
        <v>79143553</v>
      </c>
      <c r="H2049" s="23">
        <v>0</v>
      </c>
      <c r="I2049" s="23">
        <v>4541867530</v>
      </c>
      <c r="J2049" s="23">
        <v>0</v>
      </c>
      <c r="K2049" s="22"/>
      <c r="L2049" s="22"/>
    </row>
    <row r="2050" spans="1:12" x14ac:dyDescent="0.25">
      <c r="A2050" s="21">
        <v>45654</v>
      </c>
      <c r="B2050" s="21">
        <v>45654</v>
      </c>
      <c r="C2050" s="22" t="s">
        <v>11425</v>
      </c>
      <c r="D2050" s="22" t="s">
        <v>11427</v>
      </c>
      <c r="E2050" s="22" t="s">
        <v>4409</v>
      </c>
      <c r="F2050" s="22" t="s">
        <v>549</v>
      </c>
      <c r="G2050" s="23">
        <v>85068947</v>
      </c>
      <c r="H2050" s="23">
        <v>0</v>
      </c>
      <c r="I2050" s="23">
        <v>4626936477</v>
      </c>
      <c r="J2050" s="23">
        <v>0</v>
      </c>
      <c r="K2050" s="22"/>
      <c r="L2050" s="22"/>
    </row>
    <row r="2051" spans="1:12" x14ac:dyDescent="0.25">
      <c r="A2051" s="21">
        <v>45654</v>
      </c>
      <c r="B2051" s="21">
        <v>45654</v>
      </c>
      <c r="C2051" s="22" t="s">
        <v>11425</v>
      </c>
      <c r="D2051" s="22" t="s">
        <v>11428</v>
      </c>
      <c r="E2051" s="22" t="s">
        <v>4409</v>
      </c>
      <c r="F2051" s="22" t="s">
        <v>549</v>
      </c>
      <c r="G2051" s="23">
        <v>90402947</v>
      </c>
      <c r="H2051" s="23">
        <v>0</v>
      </c>
      <c r="I2051" s="23">
        <v>4717339424</v>
      </c>
      <c r="J2051" s="23">
        <v>0</v>
      </c>
      <c r="K2051" s="22"/>
      <c r="L2051" s="22"/>
    </row>
    <row r="2052" spans="1:12" x14ac:dyDescent="0.25">
      <c r="A2052" s="21">
        <v>45654</v>
      </c>
      <c r="B2052" s="21">
        <v>45654</v>
      </c>
      <c r="C2052" s="22" t="s">
        <v>11425</v>
      </c>
      <c r="D2052" s="22" t="s">
        <v>11429</v>
      </c>
      <c r="E2052" s="22" t="s">
        <v>4409</v>
      </c>
      <c r="F2052" s="22" t="s">
        <v>549</v>
      </c>
      <c r="G2052" s="23">
        <v>71540421</v>
      </c>
      <c r="H2052" s="23">
        <v>0</v>
      </c>
      <c r="I2052" s="23">
        <v>4788879845</v>
      </c>
      <c r="J2052" s="23">
        <v>0</v>
      </c>
      <c r="K2052" s="22"/>
      <c r="L2052" s="22"/>
    </row>
    <row r="2053" spans="1:12" x14ac:dyDescent="0.25">
      <c r="A2053" s="21">
        <v>45654</v>
      </c>
      <c r="B2053" s="21">
        <v>45654</v>
      </c>
      <c r="C2053" s="22" t="s">
        <v>11430</v>
      </c>
      <c r="D2053" s="22" t="s">
        <v>11431</v>
      </c>
      <c r="E2053" s="22" t="s">
        <v>4409</v>
      </c>
      <c r="F2053" s="22" t="s">
        <v>549</v>
      </c>
      <c r="G2053" s="23">
        <v>404763750</v>
      </c>
      <c r="H2053" s="23">
        <v>0</v>
      </c>
      <c r="I2053" s="23">
        <v>5193643595</v>
      </c>
      <c r="J2053" s="23">
        <v>0</v>
      </c>
      <c r="K2053" s="22"/>
      <c r="L2053" s="22"/>
    </row>
    <row r="2054" spans="1:12" x14ac:dyDescent="0.25">
      <c r="A2054" s="21">
        <v>45654</v>
      </c>
      <c r="B2054" s="21">
        <v>45654</v>
      </c>
      <c r="C2054" s="22" t="s">
        <v>11432</v>
      </c>
      <c r="D2054" s="22" t="s">
        <v>11433</v>
      </c>
      <c r="E2054" s="22" t="s">
        <v>4409</v>
      </c>
      <c r="F2054" s="22" t="s">
        <v>549</v>
      </c>
      <c r="G2054" s="23">
        <v>81879588</v>
      </c>
      <c r="H2054" s="23">
        <v>0</v>
      </c>
      <c r="I2054" s="23">
        <v>5275523183</v>
      </c>
      <c r="J2054" s="23">
        <v>0</v>
      </c>
      <c r="K2054" s="22"/>
      <c r="L2054" s="22"/>
    </row>
    <row r="2055" spans="1:12" x14ac:dyDescent="0.25">
      <c r="A2055" s="21">
        <v>45654</v>
      </c>
      <c r="B2055" s="21">
        <v>45654</v>
      </c>
      <c r="C2055" s="22" t="s">
        <v>11434</v>
      </c>
      <c r="D2055" s="22" t="s">
        <v>11435</v>
      </c>
      <c r="E2055" s="22" t="s">
        <v>4409</v>
      </c>
      <c r="F2055" s="22" t="s">
        <v>549</v>
      </c>
      <c r="G2055" s="23">
        <v>68891122</v>
      </c>
      <c r="H2055" s="23">
        <v>0</v>
      </c>
      <c r="I2055" s="23">
        <v>5344414305</v>
      </c>
      <c r="J2055" s="23">
        <v>0</v>
      </c>
      <c r="K2055" s="22"/>
      <c r="L2055" s="22"/>
    </row>
    <row r="2056" spans="1:12" x14ac:dyDescent="0.25">
      <c r="A2056" s="21">
        <v>45654</v>
      </c>
      <c r="B2056" s="21">
        <v>45654</v>
      </c>
      <c r="C2056" s="22" t="s">
        <v>11436</v>
      </c>
      <c r="D2056" s="22" t="s">
        <v>11437</v>
      </c>
      <c r="E2056" s="22" t="s">
        <v>4409</v>
      </c>
      <c r="F2056" s="22" t="s">
        <v>549</v>
      </c>
      <c r="G2056" s="23">
        <v>69339441</v>
      </c>
      <c r="H2056" s="23">
        <v>0</v>
      </c>
      <c r="I2056" s="23">
        <v>5413753746</v>
      </c>
      <c r="J2056" s="23">
        <v>0</v>
      </c>
      <c r="K2056" s="22"/>
      <c r="L2056" s="22"/>
    </row>
    <row r="2057" spans="1:12" x14ac:dyDescent="0.25">
      <c r="A2057" s="21">
        <v>45654</v>
      </c>
      <c r="B2057" s="21">
        <v>45654</v>
      </c>
      <c r="C2057" s="22" t="s">
        <v>11436</v>
      </c>
      <c r="D2057" s="22" t="s">
        <v>11438</v>
      </c>
      <c r="E2057" s="22" t="s">
        <v>4409</v>
      </c>
      <c r="F2057" s="22" t="s">
        <v>549</v>
      </c>
      <c r="G2057" s="23">
        <v>42860756</v>
      </c>
      <c r="H2057" s="23">
        <v>0</v>
      </c>
      <c r="I2057" s="23">
        <v>5456614502</v>
      </c>
      <c r="J2057" s="23">
        <v>0</v>
      </c>
      <c r="K2057" s="22"/>
      <c r="L2057" s="22"/>
    </row>
    <row r="2058" spans="1:12" x14ac:dyDescent="0.25">
      <c r="A2058" s="21">
        <v>45654</v>
      </c>
      <c r="B2058" s="21">
        <v>45654</v>
      </c>
      <c r="C2058" s="22" t="s">
        <v>11436</v>
      </c>
      <c r="D2058" s="22" t="s">
        <v>11439</v>
      </c>
      <c r="E2058" s="22" t="s">
        <v>4409</v>
      </c>
      <c r="F2058" s="22" t="s">
        <v>549</v>
      </c>
      <c r="G2058" s="23">
        <v>53702705</v>
      </c>
      <c r="H2058" s="23">
        <v>0</v>
      </c>
      <c r="I2058" s="23">
        <v>5510317207</v>
      </c>
      <c r="J2058" s="23">
        <v>0</v>
      </c>
      <c r="K2058" s="22"/>
      <c r="L2058" s="22"/>
    </row>
    <row r="2059" spans="1:12" x14ac:dyDescent="0.25">
      <c r="A2059" s="21">
        <v>45654</v>
      </c>
      <c r="B2059" s="21">
        <v>45654</v>
      </c>
      <c r="C2059" s="22" t="s">
        <v>11436</v>
      </c>
      <c r="D2059" s="22" t="s">
        <v>11440</v>
      </c>
      <c r="E2059" s="22" t="s">
        <v>4409</v>
      </c>
      <c r="F2059" s="22" t="s">
        <v>549</v>
      </c>
      <c r="G2059" s="23">
        <v>64478499</v>
      </c>
      <c r="H2059" s="23">
        <v>0</v>
      </c>
      <c r="I2059" s="23">
        <v>5574795706</v>
      </c>
      <c r="J2059" s="23">
        <v>0</v>
      </c>
      <c r="K2059" s="22"/>
      <c r="L2059" s="22"/>
    </row>
    <row r="2060" spans="1:12" x14ac:dyDescent="0.25">
      <c r="A2060" s="21">
        <v>45654</v>
      </c>
      <c r="B2060" s="21">
        <v>45654</v>
      </c>
      <c r="C2060" s="22" t="s">
        <v>11436</v>
      </c>
      <c r="D2060" s="22" t="s">
        <v>11441</v>
      </c>
      <c r="E2060" s="22" t="s">
        <v>4409</v>
      </c>
      <c r="F2060" s="22" t="s">
        <v>549</v>
      </c>
      <c r="G2060" s="23">
        <v>55769405</v>
      </c>
      <c r="H2060" s="23">
        <v>0</v>
      </c>
      <c r="I2060" s="23">
        <v>5630565111</v>
      </c>
      <c r="J2060" s="23">
        <v>0</v>
      </c>
      <c r="K2060" s="22"/>
      <c r="L2060" s="22"/>
    </row>
    <row r="2061" spans="1:12" x14ac:dyDescent="0.25">
      <c r="A2061" s="21">
        <v>45654</v>
      </c>
      <c r="B2061" s="21">
        <v>45654</v>
      </c>
      <c r="C2061" s="22" t="s">
        <v>11436</v>
      </c>
      <c r="D2061" s="22" t="s">
        <v>11442</v>
      </c>
      <c r="E2061" s="22" t="s">
        <v>4409</v>
      </c>
      <c r="F2061" s="22" t="s">
        <v>549</v>
      </c>
      <c r="G2061" s="23">
        <v>59642817</v>
      </c>
      <c r="H2061" s="23">
        <v>0</v>
      </c>
      <c r="I2061" s="23">
        <v>5690207928</v>
      </c>
      <c r="J2061" s="23">
        <v>0</v>
      </c>
      <c r="K2061" s="22"/>
      <c r="L2061" s="22"/>
    </row>
    <row r="2062" spans="1:12" x14ac:dyDescent="0.25">
      <c r="A2062" s="21">
        <v>45654</v>
      </c>
      <c r="B2062" s="21">
        <v>45654</v>
      </c>
      <c r="C2062" s="22" t="s">
        <v>11443</v>
      </c>
      <c r="D2062" s="22" t="s">
        <v>11444</v>
      </c>
      <c r="E2062" s="22" t="s">
        <v>4409</v>
      </c>
      <c r="F2062" s="22" t="s">
        <v>549</v>
      </c>
      <c r="G2062" s="23">
        <v>55132418</v>
      </c>
      <c r="H2062" s="23">
        <v>0</v>
      </c>
      <c r="I2062" s="23">
        <v>5745340346</v>
      </c>
      <c r="J2062" s="23">
        <v>0</v>
      </c>
      <c r="K2062" s="22"/>
      <c r="L2062" s="22"/>
    </row>
    <row r="2063" spans="1:12" x14ac:dyDescent="0.25">
      <c r="A2063" s="21">
        <v>45654</v>
      </c>
      <c r="B2063" s="21">
        <v>45654</v>
      </c>
      <c r="C2063" s="22" t="s">
        <v>11445</v>
      </c>
      <c r="D2063" s="22" t="s">
        <v>11446</v>
      </c>
      <c r="E2063" s="22" t="s">
        <v>4409</v>
      </c>
      <c r="F2063" s="22" t="s">
        <v>549</v>
      </c>
      <c r="G2063" s="23">
        <v>513612990</v>
      </c>
      <c r="H2063" s="23">
        <v>0</v>
      </c>
      <c r="I2063" s="23">
        <v>6258953336</v>
      </c>
      <c r="J2063" s="23">
        <v>0</v>
      </c>
      <c r="K2063" s="22"/>
      <c r="L2063" s="22"/>
    </row>
    <row r="2064" spans="1:12" x14ac:dyDescent="0.25">
      <c r="A2064" s="21">
        <v>45656</v>
      </c>
      <c r="B2064" s="21">
        <v>45656</v>
      </c>
      <c r="C2064" s="22" t="s">
        <v>11447</v>
      </c>
      <c r="D2064" s="22" t="s">
        <v>11448</v>
      </c>
      <c r="E2064" s="22" t="s">
        <v>4409</v>
      </c>
      <c r="F2064" s="22" t="s">
        <v>549</v>
      </c>
      <c r="G2064" s="23">
        <v>78276872</v>
      </c>
      <c r="H2064" s="23">
        <v>0</v>
      </c>
      <c r="I2064" s="23">
        <v>6337230208</v>
      </c>
      <c r="J2064" s="23">
        <v>0</v>
      </c>
      <c r="K2064" s="22"/>
      <c r="L2064" s="22"/>
    </row>
    <row r="2065" spans="1:12" x14ac:dyDescent="0.25">
      <c r="A2065" s="21">
        <v>45656</v>
      </c>
      <c r="B2065" s="21">
        <v>45656</v>
      </c>
      <c r="C2065" s="22" t="s">
        <v>11447</v>
      </c>
      <c r="D2065" s="22" t="s">
        <v>11449</v>
      </c>
      <c r="E2065" s="22" t="s">
        <v>4409</v>
      </c>
      <c r="F2065" s="22" t="s">
        <v>549</v>
      </c>
      <c r="G2065" s="23">
        <v>84422649</v>
      </c>
      <c r="H2065" s="23">
        <v>0</v>
      </c>
      <c r="I2065" s="23">
        <v>6421652857</v>
      </c>
      <c r="J2065" s="23">
        <v>0</v>
      </c>
      <c r="K2065" s="22"/>
      <c r="L2065" s="22"/>
    </row>
    <row r="2066" spans="1:12" x14ac:dyDescent="0.25">
      <c r="A2066" s="21">
        <v>45656</v>
      </c>
      <c r="B2066" s="21">
        <v>45656</v>
      </c>
      <c r="C2066" s="22" t="s">
        <v>11447</v>
      </c>
      <c r="D2066" s="22" t="s">
        <v>11450</v>
      </c>
      <c r="E2066" s="22" t="s">
        <v>4409</v>
      </c>
      <c r="F2066" s="22" t="s">
        <v>549</v>
      </c>
      <c r="G2066" s="23">
        <v>74778403</v>
      </c>
      <c r="H2066" s="23">
        <v>0</v>
      </c>
      <c r="I2066" s="23">
        <v>6496431260</v>
      </c>
      <c r="J2066" s="23">
        <v>0</v>
      </c>
      <c r="K2066" s="22"/>
      <c r="L2066" s="22"/>
    </row>
    <row r="2067" spans="1:12" x14ac:dyDescent="0.25">
      <c r="A2067" s="21">
        <v>45656</v>
      </c>
      <c r="B2067" s="21">
        <v>45656</v>
      </c>
      <c r="C2067" s="22" t="s">
        <v>11451</v>
      </c>
      <c r="D2067" s="22" t="s">
        <v>11452</v>
      </c>
      <c r="E2067" s="22" t="s">
        <v>4409</v>
      </c>
      <c r="F2067" s="22" t="s">
        <v>549</v>
      </c>
      <c r="G2067" s="23">
        <v>31190093</v>
      </c>
      <c r="H2067" s="23">
        <v>0</v>
      </c>
      <c r="I2067" s="23">
        <v>6527621353</v>
      </c>
      <c r="J2067" s="23">
        <v>0</v>
      </c>
      <c r="K2067" s="22"/>
      <c r="L2067" s="22"/>
    </row>
    <row r="2068" spans="1:12" x14ac:dyDescent="0.25">
      <c r="A2068" s="21">
        <v>45656</v>
      </c>
      <c r="B2068" s="21">
        <v>45656</v>
      </c>
      <c r="C2068" s="22" t="s">
        <v>11451</v>
      </c>
      <c r="D2068" s="22" t="s">
        <v>11453</v>
      </c>
      <c r="E2068" s="22" t="s">
        <v>4409</v>
      </c>
      <c r="F2068" s="22" t="s">
        <v>549</v>
      </c>
      <c r="G2068" s="23">
        <v>61139415</v>
      </c>
      <c r="H2068" s="23">
        <v>0</v>
      </c>
      <c r="I2068" s="23">
        <v>6588760768</v>
      </c>
      <c r="J2068" s="23">
        <v>0</v>
      </c>
      <c r="K2068" s="22"/>
      <c r="L2068" s="22"/>
    </row>
    <row r="2069" spans="1:12" x14ac:dyDescent="0.25">
      <c r="A2069" s="21">
        <v>45656</v>
      </c>
      <c r="B2069" s="21">
        <v>45656</v>
      </c>
      <c r="C2069" s="22" t="s">
        <v>11454</v>
      </c>
      <c r="D2069" s="22" t="s">
        <v>11455</v>
      </c>
      <c r="E2069" s="22" t="s">
        <v>4409</v>
      </c>
      <c r="F2069" s="22" t="s">
        <v>549</v>
      </c>
      <c r="G2069" s="23">
        <v>40651969</v>
      </c>
      <c r="H2069" s="23">
        <v>0</v>
      </c>
      <c r="I2069" s="23">
        <v>6629412737</v>
      </c>
      <c r="J2069" s="23">
        <v>0</v>
      </c>
      <c r="K2069" s="22"/>
      <c r="L2069" s="22"/>
    </row>
    <row r="2070" spans="1:12" x14ac:dyDescent="0.25">
      <c r="A2070" s="21">
        <v>45656</v>
      </c>
      <c r="B2070" s="21">
        <v>45656</v>
      </c>
      <c r="C2070" s="22" t="s">
        <v>11456</v>
      </c>
      <c r="D2070" s="22" t="s">
        <v>11457</v>
      </c>
      <c r="E2070" s="22" t="s">
        <v>4409</v>
      </c>
      <c r="F2070" s="22" t="s">
        <v>549</v>
      </c>
      <c r="G2070" s="23">
        <v>59697545</v>
      </c>
      <c r="H2070" s="23">
        <v>0</v>
      </c>
      <c r="I2070" s="23">
        <v>6689110282</v>
      </c>
      <c r="J2070" s="23">
        <v>0</v>
      </c>
      <c r="K2070" s="22"/>
      <c r="L2070" s="22"/>
    </row>
    <row r="2071" spans="1:12" x14ac:dyDescent="0.25">
      <c r="A2071" s="21">
        <v>45656</v>
      </c>
      <c r="B2071" s="21">
        <v>45656</v>
      </c>
      <c r="C2071" s="22" t="s">
        <v>11458</v>
      </c>
      <c r="D2071" s="22" t="s">
        <v>11459</v>
      </c>
      <c r="E2071" s="22" t="s">
        <v>4409</v>
      </c>
      <c r="F2071" s="22" t="s">
        <v>549</v>
      </c>
      <c r="G2071" s="23">
        <v>400939639</v>
      </c>
      <c r="H2071" s="23">
        <v>0</v>
      </c>
      <c r="I2071" s="23">
        <v>7090049921</v>
      </c>
      <c r="J2071" s="23">
        <v>0</v>
      </c>
      <c r="K2071" s="22"/>
      <c r="L2071" s="22"/>
    </row>
    <row r="2072" spans="1:12" x14ac:dyDescent="0.25">
      <c r="A2072" s="21">
        <v>45656</v>
      </c>
      <c r="B2072" s="21">
        <v>45656</v>
      </c>
      <c r="C2072" s="22" t="s">
        <v>11460</v>
      </c>
      <c r="D2072" s="22" t="s">
        <v>11461</v>
      </c>
      <c r="E2072" s="22" t="s">
        <v>4409</v>
      </c>
      <c r="F2072" s="22" t="s">
        <v>549</v>
      </c>
      <c r="G2072" s="23">
        <v>103045680</v>
      </c>
      <c r="H2072" s="23">
        <v>0</v>
      </c>
      <c r="I2072" s="23">
        <v>7193095601</v>
      </c>
      <c r="J2072" s="23">
        <v>0</v>
      </c>
      <c r="K2072" s="22"/>
      <c r="L2072" s="22"/>
    </row>
    <row r="2073" spans="1:12" x14ac:dyDescent="0.25">
      <c r="A2073" s="21">
        <v>45656</v>
      </c>
      <c r="B2073" s="21">
        <v>45656</v>
      </c>
      <c r="C2073" s="22" t="s">
        <v>11462</v>
      </c>
      <c r="D2073" s="22" t="s">
        <v>11463</v>
      </c>
      <c r="E2073" s="22" t="s">
        <v>4409</v>
      </c>
      <c r="F2073" s="22" t="s">
        <v>549</v>
      </c>
      <c r="G2073" s="23">
        <v>93052190</v>
      </c>
      <c r="H2073" s="23">
        <v>0</v>
      </c>
      <c r="I2073" s="23">
        <v>7286147791</v>
      </c>
      <c r="J2073" s="23">
        <v>0</v>
      </c>
      <c r="K2073" s="22"/>
      <c r="L2073" s="22"/>
    </row>
    <row r="2074" spans="1:12" x14ac:dyDescent="0.25">
      <c r="A2074" s="21">
        <v>45656</v>
      </c>
      <c r="B2074" s="21">
        <v>45656</v>
      </c>
      <c r="C2074" s="22" t="s">
        <v>11464</v>
      </c>
      <c r="D2074" s="22" t="s">
        <v>11465</v>
      </c>
      <c r="E2074" s="22" t="s">
        <v>4409</v>
      </c>
      <c r="F2074" s="22" t="s">
        <v>549</v>
      </c>
      <c r="G2074" s="23">
        <v>78619649</v>
      </c>
      <c r="H2074" s="23">
        <v>0</v>
      </c>
      <c r="I2074" s="23">
        <v>7364767440</v>
      </c>
      <c r="J2074" s="23">
        <v>0</v>
      </c>
      <c r="K2074" s="22"/>
      <c r="L2074" s="22"/>
    </row>
    <row r="2075" spans="1:12" x14ac:dyDescent="0.25">
      <c r="A2075" s="21">
        <v>45656</v>
      </c>
      <c r="B2075" s="21">
        <v>45656</v>
      </c>
      <c r="C2075" s="22" t="s">
        <v>11466</v>
      </c>
      <c r="D2075" s="22" t="s">
        <v>11467</v>
      </c>
      <c r="E2075" s="22" t="s">
        <v>4409</v>
      </c>
      <c r="F2075" s="22" t="s">
        <v>549</v>
      </c>
      <c r="G2075" s="23">
        <v>232763243</v>
      </c>
      <c r="H2075" s="23">
        <v>0</v>
      </c>
      <c r="I2075" s="23">
        <v>7597530683</v>
      </c>
      <c r="J2075" s="23">
        <v>0</v>
      </c>
      <c r="K2075" s="22"/>
      <c r="L2075" s="22"/>
    </row>
    <row r="2076" spans="1:12" x14ac:dyDescent="0.25">
      <c r="A2076" s="21">
        <v>45656</v>
      </c>
      <c r="B2076" s="21">
        <v>45656</v>
      </c>
      <c r="C2076" s="22" t="s">
        <v>11466</v>
      </c>
      <c r="D2076" s="22" t="s">
        <v>11468</v>
      </c>
      <c r="E2076" s="22" t="s">
        <v>4409</v>
      </c>
      <c r="F2076" s="22" t="s">
        <v>549</v>
      </c>
      <c r="G2076" s="23">
        <v>86161922</v>
      </c>
      <c r="H2076" s="23">
        <v>0</v>
      </c>
      <c r="I2076" s="23">
        <v>7683692605</v>
      </c>
      <c r="J2076" s="23">
        <v>0</v>
      </c>
      <c r="K2076" s="22"/>
      <c r="L2076" s="22"/>
    </row>
    <row r="2077" spans="1:12" x14ac:dyDescent="0.25">
      <c r="A2077" s="21">
        <v>45656</v>
      </c>
      <c r="B2077" s="21">
        <v>45656</v>
      </c>
      <c r="C2077" s="22" t="s">
        <v>11469</v>
      </c>
      <c r="D2077" s="22" t="s">
        <v>11470</v>
      </c>
      <c r="E2077" s="22" t="s">
        <v>4409</v>
      </c>
      <c r="F2077" s="22" t="s">
        <v>549</v>
      </c>
      <c r="G2077" s="23">
        <v>61340439</v>
      </c>
      <c r="H2077" s="23">
        <v>0</v>
      </c>
      <c r="I2077" s="23">
        <v>7745033044</v>
      </c>
      <c r="J2077" s="23">
        <v>0</v>
      </c>
      <c r="K2077" s="22"/>
      <c r="L2077" s="22"/>
    </row>
    <row r="2078" spans="1:12" x14ac:dyDescent="0.25">
      <c r="A2078" s="21">
        <v>45656</v>
      </c>
      <c r="B2078" s="21">
        <v>45656</v>
      </c>
      <c r="C2078" s="22" t="s">
        <v>11471</v>
      </c>
      <c r="D2078" s="22" t="s">
        <v>6053</v>
      </c>
      <c r="E2078" s="22" t="s">
        <v>4409</v>
      </c>
      <c r="F2078" s="22" t="s">
        <v>549</v>
      </c>
      <c r="G2078" s="23">
        <v>47399960</v>
      </c>
      <c r="H2078" s="23">
        <v>0</v>
      </c>
      <c r="I2078" s="23">
        <v>7792433004</v>
      </c>
      <c r="J2078" s="23">
        <v>0</v>
      </c>
      <c r="K2078" s="22"/>
      <c r="L2078" s="22"/>
    </row>
    <row r="2079" spans="1:12" x14ac:dyDescent="0.25">
      <c r="A2079" s="21">
        <v>45656</v>
      </c>
      <c r="B2079" s="21">
        <v>45656</v>
      </c>
      <c r="C2079" s="22" t="s">
        <v>11471</v>
      </c>
      <c r="D2079" s="22" t="s">
        <v>6054</v>
      </c>
      <c r="E2079" s="22" t="s">
        <v>4409</v>
      </c>
      <c r="F2079" s="22" t="s">
        <v>549</v>
      </c>
      <c r="G2079" s="23">
        <v>45512969</v>
      </c>
      <c r="H2079" s="23">
        <v>0</v>
      </c>
      <c r="I2079" s="23">
        <v>7837945973</v>
      </c>
      <c r="J2079" s="23">
        <v>0</v>
      </c>
      <c r="K2079" s="22"/>
      <c r="L2079" s="22"/>
    </row>
    <row r="2080" spans="1:12" x14ac:dyDescent="0.25">
      <c r="A2080" s="21">
        <v>45657</v>
      </c>
      <c r="B2080" s="21">
        <v>45657</v>
      </c>
      <c r="C2080" s="22" t="s">
        <v>11472</v>
      </c>
      <c r="D2080" s="22" t="s">
        <v>11473</v>
      </c>
      <c r="E2080" s="22" t="s">
        <v>4409</v>
      </c>
      <c r="F2080" s="22" t="s">
        <v>549</v>
      </c>
      <c r="G2080" s="23">
        <v>79468446</v>
      </c>
      <c r="H2080" s="23">
        <v>0</v>
      </c>
      <c r="I2080" s="23">
        <v>7917414419</v>
      </c>
      <c r="J2080" s="23">
        <v>0</v>
      </c>
      <c r="K2080" s="22"/>
      <c r="L2080" s="22"/>
    </row>
    <row r="2081" spans="1:12" x14ac:dyDescent="0.25">
      <c r="A2081" s="21">
        <v>45657</v>
      </c>
      <c r="B2081" s="21">
        <v>45657</v>
      </c>
      <c r="C2081" s="22" t="s">
        <v>11472</v>
      </c>
      <c r="D2081" s="22" t="s">
        <v>11474</v>
      </c>
      <c r="E2081" s="22" t="s">
        <v>4409</v>
      </c>
      <c r="F2081" s="22" t="s">
        <v>549</v>
      </c>
      <c r="G2081" s="23">
        <v>54689277</v>
      </c>
      <c r="H2081" s="23">
        <v>0</v>
      </c>
      <c r="I2081" s="23">
        <v>7972103696</v>
      </c>
      <c r="J2081" s="23">
        <v>0</v>
      </c>
      <c r="K2081" s="22"/>
      <c r="L2081" s="22"/>
    </row>
    <row r="2082" spans="1:12" x14ac:dyDescent="0.25">
      <c r="A2082" s="21">
        <v>45657</v>
      </c>
      <c r="B2082" s="21">
        <v>45657</v>
      </c>
      <c r="C2082" s="22" t="s">
        <v>11475</v>
      </c>
      <c r="D2082" s="22" t="s">
        <v>11476</v>
      </c>
      <c r="E2082" s="22" t="s">
        <v>4409</v>
      </c>
      <c r="F2082" s="22" t="s">
        <v>549</v>
      </c>
      <c r="G2082" s="23">
        <v>62549755</v>
      </c>
      <c r="H2082" s="23">
        <v>0</v>
      </c>
      <c r="I2082" s="23">
        <v>8034653451</v>
      </c>
      <c r="J2082" s="23">
        <v>0</v>
      </c>
      <c r="K2082" s="22"/>
      <c r="L2082" s="22"/>
    </row>
    <row r="2083" spans="1:12" x14ac:dyDescent="0.25">
      <c r="A2083" s="21">
        <v>45657</v>
      </c>
      <c r="B2083" s="21">
        <v>45657</v>
      </c>
      <c r="C2083" s="22" t="s">
        <v>11475</v>
      </c>
      <c r="D2083" s="22" t="s">
        <v>11477</v>
      </c>
      <c r="E2083" s="22" t="s">
        <v>4409</v>
      </c>
      <c r="F2083" s="22" t="s">
        <v>549</v>
      </c>
      <c r="G2083" s="23">
        <v>52798326</v>
      </c>
      <c r="H2083" s="23">
        <v>0</v>
      </c>
      <c r="I2083" s="23">
        <v>8087451777</v>
      </c>
      <c r="J2083" s="23">
        <v>0</v>
      </c>
      <c r="K2083" s="22"/>
      <c r="L2083" s="22"/>
    </row>
    <row r="2084" spans="1:12" x14ac:dyDescent="0.25">
      <c r="A2084" s="21">
        <v>45657</v>
      </c>
      <c r="B2084" s="21">
        <v>45657</v>
      </c>
      <c r="C2084" s="22" t="s">
        <v>11478</v>
      </c>
      <c r="D2084" s="22" t="s">
        <v>11479</v>
      </c>
      <c r="E2084" s="22" t="s">
        <v>4409</v>
      </c>
      <c r="F2084" s="22" t="s">
        <v>549</v>
      </c>
      <c r="G2084" s="23">
        <v>102885148</v>
      </c>
      <c r="H2084" s="23">
        <v>0</v>
      </c>
      <c r="I2084" s="23">
        <v>8190336925</v>
      </c>
      <c r="J2084" s="23">
        <v>0</v>
      </c>
      <c r="K2084" s="22"/>
      <c r="L2084" s="22"/>
    </row>
    <row r="2085" spans="1:12" x14ac:dyDescent="0.25">
      <c r="A2085" s="21">
        <v>45657</v>
      </c>
      <c r="B2085" s="21">
        <v>45657</v>
      </c>
      <c r="C2085" s="22" t="s">
        <v>11478</v>
      </c>
      <c r="D2085" s="22" t="s">
        <v>11480</v>
      </c>
      <c r="E2085" s="22" t="s">
        <v>4409</v>
      </c>
      <c r="F2085" s="22" t="s">
        <v>549</v>
      </c>
      <c r="G2085" s="23">
        <v>94259612</v>
      </c>
      <c r="H2085" s="23">
        <v>0</v>
      </c>
      <c r="I2085" s="23">
        <v>8284596537</v>
      </c>
      <c r="J2085" s="23">
        <v>0</v>
      </c>
      <c r="K2085" s="22"/>
      <c r="L2085" s="22"/>
    </row>
    <row r="2086" spans="1:12" x14ac:dyDescent="0.25">
      <c r="A2086" s="21">
        <v>45657</v>
      </c>
      <c r="B2086" s="21">
        <v>45657</v>
      </c>
      <c r="C2086" s="22" t="s">
        <v>11481</v>
      </c>
      <c r="D2086" s="22" t="s">
        <v>11482</v>
      </c>
      <c r="E2086" s="22" t="s">
        <v>4409</v>
      </c>
      <c r="F2086" s="22" t="s">
        <v>549</v>
      </c>
      <c r="G2086" s="23">
        <v>310617132</v>
      </c>
      <c r="H2086" s="23">
        <v>0</v>
      </c>
      <c r="I2086" s="23">
        <v>8595213669</v>
      </c>
      <c r="J2086" s="23">
        <v>0</v>
      </c>
      <c r="K2086" s="22"/>
      <c r="L2086" s="22"/>
    </row>
    <row r="2087" spans="1:12" x14ac:dyDescent="0.25">
      <c r="A2087" s="21">
        <v>45657</v>
      </c>
      <c r="B2087" s="21">
        <v>45657</v>
      </c>
      <c r="C2087" s="22" t="s">
        <v>11483</v>
      </c>
      <c r="D2087" s="22" t="s">
        <v>9531</v>
      </c>
      <c r="E2087" s="22" t="s">
        <v>4409</v>
      </c>
      <c r="F2087" s="22" t="s">
        <v>549</v>
      </c>
      <c r="G2087" s="23">
        <v>294591787</v>
      </c>
      <c r="H2087" s="23">
        <v>0</v>
      </c>
      <c r="I2087" s="23">
        <v>8889805456</v>
      </c>
      <c r="J2087" s="23">
        <v>0</v>
      </c>
      <c r="K2087" s="22"/>
      <c r="L2087" s="22"/>
    </row>
    <row r="2088" spans="1:12" x14ac:dyDescent="0.25">
      <c r="A2088" s="21">
        <v>45657</v>
      </c>
      <c r="B2088" s="21">
        <v>45657</v>
      </c>
      <c r="C2088" s="22" t="s">
        <v>11483</v>
      </c>
      <c r="D2088" s="22" t="s">
        <v>9532</v>
      </c>
      <c r="E2088" s="22" t="s">
        <v>4409</v>
      </c>
      <c r="F2088" s="22" t="s">
        <v>549</v>
      </c>
      <c r="G2088" s="23">
        <v>135034295</v>
      </c>
      <c r="H2088" s="23">
        <v>0</v>
      </c>
      <c r="I2088" s="23">
        <v>9024839751</v>
      </c>
      <c r="J2088" s="23">
        <v>0</v>
      </c>
      <c r="K2088" s="22"/>
      <c r="L2088" s="22"/>
    </row>
    <row r="2089" spans="1:12" x14ac:dyDescent="0.25">
      <c r="A2089" s="21">
        <v>45657</v>
      </c>
      <c r="B2089" s="21">
        <v>45657</v>
      </c>
      <c r="C2089" s="22" t="s">
        <v>11483</v>
      </c>
      <c r="D2089" s="22" t="s">
        <v>9533</v>
      </c>
      <c r="E2089" s="22" t="s">
        <v>4409</v>
      </c>
      <c r="F2089" s="22" t="s">
        <v>549</v>
      </c>
      <c r="G2089" s="23">
        <v>103091950</v>
      </c>
      <c r="H2089" s="23">
        <v>0</v>
      </c>
      <c r="I2089" s="23">
        <v>9127931701</v>
      </c>
      <c r="J2089" s="23">
        <v>0</v>
      </c>
      <c r="K2089" s="22"/>
      <c r="L2089" s="22"/>
    </row>
    <row r="2090" spans="1:12" x14ac:dyDescent="0.25">
      <c r="A2090" s="21">
        <v>45657</v>
      </c>
      <c r="B2090" s="21">
        <v>45657</v>
      </c>
      <c r="C2090" s="22" t="s">
        <v>11483</v>
      </c>
      <c r="D2090" s="22" t="s">
        <v>9534</v>
      </c>
      <c r="E2090" s="22" t="s">
        <v>4409</v>
      </c>
      <c r="F2090" s="22" t="s">
        <v>549</v>
      </c>
      <c r="G2090" s="23">
        <v>128828771</v>
      </c>
      <c r="H2090" s="23">
        <v>0</v>
      </c>
      <c r="I2090" s="23">
        <v>9256760472</v>
      </c>
      <c r="J2090" s="23">
        <v>0</v>
      </c>
      <c r="K2090" s="22"/>
      <c r="L2090" s="22"/>
    </row>
    <row r="2091" spans="1:12" x14ac:dyDescent="0.25">
      <c r="A2091" s="21">
        <v>45657</v>
      </c>
      <c r="B2091" s="21">
        <v>45657</v>
      </c>
      <c r="C2091" s="22" t="s">
        <v>11483</v>
      </c>
      <c r="D2091" s="22" t="s">
        <v>9535</v>
      </c>
      <c r="E2091" s="22" t="s">
        <v>4409</v>
      </c>
      <c r="F2091" s="22" t="s">
        <v>549</v>
      </c>
      <c r="G2091" s="23">
        <v>115328825</v>
      </c>
      <c r="H2091" s="23">
        <v>0</v>
      </c>
      <c r="I2091" s="23">
        <v>9372089297</v>
      </c>
      <c r="J2091" s="23">
        <v>0</v>
      </c>
      <c r="K2091" s="22"/>
      <c r="L2091" s="22"/>
    </row>
    <row r="2092" spans="1:12" x14ac:dyDescent="0.25">
      <c r="A2092" s="21">
        <v>45657</v>
      </c>
      <c r="B2092" s="21">
        <v>45657</v>
      </c>
      <c r="C2092" s="22" t="s">
        <v>11483</v>
      </c>
      <c r="D2092" s="22" t="s">
        <v>9536</v>
      </c>
      <c r="E2092" s="22" t="s">
        <v>4409</v>
      </c>
      <c r="F2092" s="22" t="s">
        <v>549</v>
      </c>
      <c r="G2092" s="23">
        <v>78725135</v>
      </c>
      <c r="H2092" s="23">
        <v>0</v>
      </c>
      <c r="I2092" s="23">
        <v>9450814432</v>
      </c>
      <c r="J2092" s="23">
        <v>0</v>
      </c>
      <c r="K2092" s="22"/>
      <c r="L2092" s="22"/>
    </row>
    <row r="2093" spans="1:12" x14ac:dyDescent="0.25">
      <c r="A2093" s="21">
        <v>45657</v>
      </c>
      <c r="B2093" s="21">
        <v>45657</v>
      </c>
      <c r="C2093" s="22" t="s">
        <v>11483</v>
      </c>
      <c r="D2093" s="22" t="s">
        <v>9537</v>
      </c>
      <c r="E2093" s="22" t="s">
        <v>4409</v>
      </c>
      <c r="F2093" s="22" t="s">
        <v>549</v>
      </c>
      <c r="G2093" s="23">
        <v>53813840</v>
      </c>
      <c r="H2093" s="23">
        <v>0</v>
      </c>
      <c r="I2093" s="23">
        <v>9504628272</v>
      </c>
      <c r="J2093" s="23">
        <v>0</v>
      </c>
      <c r="K2093" s="22"/>
      <c r="L2093" s="22"/>
    </row>
    <row r="2094" spans="1:12" x14ac:dyDescent="0.25">
      <c r="A2094" s="21">
        <v>45657</v>
      </c>
      <c r="B2094" s="21">
        <v>45657</v>
      </c>
      <c r="C2094" s="22" t="s">
        <v>11483</v>
      </c>
      <c r="D2094" s="22" t="s">
        <v>9538</v>
      </c>
      <c r="E2094" s="22" t="s">
        <v>4409</v>
      </c>
      <c r="F2094" s="22" t="s">
        <v>549</v>
      </c>
      <c r="G2094" s="23">
        <v>229665965</v>
      </c>
      <c r="H2094" s="23">
        <v>0</v>
      </c>
      <c r="I2094" s="23">
        <v>9734294237</v>
      </c>
      <c r="J2094" s="23">
        <v>0</v>
      </c>
      <c r="K2094" s="22"/>
      <c r="L2094" s="22"/>
    </row>
    <row r="2095" spans="1:12" x14ac:dyDescent="0.25">
      <c r="A2095" s="21">
        <v>45657</v>
      </c>
      <c r="B2095" s="21">
        <v>45657</v>
      </c>
      <c r="C2095" s="22" t="s">
        <v>11483</v>
      </c>
      <c r="D2095" s="22" t="s">
        <v>9539</v>
      </c>
      <c r="E2095" s="22" t="s">
        <v>4409</v>
      </c>
      <c r="F2095" s="22" t="s">
        <v>549</v>
      </c>
      <c r="G2095" s="23">
        <v>10238006</v>
      </c>
      <c r="H2095" s="23">
        <v>0</v>
      </c>
      <c r="I2095" s="23">
        <v>9744532243</v>
      </c>
      <c r="J2095" s="23">
        <v>0</v>
      </c>
      <c r="K2095" s="22"/>
      <c r="L2095" s="22"/>
    </row>
    <row r="2096" spans="1:12" x14ac:dyDescent="0.25">
      <c r="A2096" s="21">
        <v>45657</v>
      </c>
      <c r="B2096" s="21">
        <v>45657</v>
      </c>
      <c r="C2096" s="22" t="s">
        <v>11483</v>
      </c>
      <c r="D2096" s="22" t="s">
        <v>9540</v>
      </c>
      <c r="E2096" s="22" t="s">
        <v>4409</v>
      </c>
      <c r="F2096" s="22" t="s">
        <v>549</v>
      </c>
      <c r="G2096" s="23">
        <v>19030689</v>
      </c>
      <c r="H2096" s="23">
        <v>0</v>
      </c>
      <c r="I2096" s="23">
        <v>9763562932</v>
      </c>
      <c r="J2096" s="23">
        <v>0</v>
      </c>
      <c r="K2096" s="22"/>
      <c r="L2096" s="22"/>
    </row>
    <row r="2097" spans="1:12" x14ac:dyDescent="0.25">
      <c r="A2097" s="21">
        <v>45657</v>
      </c>
      <c r="B2097" s="21">
        <v>45657</v>
      </c>
      <c r="C2097" s="22" t="s">
        <v>11483</v>
      </c>
      <c r="D2097" s="22" t="s">
        <v>9541</v>
      </c>
      <c r="E2097" s="22" t="s">
        <v>4409</v>
      </c>
      <c r="F2097" s="22" t="s">
        <v>549</v>
      </c>
      <c r="G2097" s="23">
        <v>16122448</v>
      </c>
      <c r="H2097" s="23">
        <v>0</v>
      </c>
      <c r="I2097" s="23">
        <v>9779685380</v>
      </c>
      <c r="J2097" s="23">
        <v>0</v>
      </c>
      <c r="K2097" s="22"/>
      <c r="L2097" s="22"/>
    </row>
    <row r="2098" spans="1:12" x14ac:dyDescent="0.25">
      <c r="A2098" s="21">
        <v>45657</v>
      </c>
      <c r="B2098" s="21">
        <v>45657</v>
      </c>
      <c r="C2098" s="22" t="s">
        <v>11483</v>
      </c>
      <c r="D2098" s="22" t="s">
        <v>9542</v>
      </c>
      <c r="E2098" s="22" t="s">
        <v>4409</v>
      </c>
      <c r="F2098" s="22" t="s">
        <v>549</v>
      </c>
      <c r="G2098" s="23">
        <v>11378242</v>
      </c>
      <c r="H2098" s="23">
        <v>0</v>
      </c>
      <c r="I2098" s="23">
        <v>9791063622</v>
      </c>
      <c r="J2098" s="23">
        <v>0</v>
      </c>
      <c r="K2098" s="22"/>
      <c r="L2098" s="22"/>
    </row>
    <row r="2099" spans="1:12" x14ac:dyDescent="0.25">
      <c r="A2099" s="21">
        <v>45657</v>
      </c>
      <c r="B2099" s="21">
        <v>45657</v>
      </c>
      <c r="C2099" s="22" t="s">
        <v>11483</v>
      </c>
      <c r="D2099" s="22" t="s">
        <v>9543</v>
      </c>
      <c r="E2099" s="22" t="s">
        <v>4409</v>
      </c>
      <c r="F2099" s="22" t="s">
        <v>549</v>
      </c>
      <c r="G2099" s="23">
        <v>31061713</v>
      </c>
      <c r="H2099" s="23">
        <v>0</v>
      </c>
      <c r="I2099" s="23">
        <v>9822125335</v>
      </c>
      <c r="J2099" s="23">
        <v>0</v>
      </c>
      <c r="K2099" s="22"/>
      <c r="L2099" s="22"/>
    </row>
    <row r="2100" spans="1:12" x14ac:dyDescent="0.25">
      <c r="A2100" s="21">
        <v>45657</v>
      </c>
      <c r="B2100" s="21">
        <v>45657</v>
      </c>
      <c r="C2100" s="22" t="s">
        <v>11483</v>
      </c>
      <c r="D2100" s="22" t="s">
        <v>9544</v>
      </c>
      <c r="E2100" s="22" t="s">
        <v>4409</v>
      </c>
      <c r="F2100" s="22" t="s">
        <v>549</v>
      </c>
      <c r="G2100" s="23">
        <v>21821439</v>
      </c>
      <c r="H2100" s="23">
        <v>0</v>
      </c>
      <c r="I2100" s="23">
        <v>9843946774</v>
      </c>
      <c r="J2100" s="23">
        <v>0</v>
      </c>
      <c r="K2100" s="22"/>
      <c r="L2100" s="22"/>
    </row>
    <row r="2101" spans="1:12" x14ac:dyDescent="0.25">
      <c r="A2101" s="21">
        <v>45657</v>
      </c>
      <c r="B2101" s="21">
        <v>45657</v>
      </c>
      <c r="C2101" s="22" t="s">
        <v>11483</v>
      </c>
      <c r="D2101" s="22" t="s">
        <v>9545</v>
      </c>
      <c r="E2101" s="22" t="s">
        <v>4409</v>
      </c>
      <c r="F2101" s="22" t="s">
        <v>549</v>
      </c>
      <c r="G2101" s="23">
        <v>85871420</v>
      </c>
      <c r="H2101" s="23">
        <v>0</v>
      </c>
      <c r="I2101" s="23">
        <v>9929818194</v>
      </c>
      <c r="J2101" s="23">
        <v>0</v>
      </c>
      <c r="K2101" s="22"/>
      <c r="L2101" s="22"/>
    </row>
    <row r="2102" spans="1:12" x14ac:dyDescent="0.25">
      <c r="A2102" s="21">
        <v>45657</v>
      </c>
      <c r="B2102" s="21">
        <v>45657</v>
      </c>
      <c r="C2102" s="22" t="s">
        <v>11483</v>
      </c>
      <c r="D2102" s="22" t="s">
        <v>9546</v>
      </c>
      <c r="E2102" s="22" t="s">
        <v>4409</v>
      </c>
      <c r="F2102" s="22" t="s">
        <v>549</v>
      </c>
      <c r="G2102" s="23">
        <v>184350035</v>
      </c>
      <c r="H2102" s="23">
        <v>0</v>
      </c>
      <c r="I2102" s="23">
        <v>10114168229</v>
      </c>
      <c r="J2102" s="23">
        <v>0</v>
      </c>
      <c r="K2102" s="22"/>
      <c r="L2102" s="22"/>
    </row>
    <row r="2103" spans="1:12" x14ac:dyDescent="0.25">
      <c r="A2103" s="21">
        <v>45657</v>
      </c>
      <c r="B2103" s="21">
        <v>45657</v>
      </c>
      <c r="C2103" s="22" t="s">
        <v>11483</v>
      </c>
      <c r="D2103" s="22" t="s">
        <v>9547</v>
      </c>
      <c r="E2103" s="22" t="s">
        <v>4409</v>
      </c>
      <c r="F2103" s="22" t="s">
        <v>549</v>
      </c>
      <c r="G2103" s="23">
        <v>75660167</v>
      </c>
      <c r="H2103" s="23">
        <v>0</v>
      </c>
      <c r="I2103" s="23">
        <v>10189828396</v>
      </c>
      <c r="J2103" s="23">
        <v>0</v>
      </c>
      <c r="K2103" s="22"/>
      <c r="L2103" s="22"/>
    </row>
    <row r="2104" spans="1:12" x14ac:dyDescent="0.25">
      <c r="A2104" s="21">
        <v>45657</v>
      </c>
      <c r="B2104" s="21">
        <v>45657</v>
      </c>
      <c r="C2104" s="22" t="s">
        <v>11483</v>
      </c>
      <c r="D2104" s="22" t="s">
        <v>9548</v>
      </c>
      <c r="E2104" s="22" t="s">
        <v>4409</v>
      </c>
      <c r="F2104" s="22" t="s">
        <v>549</v>
      </c>
      <c r="G2104" s="23">
        <v>24716987</v>
      </c>
      <c r="H2104" s="23">
        <v>0</v>
      </c>
      <c r="I2104" s="23">
        <v>10214545383</v>
      </c>
      <c r="J2104" s="23">
        <v>0</v>
      </c>
      <c r="K2104" s="22"/>
      <c r="L2104" s="22"/>
    </row>
    <row r="2105" spans="1:12" x14ac:dyDescent="0.25">
      <c r="A2105" s="21">
        <v>45657</v>
      </c>
      <c r="B2105" s="21">
        <v>45657</v>
      </c>
      <c r="C2105" s="22" t="s">
        <v>11483</v>
      </c>
      <c r="D2105" s="22" t="s">
        <v>9549</v>
      </c>
      <c r="E2105" s="22" t="s">
        <v>4409</v>
      </c>
      <c r="F2105" s="22" t="s">
        <v>549</v>
      </c>
      <c r="G2105" s="23">
        <v>118728932</v>
      </c>
      <c r="H2105" s="23">
        <v>0</v>
      </c>
      <c r="I2105" s="23">
        <v>10333274315</v>
      </c>
      <c r="J2105" s="23">
        <v>0</v>
      </c>
      <c r="K2105" s="22"/>
      <c r="L2105" s="22"/>
    </row>
    <row r="2106" spans="1:12" x14ac:dyDescent="0.25">
      <c r="A2106" s="21">
        <v>45657</v>
      </c>
      <c r="B2106" s="21">
        <v>45657</v>
      </c>
      <c r="C2106" s="22" t="s">
        <v>11483</v>
      </c>
      <c r="D2106" s="22" t="s">
        <v>9550</v>
      </c>
      <c r="E2106" s="22" t="s">
        <v>4409</v>
      </c>
      <c r="F2106" s="22" t="s">
        <v>549</v>
      </c>
      <c r="G2106" s="23">
        <v>162734581</v>
      </c>
      <c r="H2106" s="23">
        <v>0</v>
      </c>
      <c r="I2106" s="23">
        <v>10496008896</v>
      </c>
      <c r="J2106" s="23">
        <v>0</v>
      </c>
      <c r="K2106" s="22"/>
      <c r="L2106" s="22"/>
    </row>
    <row r="2107" spans="1:12" x14ac:dyDescent="0.25">
      <c r="A2107" s="21">
        <v>45657</v>
      </c>
      <c r="B2107" s="21">
        <v>45657</v>
      </c>
      <c r="C2107" s="22" t="s">
        <v>11483</v>
      </c>
      <c r="D2107" s="22" t="s">
        <v>9551</v>
      </c>
      <c r="E2107" s="22" t="s">
        <v>4409</v>
      </c>
      <c r="F2107" s="22" t="s">
        <v>549</v>
      </c>
      <c r="G2107" s="23">
        <v>66111978</v>
      </c>
      <c r="H2107" s="23">
        <v>0</v>
      </c>
      <c r="I2107" s="23">
        <v>10562120874</v>
      </c>
      <c r="J2107" s="23">
        <v>0</v>
      </c>
      <c r="K2107" s="22"/>
      <c r="L2107" s="22"/>
    </row>
    <row r="2108" spans="1:12" x14ac:dyDescent="0.25">
      <c r="A2108" s="21">
        <v>45657</v>
      </c>
      <c r="B2108" s="21">
        <v>45657</v>
      </c>
      <c r="C2108" s="22" t="s">
        <v>11483</v>
      </c>
      <c r="D2108" s="22" t="s">
        <v>9552</v>
      </c>
      <c r="E2108" s="22" t="s">
        <v>4409</v>
      </c>
      <c r="F2108" s="22" t="s">
        <v>549</v>
      </c>
      <c r="G2108" s="23">
        <v>39709058</v>
      </c>
      <c r="H2108" s="23">
        <v>0</v>
      </c>
      <c r="I2108" s="23">
        <v>10601829932</v>
      </c>
      <c r="J2108" s="23">
        <v>0</v>
      </c>
      <c r="K2108" s="22"/>
      <c r="L2108" s="22"/>
    </row>
    <row r="2109" spans="1:12" x14ac:dyDescent="0.25">
      <c r="A2109" s="21">
        <v>45657</v>
      </c>
      <c r="B2109" s="21">
        <v>45657</v>
      </c>
      <c r="C2109" s="22" t="s">
        <v>11483</v>
      </c>
      <c r="D2109" s="22" t="s">
        <v>9553</v>
      </c>
      <c r="E2109" s="22" t="s">
        <v>4409</v>
      </c>
      <c r="F2109" s="22" t="s">
        <v>549</v>
      </c>
      <c r="G2109" s="23">
        <v>73173311</v>
      </c>
      <c r="H2109" s="23">
        <v>0</v>
      </c>
      <c r="I2109" s="23">
        <v>10675003243</v>
      </c>
      <c r="J2109" s="23">
        <v>0</v>
      </c>
      <c r="K2109" s="22"/>
      <c r="L2109" s="22"/>
    </row>
    <row r="2110" spans="1:12" x14ac:dyDescent="0.25">
      <c r="A2110" s="21">
        <v>45657</v>
      </c>
      <c r="B2110" s="21">
        <v>45657</v>
      </c>
      <c r="C2110" s="22" t="s">
        <v>11483</v>
      </c>
      <c r="D2110" s="22" t="s">
        <v>9554</v>
      </c>
      <c r="E2110" s="22" t="s">
        <v>4409</v>
      </c>
      <c r="F2110" s="22" t="s">
        <v>549</v>
      </c>
      <c r="G2110" s="23">
        <v>61084457</v>
      </c>
      <c r="H2110" s="23">
        <v>0</v>
      </c>
      <c r="I2110" s="23">
        <v>10736087700</v>
      </c>
      <c r="J2110" s="23">
        <v>0</v>
      </c>
      <c r="K2110" s="22"/>
      <c r="L2110" s="22"/>
    </row>
    <row r="2111" spans="1:12" x14ac:dyDescent="0.25">
      <c r="A2111" s="21">
        <v>45657</v>
      </c>
      <c r="B2111" s="21">
        <v>45657</v>
      </c>
      <c r="C2111" s="22" t="s">
        <v>11483</v>
      </c>
      <c r="D2111" s="22" t="s">
        <v>9555</v>
      </c>
      <c r="E2111" s="22" t="s">
        <v>4409</v>
      </c>
      <c r="F2111" s="22" t="s">
        <v>549</v>
      </c>
      <c r="G2111" s="23">
        <v>25261960</v>
      </c>
      <c r="H2111" s="23">
        <v>0</v>
      </c>
      <c r="I2111" s="23">
        <v>10761349660</v>
      </c>
      <c r="J2111" s="23">
        <v>0</v>
      </c>
      <c r="K2111" s="22"/>
      <c r="L2111" s="22"/>
    </row>
    <row r="2112" spans="1:12" x14ac:dyDescent="0.25">
      <c r="A2112" s="21">
        <v>45657</v>
      </c>
      <c r="B2112" s="21">
        <v>45657</v>
      </c>
      <c r="C2112" s="22" t="s">
        <v>11483</v>
      </c>
      <c r="D2112" s="22" t="s">
        <v>9556</v>
      </c>
      <c r="E2112" s="22" t="s">
        <v>4409</v>
      </c>
      <c r="F2112" s="22" t="s">
        <v>549</v>
      </c>
      <c r="G2112" s="23">
        <v>21711035</v>
      </c>
      <c r="H2112" s="23">
        <v>0</v>
      </c>
      <c r="I2112" s="23">
        <v>10783060695</v>
      </c>
      <c r="J2112" s="23">
        <v>0</v>
      </c>
      <c r="K2112" s="22"/>
      <c r="L2112" s="22"/>
    </row>
    <row r="2113" spans="1:12" x14ac:dyDescent="0.25">
      <c r="A2113" s="21">
        <v>45657</v>
      </c>
      <c r="B2113" s="21">
        <v>45657</v>
      </c>
      <c r="C2113" s="22" t="s">
        <v>11483</v>
      </c>
      <c r="D2113" s="22" t="s">
        <v>9557</v>
      </c>
      <c r="E2113" s="22" t="s">
        <v>4409</v>
      </c>
      <c r="F2113" s="22" t="s">
        <v>549</v>
      </c>
      <c r="G2113" s="23">
        <v>35605189</v>
      </c>
      <c r="H2113" s="23">
        <v>0</v>
      </c>
      <c r="I2113" s="23">
        <v>10818665884</v>
      </c>
      <c r="J2113" s="23">
        <v>0</v>
      </c>
      <c r="K2113" s="22"/>
      <c r="L2113" s="22"/>
    </row>
    <row r="2114" spans="1:12" x14ac:dyDescent="0.25">
      <c r="A2114" s="21">
        <v>45657</v>
      </c>
      <c r="B2114" s="21">
        <v>45657</v>
      </c>
      <c r="C2114" s="22" t="s">
        <v>11484</v>
      </c>
      <c r="D2114" s="22" t="s">
        <v>9559</v>
      </c>
      <c r="E2114" s="22" t="s">
        <v>4409</v>
      </c>
      <c r="F2114" s="22" t="s">
        <v>549</v>
      </c>
      <c r="G2114" s="23">
        <v>15902060</v>
      </c>
      <c r="H2114" s="23">
        <v>0</v>
      </c>
      <c r="I2114" s="23">
        <v>10834567944</v>
      </c>
      <c r="J2114" s="23">
        <v>0</v>
      </c>
      <c r="K2114" s="22"/>
      <c r="L2114" s="22"/>
    </row>
    <row r="2115" spans="1:12" x14ac:dyDescent="0.25">
      <c r="A2115" s="21">
        <v>45657</v>
      </c>
      <c r="B2115" s="21">
        <v>45657</v>
      </c>
      <c r="C2115" s="22" t="s">
        <v>11484</v>
      </c>
      <c r="D2115" s="22" t="s">
        <v>9561</v>
      </c>
      <c r="E2115" s="22" t="s">
        <v>4409</v>
      </c>
      <c r="F2115" s="22" t="s">
        <v>549</v>
      </c>
      <c r="G2115" s="23">
        <v>47503290</v>
      </c>
      <c r="H2115" s="23">
        <v>0</v>
      </c>
      <c r="I2115" s="23">
        <v>10882071234</v>
      </c>
      <c r="J2115" s="23">
        <v>0</v>
      </c>
      <c r="K2115" s="22"/>
      <c r="L2115" s="22"/>
    </row>
    <row r="2116" spans="1:12" x14ac:dyDescent="0.25">
      <c r="A2116" s="21">
        <v>45657</v>
      </c>
      <c r="B2116" s="21">
        <v>45657</v>
      </c>
      <c r="C2116" s="22" t="s">
        <v>11484</v>
      </c>
      <c r="D2116" s="22" t="s">
        <v>9563</v>
      </c>
      <c r="E2116" s="22" t="s">
        <v>4409</v>
      </c>
      <c r="F2116" s="22" t="s">
        <v>549</v>
      </c>
      <c r="G2116" s="23">
        <v>44520280</v>
      </c>
      <c r="H2116" s="23">
        <v>0</v>
      </c>
      <c r="I2116" s="23">
        <v>10926591514</v>
      </c>
      <c r="J2116" s="23">
        <v>0</v>
      </c>
      <c r="K2116" s="22"/>
      <c r="L2116" s="22"/>
    </row>
    <row r="2117" spans="1:12" x14ac:dyDescent="0.25">
      <c r="A2117" s="21">
        <v>45657</v>
      </c>
      <c r="B2117" s="21">
        <v>45657</v>
      </c>
      <c r="C2117" s="22" t="s">
        <v>11484</v>
      </c>
      <c r="D2117" s="22" t="s">
        <v>9565</v>
      </c>
      <c r="E2117" s="22" t="s">
        <v>4409</v>
      </c>
      <c r="F2117" s="22" t="s">
        <v>549</v>
      </c>
      <c r="G2117" s="23">
        <v>741492537</v>
      </c>
      <c r="H2117" s="23">
        <v>0</v>
      </c>
      <c r="I2117" s="23">
        <v>11668084051</v>
      </c>
      <c r="J2117" s="23">
        <v>0</v>
      </c>
      <c r="K2117" s="22"/>
      <c r="L2117" s="22"/>
    </row>
    <row r="2118" spans="1:12" x14ac:dyDescent="0.25">
      <c r="A2118" s="21">
        <v>45657</v>
      </c>
      <c r="B2118" s="21">
        <v>45657</v>
      </c>
      <c r="C2118" s="22" t="s">
        <v>11484</v>
      </c>
      <c r="D2118" s="22" t="s">
        <v>9567</v>
      </c>
      <c r="E2118" s="22" t="s">
        <v>4409</v>
      </c>
      <c r="F2118" s="22" t="s">
        <v>549</v>
      </c>
      <c r="G2118" s="23">
        <v>54621917</v>
      </c>
      <c r="H2118" s="23">
        <v>0</v>
      </c>
      <c r="I2118" s="23">
        <v>11722705968</v>
      </c>
      <c r="J2118" s="23">
        <v>0</v>
      </c>
      <c r="K2118" s="22"/>
      <c r="L2118" s="22"/>
    </row>
    <row r="2119" spans="1:12" x14ac:dyDescent="0.25">
      <c r="A2119" s="21">
        <v>45657</v>
      </c>
      <c r="B2119" s="21">
        <v>45657</v>
      </c>
      <c r="C2119" s="22" t="s">
        <v>11484</v>
      </c>
      <c r="D2119" s="22" t="s">
        <v>9569</v>
      </c>
      <c r="E2119" s="22" t="s">
        <v>4409</v>
      </c>
      <c r="F2119" s="22" t="s">
        <v>549</v>
      </c>
      <c r="G2119" s="23">
        <v>506921624</v>
      </c>
      <c r="H2119" s="23">
        <v>0</v>
      </c>
      <c r="I2119" s="23">
        <v>12229627592</v>
      </c>
      <c r="J2119" s="23">
        <v>0</v>
      </c>
      <c r="K2119" s="22"/>
      <c r="L2119" s="22"/>
    </row>
    <row r="2120" spans="1:12" x14ac:dyDescent="0.25">
      <c r="A2120" s="21">
        <v>45657</v>
      </c>
      <c r="B2120" s="21">
        <v>45657</v>
      </c>
      <c r="C2120" s="22" t="s">
        <v>11484</v>
      </c>
      <c r="D2120" s="22" t="s">
        <v>9571</v>
      </c>
      <c r="E2120" s="22" t="s">
        <v>4409</v>
      </c>
      <c r="F2120" s="22" t="s">
        <v>549</v>
      </c>
      <c r="G2120" s="23">
        <v>32381100</v>
      </c>
      <c r="H2120" s="23">
        <v>0</v>
      </c>
      <c r="I2120" s="23">
        <v>12262008692</v>
      </c>
      <c r="J2120" s="23">
        <v>0</v>
      </c>
      <c r="K2120" s="22"/>
      <c r="L2120" s="22"/>
    </row>
    <row r="2121" spans="1:12" x14ac:dyDescent="0.25">
      <c r="A2121" s="21">
        <v>45657</v>
      </c>
      <c r="B2121" s="21">
        <v>45657</v>
      </c>
      <c r="C2121" s="22" t="s">
        <v>11484</v>
      </c>
      <c r="D2121" s="22" t="s">
        <v>9573</v>
      </c>
      <c r="E2121" s="22" t="s">
        <v>4409</v>
      </c>
      <c r="F2121" s="22" t="s">
        <v>549</v>
      </c>
      <c r="G2121" s="23">
        <v>513793125</v>
      </c>
      <c r="H2121" s="23">
        <v>0</v>
      </c>
      <c r="I2121" s="23">
        <v>12775801817</v>
      </c>
      <c r="J2121" s="23">
        <v>0</v>
      </c>
      <c r="K2121" s="22"/>
      <c r="L2121" s="22"/>
    </row>
    <row r="2122" spans="1:12" x14ac:dyDescent="0.25">
      <c r="A2122" s="21">
        <v>45657</v>
      </c>
      <c r="B2122" s="21">
        <v>45657</v>
      </c>
      <c r="C2122" s="22" t="s">
        <v>11484</v>
      </c>
      <c r="D2122" s="22" t="s">
        <v>9574</v>
      </c>
      <c r="E2122" s="22" t="s">
        <v>4409</v>
      </c>
      <c r="F2122" s="22" t="s">
        <v>549</v>
      </c>
      <c r="G2122" s="23">
        <v>32075171</v>
      </c>
      <c r="H2122" s="23">
        <v>0</v>
      </c>
      <c r="I2122" s="23">
        <v>12807876988</v>
      </c>
      <c r="J2122" s="23">
        <v>0</v>
      </c>
      <c r="K2122" s="22"/>
      <c r="L2122" s="22"/>
    </row>
    <row r="2123" spans="1:12" x14ac:dyDescent="0.25">
      <c r="A2123" s="21">
        <v>45657</v>
      </c>
      <c r="B2123" s="21">
        <v>45657</v>
      </c>
      <c r="C2123" s="22" t="s">
        <v>11484</v>
      </c>
      <c r="D2123" s="22" t="s">
        <v>9576</v>
      </c>
      <c r="E2123" s="22" t="s">
        <v>4409</v>
      </c>
      <c r="F2123" s="22" t="s">
        <v>549</v>
      </c>
      <c r="G2123" s="23">
        <v>42364950</v>
      </c>
      <c r="H2123" s="23">
        <v>0</v>
      </c>
      <c r="I2123" s="23">
        <v>12850241938</v>
      </c>
      <c r="J2123" s="23">
        <v>0</v>
      </c>
      <c r="K2123" s="22"/>
      <c r="L2123" s="22"/>
    </row>
    <row r="2124" spans="1:12" x14ac:dyDescent="0.25">
      <c r="A2124" s="21">
        <v>45657</v>
      </c>
      <c r="B2124" s="21">
        <v>45657</v>
      </c>
      <c r="C2124" s="22" t="s">
        <v>11484</v>
      </c>
      <c r="D2124" s="22" t="s">
        <v>9577</v>
      </c>
      <c r="E2124" s="22" t="s">
        <v>4409</v>
      </c>
      <c r="F2124" s="22" t="s">
        <v>549</v>
      </c>
      <c r="G2124" s="23">
        <v>587735814</v>
      </c>
      <c r="H2124" s="23">
        <v>0</v>
      </c>
      <c r="I2124" s="23">
        <v>13437977752</v>
      </c>
      <c r="J2124" s="23">
        <v>0</v>
      </c>
      <c r="K2124" s="22"/>
      <c r="L2124" s="22"/>
    </row>
    <row r="2125" spans="1:12" x14ac:dyDescent="0.25">
      <c r="A2125" s="21">
        <v>45657</v>
      </c>
      <c r="B2125" s="21">
        <v>45657</v>
      </c>
      <c r="C2125" s="22" t="s">
        <v>11484</v>
      </c>
      <c r="D2125" s="22" t="s">
        <v>9579</v>
      </c>
      <c r="E2125" s="22" t="s">
        <v>4409</v>
      </c>
      <c r="F2125" s="22" t="s">
        <v>549</v>
      </c>
      <c r="G2125" s="23">
        <v>578647116</v>
      </c>
      <c r="H2125" s="23">
        <v>0</v>
      </c>
      <c r="I2125" s="23">
        <v>14016624868</v>
      </c>
      <c r="J2125" s="23">
        <v>0</v>
      </c>
      <c r="K2125" s="22"/>
      <c r="L2125" s="22"/>
    </row>
    <row r="2126" spans="1:12" x14ac:dyDescent="0.25">
      <c r="A2126" s="21">
        <v>45657</v>
      </c>
      <c r="B2126" s="21">
        <v>45657</v>
      </c>
      <c r="C2126" s="22" t="s">
        <v>11484</v>
      </c>
      <c r="D2126" s="22" t="s">
        <v>9581</v>
      </c>
      <c r="E2126" s="22" t="s">
        <v>4409</v>
      </c>
      <c r="F2126" s="22" t="s">
        <v>549</v>
      </c>
      <c r="G2126" s="23">
        <v>44996546</v>
      </c>
      <c r="H2126" s="23">
        <v>0</v>
      </c>
      <c r="I2126" s="23">
        <v>14061621414</v>
      </c>
      <c r="J2126" s="23">
        <v>0</v>
      </c>
      <c r="K2126" s="22"/>
      <c r="L2126" s="22"/>
    </row>
    <row r="2127" spans="1:12" x14ac:dyDescent="0.25">
      <c r="A2127" s="21">
        <v>45657</v>
      </c>
      <c r="B2127" s="21">
        <v>45657</v>
      </c>
      <c r="C2127" s="22" t="s">
        <v>11484</v>
      </c>
      <c r="D2127" s="22" t="s">
        <v>9583</v>
      </c>
      <c r="E2127" s="22" t="s">
        <v>4409</v>
      </c>
      <c r="F2127" s="22" t="s">
        <v>549</v>
      </c>
      <c r="G2127" s="23">
        <v>41089040</v>
      </c>
      <c r="H2127" s="23">
        <v>0</v>
      </c>
      <c r="I2127" s="23">
        <v>14102710454</v>
      </c>
      <c r="J2127" s="23">
        <v>0</v>
      </c>
      <c r="K2127" s="22"/>
      <c r="L2127" s="22"/>
    </row>
    <row r="2128" spans="1:12" x14ac:dyDescent="0.25">
      <c r="A2128" s="21">
        <v>45657</v>
      </c>
      <c r="B2128" s="21">
        <v>45657</v>
      </c>
      <c r="C2128" s="22" t="s">
        <v>11484</v>
      </c>
      <c r="D2128" s="22" t="s">
        <v>9585</v>
      </c>
      <c r="E2128" s="22" t="s">
        <v>4409</v>
      </c>
      <c r="F2128" s="22" t="s">
        <v>549</v>
      </c>
      <c r="G2128" s="23">
        <v>545407830</v>
      </c>
      <c r="H2128" s="23">
        <v>0</v>
      </c>
      <c r="I2128" s="23">
        <v>14648118284</v>
      </c>
      <c r="J2128" s="23">
        <v>0</v>
      </c>
      <c r="K2128" s="22"/>
      <c r="L2128" s="22"/>
    </row>
    <row r="2129" spans="1:12" x14ac:dyDescent="0.25">
      <c r="A2129" s="21">
        <v>45657</v>
      </c>
      <c r="B2129" s="21">
        <v>45657</v>
      </c>
      <c r="C2129" s="22" t="s">
        <v>11484</v>
      </c>
      <c r="D2129" s="22" t="s">
        <v>9587</v>
      </c>
      <c r="E2129" s="22" t="s">
        <v>4409</v>
      </c>
      <c r="F2129" s="22" t="s">
        <v>549</v>
      </c>
      <c r="G2129" s="23">
        <v>574209000</v>
      </c>
      <c r="H2129" s="23">
        <v>0</v>
      </c>
      <c r="I2129" s="23">
        <v>15222327284</v>
      </c>
      <c r="J2129" s="23">
        <v>0</v>
      </c>
      <c r="K2129" s="22"/>
      <c r="L2129" s="22"/>
    </row>
    <row r="2130" spans="1:12" x14ac:dyDescent="0.25">
      <c r="A2130" s="21">
        <v>45657</v>
      </c>
      <c r="B2130" s="21">
        <v>45657</v>
      </c>
      <c r="C2130" s="22" t="s">
        <v>11485</v>
      </c>
      <c r="D2130" s="22" t="s">
        <v>9590</v>
      </c>
      <c r="E2130" s="22" t="s">
        <v>4409</v>
      </c>
      <c r="F2130" s="22" t="s">
        <v>549</v>
      </c>
      <c r="G2130" s="23">
        <v>36668827</v>
      </c>
      <c r="H2130" s="23">
        <v>0</v>
      </c>
      <c r="I2130" s="23">
        <v>15258996111</v>
      </c>
      <c r="J2130" s="23">
        <v>0</v>
      </c>
      <c r="K2130" s="22"/>
      <c r="L2130" s="22"/>
    </row>
    <row r="2131" spans="1:12" x14ac:dyDescent="0.25">
      <c r="A2131" s="21">
        <v>45657</v>
      </c>
      <c r="B2131" s="21">
        <v>45657</v>
      </c>
      <c r="C2131" s="22" t="s">
        <v>11485</v>
      </c>
      <c r="D2131" s="22" t="s">
        <v>9592</v>
      </c>
      <c r="E2131" s="22" t="s">
        <v>4409</v>
      </c>
      <c r="F2131" s="22" t="s">
        <v>549</v>
      </c>
      <c r="G2131" s="23">
        <v>98358833</v>
      </c>
      <c r="H2131" s="23">
        <v>0</v>
      </c>
      <c r="I2131" s="23">
        <v>15357354944</v>
      </c>
      <c r="J2131" s="23">
        <v>0</v>
      </c>
      <c r="K2131" s="22"/>
      <c r="L2131" s="22"/>
    </row>
    <row r="2132" spans="1:12" x14ac:dyDescent="0.25">
      <c r="A2132" s="21">
        <v>45657</v>
      </c>
      <c r="B2132" s="21">
        <v>45657</v>
      </c>
      <c r="C2132" s="22" t="s">
        <v>11485</v>
      </c>
      <c r="D2132" s="22" t="s">
        <v>9594</v>
      </c>
      <c r="E2132" s="22" t="s">
        <v>4409</v>
      </c>
      <c r="F2132" s="22" t="s">
        <v>549</v>
      </c>
      <c r="G2132" s="23">
        <v>37499709</v>
      </c>
      <c r="H2132" s="23">
        <v>0</v>
      </c>
      <c r="I2132" s="23">
        <v>15394854653</v>
      </c>
      <c r="J2132" s="23">
        <v>0</v>
      </c>
      <c r="K2132" s="22"/>
      <c r="L2132" s="22"/>
    </row>
    <row r="2133" spans="1:12" x14ac:dyDescent="0.25">
      <c r="A2133" s="21">
        <v>45657</v>
      </c>
      <c r="B2133" s="21">
        <v>45657</v>
      </c>
      <c r="C2133" s="22" t="s">
        <v>11485</v>
      </c>
      <c r="D2133" s="22" t="s">
        <v>9596</v>
      </c>
      <c r="E2133" s="22" t="s">
        <v>4409</v>
      </c>
      <c r="F2133" s="22" t="s">
        <v>549</v>
      </c>
      <c r="G2133" s="23">
        <v>63528952</v>
      </c>
      <c r="H2133" s="23">
        <v>0</v>
      </c>
      <c r="I2133" s="23">
        <v>15458383605</v>
      </c>
      <c r="J2133" s="23">
        <v>0</v>
      </c>
      <c r="K2133" s="22"/>
      <c r="L2133" s="22"/>
    </row>
    <row r="2134" spans="1:12" x14ac:dyDescent="0.25">
      <c r="A2134" s="21">
        <v>45657</v>
      </c>
      <c r="B2134" s="21">
        <v>45657</v>
      </c>
      <c r="C2134" s="22" t="s">
        <v>11485</v>
      </c>
      <c r="D2134" s="22" t="s">
        <v>9598</v>
      </c>
      <c r="E2134" s="22" t="s">
        <v>4409</v>
      </c>
      <c r="F2134" s="22" t="s">
        <v>549</v>
      </c>
      <c r="G2134" s="23">
        <v>75498144</v>
      </c>
      <c r="H2134" s="23">
        <v>0</v>
      </c>
      <c r="I2134" s="23">
        <v>15533881749</v>
      </c>
      <c r="J2134" s="23">
        <v>0</v>
      </c>
      <c r="K2134" s="22"/>
      <c r="L2134" s="22"/>
    </row>
    <row r="2135" spans="1:12" x14ac:dyDescent="0.25">
      <c r="A2135" s="21">
        <v>45657</v>
      </c>
      <c r="B2135" s="21">
        <v>45657</v>
      </c>
      <c r="C2135" s="22" t="s">
        <v>11485</v>
      </c>
      <c r="D2135" s="22" t="s">
        <v>9600</v>
      </c>
      <c r="E2135" s="22" t="s">
        <v>4409</v>
      </c>
      <c r="F2135" s="22" t="s">
        <v>549</v>
      </c>
      <c r="G2135" s="23">
        <v>34855383</v>
      </c>
      <c r="H2135" s="23">
        <v>0</v>
      </c>
      <c r="I2135" s="23">
        <v>15568737132</v>
      </c>
      <c r="J2135" s="23">
        <v>0</v>
      </c>
      <c r="K2135" s="22"/>
      <c r="L2135" s="22"/>
    </row>
    <row r="2136" spans="1:12" x14ac:dyDescent="0.25">
      <c r="A2136" s="21">
        <v>45657</v>
      </c>
      <c r="B2136" s="21">
        <v>45657</v>
      </c>
      <c r="C2136" s="22" t="s">
        <v>11485</v>
      </c>
      <c r="D2136" s="22" t="s">
        <v>9602</v>
      </c>
      <c r="E2136" s="22" t="s">
        <v>4409</v>
      </c>
      <c r="F2136" s="22" t="s">
        <v>549</v>
      </c>
      <c r="G2136" s="23">
        <v>3898761</v>
      </c>
      <c r="H2136" s="23">
        <v>0</v>
      </c>
      <c r="I2136" s="23">
        <v>15572635893</v>
      </c>
      <c r="J2136" s="23">
        <v>0</v>
      </c>
      <c r="K2136" s="22"/>
      <c r="L2136" s="22"/>
    </row>
    <row r="2137" spans="1:12" x14ac:dyDescent="0.25">
      <c r="A2137" s="21">
        <v>45657</v>
      </c>
      <c r="B2137" s="21">
        <v>45657</v>
      </c>
      <c r="C2137" s="22" t="s">
        <v>11485</v>
      </c>
      <c r="D2137" s="22" t="s">
        <v>9604</v>
      </c>
      <c r="E2137" s="22" t="s">
        <v>4409</v>
      </c>
      <c r="F2137" s="22" t="s">
        <v>549</v>
      </c>
      <c r="G2137" s="23">
        <v>10234949</v>
      </c>
      <c r="H2137" s="23">
        <v>0</v>
      </c>
      <c r="I2137" s="23">
        <v>15582870842</v>
      </c>
      <c r="J2137" s="23">
        <v>0</v>
      </c>
      <c r="K2137" s="22"/>
      <c r="L2137" s="22"/>
    </row>
    <row r="2138" spans="1:12" x14ac:dyDescent="0.25">
      <c r="A2138" s="21">
        <v>45657</v>
      </c>
      <c r="B2138" s="21">
        <v>45657</v>
      </c>
      <c r="C2138" s="22" t="s">
        <v>11485</v>
      </c>
      <c r="D2138" s="22" t="s">
        <v>9606</v>
      </c>
      <c r="E2138" s="22" t="s">
        <v>4409</v>
      </c>
      <c r="F2138" s="22" t="s">
        <v>549</v>
      </c>
      <c r="G2138" s="23">
        <v>81423812</v>
      </c>
      <c r="H2138" s="23">
        <v>0</v>
      </c>
      <c r="I2138" s="23">
        <v>15664294654</v>
      </c>
      <c r="J2138" s="23">
        <v>0</v>
      </c>
      <c r="K2138" s="22"/>
      <c r="L2138" s="22"/>
    </row>
    <row r="2139" spans="1:12" x14ac:dyDescent="0.25">
      <c r="A2139" s="21">
        <v>45657</v>
      </c>
      <c r="B2139" s="21">
        <v>45657</v>
      </c>
      <c r="C2139" s="22" t="s">
        <v>11485</v>
      </c>
      <c r="D2139" s="22" t="s">
        <v>9608</v>
      </c>
      <c r="E2139" s="22" t="s">
        <v>4409</v>
      </c>
      <c r="F2139" s="22" t="s">
        <v>549</v>
      </c>
      <c r="G2139" s="23">
        <v>77664798</v>
      </c>
      <c r="H2139" s="23">
        <v>0</v>
      </c>
      <c r="I2139" s="23">
        <v>15741959452</v>
      </c>
      <c r="J2139" s="23">
        <v>0</v>
      </c>
      <c r="K2139" s="22"/>
      <c r="L2139" s="22"/>
    </row>
    <row r="2140" spans="1:12" x14ac:dyDescent="0.25">
      <c r="A2140" s="21">
        <v>45657</v>
      </c>
      <c r="B2140" s="21">
        <v>45657</v>
      </c>
      <c r="C2140" s="22" t="s">
        <v>11485</v>
      </c>
      <c r="D2140" s="22" t="s">
        <v>9610</v>
      </c>
      <c r="E2140" s="22" t="s">
        <v>4409</v>
      </c>
      <c r="F2140" s="22" t="s">
        <v>549</v>
      </c>
      <c r="G2140" s="23">
        <v>38478204</v>
      </c>
      <c r="H2140" s="23">
        <v>0</v>
      </c>
      <c r="I2140" s="23">
        <v>15780437656</v>
      </c>
      <c r="J2140" s="23">
        <v>0</v>
      </c>
      <c r="K2140" s="22"/>
      <c r="L2140" s="22"/>
    </row>
    <row r="2141" spans="1:12" x14ac:dyDescent="0.25">
      <c r="A2141" s="21">
        <v>45657</v>
      </c>
      <c r="B2141" s="21">
        <v>45657</v>
      </c>
      <c r="C2141" s="22" t="s">
        <v>11485</v>
      </c>
      <c r="D2141" s="22" t="s">
        <v>9612</v>
      </c>
      <c r="E2141" s="22" t="s">
        <v>4409</v>
      </c>
      <c r="F2141" s="22" t="s">
        <v>549</v>
      </c>
      <c r="G2141" s="23">
        <v>36806574</v>
      </c>
      <c r="H2141" s="23">
        <v>0</v>
      </c>
      <c r="I2141" s="23">
        <v>15817244230</v>
      </c>
      <c r="J2141" s="23">
        <v>0</v>
      </c>
      <c r="K2141" s="22"/>
      <c r="L2141" s="22"/>
    </row>
    <row r="2142" spans="1:12" x14ac:dyDescent="0.25">
      <c r="A2142" s="21">
        <v>45657</v>
      </c>
      <c r="B2142" s="21">
        <v>45657</v>
      </c>
      <c r="C2142" s="22" t="s">
        <v>11485</v>
      </c>
      <c r="D2142" s="22" t="s">
        <v>9614</v>
      </c>
      <c r="E2142" s="22" t="s">
        <v>4409</v>
      </c>
      <c r="F2142" s="22" t="s">
        <v>549</v>
      </c>
      <c r="G2142" s="23">
        <v>40506861</v>
      </c>
      <c r="H2142" s="23">
        <v>0</v>
      </c>
      <c r="I2142" s="23">
        <v>15857751091</v>
      </c>
      <c r="J2142" s="23">
        <v>0</v>
      </c>
      <c r="K2142" s="22"/>
      <c r="L2142" s="22"/>
    </row>
    <row r="2143" spans="1:12" x14ac:dyDescent="0.25">
      <c r="A2143" s="21">
        <v>45657</v>
      </c>
      <c r="B2143" s="21">
        <v>45657</v>
      </c>
      <c r="C2143" s="22" t="s">
        <v>11485</v>
      </c>
      <c r="D2143" s="22" t="s">
        <v>9616</v>
      </c>
      <c r="E2143" s="22" t="s">
        <v>4409</v>
      </c>
      <c r="F2143" s="22" t="s">
        <v>549</v>
      </c>
      <c r="G2143" s="23">
        <v>56779728</v>
      </c>
      <c r="H2143" s="23">
        <v>0</v>
      </c>
      <c r="I2143" s="23">
        <v>15914530819</v>
      </c>
      <c r="J2143" s="23">
        <v>0</v>
      </c>
      <c r="K2143" s="22"/>
      <c r="L2143" s="22"/>
    </row>
    <row r="2144" spans="1:12" x14ac:dyDescent="0.25">
      <c r="A2144" s="21">
        <v>45657</v>
      </c>
      <c r="B2144" s="21">
        <v>45657</v>
      </c>
      <c r="C2144" s="22" t="s">
        <v>11486</v>
      </c>
      <c r="D2144" s="22" t="s">
        <v>9619</v>
      </c>
      <c r="E2144" s="22" t="s">
        <v>4409</v>
      </c>
      <c r="F2144" s="22" t="s">
        <v>549</v>
      </c>
      <c r="G2144" s="23">
        <v>4892305</v>
      </c>
      <c r="H2144" s="23">
        <v>0</v>
      </c>
      <c r="I2144" s="23">
        <v>15919423124</v>
      </c>
      <c r="J2144" s="23">
        <v>0</v>
      </c>
      <c r="K2144" s="22"/>
      <c r="L2144" s="22"/>
    </row>
    <row r="2145" spans="1:12" x14ac:dyDescent="0.25">
      <c r="A2145" s="21">
        <v>45657</v>
      </c>
      <c r="B2145" s="21">
        <v>45657</v>
      </c>
      <c r="C2145" s="22" t="s">
        <v>11486</v>
      </c>
      <c r="D2145" s="22" t="s">
        <v>9621</v>
      </c>
      <c r="E2145" s="22" t="s">
        <v>4409</v>
      </c>
      <c r="F2145" s="22" t="s">
        <v>549</v>
      </c>
      <c r="G2145" s="23">
        <v>5276417</v>
      </c>
      <c r="H2145" s="23">
        <v>0</v>
      </c>
      <c r="I2145" s="23">
        <v>15924699541</v>
      </c>
      <c r="J2145" s="23">
        <v>0</v>
      </c>
      <c r="K2145" s="22"/>
      <c r="L2145" s="22"/>
    </row>
    <row r="2146" spans="1:12" x14ac:dyDescent="0.25">
      <c r="A2146" s="21">
        <v>45657</v>
      </c>
      <c r="B2146" s="21">
        <v>45657</v>
      </c>
      <c r="C2146" s="22" t="s">
        <v>11486</v>
      </c>
      <c r="D2146" s="22" t="s">
        <v>9623</v>
      </c>
      <c r="E2146" s="22" t="s">
        <v>4409</v>
      </c>
      <c r="F2146" s="22" t="s">
        <v>549</v>
      </c>
      <c r="G2146" s="23">
        <v>64448907</v>
      </c>
      <c r="H2146" s="23">
        <v>0</v>
      </c>
      <c r="I2146" s="23">
        <v>15989148448</v>
      </c>
      <c r="J2146" s="23">
        <v>0</v>
      </c>
      <c r="K2146" s="22"/>
      <c r="L2146" s="22"/>
    </row>
    <row r="2147" spans="1:12" x14ac:dyDescent="0.25">
      <c r="A2147" s="21">
        <v>45657</v>
      </c>
      <c r="B2147" s="21">
        <v>45657</v>
      </c>
      <c r="C2147" s="22" t="s">
        <v>11486</v>
      </c>
      <c r="D2147" s="22" t="s">
        <v>9625</v>
      </c>
      <c r="E2147" s="22" t="s">
        <v>4409</v>
      </c>
      <c r="F2147" s="22" t="s">
        <v>549</v>
      </c>
      <c r="G2147" s="23">
        <v>80872789</v>
      </c>
      <c r="H2147" s="23">
        <v>0</v>
      </c>
      <c r="I2147" s="23">
        <v>16070021237</v>
      </c>
      <c r="J2147" s="23">
        <v>0</v>
      </c>
      <c r="K2147" s="22"/>
      <c r="L2147" s="22"/>
    </row>
    <row r="2148" spans="1:12" x14ac:dyDescent="0.25">
      <c r="A2148" s="21">
        <v>45657</v>
      </c>
      <c r="B2148" s="21">
        <v>45657</v>
      </c>
      <c r="C2148" s="22" t="s">
        <v>11486</v>
      </c>
      <c r="D2148" s="22" t="s">
        <v>9627</v>
      </c>
      <c r="E2148" s="22" t="s">
        <v>4409</v>
      </c>
      <c r="F2148" s="22" t="s">
        <v>549</v>
      </c>
      <c r="G2148" s="23">
        <v>64879493</v>
      </c>
      <c r="H2148" s="23">
        <v>0</v>
      </c>
      <c r="I2148" s="23">
        <v>16134900730</v>
      </c>
      <c r="J2148" s="23">
        <v>0</v>
      </c>
      <c r="K2148" s="22"/>
      <c r="L2148" s="22"/>
    </row>
    <row r="2149" spans="1:12" x14ac:dyDescent="0.25">
      <c r="A2149" s="21">
        <v>45657</v>
      </c>
      <c r="B2149" s="21">
        <v>45657</v>
      </c>
      <c r="C2149" s="22" t="s">
        <v>11486</v>
      </c>
      <c r="D2149" s="22" t="s">
        <v>9629</v>
      </c>
      <c r="E2149" s="22" t="s">
        <v>4409</v>
      </c>
      <c r="F2149" s="22" t="s">
        <v>549</v>
      </c>
      <c r="G2149" s="23">
        <v>80064892</v>
      </c>
      <c r="H2149" s="23">
        <v>0</v>
      </c>
      <c r="I2149" s="23">
        <v>16214965622</v>
      </c>
      <c r="J2149" s="23">
        <v>0</v>
      </c>
      <c r="K2149" s="22"/>
      <c r="L2149" s="22"/>
    </row>
    <row r="2150" spans="1:12" x14ac:dyDescent="0.25">
      <c r="A2150" s="21">
        <v>45657</v>
      </c>
      <c r="B2150" s="21">
        <v>45657</v>
      </c>
      <c r="C2150" s="22" t="s">
        <v>11486</v>
      </c>
      <c r="D2150" s="22" t="s">
        <v>9631</v>
      </c>
      <c r="E2150" s="22" t="s">
        <v>4409</v>
      </c>
      <c r="F2150" s="22" t="s">
        <v>549</v>
      </c>
      <c r="G2150" s="23">
        <v>79691766</v>
      </c>
      <c r="H2150" s="23">
        <v>0</v>
      </c>
      <c r="I2150" s="23">
        <v>16294657388</v>
      </c>
      <c r="J2150" s="23">
        <v>0</v>
      </c>
      <c r="K2150" s="22"/>
      <c r="L2150" s="22"/>
    </row>
    <row r="2151" spans="1:12" x14ac:dyDescent="0.25">
      <c r="A2151" s="21">
        <v>45657</v>
      </c>
      <c r="B2151" s="21">
        <v>45657</v>
      </c>
      <c r="C2151" s="22" t="s">
        <v>11486</v>
      </c>
      <c r="D2151" s="22" t="s">
        <v>9633</v>
      </c>
      <c r="E2151" s="22" t="s">
        <v>4409</v>
      </c>
      <c r="F2151" s="22" t="s">
        <v>549</v>
      </c>
      <c r="G2151" s="23">
        <v>72839890</v>
      </c>
      <c r="H2151" s="23">
        <v>0</v>
      </c>
      <c r="I2151" s="23">
        <v>16367497278</v>
      </c>
      <c r="J2151" s="23">
        <v>0</v>
      </c>
      <c r="K2151" s="22"/>
      <c r="L2151" s="22"/>
    </row>
    <row r="2152" spans="1:12" x14ac:dyDescent="0.25">
      <c r="A2152" s="21">
        <v>45657</v>
      </c>
      <c r="B2152" s="21">
        <v>45657</v>
      </c>
      <c r="C2152" s="22" t="s">
        <v>11486</v>
      </c>
      <c r="D2152" s="22" t="s">
        <v>9635</v>
      </c>
      <c r="E2152" s="22" t="s">
        <v>4409</v>
      </c>
      <c r="F2152" s="22" t="s">
        <v>549</v>
      </c>
      <c r="G2152" s="23">
        <v>104300765</v>
      </c>
      <c r="H2152" s="23">
        <v>0</v>
      </c>
      <c r="I2152" s="23">
        <v>16471798043</v>
      </c>
      <c r="J2152" s="23">
        <v>0</v>
      </c>
      <c r="K2152" s="22"/>
      <c r="L2152" s="22"/>
    </row>
    <row r="2153" spans="1:12" x14ac:dyDescent="0.25">
      <c r="A2153" s="21">
        <v>45657</v>
      </c>
      <c r="B2153" s="21">
        <v>45657</v>
      </c>
      <c r="C2153" s="22" t="s">
        <v>11486</v>
      </c>
      <c r="D2153" s="22" t="s">
        <v>9637</v>
      </c>
      <c r="E2153" s="22" t="s">
        <v>4409</v>
      </c>
      <c r="F2153" s="22" t="s">
        <v>549</v>
      </c>
      <c r="G2153" s="23">
        <v>79167097</v>
      </c>
      <c r="H2153" s="23">
        <v>0</v>
      </c>
      <c r="I2153" s="23">
        <v>16550965140</v>
      </c>
      <c r="J2153" s="23">
        <v>0</v>
      </c>
      <c r="K2153" s="22"/>
      <c r="L2153" s="22"/>
    </row>
    <row r="2154" spans="1:12" x14ac:dyDescent="0.25">
      <c r="A2154" s="21">
        <v>45657</v>
      </c>
      <c r="B2154" s="21">
        <v>45657</v>
      </c>
      <c r="C2154" s="22" t="s">
        <v>11486</v>
      </c>
      <c r="D2154" s="22" t="s">
        <v>9639</v>
      </c>
      <c r="E2154" s="22" t="s">
        <v>4409</v>
      </c>
      <c r="F2154" s="22" t="s">
        <v>549</v>
      </c>
      <c r="G2154" s="23">
        <v>79177893</v>
      </c>
      <c r="H2154" s="23">
        <v>0</v>
      </c>
      <c r="I2154" s="23">
        <v>16630143033</v>
      </c>
      <c r="J2154" s="23">
        <v>0</v>
      </c>
      <c r="K2154" s="22"/>
      <c r="L2154" s="22"/>
    </row>
    <row r="2155" spans="1:12" x14ac:dyDescent="0.25">
      <c r="A2155" s="21">
        <v>45657</v>
      </c>
      <c r="B2155" s="21">
        <v>45657</v>
      </c>
      <c r="C2155" s="22" t="s">
        <v>11486</v>
      </c>
      <c r="D2155" s="22" t="s">
        <v>9641</v>
      </c>
      <c r="E2155" s="22" t="s">
        <v>4409</v>
      </c>
      <c r="F2155" s="22" t="s">
        <v>549</v>
      </c>
      <c r="G2155" s="23">
        <v>9933556</v>
      </c>
      <c r="H2155" s="23">
        <v>0</v>
      </c>
      <c r="I2155" s="23">
        <v>16640076589</v>
      </c>
      <c r="J2155" s="23">
        <v>0</v>
      </c>
      <c r="K2155" s="22"/>
      <c r="L2155" s="22"/>
    </row>
    <row r="2156" spans="1:12" x14ac:dyDescent="0.25">
      <c r="A2156" s="21">
        <v>45657</v>
      </c>
      <c r="B2156" s="21">
        <v>45657</v>
      </c>
      <c r="C2156" s="22" t="s">
        <v>11486</v>
      </c>
      <c r="D2156" s="22" t="s">
        <v>9643</v>
      </c>
      <c r="E2156" s="22" t="s">
        <v>4409</v>
      </c>
      <c r="F2156" s="22" t="s">
        <v>549</v>
      </c>
      <c r="G2156" s="23">
        <v>72778521</v>
      </c>
      <c r="H2156" s="23">
        <v>0</v>
      </c>
      <c r="I2156" s="23">
        <v>16712855110</v>
      </c>
      <c r="J2156" s="23">
        <v>0</v>
      </c>
      <c r="K2156" s="22"/>
      <c r="L2156" s="22"/>
    </row>
    <row r="2157" spans="1:12" x14ac:dyDescent="0.25">
      <c r="A2157" s="21">
        <v>45657</v>
      </c>
      <c r="B2157" s="21">
        <v>45657</v>
      </c>
      <c r="C2157" s="22" t="s">
        <v>11486</v>
      </c>
      <c r="D2157" s="22" t="s">
        <v>9645</v>
      </c>
      <c r="E2157" s="22" t="s">
        <v>4409</v>
      </c>
      <c r="F2157" s="22" t="s">
        <v>549</v>
      </c>
      <c r="G2157" s="23">
        <v>6836160</v>
      </c>
      <c r="H2157" s="23">
        <v>0</v>
      </c>
      <c r="I2157" s="23">
        <v>16719691270</v>
      </c>
      <c r="J2157" s="23">
        <v>0</v>
      </c>
      <c r="K2157" s="22"/>
      <c r="L2157" s="22"/>
    </row>
    <row r="2158" spans="1:12" x14ac:dyDescent="0.25">
      <c r="A2158" s="21">
        <v>45657</v>
      </c>
      <c r="B2158" s="21">
        <v>45657</v>
      </c>
      <c r="C2158" s="22" t="s">
        <v>11486</v>
      </c>
      <c r="D2158" s="22" t="s">
        <v>9647</v>
      </c>
      <c r="E2158" s="22" t="s">
        <v>4409</v>
      </c>
      <c r="F2158" s="22" t="s">
        <v>549</v>
      </c>
      <c r="G2158" s="23">
        <v>44451454</v>
      </c>
      <c r="H2158" s="23">
        <v>0</v>
      </c>
      <c r="I2158" s="23">
        <v>16764142724</v>
      </c>
      <c r="J2158" s="23">
        <v>0</v>
      </c>
      <c r="K2158" s="22"/>
      <c r="L2158" s="22"/>
    </row>
    <row r="2159" spans="1:12" x14ac:dyDescent="0.25">
      <c r="A2159" s="21">
        <v>45657</v>
      </c>
      <c r="B2159" s="21">
        <v>45657</v>
      </c>
      <c r="C2159" s="22" t="s">
        <v>11486</v>
      </c>
      <c r="D2159" s="22" t="s">
        <v>9649</v>
      </c>
      <c r="E2159" s="22" t="s">
        <v>4409</v>
      </c>
      <c r="F2159" s="22" t="s">
        <v>549</v>
      </c>
      <c r="G2159" s="23">
        <v>40822763</v>
      </c>
      <c r="H2159" s="23">
        <v>0</v>
      </c>
      <c r="I2159" s="23">
        <v>16804965487</v>
      </c>
      <c r="J2159" s="23">
        <v>0</v>
      </c>
      <c r="K2159" s="22"/>
      <c r="L2159" s="22"/>
    </row>
    <row r="2160" spans="1:12" x14ac:dyDescent="0.25">
      <c r="A2160" s="21">
        <v>45657</v>
      </c>
      <c r="B2160" s="21">
        <v>45657</v>
      </c>
      <c r="C2160" s="22" t="s">
        <v>11486</v>
      </c>
      <c r="D2160" s="22" t="s">
        <v>9651</v>
      </c>
      <c r="E2160" s="22" t="s">
        <v>4409</v>
      </c>
      <c r="F2160" s="22" t="s">
        <v>549</v>
      </c>
      <c r="G2160" s="23">
        <v>56280440</v>
      </c>
      <c r="H2160" s="23">
        <v>0</v>
      </c>
      <c r="I2160" s="23">
        <v>16861245927</v>
      </c>
      <c r="J2160" s="23">
        <v>0</v>
      </c>
      <c r="K2160" s="22"/>
      <c r="L2160" s="22"/>
    </row>
    <row r="2161" spans="1:12" x14ac:dyDescent="0.25">
      <c r="A2161" s="21">
        <v>45657</v>
      </c>
      <c r="B2161" s="21">
        <v>45657</v>
      </c>
      <c r="C2161" s="22" t="s">
        <v>11486</v>
      </c>
      <c r="D2161" s="22" t="s">
        <v>9653</v>
      </c>
      <c r="E2161" s="22" t="s">
        <v>4409</v>
      </c>
      <c r="F2161" s="22" t="s">
        <v>549</v>
      </c>
      <c r="G2161" s="23">
        <v>53818133</v>
      </c>
      <c r="H2161" s="23">
        <v>0</v>
      </c>
      <c r="I2161" s="23">
        <v>16915064060</v>
      </c>
      <c r="J2161" s="23">
        <v>0</v>
      </c>
      <c r="K2161" s="22"/>
      <c r="L2161" s="22"/>
    </row>
    <row r="2162" spans="1:12" x14ac:dyDescent="0.25">
      <c r="A2162" s="21">
        <v>45657</v>
      </c>
      <c r="B2162" s="21">
        <v>45657</v>
      </c>
      <c r="C2162" s="22" t="s">
        <v>11486</v>
      </c>
      <c r="D2162" s="22" t="s">
        <v>9655</v>
      </c>
      <c r="E2162" s="22" t="s">
        <v>4409</v>
      </c>
      <c r="F2162" s="22" t="s">
        <v>549</v>
      </c>
      <c r="G2162" s="23">
        <v>56398454</v>
      </c>
      <c r="H2162" s="23">
        <v>0</v>
      </c>
      <c r="I2162" s="23">
        <v>16971462514</v>
      </c>
      <c r="J2162" s="23">
        <v>0</v>
      </c>
      <c r="K2162" s="22"/>
      <c r="L2162" s="22"/>
    </row>
    <row r="2163" spans="1:12" x14ac:dyDescent="0.25">
      <c r="A2163" s="21">
        <v>45657</v>
      </c>
      <c r="B2163" s="21">
        <v>45657</v>
      </c>
      <c r="C2163" s="22" t="s">
        <v>11486</v>
      </c>
      <c r="D2163" s="22" t="s">
        <v>9657</v>
      </c>
      <c r="E2163" s="22" t="s">
        <v>4409</v>
      </c>
      <c r="F2163" s="22" t="s">
        <v>549</v>
      </c>
      <c r="G2163" s="23">
        <v>58024318</v>
      </c>
      <c r="H2163" s="23">
        <v>0</v>
      </c>
      <c r="I2163" s="23">
        <v>17029486832</v>
      </c>
      <c r="J2163" s="23">
        <v>0</v>
      </c>
      <c r="K2163" s="22"/>
      <c r="L2163" s="22"/>
    </row>
    <row r="2164" spans="1:12" x14ac:dyDescent="0.25">
      <c r="A2164" s="21">
        <v>45657</v>
      </c>
      <c r="B2164" s="21">
        <v>45657</v>
      </c>
      <c r="C2164" s="22" t="s">
        <v>11486</v>
      </c>
      <c r="D2164" s="22" t="s">
        <v>9659</v>
      </c>
      <c r="E2164" s="22" t="s">
        <v>4409</v>
      </c>
      <c r="F2164" s="22" t="s">
        <v>549</v>
      </c>
      <c r="G2164" s="23">
        <v>69659835</v>
      </c>
      <c r="H2164" s="23">
        <v>0</v>
      </c>
      <c r="I2164" s="23">
        <v>17099146667</v>
      </c>
      <c r="J2164" s="23">
        <v>0</v>
      </c>
      <c r="K2164" s="22"/>
      <c r="L2164" s="22"/>
    </row>
    <row r="2165" spans="1:12" x14ac:dyDescent="0.25">
      <c r="A2165" s="21">
        <v>45657</v>
      </c>
      <c r="B2165" s="21">
        <v>45657</v>
      </c>
      <c r="C2165" s="22" t="s">
        <v>11486</v>
      </c>
      <c r="D2165" s="22" t="s">
        <v>9661</v>
      </c>
      <c r="E2165" s="22" t="s">
        <v>4409</v>
      </c>
      <c r="F2165" s="22" t="s">
        <v>549</v>
      </c>
      <c r="G2165" s="23">
        <v>76222464</v>
      </c>
      <c r="H2165" s="23">
        <v>0</v>
      </c>
      <c r="I2165" s="23">
        <v>17175369131</v>
      </c>
      <c r="J2165" s="23">
        <v>0</v>
      </c>
      <c r="K2165" s="22"/>
      <c r="L2165" s="22"/>
    </row>
    <row r="2166" spans="1:12" x14ac:dyDescent="0.25">
      <c r="A2166" s="21">
        <v>45657</v>
      </c>
      <c r="B2166" s="21">
        <v>45657</v>
      </c>
      <c r="C2166" s="22" t="s">
        <v>11486</v>
      </c>
      <c r="D2166" s="22" t="s">
        <v>9663</v>
      </c>
      <c r="E2166" s="22" t="s">
        <v>4409</v>
      </c>
      <c r="F2166" s="22" t="s">
        <v>549</v>
      </c>
      <c r="G2166" s="23">
        <v>57443652</v>
      </c>
      <c r="H2166" s="23">
        <v>0</v>
      </c>
      <c r="I2166" s="23">
        <v>17232812783</v>
      </c>
      <c r="J2166" s="23">
        <v>0</v>
      </c>
      <c r="K2166" s="22"/>
      <c r="L2166" s="22"/>
    </row>
    <row r="2167" spans="1:12" x14ac:dyDescent="0.25">
      <c r="A2167" s="21">
        <v>45657</v>
      </c>
      <c r="B2167" s="21">
        <v>45657</v>
      </c>
      <c r="C2167" s="22" t="s">
        <v>11486</v>
      </c>
      <c r="D2167" s="22" t="s">
        <v>9665</v>
      </c>
      <c r="E2167" s="22" t="s">
        <v>4409</v>
      </c>
      <c r="F2167" s="22" t="s">
        <v>549</v>
      </c>
      <c r="G2167" s="23">
        <v>42245668</v>
      </c>
      <c r="H2167" s="23">
        <v>0</v>
      </c>
      <c r="I2167" s="23">
        <v>17275058451</v>
      </c>
      <c r="J2167" s="23">
        <v>0</v>
      </c>
      <c r="K2167" s="22"/>
      <c r="L2167" s="22"/>
    </row>
    <row r="2168" spans="1:12" x14ac:dyDescent="0.25">
      <c r="A2168" s="21">
        <v>45657</v>
      </c>
      <c r="B2168" s="21">
        <v>45657</v>
      </c>
      <c r="C2168" s="22" t="s">
        <v>11486</v>
      </c>
      <c r="D2168" s="22" t="s">
        <v>9667</v>
      </c>
      <c r="E2168" s="22" t="s">
        <v>4409</v>
      </c>
      <c r="F2168" s="22" t="s">
        <v>549</v>
      </c>
      <c r="G2168" s="23">
        <v>51997823</v>
      </c>
      <c r="H2168" s="23">
        <v>0</v>
      </c>
      <c r="I2168" s="23">
        <v>17327056274</v>
      </c>
      <c r="J2168" s="23">
        <v>0</v>
      </c>
      <c r="K2168" s="22"/>
      <c r="L2168" s="22"/>
    </row>
    <row r="2169" spans="1:12" x14ac:dyDescent="0.25">
      <c r="A2169" s="21">
        <v>45657</v>
      </c>
      <c r="B2169" s="21">
        <v>45657</v>
      </c>
      <c r="C2169" s="22" t="s">
        <v>11486</v>
      </c>
      <c r="D2169" s="22" t="s">
        <v>9669</v>
      </c>
      <c r="E2169" s="22" t="s">
        <v>4409</v>
      </c>
      <c r="F2169" s="22" t="s">
        <v>549</v>
      </c>
      <c r="G2169" s="23">
        <v>4673650</v>
      </c>
      <c r="H2169" s="23">
        <v>0</v>
      </c>
      <c r="I2169" s="23">
        <v>17331729924</v>
      </c>
      <c r="J2169" s="23">
        <v>0</v>
      </c>
      <c r="K2169" s="22"/>
      <c r="L2169" s="22"/>
    </row>
    <row r="2170" spans="1:12" x14ac:dyDescent="0.25">
      <c r="A2170" s="21">
        <v>45657</v>
      </c>
      <c r="B2170" s="21">
        <v>45657</v>
      </c>
      <c r="C2170" s="22" t="s">
        <v>11486</v>
      </c>
      <c r="D2170" s="22" t="s">
        <v>9671</v>
      </c>
      <c r="E2170" s="22" t="s">
        <v>4409</v>
      </c>
      <c r="F2170" s="22" t="s">
        <v>549</v>
      </c>
      <c r="G2170" s="23">
        <v>58756072</v>
      </c>
      <c r="H2170" s="23">
        <v>0</v>
      </c>
      <c r="I2170" s="23">
        <v>17390485996</v>
      </c>
      <c r="J2170" s="23">
        <v>0</v>
      </c>
      <c r="K2170" s="22"/>
      <c r="L2170" s="22"/>
    </row>
    <row r="2171" spans="1:12" x14ac:dyDescent="0.25">
      <c r="A2171" s="21">
        <v>45657</v>
      </c>
      <c r="B2171" s="21">
        <v>45657</v>
      </c>
      <c r="C2171" s="22" t="s">
        <v>11486</v>
      </c>
      <c r="D2171" s="22" t="s">
        <v>9673</v>
      </c>
      <c r="E2171" s="22" t="s">
        <v>4409</v>
      </c>
      <c r="F2171" s="22" t="s">
        <v>549</v>
      </c>
      <c r="G2171" s="23">
        <v>38589986</v>
      </c>
      <c r="H2171" s="23">
        <v>0</v>
      </c>
      <c r="I2171" s="23">
        <v>17429075982</v>
      </c>
      <c r="J2171" s="23">
        <v>0</v>
      </c>
      <c r="K2171" s="22"/>
      <c r="L2171" s="22"/>
    </row>
    <row r="2172" spans="1:12" x14ac:dyDescent="0.25">
      <c r="A2172" s="21">
        <v>45657</v>
      </c>
      <c r="B2172" s="21">
        <v>45657</v>
      </c>
      <c r="C2172" s="22" t="s">
        <v>11487</v>
      </c>
      <c r="D2172" s="22" t="s">
        <v>9676</v>
      </c>
      <c r="E2172" s="22" t="s">
        <v>4409</v>
      </c>
      <c r="F2172" s="22" t="s">
        <v>549</v>
      </c>
      <c r="G2172" s="23">
        <v>48776558</v>
      </c>
      <c r="H2172" s="23">
        <v>0</v>
      </c>
      <c r="I2172" s="23">
        <v>17477852540</v>
      </c>
      <c r="J2172" s="23">
        <v>0</v>
      </c>
      <c r="K2172" s="22"/>
      <c r="L2172" s="22"/>
    </row>
    <row r="2173" spans="1:12" x14ac:dyDescent="0.25">
      <c r="A2173" s="21">
        <v>45657</v>
      </c>
      <c r="B2173" s="21">
        <v>45657</v>
      </c>
      <c r="C2173" s="22" t="s">
        <v>11487</v>
      </c>
      <c r="D2173" s="22" t="s">
        <v>9677</v>
      </c>
      <c r="E2173" s="22" t="s">
        <v>4409</v>
      </c>
      <c r="F2173" s="22" t="s">
        <v>549</v>
      </c>
      <c r="G2173" s="23">
        <v>56020585</v>
      </c>
      <c r="H2173" s="23">
        <v>0</v>
      </c>
      <c r="I2173" s="23">
        <v>17533873125</v>
      </c>
      <c r="J2173" s="23">
        <v>0</v>
      </c>
      <c r="K2173" s="22"/>
      <c r="L2173" s="22"/>
    </row>
    <row r="2174" spans="1:12" x14ac:dyDescent="0.25">
      <c r="A2174" s="21">
        <v>45657</v>
      </c>
      <c r="B2174" s="21">
        <v>45657</v>
      </c>
      <c r="C2174" s="22" t="s">
        <v>11487</v>
      </c>
      <c r="D2174" s="22" t="s">
        <v>9678</v>
      </c>
      <c r="E2174" s="22" t="s">
        <v>4409</v>
      </c>
      <c r="F2174" s="22" t="s">
        <v>549</v>
      </c>
      <c r="G2174" s="23">
        <v>126426246</v>
      </c>
      <c r="H2174" s="23">
        <v>0</v>
      </c>
      <c r="I2174" s="23">
        <v>17660299371</v>
      </c>
      <c r="J2174" s="23">
        <v>0</v>
      </c>
      <c r="K2174" s="22"/>
      <c r="L2174" s="22"/>
    </row>
    <row r="2175" spans="1:12" x14ac:dyDescent="0.25">
      <c r="A2175" s="21">
        <v>45657</v>
      </c>
      <c r="B2175" s="21">
        <v>45657</v>
      </c>
      <c r="C2175" s="22" t="s">
        <v>11487</v>
      </c>
      <c r="D2175" s="22" t="s">
        <v>9679</v>
      </c>
      <c r="E2175" s="22" t="s">
        <v>4409</v>
      </c>
      <c r="F2175" s="22" t="s">
        <v>549</v>
      </c>
      <c r="G2175" s="23">
        <v>55033377</v>
      </c>
      <c r="H2175" s="23">
        <v>0</v>
      </c>
      <c r="I2175" s="23">
        <v>17715332748</v>
      </c>
      <c r="J2175" s="23">
        <v>0</v>
      </c>
      <c r="K2175" s="22"/>
      <c r="L2175" s="22"/>
    </row>
    <row r="2176" spans="1:12" x14ac:dyDescent="0.25">
      <c r="A2176" s="21">
        <v>45657</v>
      </c>
      <c r="B2176" s="21">
        <v>45657</v>
      </c>
      <c r="C2176" s="22" t="s">
        <v>11487</v>
      </c>
      <c r="D2176" s="22" t="s">
        <v>9680</v>
      </c>
      <c r="E2176" s="22" t="s">
        <v>4409</v>
      </c>
      <c r="F2176" s="22" t="s">
        <v>549</v>
      </c>
      <c r="G2176" s="23">
        <v>54475274</v>
      </c>
      <c r="H2176" s="23">
        <v>0</v>
      </c>
      <c r="I2176" s="23">
        <v>17769808022</v>
      </c>
      <c r="J2176" s="23">
        <v>0</v>
      </c>
      <c r="K2176" s="22"/>
      <c r="L2176" s="22"/>
    </row>
    <row r="2177" spans="1:12" x14ac:dyDescent="0.25">
      <c r="A2177" s="21">
        <v>45657</v>
      </c>
      <c r="B2177" s="21">
        <v>45657</v>
      </c>
      <c r="C2177" s="22" t="s">
        <v>11487</v>
      </c>
      <c r="D2177" s="22" t="s">
        <v>9681</v>
      </c>
      <c r="E2177" s="22" t="s">
        <v>4409</v>
      </c>
      <c r="F2177" s="22" t="s">
        <v>549</v>
      </c>
      <c r="G2177" s="23">
        <v>55620392</v>
      </c>
      <c r="H2177" s="23">
        <v>0</v>
      </c>
      <c r="I2177" s="23">
        <v>17825428414</v>
      </c>
      <c r="J2177" s="23">
        <v>0</v>
      </c>
      <c r="K2177" s="22"/>
      <c r="L2177" s="22"/>
    </row>
    <row r="2178" spans="1:12" x14ac:dyDescent="0.25">
      <c r="A2178" s="21">
        <v>45657</v>
      </c>
      <c r="B2178" s="21">
        <v>45657</v>
      </c>
      <c r="C2178" s="22" t="s">
        <v>11487</v>
      </c>
      <c r="D2178" s="22" t="s">
        <v>9682</v>
      </c>
      <c r="E2178" s="22" t="s">
        <v>4409</v>
      </c>
      <c r="F2178" s="22" t="s">
        <v>549</v>
      </c>
      <c r="G2178" s="23">
        <v>48776558</v>
      </c>
      <c r="H2178" s="23">
        <v>0</v>
      </c>
      <c r="I2178" s="23">
        <v>17874204972</v>
      </c>
      <c r="J2178" s="23">
        <v>0</v>
      </c>
      <c r="K2178" s="22"/>
      <c r="L2178" s="22"/>
    </row>
    <row r="2179" spans="1:12" x14ac:dyDescent="0.25">
      <c r="A2179" s="21">
        <v>45657</v>
      </c>
      <c r="B2179" s="21">
        <v>45657</v>
      </c>
      <c r="C2179" s="22" t="s">
        <v>11487</v>
      </c>
      <c r="D2179" s="22" t="s">
        <v>9683</v>
      </c>
      <c r="E2179" s="22" t="s">
        <v>4409</v>
      </c>
      <c r="F2179" s="22" t="s">
        <v>549</v>
      </c>
      <c r="G2179" s="23">
        <v>39358231</v>
      </c>
      <c r="H2179" s="23">
        <v>0</v>
      </c>
      <c r="I2179" s="23">
        <v>17913563203</v>
      </c>
      <c r="J2179" s="23">
        <v>0</v>
      </c>
      <c r="K2179" s="22"/>
      <c r="L2179" s="22"/>
    </row>
    <row r="2180" spans="1:12" x14ac:dyDescent="0.25">
      <c r="A2180" s="21">
        <v>45657</v>
      </c>
      <c r="B2180" s="21">
        <v>45657</v>
      </c>
      <c r="C2180" s="22" t="s">
        <v>11487</v>
      </c>
      <c r="D2180" s="22" t="s">
        <v>9684</v>
      </c>
      <c r="E2180" s="22" t="s">
        <v>4409</v>
      </c>
      <c r="F2180" s="22" t="s">
        <v>549</v>
      </c>
      <c r="G2180" s="23">
        <v>37851122</v>
      </c>
      <c r="H2180" s="23">
        <v>0</v>
      </c>
      <c r="I2180" s="23">
        <v>17951414325</v>
      </c>
      <c r="J2180" s="23">
        <v>0</v>
      </c>
      <c r="K2180" s="22"/>
      <c r="L2180" s="22"/>
    </row>
    <row r="2181" spans="1:12" x14ac:dyDescent="0.25">
      <c r="A2181" s="21">
        <v>45657</v>
      </c>
      <c r="B2181" s="21">
        <v>45657</v>
      </c>
      <c r="C2181" s="22" t="s">
        <v>11487</v>
      </c>
      <c r="D2181" s="22" t="s">
        <v>9685</v>
      </c>
      <c r="E2181" s="22" t="s">
        <v>4409</v>
      </c>
      <c r="F2181" s="22" t="s">
        <v>549</v>
      </c>
      <c r="G2181" s="23">
        <v>39964341</v>
      </c>
      <c r="H2181" s="23">
        <v>0</v>
      </c>
      <c r="I2181" s="23">
        <v>17991378666</v>
      </c>
      <c r="J2181" s="23">
        <v>0</v>
      </c>
      <c r="K2181" s="22"/>
      <c r="L2181" s="22"/>
    </row>
    <row r="2182" spans="1:12" x14ac:dyDescent="0.25">
      <c r="A2182" s="21">
        <v>45657</v>
      </c>
      <c r="B2182" s="21">
        <v>45657</v>
      </c>
      <c r="C2182" s="22" t="s">
        <v>11487</v>
      </c>
      <c r="D2182" s="22" t="s">
        <v>9686</v>
      </c>
      <c r="E2182" s="22" t="s">
        <v>4409</v>
      </c>
      <c r="F2182" s="22" t="s">
        <v>549</v>
      </c>
      <c r="G2182" s="23">
        <v>51103000</v>
      </c>
      <c r="H2182" s="23">
        <v>0</v>
      </c>
      <c r="I2182" s="23">
        <v>18042481666</v>
      </c>
      <c r="J2182" s="23">
        <v>0</v>
      </c>
      <c r="K2182" s="22"/>
      <c r="L2182" s="22"/>
    </row>
    <row r="2183" spans="1:12" x14ac:dyDescent="0.25">
      <c r="A2183" s="21">
        <v>45657</v>
      </c>
      <c r="B2183" s="21">
        <v>45657</v>
      </c>
      <c r="C2183" s="22" t="s">
        <v>11487</v>
      </c>
      <c r="D2183" s="22" t="s">
        <v>9687</v>
      </c>
      <c r="E2183" s="22" t="s">
        <v>4409</v>
      </c>
      <c r="F2183" s="22" t="s">
        <v>549</v>
      </c>
      <c r="G2183" s="23">
        <v>39947968</v>
      </c>
      <c r="H2183" s="23">
        <v>0</v>
      </c>
      <c r="I2183" s="23">
        <v>18082429634</v>
      </c>
      <c r="J2183" s="23">
        <v>0</v>
      </c>
      <c r="K2183" s="22"/>
      <c r="L2183" s="22"/>
    </row>
    <row r="2184" spans="1:12" x14ac:dyDescent="0.25">
      <c r="A2184" s="21">
        <v>45657</v>
      </c>
      <c r="B2184" s="21">
        <v>45657</v>
      </c>
      <c r="C2184" s="22" t="s">
        <v>11487</v>
      </c>
      <c r="D2184" s="22" t="s">
        <v>9688</v>
      </c>
      <c r="E2184" s="22" t="s">
        <v>4409</v>
      </c>
      <c r="F2184" s="22" t="s">
        <v>549</v>
      </c>
      <c r="G2184" s="23">
        <v>94974952</v>
      </c>
      <c r="H2184" s="23">
        <v>0</v>
      </c>
      <c r="I2184" s="23">
        <v>18177404586</v>
      </c>
      <c r="J2184" s="23">
        <v>0</v>
      </c>
      <c r="K2184" s="22"/>
      <c r="L2184" s="22"/>
    </row>
    <row r="2185" spans="1:12" x14ac:dyDescent="0.25">
      <c r="A2185" s="21">
        <v>45657</v>
      </c>
      <c r="B2185" s="21">
        <v>45657</v>
      </c>
      <c r="C2185" s="22" t="s">
        <v>11488</v>
      </c>
      <c r="D2185" s="22" t="s">
        <v>9690</v>
      </c>
      <c r="E2185" s="22" t="s">
        <v>4409</v>
      </c>
      <c r="F2185" s="22" t="s">
        <v>549</v>
      </c>
      <c r="G2185" s="23">
        <v>45036781</v>
      </c>
      <c r="H2185" s="23">
        <v>0</v>
      </c>
      <c r="I2185" s="23">
        <v>18222441367</v>
      </c>
      <c r="J2185" s="23">
        <v>0</v>
      </c>
      <c r="K2185" s="22"/>
      <c r="L2185" s="22"/>
    </row>
    <row r="2186" spans="1:12" x14ac:dyDescent="0.25">
      <c r="A2186" s="21">
        <v>45657</v>
      </c>
      <c r="B2186" s="21">
        <v>45657</v>
      </c>
      <c r="C2186" s="22" t="s">
        <v>11488</v>
      </c>
      <c r="D2186" s="22" t="s">
        <v>9691</v>
      </c>
      <c r="E2186" s="22" t="s">
        <v>4409</v>
      </c>
      <c r="F2186" s="22" t="s">
        <v>549</v>
      </c>
      <c r="G2186" s="23">
        <v>93576293</v>
      </c>
      <c r="H2186" s="23">
        <v>0</v>
      </c>
      <c r="I2186" s="23">
        <v>18316017660</v>
      </c>
      <c r="J2186" s="23">
        <v>0</v>
      </c>
      <c r="K2186" s="22"/>
      <c r="L2186" s="22"/>
    </row>
    <row r="2187" spans="1:12" x14ac:dyDescent="0.25">
      <c r="A2187" s="21">
        <v>45657</v>
      </c>
      <c r="B2187" s="21">
        <v>45657</v>
      </c>
      <c r="C2187" s="22" t="s">
        <v>11488</v>
      </c>
      <c r="D2187" s="22" t="s">
        <v>9692</v>
      </c>
      <c r="E2187" s="22" t="s">
        <v>4409</v>
      </c>
      <c r="F2187" s="22" t="s">
        <v>549</v>
      </c>
      <c r="G2187" s="23">
        <v>19681424</v>
      </c>
      <c r="H2187" s="23">
        <v>0</v>
      </c>
      <c r="I2187" s="23">
        <v>18335699084</v>
      </c>
      <c r="J2187" s="23">
        <v>0</v>
      </c>
      <c r="K2187" s="22"/>
      <c r="L2187" s="22"/>
    </row>
    <row r="2188" spans="1:12" x14ac:dyDescent="0.25">
      <c r="A2188" s="21">
        <v>45657</v>
      </c>
      <c r="B2188" s="21">
        <v>45657</v>
      </c>
      <c r="C2188" s="22" t="s">
        <v>11488</v>
      </c>
      <c r="D2188" s="22" t="s">
        <v>9693</v>
      </c>
      <c r="E2188" s="22" t="s">
        <v>4409</v>
      </c>
      <c r="F2188" s="22" t="s">
        <v>549</v>
      </c>
      <c r="G2188" s="23">
        <v>39632374</v>
      </c>
      <c r="H2188" s="23">
        <v>0</v>
      </c>
      <c r="I2188" s="23">
        <v>18375331458</v>
      </c>
      <c r="J2188" s="23">
        <v>0</v>
      </c>
      <c r="K2188" s="22"/>
      <c r="L2188" s="22"/>
    </row>
    <row r="2189" spans="1:12" x14ac:dyDescent="0.25">
      <c r="A2189" s="21">
        <v>45657</v>
      </c>
      <c r="B2189" s="21">
        <v>45657</v>
      </c>
      <c r="C2189" s="22" t="s">
        <v>11488</v>
      </c>
      <c r="D2189" s="22" t="s">
        <v>9694</v>
      </c>
      <c r="E2189" s="22" t="s">
        <v>4409</v>
      </c>
      <c r="F2189" s="22" t="s">
        <v>549</v>
      </c>
      <c r="G2189" s="23">
        <v>103428031</v>
      </c>
      <c r="H2189" s="23">
        <v>0</v>
      </c>
      <c r="I2189" s="23">
        <v>18478759489</v>
      </c>
      <c r="J2189" s="23">
        <v>0</v>
      </c>
      <c r="K2189" s="22"/>
      <c r="L2189" s="22"/>
    </row>
    <row r="2190" spans="1:12" x14ac:dyDescent="0.25">
      <c r="A2190" s="21">
        <v>45657</v>
      </c>
      <c r="B2190" s="21">
        <v>45657</v>
      </c>
      <c r="C2190" s="22" t="s">
        <v>11488</v>
      </c>
      <c r="D2190" s="22" t="s">
        <v>9695</v>
      </c>
      <c r="E2190" s="22" t="s">
        <v>4409</v>
      </c>
      <c r="F2190" s="22" t="s">
        <v>549</v>
      </c>
      <c r="G2190" s="23">
        <v>79663280</v>
      </c>
      <c r="H2190" s="23">
        <v>0</v>
      </c>
      <c r="I2190" s="23">
        <v>18558422769</v>
      </c>
      <c r="J2190" s="23">
        <v>0</v>
      </c>
      <c r="K2190" s="22"/>
      <c r="L2190" s="22"/>
    </row>
    <row r="2191" spans="1:12" x14ac:dyDescent="0.25">
      <c r="A2191" s="21">
        <v>45657</v>
      </c>
      <c r="B2191" s="21">
        <v>45657</v>
      </c>
      <c r="C2191" s="22" t="s">
        <v>11488</v>
      </c>
      <c r="D2191" s="22" t="s">
        <v>9696</v>
      </c>
      <c r="E2191" s="22" t="s">
        <v>4409</v>
      </c>
      <c r="F2191" s="22" t="s">
        <v>549</v>
      </c>
      <c r="G2191" s="23">
        <v>4276114</v>
      </c>
      <c r="H2191" s="23">
        <v>0</v>
      </c>
      <c r="I2191" s="23">
        <v>18562698883</v>
      </c>
      <c r="J2191" s="23">
        <v>0</v>
      </c>
      <c r="K2191" s="22"/>
      <c r="L2191" s="22"/>
    </row>
    <row r="2192" spans="1:12" x14ac:dyDescent="0.25">
      <c r="A2192" s="21">
        <v>45657</v>
      </c>
      <c r="B2192" s="21">
        <v>45657</v>
      </c>
      <c r="C2192" s="22" t="s">
        <v>11488</v>
      </c>
      <c r="D2192" s="22" t="s">
        <v>9697</v>
      </c>
      <c r="E2192" s="22" t="s">
        <v>4409</v>
      </c>
      <c r="F2192" s="22" t="s">
        <v>549</v>
      </c>
      <c r="G2192" s="23">
        <v>35615014</v>
      </c>
      <c r="H2192" s="23">
        <v>0</v>
      </c>
      <c r="I2192" s="23">
        <v>18598313897</v>
      </c>
      <c r="J2192" s="23">
        <v>0</v>
      </c>
      <c r="K2192" s="22"/>
      <c r="L2192" s="22"/>
    </row>
    <row r="2193" spans="1:12" x14ac:dyDescent="0.25">
      <c r="A2193" s="21">
        <v>45657</v>
      </c>
      <c r="B2193" s="21">
        <v>45657</v>
      </c>
      <c r="C2193" s="22" t="s">
        <v>11488</v>
      </c>
      <c r="D2193" s="22" t="s">
        <v>9698</v>
      </c>
      <c r="E2193" s="22" t="s">
        <v>4409</v>
      </c>
      <c r="F2193" s="22" t="s">
        <v>549</v>
      </c>
      <c r="G2193" s="23">
        <v>141480309</v>
      </c>
      <c r="H2193" s="23">
        <v>0</v>
      </c>
      <c r="I2193" s="23">
        <v>18739794206</v>
      </c>
      <c r="J2193" s="23">
        <v>0</v>
      </c>
      <c r="K2193" s="22"/>
      <c r="L2193" s="22"/>
    </row>
    <row r="2194" spans="1:12" x14ac:dyDescent="0.25">
      <c r="A2194" s="21">
        <v>45657</v>
      </c>
      <c r="B2194" s="21">
        <v>45657</v>
      </c>
      <c r="C2194" s="22" t="s">
        <v>11488</v>
      </c>
      <c r="D2194" s="22" t="s">
        <v>9699</v>
      </c>
      <c r="E2194" s="22" t="s">
        <v>4409</v>
      </c>
      <c r="F2194" s="22" t="s">
        <v>549</v>
      </c>
      <c r="G2194" s="23">
        <v>100537195</v>
      </c>
      <c r="H2194" s="23">
        <v>0</v>
      </c>
      <c r="I2194" s="23">
        <v>18840331401</v>
      </c>
      <c r="J2194" s="23">
        <v>0</v>
      </c>
      <c r="K2194" s="22"/>
      <c r="L2194" s="22"/>
    </row>
    <row r="2195" spans="1:12" x14ac:dyDescent="0.25">
      <c r="A2195" s="21">
        <v>45657</v>
      </c>
      <c r="B2195" s="21">
        <v>45657</v>
      </c>
      <c r="C2195" s="22" t="s">
        <v>11488</v>
      </c>
      <c r="D2195" s="22" t="s">
        <v>9700</v>
      </c>
      <c r="E2195" s="22" t="s">
        <v>4409</v>
      </c>
      <c r="F2195" s="22" t="s">
        <v>549</v>
      </c>
      <c r="G2195" s="23">
        <v>2582109</v>
      </c>
      <c r="H2195" s="23">
        <v>0</v>
      </c>
      <c r="I2195" s="23">
        <v>18842913510</v>
      </c>
      <c r="J2195" s="23">
        <v>0</v>
      </c>
      <c r="K2195" s="22"/>
      <c r="L2195" s="22"/>
    </row>
    <row r="2196" spans="1:12" x14ac:dyDescent="0.25">
      <c r="A2196" s="21">
        <v>45657</v>
      </c>
      <c r="B2196" s="21">
        <v>45657</v>
      </c>
      <c r="C2196" s="22" t="s">
        <v>11488</v>
      </c>
      <c r="D2196" s="22" t="s">
        <v>9701</v>
      </c>
      <c r="E2196" s="22" t="s">
        <v>4409</v>
      </c>
      <c r="F2196" s="22" t="s">
        <v>549</v>
      </c>
      <c r="G2196" s="23">
        <v>55321977</v>
      </c>
      <c r="H2196" s="23">
        <v>0</v>
      </c>
      <c r="I2196" s="23">
        <v>18898235487</v>
      </c>
      <c r="J2196" s="23">
        <v>0</v>
      </c>
      <c r="K2196" s="22"/>
      <c r="L2196" s="22"/>
    </row>
    <row r="2197" spans="1:12" x14ac:dyDescent="0.25">
      <c r="A2197" s="21">
        <v>45657</v>
      </c>
      <c r="B2197" s="21">
        <v>45657</v>
      </c>
      <c r="C2197" s="22" t="s">
        <v>11488</v>
      </c>
      <c r="D2197" s="22" t="s">
        <v>9702</v>
      </c>
      <c r="E2197" s="22" t="s">
        <v>4409</v>
      </c>
      <c r="F2197" s="22" t="s">
        <v>549</v>
      </c>
      <c r="G2197" s="23">
        <v>95837772</v>
      </c>
      <c r="H2197" s="23">
        <v>0</v>
      </c>
      <c r="I2197" s="23">
        <v>18994073259</v>
      </c>
      <c r="J2197" s="23">
        <v>0</v>
      </c>
      <c r="K2197" s="22"/>
      <c r="L2197" s="22"/>
    </row>
    <row r="2198" spans="1:12" x14ac:dyDescent="0.25">
      <c r="A2198" s="21">
        <v>45657</v>
      </c>
      <c r="B2198" s="21">
        <v>45657</v>
      </c>
      <c r="C2198" s="22" t="s">
        <v>11489</v>
      </c>
      <c r="D2198" s="22" t="s">
        <v>9704</v>
      </c>
      <c r="E2198" s="22" t="s">
        <v>4409</v>
      </c>
      <c r="F2198" s="22" t="s">
        <v>549</v>
      </c>
      <c r="G2198" s="23">
        <v>12530004</v>
      </c>
      <c r="H2198" s="23">
        <v>0</v>
      </c>
      <c r="I2198" s="23">
        <v>19006603263</v>
      </c>
      <c r="J2198" s="23">
        <v>0</v>
      </c>
      <c r="K2198" s="22"/>
      <c r="L2198" s="22"/>
    </row>
    <row r="2199" spans="1:12" x14ac:dyDescent="0.25">
      <c r="A2199" s="21">
        <v>45657</v>
      </c>
      <c r="B2199" s="21">
        <v>45657</v>
      </c>
      <c r="C2199" s="22" t="s">
        <v>11490</v>
      </c>
      <c r="D2199" s="22" t="s">
        <v>9707</v>
      </c>
      <c r="E2199" s="22" t="s">
        <v>4409</v>
      </c>
      <c r="F2199" s="22" t="s">
        <v>549</v>
      </c>
      <c r="G2199" s="23">
        <v>15518343</v>
      </c>
      <c r="H2199" s="23">
        <v>0</v>
      </c>
      <c r="I2199" s="23">
        <v>19022121606</v>
      </c>
      <c r="J2199" s="23">
        <v>0</v>
      </c>
      <c r="K2199" s="22"/>
      <c r="L2199" s="22"/>
    </row>
    <row r="2200" spans="1:12" x14ac:dyDescent="0.25">
      <c r="A2200" s="21">
        <v>45657</v>
      </c>
      <c r="B2200" s="21">
        <v>45657</v>
      </c>
      <c r="C2200" s="22" t="s">
        <v>11490</v>
      </c>
      <c r="D2200" s="22" t="s">
        <v>9709</v>
      </c>
      <c r="E2200" s="22" t="s">
        <v>4409</v>
      </c>
      <c r="F2200" s="22" t="s">
        <v>549</v>
      </c>
      <c r="G2200" s="23">
        <v>18346143</v>
      </c>
      <c r="H2200" s="23">
        <v>0</v>
      </c>
      <c r="I2200" s="23">
        <v>19040467749</v>
      </c>
      <c r="J2200" s="23">
        <v>0</v>
      </c>
      <c r="K2200" s="22"/>
      <c r="L2200" s="22"/>
    </row>
    <row r="2201" spans="1:12" x14ac:dyDescent="0.25">
      <c r="A2201" s="21">
        <v>45657</v>
      </c>
      <c r="B2201" s="21">
        <v>45657</v>
      </c>
      <c r="C2201" s="22" t="s">
        <v>11490</v>
      </c>
      <c r="D2201" s="22" t="s">
        <v>9710</v>
      </c>
      <c r="E2201" s="22" t="s">
        <v>4409</v>
      </c>
      <c r="F2201" s="22" t="s">
        <v>549</v>
      </c>
      <c r="G2201" s="23">
        <v>19786558</v>
      </c>
      <c r="H2201" s="23">
        <v>0</v>
      </c>
      <c r="I2201" s="23">
        <v>19060254307</v>
      </c>
      <c r="J2201" s="23">
        <v>0</v>
      </c>
      <c r="K2201" s="22"/>
      <c r="L2201" s="22"/>
    </row>
    <row r="2202" spans="1:12" x14ac:dyDescent="0.25">
      <c r="A2202" s="21">
        <v>45657</v>
      </c>
      <c r="B2202" s="21">
        <v>45657</v>
      </c>
      <c r="C2202" s="22" t="s">
        <v>11490</v>
      </c>
      <c r="D2202" s="22" t="s">
        <v>9711</v>
      </c>
      <c r="E2202" s="22" t="s">
        <v>4409</v>
      </c>
      <c r="F2202" s="22" t="s">
        <v>549</v>
      </c>
      <c r="G2202" s="23">
        <v>13426855</v>
      </c>
      <c r="H2202" s="23">
        <v>0</v>
      </c>
      <c r="I2202" s="23">
        <v>19073681162</v>
      </c>
      <c r="J2202" s="23">
        <v>0</v>
      </c>
      <c r="K2202" s="22"/>
      <c r="L2202" s="22"/>
    </row>
    <row r="2203" spans="1:12" x14ac:dyDescent="0.25">
      <c r="A2203" s="21">
        <v>45657</v>
      </c>
      <c r="B2203" s="21">
        <v>45657</v>
      </c>
      <c r="C2203" s="22" t="s">
        <v>11490</v>
      </c>
      <c r="D2203" s="22" t="s">
        <v>9712</v>
      </c>
      <c r="E2203" s="22" t="s">
        <v>4409</v>
      </c>
      <c r="F2203" s="22" t="s">
        <v>549</v>
      </c>
      <c r="G2203" s="23">
        <v>16848497</v>
      </c>
      <c r="H2203" s="23">
        <v>0</v>
      </c>
      <c r="I2203" s="23">
        <v>19090529659</v>
      </c>
      <c r="J2203" s="23">
        <v>0</v>
      </c>
      <c r="K2203" s="22"/>
      <c r="L2203" s="22"/>
    </row>
    <row r="2204" spans="1:12" x14ac:dyDescent="0.25">
      <c r="A2204" s="21">
        <v>45657</v>
      </c>
      <c r="B2204" s="21">
        <v>45657</v>
      </c>
      <c r="C2204" s="22" t="s">
        <v>11490</v>
      </c>
      <c r="D2204" s="22" t="s">
        <v>9713</v>
      </c>
      <c r="E2204" s="22" t="s">
        <v>4409</v>
      </c>
      <c r="F2204" s="22" t="s">
        <v>549</v>
      </c>
      <c r="G2204" s="23">
        <v>13516562</v>
      </c>
      <c r="H2204" s="23">
        <v>0</v>
      </c>
      <c r="I2204" s="23">
        <v>19104046221</v>
      </c>
      <c r="J2204" s="23">
        <v>0</v>
      </c>
      <c r="K2204" s="22"/>
      <c r="L2204" s="22"/>
    </row>
    <row r="2205" spans="1:12" x14ac:dyDescent="0.25">
      <c r="A2205" s="21">
        <v>45657</v>
      </c>
      <c r="B2205" s="21">
        <v>45657</v>
      </c>
      <c r="C2205" s="22" t="s">
        <v>11490</v>
      </c>
      <c r="D2205" s="22" t="s">
        <v>9714</v>
      </c>
      <c r="E2205" s="22" t="s">
        <v>4409</v>
      </c>
      <c r="F2205" s="22" t="s">
        <v>549</v>
      </c>
      <c r="G2205" s="23">
        <v>16680186</v>
      </c>
      <c r="H2205" s="23">
        <v>0</v>
      </c>
      <c r="I2205" s="23">
        <v>19120726407</v>
      </c>
      <c r="J2205" s="23">
        <v>0</v>
      </c>
      <c r="K2205" s="22"/>
      <c r="L2205" s="22"/>
    </row>
    <row r="2206" spans="1:12" x14ac:dyDescent="0.25">
      <c r="A2206" s="21">
        <v>45657</v>
      </c>
      <c r="B2206" s="21">
        <v>45657</v>
      </c>
      <c r="C2206" s="22" t="s">
        <v>11490</v>
      </c>
      <c r="D2206" s="22" t="s">
        <v>9715</v>
      </c>
      <c r="E2206" s="22" t="s">
        <v>4409</v>
      </c>
      <c r="F2206" s="22" t="s">
        <v>549</v>
      </c>
      <c r="G2206" s="23">
        <v>16680186</v>
      </c>
      <c r="H2206" s="23">
        <v>0</v>
      </c>
      <c r="I2206" s="23">
        <v>19137406593</v>
      </c>
      <c r="J2206" s="23">
        <v>0</v>
      </c>
      <c r="K2206" s="22"/>
      <c r="L2206" s="22"/>
    </row>
    <row r="2207" spans="1:12" x14ac:dyDescent="0.25">
      <c r="A2207" s="21">
        <v>45657</v>
      </c>
      <c r="B2207" s="21">
        <v>45657</v>
      </c>
      <c r="C2207" s="22" t="s">
        <v>11490</v>
      </c>
      <c r="D2207" s="22" t="s">
        <v>9717</v>
      </c>
      <c r="E2207" s="22" t="s">
        <v>4409</v>
      </c>
      <c r="F2207" s="22" t="s">
        <v>549</v>
      </c>
      <c r="G2207" s="23">
        <v>17380699</v>
      </c>
      <c r="H2207" s="23">
        <v>0</v>
      </c>
      <c r="I2207" s="23">
        <v>19154787292</v>
      </c>
      <c r="J2207" s="23">
        <v>0</v>
      </c>
      <c r="K2207" s="22"/>
      <c r="L2207" s="22"/>
    </row>
    <row r="2208" spans="1:12" x14ac:dyDescent="0.25">
      <c r="A2208" s="21">
        <v>45657</v>
      </c>
      <c r="B2208" s="21">
        <v>45657</v>
      </c>
      <c r="C2208" s="22" t="s">
        <v>11490</v>
      </c>
      <c r="D2208" s="22" t="s">
        <v>9719</v>
      </c>
      <c r="E2208" s="22" t="s">
        <v>4409</v>
      </c>
      <c r="F2208" s="22" t="s">
        <v>549</v>
      </c>
      <c r="G2208" s="23">
        <v>16602451</v>
      </c>
      <c r="H2208" s="23">
        <v>0</v>
      </c>
      <c r="I2208" s="23">
        <v>19171389743</v>
      </c>
      <c r="J2208" s="23">
        <v>0</v>
      </c>
      <c r="K2208" s="22"/>
      <c r="L2208" s="22"/>
    </row>
    <row r="2209" spans="1:12" x14ac:dyDescent="0.25">
      <c r="A2209" s="21">
        <v>45657</v>
      </c>
      <c r="B2209" s="21">
        <v>45657</v>
      </c>
      <c r="C2209" s="22" t="s">
        <v>11490</v>
      </c>
      <c r="D2209" s="22" t="s">
        <v>9720</v>
      </c>
      <c r="E2209" s="22" t="s">
        <v>4409</v>
      </c>
      <c r="F2209" s="22" t="s">
        <v>549</v>
      </c>
      <c r="G2209" s="23">
        <v>15174977</v>
      </c>
      <c r="H2209" s="23">
        <v>0</v>
      </c>
      <c r="I2209" s="23">
        <v>19186564720</v>
      </c>
      <c r="J2209" s="23">
        <v>0</v>
      </c>
      <c r="K2209" s="22"/>
      <c r="L2209" s="22"/>
    </row>
    <row r="2210" spans="1:12" x14ac:dyDescent="0.25">
      <c r="A2210" s="21">
        <v>45657</v>
      </c>
      <c r="B2210" s="21">
        <v>45657</v>
      </c>
      <c r="C2210" s="22" t="s">
        <v>11490</v>
      </c>
      <c r="D2210" s="22" t="s">
        <v>9721</v>
      </c>
      <c r="E2210" s="22" t="s">
        <v>4409</v>
      </c>
      <c r="F2210" s="22" t="s">
        <v>549</v>
      </c>
      <c r="G2210" s="23">
        <v>21729326</v>
      </c>
      <c r="H2210" s="23">
        <v>0</v>
      </c>
      <c r="I2210" s="23">
        <v>19208294046</v>
      </c>
      <c r="J2210" s="23">
        <v>0</v>
      </c>
      <c r="K2210" s="22"/>
      <c r="L2210" s="22"/>
    </row>
    <row r="2211" spans="1:12" x14ac:dyDescent="0.25">
      <c r="A2211" s="21">
        <v>45657</v>
      </c>
      <c r="B2211" s="21">
        <v>45657</v>
      </c>
      <c r="C2211" s="22" t="s">
        <v>11490</v>
      </c>
      <c r="D2211" s="22" t="s">
        <v>9722</v>
      </c>
      <c r="E2211" s="22" t="s">
        <v>4409</v>
      </c>
      <c r="F2211" s="22" t="s">
        <v>549</v>
      </c>
      <c r="G2211" s="23">
        <v>19637419</v>
      </c>
      <c r="H2211" s="23">
        <v>0</v>
      </c>
      <c r="I2211" s="23">
        <v>19227931465</v>
      </c>
      <c r="J2211" s="23">
        <v>0</v>
      </c>
      <c r="K2211" s="22"/>
      <c r="L2211" s="22"/>
    </row>
    <row r="2212" spans="1:12" x14ac:dyDescent="0.25">
      <c r="A2212" s="21">
        <v>45657</v>
      </c>
      <c r="B2212" s="21">
        <v>45657</v>
      </c>
      <c r="C2212" s="22" t="s">
        <v>11490</v>
      </c>
      <c r="D2212" s="22" t="s">
        <v>9724</v>
      </c>
      <c r="E2212" s="22" t="s">
        <v>4409</v>
      </c>
      <c r="F2212" s="22" t="s">
        <v>549</v>
      </c>
      <c r="G2212" s="23">
        <v>16493146</v>
      </c>
      <c r="H2212" s="23">
        <v>0</v>
      </c>
      <c r="I2212" s="23">
        <v>19244424611</v>
      </c>
      <c r="J2212" s="23">
        <v>0</v>
      </c>
      <c r="K2212" s="22"/>
      <c r="L2212" s="22"/>
    </row>
    <row r="2213" spans="1:12" x14ac:dyDescent="0.25">
      <c r="A2213" s="21">
        <v>45657</v>
      </c>
      <c r="B2213" s="21">
        <v>45657</v>
      </c>
      <c r="C2213" s="22" t="s">
        <v>11490</v>
      </c>
      <c r="D2213" s="22" t="s">
        <v>9725</v>
      </c>
      <c r="E2213" s="22" t="s">
        <v>4409</v>
      </c>
      <c r="F2213" s="22" t="s">
        <v>549</v>
      </c>
      <c r="G2213" s="23">
        <v>16495395</v>
      </c>
      <c r="H2213" s="23">
        <v>0</v>
      </c>
      <c r="I2213" s="23">
        <v>19260920006</v>
      </c>
      <c r="J2213" s="23">
        <v>0</v>
      </c>
      <c r="K2213" s="22"/>
      <c r="L2213" s="22"/>
    </row>
    <row r="2214" spans="1:12" x14ac:dyDescent="0.25">
      <c r="A2214" s="21">
        <v>45657</v>
      </c>
      <c r="B2214" s="21">
        <v>45657</v>
      </c>
      <c r="C2214" s="22" t="s">
        <v>11490</v>
      </c>
      <c r="D2214" s="22" t="s">
        <v>9726</v>
      </c>
      <c r="E2214" s="22" t="s">
        <v>4409</v>
      </c>
      <c r="F2214" s="22" t="s">
        <v>549</v>
      </c>
      <c r="G2214" s="23">
        <v>18625417</v>
      </c>
      <c r="H2214" s="23">
        <v>0</v>
      </c>
      <c r="I2214" s="23">
        <v>19279545423</v>
      </c>
      <c r="J2214" s="23">
        <v>0</v>
      </c>
      <c r="K2214" s="22"/>
      <c r="L2214" s="22"/>
    </row>
    <row r="2215" spans="1:12" x14ac:dyDescent="0.25">
      <c r="A2215" s="21">
        <v>45657</v>
      </c>
      <c r="B2215" s="21">
        <v>45657</v>
      </c>
      <c r="C2215" s="22" t="s">
        <v>11490</v>
      </c>
      <c r="D2215" s="22" t="s">
        <v>9727</v>
      </c>
      <c r="E2215" s="22" t="s">
        <v>4409</v>
      </c>
      <c r="F2215" s="22" t="s">
        <v>549</v>
      </c>
      <c r="G2215" s="23">
        <v>15162192</v>
      </c>
      <c r="H2215" s="23">
        <v>0</v>
      </c>
      <c r="I2215" s="23">
        <v>19294707615</v>
      </c>
      <c r="J2215" s="23">
        <v>0</v>
      </c>
      <c r="K2215" s="22"/>
      <c r="L2215" s="22"/>
    </row>
    <row r="2216" spans="1:12" x14ac:dyDescent="0.25">
      <c r="A2216" s="21">
        <v>45657</v>
      </c>
      <c r="B2216" s="21">
        <v>45657</v>
      </c>
      <c r="C2216" s="22" t="s">
        <v>11490</v>
      </c>
      <c r="D2216" s="22" t="s">
        <v>9728</v>
      </c>
      <c r="E2216" s="22" t="s">
        <v>4409</v>
      </c>
      <c r="F2216" s="22" t="s">
        <v>549</v>
      </c>
      <c r="G2216" s="23">
        <v>12817799</v>
      </c>
      <c r="H2216" s="23">
        <v>0</v>
      </c>
      <c r="I2216" s="23">
        <v>19307525414</v>
      </c>
      <c r="J2216" s="23">
        <v>0</v>
      </c>
      <c r="K2216" s="22"/>
      <c r="L2216" s="22"/>
    </row>
    <row r="2217" spans="1:12" x14ac:dyDescent="0.25">
      <c r="A2217" s="21">
        <v>45657</v>
      </c>
      <c r="B2217" s="21">
        <v>45657</v>
      </c>
      <c r="C2217" s="22" t="s">
        <v>11490</v>
      </c>
      <c r="D2217" s="22" t="s">
        <v>9729</v>
      </c>
      <c r="E2217" s="22" t="s">
        <v>4409</v>
      </c>
      <c r="F2217" s="22" t="s">
        <v>549</v>
      </c>
      <c r="G2217" s="23">
        <v>9260719</v>
      </c>
      <c r="H2217" s="23">
        <v>0</v>
      </c>
      <c r="I2217" s="23">
        <v>19316786133</v>
      </c>
      <c r="J2217" s="23">
        <v>0</v>
      </c>
      <c r="K2217" s="22"/>
      <c r="L2217" s="22"/>
    </row>
    <row r="2218" spans="1:12" x14ac:dyDescent="0.25">
      <c r="A2218" s="21">
        <v>45657</v>
      </c>
      <c r="B2218" s="21">
        <v>45657</v>
      </c>
      <c r="C2218" s="22" t="s">
        <v>11490</v>
      </c>
      <c r="D2218" s="22" t="s">
        <v>9730</v>
      </c>
      <c r="E2218" s="22" t="s">
        <v>4409</v>
      </c>
      <c r="F2218" s="22" t="s">
        <v>549</v>
      </c>
      <c r="G2218" s="23">
        <v>8504742</v>
      </c>
      <c r="H2218" s="23">
        <v>0</v>
      </c>
      <c r="I2218" s="23">
        <v>19325290875</v>
      </c>
      <c r="J2218" s="23">
        <v>0</v>
      </c>
      <c r="K2218" s="22"/>
      <c r="L2218" s="22"/>
    </row>
    <row r="2219" spans="1:12" x14ac:dyDescent="0.25">
      <c r="A2219" s="21">
        <v>45657</v>
      </c>
      <c r="B2219" s="21">
        <v>45657</v>
      </c>
      <c r="C2219" s="22" t="s">
        <v>11490</v>
      </c>
      <c r="D2219" s="22" t="s">
        <v>9731</v>
      </c>
      <c r="E2219" s="22" t="s">
        <v>4409</v>
      </c>
      <c r="F2219" s="22" t="s">
        <v>549</v>
      </c>
      <c r="G2219" s="23">
        <v>11725092</v>
      </c>
      <c r="H2219" s="23">
        <v>0</v>
      </c>
      <c r="I2219" s="23">
        <v>19337015967</v>
      </c>
      <c r="J2219" s="23">
        <v>0</v>
      </c>
      <c r="K2219" s="22"/>
      <c r="L2219" s="22"/>
    </row>
    <row r="2220" spans="1:12" x14ac:dyDescent="0.25">
      <c r="A2220" s="21">
        <v>45657</v>
      </c>
      <c r="B2220" s="21">
        <v>45657</v>
      </c>
      <c r="C2220" s="22" t="s">
        <v>11490</v>
      </c>
      <c r="D2220" s="22" t="s">
        <v>9732</v>
      </c>
      <c r="E2220" s="22" t="s">
        <v>4409</v>
      </c>
      <c r="F2220" s="22" t="s">
        <v>549</v>
      </c>
      <c r="G2220" s="23">
        <v>11212111</v>
      </c>
      <c r="H2220" s="23">
        <v>0</v>
      </c>
      <c r="I2220" s="23">
        <v>19348228078</v>
      </c>
      <c r="J2220" s="23">
        <v>0</v>
      </c>
      <c r="K2220" s="22"/>
      <c r="L2220" s="22"/>
    </row>
    <row r="2221" spans="1:12" x14ac:dyDescent="0.25">
      <c r="A2221" s="21">
        <v>45657</v>
      </c>
      <c r="B2221" s="21">
        <v>45657</v>
      </c>
      <c r="C2221" s="22" t="s">
        <v>11490</v>
      </c>
      <c r="D2221" s="22" t="s">
        <v>9733</v>
      </c>
      <c r="E2221" s="22" t="s">
        <v>4409</v>
      </c>
      <c r="F2221" s="22" t="s">
        <v>549</v>
      </c>
      <c r="G2221" s="23">
        <v>11749678</v>
      </c>
      <c r="H2221" s="23">
        <v>0</v>
      </c>
      <c r="I2221" s="23">
        <v>19359977756</v>
      </c>
      <c r="J2221" s="23">
        <v>0</v>
      </c>
      <c r="K2221" s="22"/>
      <c r="L2221" s="22"/>
    </row>
    <row r="2222" spans="1:12" x14ac:dyDescent="0.25">
      <c r="A2222" s="21">
        <v>45657</v>
      </c>
      <c r="B2222" s="21">
        <v>45657</v>
      </c>
      <c r="C2222" s="22" t="s">
        <v>11490</v>
      </c>
      <c r="D2222" s="22" t="s">
        <v>9734</v>
      </c>
      <c r="E2222" s="22" t="s">
        <v>4409</v>
      </c>
      <c r="F2222" s="22" t="s">
        <v>549</v>
      </c>
      <c r="G2222" s="23">
        <v>11485920</v>
      </c>
      <c r="H2222" s="23">
        <v>0</v>
      </c>
      <c r="I2222" s="23">
        <v>19371463676</v>
      </c>
      <c r="J2222" s="23">
        <v>0</v>
      </c>
      <c r="K2222" s="22"/>
      <c r="L2222" s="22"/>
    </row>
    <row r="2223" spans="1:12" x14ac:dyDescent="0.25">
      <c r="A2223" s="21">
        <v>45657</v>
      </c>
      <c r="B2223" s="21">
        <v>45657</v>
      </c>
      <c r="C2223" s="22" t="s">
        <v>11490</v>
      </c>
      <c r="D2223" s="22" t="s">
        <v>9736</v>
      </c>
      <c r="E2223" s="22" t="s">
        <v>4409</v>
      </c>
      <c r="F2223" s="22" t="s">
        <v>549</v>
      </c>
      <c r="G2223" s="23">
        <v>12088400</v>
      </c>
      <c r="H2223" s="23">
        <v>0</v>
      </c>
      <c r="I2223" s="23">
        <v>19383552076</v>
      </c>
      <c r="J2223" s="23">
        <v>0</v>
      </c>
      <c r="K2223" s="22"/>
      <c r="L2223" s="22"/>
    </row>
    <row r="2224" spans="1:12" x14ac:dyDescent="0.25">
      <c r="A2224" s="21">
        <v>45657</v>
      </c>
      <c r="B2224" s="21">
        <v>45657</v>
      </c>
      <c r="C2224" s="22" t="s">
        <v>11490</v>
      </c>
      <c r="D2224" s="22" t="s">
        <v>9737</v>
      </c>
      <c r="E2224" s="22" t="s">
        <v>4409</v>
      </c>
      <c r="F2224" s="22" t="s">
        <v>549</v>
      </c>
      <c r="G2224" s="23">
        <v>12131901</v>
      </c>
      <c r="H2224" s="23">
        <v>0</v>
      </c>
      <c r="I2224" s="23">
        <v>19395683977</v>
      </c>
      <c r="J2224" s="23">
        <v>0</v>
      </c>
      <c r="K2224" s="22"/>
      <c r="L2224" s="22"/>
    </row>
    <row r="2225" spans="1:12" x14ac:dyDescent="0.25">
      <c r="A2225" s="21">
        <v>45657</v>
      </c>
      <c r="B2225" s="21">
        <v>45657</v>
      </c>
      <c r="C2225" s="22" t="s">
        <v>11490</v>
      </c>
      <c r="D2225" s="22" t="s">
        <v>9739</v>
      </c>
      <c r="E2225" s="22" t="s">
        <v>4409</v>
      </c>
      <c r="F2225" s="22" t="s">
        <v>549</v>
      </c>
      <c r="G2225" s="23">
        <v>15754651</v>
      </c>
      <c r="H2225" s="23">
        <v>0</v>
      </c>
      <c r="I2225" s="23">
        <v>19411438628</v>
      </c>
      <c r="J2225" s="23">
        <v>0</v>
      </c>
      <c r="K2225" s="22"/>
      <c r="L2225" s="22"/>
    </row>
    <row r="2226" spans="1:12" x14ac:dyDescent="0.25">
      <c r="A2226" s="21">
        <v>45657</v>
      </c>
      <c r="B2226" s="21">
        <v>45657</v>
      </c>
      <c r="C2226" s="22" t="s">
        <v>11490</v>
      </c>
      <c r="D2226" s="22" t="s">
        <v>9741</v>
      </c>
      <c r="E2226" s="22" t="s">
        <v>4409</v>
      </c>
      <c r="F2226" s="22" t="s">
        <v>549</v>
      </c>
      <c r="G2226" s="23">
        <v>21434406</v>
      </c>
      <c r="H2226" s="23">
        <v>0</v>
      </c>
      <c r="I2226" s="23">
        <v>19432873034</v>
      </c>
      <c r="J2226" s="23">
        <v>0</v>
      </c>
      <c r="K2226" s="22"/>
      <c r="L2226" s="22"/>
    </row>
    <row r="2227" spans="1:12" x14ac:dyDescent="0.25">
      <c r="A2227" s="21">
        <v>45657</v>
      </c>
      <c r="B2227" s="21">
        <v>45657</v>
      </c>
      <c r="C2227" s="22" t="s">
        <v>11490</v>
      </c>
      <c r="D2227" s="22" t="s">
        <v>9743</v>
      </c>
      <c r="E2227" s="22" t="s">
        <v>4409</v>
      </c>
      <c r="F2227" s="22" t="s">
        <v>549</v>
      </c>
      <c r="G2227" s="23">
        <v>21400441</v>
      </c>
      <c r="H2227" s="23">
        <v>0</v>
      </c>
      <c r="I2227" s="23">
        <v>19454273475</v>
      </c>
      <c r="J2227" s="23">
        <v>0</v>
      </c>
      <c r="K2227" s="22"/>
      <c r="L2227" s="22"/>
    </row>
    <row r="2228" spans="1:12" x14ac:dyDescent="0.25">
      <c r="A2228" s="21">
        <v>45657</v>
      </c>
      <c r="B2228" s="21">
        <v>45657</v>
      </c>
      <c r="C2228" s="22" t="s">
        <v>11490</v>
      </c>
      <c r="D2228" s="22" t="s">
        <v>9745</v>
      </c>
      <c r="E2228" s="22" t="s">
        <v>4409</v>
      </c>
      <c r="F2228" s="22" t="s">
        <v>549</v>
      </c>
      <c r="G2228" s="23">
        <v>14512466</v>
      </c>
      <c r="H2228" s="23">
        <v>0</v>
      </c>
      <c r="I2228" s="23">
        <v>19468785941</v>
      </c>
      <c r="J2228" s="23">
        <v>0</v>
      </c>
      <c r="K2228" s="22"/>
      <c r="L2228" s="22"/>
    </row>
    <row r="2229" spans="1:12" x14ac:dyDescent="0.25">
      <c r="A2229" s="21">
        <v>45657</v>
      </c>
      <c r="B2229" s="21">
        <v>45657</v>
      </c>
      <c r="C2229" s="22" t="s">
        <v>11490</v>
      </c>
      <c r="D2229" s="22" t="s">
        <v>9746</v>
      </c>
      <c r="E2229" s="22" t="s">
        <v>4409</v>
      </c>
      <c r="F2229" s="22" t="s">
        <v>549</v>
      </c>
      <c r="G2229" s="23">
        <v>15879680</v>
      </c>
      <c r="H2229" s="23">
        <v>0</v>
      </c>
      <c r="I2229" s="23">
        <v>19484665621</v>
      </c>
      <c r="J2229" s="23">
        <v>0</v>
      </c>
      <c r="K2229" s="22"/>
      <c r="L2229" s="22"/>
    </row>
    <row r="2230" spans="1:12" x14ac:dyDescent="0.25">
      <c r="A2230" s="21">
        <v>45657</v>
      </c>
      <c r="B2230" s="21">
        <v>45657</v>
      </c>
      <c r="C2230" s="22" t="s">
        <v>11490</v>
      </c>
      <c r="D2230" s="22" t="s">
        <v>9747</v>
      </c>
      <c r="E2230" s="22" t="s">
        <v>4409</v>
      </c>
      <c r="F2230" s="22" t="s">
        <v>549</v>
      </c>
      <c r="G2230" s="23">
        <v>13031199</v>
      </c>
      <c r="H2230" s="23">
        <v>0</v>
      </c>
      <c r="I2230" s="23">
        <v>19497696820</v>
      </c>
      <c r="J2230" s="23">
        <v>0</v>
      </c>
      <c r="K2230" s="22"/>
      <c r="L2230" s="22"/>
    </row>
    <row r="2231" spans="1:12" x14ac:dyDescent="0.25">
      <c r="A2231" s="21">
        <v>45657</v>
      </c>
      <c r="B2231" s="21">
        <v>45657</v>
      </c>
      <c r="C2231" s="22" t="s">
        <v>11490</v>
      </c>
      <c r="D2231" s="22" t="s">
        <v>9749</v>
      </c>
      <c r="E2231" s="22" t="s">
        <v>4409</v>
      </c>
      <c r="F2231" s="22" t="s">
        <v>549</v>
      </c>
      <c r="G2231" s="23">
        <v>11967428</v>
      </c>
      <c r="H2231" s="23">
        <v>0</v>
      </c>
      <c r="I2231" s="23">
        <v>19509664248</v>
      </c>
      <c r="J2231" s="23">
        <v>0</v>
      </c>
      <c r="K2231" s="22"/>
      <c r="L2231" s="22"/>
    </row>
    <row r="2232" spans="1:12" x14ac:dyDescent="0.25">
      <c r="A2232" s="21">
        <v>45657</v>
      </c>
      <c r="B2232" s="21">
        <v>45657</v>
      </c>
      <c r="C2232" s="22" t="s">
        <v>11490</v>
      </c>
      <c r="D2232" s="22" t="s">
        <v>9750</v>
      </c>
      <c r="E2232" s="22" t="s">
        <v>4409</v>
      </c>
      <c r="F2232" s="22" t="s">
        <v>549</v>
      </c>
      <c r="G2232" s="23">
        <v>8801181</v>
      </c>
      <c r="H2232" s="23">
        <v>0</v>
      </c>
      <c r="I2232" s="23">
        <v>19518465429</v>
      </c>
      <c r="J2232" s="23">
        <v>0</v>
      </c>
      <c r="K2232" s="22"/>
      <c r="L2232" s="22"/>
    </row>
    <row r="2233" spans="1:12" x14ac:dyDescent="0.25">
      <c r="A2233" s="21">
        <v>45657</v>
      </c>
      <c r="B2233" s="21">
        <v>45657</v>
      </c>
      <c r="C2233" s="22" t="s">
        <v>11490</v>
      </c>
      <c r="D2233" s="22" t="s">
        <v>9751</v>
      </c>
      <c r="E2233" s="22" t="s">
        <v>4409</v>
      </c>
      <c r="F2233" s="22" t="s">
        <v>549</v>
      </c>
      <c r="G2233" s="23">
        <v>10832880</v>
      </c>
      <c r="H2233" s="23">
        <v>0</v>
      </c>
      <c r="I2233" s="23">
        <v>19529298309</v>
      </c>
      <c r="J2233" s="23">
        <v>0</v>
      </c>
      <c r="K2233" s="22"/>
      <c r="L2233" s="22"/>
    </row>
    <row r="2234" spans="1:12" x14ac:dyDescent="0.25">
      <c r="A2234" s="21">
        <v>45657</v>
      </c>
      <c r="B2234" s="21">
        <v>45657</v>
      </c>
      <c r="C2234" s="22" t="s">
        <v>11490</v>
      </c>
      <c r="D2234" s="22" t="s">
        <v>9752</v>
      </c>
      <c r="E2234" s="22" t="s">
        <v>4409</v>
      </c>
      <c r="F2234" s="22" t="s">
        <v>549</v>
      </c>
      <c r="G2234" s="23">
        <v>13065087</v>
      </c>
      <c r="H2234" s="23">
        <v>0</v>
      </c>
      <c r="I2234" s="23">
        <v>19542363396</v>
      </c>
      <c r="J2234" s="23">
        <v>0</v>
      </c>
      <c r="K2234" s="22"/>
      <c r="L2234" s="22"/>
    </row>
    <row r="2235" spans="1:12" x14ac:dyDescent="0.25">
      <c r="A2235" s="21">
        <v>45657</v>
      </c>
      <c r="B2235" s="21">
        <v>45657</v>
      </c>
      <c r="C2235" s="22" t="s">
        <v>11490</v>
      </c>
      <c r="D2235" s="22" t="s">
        <v>9754</v>
      </c>
      <c r="E2235" s="22" t="s">
        <v>4409</v>
      </c>
      <c r="F2235" s="22" t="s">
        <v>549</v>
      </c>
      <c r="G2235" s="23">
        <v>17726068</v>
      </c>
      <c r="H2235" s="23">
        <v>0</v>
      </c>
      <c r="I2235" s="23">
        <v>19560089464</v>
      </c>
      <c r="J2235" s="23">
        <v>0</v>
      </c>
      <c r="K2235" s="22"/>
      <c r="L2235" s="22"/>
    </row>
    <row r="2236" spans="1:12" x14ac:dyDescent="0.25">
      <c r="A2236" s="21">
        <v>45657</v>
      </c>
      <c r="B2236" s="21">
        <v>45657</v>
      </c>
      <c r="C2236" s="22" t="s">
        <v>11490</v>
      </c>
      <c r="D2236" s="22" t="s">
        <v>9756</v>
      </c>
      <c r="E2236" s="22" t="s">
        <v>4409</v>
      </c>
      <c r="F2236" s="22" t="s">
        <v>549</v>
      </c>
      <c r="G2236" s="23">
        <v>14027533</v>
      </c>
      <c r="H2236" s="23">
        <v>0</v>
      </c>
      <c r="I2236" s="23">
        <v>19574116997</v>
      </c>
      <c r="J2236" s="23">
        <v>0</v>
      </c>
      <c r="K2236" s="22"/>
      <c r="L2236" s="22"/>
    </row>
    <row r="2237" spans="1:12" x14ac:dyDescent="0.25">
      <c r="A2237" s="21">
        <v>45657</v>
      </c>
      <c r="B2237" s="21">
        <v>45657</v>
      </c>
      <c r="C2237" s="22" t="s">
        <v>11490</v>
      </c>
      <c r="D2237" s="22" t="s">
        <v>9758</v>
      </c>
      <c r="E2237" s="22" t="s">
        <v>4409</v>
      </c>
      <c r="F2237" s="22" t="s">
        <v>549</v>
      </c>
      <c r="G2237" s="23">
        <v>17526188</v>
      </c>
      <c r="H2237" s="23">
        <v>0</v>
      </c>
      <c r="I2237" s="23">
        <v>19591643185</v>
      </c>
      <c r="J2237" s="23">
        <v>0</v>
      </c>
      <c r="K2237" s="22"/>
      <c r="L2237" s="22"/>
    </row>
    <row r="2238" spans="1:12" x14ac:dyDescent="0.25">
      <c r="A2238" s="21">
        <v>45657</v>
      </c>
      <c r="B2238" s="21">
        <v>45657</v>
      </c>
      <c r="C2238" s="22" t="s">
        <v>11490</v>
      </c>
      <c r="D2238" s="22" t="s">
        <v>9759</v>
      </c>
      <c r="E2238" s="22" t="s">
        <v>4409</v>
      </c>
      <c r="F2238" s="22" t="s">
        <v>549</v>
      </c>
      <c r="G2238" s="23">
        <v>13859201</v>
      </c>
      <c r="H2238" s="23">
        <v>0</v>
      </c>
      <c r="I2238" s="23">
        <v>19605502386</v>
      </c>
      <c r="J2238" s="23">
        <v>0</v>
      </c>
      <c r="K2238" s="22"/>
      <c r="L2238" s="22"/>
    </row>
    <row r="2239" spans="1:12" x14ac:dyDescent="0.25">
      <c r="A2239" s="21">
        <v>45657</v>
      </c>
      <c r="B2239" s="21">
        <v>45657</v>
      </c>
      <c r="C2239" s="22" t="s">
        <v>11490</v>
      </c>
      <c r="D2239" s="22" t="s">
        <v>9761</v>
      </c>
      <c r="E2239" s="22" t="s">
        <v>4409</v>
      </c>
      <c r="F2239" s="22" t="s">
        <v>549</v>
      </c>
      <c r="G2239" s="23">
        <v>12240848</v>
      </c>
      <c r="H2239" s="23">
        <v>0</v>
      </c>
      <c r="I2239" s="23">
        <v>19617743234</v>
      </c>
      <c r="J2239" s="23">
        <v>0</v>
      </c>
      <c r="K2239" s="22"/>
      <c r="L2239" s="22"/>
    </row>
    <row r="2240" spans="1:12" x14ac:dyDescent="0.25">
      <c r="A2240" s="21">
        <v>45657</v>
      </c>
      <c r="B2240" s="21">
        <v>45657</v>
      </c>
      <c r="C2240" s="22" t="s">
        <v>11490</v>
      </c>
      <c r="D2240" s="22" t="s">
        <v>9762</v>
      </c>
      <c r="E2240" s="22" t="s">
        <v>4409</v>
      </c>
      <c r="F2240" s="22" t="s">
        <v>549</v>
      </c>
      <c r="G2240" s="23">
        <v>8039581</v>
      </c>
      <c r="H2240" s="23">
        <v>0</v>
      </c>
      <c r="I2240" s="23">
        <v>19625782815</v>
      </c>
      <c r="J2240" s="23">
        <v>0</v>
      </c>
      <c r="K2240" s="22"/>
      <c r="L2240" s="22"/>
    </row>
    <row r="2241" spans="1:12" x14ac:dyDescent="0.25">
      <c r="A2241" s="21">
        <v>45657</v>
      </c>
      <c r="B2241" s="21">
        <v>45657</v>
      </c>
      <c r="C2241" s="22" t="s">
        <v>11490</v>
      </c>
      <c r="D2241" s="22" t="s">
        <v>9763</v>
      </c>
      <c r="E2241" s="22" t="s">
        <v>4409</v>
      </c>
      <c r="F2241" s="22" t="s">
        <v>549</v>
      </c>
      <c r="G2241" s="23">
        <v>10999651</v>
      </c>
      <c r="H2241" s="23">
        <v>0</v>
      </c>
      <c r="I2241" s="23">
        <v>19636782466</v>
      </c>
      <c r="J2241" s="23">
        <v>0</v>
      </c>
      <c r="K2241" s="22"/>
      <c r="L2241" s="22"/>
    </row>
    <row r="2242" spans="1:12" x14ac:dyDescent="0.25">
      <c r="A2242" s="21">
        <v>45657</v>
      </c>
      <c r="B2242" s="21">
        <v>45657</v>
      </c>
      <c r="C2242" s="22" t="s">
        <v>11491</v>
      </c>
      <c r="D2242" s="22" t="s">
        <v>11492</v>
      </c>
      <c r="E2242" s="22" t="s">
        <v>4409</v>
      </c>
      <c r="F2242" s="22" t="s">
        <v>549</v>
      </c>
      <c r="G2242" s="23">
        <v>58233123</v>
      </c>
      <c r="H2242" s="23">
        <v>0</v>
      </c>
      <c r="I2242" s="23">
        <v>19695015589</v>
      </c>
      <c r="J2242" s="23">
        <v>0</v>
      </c>
      <c r="K2242" s="22"/>
      <c r="L2242" s="22"/>
    </row>
    <row r="2243" spans="1:12" x14ac:dyDescent="0.25">
      <c r="A2243" s="21">
        <v>45657</v>
      </c>
      <c r="B2243" s="21">
        <v>45657</v>
      </c>
      <c r="C2243" s="22" t="s">
        <v>11491</v>
      </c>
      <c r="D2243" s="22" t="s">
        <v>11493</v>
      </c>
      <c r="E2243" s="22" t="s">
        <v>4409</v>
      </c>
      <c r="F2243" s="22" t="s">
        <v>549</v>
      </c>
      <c r="G2243" s="23">
        <v>62712419</v>
      </c>
      <c r="H2243" s="23">
        <v>0</v>
      </c>
      <c r="I2243" s="23">
        <v>19757728008</v>
      </c>
      <c r="J2243" s="23">
        <v>0</v>
      </c>
      <c r="K2243" s="22"/>
      <c r="L2243" s="22"/>
    </row>
    <row r="2244" spans="1:12" x14ac:dyDescent="0.25">
      <c r="A2244" s="21">
        <v>45657</v>
      </c>
      <c r="B2244" s="21">
        <v>45657</v>
      </c>
      <c r="C2244" s="22" t="s">
        <v>11491</v>
      </c>
      <c r="D2244" s="22" t="s">
        <v>11494</v>
      </c>
      <c r="E2244" s="22" t="s">
        <v>4409</v>
      </c>
      <c r="F2244" s="22" t="s">
        <v>549</v>
      </c>
      <c r="G2244" s="23">
        <v>83427357</v>
      </c>
      <c r="H2244" s="23">
        <v>0</v>
      </c>
      <c r="I2244" s="23">
        <v>19841155365</v>
      </c>
      <c r="J2244" s="23">
        <v>0</v>
      </c>
      <c r="K2244" s="22"/>
      <c r="L2244" s="22"/>
    </row>
    <row r="2245" spans="1:12" x14ac:dyDescent="0.25">
      <c r="A2245" s="21">
        <v>45657</v>
      </c>
      <c r="B2245" s="21">
        <v>45657</v>
      </c>
      <c r="C2245" s="22" t="s">
        <v>11491</v>
      </c>
      <c r="D2245" s="22" t="s">
        <v>11495</v>
      </c>
      <c r="E2245" s="22" t="s">
        <v>4409</v>
      </c>
      <c r="F2245" s="22" t="s">
        <v>549</v>
      </c>
      <c r="G2245" s="23">
        <v>66524165</v>
      </c>
      <c r="H2245" s="23">
        <v>0</v>
      </c>
      <c r="I2245" s="23">
        <v>19907679530</v>
      </c>
      <c r="J2245" s="23">
        <v>0</v>
      </c>
      <c r="K2245" s="22"/>
      <c r="L2245" s="22"/>
    </row>
    <row r="2246" spans="1:12" x14ac:dyDescent="0.25">
      <c r="A2246" s="21">
        <v>45657</v>
      </c>
      <c r="B2246" s="21">
        <v>45657</v>
      </c>
      <c r="C2246" s="22" t="s">
        <v>11496</v>
      </c>
      <c r="D2246" s="22" t="s">
        <v>11497</v>
      </c>
      <c r="E2246" s="22" t="s">
        <v>4409</v>
      </c>
      <c r="F2246" s="22" t="s">
        <v>549</v>
      </c>
      <c r="G2246" s="23">
        <v>682773975</v>
      </c>
      <c r="H2246" s="23">
        <v>0</v>
      </c>
      <c r="I2246" s="23">
        <v>20590453505</v>
      </c>
      <c r="J2246" s="23">
        <v>0</v>
      </c>
      <c r="K2246" s="22"/>
      <c r="L2246" s="22"/>
    </row>
    <row r="2247" spans="1:12" x14ac:dyDescent="0.25">
      <c r="A2247" s="21">
        <v>45657</v>
      </c>
      <c r="B2247" s="21">
        <v>45657</v>
      </c>
      <c r="C2247" s="22" t="s">
        <v>11498</v>
      </c>
      <c r="D2247" s="22" t="s">
        <v>11499</v>
      </c>
      <c r="E2247" s="22" t="s">
        <v>4409</v>
      </c>
      <c r="F2247" s="22" t="s">
        <v>549</v>
      </c>
      <c r="G2247" s="23">
        <v>75622327</v>
      </c>
      <c r="H2247" s="23">
        <v>0</v>
      </c>
      <c r="I2247" s="23">
        <v>20666075832</v>
      </c>
      <c r="J2247" s="23">
        <v>0</v>
      </c>
      <c r="K2247" s="22"/>
      <c r="L2247" s="22"/>
    </row>
    <row r="2248" spans="1:12" x14ac:dyDescent="0.25">
      <c r="A2248" s="21"/>
      <c r="B2248" s="21"/>
      <c r="C2248" s="22" t="s">
        <v>4430</v>
      </c>
      <c r="D2248" s="22" t="s">
        <v>4431</v>
      </c>
      <c r="E2248" s="22" t="s">
        <v>4409</v>
      </c>
      <c r="F2248" s="22"/>
      <c r="G2248" s="23">
        <v>20801495231</v>
      </c>
      <c r="H2248" s="23">
        <v>0</v>
      </c>
      <c r="I2248" s="23"/>
      <c r="J2248" s="23"/>
      <c r="K2248" s="22"/>
      <c r="L2248" s="22"/>
    </row>
    <row r="2249" spans="1:12" x14ac:dyDescent="0.25">
      <c r="A2249" s="21"/>
      <c r="B2249" s="21"/>
      <c r="C2249" s="22" t="s">
        <v>4430</v>
      </c>
      <c r="D2249" s="22" t="s">
        <v>4432</v>
      </c>
      <c r="E2249" s="22" t="s">
        <v>4409</v>
      </c>
      <c r="F2249" s="22"/>
      <c r="G2249" s="23"/>
      <c r="H2249" s="23"/>
      <c r="I2249" s="23">
        <v>20666075832</v>
      </c>
      <c r="J2249" s="23">
        <v>0</v>
      </c>
      <c r="K2249" s="22"/>
      <c r="L2249" s="22"/>
    </row>
    <row r="2250" spans="1:12" x14ac:dyDescent="0.25">
      <c r="A2250" s="232" t="s">
        <v>11500</v>
      </c>
      <c r="B2250" s="191"/>
      <c r="G2250" s="233">
        <v>20801495231</v>
      </c>
      <c r="H2250" s="233">
        <v>0</v>
      </c>
      <c r="I2250" s="27"/>
      <c r="J2250" s="27"/>
    </row>
  </sheetData>
  <autoFilter ref="A3:X1447" xr:uid="{A15D8714-DEF3-40F0-91F7-14A93F5321D6}">
    <filterColumn colId="20">
      <filters>
        <filter val="RB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F7F2-B6CE-4A1B-82B5-989181C71387}">
  <sheetPr filterMode="1"/>
  <dimension ref="A1:W3224"/>
  <sheetViews>
    <sheetView zoomScale="85" zoomScaleNormal="85" workbookViewId="0">
      <pane ySplit="5" topLeftCell="A2784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62.7109375" customWidth="1"/>
    <col min="6" max="6" width="29.7109375" customWidth="1"/>
    <col min="7" max="7" width="13.7109375" bestFit="1" customWidth="1"/>
    <col min="8" max="8" width="13.140625" customWidth="1"/>
    <col min="9" max="9" width="13.7109375" bestFit="1" customWidth="1"/>
    <col min="12" max="12" width="56.42578125" customWidth="1"/>
    <col min="13" max="13" width="13.28515625" customWidth="1"/>
    <col min="19" max="19" width="17.28515625" style="8" customWidth="1"/>
    <col min="20" max="20" width="12.7109375" style="8" customWidth="1"/>
  </cols>
  <sheetData>
    <row r="1" spans="1:23" x14ac:dyDescent="0.25">
      <c r="G1" s="28">
        <f>+SUM(G5:G1048576)</f>
        <v>19026198896</v>
      </c>
      <c r="H1" s="28">
        <f>+SUM(H5:H1048576)</f>
        <v>1929473254</v>
      </c>
      <c r="I1" s="28">
        <f>+G1-H1</f>
        <v>17096725642</v>
      </c>
      <c r="W1" t="s">
        <v>573</v>
      </c>
    </row>
    <row r="2" spans="1:23" x14ac:dyDescent="0.25">
      <c r="W2" t="s">
        <v>369</v>
      </c>
    </row>
    <row r="3" spans="1:23" ht="18.75" x14ac:dyDescent="0.3">
      <c r="A3" s="24" t="s">
        <v>490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23" x14ac:dyDescent="0.25">
      <c r="A4" s="25" t="s">
        <v>491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23" ht="15" customHeight="1" x14ac:dyDescent="0.25">
      <c r="A5" s="17" t="s">
        <v>492</v>
      </c>
      <c r="B5" s="17" t="s">
        <v>493</v>
      </c>
      <c r="C5" s="18" t="s">
        <v>494</v>
      </c>
      <c r="D5" s="18" t="s">
        <v>495</v>
      </c>
      <c r="E5" s="18" t="s">
        <v>496</v>
      </c>
      <c r="F5" s="18" t="s">
        <v>497</v>
      </c>
      <c r="G5" s="19" t="s">
        <v>498</v>
      </c>
      <c r="H5" s="19" t="s">
        <v>499</v>
      </c>
      <c r="I5" s="19" t="s">
        <v>500</v>
      </c>
      <c r="J5" s="19" t="s">
        <v>501</v>
      </c>
      <c r="K5" s="18" t="s">
        <v>502</v>
      </c>
      <c r="L5" s="18" t="s">
        <v>503</v>
      </c>
      <c r="M5" s="18" t="s">
        <v>504</v>
      </c>
      <c r="N5" s="18" t="s">
        <v>505</v>
      </c>
      <c r="O5" s="18" t="s">
        <v>506</v>
      </c>
      <c r="P5" s="18" t="s">
        <v>507</v>
      </c>
      <c r="Q5" s="18" t="s">
        <v>508</v>
      </c>
      <c r="R5" s="20" t="s">
        <v>3</v>
      </c>
      <c r="S5" s="31" t="s">
        <v>509</v>
      </c>
      <c r="T5" s="31" t="s">
        <v>510</v>
      </c>
      <c r="U5" s="20" t="s">
        <v>482</v>
      </c>
      <c r="V5" s="20" t="s">
        <v>3128</v>
      </c>
    </row>
    <row r="6" spans="1:23" hidden="1" x14ac:dyDescent="0.25">
      <c r="A6" s="21">
        <v>45293</v>
      </c>
      <c r="B6" s="21">
        <v>45293</v>
      </c>
      <c r="C6" s="22" t="s">
        <v>511</v>
      </c>
      <c r="D6" s="22" t="s">
        <v>512</v>
      </c>
      <c r="E6" s="22" t="s">
        <v>513</v>
      </c>
      <c r="F6" s="22" t="s">
        <v>514</v>
      </c>
      <c r="G6" s="23">
        <v>4000000</v>
      </c>
      <c r="H6" s="23">
        <v>0</v>
      </c>
      <c r="I6" s="23">
        <v>4000000</v>
      </c>
      <c r="J6" s="23">
        <v>0</v>
      </c>
      <c r="K6" s="22" t="s">
        <v>515</v>
      </c>
      <c r="L6" s="22" t="s">
        <v>516</v>
      </c>
      <c r="M6" s="22" t="s">
        <v>517</v>
      </c>
      <c r="N6" s="22" t="s">
        <v>518</v>
      </c>
      <c r="O6" s="22"/>
      <c r="P6" s="22"/>
      <c r="Q6" s="22" t="str">
        <f>IFERROR(LEFT(N6,FIND("_",N6)-1),"")</f>
        <v/>
      </c>
      <c r="R6" t="str">
        <f>IFERROR(RIGHT(N6,LEN(N6)-FIND("_",N6)),"")</f>
        <v>Chung</v>
      </c>
      <c r="S6" s="32" t="s">
        <v>3118</v>
      </c>
      <c r="T6" s="8">
        <f>+MONTH(A6)</f>
        <v>1</v>
      </c>
      <c r="U6">
        <v>641</v>
      </c>
      <c r="W6" t="s">
        <v>369</v>
      </c>
    </row>
    <row r="7" spans="1:23" hidden="1" x14ac:dyDescent="0.25">
      <c r="A7" s="21">
        <v>45293</v>
      </c>
      <c r="B7" s="21">
        <v>45293</v>
      </c>
      <c r="C7" s="22" t="s">
        <v>519</v>
      </c>
      <c r="D7" s="22" t="s">
        <v>520</v>
      </c>
      <c r="E7" s="22" t="s">
        <v>513</v>
      </c>
      <c r="F7" s="22" t="s">
        <v>521</v>
      </c>
      <c r="G7" s="23">
        <v>952907</v>
      </c>
      <c r="H7" s="23">
        <v>0</v>
      </c>
      <c r="I7" s="23">
        <v>4952907</v>
      </c>
      <c r="J7" s="23">
        <v>0</v>
      </c>
      <c r="K7" s="22" t="s">
        <v>522</v>
      </c>
      <c r="L7" s="22" t="s">
        <v>523</v>
      </c>
      <c r="M7" s="22" t="s">
        <v>524</v>
      </c>
      <c r="N7" s="22" t="s">
        <v>518</v>
      </c>
      <c r="O7" s="22"/>
      <c r="P7" s="22"/>
      <c r="Q7" s="22" t="str">
        <f t="shared" ref="Q7:Q70" si="0">IFERROR(LEFT(N7,FIND("_",N7)-1),"")</f>
        <v/>
      </c>
      <c r="R7" t="str">
        <f t="shared" ref="R7:R70" si="1">IFERROR(RIGHT(N7,LEN(N7)-FIND("_",N7)),"")</f>
        <v>Chung</v>
      </c>
      <c r="S7" s="32" t="s">
        <v>3123</v>
      </c>
      <c r="T7" s="8">
        <f t="shared" ref="T7:T70" si="2">+MONTH(A7)</f>
        <v>1</v>
      </c>
      <c r="U7">
        <v>641</v>
      </c>
      <c r="W7" t="s">
        <v>369</v>
      </c>
    </row>
    <row r="8" spans="1:23" hidden="1" x14ac:dyDescent="0.25">
      <c r="A8" s="21">
        <v>45294</v>
      </c>
      <c r="B8" s="21">
        <v>45294</v>
      </c>
      <c r="C8" s="22" t="s">
        <v>525</v>
      </c>
      <c r="D8" s="22" t="s">
        <v>526</v>
      </c>
      <c r="E8" s="22" t="s">
        <v>513</v>
      </c>
      <c r="F8" s="22" t="s">
        <v>521</v>
      </c>
      <c r="G8" s="23">
        <v>19432</v>
      </c>
      <c r="H8" s="23">
        <v>0</v>
      </c>
      <c r="I8" s="23">
        <v>4972339</v>
      </c>
      <c r="J8" s="23">
        <v>0</v>
      </c>
      <c r="K8" s="22" t="s">
        <v>527</v>
      </c>
      <c r="L8" s="22" t="s">
        <v>528</v>
      </c>
      <c r="M8" s="22" t="s">
        <v>524</v>
      </c>
      <c r="N8" s="22" t="s">
        <v>518</v>
      </c>
      <c r="O8" s="22"/>
      <c r="P8" s="22" t="s">
        <v>529</v>
      </c>
      <c r="Q8" s="22" t="str">
        <f t="shared" si="0"/>
        <v/>
      </c>
      <c r="R8" t="str">
        <f t="shared" si="1"/>
        <v>Chung</v>
      </c>
      <c r="S8" s="32" t="s">
        <v>3123</v>
      </c>
      <c r="T8" s="8">
        <f t="shared" si="2"/>
        <v>1</v>
      </c>
      <c r="U8">
        <v>641</v>
      </c>
      <c r="W8" t="s">
        <v>369</v>
      </c>
    </row>
    <row r="9" spans="1:23" hidden="1" x14ac:dyDescent="0.25">
      <c r="A9" s="21">
        <v>45295</v>
      </c>
      <c r="B9" s="21">
        <v>45295</v>
      </c>
      <c r="C9" s="22" t="s">
        <v>530</v>
      </c>
      <c r="D9" s="22" t="s">
        <v>531</v>
      </c>
      <c r="E9" s="22" t="s">
        <v>513</v>
      </c>
      <c r="F9" s="22" t="s">
        <v>532</v>
      </c>
      <c r="G9" s="23">
        <v>3000000</v>
      </c>
      <c r="H9" s="23">
        <v>0</v>
      </c>
      <c r="I9" s="23">
        <v>7972339</v>
      </c>
      <c r="J9" s="23">
        <v>0</v>
      </c>
      <c r="K9" s="22" t="s">
        <v>533</v>
      </c>
      <c r="L9" s="22" t="s">
        <v>534</v>
      </c>
      <c r="M9" s="22" t="s">
        <v>535</v>
      </c>
      <c r="N9" s="22" t="s">
        <v>536</v>
      </c>
      <c r="O9" s="22"/>
      <c r="P9" s="22" t="s">
        <v>537</v>
      </c>
      <c r="Q9" s="22" t="str">
        <f t="shared" si="0"/>
        <v/>
      </c>
      <c r="R9" t="str">
        <f t="shared" si="1"/>
        <v>BRG</v>
      </c>
      <c r="S9" s="32" t="s">
        <v>3121</v>
      </c>
      <c r="T9" s="8">
        <f t="shared" si="2"/>
        <v>1</v>
      </c>
      <c r="U9">
        <v>641</v>
      </c>
      <c r="W9" t="s">
        <v>369</v>
      </c>
    </row>
    <row r="10" spans="1:23" hidden="1" x14ac:dyDescent="0.25">
      <c r="A10" s="21">
        <v>45295</v>
      </c>
      <c r="B10" s="21">
        <v>45295</v>
      </c>
      <c r="C10" s="22" t="s">
        <v>530</v>
      </c>
      <c r="D10" s="22" t="s">
        <v>531</v>
      </c>
      <c r="E10" s="22" t="s">
        <v>513</v>
      </c>
      <c r="F10" s="22" t="s">
        <v>538</v>
      </c>
      <c r="G10" s="23">
        <v>333333</v>
      </c>
      <c r="H10" s="23">
        <v>0</v>
      </c>
      <c r="I10" s="23">
        <v>8305672</v>
      </c>
      <c r="J10" s="23">
        <v>0</v>
      </c>
      <c r="K10" s="22" t="s">
        <v>533</v>
      </c>
      <c r="L10" s="22" t="s">
        <v>534</v>
      </c>
      <c r="M10" s="22" t="s">
        <v>535</v>
      </c>
      <c r="N10" s="22" t="s">
        <v>536</v>
      </c>
      <c r="O10" s="22"/>
      <c r="P10" s="22" t="s">
        <v>537</v>
      </c>
      <c r="Q10" s="22" t="str">
        <f t="shared" si="0"/>
        <v/>
      </c>
      <c r="R10" t="str">
        <f t="shared" si="1"/>
        <v>BRG</v>
      </c>
      <c r="S10" s="32" t="s">
        <v>3119</v>
      </c>
      <c r="T10" s="8">
        <f t="shared" si="2"/>
        <v>1</v>
      </c>
      <c r="U10">
        <v>641</v>
      </c>
      <c r="W10" t="s">
        <v>369</v>
      </c>
    </row>
    <row r="11" spans="1:23" hidden="1" x14ac:dyDescent="0.25">
      <c r="A11" s="21">
        <v>45295</v>
      </c>
      <c r="B11" s="21">
        <v>45295</v>
      </c>
      <c r="C11" s="22" t="s">
        <v>539</v>
      </c>
      <c r="D11" s="22" t="s">
        <v>540</v>
      </c>
      <c r="E11" s="22" t="s">
        <v>513</v>
      </c>
      <c r="F11" s="22" t="s">
        <v>538</v>
      </c>
      <c r="G11" s="23">
        <v>260780</v>
      </c>
      <c r="H11" s="23">
        <v>0</v>
      </c>
      <c r="I11" s="23">
        <v>8566452</v>
      </c>
      <c r="J11" s="23">
        <v>0</v>
      </c>
      <c r="K11" s="22" t="s">
        <v>541</v>
      </c>
      <c r="L11" s="22" t="s">
        <v>542</v>
      </c>
      <c r="M11" s="22" t="s">
        <v>535</v>
      </c>
      <c r="N11" s="22" t="s">
        <v>543</v>
      </c>
      <c r="O11" s="22"/>
      <c r="P11" s="22" t="s">
        <v>537</v>
      </c>
      <c r="Q11" s="22" t="str">
        <f t="shared" si="0"/>
        <v/>
      </c>
      <c r="R11" t="str">
        <f t="shared" si="1"/>
        <v>Sun Cosmo</v>
      </c>
      <c r="S11" s="32" t="s">
        <v>3119</v>
      </c>
      <c r="T11" s="8">
        <f t="shared" si="2"/>
        <v>1</v>
      </c>
      <c r="U11">
        <v>641</v>
      </c>
      <c r="W11" t="s">
        <v>369</v>
      </c>
    </row>
    <row r="12" spans="1:23" hidden="1" x14ac:dyDescent="0.25">
      <c r="A12" s="21">
        <v>45295</v>
      </c>
      <c r="B12" s="21">
        <v>45295</v>
      </c>
      <c r="C12" s="22" t="s">
        <v>544</v>
      </c>
      <c r="D12" s="22" t="s">
        <v>531</v>
      </c>
      <c r="E12" s="22" t="s">
        <v>513</v>
      </c>
      <c r="F12" s="22" t="s">
        <v>532</v>
      </c>
      <c r="G12" s="23">
        <v>3000000</v>
      </c>
      <c r="H12" s="23">
        <v>0</v>
      </c>
      <c r="I12" s="23">
        <v>11566452</v>
      </c>
      <c r="J12" s="23">
        <v>0</v>
      </c>
      <c r="K12" s="22" t="s">
        <v>545</v>
      </c>
      <c r="L12" s="22" t="s">
        <v>546</v>
      </c>
      <c r="M12" s="22" t="s">
        <v>535</v>
      </c>
      <c r="N12" s="22" t="s">
        <v>536</v>
      </c>
      <c r="O12" s="22"/>
      <c r="P12" s="22" t="s">
        <v>537</v>
      </c>
      <c r="Q12" s="22" t="str">
        <f t="shared" si="0"/>
        <v/>
      </c>
      <c r="R12" t="str">
        <f t="shared" si="1"/>
        <v>BRG</v>
      </c>
      <c r="S12" s="32" t="s">
        <v>3121</v>
      </c>
      <c r="T12" s="8">
        <f t="shared" si="2"/>
        <v>1</v>
      </c>
      <c r="U12">
        <v>641</v>
      </c>
      <c r="W12" t="s">
        <v>369</v>
      </c>
    </row>
    <row r="13" spans="1:23" hidden="1" x14ac:dyDescent="0.25">
      <c r="A13" s="21">
        <v>45295</v>
      </c>
      <c r="B13" s="21">
        <v>45295</v>
      </c>
      <c r="C13" s="22" t="s">
        <v>544</v>
      </c>
      <c r="D13" s="22" t="s">
        <v>531</v>
      </c>
      <c r="E13" s="22" t="s">
        <v>513</v>
      </c>
      <c r="F13" s="22" t="s">
        <v>538</v>
      </c>
      <c r="G13" s="23">
        <v>333333</v>
      </c>
      <c r="H13" s="23">
        <v>0</v>
      </c>
      <c r="I13" s="23">
        <v>11899785</v>
      </c>
      <c r="J13" s="23">
        <v>0</v>
      </c>
      <c r="K13" s="22" t="s">
        <v>545</v>
      </c>
      <c r="L13" s="22" t="s">
        <v>546</v>
      </c>
      <c r="M13" s="22" t="s">
        <v>535</v>
      </c>
      <c r="N13" s="22" t="s">
        <v>536</v>
      </c>
      <c r="O13" s="22"/>
      <c r="P13" s="22" t="s">
        <v>537</v>
      </c>
      <c r="Q13" s="22" t="str">
        <f t="shared" si="0"/>
        <v/>
      </c>
      <c r="R13" t="str">
        <f t="shared" si="1"/>
        <v>BRG</v>
      </c>
      <c r="S13" s="32" t="s">
        <v>3119</v>
      </c>
      <c r="T13" s="8">
        <f t="shared" si="2"/>
        <v>1</v>
      </c>
      <c r="U13">
        <v>641</v>
      </c>
      <c r="W13" t="s">
        <v>369</v>
      </c>
    </row>
    <row r="14" spans="1:23" hidden="1" x14ac:dyDescent="0.25">
      <c r="A14" s="21">
        <v>45296</v>
      </c>
      <c r="B14" s="21">
        <v>45296</v>
      </c>
      <c r="C14" s="22" t="s">
        <v>547</v>
      </c>
      <c r="D14" s="22" t="s">
        <v>548</v>
      </c>
      <c r="E14" s="22" t="s">
        <v>513</v>
      </c>
      <c r="F14" s="22" t="s">
        <v>549</v>
      </c>
      <c r="G14" s="23">
        <v>5020000</v>
      </c>
      <c r="H14" s="23">
        <v>0</v>
      </c>
      <c r="I14" s="23">
        <v>16919785</v>
      </c>
      <c r="J14" s="23">
        <v>0</v>
      </c>
      <c r="K14" s="22" t="s">
        <v>550</v>
      </c>
      <c r="L14" s="22" t="s">
        <v>551</v>
      </c>
      <c r="M14" s="22" t="s">
        <v>552</v>
      </c>
      <c r="N14" s="22" t="s">
        <v>518</v>
      </c>
      <c r="O14" s="22"/>
      <c r="P14" s="22" t="s">
        <v>529</v>
      </c>
      <c r="Q14" s="22" t="str">
        <f t="shared" si="0"/>
        <v/>
      </c>
      <c r="R14" t="str">
        <f t="shared" si="1"/>
        <v>Chung</v>
      </c>
      <c r="S14" s="32" t="s">
        <v>3119</v>
      </c>
      <c r="T14" s="8">
        <f t="shared" si="2"/>
        <v>1</v>
      </c>
      <c r="U14">
        <v>641</v>
      </c>
      <c r="W14" t="s">
        <v>369</v>
      </c>
    </row>
    <row r="15" spans="1:23" hidden="1" x14ac:dyDescent="0.25">
      <c r="A15" s="21">
        <v>45301</v>
      </c>
      <c r="B15" s="21">
        <v>45301</v>
      </c>
      <c r="C15" s="22" t="s">
        <v>553</v>
      </c>
      <c r="D15" s="22" t="s">
        <v>554</v>
      </c>
      <c r="E15" s="22" t="s">
        <v>513</v>
      </c>
      <c r="F15" s="22" t="s">
        <v>532</v>
      </c>
      <c r="G15" s="23">
        <v>514849</v>
      </c>
      <c r="H15" s="23">
        <v>0</v>
      </c>
      <c r="I15" s="23">
        <v>17434634</v>
      </c>
      <c r="J15" s="23">
        <v>0</v>
      </c>
      <c r="K15" s="22" t="s">
        <v>555</v>
      </c>
      <c r="L15" s="22" t="s">
        <v>556</v>
      </c>
      <c r="M15" s="22" t="s">
        <v>557</v>
      </c>
      <c r="N15" s="22" t="s">
        <v>518</v>
      </c>
      <c r="O15" s="22"/>
      <c r="P15" s="22" t="s">
        <v>558</v>
      </c>
      <c r="Q15" s="22" t="str">
        <f t="shared" si="0"/>
        <v/>
      </c>
      <c r="R15" t="str">
        <f t="shared" si="1"/>
        <v>Chung</v>
      </c>
      <c r="S15" s="32" t="s">
        <v>3118</v>
      </c>
      <c r="T15" s="8">
        <f t="shared" si="2"/>
        <v>1</v>
      </c>
      <c r="U15">
        <v>641</v>
      </c>
      <c r="W15" t="s">
        <v>369</v>
      </c>
    </row>
    <row r="16" spans="1:23" hidden="1" x14ac:dyDescent="0.25">
      <c r="A16" s="21">
        <v>45301</v>
      </c>
      <c r="B16" s="21">
        <v>45301</v>
      </c>
      <c r="C16" s="22" t="s">
        <v>559</v>
      </c>
      <c r="D16" s="22" t="s">
        <v>560</v>
      </c>
      <c r="E16" s="22" t="s">
        <v>513</v>
      </c>
      <c r="F16" s="22" t="s">
        <v>532</v>
      </c>
      <c r="G16" s="23">
        <v>2600000</v>
      </c>
      <c r="H16" s="23">
        <v>0</v>
      </c>
      <c r="I16" s="23">
        <v>20034634</v>
      </c>
      <c r="J16" s="23">
        <v>0</v>
      </c>
      <c r="K16" s="22" t="s">
        <v>561</v>
      </c>
      <c r="L16" s="22" t="s">
        <v>72</v>
      </c>
      <c r="M16" s="22" t="s">
        <v>562</v>
      </c>
      <c r="N16" s="22" t="s">
        <v>563</v>
      </c>
      <c r="O16" s="22"/>
      <c r="P16" s="22"/>
      <c r="Q16" s="22" t="str">
        <f t="shared" si="0"/>
        <v>P11502</v>
      </c>
      <c r="R16" t="str">
        <f t="shared" si="1"/>
        <v>Panoma</v>
      </c>
      <c r="S16" s="32" t="s">
        <v>3119</v>
      </c>
      <c r="T16" s="8">
        <f t="shared" si="2"/>
        <v>1</v>
      </c>
      <c r="U16">
        <v>641</v>
      </c>
      <c r="W16" t="s">
        <v>369</v>
      </c>
    </row>
    <row r="17" spans="1:23" hidden="1" x14ac:dyDescent="0.25">
      <c r="A17" s="21">
        <v>45301</v>
      </c>
      <c r="B17" s="21">
        <v>45301</v>
      </c>
      <c r="C17" s="22" t="s">
        <v>559</v>
      </c>
      <c r="D17" s="22" t="s">
        <v>560</v>
      </c>
      <c r="E17" s="22" t="s">
        <v>513</v>
      </c>
      <c r="F17" s="22" t="s">
        <v>538</v>
      </c>
      <c r="G17" s="23">
        <v>288889</v>
      </c>
      <c r="H17" s="23">
        <v>0</v>
      </c>
      <c r="I17" s="23">
        <v>20323523</v>
      </c>
      <c r="J17" s="23">
        <v>0</v>
      </c>
      <c r="K17" s="22" t="s">
        <v>561</v>
      </c>
      <c r="L17" s="22" t="s">
        <v>72</v>
      </c>
      <c r="M17" s="22" t="s">
        <v>562</v>
      </c>
      <c r="N17" s="22" t="s">
        <v>563</v>
      </c>
      <c r="O17" s="22"/>
      <c r="P17" s="22"/>
      <c r="Q17" s="22" t="str">
        <f t="shared" si="0"/>
        <v>P11502</v>
      </c>
      <c r="R17" t="str">
        <f t="shared" si="1"/>
        <v>Panoma</v>
      </c>
      <c r="S17" s="32" t="s">
        <v>3119</v>
      </c>
      <c r="T17" s="8">
        <f t="shared" si="2"/>
        <v>1</v>
      </c>
      <c r="U17">
        <v>641</v>
      </c>
      <c r="W17" t="s">
        <v>369</v>
      </c>
    </row>
    <row r="18" spans="1:23" hidden="1" x14ac:dyDescent="0.25">
      <c r="A18" s="21">
        <v>45313</v>
      </c>
      <c r="B18" s="21">
        <v>45313</v>
      </c>
      <c r="C18" s="22" t="s">
        <v>564</v>
      </c>
      <c r="D18" s="22" t="s">
        <v>565</v>
      </c>
      <c r="E18" s="22" t="s">
        <v>513</v>
      </c>
      <c r="F18" s="22" t="s">
        <v>521</v>
      </c>
      <c r="G18" s="23">
        <v>73680</v>
      </c>
      <c r="H18" s="23">
        <v>0</v>
      </c>
      <c r="I18" s="23">
        <v>20397203</v>
      </c>
      <c r="J18" s="23">
        <v>0</v>
      </c>
      <c r="K18" s="22" t="s">
        <v>566</v>
      </c>
      <c r="L18" s="22" t="s">
        <v>567</v>
      </c>
      <c r="M18" s="22" t="s">
        <v>524</v>
      </c>
      <c r="N18" s="22" t="s">
        <v>518</v>
      </c>
      <c r="O18" s="22"/>
      <c r="P18" s="22" t="s">
        <v>529</v>
      </c>
      <c r="Q18" s="22" t="str">
        <f t="shared" si="0"/>
        <v/>
      </c>
      <c r="R18" t="str">
        <f t="shared" si="1"/>
        <v>Chung</v>
      </c>
      <c r="S18" s="32" t="s">
        <v>3126</v>
      </c>
      <c r="T18" s="8">
        <f t="shared" si="2"/>
        <v>1</v>
      </c>
      <c r="U18">
        <v>641</v>
      </c>
      <c r="W18" t="s">
        <v>369</v>
      </c>
    </row>
    <row r="19" spans="1:23" hidden="1" x14ac:dyDescent="0.25">
      <c r="A19" s="21">
        <v>45316</v>
      </c>
      <c r="B19" s="21">
        <v>45316</v>
      </c>
      <c r="C19" s="22" t="s">
        <v>568</v>
      </c>
      <c r="D19" s="22" t="s">
        <v>520</v>
      </c>
      <c r="E19" s="22" t="s">
        <v>513</v>
      </c>
      <c r="F19" s="22" t="s">
        <v>521</v>
      </c>
      <c r="G19" s="23">
        <v>2497548</v>
      </c>
      <c r="H19" s="23">
        <v>0</v>
      </c>
      <c r="I19" s="23">
        <v>22894751</v>
      </c>
      <c r="J19" s="23">
        <v>0</v>
      </c>
      <c r="K19" s="22" t="s">
        <v>522</v>
      </c>
      <c r="L19" s="22" t="s">
        <v>523</v>
      </c>
      <c r="M19" s="22" t="s">
        <v>524</v>
      </c>
      <c r="N19" s="22" t="s">
        <v>518</v>
      </c>
      <c r="O19" s="22"/>
      <c r="P19" s="22"/>
      <c r="Q19" s="22" t="str">
        <f t="shared" si="0"/>
        <v/>
      </c>
      <c r="R19" t="str">
        <f t="shared" si="1"/>
        <v>Chung</v>
      </c>
      <c r="S19" s="32" t="s">
        <v>3123</v>
      </c>
      <c r="T19" s="8">
        <f t="shared" si="2"/>
        <v>1</v>
      </c>
      <c r="U19">
        <v>641</v>
      </c>
      <c r="W19" t="s">
        <v>369</v>
      </c>
    </row>
    <row r="20" spans="1:23" hidden="1" x14ac:dyDescent="0.25">
      <c r="A20" s="21">
        <v>45317</v>
      </c>
      <c r="B20" s="21">
        <v>45211</v>
      </c>
      <c r="C20" s="22" t="s">
        <v>569</v>
      </c>
      <c r="D20" s="22" t="s">
        <v>570</v>
      </c>
      <c r="E20" s="22" t="s">
        <v>513</v>
      </c>
      <c r="F20" s="22" t="s">
        <v>549</v>
      </c>
      <c r="G20" s="23">
        <v>4000000</v>
      </c>
      <c r="H20" s="23">
        <v>0</v>
      </c>
      <c r="I20" s="23">
        <v>26894751</v>
      </c>
      <c r="J20" s="23">
        <v>0</v>
      </c>
      <c r="K20" s="22" t="s">
        <v>571</v>
      </c>
      <c r="L20" s="22" t="s">
        <v>572</v>
      </c>
      <c r="M20" s="22" t="s">
        <v>535</v>
      </c>
      <c r="N20" s="22" t="s">
        <v>518</v>
      </c>
      <c r="O20" s="22"/>
      <c r="P20" s="22" t="s">
        <v>573</v>
      </c>
      <c r="Q20" s="22" t="str">
        <f t="shared" si="0"/>
        <v/>
      </c>
      <c r="R20" t="str">
        <f t="shared" si="1"/>
        <v>Chung</v>
      </c>
      <c r="S20" s="32" t="s">
        <v>3121</v>
      </c>
      <c r="T20" s="8">
        <f t="shared" si="2"/>
        <v>1</v>
      </c>
      <c r="U20">
        <v>641</v>
      </c>
      <c r="W20" t="s">
        <v>369</v>
      </c>
    </row>
    <row r="21" spans="1:23" hidden="1" x14ac:dyDescent="0.25">
      <c r="A21" s="21">
        <v>45317</v>
      </c>
      <c r="B21" s="21">
        <v>45291</v>
      </c>
      <c r="C21" s="22" t="s">
        <v>574</v>
      </c>
      <c r="D21" s="22" t="s">
        <v>575</v>
      </c>
      <c r="E21" s="22" t="s">
        <v>513</v>
      </c>
      <c r="F21" s="22" t="s">
        <v>549</v>
      </c>
      <c r="G21" s="23">
        <v>4000000</v>
      </c>
      <c r="H21" s="23">
        <v>0</v>
      </c>
      <c r="I21" s="23">
        <v>30894751</v>
      </c>
      <c r="J21" s="23">
        <v>0</v>
      </c>
      <c r="K21" s="22" t="s">
        <v>571</v>
      </c>
      <c r="L21" s="22" t="s">
        <v>572</v>
      </c>
      <c r="M21" s="22" t="s">
        <v>535</v>
      </c>
      <c r="N21" s="22" t="s">
        <v>518</v>
      </c>
      <c r="O21" s="22"/>
      <c r="P21" s="22" t="s">
        <v>573</v>
      </c>
      <c r="Q21" s="22" t="str">
        <f t="shared" si="0"/>
        <v/>
      </c>
      <c r="R21" t="str">
        <f t="shared" si="1"/>
        <v>Chung</v>
      </c>
      <c r="S21" s="32" t="s">
        <v>3121</v>
      </c>
      <c r="T21" s="8">
        <f t="shared" si="2"/>
        <v>1</v>
      </c>
      <c r="U21">
        <v>641</v>
      </c>
      <c r="W21" t="s">
        <v>369</v>
      </c>
    </row>
    <row r="22" spans="1:23" hidden="1" x14ac:dyDescent="0.25">
      <c r="A22" s="21">
        <v>45317</v>
      </c>
      <c r="B22" s="21">
        <v>45291</v>
      </c>
      <c r="C22" s="22" t="s">
        <v>576</v>
      </c>
      <c r="D22" s="22" t="s">
        <v>577</v>
      </c>
      <c r="E22" s="22" t="s">
        <v>513</v>
      </c>
      <c r="F22" s="22" t="s">
        <v>549</v>
      </c>
      <c r="G22" s="23">
        <v>4000000</v>
      </c>
      <c r="H22" s="23">
        <v>0</v>
      </c>
      <c r="I22" s="23">
        <v>34894751</v>
      </c>
      <c r="J22" s="23">
        <v>0</v>
      </c>
      <c r="K22" s="22" t="s">
        <v>571</v>
      </c>
      <c r="L22" s="22" t="s">
        <v>572</v>
      </c>
      <c r="M22" s="22" t="s">
        <v>535</v>
      </c>
      <c r="N22" s="22" t="s">
        <v>518</v>
      </c>
      <c r="O22" s="22"/>
      <c r="P22" s="22" t="s">
        <v>573</v>
      </c>
      <c r="Q22" s="22" t="str">
        <f t="shared" si="0"/>
        <v/>
      </c>
      <c r="R22" t="str">
        <f t="shared" si="1"/>
        <v>Chung</v>
      </c>
      <c r="S22" s="32" t="s">
        <v>3121</v>
      </c>
      <c r="T22" s="8">
        <f t="shared" si="2"/>
        <v>1</v>
      </c>
      <c r="U22">
        <v>641</v>
      </c>
      <c r="W22" t="s">
        <v>369</v>
      </c>
    </row>
    <row r="23" spans="1:23" hidden="1" x14ac:dyDescent="0.25">
      <c r="A23" s="21">
        <v>45318</v>
      </c>
      <c r="B23" s="21">
        <v>45295</v>
      </c>
      <c r="C23" s="22" t="s">
        <v>578</v>
      </c>
      <c r="D23" s="22" t="s">
        <v>579</v>
      </c>
      <c r="E23" s="22" t="s">
        <v>513</v>
      </c>
      <c r="F23" s="22" t="s">
        <v>549</v>
      </c>
      <c r="G23" s="23">
        <v>222309</v>
      </c>
      <c r="H23" s="23">
        <v>0</v>
      </c>
      <c r="I23" s="23">
        <v>35117060</v>
      </c>
      <c r="J23" s="23">
        <v>0</v>
      </c>
      <c r="K23" s="22" t="s">
        <v>580</v>
      </c>
      <c r="L23" s="22" t="s">
        <v>581</v>
      </c>
      <c r="M23" s="22" t="s">
        <v>582</v>
      </c>
      <c r="N23" s="22" t="s">
        <v>518</v>
      </c>
      <c r="O23" s="22"/>
      <c r="P23" s="22"/>
      <c r="Q23" s="22" t="str">
        <f t="shared" si="0"/>
        <v/>
      </c>
      <c r="R23" t="str">
        <f t="shared" si="1"/>
        <v>Chung</v>
      </c>
      <c r="S23" s="32" t="s">
        <v>3126</v>
      </c>
      <c r="T23" s="8">
        <f t="shared" si="2"/>
        <v>1</v>
      </c>
      <c r="U23">
        <v>641</v>
      </c>
      <c r="W23" t="s">
        <v>369</v>
      </c>
    </row>
    <row r="24" spans="1:23" hidden="1" x14ac:dyDescent="0.25">
      <c r="A24" s="21">
        <v>45320</v>
      </c>
      <c r="B24" s="21">
        <v>45320</v>
      </c>
      <c r="C24" s="22" t="s">
        <v>583</v>
      </c>
      <c r="D24" s="22" t="s">
        <v>584</v>
      </c>
      <c r="E24" s="22" t="s">
        <v>513</v>
      </c>
      <c r="F24" s="22" t="s">
        <v>532</v>
      </c>
      <c r="G24" s="23">
        <v>1000000</v>
      </c>
      <c r="H24" s="23">
        <v>0</v>
      </c>
      <c r="I24" s="23">
        <v>36117060</v>
      </c>
      <c r="J24" s="23">
        <v>0</v>
      </c>
      <c r="K24" s="22" t="s">
        <v>585</v>
      </c>
      <c r="L24" s="22" t="s">
        <v>586</v>
      </c>
      <c r="M24" s="22" t="s">
        <v>587</v>
      </c>
      <c r="N24" s="22" t="s">
        <v>543</v>
      </c>
      <c r="O24" s="22" t="s">
        <v>543</v>
      </c>
      <c r="P24" s="22"/>
      <c r="Q24" s="22" t="str">
        <f t="shared" si="0"/>
        <v/>
      </c>
      <c r="R24" t="str">
        <f t="shared" si="1"/>
        <v>Sun Cosmo</v>
      </c>
      <c r="S24" s="32" t="s">
        <v>3119</v>
      </c>
      <c r="T24" s="8">
        <f t="shared" si="2"/>
        <v>1</v>
      </c>
      <c r="U24">
        <v>641</v>
      </c>
      <c r="W24" t="s">
        <v>369</v>
      </c>
    </row>
    <row r="25" spans="1:23" hidden="1" x14ac:dyDescent="0.25">
      <c r="A25" s="21">
        <v>45321</v>
      </c>
      <c r="B25" s="21">
        <v>45321</v>
      </c>
      <c r="C25" s="22" t="s">
        <v>588</v>
      </c>
      <c r="D25" s="22" t="s">
        <v>589</v>
      </c>
      <c r="E25" s="22" t="s">
        <v>513</v>
      </c>
      <c r="F25" s="22" t="s">
        <v>549</v>
      </c>
      <c r="G25" s="23">
        <v>495000000</v>
      </c>
      <c r="H25" s="23">
        <v>0</v>
      </c>
      <c r="I25" s="23">
        <v>531117060</v>
      </c>
      <c r="J25" s="23">
        <v>0</v>
      </c>
      <c r="K25" s="22" t="s">
        <v>590</v>
      </c>
      <c r="L25" s="22" t="s">
        <v>591</v>
      </c>
      <c r="M25" s="22" t="s">
        <v>592</v>
      </c>
      <c r="N25" s="22" t="s">
        <v>543</v>
      </c>
      <c r="O25" s="22"/>
      <c r="P25" s="22" t="s">
        <v>573</v>
      </c>
      <c r="Q25" s="22" t="str">
        <f t="shared" si="0"/>
        <v/>
      </c>
      <c r="R25" t="str">
        <f t="shared" si="1"/>
        <v>Sun Cosmo</v>
      </c>
      <c r="S25" s="8" t="s">
        <v>3120</v>
      </c>
      <c r="T25" s="8">
        <f t="shared" si="2"/>
        <v>1</v>
      </c>
      <c r="U25">
        <v>641</v>
      </c>
      <c r="W25" t="s">
        <v>369</v>
      </c>
    </row>
    <row r="26" spans="1:23" hidden="1" x14ac:dyDescent="0.25">
      <c r="A26" s="21">
        <v>45321</v>
      </c>
      <c r="B26" s="21">
        <v>45321</v>
      </c>
      <c r="C26" s="22" t="s">
        <v>593</v>
      </c>
      <c r="D26" s="22" t="s">
        <v>594</v>
      </c>
      <c r="E26" s="22" t="s">
        <v>513</v>
      </c>
      <c r="F26" s="22" t="s">
        <v>549</v>
      </c>
      <c r="G26" s="23">
        <v>275000000</v>
      </c>
      <c r="H26" s="23">
        <v>0</v>
      </c>
      <c r="I26" s="23">
        <v>806117060</v>
      </c>
      <c r="J26" s="23">
        <v>0</v>
      </c>
      <c r="K26" s="22" t="s">
        <v>590</v>
      </c>
      <c r="L26" s="22" t="s">
        <v>591</v>
      </c>
      <c r="M26" s="22" t="s">
        <v>592</v>
      </c>
      <c r="N26" s="22" t="s">
        <v>536</v>
      </c>
      <c r="O26" s="22"/>
      <c r="P26" s="22" t="s">
        <v>573</v>
      </c>
      <c r="Q26" s="22" t="str">
        <f t="shared" si="0"/>
        <v/>
      </c>
      <c r="R26" t="str">
        <f t="shared" si="1"/>
        <v>BRG</v>
      </c>
      <c r="S26" s="8" t="s">
        <v>3120</v>
      </c>
      <c r="T26" s="8">
        <f t="shared" si="2"/>
        <v>1</v>
      </c>
      <c r="U26">
        <v>641</v>
      </c>
      <c r="W26" t="s">
        <v>369</v>
      </c>
    </row>
    <row r="27" spans="1:23" hidden="1" x14ac:dyDescent="0.25">
      <c r="A27" s="21">
        <v>45321</v>
      </c>
      <c r="B27" s="21">
        <v>45321</v>
      </c>
      <c r="C27" s="22" t="s">
        <v>595</v>
      </c>
      <c r="D27" s="22" t="s">
        <v>596</v>
      </c>
      <c r="E27" s="22" t="s">
        <v>513</v>
      </c>
      <c r="F27" s="22" t="s">
        <v>549</v>
      </c>
      <c r="G27" s="23">
        <v>198000000</v>
      </c>
      <c r="H27" s="23">
        <v>0</v>
      </c>
      <c r="I27" s="23">
        <v>1004117060</v>
      </c>
      <c r="J27" s="23">
        <v>0</v>
      </c>
      <c r="K27" s="22" t="s">
        <v>590</v>
      </c>
      <c r="L27" s="22" t="s">
        <v>591</v>
      </c>
      <c r="M27" s="22" t="s">
        <v>592</v>
      </c>
      <c r="N27" s="22" t="s">
        <v>597</v>
      </c>
      <c r="O27" s="22"/>
      <c r="P27" s="22" t="s">
        <v>573</v>
      </c>
      <c r="Q27" s="22" t="str">
        <f t="shared" si="0"/>
        <v/>
      </c>
      <c r="R27" t="str">
        <f t="shared" si="1"/>
        <v>The Hill</v>
      </c>
      <c r="S27" s="8" t="s">
        <v>3120</v>
      </c>
      <c r="T27" s="8">
        <f t="shared" si="2"/>
        <v>1</v>
      </c>
      <c r="U27">
        <v>641</v>
      </c>
      <c r="W27" t="s">
        <v>369</v>
      </c>
    </row>
    <row r="28" spans="1:23" hidden="1" x14ac:dyDescent="0.25">
      <c r="A28" s="21">
        <v>45321</v>
      </c>
      <c r="B28" s="21">
        <v>45321</v>
      </c>
      <c r="C28" s="22" t="s">
        <v>598</v>
      </c>
      <c r="D28" s="22" t="s">
        <v>599</v>
      </c>
      <c r="E28" s="22" t="s">
        <v>513</v>
      </c>
      <c r="F28" s="22" t="s">
        <v>549</v>
      </c>
      <c r="G28" s="23">
        <v>165000000</v>
      </c>
      <c r="H28" s="23">
        <v>0</v>
      </c>
      <c r="I28" s="23">
        <v>1169117060</v>
      </c>
      <c r="J28" s="23">
        <v>0</v>
      </c>
      <c r="K28" s="22" t="s">
        <v>590</v>
      </c>
      <c r="L28" s="22" t="s">
        <v>591</v>
      </c>
      <c r="M28" s="22" t="s">
        <v>592</v>
      </c>
      <c r="N28" s="22" t="s">
        <v>600</v>
      </c>
      <c r="O28" s="22"/>
      <c r="P28" s="22" t="s">
        <v>573</v>
      </c>
      <c r="Q28" s="22" t="str">
        <f t="shared" si="0"/>
        <v/>
      </c>
      <c r="R28" t="str">
        <f t="shared" si="1"/>
        <v>Bình An</v>
      </c>
      <c r="S28" s="8" t="s">
        <v>3120</v>
      </c>
      <c r="T28" s="8">
        <f t="shared" si="2"/>
        <v>1</v>
      </c>
      <c r="U28">
        <v>641</v>
      </c>
      <c r="W28" t="s">
        <v>369</v>
      </c>
    </row>
    <row r="29" spans="1:23" hidden="1" x14ac:dyDescent="0.25">
      <c r="A29" s="21">
        <v>45322</v>
      </c>
      <c r="B29" s="21">
        <v>45322</v>
      </c>
      <c r="C29" s="22" t="s">
        <v>601</v>
      </c>
      <c r="D29" s="22" t="s">
        <v>602</v>
      </c>
      <c r="E29" s="22" t="s">
        <v>513</v>
      </c>
      <c r="F29" s="22" t="s">
        <v>603</v>
      </c>
      <c r="G29" s="23">
        <v>83412885</v>
      </c>
      <c r="H29" s="23">
        <v>0</v>
      </c>
      <c r="I29" s="23">
        <v>0</v>
      </c>
      <c r="J29" s="23">
        <v>97299381</v>
      </c>
      <c r="K29" s="22"/>
      <c r="L29" s="22"/>
      <c r="M29" s="22" t="s">
        <v>604</v>
      </c>
      <c r="N29" s="22" t="s">
        <v>518</v>
      </c>
      <c r="O29" s="22"/>
      <c r="P29" s="22" t="s">
        <v>529</v>
      </c>
      <c r="Q29" s="22" t="str">
        <f t="shared" si="0"/>
        <v/>
      </c>
      <c r="R29" t="str">
        <f t="shared" si="1"/>
        <v>Chung</v>
      </c>
      <c r="S29" s="32" t="s">
        <v>3118</v>
      </c>
      <c r="T29" s="8">
        <f t="shared" si="2"/>
        <v>1</v>
      </c>
      <c r="U29">
        <v>641</v>
      </c>
      <c r="W29" t="s">
        <v>369</v>
      </c>
    </row>
    <row r="30" spans="1:23" hidden="1" x14ac:dyDescent="0.25">
      <c r="A30" s="21">
        <v>45322</v>
      </c>
      <c r="B30" s="21">
        <v>45322</v>
      </c>
      <c r="C30" s="22" t="s">
        <v>601</v>
      </c>
      <c r="D30" s="22" t="s">
        <v>605</v>
      </c>
      <c r="E30" s="22" t="s">
        <v>513</v>
      </c>
      <c r="F30" s="22" t="s">
        <v>603</v>
      </c>
      <c r="G30" s="23">
        <v>69411088</v>
      </c>
      <c r="H30" s="23">
        <v>0</v>
      </c>
      <c r="I30" s="23">
        <v>0</v>
      </c>
      <c r="J30" s="23">
        <v>27888293</v>
      </c>
      <c r="K30" s="22"/>
      <c r="L30" s="22"/>
      <c r="M30" s="22" t="s">
        <v>604</v>
      </c>
      <c r="N30" s="22" t="s">
        <v>518</v>
      </c>
      <c r="O30" s="22"/>
      <c r="P30" s="22" t="s">
        <v>529</v>
      </c>
      <c r="Q30" s="22" t="str">
        <f t="shared" si="0"/>
        <v/>
      </c>
      <c r="R30" t="str">
        <f t="shared" si="1"/>
        <v>Chung</v>
      </c>
      <c r="S30" s="32" t="s">
        <v>3118</v>
      </c>
      <c r="T30" s="8">
        <f t="shared" si="2"/>
        <v>1</v>
      </c>
      <c r="U30">
        <v>641</v>
      </c>
      <c r="W30" t="s">
        <v>369</v>
      </c>
    </row>
    <row r="31" spans="1:23" hidden="1" x14ac:dyDescent="0.25">
      <c r="A31" s="21">
        <v>45322</v>
      </c>
      <c r="B31" s="21">
        <v>45322</v>
      </c>
      <c r="C31" s="22" t="s">
        <v>601</v>
      </c>
      <c r="D31" s="22" t="s">
        <v>606</v>
      </c>
      <c r="E31" s="22" t="s">
        <v>513</v>
      </c>
      <c r="F31" s="22" t="s">
        <v>603</v>
      </c>
      <c r="G31" s="23">
        <v>8499976</v>
      </c>
      <c r="H31" s="23">
        <v>0</v>
      </c>
      <c r="I31" s="23">
        <v>0</v>
      </c>
      <c r="J31" s="23">
        <v>19388317</v>
      </c>
      <c r="K31" s="22"/>
      <c r="L31" s="22"/>
      <c r="M31" s="22" t="s">
        <v>604</v>
      </c>
      <c r="N31" s="22" t="s">
        <v>518</v>
      </c>
      <c r="O31" s="22"/>
      <c r="P31" s="22" t="s">
        <v>607</v>
      </c>
      <c r="Q31" s="22" t="str">
        <f t="shared" si="0"/>
        <v/>
      </c>
      <c r="R31" t="str">
        <f t="shared" si="1"/>
        <v>Chung</v>
      </c>
      <c r="S31" s="32" t="s">
        <v>3118</v>
      </c>
      <c r="T31" s="8">
        <f t="shared" si="2"/>
        <v>1</v>
      </c>
      <c r="U31">
        <v>641</v>
      </c>
      <c r="W31" t="s">
        <v>369</v>
      </c>
    </row>
    <row r="32" spans="1:23" hidden="1" x14ac:dyDescent="0.25">
      <c r="A32" s="21">
        <v>45322</v>
      </c>
      <c r="B32" s="21">
        <v>45322</v>
      </c>
      <c r="C32" s="22" t="s">
        <v>608</v>
      </c>
      <c r="D32" s="22" t="s">
        <v>609</v>
      </c>
      <c r="E32" s="22" t="s">
        <v>513</v>
      </c>
      <c r="F32" s="22" t="s">
        <v>610</v>
      </c>
      <c r="G32" s="23">
        <v>3885000</v>
      </c>
      <c r="H32" s="23">
        <v>0</v>
      </c>
      <c r="I32" s="23">
        <v>0</v>
      </c>
      <c r="J32" s="23">
        <v>15503317</v>
      </c>
      <c r="K32" s="22"/>
      <c r="L32" s="22"/>
      <c r="M32" s="22" t="s">
        <v>604</v>
      </c>
      <c r="N32" s="22" t="s">
        <v>518</v>
      </c>
      <c r="O32" s="22"/>
      <c r="P32" s="22" t="s">
        <v>529</v>
      </c>
      <c r="Q32" s="22" t="str">
        <f t="shared" si="0"/>
        <v/>
      </c>
      <c r="R32" t="str">
        <f t="shared" si="1"/>
        <v>Chung</v>
      </c>
      <c r="S32" s="32" t="s">
        <v>3118</v>
      </c>
      <c r="T32" s="8">
        <f t="shared" si="2"/>
        <v>1</v>
      </c>
      <c r="U32">
        <v>641</v>
      </c>
      <c r="W32" t="s">
        <v>369</v>
      </c>
    </row>
    <row r="33" spans="1:23" hidden="1" x14ac:dyDescent="0.25">
      <c r="A33" s="21">
        <v>45322</v>
      </c>
      <c r="B33" s="21">
        <v>45322</v>
      </c>
      <c r="C33" s="22" t="s">
        <v>608</v>
      </c>
      <c r="D33" s="22" t="s">
        <v>611</v>
      </c>
      <c r="E33" s="22" t="s">
        <v>513</v>
      </c>
      <c r="F33" s="22" t="s">
        <v>612</v>
      </c>
      <c r="G33" s="23">
        <v>666000</v>
      </c>
      <c r="H33" s="23">
        <v>0</v>
      </c>
      <c r="I33" s="23">
        <v>0</v>
      </c>
      <c r="J33" s="23">
        <v>14837317</v>
      </c>
      <c r="K33" s="22"/>
      <c r="L33" s="22"/>
      <c r="M33" s="22" t="s">
        <v>604</v>
      </c>
      <c r="N33" s="22" t="s">
        <v>518</v>
      </c>
      <c r="O33" s="22"/>
      <c r="P33" s="22" t="s">
        <v>529</v>
      </c>
      <c r="Q33" s="22" t="str">
        <f t="shared" si="0"/>
        <v/>
      </c>
      <c r="R33" t="str">
        <f t="shared" si="1"/>
        <v>Chung</v>
      </c>
      <c r="S33" s="32" t="s">
        <v>3118</v>
      </c>
      <c r="T33" s="8">
        <f t="shared" si="2"/>
        <v>1</v>
      </c>
      <c r="U33">
        <v>641</v>
      </c>
      <c r="W33" t="s">
        <v>369</v>
      </c>
    </row>
    <row r="34" spans="1:23" hidden="1" x14ac:dyDescent="0.25">
      <c r="A34" s="21">
        <v>45322</v>
      </c>
      <c r="B34" s="21">
        <v>45322</v>
      </c>
      <c r="C34" s="22" t="s">
        <v>608</v>
      </c>
      <c r="D34" s="22" t="s">
        <v>613</v>
      </c>
      <c r="E34" s="22" t="s">
        <v>513</v>
      </c>
      <c r="F34" s="22" t="s">
        <v>614</v>
      </c>
      <c r="G34" s="23">
        <v>222000</v>
      </c>
      <c r="H34" s="23">
        <v>0</v>
      </c>
      <c r="I34" s="23">
        <v>0</v>
      </c>
      <c r="J34" s="23">
        <v>14615317</v>
      </c>
      <c r="K34" s="22"/>
      <c r="L34" s="22"/>
      <c r="M34" s="22" t="s">
        <v>604</v>
      </c>
      <c r="N34" s="22" t="s">
        <v>518</v>
      </c>
      <c r="O34" s="22"/>
      <c r="P34" s="22" t="s">
        <v>529</v>
      </c>
      <c r="Q34" s="22" t="str">
        <f t="shared" si="0"/>
        <v/>
      </c>
      <c r="R34" t="str">
        <f t="shared" si="1"/>
        <v>Chung</v>
      </c>
      <c r="S34" s="32" t="s">
        <v>3118</v>
      </c>
      <c r="T34" s="8">
        <f t="shared" si="2"/>
        <v>1</v>
      </c>
      <c r="U34">
        <v>641</v>
      </c>
      <c r="W34" t="s">
        <v>369</v>
      </c>
    </row>
    <row r="35" spans="1:23" hidden="1" x14ac:dyDescent="0.25">
      <c r="A35" s="21">
        <v>45322</v>
      </c>
      <c r="B35" s="21">
        <v>45322</v>
      </c>
      <c r="C35" s="22" t="s">
        <v>608</v>
      </c>
      <c r="D35" s="22" t="s">
        <v>615</v>
      </c>
      <c r="E35" s="22" t="s">
        <v>513</v>
      </c>
      <c r="F35" s="22" t="s">
        <v>610</v>
      </c>
      <c r="G35" s="23">
        <v>3972500</v>
      </c>
      <c r="H35" s="23">
        <v>0</v>
      </c>
      <c r="I35" s="23">
        <v>0</v>
      </c>
      <c r="J35" s="23">
        <v>10642817</v>
      </c>
      <c r="K35" s="22"/>
      <c r="L35" s="22"/>
      <c r="M35" s="22" t="s">
        <v>604</v>
      </c>
      <c r="N35" s="22" t="s">
        <v>518</v>
      </c>
      <c r="O35" s="22"/>
      <c r="P35" s="22" t="s">
        <v>558</v>
      </c>
      <c r="Q35" s="22" t="str">
        <f t="shared" si="0"/>
        <v/>
      </c>
      <c r="R35" t="str">
        <f t="shared" si="1"/>
        <v>Chung</v>
      </c>
      <c r="S35" s="32" t="s">
        <v>3118</v>
      </c>
      <c r="T35" s="8">
        <f t="shared" si="2"/>
        <v>1</v>
      </c>
      <c r="U35">
        <v>641</v>
      </c>
      <c r="W35" t="s">
        <v>369</v>
      </c>
    </row>
    <row r="36" spans="1:23" hidden="1" x14ac:dyDescent="0.25">
      <c r="A36" s="21">
        <v>45322</v>
      </c>
      <c r="B36" s="21">
        <v>45322</v>
      </c>
      <c r="C36" s="22" t="s">
        <v>608</v>
      </c>
      <c r="D36" s="22" t="s">
        <v>616</v>
      </c>
      <c r="E36" s="22" t="s">
        <v>513</v>
      </c>
      <c r="F36" s="22" t="s">
        <v>612</v>
      </c>
      <c r="G36" s="23">
        <v>681000</v>
      </c>
      <c r="H36" s="23">
        <v>0</v>
      </c>
      <c r="I36" s="23">
        <v>0</v>
      </c>
      <c r="J36" s="23">
        <v>9961817</v>
      </c>
      <c r="K36" s="22"/>
      <c r="L36" s="22"/>
      <c r="M36" s="22" t="s">
        <v>604</v>
      </c>
      <c r="N36" s="22" t="s">
        <v>518</v>
      </c>
      <c r="O36" s="22"/>
      <c r="P36" s="22" t="s">
        <v>558</v>
      </c>
      <c r="Q36" s="22" t="str">
        <f t="shared" si="0"/>
        <v/>
      </c>
      <c r="R36" t="str">
        <f t="shared" si="1"/>
        <v>Chung</v>
      </c>
      <c r="S36" s="32" t="s">
        <v>3118</v>
      </c>
      <c r="T36" s="8">
        <f t="shared" si="2"/>
        <v>1</v>
      </c>
      <c r="U36">
        <v>641</v>
      </c>
      <c r="W36" t="s">
        <v>369</v>
      </c>
    </row>
    <row r="37" spans="1:23" hidden="1" x14ac:dyDescent="0.25">
      <c r="A37" s="21">
        <v>45322</v>
      </c>
      <c r="B37" s="21">
        <v>45322</v>
      </c>
      <c r="C37" s="22" t="s">
        <v>608</v>
      </c>
      <c r="D37" s="22" t="s">
        <v>617</v>
      </c>
      <c r="E37" s="22" t="s">
        <v>513</v>
      </c>
      <c r="F37" s="22" t="s">
        <v>614</v>
      </c>
      <c r="G37" s="23">
        <v>227000</v>
      </c>
      <c r="H37" s="23">
        <v>0</v>
      </c>
      <c r="I37" s="23">
        <v>0</v>
      </c>
      <c r="J37" s="23">
        <v>9734817</v>
      </c>
      <c r="K37" s="22"/>
      <c r="L37" s="22"/>
      <c r="M37" s="22" t="s">
        <v>604</v>
      </c>
      <c r="N37" s="22" t="s">
        <v>518</v>
      </c>
      <c r="O37" s="22"/>
      <c r="P37" s="22" t="s">
        <v>558</v>
      </c>
      <c r="Q37" s="22" t="str">
        <f t="shared" si="0"/>
        <v/>
      </c>
      <c r="R37" t="str">
        <f t="shared" si="1"/>
        <v>Chung</v>
      </c>
      <c r="S37" s="32" t="s">
        <v>3118</v>
      </c>
      <c r="T37" s="8">
        <f t="shared" si="2"/>
        <v>1</v>
      </c>
      <c r="U37">
        <v>641</v>
      </c>
      <c r="W37" t="s">
        <v>369</v>
      </c>
    </row>
    <row r="38" spans="1:23" hidden="1" x14ac:dyDescent="0.25">
      <c r="A38" s="21">
        <v>45322</v>
      </c>
      <c r="B38" s="21">
        <v>45322</v>
      </c>
      <c r="C38" s="22" t="s">
        <v>618</v>
      </c>
      <c r="D38" s="22" t="s">
        <v>619</v>
      </c>
      <c r="E38" s="22" t="s">
        <v>513</v>
      </c>
      <c r="F38" s="22" t="s">
        <v>620</v>
      </c>
      <c r="G38" s="23">
        <v>240000</v>
      </c>
      <c r="H38" s="23">
        <v>0</v>
      </c>
      <c r="I38" s="23">
        <v>0</v>
      </c>
      <c r="J38" s="23">
        <v>9494817</v>
      </c>
      <c r="K38" s="22"/>
      <c r="L38" s="22"/>
      <c r="M38" s="22" t="s">
        <v>621</v>
      </c>
      <c r="N38" s="22" t="s">
        <v>518</v>
      </c>
      <c r="O38" s="22"/>
      <c r="P38" s="22" t="s">
        <v>529</v>
      </c>
      <c r="Q38" s="22" t="str">
        <f t="shared" si="0"/>
        <v/>
      </c>
      <c r="R38" t="str">
        <f t="shared" si="1"/>
        <v>Chung</v>
      </c>
      <c r="S38" s="32" t="s">
        <v>3118</v>
      </c>
      <c r="T38" s="8">
        <f t="shared" si="2"/>
        <v>1</v>
      </c>
      <c r="U38">
        <v>641</v>
      </c>
      <c r="W38" t="s">
        <v>369</v>
      </c>
    </row>
    <row r="39" spans="1:23" hidden="1" x14ac:dyDescent="0.25">
      <c r="A39" s="21">
        <v>45322</v>
      </c>
      <c r="B39" s="21">
        <v>45322</v>
      </c>
      <c r="C39" s="22" t="s">
        <v>618</v>
      </c>
      <c r="D39" s="22" t="s">
        <v>622</v>
      </c>
      <c r="E39" s="22" t="s">
        <v>513</v>
      </c>
      <c r="F39" s="22" t="s">
        <v>620</v>
      </c>
      <c r="G39" s="23">
        <v>658000</v>
      </c>
      <c r="H39" s="23">
        <v>0</v>
      </c>
      <c r="I39" s="23">
        <v>0</v>
      </c>
      <c r="J39" s="23">
        <v>8836817</v>
      </c>
      <c r="K39" s="22"/>
      <c r="L39" s="22"/>
      <c r="M39" s="22" t="s">
        <v>621</v>
      </c>
      <c r="N39" s="22" t="s">
        <v>518</v>
      </c>
      <c r="O39" s="22"/>
      <c r="P39" s="22" t="s">
        <v>558</v>
      </c>
      <c r="Q39" s="22" t="str">
        <f t="shared" si="0"/>
        <v/>
      </c>
      <c r="R39" t="str">
        <f t="shared" si="1"/>
        <v>Chung</v>
      </c>
      <c r="S39" s="32" t="s">
        <v>3118</v>
      </c>
      <c r="T39" s="8">
        <f t="shared" si="2"/>
        <v>1</v>
      </c>
      <c r="U39">
        <v>641</v>
      </c>
      <c r="W39" t="s">
        <v>369</v>
      </c>
    </row>
    <row r="40" spans="1:23" hidden="1" x14ac:dyDescent="0.25">
      <c r="A40" s="21">
        <v>45322</v>
      </c>
      <c r="B40" s="21">
        <v>45322</v>
      </c>
      <c r="C40" s="22" t="s">
        <v>623</v>
      </c>
      <c r="D40" s="22" t="s">
        <v>624</v>
      </c>
      <c r="E40" s="22" t="s">
        <v>513</v>
      </c>
      <c r="F40" s="22" t="s">
        <v>625</v>
      </c>
      <c r="G40" s="23">
        <v>2569166</v>
      </c>
      <c r="H40" s="23">
        <v>0</v>
      </c>
      <c r="I40" s="23">
        <v>0</v>
      </c>
      <c r="J40" s="23">
        <v>6267651</v>
      </c>
      <c r="K40" s="22"/>
      <c r="L40" s="22"/>
      <c r="M40" s="22" t="s">
        <v>626</v>
      </c>
      <c r="N40" s="22" t="s">
        <v>518</v>
      </c>
      <c r="O40" s="22"/>
      <c r="P40" s="22" t="s">
        <v>627</v>
      </c>
      <c r="Q40" s="22" t="str">
        <f t="shared" si="0"/>
        <v/>
      </c>
      <c r="R40" t="str">
        <f t="shared" si="1"/>
        <v>Chung</v>
      </c>
      <c r="S40" s="8" t="s">
        <v>3124</v>
      </c>
      <c r="T40" s="8">
        <f t="shared" si="2"/>
        <v>1</v>
      </c>
      <c r="U40">
        <v>641</v>
      </c>
      <c r="W40" t="s">
        <v>369</v>
      </c>
    </row>
    <row r="41" spans="1:23" hidden="1" x14ac:dyDescent="0.25">
      <c r="A41" s="21">
        <v>45322</v>
      </c>
      <c r="B41" s="21">
        <v>45322</v>
      </c>
      <c r="C41" s="22" t="s">
        <v>623</v>
      </c>
      <c r="D41" s="22" t="s">
        <v>624</v>
      </c>
      <c r="E41" s="22" t="s">
        <v>513</v>
      </c>
      <c r="F41" s="22" t="s">
        <v>625</v>
      </c>
      <c r="G41" s="23">
        <v>1173987</v>
      </c>
      <c r="H41" s="23">
        <v>0</v>
      </c>
      <c r="I41" s="23">
        <v>0</v>
      </c>
      <c r="J41" s="23">
        <v>5093664</v>
      </c>
      <c r="K41" s="22"/>
      <c r="L41" s="22"/>
      <c r="M41" s="22" t="s">
        <v>626</v>
      </c>
      <c r="N41" s="22" t="s">
        <v>518</v>
      </c>
      <c r="O41" s="22"/>
      <c r="P41" s="22" t="s">
        <v>558</v>
      </c>
      <c r="Q41" s="22" t="str">
        <f t="shared" si="0"/>
        <v/>
      </c>
      <c r="R41" t="str">
        <f t="shared" si="1"/>
        <v>Chung</v>
      </c>
      <c r="S41" s="8" t="s">
        <v>3124</v>
      </c>
      <c r="T41" s="8">
        <f t="shared" si="2"/>
        <v>1</v>
      </c>
      <c r="U41">
        <v>641</v>
      </c>
      <c r="W41" t="s">
        <v>369</v>
      </c>
    </row>
    <row r="42" spans="1:23" hidden="1" x14ac:dyDescent="0.25">
      <c r="A42" s="21">
        <v>45322</v>
      </c>
      <c r="B42" s="21">
        <v>45322</v>
      </c>
      <c r="C42" s="22" t="s">
        <v>623</v>
      </c>
      <c r="D42" s="22" t="s">
        <v>624</v>
      </c>
      <c r="E42" s="22" t="s">
        <v>513</v>
      </c>
      <c r="F42" s="22" t="s">
        <v>625</v>
      </c>
      <c r="G42" s="23">
        <v>707045</v>
      </c>
      <c r="H42" s="23">
        <v>0</v>
      </c>
      <c r="I42" s="23">
        <v>0</v>
      </c>
      <c r="J42" s="23">
        <v>4386619</v>
      </c>
      <c r="K42" s="22"/>
      <c r="L42" s="22"/>
      <c r="M42" s="22" t="s">
        <v>626</v>
      </c>
      <c r="N42" s="22" t="s">
        <v>518</v>
      </c>
      <c r="O42" s="22"/>
      <c r="P42" s="22" t="s">
        <v>628</v>
      </c>
      <c r="Q42" s="22" t="str">
        <f t="shared" si="0"/>
        <v/>
      </c>
      <c r="R42" t="str">
        <f t="shared" si="1"/>
        <v>Chung</v>
      </c>
      <c r="S42" s="8" t="s">
        <v>3124</v>
      </c>
      <c r="T42" s="8">
        <f t="shared" si="2"/>
        <v>1</v>
      </c>
      <c r="U42">
        <v>641</v>
      </c>
      <c r="W42" t="s">
        <v>369</v>
      </c>
    </row>
    <row r="43" spans="1:23" hidden="1" x14ac:dyDescent="0.25">
      <c r="A43" s="21">
        <v>45322</v>
      </c>
      <c r="B43" s="21">
        <v>45322</v>
      </c>
      <c r="C43" s="22" t="s">
        <v>623</v>
      </c>
      <c r="D43" s="22" t="s">
        <v>624</v>
      </c>
      <c r="E43" s="22" t="s">
        <v>513</v>
      </c>
      <c r="F43" s="22" t="s">
        <v>625</v>
      </c>
      <c r="G43" s="23">
        <v>2176768</v>
      </c>
      <c r="H43" s="23">
        <v>0</v>
      </c>
      <c r="I43" s="23">
        <v>0</v>
      </c>
      <c r="J43" s="23">
        <v>2209851</v>
      </c>
      <c r="K43" s="22"/>
      <c r="L43" s="22"/>
      <c r="M43" s="22" t="s">
        <v>626</v>
      </c>
      <c r="N43" s="22" t="s">
        <v>518</v>
      </c>
      <c r="O43" s="22"/>
      <c r="P43" s="22" t="s">
        <v>529</v>
      </c>
      <c r="Q43" s="22" t="str">
        <f t="shared" si="0"/>
        <v/>
      </c>
      <c r="R43" t="str">
        <f t="shared" si="1"/>
        <v>Chung</v>
      </c>
      <c r="S43" s="8" t="s">
        <v>3124</v>
      </c>
      <c r="T43" s="8">
        <f t="shared" si="2"/>
        <v>1</v>
      </c>
      <c r="U43">
        <v>641</v>
      </c>
      <c r="W43" t="s">
        <v>369</v>
      </c>
    </row>
    <row r="44" spans="1:23" hidden="1" x14ac:dyDescent="0.25">
      <c r="A44" s="21">
        <v>45322</v>
      </c>
      <c r="B44" s="21">
        <v>45322</v>
      </c>
      <c r="C44" s="22" t="s">
        <v>629</v>
      </c>
      <c r="D44" s="22" t="s">
        <v>630</v>
      </c>
      <c r="E44" s="22" t="s">
        <v>513</v>
      </c>
      <c r="F44" s="22" t="s">
        <v>625</v>
      </c>
      <c r="G44" s="23">
        <v>1440000</v>
      </c>
      <c r="H44" s="23">
        <v>0</v>
      </c>
      <c r="I44" s="23">
        <v>0</v>
      </c>
      <c r="J44" s="23">
        <v>769851</v>
      </c>
      <c r="K44" s="22"/>
      <c r="L44" s="22"/>
      <c r="M44" s="22" t="s">
        <v>524</v>
      </c>
      <c r="N44" s="22" t="s">
        <v>518</v>
      </c>
      <c r="O44" s="22"/>
      <c r="P44" s="22" t="s">
        <v>628</v>
      </c>
      <c r="Q44" s="22" t="str">
        <f t="shared" si="0"/>
        <v/>
      </c>
      <c r="R44" t="str">
        <f t="shared" si="1"/>
        <v>Chung</v>
      </c>
      <c r="S44" s="8" t="s">
        <v>3124</v>
      </c>
      <c r="T44" s="8">
        <f t="shared" si="2"/>
        <v>1</v>
      </c>
      <c r="U44">
        <v>641</v>
      </c>
      <c r="W44" t="s">
        <v>369</v>
      </c>
    </row>
    <row r="45" spans="1:23" hidden="1" x14ac:dyDescent="0.25">
      <c r="A45" s="21">
        <v>45322</v>
      </c>
      <c r="B45" s="21">
        <v>45322</v>
      </c>
      <c r="C45" s="22" t="s">
        <v>629</v>
      </c>
      <c r="D45" s="22" t="s">
        <v>630</v>
      </c>
      <c r="E45" s="22" t="s">
        <v>513</v>
      </c>
      <c r="F45" s="22" t="s">
        <v>625</v>
      </c>
      <c r="G45" s="23">
        <v>724018</v>
      </c>
      <c r="H45" s="23">
        <v>0</v>
      </c>
      <c r="I45" s="23">
        <v>0</v>
      </c>
      <c r="J45" s="23">
        <v>45833</v>
      </c>
      <c r="K45" s="22"/>
      <c r="L45" s="22"/>
      <c r="M45" s="22" t="s">
        <v>524</v>
      </c>
      <c r="N45" s="22" t="s">
        <v>518</v>
      </c>
      <c r="O45" s="22"/>
      <c r="P45" s="22" t="s">
        <v>628</v>
      </c>
      <c r="Q45" s="22" t="str">
        <f t="shared" si="0"/>
        <v/>
      </c>
      <c r="R45" t="str">
        <f t="shared" si="1"/>
        <v>Chung</v>
      </c>
      <c r="S45" s="8" t="s">
        <v>3124</v>
      </c>
      <c r="T45" s="8">
        <f t="shared" si="2"/>
        <v>1</v>
      </c>
      <c r="U45">
        <v>641</v>
      </c>
      <c r="W45" t="s">
        <v>369</v>
      </c>
    </row>
    <row r="46" spans="1:23" hidden="1" x14ac:dyDescent="0.25">
      <c r="A46" s="21">
        <v>45322</v>
      </c>
      <c r="B46" s="21">
        <v>45322</v>
      </c>
      <c r="C46" s="22" t="s">
        <v>629</v>
      </c>
      <c r="D46" s="22" t="s">
        <v>630</v>
      </c>
      <c r="E46" s="22" t="s">
        <v>513</v>
      </c>
      <c r="F46" s="22" t="s">
        <v>625</v>
      </c>
      <c r="G46" s="23">
        <v>45833</v>
      </c>
      <c r="H46" s="23">
        <v>0</v>
      </c>
      <c r="I46" s="23">
        <v>0</v>
      </c>
      <c r="J46" s="23">
        <v>0</v>
      </c>
      <c r="K46" s="22"/>
      <c r="L46" s="22"/>
      <c r="M46" s="22" t="s">
        <v>524</v>
      </c>
      <c r="N46" s="22" t="s">
        <v>518</v>
      </c>
      <c r="O46" s="22"/>
      <c r="P46" s="22" t="s">
        <v>628</v>
      </c>
      <c r="Q46" s="22" t="str">
        <f t="shared" si="0"/>
        <v/>
      </c>
      <c r="R46" t="str">
        <f t="shared" si="1"/>
        <v>Chung</v>
      </c>
      <c r="S46" s="8" t="s">
        <v>3124</v>
      </c>
      <c r="T46" s="8">
        <f t="shared" si="2"/>
        <v>1</v>
      </c>
      <c r="U46">
        <v>641</v>
      </c>
      <c r="W46" t="s">
        <v>369</v>
      </c>
    </row>
    <row r="47" spans="1:23" hidden="1" x14ac:dyDescent="0.25">
      <c r="A47" s="21">
        <v>45324</v>
      </c>
      <c r="B47" s="21">
        <v>45324</v>
      </c>
      <c r="C47" s="22" t="s">
        <v>631</v>
      </c>
      <c r="D47" s="22" t="s">
        <v>520</v>
      </c>
      <c r="E47" s="22" t="s">
        <v>513</v>
      </c>
      <c r="F47" s="22" t="s">
        <v>521</v>
      </c>
      <c r="G47" s="23">
        <v>1052200</v>
      </c>
      <c r="H47" s="23">
        <v>0</v>
      </c>
      <c r="I47" s="23">
        <v>1052200</v>
      </c>
      <c r="J47" s="23">
        <v>0</v>
      </c>
      <c r="K47" s="22" t="s">
        <v>522</v>
      </c>
      <c r="L47" s="22" t="s">
        <v>523</v>
      </c>
      <c r="M47" s="22" t="s">
        <v>524</v>
      </c>
      <c r="N47" s="22" t="s">
        <v>518</v>
      </c>
      <c r="O47" s="22"/>
      <c r="P47" s="22"/>
      <c r="Q47" s="22" t="str">
        <f t="shared" si="0"/>
        <v/>
      </c>
      <c r="R47" t="str">
        <f t="shared" si="1"/>
        <v>Chung</v>
      </c>
      <c r="S47" s="32" t="s">
        <v>3123</v>
      </c>
      <c r="T47" s="8">
        <f t="shared" si="2"/>
        <v>2</v>
      </c>
      <c r="U47">
        <v>641</v>
      </c>
      <c r="W47" t="s">
        <v>369</v>
      </c>
    </row>
    <row r="48" spans="1:23" hidden="1" x14ac:dyDescent="0.25">
      <c r="A48" s="21">
        <v>45325</v>
      </c>
      <c r="B48" s="21">
        <v>45325</v>
      </c>
      <c r="C48" s="22" t="s">
        <v>632</v>
      </c>
      <c r="D48" s="22" t="s">
        <v>526</v>
      </c>
      <c r="E48" s="22" t="s">
        <v>513</v>
      </c>
      <c r="F48" s="22" t="s">
        <v>521</v>
      </c>
      <c r="G48" s="23">
        <v>19532</v>
      </c>
      <c r="H48" s="23">
        <v>0</v>
      </c>
      <c r="I48" s="23">
        <v>1071732</v>
      </c>
      <c r="J48" s="23">
        <v>0</v>
      </c>
      <c r="K48" s="22" t="s">
        <v>527</v>
      </c>
      <c r="L48" s="22" t="s">
        <v>528</v>
      </c>
      <c r="M48" s="22" t="s">
        <v>524</v>
      </c>
      <c r="N48" s="22" t="s">
        <v>518</v>
      </c>
      <c r="O48" s="22"/>
      <c r="P48" s="22" t="s">
        <v>529</v>
      </c>
      <c r="Q48" s="22" t="str">
        <f t="shared" si="0"/>
        <v/>
      </c>
      <c r="R48" t="str">
        <f t="shared" si="1"/>
        <v>Chung</v>
      </c>
      <c r="S48" s="32" t="s">
        <v>3123</v>
      </c>
      <c r="T48" s="8">
        <f t="shared" si="2"/>
        <v>2</v>
      </c>
      <c r="U48">
        <v>641</v>
      </c>
      <c r="W48" t="s">
        <v>369</v>
      </c>
    </row>
    <row r="49" spans="1:23" hidden="1" x14ac:dyDescent="0.25">
      <c r="A49" s="21">
        <v>45329</v>
      </c>
      <c r="B49" s="21">
        <v>45329</v>
      </c>
      <c r="C49" s="22" t="s">
        <v>633</v>
      </c>
      <c r="D49" s="22" t="s">
        <v>634</v>
      </c>
      <c r="E49" s="22" t="s">
        <v>513</v>
      </c>
      <c r="F49" s="22" t="s">
        <v>635</v>
      </c>
      <c r="G49" s="23">
        <v>6935500</v>
      </c>
      <c r="H49" s="23">
        <v>0</v>
      </c>
      <c r="I49" s="23">
        <v>8007232</v>
      </c>
      <c r="J49" s="23">
        <v>0</v>
      </c>
      <c r="K49" s="22" t="s">
        <v>636</v>
      </c>
      <c r="L49" s="22" t="s">
        <v>637</v>
      </c>
      <c r="M49" s="22" t="s">
        <v>638</v>
      </c>
      <c r="N49" s="22" t="s">
        <v>518</v>
      </c>
      <c r="O49" s="22"/>
      <c r="P49" s="22" t="s">
        <v>529</v>
      </c>
      <c r="Q49" s="22" t="str">
        <f t="shared" si="0"/>
        <v/>
      </c>
      <c r="R49" t="str">
        <f t="shared" si="1"/>
        <v>Chung</v>
      </c>
      <c r="S49" s="32" t="s">
        <v>3122</v>
      </c>
      <c r="T49" s="8">
        <f t="shared" si="2"/>
        <v>2</v>
      </c>
      <c r="U49">
        <v>641</v>
      </c>
      <c r="W49" t="s">
        <v>369</v>
      </c>
    </row>
    <row r="50" spans="1:23" hidden="1" x14ac:dyDescent="0.25">
      <c r="A50" s="21">
        <v>45329</v>
      </c>
      <c r="B50" s="21">
        <v>45329</v>
      </c>
      <c r="C50" s="22" t="s">
        <v>633</v>
      </c>
      <c r="D50" s="22" t="s">
        <v>639</v>
      </c>
      <c r="E50" s="22" t="s">
        <v>513</v>
      </c>
      <c r="F50" s="22" t="s">
        <v>635</v>
      </c>
      <c r="G50" s="23">
        <v>2981160</v>
      </c>
      <c r="H50" s="23">
        <v>0</v>
      </c>
      <c r="I50" s="23">
        <v>10988392</v>
      </c>
      <c r="J50" s="23">
        <v>0</v>
      </c>
      <c r="K50" s="22" t="s">
        <v>636</v>
      </c>
      <c r="L50" s="22" t="s">
        <v>637</v>
      </c>
      <c r="M50" s="22" t="s">
        <v>638</v>
      </c>
      <c r="N50" s="22" t="s">
        <v>518</v>
      </c>
      <c r="O50" s="22"/>
      <c r="P50" s="22" t="s">
        <v>529</v>
      </c>
      <c r="Q50" s="22" t="str">
        <f t="shared" si="0"/>
        <v/>
      </c>
      <c r="R50" t="str">
        <f t="shared" si="1"/>
        <v>Chung</v>
      </c>
      <c r="S50" s="32" t="s">
        <v>3122</v>
      </c>
      <c r="T50" s="8">
        <f t="shared" si="2"/>
        <v>2</v>
      </c>
      <c r="U50">
        <v>641</v>
      </c>
      <c r="W50" t="s">
        <v>369</v>
      </c>
    </row>
    <row r="51" spans="1:23" hidden="1" x14ac:dyDescent="0.25">
      <c r="A51" s="21">
        <v>45329</v>
      </c>
      <c r="B51" s="21">
        <v>45329</v>
      </c>
      <c r="C51" s="22" t="s">
        <v>633</v>
      </c>
      <c r="D51" s="22" t="s">
        <v>640</v>
      </c>
      <c r="E51" s="22" t="s">
        <v>513</v>
      </c>
      <c r="F51" s="22" t="s">
        <v>635</v>
      </c>
      <c r="G51" s="23">
        <v>1091516</v>
      </c>
      <c r="H51" s="23">
        <v>0</v>
      </c>
      <c r="I51" s="23">
        <v>12079908</v>
      </c>
      <c r="J51" s="23">
        <v>0</v>
      </c>
      <c r="K51" s="22" t="s">
        <v>641</v>
      </c>
      <c r="L51" s="22" t="s">
        <v>642</v>
      </c>
      <c r="M51" s="22" t="s">
        <v>638</v>
      </c>
      <c r="N51" s="22" t="s">
        <v>518</v>
      </c>
      <c r="O51" s="22"/>
      <c r="P51" s="22" t="s">
        <v>529</v>
      </c>
      <c r="Q51" s="22" t="str">
        <f t="shared" si="0"/>
        <v/>
      </c>
      <c r="R51" t="str">
        <f t="shared" si="1"/>
        <v>Chung</v>
      </c>
      <c r="S51" s="32" t="s">
        <v>3122</v>
      </c>
      <c r="T51" s="8">
        <f t="shared" si="2"/>
        <v>2</v>
      </c>
      <c r="U51">
        <v>641</v>
      </c>
      <c r="W51" t="s">
        <v>369</v>
      </c>
    </row>
    <row r="52" spans="1:23" hidden="1" x14ac:dyDescent="0.25">
      <c r="A52" s="21">
        <v>45329</v>
      </c>
      <c r="B52" s="21">
        <v>45329</v>
      </c>
      <c r="C52" s="22" t="s">
        <v>633</v>
      </c>
      <c r="D52" s="22" t="s">
        <v>643</v>
      </c>
      <c r="E52" s="22" t="s">
        <v>513</v>
      </c>
      <c r="F52" s="22" t="s">
        <v>635</v>
      </c>
      <c r="G52" s="23">
        <v>3780000</v>
      </c>
      <c r="H52" s="23">
        <v>0</v>
      </c>
      <c r="I52" s="23">
        <v>15859908</v>
      </c>
      <c r="J52" s="23">
        <v>0</v>
      </c>
      <c r="K52" s="22" t="s">
        <v>644</v>
      </c>
      <c r="L52" s="22" t="s">
        <v>645</v>
      </c>
      <c r="M52" s="22" t="s">
        <v>638</v>
      </c>
      <c r="N52" s="22" t="s">
        <v>518</v>
      </c>
      <c r="O52" s="22"/>
      <c r="P52" s="22" t="s">
        <v>529</v>
      </c>
      <c r="Q52" s="22" t="str">
        <f t="shared" si="0"/>
        <v/>
      </c>
      <c r="R52" t="str">
        <f t="shared" si="1"/>
        <v>Chung</v>
      </c>
      <c r="S52" s="32" t="s">
        <v>3122</v>
      </c>
      <c r="T52" s="8">
        <f t="shared" si="2"/>
        <v>2</v>
      </c>
      <c r="U52">
        <v>641</v>
      </c>
      <c r="W52" t="s">
        <v>369</v>
      </c>
    </row>
    <row r="53" spans="1:23" hidden="1" x14ac:dyDescent="0.25">
      <c r="A53" s="21">
        <v>45329</v>
      </c>
      <c r="B53" s="21">
        <v>45329</v>
      </c>
      <c r="C53" s="22" t="s">
        <v>633</v>
      </c>
      <c r="D53" s="22" t="s">
        <v>646</v>
      </c>
      <c r="E53" s="22" t="s">
        <v>513</v>
      </c>
      <c r="F53" s="22" t="s">
        <v>635</v>
      </c>
      <c r="G53" s="23">
        <v>13600000</v>
      </c>
      <c r="H53" s="23">
        <v>0</v>
      </c>
      <c r="I53" s="23">
        <v>29459908</v>
      </c>
      <c r="J53" s="23">
        <v>0</v>
      </c>
      <c r="K53" s="22" t="s">
        <v>647</v>
      </c>
      <c r="L53" s="22" t="s">
        <v>648</v>
      </c>
      <c r="M53" s="22" t="s">
        <v>638</v>
      </c>
      <c r="N53" s="22" t="s">
        <v>518</v>
      </c>
      <c r="O53" s="22"/>
      <c r="P53" s="22" t="s">
        <v>529</v>
      </c>
      <c r="Q53" s="22" t="str">
        <f t="shared" si="0"/>
        <v/>
      </c>
      <c r="R53" t="str">
        <f t="shared" si="1"/>
        <v>Chung</v>
      </c>
      <c r="S53" s="32" t="s">
        <v>3122</v>
      </c>
      <c r="T53" s="8">
        <f t="shared" si="2"/>
        <v>2</v>
      </c>
      <c r="U53">
        <v>641</v>
      </c>
      <c r="W53" t="s">
        <v>369</v>
      </c>
    </row>
    <row r="54" spans="1:23" hidden="1" x14ac:dyDescent="0.25">
      <c r="A54" s="21">
        <v>45329</v>
      </c>
      <c r="B54" s="21">
        <v>45329</v>
      </c>
      <c r="C54" s="22" t="s">
        <v>633</v>
      </c>
      <c r="D54" s="22" t="s">
        <v>646</v>
      </c>
      <c r="E54" s="22" t="s">
        <v>513</v>
      </c>
      <c r="F54" s="22" t="s">
        <v>635</v>
      </c>
      <c r="G54" s="23">
        <v>6800000</v>
      </c>
      <c r="H54" s="23">
        <v>0</v>
      </c>
      <c r="I54" s="23">
        <v>36259908</v>
      </c>
      <c r="J54" s="23">
        <v>0</v>
      </c>
      <c r="K54" s="22" t="s">
        <v>649</v>
      </c>
      <c r="L54" s="22" t="s">
        <v>650</v>
      </c>
      <c r="M54" s="22" t="s">
        <v>638</v>
      </c>
      <c r="N54" s="22" t="s">
        <v>518</v>
      </c>
      <c r="O54" s="22"/>
      <c r="P54" s="22" t="s">
        <v>529</v>
      </c>
      <c r="Q54" s="22" t="str">
        <f t="shared" si="0"/>
        <v/>
      </c>
      <c r="R54" t="str">
        <f t="shared" si="1"/>
        <v>Chung</v>
      </c>
      <c r="S54" s="32" t="s">
        <v>3122</v>
      </c>
      <c r="T54" s="8">
        <f t="shared" si="2"/>
        <v>2</v>
      </c>
      <c r="U54">
        <v>641</v>
      </c>
      <c r="W54" t="s">
        <v>369</v>
      </c>
    </row>
    <row r="55" spans="1:23" hidden="1" x14ac:dyDescent="0.25">
      <c r="A55" s="21">
        <v>45342</v>
      </c>
      <c r="B55" s="21">
        <v>45342</v>
      </c>
      <c r="C55" s="22" t="s">
        <v>651</v>
      </c>
      <c r="D55" s="22" t="s">
        <v>520</v>
      </c>
      <c r="E55" s="22" t="s">
        <v>513</v>
      </c>
      <c r="F55" s="22" t="s">
        <v>521</v>
      </c>
      <c r="G55" s="23">
        <v>2000000</v>
      </c>
      <c r="H55" s="23">
        <v>0</v>
      </c>
      <c r="I55" s="23">
        <v>38259908</v>
      </c>
      <c r="J55" s="23">
        <v>0</v>
      </c>
      <c r="K55" s="22" t="s">
        <v>522</v>
      </c>
      <c r="L55" s="22" t="s">
        <v>523</v>
      </c>
      <c r="M55" s="22" t="s">
        <v>524</v>
      </c>
      <c r="N55" s="22" t="s">
        <v>518</v>
      </c>
      <c r="O55" s="22"/>
      <c r="P55" s="22"/>
      <c r="Q55" s="22" t="str">
        <f t="shared" si="0"/>
        <v/>
      </c>
      <c r="R55" t="str">
        <f t="shared" si="1"/>
        <v>Chung</v>
      </c>
      <c r="S55" s="32" t="s">
        <v>3123</v>
      </c>
      <c r="T55" s="8">
        <f t="shared" si="2"/>
        <v>2</v>
      </c>
      <c r="U55">
        <v>641</v>
      </c>
      <c r="W55" t="s">
        <v>369</v>
      </c>
    </row>
    <row r="56" spans="1:23" hidden="1" x14ac:dyDescent="0.25">
      <c r="A56" s="21">
        <v>45343</v>
      </c>
      <c r="B56" s="21">
        <v>45343</v>
      </c>
      <c r="C56" s="22" t="s">
        <v>652</v>
      </c>
      <c r="D56" s="22" t="s">
        <v>653</v>
      </c>
      <c r="E56" s="22" t="s">
        <v>513</v>
      </c>
      <c r="F56" s="22" t="s">
        <v>532</v>
      </c>
      <c r="G56" s="23">
        <v>380836</v>
      </c>
      <c r="H56" s="23">
        <v>0</v>
      </c>
      <c r="I56" s="23">
        <v>38640744</v>
      </c>
      <c r="J56" s="23">
        <v>0</v>
      </c>
      <c r="K56" s="22" t="s">
        <v>541</v>
      </c>
      <c r="L56" s="22" t="s">
        <v>542</v>
      </c>
      <c r="M56" s="22" t="s">
        <v>557</v>
      </c>
      <c r="N56" s="22" t="s">
        <v>518</v>
      </c>
      <c r="O56" s="22"/>
      <c r="P56" s="22" t="s">
        <v>558</v>
      </c>
      <c r="Q56" s="22" t="str">
        <f t="shared" si="0"/>
        <v/>
      </c>
      <c r="R56" t="str">
        <f t="shared" si="1"/>
        <v>Chung</v>
      </c>
      <c r="S56" s="32" t="s">
        <v>3118</v>
      </c>
      <c r="T56" s="8">
        <f t="shared" si="2"/>
        <v>2</v>
      </c>
      <c r="U56">
        <v>641</v>
      </c>
      <c r="W56" t="s">
        <v>369</v>
      </c>
    </row>
    <row r="57" spans="1:23" hidden="1" x14ac:dyDescent="0.25">
      <c r="A57" s="21">
        <v>45343</v>
      </c>
      <c r="B57" s="21">
        <v>45343</v>
      </c>
      <c r="C57" s="22" t="s">
        <v>654</v>
      </c>
      <c r="D57" s="22" t="s">
        <v>565</v>
      </c>
      <c r="E57" s="22" t="s">
        <v>513</v>
      </c>
      <c r="F57" s="22" t="s">
        <v>521</v>
      </c>
      <c r="G57" s="23">
        <v>73620</v>
      </c>
      <c r="H57" s="23">
        <v>0</v>
      </c>
      <c r="I57" s="23">
        <v>38714364</v>
      </c>
      <c r="J57" s="23">
        <v>0</v>
      </c>
      <c r="K57" s="22" t="s">
        <v>566</v>
      </c>
      <c r="L57" s="22" t="s">
        <v>567</v>
      </c>
      <c r="M57" s="22" t="s">
        <v>524</v>
      </c>
      <c r="N57" s="22" t="s">
        <v>518</v>
      </c>
      <c r="O57" s="22"/>
      <c r="P57" s="22" t="s">
        <v>529</v>
      </c>
      <c r="Q57" s="22" t="str">
        <f t="shared" si="0"/>
        <v/>
      </c>
      <c r="R57" t="str">
        <f t="shared" si="1"/>
        <v>Chung</v>
      </c>
      <c r="S57" s="32" t="s">
        <v>3126</v>
      </c>
      <c r="T57" s="8">
        <f t="shared" si="2"/>
        <v>2</v>
      </c>
      <c r="U57">
        <v>641</v>
      </c>
      <c r="W57" t="s">
        <v>369</v>
      </c>
    </row>
    <row r="58" spans="1:23" hidden="1" x14ac:dyDescent="0.25">
      <c r="A58" s="21">
        <v>45351</v>
      </c>
      <c r="B58" s="21">
        <v>45351</v>
      </c>
      <c r="C58" s="22" t="s">
        <v>655</v>
      </c>
      <c r="D58" s="22" t="s">
        <v>656</v>
      </c>
      <c r="E58" s="22" t="s">
        <v>513</v>
      </c>
      <c r="F58" s="22" t="s">
        <v>603</v>
      </c>
      <c r="G58" s="23">
        <v>74684848</v>
      </c>
      <c r="H58" s="23">
        <v>0</v>
      </c>
      <c r="I58" s="23">
        <v>0</v>
      </c>
      <c r="J58" s="23">
        <v>87829407</v>
      </c>
      <c r="K58" s="22"/>
      <c r="L58" s="22"/>
      <c r="M58" s="22" t="s">
        <v>604</v>
      </c>
      <c r="N58" s="22" t="s">
        <v>518</v>
      </c>
      <c r="O58" s="22"/>
      <c r="P58" s="22" t="s">
        <v>529</v>
      </c>
      <c r="Q58" s="22" t="str">
        <f t="shared" si="0"/>
        <v/>
      </c>
      <c r="R58" t="str">
        <f t="shared" si="1"/>
        <v>Chung</v>
      </c>
      <c r="S58" s="32" t="s">
        <v>3118</v>
      </c>
      <c r="T58" s="8">
        <f t="shared" si="2"/>
        <v>2</v>
      </c>
      <c r="U58">
        <v>641</v>
      </c>
      <c r="W58" t="s">
        <v>369</v>
      </c>
    </row>
    <row r="59" spans="1:23" hidden="1" x14ac:dyDescent="0.25">
      <c r="A59" s="21">
        <v>45351</v>
      </c>
      <c r="B59" s="21">
        <v>45351</v>
      </c>
      <c r="C59" s="22" t="s">
        <v>655</v>
      </c>
      <c r="D59" s="22" t="s">
        <v>657</v>
      </c>
      <c r="E59" s="22" t="s">
        <v>513</v>
      </c>
      <c r="F59" s="22" t="s">
        <v>603</v>
      </c>
      <c r="G59" s="23">
        <v>64431187</v>
      </c>
      <c r="H59" s="23">
        <v>0</v>
      </c>
      <c r="I59" s="23">
        <v>0</v>
      </c>
      <c r="J59" s="23">
        <v>23398220</v>
      </c>
      <c r="K59" s="22"/>
      <c r="L59" s="22"/>
      <c r="M59" s="22" t="s">
        <v>604</v>
      </c>
      <c r="N59" s="22" t="s">
        <v>518</v>
      </c>
      <c r="O59" s="22"/>
      <c r="P59" s="22" t="s">
        <v>529</v>
      </c>
      <c r="Q59" s="22" t="str">
        <f t="shared" si="0"/>
        <v/>
      </c>
      <c r="R59" t="str">
        <f t="shared" si="1"/>
        <v>Chung</v>
      </c>
      <c r="S59" s="32" t="s">
        <v>3118</v>
      </c>
      <c r="T59" s="8">
        <f t="shared" si="2"/>
        <v>2</v>
      </c>
      <c r="U59">
        <v>641</v>
      </c>
      <c r="W59" t="s">
        <v>369</v>
      </c>
    </row>
    <row r="60" spans="1:23" hidden="1" x14ac:dyDescent="0.25">
      <c r="A60" s="21">
        <v>45351</v>
      </c>
      <c r="B60" s="21">
        <v>45351</v>
      </c>
      <c r="C60" s="22" t="s">
        <v>655</v>
      </c>
      <c r="D60" s="22" t="s">
        <v>658</v>
      </c>
      <c r="E60" s="22" t="s">
        <v>513</v>
      </c>
      <c r="F60" s="22" t="s">
        <v>603</v>
      </c>
      <c r="G60" s="23">
        <v>7796200</v>
      </c>
      <c r="H60" s="23">
        <v>0</v>
      </c>
      <c r="I60" s="23">
        <v>0</v>
      </c>
      <c r="J60" s="23">
        <v>15602020</v>
      </c>
      <c r="K60" s="22"/>
      <c r="L60" s="22"/>
      <c r="M60" s="22" t="s">
        <v>604</v>
      </c>
      <c r="N60" s="22" t="s">
        <v>518</v>
      </c>
      <c r="O60" s="22"/>
      <c r="P60" s="22" t="s">
        <v>607</v>
      </c>
      <c r="Q60" s="22" t="str">
        <f t="shared" si="0"/>
        <v/>
      </c>
      <c r="R60" t="str">
        <f t="shared" si="1"/>
        <v>Chung</v>
      </c>
      <c r="S60" s="32" t="s">
        <v>3118</v>
      </c>
      <c r="T60" s="8">
        <f t="shared" si="2"/>
        <v>2</v>
      </c>
      <c r="U60">
        <v>641</v>
      </c>
      <c r="W60" t="s">
        <v>369</v>
      </c>
    </row>
    <row r="61" spans="1:23" hidden="1" x14ac:dyDescent="0.25">
      <c r="A61" s="21">
        <v>45351</v>
      </c>
      <c r="B61" s="21">
        <v>45351</v>
      </c>
      <c r="C61" s="22" t="s">
        <v>659</v>
      </c>
      <c r="D61" s="22" t="s">
        <v>660</v>
      </c>
      <c r="E61" s="22" t="s">
        <v>513</v>
      </c>
      <c r="F61" s="22" t="s">
        <v>610</v>
      </c>
      <c r="G61" s="23">
        <v>1050000</v>
      </c>
      <c r="H61" s="23">
        <v>0</v>
      </c>
      <c r="I61" s="23">
        <v>0</v>
      </c>
      <c r="J61" s="23">
        <v>14552020</v>
      </c>
      <c r="K61" s="22"/>
      <c r="L61" s="22"/>
      <c r="M61" s="22" t="s">
        <v>604</v>
      </c>
      <c r="N61" s="22" t="s">
        <v>518</v>
      </c>
      <c r="O61" s="22"/>
      <c r="P61" s="22" t="s">
        <v>529</v>
      </c>
      <c r="Q61" s="22" t="str">
        <f t="shared" si="0"/>
        <v/>
      </c>
      <c r="R61" t="str">
        <f t="shared" si="1"/>
        <v>Chung</v>
      </c>
      <c r="S61" s="32" t="s">
        <v>3118</v>
      </c>
      <c r="T61" s="8">
        <f t="shared" si="2"/>
        <v>2</v>
      </c>
      <c r="U61">
        <v>641</v>
      </c>
      <c r="W61" t="s">
        <v>369</v>
      </c>
    </row>
    <row r="62" spans="1:23" hidden="1" x14ac:dyDescent="0.25">
      <c r="A62" s="21">
        <v>45351</v>
      </c>
      <c r="B62" s="21">
        <v>45351</v>
      </c>
      <c r="C62" s="22" t="s">
        <v>659</v>
      </c>
      <c r="D62" s="22" t="s">
        <v>661</v>
      </c>
      <c r="E62" s="22" t="s">
        <v>513</v>
      </c>
      <c r="F62" s="22" t="s">
        <v>612</v>
      </c>
      <c r="G62" s="23">
        <v>180000</v>
      </c>
      <c r="H62" s="23">
        <v>0</v>
      </c>
      <c r="I62" s="23">
        <v>0</v>
      </c>
      <c r="J62" s="23">
        <v>14372020</v>
      </c>
      <c r="K62" s="22"/>
      <c r="L62" s="22"/>
      <c r="M62" s="22" t="s">
        <v>604</v>
      </c>
      <c r="N62" s="22" t="s">
        <v>518</v>
      </c>
      <c r="O62" s="22"/>
      <c r="P62" s="22" t="s">
        <v>529</v>
      </c>
      <c r="Q62" s="22" t="str">
        <f t="shared" si="0"/>
        <v/>
      </c>
      <c r="R62" t="str">
        <f t="shared" si="1"/>
        <v>Chung</v>
      </c>
      <c r="S62" s="32" t="s">
        <v>3118</v>
      </c>
      <c r="T62" s="8">
        <f t="shared" si="2"/>
        <v>2</v>
      </c>
      <c r="U62">
        <v>641</v>
      </c>
      <c r="W62" t="s">
        <v>369</v>
      </c>
    </row>
    <row r="63" spans="1:23" hidden="1" x14ac:dyDescent="0.25">
      <c r="A63" s="21">
        <v>45351</v>
      </c>
      <c r="B63" s="21">
        <v>45351</v>
      </c>
      <c r="C63" s="22" t="s">
        <v>659</v>
      </c>
      <c r="D63" s="22" t="s">
        <v>662</v>
      </c>
      <c r="E63" s="22" t="s">
        <v>513</v>
      </c>
      <c r="F63" s="22" t="s">
        <v>614</v>
      </c>
      <c r="G63" s="23">
        <v>60000</v>
      </c>
      <c r="H63" s="23">
        <v>0</v>
      </c>
      <c r="I63" s="23">
        <v>0</v>
      </c>
      <c r="J63" s="23">
        <v>14312020</v>
      </c>
      <c r="K63" s="22"/>
      <c r="L63" s="22"/>
      <c r="M63" s="22" t="s">
        <v>604</v>
      </c>
      <c r="N63" s="22" t="s">
        <v>518</v>
      </c>
      <c r="O63" s="22"/>
      <c r="P63" s="22" t="s">
        <v>529</v>
      </c>
      <c r="Q63" s="22" t="str">
        <f t="shared" si="0"/>
        <v/>
      </c>
      <c r="R63" t="str">
        <f t="shared" si="1"/>
        <v>Chung</v>
      </c>
      <c r="S63" s="32" t="s">
        <v>3118</v>
      </c>
      <c r="T63" s="8">
        <f t="shared" si="2"/>
        <v>2</v>
      </c>
      <c r="U63">
        <v>641</v>
      </c>
      <c r="W63" t="s">
        <v>369</v>
      </c>
    </row>
    <row r="64" spans="1:23" hidden="1" x14ac:dyDescent="0.25">
      <c r="A64" s="21">
        <v>45351</v>
      </c>
      <c r="B64" s="21">
        <v>45351</v>
      </c>
      <c r="C64" s="22" t="s">
        <v>659</v>
      </c>
      <c r="D64" s="22" t="s">
        <v>663</v>
      </c>
      <c r="E64" s="22" t="s">
        <v>513</v>
      </c>
      <c r="F64" s="22" t="s">
        <v>610</v>
      </c>
      <c r="G64" s="23">
        <v>3972500</v>
      </c>
      <c r="H64" s="23">
        <v>0</v>
      </c>
      <c r="I64" s="23">
        <v>0</v>
      </c>
      <c r="J64" s="23">
        <v>10339520</v>
      </c>
      <c r="K64" s="22"/>
      <c r="L64" s="22"/>
      <c r="M64" s="22" t="s">
        <v>604</v>
      </c>
      <c r="N64" s="22" t="s">
        <v>518</v>
      </c>
      <c r="O64" s="22"/>
      <c r="P64" s="22" t="s">
        <v>558</v>
      </c>
      <c r="Q64" s="22" t="str">
        <f t="shared" si="0"/>
        <v/>
      </c>
      <c r="R64" t="str">
        <f t="shared" si="1"/>
        <v>Chung</v>
      </c>
      <c r="S64" s="32" t="s">
        <v>3118</v>
      </c>
      <c r="T64" s="8">
        <f t="shared" si="2"/>
        <v>2</v>
      </c>
      <c r="U64">
        <v>641</v>
      </c>
      <c r="W64" t="s">
        <v>369</v>
      </c>
    </row>
    <row r="65" spans="1:23" hidden="1" x14ac:dyDescent="0.25">
      <c r="A65" s="21">
        <v>45351</v>
      </c>
      <c r="B65" s="21">
        <v>45351</v>
      </c>
      <c r="C65" s="22" t="s">
        <v>659</v>
      </c>
      <c r="D65" s="22" t="s">
        <v>664</v>
      </c>
      <c r="E65" s="22" t="s">
        <v>513</v>
      </c>
      <c r="F65" s="22" t="s">
        <v>612</v>
      </c>
      <c r="G65" s="23">
        <v>681000</v>
      </c>
      <c r="H65" s="23">
        <v>0</v>
      </c>
      <c r="I65" s="23">
        <v>0</v>
      </c>
      <c r="J65" s="23">
        <v>9658520</v>
      </c>
      <c r="K65" s="22"/>
      <c r="L65" s="22"/>
      <c r="M65" s="22" t="s">
        <v>604</v>
      </c>
      <c r="N65" s="22" t="s">
        <v>518</v>
      </c>
      <c r="O65" s="22"/>
      <c r="P65" s="22" t="s">
        <v>558</v>
      </c>
      <c r="Q65" s="22" t="str">
        <f t="shared" si="0"/>
        <v/>
      </c>
      <c r="R65" t="str">
        <f t="shared" si="1"/>
        <v>Chung</v>
      </c>
      <c r="S65" s="32" t="s">
        <v>3118</v>
      </c>
      <c r="T65" s="8">
        <f t="shared" si="2"/>
        <v>2</v>
      </c>
      <c r="U65">
        <v>641</v>
      </c>
      <c r="W65" t="s">
        <v>369</v>
      </c>
    </row>
    <row r="66" spans="1:23" hidden="1" x14ac:dyDescent="0.25">
      <c r="A66" s="21">
        <v>45351</v>
      </c>
      <c r="B66" s="21">
        <v>45351</v>
      </c>
      <c r="C66" s="22" t="s">
        <v>659</v>
      </c>
      <c r="D66" s="22" t="s">
        <v>665</v>
      </c>
      <c r="E66" s="22" t="s">
        <v>513</v>
      </c>
      <c r="F66" s="22" t="s">
        <v>614</v>
      </c>
      <c r="G66" s="23">
        <v>227000</v>
      </c>
      <c r="H66" s="23">
        <v>0</v>
      </c>
      <c r="I66" s="23">
        <v>0</v>
      </c>
      <c r="J66" s="23">
        <v>9431520</v>
      </c>
      <c r="K66" s="22"/>
      <c r="L66" s="22"/>
      <c r="M66" s="22" t="s">
        <v>604</v>
      </c>
      <c r="N66" s="22" t="s">
        <v>518</v>
      </c>
      <c r="O66" s="22"/>
      <c r="P66" s="22" t="s">
        <v>558</v>
      </c>
      <c r="Q66" s="22" t="str">
        <f t="shared" si="0"/>
        <v/>
      </c>
      <c r="R66" t="str">
        <f t="shared" si="1"/>
        <v>Chung</v>
      </c>
      <c r="S66" s="32" t="s">
        <v>3118</v>
      </c>
      <c r="T66" s="8">
        <f t="shared" si="2"/>
        <v>2</v>
      </c>
      <c r="U66">
        <v>641</v>
      </c>
      <c r="W66" t="s">
        <v>369</v>
      </c>
    </row>
    <row r="67" spans="1:23" hidden="1" x14ac:dyDescent="0.25">
      <c r="A67" s="21">
        <v>45351</v>
      </c>
      <c r="B67" s="21">
        <v>45351</v>
      </c>
      <c r="C67" s="22" t="s">
        <v>666</v>
      </c>
      <c r="D67" s="22" t="s">
        <v>667</v>
      </c>
      <c r="E67" s="22" t="s">
        <v>513</v>
      </c>
      <c r="F67" s="22" t="s">
        <v>620</v>
      </c>
      <c r="G67" s="23">
        <v>120000</v>
      </c>
      <c r="H67" s="23">
        <v>0</v>
      </c>
      <c r="I67" s="23">
        <v>0</v>
      </c>
      <c r="J67" s="23">
        <v>9311520</v>
      </c>
      <c r="K67" s="22"/>
      <c r="L67" s="22"/>
      <c r="M67" s="22" t="s">
        <v>621</v>
      </c>
      <c r="N67" s="22" t="s">
        <v>518</v>
      </c>
      <c r="O67" s="22"/>
      <c r="P67" s="22" t="s">
        <v>529</v>
      </c>
      <c r="Q67" s="22" t="str">
        <f t="shared" si="0"/>
        <v/>
      </c>
      <c r="R67" t="str">
        <f t="shared" si="1"/>
        <v>Chung</v>
      </c>
      <c r="S67" s="32" t="s">
        <v>3118</v>
      </c>
      <c r="T67" s="8">
        <f t="shared" si="2"/>
        <v>2</v>
      </c>
      <c r="U67">
        <v>641</v>
      </c>
      <c r="W67" t="s">
        <v>369</v>
      </c>
    </row>
    <row r="68" spans="1:23" hidden="1" x14ac:dyDescent="0.25">
      <c r="A68" s="21">
        <v>45351</v>
      </c>
      <c r="B68" s="21">
        <v>45351</v>
      </c>
      <c r="C68" s="22" t="s">
        <v>666</v>
      </c>
      <c r="D68" s="22" t="s">
        <v>668</v>
      </c>
      <c r="E68" s="22" t="s">
        <v>513</v>
      </c>
      <c r="F68" s="22" t="s">
        <v>620</v>
      </c>
      <c r="G68" s="23">
        <v>454000</v>
      </c>
      <c r="H68" s="23">
        <v>0</v>
      </c>
      <c r="I68" s="23">
        <v>0</v>
      </c>
      <c r="J68" s="23">
        <v>8857520</v>
      </c>
      <c r="K68" s="22"/>
      <c r="L68" s="22"/>
      <c r="M68" s="22" t="s">
        <v>621</v>
      </c>
      <c r="N68" s="22" t="s">
        <v>518</v>
      </c>
      <c r="O68" s="22"/>
      <c r="P68" s="22" t="s">
        <v>558</v>
      </c>
      <c r="Q68" s="22" t="str">
        <f t="shared" si="0"/>
        <v/>
      </c>
      <c r="R68" t="str">
        <f t="shared" si="1"/>
        <v>Chung</v>
      </c>
      <c r="S68" s="32" t="s">
        <v>3118</v>
      </c>
      <c r="T68" s="8">
        <f t="shared" si="2"/>
        <v>2</v>
      </c>
      <c r="U68">
        <v>641</v>
      </c>
      <c r="W68" t="s">
        <v>369</v>
      </c>
    </row>
    <row r="69" spans="1:23" hidden="1" x14ac:dyDescent="0.25">
      <c r="A69" s="21">
        <v>45351</v>
      </c>
      <c r="B69" s="21">
        <v>45351</v>
      </c>
      <c r="C69" s="22" t="s">
        <v>669</v>
      </c>
      <c r="D69" s="22" t="s">
        <v>670</v>
      </c>
      <c r="E69" s="22" t="s">
        <v>513</v>
      </c>
      <c r="F69" s="22" t="s">
        <v>625</v>
      </c>
      <c r="G69" s="23">
        <v>2569166</v>
      </c>
      <c r="H69" s="23">
        <v>0</v>
      </c>
      <c r="I69" s="23">
        <v>0</v>
      </c>
      <c r="J69" s="23">
        <v>6288354</v>
      </c>
      <c r="K69" s="22"/>
      <c r="L69" s="22"/>
      <c r="M69" s="22" t="s">
        <v>626</v>
      </c>
      <c r="N69" s="22" t="s">
        <v>518</v>
      </c>
      <c r="O69" s="22"/>
      <c r="P69" s="22" t="s">
        <v>627</v>
      </c>
      <c r="Q69" s="22" t="str">
        <f t="shared" si="0"/>
        <v/>
      </c>
      <c r="R69" t="str">
        <f t="shared" si="1"/>
        <v>Chung</v>
      </c>
      <c r="S69" s="8" t="s">
        <v>3124</v>
      </c>
      <c r="T69" s="8">
        <f t="shared" si="2"/>
        <v>2</v>
      </c>
      <c r="U69">
        <v>641</v>
      </c>
      <c r="W69" t="s">
        <v>369</v>
      </c>
    </row>
    <row r="70" spans="1:23" hidden="1" x14ac:dyDescent="0.25">
      <c r="A70" s="21">
        <v>45351</v>
      </c>
      <c r="B70" s="21">
        <v>45351</v>
      </c>
      <c r="C70" s="22" t="s">
        <v>669</v>
      </c>
      <c r="D70" s="22" t="s">
        <v>670</v>
      </c>
      <c r="E70" s="22" t="s">
        <v>513</v>
      </c>
      <c r="F70" s="22" t="s">
        <v>625</v>
      </c>
      <c r="G70" s="23">
        <v>1173987</v>
      </c>
      <c r="H70" s="23">
        <v>0</v>
      </c>
      <c r="I70" s="23">
        <v>0</v>
      </c>
      <c r="J70" s="23">
        <v>5114367</v>
      </c>
      <c r="K70" s="22"/>
      <c r="L70" s="22"/>
      <c r="M70" s="22" t="s">
        <v>626</v>
      </c>
      <c r="N70" s="22" t="s">
        <v>518</v>
      </c>
      <c r="O70" s="22"/>
      <c r="P70" s="22" t="s">
        <v>558</v>
      </c>
      <c r="Q70" s="22" t="str">
        <f t="shared" si="0"/>
        <v/>
      </c>
      <c r="R70" t="str">
        <f t="shared" si="1"/>
        <v>Chung</v>
      </c>
      <c r="S70" s="8" t="s">
        <v>3124</v>
      </c>
      <c r="T70" s="8">
        <f t="shared" si="2"/>
        <v>2</v>
      </c>
      <c r="U70">
        <v>641</v>
      </c>
      <c r="W70" t="s">
        <v>369</v>
      </c>
    </row>
    <row r="71" spans="1:23" hidden="1" x14ac:dyDescent="0.25">
      <c r="A71" s="21">
        <v>45351</v>
      </c>
      <c r="B71" s="21">
        <v>45351</v>
      </c>
      <c r="C71" s="22" t="s">
        <v>669</v>
      </c>
      <c r="D71" s="22" t="s">
        <v>670</v>
      </c>
      <c r="E71" s="22" t="s">
        <v>513</v>
      </c>
      <c r="F71" s="22" t="s">
        <v>625</v>
      </c>
      <c r="G71" s="23">
        <v>707045</v>
      </c>
      <c r="H71" s="23">
        <v>0</v>
      </c>
      <c r="I71" s="23">
        <v>0</v>
      </c>
      <c r="J71" s="23">
        <v>4407322</v>
      </c>
      <c r="K71" s="22"/>
      <c r="L71" s="22"/>
      <c r="M71" s="22" t="s">
        <v>626</v>
      </c>
      <c r="N71" s="22" t="s">
        <v>518</v>
      </c>
      <c r="O71" s="22"/>
      <c r="P71" s="22" t="s">
        <v>628</v>
      </c>
      <c r="Q71" s="22" t="str">
        <f t="shared" ref="Q71:Q134" si="3">IFERROR(LEFT(N71,FIND("_",N71)-1),"")</f>
        <v/>
      </c>
      <c r="R71" t="str">
        <f t="shared" ref="R71:R134" si="4">IFERROR(RIGHT(N71,LEN(N71)-FIND("_",N71)),"")</f>
        <v>Chung</v>
      </c>
      <c r="S71" s="8" t="s">
        <v>3124</v>
      </c>
      <c r="T71" s="8">
        <f t="shared" ref="T71:T134" si="5">+MONTH(A71)</f>
        <v>2</v>
      </c>
      <c r="U71">
        <v>641</v>
      </c>
      <c r="W71" t="s">
        <v>369</v>
      </c>
    </row>
    <row r="72" spans="1:23" hidden="1" x14ac:dyDescent="0.25">
      <c r="A72" s="21">
        <v>45351</v>
      </c>
      <c r="B72" s="21">
        <v>45351</v>
      </c>
      <c r="C72" s="22" t="s">
        <v>669</v>
      </c>
      <c r="D72" s="22" t="s">
        <v>670</v>
      </c>
      <c r="E72" s="22" t="s">
        <v>513</v>
      </c>
      <c r="F72" s="22" t="s">
        <v>625</v>
      </c>
      <c r="G72" s="23">
        <v>2176768</v>
      </c>
      <c r="H72" s="23">
        <v>0</v>
      </c>
      <c r="I72" s="23">
        <v>0</v>
      </c>
      <c r="J72" s="23">
        <v>2230554</v>
      </c>
      <c r="K72" s="22"/>
      <c r="L72" s="22"/>
      <c r="M72" s="22" t="s">
        <v>626</v>
      </c>
      <c r="N72" s="22" t="s">
        <v>518</v>
      </c>
      <c r="O72" s="22"/>
      <c r="P72" s="22" t="s">
        <v>529</v>
      </c>
      <c r="Q72" s="22" t="str">
        <f t="shared" si="3"/>
        <v/>
      </c>
      <c r="R72" t="str">
        <f t="shared" si="4"/>
        <v>Chung</v>
      </c>
      <c r="S72" s="8" t="s">
        <v>3124</v>
      </c>
      <c r="T72" s="8">
        <f t="shared" si="5"/>
        <v>2</v>
      </c>
      <c r="U72">
        <v>641</v>
      </c>
      <c r="W72" t="s">
        <v>369</v>
      </c>
    </row>
    <row r="73" spans="1:23" hidden="1" x14ac:dyDescent="0.25">
      <c r="A73" s="21">
        <v>45351</v>
      </c>
      <c r="B73" s="21">
        <v>45351</v>
      </c>
      <c r="C73" s="22" t="s">
        <v>671</v>
      </c>
      <c r="D73" s="22" t="s">
        <v>672</v>
      </c>
      <c r="E73" s="22" t="s">
        <v>513</v>
      </c>
      <c r="F73" s="22" t="s">
        <v>625</v>
      </c>
      <c r="G73" s="23">
        <v>724018</v>
      </c>
      <c r="H73" s="23">
        <v>0</v>
      </c>
      <c r="I73" s="23">
        <v>0</v>
      </c>
      <c r="J73" s="23">
        <v>1506536</v>
      </c>
      <c r="K73" s="22"/>
      <c r="L73" s="22"/>
      <c r="M73" s="22" t="s">
        <v>524</v>
      </c>
      <c r="N73" s="22" t="s">
        <v>518</v>
      </c>
      <c r="O73" s="22"/>
      <c r="P73" s="22" t="s">
        <v>628</v>
      </c>
      <c r="Q73" s="22" t="str">
        <f t="shared" si="3"/>
        <v/>
      </c>
      <c r="R73" t="str">
        <f t="shared" si="4"/>
        <v>Chung</v>
      </c>
      <c r="S73" s="8" t="s">
        <v>3124</v>
      </c>
      <c r="T73" s="8">
        <f t="shared" si="5"/>
        <v>2</v>
      </c>
      <c r="U73">
        <v>641</v>
      </c>
      <c r="W73" t="s">
        <v>369</v>
      </c>
    </row>
    <row r="74" spans="1:23" hidden="1" x14ac:dyDescent="0.25">
      <c r="A74" s="21">
        <v>45351</v>
      </c>
      <c r="B74" s="21">
        <v>45351</v>
      </c>
      <c r="C74" s="22" t="s">
        <v>671</v>
      </c>
      <c r="D74" s="22" t="s">
        <v>672</v>
      </c>
      <c r="E74" s="22" t="s">
        <v>513</v>
      </c>
      <c r="F74" s="22" t="s">
        <v>625</v>
      </c>
      <c r="G74" s="23">
        <v>1440000</v>
      </c>
      <c r="H74" s="23">
        <v>0</v>
      </c>
      <c r="I74" s="23">
        <v>0</v>
      </c>
      <c r="J74" s="23">
        <v>66536</v>
      </c>
      <c r="K74" s="22"/>
      <c r="L74" s="22"/>
      <c r="M74" s="22" t="s">
        <v>524</v>
      </c>
      <c r="N74" s="22" t="s">
        <v>518</v>
      </c>
      <c r="O74" s="22"/>
      <c r="P74" s="22" t="s">
        <v>628</v>
      </c>
      <c r="Q74" s="22" t="str">
        <f t="shared" si="3"/>
        <v/>
      </c>
      <c r="R74" t="str">
        <f t="shared" si="4"/>
        <v>Chung</v>
      </c>
      <c r="S74" s="8" t="s">
        <v>3124</v>
      </c>
      <c r="T74" s="8">
        <f t="shared" si="5"/>
        <v>2</v>
      </c>
      <c r="U74">
        <v>641</v>
      </c>
      <c r="W74" t="s">
        <v>369</v>
      </c>
    </row>
    <row r="75" spans="1:23" hidden="1" x14ac:dyDescent="0.25">
      <c r="A75" s="21">
        <v>45351</v>
      </c>
      <c r="B75" s="21">
        <v>45351</v>
      </c>
      <c r="C75" s="22" t="s">
        <v>671</v>
      </c>
      <c r="D75" s="22" t="s">
        <v>672</v>
      </c>
      <c r="E75" s="22" t="s">
        <v>513</v>
      </c>
      <c r="F75" s="22" t="s">
        <v>625</v>
      </c>
      <c r="G75" s="23">
        <v>66536</v>
      </c>
      <c r="H75" s="23">
        <v>0</v>
      </c>
      <c r="I75" s="23">
        <v>0</v>
      </c>
      <c r="J75" s="23">
        <v>0</v>
      </c>
      <c r="K75" s="22"/>
      <c r="L75" s="22"/>
      <c r="M75" s="22" t="s">
        <v>524</v>
      </c>
      <c r="N75" s="22" t="s">
        <v>518</v>
      </c>
      <c r="O75" s="22"/>
      <c r="P75" s="22" t="s">
        <v>628</v>
      </c>
      <c r="Q75" s="22" t="str">
        <f t="shared" si="3"/>
        <v/>
      </c>
      <c r="R75" t="str">
        <f t="shared" si="4"/>
        <v>Chung</v>
      </c>
      <c r="S75" s="8" t="s">
        <v>3124</v>
      </c>
      <c r="T75" s="8">
        <f t="shared" si="5"/>
        <v>2</v>
      </c>
      <c r="U75">
        <v>641</v>
      </c>
      <c r="W75" t="s">
        <v>369</v>
      </c>
    </row>
    <row r="76" spans="1:23" hidden="1" x14ac:dyDescent="0.25">
      <c r="A76" s="21">
        <v>45352</v>
      </c>
      <c r="B76" s="21">
        <v>45327</v>
      </c>
      <c r="C76" s="22" t="s">
        <v>673</v>
      </c>
      <c r="D76" s="22" t="s">
        <v>674</v>
      </c>
      <c r="E76" s="22" t="s">
        <v>513</v>
      </c>
      <c r="F76" s="22" t="s">
        <v>549</v>
      </c>
      <c r="G76" s="23">
        <v>5831840</v>
      </c>
      <c r="H76" s="23">
        <v>0</v>
      </c>
      <c r="I76" s="23">
        <v>5831840</v>
      </c>
      <c r="J76" s="23">
        <v>0</v>
      </c>
      <c r="K76" s="22" t="s">
        <v>550</v>
      </c>
      <c r="L76" s="22" t="s">
        <v>551</v>
      </c>
      <c r="M76" s="22" t="s">
        <v>552</v>
      </c>
      <c r="N76" s="22" t="s">
        <v>518</v>
      </c>
      <c r="O76" s="22"/>
      <c r="P76" s="22" t="s">
        <v>529</v>
      </c>
      <c r="Q76" s="22" t="str">
        <f t="shared" si="3"/>
        <v/>
      </c>
      <c r="R76" t="str">
        <f t="shared" si="4"/>
        <v>Chung</v>
      </c>
      <c r="S76" s="32" t="s">
        <v>3119</v>
      </c>
      <c r="T76" s="8">
        <f t="shared" si="5"/>
        <v>3</v>
      </c>
      <c r="U76">
        <v>641</v>
      </c>
      <c r="W76" t="s">
        <v>369</v>
      </c>
    </row>
    <row r="77" spans="1:23" hidden="1" x14ac:dyDescent="0.25">
      <c r="A77" s="21">
        <v>45352</v>
      </c>
      <c r="B77" s="21">
        <v>45342</v>
      </c>
      <c r="C77" s="22" t="s">
        <v>675</v>
      </c>
      <c r="D77" s="22" t="s">
        <v>579</v>
      </c>
      <c r="E77" s="22" t="s">
        <v>513</v>
      </c>
      <c r="F77" s="22" t="s">
        <v>549</v>
      </c>
      <c r="G77" s="23">
        <v>196600</v>
      </c>
      <c r="H77" s="23">
        <v>0</v>
      </c>
      <c r="I77" s="23">
        <v>6028440</v>
      </c>
      <c r="J77" s="23">
        <v>0</v>
      </c>
      <c r="K77" s="22" t="s">
        <v>580</v>
      </c>
      <c r="L77" s="22" t="s">
        <v>581</v>
      </c>
      <c r="M77" s="22" t="s">
        <v>582</v>
      </c>
      <c r="N77" s="22" t="s">
        <v>518</v>
      </c>
      <c r="O77" s="22"/>
      <c r="P77" s="22"/>
      <c r="Q77" s="22" t="str">
        <f t="shared" si="3"/>
        <v/>
      </c>
      <c r="R77" t="str">
        <f t="shared" si="4"/>
        <v>Chung</v>
      </c>
      <c r="S77" s="32" t="s">
        <v>3126</v>
      </c>
      <c r="T77" s="8">
        <f t="shared" si="5"/>
        <v>3</v>
      </c>
      <c r="U77">
        <v>641</v>
      </c>
      <c r="W77" t="s">
        <v>369</v>
      </c>
    </row>
    <row r="78" spans="1:23" hidden="1" x14ac:dyDescent="0.25">
      <c r="A78" s="21">
        <v>45352</v>
      </c>
      <c r="B78" s="21">
        <v>45352</v>
      </c>
      <c r="C78" s="22" t="s">
        <v>676</v>
      </c>
      <c r="D78" s="22" t="s">
        <v>677</v>
      </c>
      <c r="E78" s="22" t="s">
        <v>513</v>
      </c>
      <c r="F78" s="22" t="s">
        <v>549</v>
      </c>
      <c r="G78" s="23">
        <v>138078280</v>
      </c>
      <c r="H78" s="23">
        <v>0</v>
      </c>
      <c r="I78" s="23">
        <v>144106720</v>
      </c>
      <c r="J78" s="23">
        <v>0</v>
      </c>
      <c r="K78" s="22" t="s">
        <v>590</v>
      </c>
      <c r="L78" s="22" t="s">
        <v>591</v>
      </c>
      <c r="M78" s="22" t="s">
        <v>592</v>
      </c>
      <c r="N78" s="22" t="s">
        <v>543</v>
      </c>
      <c r="O78" s="22"/>
      <c r="P78" s="22" t="s">
        <v>573</v>
      </c>
      <c r="Q78" s="22" t="str">
        <f t="shared" si="3"/>
        <v/>
      </c>
      <c r="R78" t="str">
        <f t="shared" si="4"/>
        <v>Sun Cosmo</v>
      </c>
      <c r="S78" s="8" t="s">
        <v>3120</v>
      </c>
      <c r="T78" s="8">
        <f t="shared" si="5"/>
        <v>3</v>
      </c>
      <c r="U78">
        <v>641</v>
      </c>
      <c r="W78" t="s">
        <v>369</v>
      </c>
    </row>
    <row r="79" spans="1:23" hidden="1" x14ac:dyDescent="0.25">
      <c r="A79" s="21">
        <v>45353</v>
      </c>
      <c r="B79" s="21">
        <v>45353</v>
      </c>
      <c r="C79" s="22" t="s">
        <v>678</v>
      </c>
      <c r="D79" s="22" t="s">
        <v>520</v>
      </c>
      <c r="E79" s="22" t="s">
        <v>513</v>
      </c>
      <c r="F79" s="22" t="s">
        <v>521</v>
      </c>
      <c r="G79" s="23">
        <v>1677472</v>
      </c>
      <c r="H79" s="23">
        <v>0</v>
      </c>
      <c r="I79" s="23">
        <v>145784192</v>
      </c>
      <c r="J79" s="23">
        <v>0</v>
      </c>
      <c r="K79" s="22" t="s">
        <v>522</v>
      </c>
      <c r="L79" s="22" t="s">
        <v>523</v>
      </c>
      <c r="M79" s="22" t="s">
        <v>524</v>
      </c>
      <c r="N79" s="22" t="s">
        <v>518</v>
      </c>
      <c r="O79" s="22"/>
      <c r="P79" s="22"/>
      <c r="Q79" s="22" t="str">
        <f t="shared" si="3"/>
        <v/>
      </c>
      <c r="R79" t="str">
        <f t="shared" si="4"/>
        <v>Chung</v>
      </c>
      <c r="S79" s="32" t="s">
        <v>3123</v>
      </c>
      <c r="T79" s="8">
        <f t="shared" si="5"/>
        <v>3</v>
      </c>
      <c r="U79">
        <v>641</v>
      </c>
      <c r="W79" t="s">
        <v>369</v>
      </c>
    </row>
    <row r="80" spans="1:23" hidden="1" x14ac:dyDescent="0.25">
      <c r="A80" s="21">
        <v>45353</v>
      </c>
      <c r="B80" s="21">
        <v>45353</v>
      </c>
      <c r="C80" s="22" t="s">
        <v>679</v>
      </c>
      <c r="D80" s="22" t="s">
        <v>526</v>
      </c>
      <c r="E80" s="22" t="s">
        <v>513</v>
      </c>
      <c r="F80" s="22" t="s">
        <v>521</v>
      </c>
      <c r="G80" s="23">
        <v>19720</v>
      </c>
      <c r="H80" s="23">
        <v>0</v>
      </c>
      <c r="I80" s="23">
        <v>145803912</v>
      </c>
      <c r="J80" s="23">
        <v>0</v>
      </c>
      <c r="K80" s="22" t="s">
        <v>527</v>
      </c>
      <c r="L80" s="22" t="s">
        <v>528</v>
      </c>
      <c r="M80" s="22" t="s">
        <v>524</v>
      </c>
      <c r="N80" s="22" t="s">
        <v>518</v>
      </c>
      <c r="O80" s="22"/>
      <c r="P80" s="22" t="s">
        <v>529</v>
      </c>
      <c r="Q80" s="22" t="str">
        <f t="shared" si="3"/>
        <v/>
      </c>
      <c r="R80" t="str">
        <f t="shared" si="4"/>
        <v>Chung</v>
      </c>
      <c r="S80" s="32" t="s">
        <v>3123</v>
      </c>
      <c r="T80" s="8">
        <f t="shared" si="5"/>
        <v>3</v>
      </c>
      <c r="U80">
        <v>641</v>
      </c>
      <c r="W80" t="s">
        <v>369</v>
      </c>
    </row>
    <row r="81" spans="1:23" hidden="1" x14ac:dyDescent="0.25">
      <c r="A81" s="21">
        <v>45358</v>
      </c>
      <c r="B81" s="21">
        <v>45358</v>
      </c>
      <c r="C81" s="22" t="s">
        <v>680</v>
      </c>
      <c r="D81" s="22" t="s">
        <v>681</v>
      </c>
      <c r="E81" s="22" t="s">
        <v>513</v>
      </c>
      <c r="F81" s="22" t="s">
        <v>532</v>
      </c>
      <c r="G81" s="23">
        <v>0</v>
      </c>
      <c r="H81" s="23">
        <v>4175000</v>
      </c>
      <c r="I81" s="23">
        <v>141628912</v>
      </c>
      <c r="J81" s="23">
        <v>0</v>
      </c>
      <c r="K81" s="22" t="s">
        <v>682</v>
      </c>
      <c r="L81" s="22" t="s">
        <v>683</v>
      </c>
      <c r="M81" s="22" t="s">
        <v>524</v>
      </c>
      <c r="N81" s="22" t="s">
        <v>518</v>
      </c>
      <c r="O81" s="22"/>
      <c r="P81" s="22"/>
      <c r="Q81" s="22" t="str">
        <f t="shared" si="3"/>
        <v/>
      </c>
      <c r="R81" t="str">
        <f t="shared" si="4"/>
        <v>Chung</v>
      </c>
      <c r="S81" s="32" t="s">
        <v>3123</v>
      </c>
      <c r="T81" s="8">
        <f t="shared" si="5"/>
        <v>3</v>
      </c>
      <c r="U81">
        <v>641</v>
      </c>
      <c r="W81" t="s">
        <v>369</v>
      </c>
    </row>
    <row r="82" spans="1:23" hidden="1" x14ac:dyDescent="0.25">
      <c r="A82" s="21">
        <v>45358</v>
      </c>
      <c r="B82" s="21">
        <v>45358</v>
      </c>
      <c r="C82" s="22" t="s">
        <v>684</v>
      </c>
      <c r="D82" s="22" t="s">
        <v>681</v>
      </c>
      <c r="E82" s="22" t="s">
        <v>513</v>
      </c>
      <c r="F82" s="22" t="s">
        <v>532</v>
      </c>
      <c r="G82" s="23">
        <v>0</v>
      </c>
      <c r="H82" s="23">
        <v>3751092</v>
      </c>
      <c r="I82" s="23">
        <v>137877820</v>
      </c>
      <c r="J82" s="23">
        <v>0</v>
      </c>
      <c r="K82" s="22" t="s">
        <v>682</v>
      </c>
      <c r="L82" s="22" t="s">
        <v>683</v>
      </c>
      <c r="M82" s="22" t="s">
        <v>524</v>
      </c>
      <c r="N82" s="22" t="s">
        <v>518</v>
      </c>
      <c r="O82" s="22"/>
      <c r="P82" s="22"/>
      <c r="Q82" s="22" t="str">
        <f t="shared" si="3"/>
        <v/>
      </c>
      <c r="R82" t="str">
        <f t="shared" si="4"/>
        <v>Chung</v>
      </c>
      <c r="S82" s="32" t="s">
        <v>3123</v>
      </c>
      <c r="T82" s="8">
        <f t="shared" si="5"/>
        <v>3</v>
      </c>
      <c r="U82">
        <v>641</v>
      </c>
      <c r="W82" t="s">
        <v>369</v>
      </c>
    </row>
    <row r="83" spans="1:23" hidden="1" x14ac:dyDescent="0.25">
      <c r="A83" s="21">
        <v>45358</v>
      </c>
      <c r="B83" s="21">
        <v>45358</v>
      </c>
      <c r="C83" s="22" t="s">
        <v>685</v>
      </c>
      <c r="D83" s="22" t="s">
        <v>686</v>
      </c>
      <c r="E83" s="22" t="s">
        <v>513</v>
      </c>
      <c r="F83" s="22" t="s">
        <v>532</v>
      </c>
      <c r="G83" s="23">
        <v>4175000</v>
      </c>
      <c r="H83" s="23">
        <v>0</v>
      </c>
      <c r="I83" s="23">
        <v>142052820</v>
      </c>
      <c r="J83" s="23">
        <v>0</v>
      </c>
      <c r="K83" s="22" t="s">
        <v>682</v>
      </c>
      <c r="L83" s="22" t="s">
        <v>683</v>
      </c>
      <c r="M83" s="22" t="s">
        <v>524</v>
      </c>
      <c r="N83" s="22" t="s">
        <v>518</v>
      </c>
      <c r="O83" s="22"/>
      <c r="P83" s="22"/>
      <c r="Q83" s="22" t="str">
        <f t="shared" si="3"/>
        <v/>
      </c>
      <c r="R83" t="str">
        <f t="shared" si="4"/>
        <v>Chung</v>
      </c>
      <c r="S83" s="32" t="s">
        <v>3123</v>
      </c>
      <c r="T83" s="8">
        <f t="shared" si="5"/>
        <v>3</v>
      </c>
      <c r="U83">
        <v>641</v>
      </c>
      <c r="W83" t="s">
        <v>369</v>
      </c>
    </row>
    <row r="84" spans="1:23" hidden="1" x14ac:dyDescent="0.25">
      <c r="A84" s="21">
        <v>45358</v>
      </c>
      <c r="B84" s="21">
        <v>45358</v>
      </c>
      <c r="C84" s="22" t="s">
        <v>687</v>
      </c>
      <c r="D84" s="22" t="s">
        <v>688</v>
      </c>
      <c r="E84" s="22" t="s">
        <v>513</v>
      </c>
      <c r="F84" s="22" t="s">
        <v>532</v>
      </c>
      <c r="G84" s="23">
        <v>3751092</v>
      </c>
      <c r="H84" s="23">
        <v>0</v>
      </c>
      <c r="I84" s="23">
        <v>145803912</v>
      </c>
      <c r="J84" s="23">
        <v>0</v>
      </c>
      <c r="K84" s="22" t="s">
        <v>682</v>
      </c>
      <c r="L84" s="22" t="s">
        <v>683</v>
      </c>
      <c r="M84" s="22" t="s">
        <v>524</v>
      </c>
      <c r="N84" s="22" t="s">
        <v>518</v>
      </c>
      <c r="O84" s="22"/>
      <c r="P84" s="22"/>
      <c r="Q84" s="22" t="str">
        <f t="shared" si="3"/>
        <v/>
      </c>
      <c r="R84" t="str">
        <f t="shared" si="4"/>
        <v>Chung</v>
      </c>
      <c r="S84" s="32" t="s">
        <v>3123</v>
      </c>
      <c r="T84" s="8">
        <f t="shared" si="5"/>
        <v>3</v>
      </c>
      <c r="U84">
        <v>641</v>
      </c>
      <c r="W84" t="s">
        <v>369</v>
      </c>
    </row>
    <row r="85" spans="1:23" hidden="1" x14ac:dyDescent="0.25">
      <c r="A85" s="21">
        <v>45366</v>
      </c>
      <c r="B85" s="21">
        <v>45366</v>
      </c>
      <c r="C85" s="22" t="s">
        <v>689</v>
      </c>
      <c r="D85" s="22" t="s">
        <v>690</v>
      </c>
      <c r="E85" s="22" t="s">
        <v>513</v>
      </c>
      <c r="F85" s="22" t="s">
        <v>691</v>
      </c>
      <c r="G85" s="23">
        <v>555556</v>
      </c>
      <c r="H85" s="23">
        <v>0</v>
      </c>
      <c r="I85" s="23">
        <v>146359468</v>
      </c>
      <c r="J85" s="23">
        <v>0</v>
      </c>
      <c r="K85" s="22" t="s">
        <v>585</v>
      </c>
      <c r="L85" s="22" t="s">
        <v>586</v>
      </c>
      <c r="M85" s="22" t="s">
        <v>692</v>
      </c>
      <c r="N85" s="22" t="s">
        <v>693</v>
      </c>
      <c r="O85" s="22" t="s">
        <v>694</v>
      </c>
      <c r="P85" s="22" t="s">
        <v>695</v>
      </c>
      <c r="Q85" s="22" t="str">
        <f t="shared" si="3"/>
        <v>TBK</v>
      </c>
      <c r="R85" t="str">
        <f t="shared" si="4"/>
        <v>SunPonte</v>
      </c>
      <c r="S85" s="32" t="s">
        <v>3125</v>
      </c>
      <c r="T85" s="8">
        <f t="shared" si="5"/>
        <v>3</v>
      </c>
      <c r="U85">
        <v>641</v>
      </c>
      <c r="W85" t="s">
        <v>369</v>
      </c>
    </row>
    <row r="86" spans="1:23" hidden="1" x14ac:dyDescent="0.25">
      <c r="A86" s="21">
        <v>45366</v>
      </c>
      <c r="B86" s="21">
        <v>45366</v>
      </c>
      <c r="C86" s="22" t="s">
        <v>689</v>
      </c>
      <c r="D86" s="22" t="s">
        <v>690</v>
      </c>
      <c r="E86" s="22" t="s">
        <v>513</v>
      </c>
      <c r="F86" s="22" t="s">
        <v>691</v>
      </c>
      <c r="G86" s="23">
        <v>555556</v>
      </c>
      <c r="H86" s="23">
        <v>0</v>
      </c>
      <c r="I86" s="23">
        <v>146915024</v>
      </c>
      <c r="J86" s="23">
        <v>0</v>
      </c>
      <c r="K86" s="22" t="s">
        <v>585</v>
      </c>
      <c r="L86" s="22" t="s">
        <v>586</v>
      </c>
      <c r="M86" s="22" t="s">
        <v>692</v>
      </c>
      <c r="N86" s="22" t="s">
        <v>693</v>
      </c>
      <c r="O86" s="22" t="s">
        <v>694</v>
      </c>
      <c r="P86" s="22" t="s">
        <v>695</v>
      </c>
      <c r="Q86" s="22" t="str">
        <f t="shared" si="3"/>
        <v>TBK</v>
      </c>
      <c r="R86" t="str">
        <f t="shared" si="4"/>
        <v>SunPonte</v>
      </c>
      <c r="S86" s="32" t="s">
        <v>3125</v>
      </c>
      <c r="T86" s="8">
        <f t="shared" si="5"/>
        <v>3</v>
      </c>
      <c r="U86">
        <v>641</v>
      </c>
      <c r="W86" t="s">
        <v>369</v>
      </c>
    </row>
    <row r="87" spans="1:23" hidden="1" x14ac:dyDescent="0.25">
      <c r="A87" s="21">
        <v>45372</v>
      </c>
      <c r="B87" s="21">
        <v>45372</v>
      </c>
      <c r="C87" s="22" t="s">
        <v>696</v>
      </c>
      <c r="D87" s="22" t="s">
        <v>565</v>
      </c>
      <c r="E87" s="22" t="s">
        <v>513</v>
      </c>
      <c r="F87" s="22" t="s">
        <v>521</v>
      </c>
      <c r="G87" s="23">
        <v>74325</v>
      </c>
      <c r="H87" s="23">
        <v>0</v>
      </c>
      <c r="I87" s="23">
        <v>146989349</v>
      </c>
      <c r="J87" s="23">
        <v>0</v>
      </c>
      <c r="K87" s="22" t="s">
        <v>566</v>
      </c>
      <c r="L87" s="22" t="s">
        <v>567</v>
      </c>
      <c r="M87" s="22" t="s">
        <v>524</v>
      </c>
      <c r="N87" s="22" t="s">
        <v>518</v>
      </c>
      <c r="O87" s="22"/>
      <c r="P87" s="22" t="s">
        <v>529</v>
      </c>
      <c r="Q87" s="22" t="str">
        <f t="shared" si="3"/>
        <v/>
      </c>
      <c r="R87" t="str">
        <f t="shared" si="4"/>
        <v>Chung</v>
      </c>
      <c r="S87" s="32" t="s">
        <v>3126</v>
      </c>
      <c r="T87" s="8">
        <f t="shared" si="5"/>
        <v>3</v>
      </c>
      <c r="U87">
        <v>641</v>
      </c>
      <c r="W87" t="s">
        <v>369</v>
      </c>
    </row>
    <row r="88" spans="1:23" hidden="1" x14ac:dyDescent="0.25">
      <c r="A88" s="21">
        <v>45376</v>
      </c>
      <c r="B88" s="21">
        <v>45376</v>
      </c>
      <c r="C88" s="22" t="s">
        <v>697</v>
      </c>
      <c r="D88" s="22" t="s">
        <v>698</v>
      </c>
      <c r="E88" s="22" t="s">
        <v>513</v>
      </c>
      <c r="F88" s="22" t="s">
        <v>691</v>
      </c>
      <c r="G88" s="23">
        <v>555556</v>
      </c>
      <c r="H88" s="23">
        <v>0</v>
      </c>
      <c r="I88" s="23">
        <v>147544905</v>
      </c>
      <c r="J88" s="23">
        <v>0</v>
      </c>
      <c r="K88" s="22" t="s">
        <v>699</v>
      </c>
      <c r="L88" s="22" t="s">
        <v>700</v>
      </c>
      <c r="M88" s="22" t="s">
        <v>692</v>
      </c>
      <c r="N88" s="22" t="s">
        <v>693</v>
      </c>
      <c r="O88" s="22" t="s">
        <v>694</v>
      </c>
      <c r="P88" s="22" t="s">
        <v>695</v>
      </c>
      <c r="Q88" s="22" t="str">
        <f t="shared" si="3"/>
        <v>TBK</v>
      </c>
      <c r="R88" t="str">
        <f t="shared" si="4"/>
        <v>SunPonte</v>
      </c>
      <c r="S88" s="32" t="s">
        <v>3125</v>
      </c>
      <c r="T88" s="8">
        <f t="shared" si="5"/>
        <v>3</v>
      </c>
      <c r="U88">
        <v>641</v>
      </c>
      <c r="W88" t="s">
        <v>369</v>
      </c>
    </row>
    <row r="89" spans="1:23" hidden="1" x14ac:dyDescent="0.25">
      <c r="A89" s="21">
        <v>45376</v>
      </c>
      <c r="B89" s="21">
        <v>45376</v>
      </c>
      <c r="C89" s="22" t="s">
        <v>697</v>
      </c>
      <c r="D89" s="22" t="s">
        <v>698</v>
      </c>
      <c r="E89" s="22" t="s">
        <v>513</v>
      </c>
      <c r="F89" s="22" t="s">
        <v>691</v>
      </c>
      <c r="G89" s="23">
        <v>555556</v>
      </c>
      <c r="H89" s="23">
        <v>0</v>
      </c>
      <c r="I89" s="23">
        <v>148100461</v>
      </c>
      <c r="J89" s="23">
        <v>0</v>
      </c>
      <c r="K89" s="22" t="s">
        <v>699</v>
      </c>
      <c r="L89" s="22" t="s">
        <v>700</v>
      </c>
      <c r="M89" s="22" t="s">
        <v>692</v>
      </c>
      <c r="N89" s="22" t="s">
        <v>693</v>
      </c>
      <c r="O89" s="22" t="s">
        <v>694</v>
      </c>
      <c r="P89" s="22" t="s">
        <v>695</v>
      </c>
      <c r="Q89" s="22" t="str">
        <f t="shared" si="3"/>
        <v>TBK</v>
      </c>
      <c r="R89" t="str">
        <f t="shared" si="4"/>
        <v>SunPonte</v>
      </c>
      <c r="S89" s="32" t="s">
        <v>3125</v>
      </c>
      <c r="T89" s="8">
        <f t="shared" si="5"/>
        <v>3</v>
      </c>
      <c r="U89">
        <v>641</v>
      </c>
      <c r="W89" t="s">
        <v>369</v>
      </c>
    </row>
    <row r="90" spans="1:23" hidden="1" x14ac:dyDescent="0.25">
      <c r="A90" s="21">
        <v>45379</v>
      </c>
      <c r="B90" s="21">
        <v>45358</v>
      </c>
      <c r="C90" s="22" t="s">
        <v>701</v>
      </c>
      <c r="D90" s="22" t="s">
        <v>579</v>
      </c>
      <c r="E90" s="22" t="s">
        <v>513</v>
      </c>
      <c r="F90" s="22" t="s">
        <v>549</v>
      </c>
      <c r="G90" s="23">
        <v>189514</v>
      </c>
      <c r="H90" s="23">
        <v>0</v>
      </c>
      <c r="I90" s="23">
        <v>148289975</v>
      </c>
      <c r="J90" s="23">
        <v>0</v>
      </c>
      <c r="K90" s="22" t="s">
        <v>580</v>
      </c>
      <c r="L90" s="22" t="s">
        <v>581</v>
      </c>
      <c r="M90" s="22" t="s">
        <v>582</v>
      </c>
      <c r="N90" s="22" t="s">
        <v>518</v>
      </c>
      <c r="O90" s="22"/>
      <c r="P90" s="22"/>
      <c r="Q90" s="22" t="str">
        <f t="shared" si="3"/>
        <v/>
      </c>
      <c r="R90" t="str">
        <f t="shared" si="4"/>
        <v>Chung</v>
      </c>
      <c r="S90" s="32" t="s">
        <v>3126</v>
      </c>
      <c r="T90" s="8">
        <f t="shared" si="5"/>
        <v>3</v>
      </c>
      <c r="U90">
        <v>641</v>
      </c>
      <c r="W90" t="s">
        <v>369</v>
      </c>
    </row>
    <row r="91" spans="1:23" hidden="1" x14ac:dyDescent="0.25">
      <c r="A91" s="21">
        <v>45379</v>
      </c>
      <c r="B91" s="21">
        <v>45379</v>
      </c>
      <c r="C91" s="22" t="s">
        <v>702</v>
      </c>
      <c r="D91" s="22" t="s">
        <v>703</v>
      </c>
      <c r="E91" s="22" t="s">
        <v>513</v>
      </c>
      <c r="F91" s="22" t="s">
        <v>532</v>
      </c>
      <c r="G91" s="23">
        <v>200000</v>
      </c>
      <c r="H91" s="23">
        <v>0</v>
      </c>
      <c r="I91" s="23">
        <v>148489975</v>
      </c>
      <c r="J91" s="23">
        <v>0</v>
      </c>
      <c r="K91" s="22" t="s">
        <v>704</v>
      </c>
      <c r="L91" s="22" t="s">
        <v>705</v>
      </c>
      <c r="M91" s="22" t="s">
        <v>706</v>
      </c>
      <c r="N91" s="22" t="s">
        <v>518</v>
      </c>
      <c r="O91" s="22"/>
      <c r="P91" s="22"/>
      <c r="Q91" s="22" t="str">
        <f t="shared" si="3"/>
        <v/>
      </c>
      <c r="R91" t="str">
        <f t="shared" si="4"/>
        <v>Chung</v>
      </c>
      <c r="S91" s="32" t="s">
        <v>3119</v>
      </c>
      <c r="T91" s="8">
        <f t="shared" si="5"/>
        <v>3</v>
      </c>
      <c r="U91">
        <v>641</v>
      </c>
      <c r="W91" t="s">
        <v>369</v>
      </c>
    </row>
    <row r="92" spans="1:23" hidden="1" x14ac:dyDescent="0.25">
      <c r="A92" s="21">
        <v>45382</v>
      </c>
      <c r="B92" s="21">
        <v>45382</v>
      </c>
      <c r="C92" s="22" t="s">
        <v>707</v>
      </c>
      <c r="D92" s="22" t="s">
        <v>708</v>
      </c>
      <c r="E92" s="22" t="s">
        <v>513</v>
      </c>
      <c r="F92" s="22" t="s">
        <v>620</v>
      </c>
      <c r="G92" s="23">
        <v>120000</v>
      </c>
      <c r="H92" s="23">
        <v>0</v>
      </c>
      <c r="I92" s="23">
        <v>148609975</v>
      </c>
      <c r="J92" s="23">
        <v>0</v>
      </c>
      <c r="K92" s="22"/>
      <c r="L92" s="22"/>
      <c r="M92" s="22" t="s">
        <v>621</v>
      </c>
      <c r="N92" s="22" t="s">
        <v>518</v>
      </c>
      <c r="O92" s="22"/>
      <c r="P92" s="22" t="s">
        <v>529</v>
      </c>
      <c r="Q92" s="22" t="str">
        <f t="shared" si="3"/>
        <v/>
      </c>
      <c r="R92" t="str">
        <f t="shared" si="4"/>
        <v>Chung</v>
      </c>
      <c r="S92" s="32" t="s">
        <v>3118</v>
      </c>
      <c r="T92" s="8">
        <f t="shared" si="5"/>
        <v>3</v>
      </c>
      <c r="U92">
        <v>641</v>
      </c>
      <c r="W92" t="s">
        <v>369</v>
      </c>
    </row>
    <row r="93" spans="1:23" hidden="1" x14ac:dyDescent="0.25">
      <c r="A93" s="21">
        <v>45382</v>
      </c>
      <c r="B93" s="21">
        <v>45382</v>
      </c>
      <c r="C93" s="22" t="s">
        <v>707</v>
      </c>
      <c r="D93" s="22" t="s">
        <v>709</v>
      </c>
      <c r="E93" s="22" t="s">
        <v>513</v>
      </c>
      <c r="F93" s="22" t="s">
        <v>620</v>
      </c>
      <c r="G93" s="23">
        <v>658000</v>
      </c>
      <c r="H93" s="23">
        <v>0</v>
      </c>
      <c r="I93" s="23">
        <v>149267975</v>
      </c>
      <c r="J93" s="23">
        <v>0</v>
      </c>
      <c r="K93" s="22"/>
      <c r="L93" s="22"/>
      <c r="M93" s="22" t="s">
        <v>621</v>
      </c>
      <c r="N93" s="22" t="s">
        <v>518</v>
      </c>
      <c r="O93" s="22"/>
      <c r="P93" s="22" t="s">
        <v>558</v>
      </c>
      <c r="Q93" s="22" t="str">
        <f t="shared" si="3"/>
        <v/>
      </c>
      <c r="R93" t="str">
        <f t="shared" si="4"/>
        <v>Chung</v>
      </c>
      <c r="S93" s="32" t="s">
        <v>3118</v>
      </c>
      <c r="T93" s="8">
        <f t="shared" si="5"/>
        <v>3</v>
      </c>
      <c r="U93">
        <v>641</v>
      </c>
      <c r="W93" t="s">
        <v>369</v>
      </c>
    </row>
    <row r="94" spans="1:23" hidden="1" x14ac:dyDescent="0.25">
      <c r="A94" s="21">
        <v>45382</v>
      </c>
      <c r="B94" s="21">
        <v>45382</v>
      </c>
      <c r="C94" s="22" t="s">
        <v>710</v>
      </c>
      <c r="D94" s="22" t="s">
        <v>711</v>
      </c>
      <c r="E94" s="22" t="s">
        <v>513</v>
      </c>
      <c r="F94" s="22" t="s">
        <v>603</v>
      </c>
      <c r="G94" s="23">
        <v>71474540</v>
      </c>
      <c r="H94" s="23">
        <v>0</v>
      </c>
      <c r="I94" s="23">
        <v>220742515</v>
      </c>
      <c r="J94" s="23">
        <v>0</v>
      </c>
      <c r="K94" s="22"/>
      <c r="L94" s="22"/>
      <c r="M94" s="22" t="s">
        <v>604</v>
      </c>
      <c r="N94" s="22" t="s">
        <v>518</v>
      </c>
      <c r="O94" s="22"/>
      <c r="P94" s="22" t="s">
        <v>529</v>
      </c>
      <c r="Q94" s="22" t="str">
        <f t="shared" si="3"/>
        <v/>
      </c>
      <c r="R94" t="str">
        <f t="shared" si="4"/>
        <v>Chung</v>
      </c>
      <c r="S94" s="32" t="s">
        <v>3118</v>
      </c>
      <c r="T94" s="8">
        <f t="shared" si="5"/>
        <v>3</v>
      </c>
      <c r="U94">
        <v>641</v>
      </c>
      <c r="W94" t="s">
        <v>369</v>
      </c>
    </row>
    <row r="95" spans="1:23" hidden="1" x14ac:dyDescent="0.25">
      <c r="A95" s="21">
        <v>45382</v>
      </c>
      <c r="B95" s="21">
        <v>45382</v>
      </c>
      <c r="C95" s="22" t="s">
        <v>710</v>
      </c>
      <c r="D95" s="22" t="s">
        <v>712</v>
      </c>
      <c r="E95" s="22" t="s">
        <v>513</v>
      </c>
      <c r="F95" s="22" t="s">
        <v>603</v>
      </c>
      <c r="G95" s="23">
        <v>48011719</v>
      </c>
      <c r="H95" s="23">
        <v>0</v>
      </c>
      <c r="I95" s="23">
        <v>268754234</v>
      </c>
      <c r="J95" s="23">
        <v>0</v>
      </c>
      <c r="K95" s="22"/>
      <c r="L95" s="22"/>
      <c r="M95" s="22" t="s">
        <v>604</v>
      </c>
      <c r="N95" s="22" t="s">
        <v>518</v>
      </c>
      <c r="O95" s="22"/>
      <c r="P95" s="22" t="s">
        <v>529</v>
      </c>
      <c r="Q95" s="22" t="str">
        <f t="shared" si="3"/>
        <v/>
      </c>
      <c r="R95" t="str">
        <f t="shared" si="4"/>
        <v>Chung</v>
      </c>
      <c r="S95" s="32" t="s">
        <v>3118</v>
      </c>
      <c r="T95" s="8">
        <f t="shared" si="5"/>
        <v>3</v>
      </c>
      <c r="U95">
        <v>641</v>
      </c>
      <c r="W95" t="s">
        <v>369</v>
      </c>
    </row>
    <row r="96" spans="1:23" hidden="1" x14ac:dyDescent="0.25">
      <c r="A96" s="21">
        <v>45382</v>
      </c>
      <c r="B96" s="21">
        <v>45382</v>
      </c>
      <c r="C96" s="22" t="s">
        <v>710</v>
      </c>
      <c r="D96" s="22" t="s">
        <v>713</v>
      </c>
      <c r="E96" s="22" t="s">
        <v>513</v>
      </c>
      <c r="F96" s="22" t="s">
        <v>603</v>
      </c>
      <c r="G96" s="23">
        <v>6973800</v>
      </c>
      <c r="H96" s="23">
        <v>0</v>
      </c>
      <c r="I96" s="23">
        <v>275728034</v>
      </c>
      <c r="J96" s="23">
        <v>0</v>
      </c>
      <c r="K96" s="22"/>
      <c r="L96" s="22"/>
      <c r="M96" s="22" t="s">
        <v>604</v>
      </c>
      <c r="N96" s="22" t="s">
        <v>518</v>
      </c>
      <c r="O96" s="22"/>
      <c r="P96" s="22" t="s">
        <v>607</v>
      </c>
      <c r="Q96" s="22" t="str">
        <f t="shared" si="3"/>
        <v/>
      </c>
      <c r="R96" t="str">
        <f t="shared" si="4"/>
        <v>Chung</v>
      </c>
      <c r="S96" s="32" t="s">
        <v>3118</v>
      </c>
      <c r="T96" s="8">
        <f t="shared" si="5"/>
        <v>3</v>
      </c>
      <c r="U96">
        <v>641</v>
      </c>
      <c r="W96" t="s">
        <v>369</v>
      </c>
    </row>
    <row r="97" spans="1:23" hidden="1" x14ac:dyDescent="0.25">
      <c r="A97" s="21">
        <v>45382</v>
      </c>
      <c r="B97" s="21">
        <v>45382</v>
      </c>
      <c r="C97" s="22" t="s">
        <v>714</v>
      </c>
      <c r="D97" s="22" t="s">
        <v>715</v>
      </c>
      <c r="E97" s="22" t="s">
        <v>513</v>
      </c>
      <c r="F97" s="22" t="s">
        <v>610</v>
      </c>
      <c r="G97" s="23">
        <v>1050000</v>
      </c>
      <c r="H97" s="23">
        <v>0</v>
      </c>
      <c r="I97" s="23">
        <v>0</v>
      </c>
      <c r="J97" s="23">
        <v>15402319</v>
      </c>
      <c r="K97" s="22"/>
      <c r="L97" s="22"/>
      <c r="M97" s="22" t="s">
        <v>604</v>
      </c>
      <c r="N97" s="22" t="s">
        <v>518</v>
      </c>
      <c r="O97" s="22"/>
      <c r="P97" s="22" t="s">
        <v>529</v>
      </c>
      <c r="Q97" s="22" t="str">
        <f t="shared" si="3"/>
        <v/>
      </c>
      <c r="R97" t="str">
        <f t="shared" si="4"/>
        <v>Chung</v>
      </c>
      <c r="S97" s="32" t="s">
        <v>3118</v>
      </c>
      <c r="T97" s="8">
        <f t="shared" si="5"/>
        <v>3</v>
      </c>
      <c r="U97">
        <v>641</v>
      </c>
      <c r="W97" t="s">
        <v>369</v>
      </c>
    </row>
    <row r="98" spans="1:23" hidden="1" x14ac:dyDescent="0.25">
      <c r="A98" s="21">
        <v>45382</v>
      </c>
      <c r="B98" s="21">
        <v>45382</v>
      </c>
      <c r="C98" s="22" t="s">
        <v>714</v>
      </c>
      <c r="D98" s="22" t="s">
        <v>716</v>
      </c>
      <c r="E98" s="22" t="s">
        <v>513</v>
      </c>
      <c r="F98" s="22" t="s">
        <v>612</v>
      </c>
      <c r="G98" s="23">
        <v>180000</v>
      </c>
      <c r="H98" s="23">
        <v>0</v>
      </c>
      <c r="I98" s="23">
        <v>0</v>
      </c>
      <c r="J98" s="23">
        <v>15222319</v>
      </c>
      <c r="K98" s="22"/>
      <c r="L98" s="22"/>
      <c r="M98" s="22" t="s">
        <v>604</v>
      </c>
      <c r="N98" s="22" t="s">
        <v>518</v>
      </c>
      <c r="O98" s="22"/>
      <c r="P98" s="22" t="s">
        <v>529</v>
      </c>
      <c r="Q98" s="22" t="str">
        <f t="shared" si="3"/>
        <v/>
      </c>
      <c r="R98" t="str">
        <f t="shared" si="4"/>
        <v>Chung</v>
      </c>
      <c r="S98" s="32" t="s">
        <v>3118</v>
      </c>
      <c r="T98" s="8">
        <f t="shared" si="5"/>
        <v>3</v>
      </c>
      <c r="U98">
        <v>641</v>
      </c>
      <c r="W98" t="s">
        <v>369</v>
      </c>
    </row>
    <row r="99" spans="1:23" hidden="1" x14ac:dyDescent="0.25">
      <c r="A99" s="21">
        <v>45382</v>
      </c>
      <c r="B99" s="21">
        <v>45382</v>
      </c>
      <c r="C99" s="22" t="s">
        <v>714</v>
      </c>
      <c r="D99" s="22" t="s">
        <v>717</v>
      </c>
      <c r="E99" s="22" t="s">
        <v>513</v>
      </c>
      <c r="F99" s="22" t="s">
        <v>614</v>
      </c>
      <c r="G99" s="23">
        <v>60000</v>
      </c>
      <c r="H99" s="23">
        <v>0</v>
      </c>
      <c r="I99" s="23">
        <v>0</v>
      </c>
      <c r="J99" s="23">
        <v>15162319</v>
      </c>
      <c r="K99" s="22"/>
      <c r="L99" s="22"/>
      <c r="M99" s="22" t="s">
        <v>604</v>
      </c>
      <c r="N99" s="22" t="s">
        <v>518</v>
      </c>
      <c r="O99" s="22"/>
      <c r="P99" s="22" t="s">
        <v>529</v>
      </c>
      <c r="Q99" s="22" t="str">
        <f t="shared" si="3"/>
        <v/>
      </c>
      <c r="R99" t="str">
        <f t="shared" si="4"/>
        <v>Chung</v>
      </c>
      <c r="S99" s="32" t="s">
        <v>3118</v>
      </c>
      <c r="T99" s="8">
        <f t="shared" si="5"/>
        <v>3</v>
      </c>
      <c r="U99">
        <v>641</v>
      </c>
      <c r="W99" t="s">
        <v>369</v>
      </c>
    </row>
    <row r="100" spans="1:23" hidden="1" x14ac:dyDescent="0.25">
      <c r="A100" s="21">
        <v>45382</v>
      </c>
      <c r="B100" s="21">
        <v>45382</v>
      </c>
      <c r="C100" s="22" t="s">
        <v>714</v>
      </c>
      <c r="D100" s="22" t="s">
        <v>718</v>
      </c>
      <c r="E100" s="22" t="s">
        <v>513</v>
      </c>
      <c r="F100" s="22" t="s">
        <v>610</v>
      </c>
      <c r="G100" s="23">
        <v>4865000</v>
      </c>
      <c r="H100" s="23">
        <v>0</v>
      </c>
      <c r="I100" s="23">
        <v>0</v>
      </c>
      <c r="J100" s="23">
        <v>10297319</v>
      </c>
      <c r="K100" s="22"/>
      <c r="L100" s="22"/>
      <c r="M100" s="22" t="s">
        <v>604</v>
      </c>
      <c r="N100" s="22" t="s">
        <v>518</v>
      </c>
      <c r="O100" s="22"/>
      <c r="P100" s="22" t="s">
        <v>558</v>
      </c>
      <c r="Q100" s="22" t="str">
        <f t="shared" si="3"/>
        <v/>
      </c>
      <c r="R100" t="str">
        <f t="shared" si="4"/>
        <v>Chung</v>
      </c>
      <c r="S100" s="32" t="s">
        <v>3118</v>
      </c>
      <c r="T100" s="8">
        <f t="shared" si="5"/>
        <v>3</v>
      </c>
      <c r="U100">
        <v>641</v>
      </c>
      <c r="W100" t="s">
        <v>369</v>
      </c>
    </row>
    <row r="101" spans="1:23" hidden="1" x14ac:dyDescent="0.25">
      <c r="A101" s="21">
        <v>45382</v>
      </c>
      <c r="B101" s="21">
        <v>45382</v>
      </c>
      <c r="C101" s="22" t="s">
        <v>714</v>
      </c>
      <c r="D101" s="22" t="s">
        <v>719</v>
      </c>
      <c r="E101" s="22" t="s">
        <v>513</v>
      </c>
      <c r="F101" s="22" t="s">
        <v>612</v>
      </c>
      <c r="G101" s="23">
        <v>987000</v>
      </c>
      <c r="H101" s="23">
        <v>0</v>
      </c>
      <c r="I101" s="23">
        <v>0</v>
      </c>
      <c r="J101" s="23">
        <v>9310319</v>
      </c>
      <c r="K101" s="22"/>
      <c r="L101" s="22"/>
      <c r="M101" s="22" t="s">
        <v>604</v>
      </c>
      <c r="N101" s="22" t="s">
        <v>518</v>
      </c>
      <c r="O101" s="22"/>
      <c r="P101" s="22" t="s">
        <v>558</v>
      </c>
      <c r="Q101" s="22" t="str">
        <f t="shared" si="3"/>
        <v/>
      </c>
      <c r="R101" t="str">
        <f t="shared" si="4"/>
        <v>Chung</v>
      </c>
      <c r="S101" s="32" t="s">
        <v>3118</v>
      </c>
      <c r="T101" s="8">
        <f t="shared" si="5"/>
        <v>3</v>
      </c>
      <c r="U101">
        <v>641</v>
      </c>
      <c r="W101" t="s">
        <v>369</v>
      </c>
    </row>
    <row r="102" spans="1:23" hidden="1" x14ac:dyDescent="0.25">
      <c r="A102" s="21">
        <v>45382</v>
      </c>
      <c r="B102" s="21">
        <v>45382</v>
      </c>
      <c r="C102" s="22" t="s">
        <v>714</v>
      </c>
      <c r="D102" s="22" t="s">
        <v>720</v>
      </c>
      <c r="E102" s="22" t="s">
        <v>513</v>
      </c>
      <c r="F102" s="22" t="s">
        <v>614</v>
      </c>
      <c r="G102" s="23">
        <v>278000</v>
      </c>
      <c r="H102" s="23">
        <v>0</v>
      </c>
      <c r="I102" s="23">
        <v>0</v>
      </c>
      <c r="J102" s="23">
        <v>9032319</v>
      </c>
      <c r="K102" s="22"/>
      <c r="L102" s="22"/>
      <c r="M102" s="22" t="s">
        <v>604</v>
      </c>
      <c r="N102" s="22" t="s">
        <v>518</v>
      </c>
      <c r="O102" s="22"/>
      <c r="P102" s="22" t="s">
        <v>558</v>
      </c>
      <c r="Q102" s="22" t="str">
        <f t="shared" si="3"/>
        <v/>
      </c>
      <c r="R102" t="str">
        <f t="shared" si="4"/>
        <v>Chung</v>
      </c>
      <c r="S102" s="32" t="s">
        <v>3118</v>
      </c>
      <c r="T102" s="8">
        <f t="shared" si="5"/>
        <v>3</v>
      </c>
      <c r="U102">
        <v>641</v>
      </c>
      <c r="W102" t="s">
        <v>369</v>
      </c>
    </row>
    <row r="103" spans="1:23" hidden="1" x14ac:dyDescent="0.25">
      <c r="A103" s="21">
        <v>45382</v>
      </c>
      <c r="B103" s="21">
        <v>45382</v>
      </c>
      <c r="C103" s="22" t="s">
        <v>721</v>
      </c>
      <c r="D103" s="22" t="s">
        <v>722</v>
      </c>
      <c r="E103" s="22" t="s">
        <v>513</v>
      </c>
      <c r="F103" s="22" t="s">
        <v>625</v>
      </c>
      <c r="G103" s="23">
        <v>2569166</v>
      </c>
      <c r="H103" s="23">
        <v>0</v>
      </c>
      <c r="I103" s="23">
        <v>0</v>
      </c>
      <c r="J103" s="23">
        <v>6463153</v>
      </c>
      <c r="K103" s="22"/>
      <c r="L103" s="22"/>
      <c r="M103" s="22" t="s">
        <v>626</v>
      </c>
      <c r="N103" s="22" t="s">
        <v>518</v>
      </c>
      <c r="O103" s="22"/>
      <c r="P103" s="22" t="s">
        <v>627</v>
      </c>
      <c r="Q103" s="22" t="str">
        <f t="shared" si="3"/>
        <v/>
      </c>
      <c r="R103" t="str">
        <f t="shared" si="4"/>
        <v>Chung</v>
      </c>
      <c r="S103" s="8" t="s">
        <v>3124</v>
      </c>
      <c r="T103" s="8">
        <f t="shared" si="5"/>
        <v>3</v>
      </c>
      <c r="U103">
        <v>641</v>
      </c>
      <c r="W103" t="s">
        <v>369</v>
      </c>
    </row>
    <row r="104" spans="1:23" hidden="1" x14ac:dyDescent="0.25">
      <c r="A104" s="21">
        <v>45382</v>
      </c>
      <c r="B104" s="21">
        <v>45382</v>
      </c>
      <c r="C104" s="22" t="s">
        <v>721</v>
      </c>
      <c r="D104" s="22" t="s">
        <v>722</v>
      </c>
      <c r="E104" s="22" t="s">
        <v>513</v>
      </c>
      <c r="F104" s="22" t="s">
        <v>625</v>
      </c>
      <c r="G104" s="23">
        <v>1173987</v>
      </c>
      <c r="H104" s="23">
        <v>0</v>
      </c>
      <c r="I104" s="23">
        <v>0</v>
      </c>
      <c r="J104" s="23">
        <v>5289166</v>
      </c>
      <c r="K104" s="22"/>
      <c r="L104" s="22"/>
      <c r="M104" s="22" t="s">
        <v>626</v>
      </c>
      <c r="N104" s="22" t="s">
        <v>518</v>
      </c>
      <c r="O104" s="22"/>
      <c r="P104" s="22" t="s">
        <v>558</v>
      </c>
      <c r="Q104" s="22" t="str">
        <f t="shared" si="3"/>
        <v/>
      </c>
      <c r="R104" t="str">
        <f t="shared" si="4"/>
        <v>Chung</v>
      </c>
      <c r="S104" s="8" t="s">
        <v>3124</v>
      </c>
      <c r="T104" s="8">
        <f t="shared" si="5"/>
        <v>3</v>
      </c>
      <c r="U104">
        <v>641</v>
      </c>
      <c r="W104" t="s">
        <v>369</v>
      </c>
    </row>
    <row r="105" spans="1:23" hidden="1" x14ac:dyDescent="0.25">
      <c r="A105" s="21">
        <v>45382</v>
      </c>
      <c r="B105" s="21">
        <v>45382</v>
      </c>
      <c r="C105" s="22" t="s">
        <v>721</v>
      </c>
      <c r="D105" s="22" t="s">
        <v>722</v>
      </c>
      <c r="E105" s="22" t="s">
        <v>513</v>
      </c>
      <c r="F105" s="22" t="s">
        <v>625</v>
      </c>
      <c r="G105" s="23">
        <v>707045</v>
      </c>
      <c r="H105" s="23">
        <v>0</v>
      </c>
      <c r="I105" s="23">
        <v>0</v>
      </c>
      <c r="J105" s="23">
        <v>4582121</v>
      </c>
      <c r="K105" s="22"/>
      <c r="L105" s="22"/>
      <c r="M105" s="22" t="s">
        <v>626</v>
      </c>
      <c r="N105" s="22" t="s">
        <v>518</v>
      </c>
      <c r="O105" s="22"/>
      <c r="P105" s="22" t="s">
        <v>628</v>
      </c>
      <c r="Q105" s="22" t="str">
        <f t="shared" si="3"/>
        <v/>
      </c>
      <c r="R105" t="str">
        <f t="shared" si="4"/>
        <v>Chung</v>
      </c>
      <c r="S105" s="8" t="s">
        <v>3124</v>
      </c>
      <c r="T105" s="8">
        <f t="shared" si="5"/>
        <v>3</v>
      </c>
      <c r="U105">
        <v>641</v>
      </c>
      <c r="W105" t="s">
        <v>369</v>
      </c>
    </row>
    <row r="106" spans="1:23" hidden="1" x14ac:dyDescent="0.25">
      <c r="A106" s="21">
        <v>45382</v>
      </c>
      <c r="B106" s="21">
        <v>45382</v>
      </c>
      <c r="C106" s="22" t="s">
        <v>721</v>
      </c>
      <c r="D106" s="22" t="s">
        <v>722</v>
      </c>
      <c r="E106" s="22" t="s">
        <v>513</v>
      </c>
      <c r="F106" s="22" t="s">
        <v>625</v>
      </c>
      <c r="G106" s="23">
        <v>2176768</v>
      </c>
      <c r="H106" s="23">
        <v>0</v>
      </c>
      <c r="I106" s="23">
        <v>0</v>
      </c>
      <c r="J106" s="23">
        <v>2405353</v>
      </c>
      <c r="K106" s="22"/>
      <c r="L106" s="22"/>
      <c r="M106" s="22" t="s">
        <v>626</v>
      </c>
      <c r="N106" s="22" t="s">
        <v>518</v>
      </c>
      <c r="O106" s="22"/>
      <c r="P106" s="22" t="s">
        <v>529</v>
      </c>
      <c r="Q106" s="22" t="str">
        <f t="shared" si="3"/>
        <v/>
      </c>
      <c r="R106" t="str">
        <f t="shared" si="4"/>
        <v>Chung</v>
      </c>
      <c r="S106" s="8" t="s">
        <v>3124</v>
      </c>
      <c r="T106" s="8">
        <f t="shared" si="5"/>
        <v>3</v>
      </c>
      <c r="U106">
        <v>641</v>
      </c>
      <c r="W106" t="s">
        <v>369</v>
      </c>
    </row>
    <row r="107" spans="1:23" hidden="1" x14ac:dyDescent="0.25">
      <c r="A107" s="21">
        <v>45382</v>
      </c>
      <c r="B107" s="21">
        <v>45382</v>
      </c>
      <c r="C107" s="22" t="s">
        <v>723</v>
      </c>
      <c r="D107" s="22" t="s">
        <v>724</v>
      </c>
      <c r="E107" s="22" t="s">
        <v>513</v>
      </c>
      <c r="F107" s="22" t="s">
        <v>625</v>
      </c>
      <c r="G107" s="23">
        <v>965353</v>
      </c>
      <c r="H107" s="23">
        <v>0</v>
      </c>
      <c r="I107" s="23">
        <v>0</v>
      </c>
      <c r="J107" s="23">
        <v>1440000</v>
      </c>
      <c r="K107" s="22"/>
      <c r="L107" s="22"/>
      <c r="M107" s="22" t="s">
        <v>524</v>
      </c>
      <c r="N107" s="22" t="s">
        <v>518</v>
      </c>
      <c r="O107" s="22"/>
      <c r="P107" s="22" t="s">
        <v>628</v>
      </c>
      <c r="Q107" s="22" t="str">
        <f t="shared" si="3"/>
        <v/>
      </c>
      <c r="R107" t="str">
        <f t="shared" si="4"/>
        <v>Chung</v>
      </c>
      <c r="S107" s="8" t="s">
        <v>3124</v>
      </c>
      <c r="T107" s="8">
        <f t="shared" si="5"/>
        <v>3</v>
      </c>
      <c r="U107">
        <v>641</v>
      </c>
      <c r="W107" t="s">
        <v>369</v>
      </c>
    </row>
    <row r="108" spans="1:23" hidden="1" x14ac:dyDescent="0.25">
      <c r="A108" s="21">
        <v>45382</v>
      </c>
      <c r="B108" s="21">
        <v>45382</v>
      </c>
      <c r="C108" s="22" t="s">
        <v>723</v>
      </c>
      <c r="D108" s="22" t="s">
        <v>724</v>
      </c>
      <c r="E108" s="22" t="s">
        <v>513</v>
      </c>
      <c r="F108" s="22" t="s">
        <v>625</v>
      </c>
      <c r="G108" s="23">
        <v>1440000</v>
      </c>
      <c r="H108" s="23">
        <v>0</v>
      </c>
      <c r="I108" s="23">
        <v>0</v>
      </c>
      <c r="J108" s="23">
        <v>0</v>
      </c>
      <c r="K108" s="22"/>
      <c r="L108" s="22"/>
      <c r="M108" s="22" t="s">
        <v>524</v>
      </c>
      <c r="N108" s="22" t="s">
        <v>518</v>
      </c>
      <c r="O108" s="22"/>
      <c r="P108" s="22" t="s">
        <v>628</v>
      </c>
      <c r="Q108" s="22" t="str">
        <f t="shared" si="3"/>
        <v/>
      </c>
      <c r="R108" t="str">
        <f t="shared" si="4"/>
        <v>Chung</v>
      </c>
      <c r="S108" s="8" t="s">
        <v>3124</v>
      </c>
      <c r="T108" s="8">
        <f t="shared" si="5"/>
        <v>3</v>
      </c>
      <c r="U108">
        <v>641</v>
      </c>
      <c r="W108" t="s">
        <v>369</v>
      </c>
    </row>
    <row r="109" spans="1:23" hidden="1" x14ac:dyDescent="0.25">
      <c r="A109" s="21">
        <v>45384</v>
      </c>
      <c r="B109" s="21">
        <v>45384</v>
      </c>
      <c r="C109" s="22" t="s">
        <v>725</v>
      </c>
      <c r="D109" s="22" t="s">
        <v>726</v>
      </c>
      <c r="E109" s="22" t="s">
        <v>513</v>
      </c>
      <c r="F109" s="22" t="s">
        <v>549</v>
      </c>
      <c r="G109" s="23">
        <v>1250000</v>
      </c>
      <c r="H109" s="23">
        <v>0</v>
      </c>
      <c r="I109" s="23">
        <v>1250000</v>
      </c>
      <c r="J109" s="23">
        <v>0</v>
      </c>
      <c r="K109" s="22" t="s">
        <v>550</v>
      </c>
      <c r="L109" s="22" t="s">
        <v>551</v>
      </c>
      <c r="M109" s="22" t="s">
        <v>552</v>
      </c>
      <c r="N109" s="22" t="s">
        <v>727</v>
      </c>
      <c r="O109" s="22" t="s">
        <v>728</v>
      </c>
      <c r="P109" s="22" t="s">
        <v>529</v>
      </c>
      <c r="Q109" s="22" t="str">
        <f t="shared" si="3"/>
        <v/>
      </c>
      <c r="R109" t="str">
        <f t="shared" si="4"/>
        <v/>
      </c>
      <c r="S109" s="32" t="s">
        <v>3119</v>
      </c>
      <c r="T109" s="8">
        <f t="shared" si="5"/>
        <v>4</v>
      </c>
      <c r="U109">
        <v>641</v>
      </c>
      <c r="W109" t="s">
        <v>369</v>
      </c>
    </row>
    <row r="110" spans="1:23" hidden="1" x14ac:dyDescent="0.25">
      <c r="A110" s="21">
        <v>45384</v>
      </c>
      <c r="B110" s="21">
        <v>45384</v>
      </c>
      <c r="C110" s="22" t="s">
        <v>729</v>
      </c>
      <c r="D110" s="22" t="s">
        <v>520</v>
      </c>
      <c r="E110" s="22" t="s">
        <v>513</v>
      </c>
      <c r="F110" s="22" t="s">
        <v>521</v>
      </c>
      <c r="G110" s="23">
        <v>3823920</v>
      </c>
      <c r="H110" s="23">
        <v>0</v>
      </c>
      <c r="I110" s="23">
        <v>5073920</v>
      </c>
      <c r="J110" s="23">
        <v>0</v>
      </c>
      <c r="K110" s="22" t="s">
        <v>522</v>
      </c>
      <c r="L110" s="22" t="s">
        <v>523</v>
      </c>
      <c r="M110" s="22" t="s">
        <v>524</v>
      </c>
      <c r="N110" s="22" t="s">
        <v>518</v>
      </c>
      <c r="O110" s="22"/>
      <c r="P110" s="22"/>
      <c r="Q110" s="22" t="str">
        <f t="shared" si="3"/>
        <v/>
      </c>
      <c r="R110" t="str">
        <f t="shared" si="4"/>
        <v>Chung</v>
      </c>
      <c r="S110" s="32" t="s">
        <v>3123</v>
      </c>
      <c r="T110" s="8">
        <f t="shared" si="5"/>
        <v>4</v>
      </c>
      <c r="U110">
        <v>641</v>
      </c>
      <c r="W110" t="s">
        <v>369</v>
      </c>
    </row>
    <row r="111" spans="1:23" hidden="1" x14ac:dyDescent="0.25">
      <c r="A111" s="21">
        <v>45385</v>
      </c>
      <c r="B111" s="21">
        <v>45385</v>
      </c>
      <c r="C111" s="22" t="s">
        <v>730</v>
      </c>
      <c r="D111" s="22" t="s">
        <v>731</v>
      </c>
      <c r="E111" s="22" t="s">
        <v>513</v>
      </c>
      <c r="F111" s="22" t="s">
        <v>691</v>
      </c>
      <c r="G111" s="23">
        <v>555556</v>
      </c>
      <c r="H111" s="23">
        <v>0</v>
      </c>
      <c r="I111" s="23">
        <v>5629476</v>
      </c>
      <c r="J111" s="23">
        <v>0</v>
      </c>
      <c r="K111" s="22" t="s">
        <v>732</v>
      </c>
      <c r="L111" s="22" t="s">
        <v>733</v>
      </c>
      <c r="M111" s="22" t="s">
        <v>692</v>
      </c>
      <c r="N111" s="22" t="s">
        <v>693</v>
      </c>
      <c r="O111" s="22" t="s">
        <v>694</v>
      </c>
      <c r="P111" s="22" t="s">
        <v>734</v>
      </c>
      <c r="Q111" s="22" t="str">
        <f t="shared" si="3"/>
        <v>TBK</v>
      </c>
      <c r="R111" t="str">
        <f t="shared" si="4"/>
        <v>SunPonte</v>
      </c>
      <c r="S111" s="32" t="s">
        <v>3125</v>
      </c>
      <c r="T111" s="8">
        <f t="shared" si="5"/>
        <v>4</v>
      </c>
      <c r="U111">
        <v>641</v>
      </c>
      <c r="W111" t="s">
        <v>369</v>
      </c>
    </row>
    <row r="112" spans="1:23" hidden="1" x14ac:dyDescent="0.25">
      <c r="A112" s="21">
        <v>45385</v>
      </c>
      <c r="B112" s="21">
        <v>45385</v>
      </c>
      <c r="C112" s="22" t="s">
        <v>730</v>
      </c>
      <c r="D112" s="22" t="s">
        <v>731</v>
      </c>
      <c r="E112" s="22" t="s">
        <v>513</v>
      </c>
      <c r="F112" s="22" t="s">
        <v>691</v>
      </c>
      <c r="G112" s="23">
        <v>555556</v>
      </c>
      <c r="H112" s="23">
        <v>0</v>
      </c>
      <c r="I112" s="23">
        <v>6185032</v>
      </c>
      <c r="J112" s="23">
        <v>0</v>
      </c>
      <c r="K112" s="22" t="s">
        <v>732</v>
      </c>
      <c r="L112" s="22" t="s">
        <v>733</v>
      </c>
      <c r="M112" s="22" t="s">
        <v>692</v>
      </c>
      <c r="N112" s="22" t="s">
        <v>693</v>
      </c>
      <c r="O112" s="22" t="s">
        <v>694</v>
      </c>
      <c r="P112" s="22" t="s">
        <v>734</v>
      </c>
      <c r="Q112" s="22" t="str">
        <f t="shared" si="3"/>
        <v>TBK</v>
      </c>
      <c r="R112" t="str">
        <f t="shared" si="4"/>
        <v>SunPonte</v>
      </c>
      <c r="S112" s="32" t="s">
        <v>3125</v>
      </c>
      <c r="T112" s="8">
        <f t="shared" si="5"/>
        <v>4</v>
      </c>
      <c r="U112">
        <v>641</v>
      </c>
      <c r="W112" t="s">
        <v>369</v>
      </c>
    </row>
    <row r="113" spans="1:23" hidden="1" x14ac:dyDescent="0.25">
      <c r="A113" s="21">
        <v>45385</v>
      </c>
      <c r="B113" s="21">
        <v>45385</v>
      </c>
      <c r="C113" s="22" t="s">
        <v>730</v>
      </c>
      <c r="D113" s="22" t="s">
        <v>735</v>
      </c>
      <c r="E113" s="22" t="s">
        <v>513</v>
      </c>
      <c r="F113" s="22" t="s">
        <v>691</v>
      </c>
      <c r="G113" s="23">
        <v>555556</v>
      </c>
      <c r="H113" s="23">
        <v>0</v>
      </c>
      <c r="I113" s="23">
        <v>6740588</v>
      </c>
      <c r="J113" s="23">
        <v>0</v>
      </c>
      <c r="K113" s="22" t="s">
        <v>736</v>
      </c>
      <c r="L113" s="22" t="s">
        <v>737</v>
      </c>
      <c r="M113" s="22" t="s">
        <v>692</v>
      </c>
      <c r="N113" s="22" t="s">
        <v>693</v>
      </c>
      <c r="O113" s="22" t="s">
        <v>694</v>
      </c>
      <c r="P113" s="22" t="s">
        <v>734</v>
      </c>
      <c r="Q113" s="22" t="str">
        <f t="shared" si="3"/>
        <v>TBK</v>
      </c>
      <c r="R113" t="str">
        <f t="shared" si="4"/>
        <v>SunPonte</v>
      </c>
      <c r="S113" s="32" t="s">
        <v>3125</v>
      </c>
      <c r="T113" s="8">
        <f t="shared" si="5"/>
        <v>4</v>
      </c>
      <c r="U113">
        <v>641</v>
      </c>
      <c r="W113" t="s">
        <v>369</v>
      </c>
    </row>
    <row r="114" spans="1:23" hidden="1" x14ac:dyDescent="0.25">
      <c r="A114" s="21">
        <v>45385</v>
      </c>
      <c r="B114" s="21">
        <v>45385</v>
      </c>
      <c r="C114" s="22" t="s">
        <v>730</v>
      </c>
      <c r="D114" s="22" t="s">
        <v>738</v>
      </c>
      <c r="E114" s="22" t="s">
        <v>513</v>
      </c>
      <c r="F114" s="22" t="s">
        <v>691</v>
      </c>
      <c r="G114" s="23">
        <v>555556</v>
      </c>
      <c r="H114" s="23">
        <v>0</v>
      </c>
      <c r="I114" s="23">
        <v>7296144</v>
      </c>
      <c r="J114" s="23">
        <v>0</v>
      </c>
      <c r="K114" s="22" t="s">
        <v>739</v>
      </c>
      <c r="L114" s="22" t="s">
        <v>740</v>
      </c>
      <c r="M114" s="22" t="s">
        <v>692</v>
      </c>
      <c r="N114" s="22" t="s">
        <v>693</v>
      </c>
      <c r="O114" s="22" t="s">
        <v>694</v>
      </c>
      <c r="P114" s="22" t="s">
        <v>734</v>
      </c>
      <c r="Q114" s="22" t="str">
        <f t="shared" si="3"/>
        <v>TBK</v>
      </c>
      <c r="R114" t="str">
        <f t="shared" si="4"/>
        <v>SunPonte</v>
      </c>
      <c r="S114" s="32" t="s">
        <v>3125</v>
      </c>
      <c r="T114" s="8">
        <f t="shared" si="5"/>
        <v>4</v>
      </c>
      <c r="U114">
        <v>641</v>
      </c>
      <c r="W114" t="s">
        <v>369</v>
      </c>
    </row>
    <row r="115" spans="1:23" hidden="1" x14ac:dyDescent="0.25">
      <c r="A115" s="21">
        <v>45385</v>
      </c>
      <c r="B115" s="21">
        <v>45385</v>
      </c>
      <c r="C115" s="22" t="s">
        <v>730</v>
      </c>
      <c r="D115" s="22" t="s">
        <v>738</v>
      </c>
      <c r="E115" s="22" t="s">
        <v>513</v>
      </c>
      <c r="F115" s="22" t="s">
        <v>691</v>
      </c>
      <c r="G115" s="23">
        <v>555556</v>
      </c>
      <c r="H115" s="23">
        <v>0</v>
      </c>
      <c r="I115" s="23">
        <v>7851700</v>
      </c>
      <c r="J115" s="23">
        <v>0</v>
      </c>
      <c r="K115" s="22" t="s">
        <v>739</v>
      </c>
      <c r="L115" s="22" t="s">
        <v>740</v>
      </c>
      <c r="M115" s="22" t="s">
        <v>692</v>
      </c>
      <c r="N115" s="22" t="s">
        <v>693</v>
      </c>
      <c r="O115" s="22" t="s">
        <v>694</v>
      </c>
      <c r="P115" s="22" t="s">
        <v>734</v>
      </c>
      <c r="Q115" s="22" t="str">
        <f t="shared" si="3"/>
        <v>TBK</v>
      </c>
      <c r="R115" t="str">
        <f t="shared" si="4"/>
        <v>SunPonte</v>
      </c>
      <c r="S115" s="32" t="s">
        <v>3125</v>
      </c>
      <c r="T115" s="8">
        <f t="shared" si="5"/>
        <v>4</v>
      </c>
      <c r="U115">
        <v>641</v>
      </c>
      <c r="W115" t="s">
        <v>369</v>
      </c>
    </row>
    <row r="116" spans="1:23" hidden="1" x14ac:dyDescent="0.25">
      <c r="A116" s="21">
        <v>45385</v>
      </c>
      <c r="B116" s="21">
        <v>45385</v>
      </c>
      <c r="C116" s="22" t="s">
        <v>741</v>
      </c>
      <c r="D116" s="22" t="s">
        <v>526</v>
      </c>
      <c r="E116" s="22" t="s">
        <v>513</v>
      </c>
      <c r="F116" s="22" t="s">
        <v>521</v>
      </c>
      <c r="G116" s="23">
        <v>19940</v>
      </c>
      <c r="H116" s="23">
        <v>0</v>
      </c>
      <c r="I116" s="23">
        <v>7871640</v>
      </c>
      <c r="J116" s="23">
        <v>0</v>
      </c>
      <c r="K116" s="22" t="s">
        <v>527</v>
      </c>
      <c r="L116" s="22" t="s">
        <v>528</v>
      </c>
      <c r="M116" s="22" t="s">
        <v>524</v>
      </c>
      <c r="N116" s="22" t="s">
        <v>518</v>
      </c>
      <c r="O116" s="22"/>
      <c r="P116" s="22" t="s">
        <v>529</v>
      </c>
      <c r="Q116" s="22" t="str">
        <f t="shared" si="3"/>
        <v/>
      </c>
      <c r="R116" t="str">
        <f t="shared" si="4"/>
        <v>Chung</v>
      </c>
      <c r="S116" s="32" t="s">
        <v>3123</v>
      </c>
      <c r="T116" s="8">
        <f t="shared" si="5"/>
        <v>4</v>
      </c>
      <c r="U116">
        <v>641</v>
      </c>
      <c r="W116" t="s">
        <v>369</v>
      </c>
    </row>
    <row r="117" spans="1:23" hidden="1" x14ac:dyDescent="0.25">
      <c r="A117" s="21">
        <v>45388</v>
      </c>
      <c r="B117" s="21">
        <v>45388</v>
      </c>
      <c r="C117" s="22" t="s">
        <v>742</v>
      </c>
      <c r="D117" s="22" t="s">
        <v>743</v>
      </c>
      <c r="E117" s="22" t="s">
        <v>513</v>
      </c>
      <c r="F117" s="22" t="s">
        <v>691</v>
      </c>
      <c r="G117" s="23">
        <v>555556</v>
      </c>
      <c r="H117" s="23">
        <v>0</v>
      </c>
      <c r="I117" s="23">
        <v>8427196</v>
      </c>
      <c r="J117" s="23">
        <v>0</v>
      </c>
      <c r="K117" s="22" t="s">
        <v>739</v>
      </c>
      <c r="L117" s="22" t="s">
        <v>740</v>
      </c>
      <c r="M117" s="22" t="s">
        <v>692</v>
      </c>
      <c r="N117" s="22" t="s">
        <v>693</v>
      </c>
      <c r="O117" s="22" t="s">
        <v>694</v>
      </c>
      <c r="P117" s="22" t="s">
        <v>558</v>
      </c>
      <c r="Q117" s="22" t="str">
        <f t="shared" si="3"/>
        <v>TBK</v>
      </c>
      <c r="R117" t="str">
        <f t="shared" si="4"/>
        <v>SunPonte</v>
      </c>
      <c r="S117" s="32" t="s">
        <v>3125</v>
      </c>
      <c r="T117" s="8">
        <f t="shared" si="5"/>
        <v>4</v>
      </c>
      <c r="U117">
        <v>641</v>
      </c>
      <c r="W117" t="s">
        <v>369</v>
      </c>
    </row>
    <row r="118" spans="1:23" hidden="1" x14ac:dyDescent="0.25">
      <c r="A118" s="21">
        <v>45388</v>
      </c>
      <c r="B118" s="21">
        <v>45388</v>
      </c>
      <c r="C118" s="22" t="s">
        <v>744</v>
      </c>
      <c r="D118" s="22" t="s">
        <v>745</v>
      </c>
      <c r="E118" s="22" t="s">
        <v>513</v>
      </c>
      <c r="F118" s="22" t="s">
        <v>532</v>
      </c>
      <c r="G118" s="23">
        <v>362113</v>
      </c>
      <c r="H118" s="23">
        <v>0</v>
      </c>
      <c r="I118" s="23">
        <v>8789309</v>
      </c>
      <c r="J118" s="23">
        <v>0</v>
      </c>
      <c r="K118" s="22" t="s">
        <v>732</v>
      </c>
      <c r="L118" s="22" t="s">
        <v>733</v>
      </c>
      <c r="M118" s="22" t="s">
        <v>557</v>
      </c>
      <c r="N118" s="22" t="s">
        <v>518</v>
      </c>
      <c r="O118" s="22"/>
      <c r="P118" s="22" t="s">
        <v>558</v>
      </c>
      <c r="Q118" s="22" t="str">
        <f t="shared" si="3"/>
        <v/>
      </c>
      <c r="R118" t="str">
        <f t="shared" si="4"/>
        <v>Chung</v>
      </c>
      <c r="S118" s="32" t="s">
        <v>3118</v>
      </c>
      <c r="T118" s="8">
        <f t="shared" si="5"/>
        <v>4</v>
      </c>
      <c r="U118">
        <v>641</v>
      </c>
      <c r="W118" t="s">
        <v>369</v>
      </c>
    </row>
    <row r="119" spans="1:23" hidden="1" x14ac:dyDescent="0.25">
      <c r="A119" s="21">
        <v>45391</v>
      </c>
      <c r="B119" s="21">
        <v>45391</v>
      </c>
      <c r="C119" s="22" t="s">
        <v>746</v>
      </c>
      <c r="D119" s="22" t="s">
        <v>747</v>
      </c>
      <c r="E119" s="22" t="s">
        <v>513</v>
      </c>
      <c r="F119" s="22" t="s">
        <v>748</v>
      </c>
      <c r="G119" s="23">
        <v>193745</v>
      </c>
      <c r="H119" s="23">
        <v>0</v>
      </c>
      <c r="I119" s="23">
        <v>8983054</v>
      </c>
      <c r="J119" s="23">
        <v>0</v>
      </c>
      <c r="K119" s="22"/>
      <c r="L119" s="22"/>
      <c r="M119" s="22" t="s">
        <v>582</v>
      </c>
      <c r="N119" s="22" t="s">
        <v>518</v>
      </c>
      <c r="O119" s="22"/>
      <c r="P119" s="22"/>
      <c r="Q119" s="22" t="str">
        <f t="shared" si="3"/>
        <v/>
      </c>
      <c r="R119" t="str">
        <f t="shared" si="4"/>
        <v>Chung</v>
      </c>
      <c r="S119" s="32" t="s">
        <v>3126</v>
      </c>
      <c r="T119" s="8">
        <f t="shared" si="5"/>
        <v>4</v>
      </c>
      <c r="U119">
        <v>641</v>
      </c>
      <c r="W119" t="s">
        <v>369</v>
      </c>
    </row>
    <row r="120" spans="1:23" hidden="1" x14ac:dyDescent="0.25">
      <c r="A120" s="21">
        <v>45392</v>
      </c>
      <c r="B120" s="21">
        <v>45392</v>
      </c>
      <c r="C120" s="22" t="s">
        <v>749</v>
      </c>
      <c r="D120" s="22" t="s">
        <v>750</v>
      </c>
      <c r="E120" s="22" t="s">
        <v>513</v>
      </c>
      <c r="F120" s="22" t="s">
        <v>691</v>
      </c>
      <c r="G120" s="23">
        <v>555556</v>
      </c>
      <c r="H120" s="23">
        <v>0</v>
      </c>
      <c r="I120" s="23">
        <v>9538610</v>
      </c>
      <c r="J120" s="23">
        <v>0</v>
      </c>
      <c r="K120" s="22" t="s">
        <v>751</v>
      </c>
      <c r="L120" s="22" t="s">
        <v>121</v>
      </c>
      <c r="M120" s="22" t="s">
        <v>692</v>
      </c>
      <c r="N120" s="22" t="s">
        <v>693</v>
      </c>
      <c r="O120" s="22" t="s">
        <v>694</v>
      </c>
      <c r="P120" s="22" t="s">
        <v>558</v>
      </c>
      <c r="Q120" s="22" t="str">
        <f t="shared" si="3"/>
        <v>TBK</v>
      </c>
      <c r="R120" t="str">
        <f t="shared" si="4"/>
        <v>SunPonte</v>
      </c>
      <c r="S120" s="32" t="s">
        <v>3125</v>
      </c>
      <c r="T120" s="8">
        <f t="shared" si="5"/>
        <v>4</v>
      </c>
      <c r="U120">
        <v>641</v>
      </c>
      <c r="W120" t="s">
        <v>369</v>
      </c>
    </row>
    <row r="121" spans="1:23" hidden="1" x14ac:dyDescent="0.25">
      <c r="A121" s="21">
        <v>45393</v>
      </c>
      <c r="B121" s="21">
        <v>45393</v>
      </c>
      <c r="C121" s="22" t="s">
        <v>752</v>
      </c>
      <c r="D121" s="22" t="s">
        <v>743</v>
      </c>
      <c r="E121" s="22" t="s">
        <v>513</v>
      </c>
      <c r="F121" s="22" t="s">
        <v>691</v>
      </c>
      <c r="G121" s="23">
        <v>555556</v>
      </c>
      <c r="H121" s="23">
        <v>0</v>
      </c>
      <c r="I121" s="23">
        <v>10094166</v>
      </c>
      <c r="J121" s="23">
        <v>0</v>
      </c>
      <c r="K121" s="22" t="s">
        <v>739</v>
      </c>
      <c r="L121" s="22" t="s">
        <v>740</v>
      </c>
      <c r="M121" s="22" t="s">
        <v>692</v>
      </c>
      <c r="N121" s="22" t="s">
        <v>693</v>
      </c>
      <c r="O121" s="22" t="s">
        <v>694</v>
      </c>
      <c r="P121" s="22" t="s">
        <v>558</v>
      </c>
      <c r="Q121" s="22" t="str">
        <f t="shared" si="3"/>
        <v>TBK</v>
      </c>
      <c r="R121" t="str">
        <f t="shared" si="4"/>
        <v>SunPonte</v>
      </c>
      <c r="S121" s="32" t="s">
        <v>3125</v>
      </c>
      <c r="T121" s="8">
        <f t="shared" si="5"/>
        <v>4</v>
      </c>
      <c r="U121">
        <v>641</v>
      </c>
      <c r="W121" t="s">
        <v>369</v>
      </c>
    </row>
    <row r="122" spans="1:23" hidden="1" x14ac:dyDescent="0.25">
      <c r="A122" s="21">
        <v>45393</v>
      </c>
      <c r="B122" s="21">
        <v>45393</v>
      </c>
      <c r="C122" s="22" t="s">
        <v>752</v>
      </c>
      <c r="D122" s="22" t="s">
        <v>753</v>
      </c>
      <c r="E122" s="22" t="s">
        <v>513</v>
      </c>
      <c r="F122" s="22" t="s">
        <v>691</v>
      </c>
      <c r="G122" s="23">
        <v>555556</v>
      </c>
      <c r="H122" s="23">
        <v>0</v>
      </c>
      <c r="I122" s="23">
        <v>10649722</v>
      </c>
      <c r="J122" s="23">
        <v>0</v>
      </c>
      <c r="K122" s="22" t="s">
        <v>585</v>
      </c>
      <c r="L122" s="22" t="s">
        <v>586</v>
      </c>
      <c r="M122" s="22" t="s">
        <v>692</v>
      </c>
      <c r="N122" s="22" t="s">
        <v>693</v>
      </c>
      <c r="O122" s="22" t="s">
        <v>694</v>
      </c>
      <c r="P122" s="22" t="s">
        <v>558</v>
      </c>
      <c r="Q122" s="22" t="str">
        <f t="shared" si="3"/>
        <v>TBK</v>
      </c>
      <c r="R122" t="str">
        <f t="shared" si="4"/>
        <v>SunPonte</v>
      </c>
      <c r="S122" s="32" t="s">
        <v>3125</v>
      </c>
      <c r="T122" s="8">
        <f t="shared" si="5"/>
        <v>4</v>
      </c>
      <c r="U122">
        <v>641</v>
      </c>
      <c r="W122" t="s">
        <v>369</v>
      </c>
    </row>
    <row r="123" spans="1:23" hidden="1" x14ac:dyDescent="0.25">
      <c r="A123" s="21">
        <v>45393</v>
      </c>
      <c r="B123" s="21">
        <v>45393</v>
      </c>
      <c r="C123" s="22" t="s">
        <v>752</v>
      </c>
      <c r="D123" s="22" t="s">
        <v>754</v>
      </c>
      <c r="E123" s="22" t="s">
        <v>513</v>
      </c>
      <c r="F123" s="22" t="s">
        <v>691</v>
      </c>
      <c r="G123" s="23">
        <v>555556</v>
      </c>
      <c r="H123" s="23">
        <v>0</v>
      </c>
      <c r="I123" s="23">
        <v>11205278</v>
      </c>
      <c r="J123" s="23">
        <v>0</v>
      </c>
      <c r="K123" s="22" t="s">
        <v>751</v>
      </c>
      <c r="L123" s="22" t="s">
        <v>121</v>
      </c>
      <c r="M123" s="22" t="s">
        <v>692</v>
      </c>
      <c r="N123" s="22" t="s">
        <v>693</v>
      </c>
      <c r="O123" s="22" t="s">
        <v>694</v>
      </c>
      <c r="P123" s="22" t="s">
        <v>558</v>
      </c>
      <c r="Q123" s="22" t="str">
        <f t="shared" si="3"/>
        <v>TBK</v>
      </c>
      <c r="R123" t="str">
        <f t="shared" si="4"/>
        <v>SunPonte</v>
      </c>
      <c r="S123" s="32" t="s">
        <v>3125</v>
      </c>
      <c r="T123" s="8">
        <f t="shared" si="5"/>
        <v>4</v>
      </c>
      <c r="U123">
        <v>641</v>
      </c>
      <c r="W123" t="s">
        <v>369</v>
      </c>
    </row>
    <row r="124" spans="1:23" hidden="1" x14ac:dyDescent="0.25">
      <c r="A124" s="21">
        <v>45397</v>
      </c>
      <c r="B124" s="21">
        <v>45397</v>
      </c>
      <c r="C124" s="22" t="s">
        <v>755</v>
      </c>
      <c r="D124" s="22" t="s">
        <v>756</v>
      </c>
      <c r="E124" s="22" t="s">
        <v>513</v>
      </c>
      <c r="F124" s="22" t="s">
        <v>691</v>
      </c>
      <c r="G124" s="23">
        <v>555556</v>
      </c>
      <c r="H124" s="23">
        <v>0</v>
      </c>
      <c r="I124" s="23">
        <v>11760834</v>
      </c>
      <c r="J124" s="23">
        <v>0</v>
      </c>
      <c r="K124" s="22" t="s">
        <v>751</v>
      </c>
      <c r="L124" s="22" t="s">
        <v>121</v>
      </c>
      <c r="M124" s="22" t="s">
        <v>692</v>
      </c>
      <c r="N124" s="22" t="s">
        <v>693</v>
      </c>
      <c r="O124" s="22" t="s">
        <v>694</v>
      </c>
      <c r="P124" s="22" t="s">
        <v>734</v>
      </c>
      <c r="Q124" s="22" t="str">
        <f t="shared" si="3"/>
        <v>TBK</v>
      </c>
      <c r="R124" t="str">
        <f t="shared" si="4"/>
        <v>SunPonte</v>
      </c>
      <c r="S124" s="32" t="s">
        <v>3125</v>
      </c>
      <c r="T124" s="8">
        <f t="shared" si="5"/>
        <v>4</v>
      </c>
      <c r="U124">
        <v>641</v>
      </c>
      <c r="W124" t="s">
        <v>369</v>
      </c>
    </row>
    <row r="125" spans="1:23" hidden="1" x14ac:dyDescent="0.25">
      <c r="A125" s="21">
        <v>45397</v>
      </c>
      <c r="B125" s="21">
        <v>45397</v>
      </c>
      <c r="C125" s="22" t="s">
        <v>755</v>
      </c>
      <c r="D125" s="22" t="s">
        <v>756</v>
      </c>
      <c r="E125" s="22" t="s">
        <v>513</v>
      </c>
      <c r="F125" s="22" t="s">
        <v>691</v>
      </c>
      <c r="G125" s="23">
        <v>555556</v>
      </c>
      <c r="H125" s="23">
        <v>0</v>
      </c>
      <c r="I125" s="23">
        <v>12316390</v>
      </c>
      <c r="J125" s="23">
        <v>0</v>
      </c>
      <c r="K125" s="22" t="s">
        <v>751</v>
      </c>
      <c r="L125" s="22" t="s">
        <v>121</v>
      </c>
      <c r="M125" s="22" t="s">
        <v>692</v>
      </c>
      <c r="N125" s="22" t="s">
        <v>693</v>
      </c>
      <c r="O125" s="22" t="s">
        <v>694</v>
      </c>
      <c r="P125" s="22" t="s">
        <v>734</v>
      </c>
      <c r="Q125" s="22" t="str">
        <f t="shared" si="3"/>
        <v>TBK</v>
      </c>
      <c r="R125" t="str">
        <f t="shared" si="4"/>
        <v>SunPonte</v>
      </c>
      <c r="S125" s="32" t="s">
        <v>3125</v>
      </c>
      <c r="T125" s="8">
        <f t="shared" si="5"/>
        <v>4</v>
      </c>
      <c r="U125">
        <v>641</v>
      </c>
      <c r="W125" t="s">
        <v>369</v>
      </c>
    </row>
    <row r="126" spans="1:23" hidden="1" x14ac:dyDescent="0.25">
      <c r="A126" s="21">
        <v>45397</v>
      </c>
      <c r="B126" s="21">
        <v>45397</v>
      </c>
      <c r="C126" s="22" t="s">
        <v>755</v>
      </c>
      <c r="D126" s="22" t="s">
        <v>757</v>
      </c>
      <c r="E126" s="22" t="s">
        <v>513</v>
      </c>
      <c r="F126" s="22" t="s">
        <v>691</v>
      </c>
      <c r="G126" s="23">
        <v>555556</v>
      </c>
      <c r="H126" s="23">
        <v>0</v>
      </c>
      <c r="I126" s="23">
        <v>12871946</v>
      </c>
      <c r="J126" s="23">
        <v>0</v>
      </c>
      <c r="K126" s="22" t="s">
        <v>758</v>
      </c>
      <c r="L126" s="22" t="s">
        <v>759</v>
      </c>
      <c r="M126" s="22" t="s">
        <v>692</v>
      </c>
      <c r="N126" s="22" t="s">
        <v>693</v>
      </c>
      <c r="O126" s="22" t="s">
        <v>694</v>
      </c>
      <c r="P126" s="22" t="s">
        <v>734</v>
      </c>
      <c r="Q126" s="22" t="str">
        <f t="shared" si="3"/>
        <v>TBK</v>
      </c>
      <c r="R126" t="str">
        <f t="shared" si="4"/>
        <v>SunPonte</v>
      </c>
      <c r="S126" s="32" t="s">
        <v>3125</v>
      </c>
      <c r="T126" s="8">
        <f t="shared" si="5"/>
        <v>4</v>
      </c>
      <c r="U126">
        <v>641</v>
      </c>
      <c r="W126" t="s">
        <v>369</v>
      </c>
    </row>
    <row r="127" spans="1:23" hidden="1" x14ac:dyDescent="0.25">
      <c r="A127" s="21">
        <v>45397</v>
      </c>
      <c r="B127" s="21">
        <v>45397</v>
      </c>
      <c r="C127" s="22" t="s">
        <v>755</v>
      </c>
      <c r="D127" s="22" t="s">
        <v>760</v>
      </c>
      <c r="E127" s="22" t="s">
        <v>513</v>
      </c>
      <c r="F127" s="22" t="s">
        <v>691</v>
      </c>
      <c r="G127" s="23">
        <v>555556</v>
      </c>
      <c r="H127" s="23">
        <v>0</v>
      </c>
      <c r="I127" s="23">
        <v>13427502</v>
      </c>
      <c r="J127" s="23">
        <v>0</v>
      </c>
      <c r="K127" s="22" t="s">
        <v>585</v>
      </c>
      <c r="L127" s="22" t="s">
        <v>586</v>
      </c>
      <c r="M127" s="22" t="s">
        <v>692</v>
      </c>
      <c r="N127" s="22" t="s">
        <v>693</v>
      </c>
      <c r="O127" s="22" t="s">
        <v>694</v>
      </c>
      <c r="P127" s="22" t="s">
        <v>734</v>
      </c>
      <c r="Q127" s="22" t="str">
        <f t="shared" si="3"/>
        <v>TBK</v>
      </c>
      <c r="R127" t="str">
        <f t="shared" si="4"/>
        <v>SunPonte</v>
      </c>
      <c r="S127" s="32" t="s">
        <v>3125</v>
      </c>
      <c r="T127" s="8">
        <f t="shared" si="5"/>
        <v>4</v>
      </c>
      <c r="U127">
        <v>641</v>
      </c>
      <c r="W127" t="s">
        <v>369</v>
      </c>
    </row>
    <row r="128" spans="1:23" hidden="1" x14ac:dyDescent="0.25">
      <c r="A128" s="21">
        <v>45402</v>
      </c>
      <c r="B128" s="21">
        <v>45402</v>
      </c>
      <c r="C128" s="22" t="s">
        <v>761</v>
      </c>
      <c r="D128" s="22" t="s">
        <v>762</v>
      </c>
      <c r="E128" s="22" t="s">
        <v>513</v>
      </c>
      <c r="F128" s="22" t="s">
        <v>532</v>
      </c>
      <c r="G128" s="23">
        <v>0</v>
      </c>
      <c r="H128" s="23">
        <v>500000</v>
      </c>
      <c r="I128" s="23">
        <v>12927502</v>
      </c>
      <c r="J128" s="23">
        <v>0</v>
      </c>
      <c r="K128" s="22" t="s">
        <v>763</v>
      </c>
      <c r="L128" s="22" t="s">
        <v>764</v>
      </c>
      <c r="M128" s="22" t="s">
        <v>557</v>
      </c>
      <c r="N128" s="22" t="s">
        <v>518</v>
      </c>
      <c r="O128" s="22"/>
      <c r="P128" s="22" t="s">
        <v>734</v>
      </c>
      <c r="Q128" s="22" t="str">
        <f t="shared" si="3"/>
        <v/>
      </c>
      <c r="R128" t="str">
        <f t="shared" si="4"/>
        <v>Chung</v>
      </c>
      <c r="S128" s="32" t="s">
        <v>3118</v>
      </c>
      <c r="T128" s="8">
        <f t="shared" si="5"/>
        <v>4</v>
      </c>
      <c r="U128">
        <v>641</v>
      </c>
      <c r="W128" t="s">
        <v>369</v>
      </c>
    </row>
    <row r="129" spans="1:23" hidden="1" x14ac:dyDescent="0.25">
      <c r="A129" s="21">
        <v>45402</v>
      </c>
      <c r="B129" s="21">
        <v>45402</v>
      </c>
      <c r="C129" s="22" t="s">
        <v>765</v>
      </c>
      <c r="D129" s="22" t="s">
        <v>762</v>
      </c>
      <c r="E129" s="22" t="s">
        <v>513</v>
      </c>
      <c r="F129" s="22" t="s">
        <v>532</v>
      </c>
      <c r="G129" s="23">
        <v>0</v>
      </c>
      <c r="H129" s="23">
        <v>500000</v>
      </c>
      <c r="I129" s="23">
        <v>12427502</v>
      </c>
      <c r="J129" s="23">
        <v>0</v>
      </c>
      <c r="K129" s="22" t="s">
        <v>763</v>
      </c>
      <c r="L129" s="22" t="s">
        <v>764</v>
      </c>
      <c r="M129" s="22" t="s">
        <v>557</v>
      </c>
      <c r="N129" s="22" t="s">
        <v>518</v>
      </c>
      <c r="O129" s="22"/>
      <c r="P129" s="22" t="s">
        <v>734</v>
      </c>
      <c r="Q129" s="22" t="str">
        <f t="shared" si="3"/>
        <v/>
      </c>
      <c r="R129" t="str">
        <f t="shared" si="4"/>
        <v>Chung</v>
      </c>
      <c r="S129" s="32" t="s">
        <v>3118</v>
      </c>
      <c r="T129" s="8">
        <f t="shared" si="5"/>
        <v>4</v>
      </c>
      <c r="U129">
        <v>641</v>
      </c>
      <c r="W129" t="s">
        <v>369</v>
      </c>
    </row>
    <row r="130" spans="1:23" hidden="1" x14ac:dyDescent="0.25">
      <c r="A130" s="21">
        <v>45402</v>
      </c>
      <c r="B130" s="21">
        <v>45402</v>
      </c>
      <c r="C130" s="22" t="s">
        <v>766</v>
      </c>
      <c r="D130" s="22" t="s">
        <v>767</v>
      </c>
      <c r="E130" s="22" t="s">
        <v>513</v>
      </c>
      <c r="F130" s="22" t="s">
        <v>532</v>
      </c>
      <c r="G130" s="23">
        <v>500000</v>
      </c>
      <c r="H130" s="23">
        <v>0</v>
      </c>
      <c r="I130" s="23">
        <v>12927502</v>
      </c>
      <c r="J130" s="23">
        <v>0</v>
      </c>
      <c r="K130" s="22" t="s">
        <v>739</v>
      </c>
      <c r="L130" s="22" t="s">
        <v>740</v>
      </c>
      <c r="M130" s="22" t="s">
        <v>557</v>
      </c>
      <c r="N130" s="22" t="s">
        <v>518</v>
      </c>
      <c r="O130" s="22"/>
      <c r="P130" s="22" t="s">
        <v>734</v>
      </c>
      <c r="Q130" s="22" t="str">
        <f t="shared" si="3"/>
        <v/>
      </c>
      <c r="R130" t="str">
        <f t="shared" si="4"/>
        <v>Chung</v>
      </c>
      <c r="S130" s="32" t="s">
        <v>3118</v>
      </c>
      <c r="T130" s="8">
        <f t="shared" si="5"/>
        <v>4</v>
      </c>
      <c r="U130">
        <v>641</v>
      </c>
      <c r="W130" t="s">
        <v>369</v>
      </c>
    </row>
    <row r="131" spans="1:23" hidden="1" x14ac:dyDescent="0.25">
      <c r="A131" s="21">
        <v>45402</v>
      </c>
      <c r="B131" s="21">
        <v>45402</v>
      </c>
      <c r="C131" s="22" t="s">
        <v>768</v>
      </c>
      <c r="D131" s="22" t="s">
        <v>767</v>
      </c>
      <c r="E131" s="22" t="s">
        <v>513</v>
      </c>
      <c r="F131" s="22" t="s">
        <v>532</v>
      </c>
      <c r="G131" s="23">
        <v>500000</v>
      </c>
      <c r="H131" s="23">
        <v>0</v>
      </c>
      <c r="I131" s="23">
        <v>13427502</v>
      </c>
      <c r="J131" s="23">
        <v>0</v>
      </c>
      <c r="K131" s="22" t="s">
        <v>739</v>
      </c>
      <c r="L131" s="22" t="s">
        <v>740</v>
      </c>
      <c r="M131" s="22" t="s">
        <v>557</v>
      </c>
      <c r="N131" s="22" t="s">
        <v>518</v>
      </c>
      <c r="O131" s="22"/>
      <c r="P131" s="22" t="s">
        <v>734</v>
      </c>
      <c r="Q131" s="22" t="str">
        <f t="shared" si="3"/>
        <v/>
      </c>
      <c r="R131" t="str">
        <f t="shared" si="4"/>
        <v>Chung</v>
      </c>
      <c r="S131" s="32" t="s">
        <v>3118</v>
      </c>
      <c r="T131" s="8">
        <f t="shared" si="5"/>
        <v>4</v>
      </c>
      <c r="U131">
        <v>641</v>
      </c>
      <c r="W131" t="s">
        <v>369</v>
      </c>
    </row>
    <row r="132" spans="1:23" hidden="1" x14ac:dyDescent="0.25">
      <c r="A132" s="21">
        <v>45403</v>
      </c>
      <c r="B132" s="21">
        <v>45403</v>
      </c>
      <c r="C132" s="22" t="s">
        <v>769</v>
      </c>
      <c r="D132" s="22" t="s">
        <v>767</v>
      </c>
      <c r="E132" s="22" t="s">
        <v>513</v>
      </c>
      <c r="F132" s="22" t="s">
        <v>532</v>
      </c>
      <c r="G132" s="23">
        <v>500000</v>
      </c>
      <c r="H132" s="23">
        <v>0</v>
      </c>
      <c r="I132" s="23">
        <v>13927502</v>
      </c>
      <c r="J132" s="23">
        <v>0</v>
      </c>
      <c r="K132" s="22" t="s">
        <v>739</v>
      </c>
      <c r="L132" s="22" t="s">
        <v>740</v>
      </c>
      <c r="M132" s="22" t="s">
        <v>557</v>
      </c>
      <c r="N132" s="22" t="s">
        <v>518</v>
      </c>
      <c r="O132" s="22"/>
      <c r="P132" s="22" t="s">
        <v>734</v>
      </c>
      <c r="Q132" s="22" t="str">
        <f t="shared" si="3"/>
        <v/>
      </c>
      <c r="R132" t="str">
        <f t="shared" si="4"/>
        <v>Chung</v>
      </c>
      <c r="S132" s="32" t="s">
        <v>3118</v>
      </c>
      <c r="T132" s="8">
        <f t="shared" si="5"/>
        <v>4</v>
      </c>
      <c r="U132">
        <v>641</v>
      </c>
      <c r="W132" t="s">
        <v>369</v>
      </c>
    </row>
    <row r="133" spans="1:23" hidden="1" x14ac:dyDescent="0.25">
      <c r="A133" s="21">
        <v>45404</v>
      </c>
      <c r="B133" s="21">
        <v>45404</v>
      </c>
      <c r="C133" s="22" t="s">
        <v>770</v>
      </c>
      <c r="D133" s="22" t="s">
        <v>565</v>
      </c>
      <c r="E133" s="22" t="s">
        <v>513</v>
      </c>
      <c r="F133" s="22" t="s">
        <v>521</v>
      </c>
      <c r="G133" s="23">
        <v>76359</v>
      </c>
      <c r="H133" s="23">
        <v>0</v>
      </c>
      <c r="I133" s="23">
        <v>14003861</v>
      </c>
      <c r="J133" s="23">
        <v>0</v>
      </c>
      <c r="K133" s="22" t="s">
        <v>566</v>
      </c>
      <c r="L133" s="22" t="s">
        <v>567</v>
      </c>
      <c r="M133" s="22" t="s">
        <v>524</v>
      </c>
      <c r="N133" s="22" t="s">
        <v>518</v>
      </c>
      <c r="O133" s="22"/>
      <c r="P133" s="22" t="s">
        <v>529</v>
      </c>
      <c r="Q133" s="22" t="str">
        <f t="shared" si="3"/>
        <v/>
      </c>
      <c r="R133" t="str">
        <f t="shared" si="4"/>
        <v>Chung</v>
      </c>
      <c r="S133" s="32" t="s">
        <v>3126</v>
      </c>
      <c r="T133" s="8">
        <f t="shared" si="5"/>
        <v>4</v>
      </c>
      <c r="U133">
        <v>641</v>
      </c>
      <c r="W133" t="s">
        <v>369</v>
      </c>
    </row>
    <row r="134" spans="1:23" hidden="1" x14ac:dyDescent="0.25">
      <c r="A134" s="21">
        <v>45406</v>
      </c>
      <c r="B134" s="21">
        <v>45406</v>
      </c>
      <c r="C134" s="22" t="s">
        <v>771</v>
      </c>
      <c r="D134" s="22" t="s">
        <v>698</v>
      </c>
      <c r="E134" s="22" t="s">
        <v>513</v>
      </c>
      <c r="F134" s="22" t="s">
        <v>691</v>
      </c>
      <c r="G134" s="23">
        <v>555556</v>
      </c>
      <c r="H134" s="23">
        <v>0</v>
      </c>
      <c r="I134" s="23">
        <v>14559417</v>
      </c>
      <c r="J134" s="23">
        <v>0</v>
      </c>
      <c r="K134" s="22" t="s">
        <v>699</v>
      </c>
      <c r="L134" s="22" t="s">
        <v>700</v>
      </c>
      <c r="M134" s="22" t="s">
        <v>692</v>
      </c>
      <c r="N134" s="22" t="s">
        <v>693</v>
      </c>
      <c r="O134" s="22" t="s">
        <v>694</v>
      </c>
      <c r="P134" s="22" t="s">
        <v>695</v>
      </c>
      <c r="Q134" s="22" t="str">
        <f t="shared" si="3"/>
        <v>TBK</v>
      </c>
      <c r="R134" t="str">
        <f t="shared" si="4"/>
        <v>SunPonte</v>
      </c>
      <c r="S134" s="32" t="s">
        <v>3125</v>
      </c>
      <c r="T134" s="8">
        <f t="shared" si="5"/>
        <v>4</v>
      </c>
      <c r="U134">
        <v>641</v>
      </c>
      <c r="W134" t="s">
        <v>369</v>
      </c>
    </row>
    <row r="135" spans="1:23" hidden="1" x14ac:dyDescent="0.25">
      <c r="A135" s="21">
        <v>45406</v>
      </c>
      <c r="B135" s="21">
        <v>45406</v>
      </c>
      <c r="C135" s="22" t="s">
        <v>771</v>
      </c>
      <c r="D135" s="22" t="s">
        <v>772</v>
      </c>
      <c r="E135" s="22" t="s">
        <v>513</v>
      </c>
      <c r="F135" s="22" t="s">
        <v>691</v>
      </c>
      <c r="G135" s="23">
        <v>555556</v>
      </c>
      <c r="H135" s="23">
        <v>0</v>
      </c>
      <c r="I135" s="23">
        <v>15114973</v>
      </c>
      <c r="J135" s="23">
        <v>0</v>
      </c>
      <c r="K135" s="22" t="s">
        <v>773</v>
      </c>
      <c r="L135" s="22" t="s">
        <v>774</v>
      </c>
      <c r="M135" s="22" t="s">
        <v>692</v>
      </c>
      <c r="N135" s="22" t="s">
        <v>693</v>
      </c>
      <c r="O135" s="22" t="s">
        <v>694</v>
      </c>
      <c r="P135" s="22" t="s">
        <v>695</v>
      </c>
      <c r="Q135" s="22" t="str">
        <f t="shared" ref="Q135:Q198" si="6">IFERROR(LEFT(N135,FIND("_",N135)-1),"")</f>
        <v>TBK</v>
      </c>
      <c r="R135" t="str">
        <f t="shared" ref="R135:R198" si="7">IFERROR(RIGHT(N135,LEN(N135)-FIND("_",N135)),"")</f>
        <v>SunPonte</v>
      </c>
      <c r="S135" s="32" t="s">
        <v>3125</v>
      </c>
      <c r="T135" s="8">
        <f t="shared" ref="T135:T198" si="8">+MONTH(A135)</f>
        <v>4</v>
      </c>
      <c r="U135">
        <v>641</v>
      </c>
      <c r="W135" t="s">
        <v>369</v>
      </c>
    </row>
    <row r="136" spans="1:23" hidden="1" x14ac:dyDescent="0.25">
      <c r="A136" s="21">
        <v>45406</v>
      </c>
      <c r="B136" s="21">
        <v>45406</v>
      </c>
      <c r="C136" s="22" t="s">
        <v>771</v>
      </c>
      <c r="D136" s="22" t="s">
        <v>775</v>
      </c>
      <c r="E136" s="22" t="s">
        <v>513</v>
      </c>
      <c r="F136" s="22" t="s">
        <v>691</v>
      </c>
      <c r="G136" s="23">
        <v>555556</v>
      </c>
      <c r="H136" s="23">
        <v>0</v>
      </c>
      <c r="I136" s="23">
        <v>15670529</v>
      </c>
      <c r="J136" s="23">
        <v>0</v>
      </c>
      <c r="K136" s="22" t="s">
        <v>736</v>
      </c>
      <c r="L136" s="22" t="s">
        <v>737</v>
      </c>
      <c r="M136" s="22" t="s">
        <v>692</v>
      </c>
      <c r="N136" s="22" t="s">
        <v>693</v>
      </c>
      <c r="O136" s="22" t="s">
        <v>694</v>
      </c>
      <c r="P136" s="22" t="s">
        <v>695</v>
      </c>
      <c r="Q136" s="22" t="str">
        <f t="shared" si="6"/>
        <v>TBK</v>
      </c>
      <c r="R136" t="str">
        <f t="shared" si="7"/>
        <v>SunPonte</v>
      </c>
      <c r="S136" s="32" t="s">
        <v>3125</v>
      </c>
      <c r="T136" s="8">
        <f t="shared" si="8"/>
        <v>4</v>
      </c>
      <c r="U136">
        <v>641</v>
      </c>
      <c r="W136" t="s">
        <v>369</v>
      </c>
    </row>
    <row r="137" spans="1:23" hidden="1" x14ac:dyDescent="0.25">
      <c r="A137" s="21">
        <v>45406</v>
      </c>
      <c r="B137" s="21">
        <v>45406</v>
      </c>
      <c r="C137" s="22" t="s">
        <v>771</v>
      </c>
      <c r="D137" s="22" t="s">
        <v>775</v>
      </c>
      <c r="E137" s="22" t="s">
        <v>513</v>
      </c>
      <c r="F137" s="22" t="s">
        <v>691</v>
      </c>
      <c r="G137" s="23">
        <v>555556</v>
      </c>
      <c r="H137" s="23">
        <v>0</v>
      </c>
      <c r="I137" s="23">
        <v>16226085</v>
      </c>
      <c r="J137" s="23">
        <v>0</v>
      </c>
      <c r="K137" s="22" t="s">
        <v>736</v>
      </c>
      <c r="L137" s="22" t="s">
        <v>737</v>
      </c>
      <c r="M137" s="22" t="s">
        <v>692</v>
      </c>
      <c r="N137" s="22" t="s">
        <v>693</v>
      </c>
      <c r="O137" s="22" t="s">
        <v>694</v>
      </c>
      <c r="P137" s="22" t="s">
        <v>695</v>
      </c>
      <c r="Q137" s="22" t="str">
        <f t="shared" si="6"/>
        <v>TBK</v>
      </c>
      <c r="R137" t="str">
        <f t="shared" si="7"/>
        <v>SunPonte</v>
      </c>
      <c r="S137" s="32" t="s">
        <v>3125</v>
      </c>
      <c r="T137" s="8">
        <f t="shared" si="8"/>
        <v>4</v>
      </c>
      <c r="U137">
        <v>641</v>
      </c>
      <c r="W137" t="s">
        <v>369</v>
      </c>
    </row>
    <row r="138" spans="1:23" hidden="1" x14ac:dyDescent="0.25">
      <c r="A138" s="21">
        <v>45406</v>
      </c>
      <c r="B138" s="21">
        <v>45406</v>
      </c>
      <c r="C138" s="22" t="s">
        <v>771</v>
      </c>
      <c r="D138" s="22" t="s">
        <v>776</v>
      </c>
      <c r="E138" s="22" t="s">
        <v>513</v>
      </c>
      <c r="F138" s="22" t="s">
        <v>691</v>
      </c>
      <c r="G138" s="23">
        <v>555556</v>
      </c>
      <c r="H138" s="23">
        <v>0</v>
      </c>
      <c r="I138" s="23">
        <v>16781641</v>
      </c>
      <c r="J138" s="23">
        <v>0</v>
      </c>
      <c r="K138" s="22" t="s">
        <v>777</v>
      </c>
      <c r="L138" s="22" t="s">
        <v>778</v>
      </c>
      <c r="M138" s="22" t="s">
        <v>692</v>
      </c>
      <c r="N138" s="22" t="s">
        <v>693</v>
      </c>
      <c r="O138" s="22" t="s">
        <v>694</v>
      </c>
      <c r="P138" s="22" t="s">
        <v>695</v>
      </c>
      <c r="Q138" s="22" t="str">
        <f t="shared" si="6"/>
        <v>TBK</v>
      </c>
      <c r="R138" t="str">
        <f t="shared" si="7"/>
        <v>SunPonte</v>
      </c>
      <c r="S138" s="32" t="s">
        <v>3125</v>
      </c>
      <c r="T138" s="8">
        <f t="shared" si="8"/>
        <v>4</v>
      </c>
      <c r="U138">
        <v>641</v>
      </c>
      <c r="W138" t="s">
        <v>369</v>
      </c>
    </row>
    <row r="139" spans="1:23" hidden="1" x14ac:dyDescent="0.25">
      <c r="A139" s="21">
        <v>45412</v>
      </c>
      <c r="B139" s="21">
        <v>45412</v>
      </c>
      <c r="C139" s="22" t="s">
        <v>779</v>
      </c>
      <c r="D139" s="22" t="s">
        <v>780</v>
      </c>
      <c r="E139" s="22" t="s">
        <v>513</v>
      </c>
      <c r="F139" s="22" t="s">
        <v>620</v>
      </c>
      <c r="G139" s="23">
        <v>120000</v>
      </c>
      <c r="H139" s="23">
        <v>0</v>
      </c>
      <c r="I139" s="23">
        <v>0</v>
      </c>
      <c r="J139" s="23">
        <v>143378902</v>
      </c>
      <c r="K139" s="22"/>
      <c r="L139" s="22"/>
      <c r="M139" s="22" t="s">
        <v>621</v>
      </c>
      <c r="N139" s="22" t="s">
        <v>518</v>
      </c>
      <c r="O139" s="22"/>
      <c r="P139" s="22" t="s">
        <v>529</v>
      </c>
      <c r="Q139" s="22" t="str">
        <f t="shared" si="6"/>
        <v/>
      </c>
      <c r="R139" t="str">
        <f t="shared" si="7"/>
        <v>Chung</v>
      </c>
      <c r="S139" s="32" t="s">
        <v>3118</v>
      </c>
      <c r="T139" s="8">
        <f t="shared" si="8"/>
        <v>4</v>
      </c>
      <c r="U139">
        <v>641</v>
      </c>
      <c r="W139" t="s">
        <v>369</v>
      </c>
    </row>
    <row r="140" spans="1:23" hidden="1" x14ac:dyDescent="0.25">
      <c r="A140" s="21">
        <v>45412</v>
      </c>
      <c r="B140" s="21">
        <v>45412</v>
      </c>
      <c r="C140" s="22" t="s">
        <v>779</v>
      </c>
      <c r="D140" s="22" t="s">
        <v>781</v>
      </c>
      <c r="E140" s="22" t="s">
        <v>513</v>
      </c>
      <c r="F140" s="22" t="s">
        <v>620</v>
      </c>
      <c r="G140" s="23">
        <v>324000</v>
      </c>
      <c r="H140" s="23">
        <v>0</v>
      </c>
      <c r="I140" s="23">
        <v>0</v>
      </c>
      <c r="J140" s="23">
        <v>143054902</v>
      </c>
      <c r="K140" s="22"/>
      <c r="L140" s="22"/>
      <c r="M140" s="22" t="s">
        <v>621</v>
      </c>
      <c r="N140" s="22" t="s">
        <v>518</v>
      </c>
      <c r="O140" s="22"/>
      <c r="P140" s="22" t="s">
        <v>558</v>
      </c>
      <c r="Q140" s="22" t="str">
        <f t="shared" si="6"/>
        <v/>
      </c>
      <c r="R140" t="str">
        <f t="shared" si="7"/>
        <v>Chung</v>
      </c>
      <c r="S140" s="32" t="s">
        <v>3118</v>
      </c>
      <c r="T140" s="8">
        <f t="shared" si="8"/>
        <v>4</v>
      </c>
      <c r="U140">
        <v>641</v>
      </c>
      <c r="W140" t="s">
        <v>369</v>
      </c>
    </row>
    <row r="141" spans="1:23" hidden="1" x14ac:dyDescent="0.25">
      <c r="A141" s="21">
        <v>45412</v>
      </c>
      <c r="B141" s="21">
        <v>45412</v>
      </c>
      <c r="C141" s="22" t="s">
        <v>782</v>
      </c>
      <c r="D141" s="22" t="s">
        <v>783</v>
      </c>
      <c r="E141" s="22" t="s">
        <v>513</v>
      </c>
      <c r="F141" s="22" t="s">
        <v>603</v>
      </c>
      <c r="G141" s="23">
        <v>77715791</v>
      </c>
      <c r="H141" s="23">
        <v>0</v>
      </c>
      <c r="I141" s="23">
        <v>0</v>
      </c>
      <c r="J141" s="23">
        <v>65339111</v>
      </c>
      <c r="K141" s="22"/>
      <c r="L141" s="22"/>
      <c r="M141" s="22" t="s">
        <v>604</v>
      </c>
      <c r="N141" s="22" t="s">
        <v>518</v>
      </c>
      <c r="O141" s="22"/>
      <c r="P141" s="22" t="s">
        <v>529</v>
      </c>
      <c r="Q141" s="22" t="str">
        <f t="shared" si="6"/>
        <v/>
      </c>
      <c r="R141" t="str">
        <f t="shared" si="7"/>
        <v>Chung</v>
      </c>
      <c r="S141" s="32" t="s">
        <v>3118</v>
      </c>
      <c r="T141" s="8">
        <f t="shared" si="8"/>
        <v>4</v>
      </c>
      <c r="U141">
        <v>641</v>
      </c>
      <c r="W141" t="s">
        <v>369</v>
      </c>
    </row>
    <row r="142" spans="1:23" hidden="1" x14ac:dyDescent="0.25">
      <c r="A142" s="21">
        <v>45412</v>
      </c>
      <c r="B142" s="21">
        <v>45412</v>
      </c>
      <c r="C142" s="22" t="s">
        <v>782</v>
      </c>
      <c r="D142" s="22" t="s">
        <v>784</v>
      </c>
      <c r="E142" s="22" t="s">
        <v>513</v>
      </c>
      <c r="F142" s="22" t="s">
        <v>603</v>
      </c>
      <c r="G142" s="23">
        <v>52327445</v>
      </c>
      <c r="H142" s="23">
        <v>0</v>
      </c>
      <c r="I142" s="23">
        <v>0</v>
      </c>
      <c r="J142" s="23">
        <v>13011666</v>
      </c>
      <c r="K142" s="22"/>
      <c r="L142" s="22"/>
      <c r="M142" s="22" t="s">
        <v>604</v>
      </c>
      <c r="N142" s="22" t="s">
        <v>518</v>
      </c>
      <c r="O142" s="22"/>
      <c r="P142" s="22" t="s">
        <v>529</v>
      </c>
      <c r="Q142" s="22" t="str">
        <f t="shared" si="6"/>
        <v/>
      </c>
      <c r="R142" t="str">
        <f t="shared" si="7"/>
        <v>Chung</v>
      </c>
      <c r="S142" s="32" t="s">
        <v>3118</v>
      </c>
      <c r="T142" s="8">
        <f t="shared" si="8"/>
        <v>4</v>
      </c>
      <c r="U142">
        <v>641</v>
      </c>
      <c r="W142" t="s">
        <v>369</v>
      </c>
    </row>
    <row r="143" spans="1:23" hidden="1" x14ac:dyDescent="0.25">
      <c r="A143" s="21">
        <v>45412</v>
      </c>
      <c r="B143" s="21">
        <v>45412</v>
      </c>
      <c r="C143" s="22" t="s">
        <v>782</v>
      </c>
      <c r="D143" s="22" t="s">
        <v>785</v>
      </c>
      <c r="E143" s="22" t="s">
        <v>513</v>
      </c>
      <c r="F143" s="22" t="s">
        <v>603</v>
      </c>
      <c r="G143" s="23">
        <v>1611700</v>
      </c>
      <c r="H143" s="23">
        <v>0</v>
      </c>
      <c r="I143" s="23">
        <v>0</v>
      </c>
      <c r="J143" s="23">
        <v>11399966</v>
      </c>
      <c r="K143" s="22"/>
      <c r="L143" s="22"/>
      <c r="M143" s="22" t="s">
        <v>604</v>
      </c>
      <c r="N143" s="22" t="s">
        <v>518</v>
      </c>
      <c r="O143" s="22"/>
      <c r="P143" s="22" t="s">
        <v>607</v>
      </c>
      <c r="Q143" s="22" t="str">
        <f t="shared" si="6"/>
        <v/>
      </c>
      <c r="R143" t="str">
        <f t="shared" si="7"/>
        <v>Chung</v>
      </c>
      <c r="S143" s="32" t="s">
        <v>3118</v>
      </c>
      <c r="T143" s="8">
        <f t="shared" si="8"/>
        <v>4</v>
      </c>
      <c r="U143">
        <v>641</v>
      </c>
      <c r="W143" t="s">
        <v>369</v>
      </c>
    </row>
    <row r="144" spans="1:23" hidden="1" x14ac:dyDescent="0.25">
      <c r="A144" s="21">
        <v>45412</v>
      </c>
      <c r="B144" s="21">
        <v>45412</v>
      </c>
      <c r="C144" s="22" t="s">
        <v>786</v>
      </c>
      <c r="D144" s="22" t="s">
        <v>787</v>
      </c>
      <c r="E144" s="22" t="s">
        <v>513</v>
      </c>
      <c r="F144" s="22" t="s">
        <v>610</v>
      </c>
      <c r="G144" s="23">
        <v>1050000</v>
      </c>
      <c r="H144" s="23">
        <v>0</v>
      </c>
      <c r="I144" s="23">
        <v>0</v>
      </c>
      <c r="J144" s="23">
        <v>10349966</v>
      </c>
      <c r="K144" s="22"/>
      <c r="L144" s="22"/>
      <c r="M144" s="22" t="s">
        <v>604</v>
      </c>
      <c r="N144" s="22" t="s">
        <v>518</v>
      </c>
      <c r="O144" s="22"/>
      <c r="P144" s="22" t="s">
        <v>529</v>
      </c>
      <c r="Q144" s="22" t="str">
        <f t="shared" si="6"/>
        <v/>
      </c>
      <c r="R144" t="str">
        <f t="shared" si="7"/>
        <v>Chung</v>
      </c>
      <c r="S144" s="32" t="s">
        <v>3118</v>
      </c>
      <c r="T144" s="8">
        <f t="shared" si="8"/>
        <v>4</v>
      </c>
      <c r="U144">
        <v>641</v>
      </c>
      <c r="W144" t="s">
        <v>369</v>
      </c>
    </row>
    <row r="145" spans="1:23" hidden="1" x14ac:dyDescent="0.25">
      <c r="A145" s="21">
        <v>45412</v>
      </c>
      <c r="B145" s="21">
        <v>45412</v>
      </c>
      <c r="C145" s="22" t="s">
        <v>786</v>
      </c>
      <c r="D145" s="22" t="s">
        <v>788</v>
      </c>
      <c r="E145" s="22" t="s">
        <v>513</v>
      </c>
      <c r="F145" s="22" t="s">
        <v>612</v>
      </c>
      <c r="G145" s="23">
        <v>180000</v>
      </c>
      <c r="H145" s="23">
        <v>0</v>
      </c>
      <c r="I145" s="23">
        <v>0</v>
      </c>
      <c r="J145" s="23">
        <v>10169966</v>
      </c>
      <c r="K145" s="22"/>
      <c r="L145" s="22"/>
      <c r="M145" s="22" t="s">
        <v>604</v>
      </c>
      <c r="N145" s="22" t="s">
        <v>518</v>
      </c>
      <c r="O145" s="22"/>
      <c r="P145" s="22" t="s">
        <v>529</v>
      </c>
      <c r="Q145" s="22" t="str">
        <f t="shared" si="6"/>
        <v/>
      </c>
      <c r="R145" t="str">
        <f t="shared" si="7"/>
        <v>Chung</v>
      </c>
      <c r="S145" s="32" t="s">
        <v>3118</v>
      </c>
      <c r="T145" s="8">
        <f t="shared" si="8"/>
        <v>4</v>
      </c>
      <c r="U145">
        <v>641</v>
      </c>
      <c r="W145" t="s">
        <v>369</v>
      </c>
    </row>
    <row r="146" spans="1:23" hidden="1" x14ac:dyDescent="0.25">
      <c r="A146" s="21">
        <v>45412</v>
      </c>
      <c r="B146" s="21">
        <v>45412</v>
      </c>
      <c r="C146" s="22" t="s">
        <v>786</v>
      </c>
      <c r="D146" s="22" t="s">
        <v>789</v>
      </c>
      <c r="E146" s="22" t="s">
        <v>513</v>
      </c>
      <c r="F146" s="22" t="s">
        <v>614</v>
      </c>
      <c r="G146" s="23">
        <v>60000</v>
      </c>
      <c r="H146" s="23">
        <v>0</v>
      </c>
      <c r="I146" s="23">
        <v>0</v>
      </c>
      <c r="J146" s="23">
        <v>10109966</v>
      </c>
      <c r="K146" s="22"/>
      <c r="L146" s="22"/>
      <c r="M146" s="22" t="s">
        <v>604</v>
      </c>
      <c r="N146" s="22" t="s">
        <v>518</v>
      </c>
      <c r="O146" s="22"/>
      <c r="P146" s="22" t="s">
        <v>529</v>
      </c>
      <c r="Q146" s="22" t="str">
        <f t="shared" si="6"/>
        <v/>
      </c>
      <c r="R146" t="str">
        <f t="shared" si="7"/>
        <v>Chung</v>
      </c>
      <c r="S146" s="32" t="s">
        <v>3118</v>
      </c>
      <c r="T146" s="8">
        <f t="shared" si="8"/>
        <v>4</v>
      </c>
      <c r="U146">
        <v>641</v>
      </c>
      <c r="W146" t="s">
        <v>369</v>
      </c>
    </row>
    <row r="147" spans="1:23" hidden="1" x14ac:dyDescent="0.25">
      <c r="A147" s="21">
        <v>45412</v>
      </c>
      <c r="B147" s="21">
        <v>45412</v>
      </c>
      <c r="C147" s="22" t="s">
        <v>786</v>
      </c>
      <c r="D147" s="22" t="s">
        <v>790</v>
      </c>
      <c r="E147" s="22" t="s">
        <v>513</v>
      </c>
      <c r="F147" s="22" t="s">
        <v>610</v>
      </c>
      <c r="G147" s="23">
        <v>2835000</v>
      </c>
      <c r="H147" s="23">
        <v>0</v>
      </c>
      <c r="I147" s="23">
        <v>0</v>
      </c>
      <c r="J147" s="23">
        <v>7274966</v>
      </c>
      <c r="K147" s="22"/>
      <c r="L147" s="22"/>
      <c r="M147" s="22" t="s">
        <v>604</v>
      </c>
      <c r="N147" s="22" t="s">
        <v>518</v>
      </c>
      <c r="O147" s="22"/>
      <c r="P147" s="22" t="s">
        <v>558</v>
      </c>
      <c r="Q147" s="22" t="str">
        <f t="shared" si="6"/>
        <v/>
      </c>
      <c r="R147" t="str">
        <f t="shared" si="7"/>
        <v>Chung</v>
      </c>
      <c r="S147" s="32" t="s">
        <v>3118</v>
      </c>
      <c r="T147" s="8">
        <f t="shared" si="8"/>
        <v>4</v>
      </c>
      <c r="U147">
        <v>641</v>
      </c>
      <c r="W147" t="s">
        <v>369</v>
      </c>
    </row>
    <row r="148" spans="1:23" hidden="1" x14ac:dyDescent="0.25">
      <c r="A148" s="21">
        <v>45412</v>
      </c>
      <c r="B148" s="21">
        <v>45412</v>
      </c>
      <c r="C148" s="22" t="s">
        <v>786</v>
      </c>
      <c r="D148" s="22" t="s">
        <v>791</v>
      </c>
      <c r="E148" s="22" t="s">
        <v>513</v>
      </c>
      <c r="F148" s="22" t="s">
        <v>612</v>
      </c>
      <c r="G148" s="23">
        <v>486000</v>
      </c>
      <c r="H148" s="23">
        <v>0</v>
      </c>
      <c r="I148" s="23">
        <v>0</v>
      </c>
      <c r="J148" s="23">
        <v>6788966</v>
      </c>
      <c r="K148" s="22"/>
      <c r="L148" s="22"/>
      <c r="M148" s="22" t="s">
        <v>604</v>
      </c>
      <c r="N148" s="22" t="s">
        <v>518</v>
      </c>
      <c r="O148" s="22"/>
      <c r="P148" s="22" t="s">
        <v>558</v>
      </c>
      <c r="Q148" s="22" t="str">
        <f t="shared" si="6"/>
        <v/>
      </c>
      <c r="R148" t="str">
        <f t="shared" si="7"/>
        <v>Chung</v>
      </c>
      <c r="S148" s="32" t="s">
        <v>3118</v>
      </c>
      <c r="T148" s="8">
        <f t="shared" si="8"/>
        <v>4</v>
      </c>
      <c r="U148">
        <v>641</v>
      </c>
      <c r="W148" t="s">
        <v>369</v>
      </c>
    </row>
    <row r="149" spans="1:23" hidden="1" x14ac:dyDescent="0.25">
      <c r="A149" s="21">
        <v>45412</v>
      </c>
      <c r="B149" s="21">
        <v>45412</v>
      </c>
      <c r="C149" s="22" t="s">
        <v>786</v>
      </c>
      <c r="D149" s="22" t="s">
        <v>792</v>
      </c>
      <c r="E149" s="22" t="s">
        <v>513</v>
      </c>
      <c r="F149" s="22" t="s">
        <v>614</v>
      </c>
      <c r="G149" s="23">
        <v>162000</v>
      </c>
      <c r="H149" s="23">
        <v>0</v>
      </c>
      <c r="I149" s="23">
        <v>0</v>
      </c>
      <c r="J149" s="23">
        <v>6626966</v>
      </c>
      <c r="K149" s="22"/>
      <c r="L149" s="22"/>
      <c r="M149" s="22" t="s">
        <v>604</v>
      </c>
      <c r="N149" s="22" t="s">
        <v>518</v>
      </c>
      <c r="O149" s="22"/>
      <c r="P149" s="22" t="s">
        <v>558</v>
      </c>
      <c r="Q149" s="22" t="str">
        <f t="shared" si="6"/>
        <v/>
      </c>
      <c r="R149" t="str">
        <f t="shared" si="7"/>
        <v>Chung</v>
      </c>
      <c r="S149" s="32" t="s">
        <v>3118</v>
      </c>
      <c r="T149" s="8">
        <f t="shared" si="8"/>
        <v>4</v>
      </c>
      <c r="U149">
        <v>641</v>
      </c>
      <c r="W149" t="s">
        <v>369</v>
      </c>
    </row>
    <row r="150" spans="1:23" hidden="1" x14ac:dyDescent="0.25">
      <c r="A150" s="21">
        <v>45412</v>
      </c>
      <c r="B150" s="21">
        <v>45412</v>
      </c>
      <c r="C150" s="22" t="s">
        <v>793</v>
      </c>
      <c r="D150" s="22" t="s">
        <v>794</v>
      </c>
      <c r="E150" s="22" t="s">
        <v>513</v>
      </c>
      <c r="F150" s="22" t="s">
        <v>625</v>
      </c>
      <c r="G150" s="23">
        <v>2569166</v>
      </c>
      <c r="H150" s="23">
        <v>0</v>
      </c>
      <c r="I150" s="23">
        <v>0</v>
      </c>
      <c r="J150" s="23">
        <v>4057800</v>
      </c>
      <c r="K150" s="22"/>
      <c r="L150" s="22"/>
      <c r="M150" s="22" t="s">
        <v>626</v>
      </c>
      <c r="N150" s="22" t="s">
        <v>518</v>
      </c>
      <c r="O150" s="22"/>
      <c r="P150" s="22" t="s">
        <v>627</v>
      </c>
      <c r="Q150" s="22" t="str">
        <f t="shared" si="6"/>
        <v/>
      </c>
      <c r="R150" t="str">
        <f t="shared" si="7"/>
        <v>Chung</v>
      </c>
      <c r="S150" s="8" t="s">
        <v>3124</v>
      </c>
      <c r="T150" s="8">
        <f t="shared" si="8"/>
        <v>4</v>
      </c>
      <c r="U150">
        <v>641</v>
      </c>
      <c r="W150" t="s">
        <v>369</v>
      </c>
    </row>
    <row r="151" spans="1:23" hidden="1" x14ac:dyDescent="0.25">
      <c r="A151" s="21">
        <v>45412</v>
      </c>
      <c r="B151" s="21">
        <v>45412</v>
      </c>
      <c r="C151" s="22" t="s">
        <v>793</v>
      </c>
      <c r="D151" s="22" t="s">
        <v>794</v>
      </c>
      <c r="E151" s="22" t="s">
        <v>513</v>
      </c>
      <c r="F151" s="22" t="s">
        <v>625</v>
      </c>
      <c r="G151" s="23">
        <v>1173987</v>
      </c>
      <c r="H151" s="23">
        <v>0</v>
      </c>
      <c r="I151" s="23">
        <v>0</v>
      </c>
      <c r="J151" s="23">
        <v>2883813</v>
      </c>
      <c r="K151" s="22"/>
      <c r="L151" s="22"/>
      <c r="M151" s="22" t="s">
        <v>626</v>
      </c>
      <c r="N151" s="22" t="s">
        <v>518</v>
      </c>
      <c r="O151" s="22"/>
      <c r="P151" s="22" t="s">
        <v>558</v>
      </c>
      <c r="Q151" s="22" t="str">
        <f t="shared" si="6"/>
        <v/>
      </c>
      <c r="R151" t="str">
        <f t="shared" si="7"/>
        <v>Chung</v>
      </c>
      <c r="S151" s="8" t="s">
        <v>3124</v>
      </c>
      <c r="T151" s="8">
        <f t="shared" si="8"/>
        <v>4</v>
      </c>
      <c r="U151">
        <v>641</v>
      </c>
      <c r="W151" t="s">
        <v>369</v>
      </c>
    </row>
    <row r="152" spans="1:23" hidden="1" x14ac:dyDescent="0.25">
      <c r="A152" s="21">
        <v>45412</v>
      </c>
      <c r="B152" s="21">
        <v>45412</v>
      </c>
      <c r="C152" s="22" t="s">
        <v>793</v>
      </c>
      <c r="D152" s="22" t="s">
        <v>794</v>
      </c>
      <c r="E152" s="22" t="s">
        <v>513</v>
      </c>
      <c r="F152" s="22" t="s">
        <v>625</v>
      </c>
      <c r="G152" s="23">
        <v>707045</v>
      </c>
      <c r="H152" s="23">
        <v>0</v>
      </c>
      <c r="I152" s="23">
        <v>0</v>
      </c>
      <c r="J152" s="23">
        <v>2176768</v>
      </c>
      <c r="K152" s="22"/>
      <c r="L152" s="22"/>
      <c r="M152" s="22" t="s">
        <v>626</v>
      </c>
      <c r="N152" s="22" t="s">
        <v>518</v>
      </c>
      <c r="O152" s="22"/>
      <c r="P152" s="22" t="s">
        <v>628</v>
      </c>
      <c r="Q152" s="22" t="str">
        <f t="shared" si="6"/>
        <v/>
      </c>
      <c r="R152" t="str">
        <f t="shared" si="7"/>
        <v>Chung</v>
      </c>
      <c r="S152" s="8" t="s">
        <v>3124</v>
      </c>
      <c r="T152" s="8">
        <f t="shared" si="8"/>
        <v>4</v>
      </c>
      <c r="U152">
        <v>641</v>
      </c>
      <c r="W152" t="s">
        <v>369</v>
      </c>
    </row>
    <row r="153" spans="1:23" hidden="1" x14ac:dyDescent="0.25">
      <c r="A153" s="21">
        <v>45412</v>
      </c>
      <c r="B153" s="21">
        <v>45412</v>
      </c>
      <c r="C153" s="22" t="s">
        <v>793</v>
      </c>
      <c r="D153" s="22" t="s">
        <v>794</v>
      </c>
      <c r="E153" s="22" t="s">
        <v>513</v>
      </c>
      <c r="F153" s="22" t="s">
        <v>625</v>
      </c>
      <c r="G153" s="23">
        <v>2176768</v>
      </c>
      <c r="H153" s="23">
        <v>0</v>
      </c>
      <c r="I153" s="23">
        <v>0</v>
      </c>
      <c r="J153" s="23">
        <v>0</v>
      </c>
      <c r="K153" s="22"/>
      <c r="L153" s="22"/>
      <c r="M153" s="22" t="s">
        <v>626</v>
      </c>
      <c r="N153" s="22" t="s">
        <v>518</v>
      </c>
      <c r="O153" s="22"/>
      <c r="P153" s="22" t="s">
        <v>529</v>
      </c>
      <c r="Q153" s="22" t="str">
        <f t="shared" si="6"/>
        <v/>
      </c>
      <c r="R153" t="str">
        <f t="shared" si="7"/>
        <v>Chung</v>
      </c>
      <c r="S153" s="8" t="s">
        <v>3124</v>
      </c>
      <c r="T153" s="8">
        <f t="shared" si="8"/>
        <v>4</v>
      </c>
      <c r="U153">
        <v>641</v>
      </c>
      <c r="W153" t="s">
        <v>369</v>
      </c>
    </row>
    <row r="154" spans="1:23" hidden="1" x14ac:dyDescent="0.25">
      <c r="A154" s="21">
        <v>45413</v>
      </c>
      <c r="B154" s="21">
        <v>45413</v>
      </c>
      <c r="C154" s="22" t="s">
        <v>795</v>
      </c>
      <c r="D154" s="22" t="s">
        <v>677</v>
      </c>
      <c r="E154" s="22" t="s">
        <v>513</v>
      </c>
      <c r="F154" s="22" t="s">
        <v>549</v>
      </c>
      <c r="G154" s="23">
        <v>367921720</v>
      </c>
      <c r="H154" s="23">
        <v>0</v>
      </c>
      <c r="I154" s="23">
        <v>367921720</v>
      </c>
      <c r="J154" s="23">
        <v>0</v>
      </c>
      <c r="K154" s="22" t="s">
        <v>590</v>
      </c>
      <c r="L154" s="22" t="s">
        <v>591</v>
      </c>
      <c r="M154" s="22" t="s">
        <v>592</v>
      </c>
      <c r="N154" s="22" t="s">
        <v>543</v>
      </c>
      <c r="O154" s="22"/>
      <c r="P154" s="22" t="s">
        <v>573</v>
      </c>
      <c r="Q154" s="22" t="str">
        <f t="shared" si="6"/>
        <v/>
      </c>
      <c r="R154" t="str">
        <f t="shared" si="7"/>
        <v>Sun Cosmo</v>
      </c>
      <c r="S154" s="8" t="s">
        <v>3120</v>
      </c>
      <c r="T154" s="8">
        <f t="shared" si="8"/>
        <v>5</v>
      </c>
      <c r="U154">
        <v>641</v>
      </c>
      <c r="W154" t="s">
        <v>369</v>
      </c>
    </row>
    <row r="155" spans="1:23" hidden="1" x14ac:dyDescent="0.25">
      <c r="A155" s="21">
        <v>45413</v>
      </c>
      <c r="B155" s="21">
        <v>45413</v>
      </c>
      <c r="C155" s="22" t="s">
        <v>796</v>
      </c>
      <c r="D155" s="22" t="s">
        <v>520</v>
      </c>
      <c r="E155" s="22" t="s">
        <v>513</v>
      </c>
      <c r="F155" s="22" t="s">
        <v>521</v>
      </c>
      <c r="G155" s="23">
        <v>3660121</v>
      </c>
      <c r="H155" s="23">
        <v>0</v>
      </c>
      <c r="I155" s="23">
        <v>371581841</v>
      </c>
      <c r="J155" s="23">
        <v>0</v>
      </c>
      <c r="K155" s="22" t="s">
        <v>522</v>
      </c>
      <c r="L155" s="22" t="s">
        <v>523</v>
      </c>
      <c r="M155" s="22" t="s">
        <v>524</v>
      </c>
      <c r="N155" s="22" t="s">
        <v>518</v>
      </c>
      <c r="O155" s="22"/>
      <c r="P155" s="22"/>
      <c r="Q155" s="22" t="str">
        <f t="shared" si="6"/>
        <v/>
      </c>
      <c r="R155" t="str">
        <f t="shared" si="7"/>
        <v>Chung</v>
      </c>
      <c r="S155" s="32" t="s">
        <v>3123</v>
      </c>
      <c r="T155" s="8">
        <f t="shared" si="8"/>
        <v>5</v>
      </c>
      <c r="U155">
        <v>641</v>
      </c>
      <c r="W155" t="s">
        <v>369</v>
      </c>
    </row>
    <row r="156" spans="1:23" hidden="1" x14ac:dyDescent="0.25">
      <c r="A156" s="21">
        <v>45414</v>
      </c>
      <c r="B156" s="21">
        <v>45414</v>
      </c>
      <c r="C156" s="22" t="s">
        <v>797</v>
      </c>
      <c r="D156" s="22" t="s">
        <v>526</v>
      </c>
      <c r="E156" s="22" t="s">
        <v>513</v>
      </c>
      <c r="F156" s="22" t="s">
        <v>521</v>
      </c>
      <c r="G156" s="23">
        <v>20296</v>
      </c>
      <c r="H156" s="23">
        <v>0</v>
      </c>
      <c r="I156" s="23">
        <v>371602137</v>
      </c>
      <c r="J156" s="23">
        <v>0</v>
      </c>
      <c r="K156" s="22" t="s">
        <v>527</v>
      </c>
      <c r="L156" s="22" t="s">
        <v>528</v>
      </c>
      <c r="M156" s="22" t="s">
        <v>524</v>
      </c>
      <c r="N156" s="22" t="s">
        <v>518</v>
      </c>
      <c r="O156" s="22"/>
      <c r="P156" s="22" t="s">
        <v>529</v>
      </c>
      <c r="Q156" s="22" t="str">
        <f t="shared" si="6"/>
        <v/>
      </c>
      <c r="R156" t="str">
        <f t="shared" si="7"/>
        <v>Chung</v>
      </c>
      <c r="S156" s="32" t="s">
        <v>3123</v>
      </c>
      <c r="T156" s="8">
        <f t="shared" si="8"/>
        <v>5</v>
      </c>
      <c r="U156">
        <v>641</v>
      </c>
      <c r="W156" t="s">
        <v>369</v>
      </c>
    </row>
    <row r="157" spans="1:23" hidden="1" x14ac:dyDescent="0.25">
      <c r="A157" s="21">
        <v>45418</v>
      </c>
      <c r="B157" s="21">
        <v>45418</v>
      </c>
      <c r="C157" s="22" t="s">
        <v>798</v>
      </c>
      <c r="D157" s="22" t="s">
        <v>799</v>
      </c>
      <c r="E157" s="22" t="s">
        <v>513</v>
      </c>
      <c r="F157" s="22" t="s">
        <v>549</v>
      </c>
      <c r="G157" s="23">
        <v>300000</v>
      </c>
      <c r="H157" s="23">
        <v>0</v>
      </c>
      <c r="I157" s="23">
        <v>371902137</v>
      </c>
      <c r="J157" s="23">
        <v>0</v>
      </c>
      <c r="K157" s="22" t="s">
        <v>550</v>
      </c>
      <c r="L157" s="22" t="s">
        <v>551</v>
      </c>
      <c r="M157" s="22" t="s">
        <v>552</v>
      </c>
      <c r="N157" s="22" t="s">
        <v>518</v>
      </c>
      <c r="O157" s="22" t="s">
        <v>728</v>
      </c>
      <c r="P157" s="22" t="s">
        <v>529</v>
      </c>
      <c r="Q157" s="22" t="str">
        <f t="shared" si="6"/>
        <v/>
      </c>
      <c r="R157" t="str">
        <f t="shared" si="7"/>
        <v>Chung</v>
      </c>
      <c r="S157" s="32" t="s">
        <v>3119</v>
      </c>
      <c r="T157" s="8">
        <f t="shared" si="8"/>
        <v>5</v>
      </c>
      <c r="U157">
        <v>641</v>
      </c>
      <c r="W157" t="s">
        <v>369</v>
      </c>
    </row>
    <row r="158" spans="1:23" hidden="1" x14ac:dyDescent="0.25">
      <c r="A158" s="21">
        <v>45418</v>
      </c>
      <c r="B158" s="21">
        <v>45418</v>
      </c>
      <c r="C158" s="22" t="s">
        <v>798</v>
      </c>
      <c r="D158" s="22" t="s">
        <v>800</v>
      </c>
      <c r="E158" s="22" t="s">
        <v>513</v>
      </c>
      <c r="F158" s="22" t="s">
        <v>549</v>
      </c>
      <c r="G158" s="23">
        <v>1500000</v>
      </c>
      <c r="H158" s="23">
        <v>0</v>
      </c>
      <c r="I158" s="23">
        <v>373402137</v>
      </c>
      <c r="J158" s="23">
        <v>0</v>
      </c>
      <c r="K158" s="22" t="s">
        <v>550</v>
      </c>
      <c r="L158" s="22" t="s">
        <v>551</v>
      </c>
      <c r="M158" s="22" t="s">
        <v>552</v>
      </c>
      <c r="N158" s="22" t="s">
        <v>518</v>
      </c>
      <c r="O158" s="22" t="s">
        <v>728</v>
      </c>
      <c r="P158" s="22" t="s">
        <v>529</v>
      </c>
      <c r="Q158" s="22" t="str">
        <f t="shared" si="6"/>
        <v/>
      </c>
      <c r="R158" t="str">
        <f t="shared" si="7"/>
        <v>Chung</v>
      </c>
      <c r="S158" s="32" t="s">
        <v>3119</v>
      </c>
      <c r="T158" s="8">
        <f t="shared" si="8"/>
        <v>5</v>
      </c>
      <c r="U158">
        <v>641</v>
      </c>
      <c r="W158" t="s">
        <v>369</v>
      </c>
    </row>
    <row r="159" spans="1:23" hidden="1" x14ac:dyDescent="0.25">
      <c r="A159" s="21">
        <v>45419</v>
      </c>
      <c r="B159" s="21">
        <v>45419</v>
      </c>
      <c r="C159" s="22" t="s">
        <v>801</v>
      </c>
      <c r="D159" s="22" t="s">
        <v>802</v>
      </c>
      <c r="E159" s="22" t="s">
        <v>513</v>
      </c>
      <c r="F159" s="22" t="s">
        <v>549</v>
      </c>
      <c r="G159" s="23">
        <v>1380000</v>
      </c>
      <c r="H159" s="23">
        <v>0</v>
      </c>
      <c r="I159" s="23">
        <v>374782137</v>
      </c>
      <c r="J159" s="23">
        <v>0</v>
      </c>
      <c r="K159" s="22" t="s">
        <v>803</v>
      </c>
      <c r="L159" s="22" t="s">
        <v>804</v>
      </c>
      <c r="M159" s="22" t="s">
        <v>552</v>
      </c>
      <c r="N159" s="22" t="s">
        <v>805</v>
      </c>
      <c r="O159" s="22" t="s">
        <v>806</v>
      </c>
      <c r="P159" s="22" t="s">
        <v>529</v>
      </c>
      <c r="Q159" s="22" t="str">
        <f t="shared" si="6"/>
        <v>Sun</v>
      </c>
      <c r="R159" t="str">
        <f t="shared" si="7"/>
        <v>Symphony</v>
      </c>
      <c r="S159" s="32" t="s">
        <v>3119</v>
      </c>
      <c r="T159" s="8">
        <f t="shared" si="8"/>
        <v>5</v>
      </c>
      <c r="U159">
        <v>641</v>
      </c>
      <c r="W159" t="s">
        <v>369</v>
      </c>
    </row>
    <row r="160" spans="1:23" hidden="1" x14ac:dyDescent="0.25">
      <c r="A160" s="21">
        <v>45425</v>
      </c>
      <c r="B160" s="21">
        <v>45425</v>
      </c>
      <c r="C160" s="22" t="s">
        <v>807</v>
      </c>
      <c r="D160" s="22" t="s">
        <v>808</v>
      </c>
      <c r="E160" s="22" t="s">
        <v>513</v>
      </c>
      <c r="F160" s="22" t="s">
        <v>549</v>
      </c>
      <c r="G160" s="23">
        <v>202059</v>
      </c>
      <c r="H160" s="23">
        <v>0</v>
      </c>
      <c r="I160" s="23">
        <v>374984196</v>
      </c>
      <c r="J160" s="23">
        <v>0</v>
      </c>
      <c r="K160" s="22" t="s">
        <v>580</v>
      </c>
      <c r="L160" s="22" t="s">
        <v>581</v>
      </c>
      <c r="M160" s="22" t="s">
        <v>582</v>
      </c>
      <c r="N160" s="22" t="s">
        <v>518</v>
      </c>
      <c r="O160" s="22"/>
      <c r="P160" s="22" t="s">
        <v>809</v>
      </c>
      <c r="Q160" s="22" t="str">
        <f t="shared" si="6"/>
        <v/>
      </c>
      <c r="R160" t="str">
        <f t="shared" si="7"/>
        <v>Chung</v>
      </c>
      <c r="S160" s="32" t="s">
        <v>3126</v>
      </c>
      <c r="T160" s="8">
        <f t="shared" si="8"/>
        <v>5</v>
      </c>
      <c r="U160">
        <v>641</v>
      </c>
      <c r="W160" t="s">
        <v>369</v>
      </c>
    </row>
    <row r="161" spans="1:23" hidden="1" x14ac:dyDescent="0.25">
      <c r="A161" s="21">
        <v>45427</v>
      </c>
      <c r="B161" s="21">
        <v>45427</v>
      </c>
      <c r="C161" s="22" t="s">
        <v>810</v>
      </c>
      <c r="D161" s="22" t="s">
        <v>811</v>
      </c>
      <c r="E161" s="22" t="s">
        <v>513</v>
      </c>
      <c r="F161" s="22" t="s">
        <v>549</v>
      </c>
      <c r="G161" s="23">
        <v>7906734</v>
      </c>
      <c r="H161" s="23">
        <v>0</v>
      </c>
      <c r="I161" s="23">
        <v>382890930</v>
      </c>
      <c r="J161" s="23">
        <v>0</v>
      </c>
      <c r="K161" s="22" t="s">
        <v>812</v>
      </c>
      <c r="L161" s="22" t="s">
        <v>813</v>
      </c>
      <c r="M161" s="22" t="s">
        <v>814</v>
      </c>
      <c r="N161" s="22" t="s">
        <v>518</v>
      </c>
      <c r="O161" s="22" t="s">
        <v>728</v>
      </c>
      <c r="P161" s="22" t="s">
        <v>815</v>
      </c>
      <c r="Q161" s="22" t="str">
        <f t="shared" si="6"/>
        <v/>
      </c>
      <c r="R161" t="str">
        <f t="shared" si="7"/>
        <v>Chung</v>
      </c>
      <c r="S161" s="32" t="s">
        <v>3119</v>
      </c>
      <c r="T161" s="8">
        <f t="shared" si="8"/>
        <v>5</v>
      </c>
      <c r="U161">
        <v>641</v>
      </c>
      <c r="W161" t="s">
        <v>369</v>
      </c>
    </row>
    <row r="162" spans="1:23" hidden="1" x14ac:dyDescent="0.25">
      <c r="A162" s="21">
        <v>45433</v>
      </c>
      <c r="B162" s="21">
        <v>45433</v>
      </c>
      <c r="C162" s="22" t="s">
        <v>816</v>
      </c>
      <c r="D162" s="22" t="s">
        <v>565</v>
      </c>
      <c r="E162" s="22" t="s">
        <v>513</v>
      </c>
      <c r="F162" s="22" t="s">
        <v>521</v>
      </c>
      <c r="G162" s="23">
        <v>76362</v>
      </c>
      <c r="H162" s="23">
        <v>0</v>
      </c>
      <c r="I162" s="23">
        <v>382967292</v>
      </c>
      <c r="J162" s="23">
        <v>0</v>
      </c>
      <c r="K162" s="22" t="s">
        <v>566</v>
      </c>
      <c r="L162" s="22" t="s">
        <v>567</v>
      </c>
      <c r="M162" s="22" t="s">
        <v>524</v>
      </c>
      <c r="N162" s="22" t="s">
        <v>518</v>
      </c>
      <c r="O162" s="22"/>
      <c r="P162" s="22" t="s">
        <v>529</v>
      </c>
      <c r="Q162" s="22" t="str">
        <f t="shared" si="6"/>
        <v/>
      </c>
      <c r="R162" t="str">
        <f t="shared" si="7"/>
        <v>Chung</v>
      </c>
      <c r="S162" s="32" t="s">
        <v>3126</v>
      </c>
      <c r="T162" s="8">
        <f t="shared" si="8"/>
        <v>5</v>
      </c>
      <c r="U162">
        <v>641</v>
      </c>
      <c r="W162" t="s">
        <v>369</v>
      </c>
    </row>
    <row r="163" spans="1:23" hidden="1" x14ac:dyDescent="0.25">
      <c r="A163" s="21">
        <v>45443</v>
      </c>
      <c r="B163" s="21">
        <v>45443</v>
      </c>
      <c r="C163" s="22" t="s">
        <v>817</v>
      </c>
      <c r="D163" s="22" t="s">
        <v>818</v>
      </c>
      <c r="E163" s="22" t="s">
        <v>513</v>
      </c>
      <c r="F163" s="22" t="s">
        <v>620</v>
      </c>
      <c r="G163" s="23">
        <v>120000</v>
      </c>
      <c r="H163" s="23">
        <v>0</v>
      </c>
      <c r="I163" s="23">
        <v>0</v>
      </c>
      <c r="J163" s="23">
        <v>186435005</v>
      </c>
      <c r="K163" s="22"/>
      <c r="L163" s="22"/>
      <c r="M163" s="22" t="s">
        <v>621</v>
      </c>
      <c r="N163" s="22" t="s">
        <v>518</v>
      </c>
      <c r="O163" s="22"/>
      <c r="P163" s="22" t="s">
        <v>529</v>
      </c>
      <c r="Q163" s="22" t="str">
        <f t="shared" si="6"/>
        <v/>
      </c>
      <c r="R163" t="str">
        <f t="shared" si="7"/>
        <v>Chung</v>
      </c>
      <c r="S163" s="32" t="s">
        <v>3118</v>
      </c>
      <c r="T163" s="8">
        <f t="shared" si="8"/>
        <v>5</v>
      </c>
      <c r="U163">
        <v>641</v>
      </c>
      <c r="W163" t="s">
        <v>369</v>
      </c>
    </row>
    <row r="164" spans="1:23" hidden="1" x14ac:dyDescent="0.25">
      <c r="A164" s="21">
        <v>45443</v>
      </c>
      <c r="B164" s="21">
        <v>45443</v>
      </c>
      <c r="C164" s="22" t="s">
        <v>817</v>
      </c>
      <c r="D164" s="22" t="s">
        <v>819</v>
      </c>
      <c r="E164" s="22" t="s">
        <v>513</v>
      </c>
      <c r="F164" s="22" t="s">
        <v>620</v>
      </c>
      <c r="G164" s="23">
        <v>222000</v>
      </c>
      <c r="H164" s="23">
        <v>0</v>
      </c>
      <c r="I164" s="23">
        <v>0</v>
      </c>
      <c r="J164" s="23">
        <v>186213005</v>
      </c>
      <c r="K164" s="22"/>
      <c r="L164" s="22"/>
      <c r="M164" s="22" t="s">
        <v>621</v>
      </c>
      <c r="N164" s="22" t="s">
        <v>518</v>
      </c>
      <c r="O164" s="22"/>
      <c r="P164" s="22" t="s">
        <v>558</v>
      </c>
      <c r="Q164" s="22" t="str">
        <f t="shared" si="6"/>
        <v/>
      </c>
      <c r="R164" t="str">
        <f t="shared" si="7"/>
        <v>Chung</v>
      </c>
      <c r="S164" s="32" t="s">
        <v>3118</v>
      </c>
      <c r="T164" s="8">
        <f t="shared" si="8"/>
        <v>5</v>
      </c>
      <c r="U164">
        <v>641</v>
      </c>
      <c r="W164" t="s">
        <v>369</v>
      </c>
    </row>
    <row r="165" spans="1:23" hidden="1" x14ac:dyDescent="0.25">
      <c r="A165" s="21">
        <v>45443</v>
      </c>
      <c r="B165" s="21">
        <v>45443</v>
      </c>
      <c r="C165" s="22" t="s">
        <v>820</v>
      </c>
      <c r="D165" s="22" t="s">
        <v>821</v>
      </c>
      <c r="E165" s="22" t="s">
        <v>513</v>
      </c>
      <c r="F165" s="22" t="s">
        <v>603</v>
      </c>
      <c r="G165" s="23">
        <v>97190964</v>
      </c>
      <c r="H165" s="23">
        <v>0</v>
      </c>
      <c r="I165" s="23">
        <v>0</v>
      </c>
      <c r="J165" s="23">
        <v>89022041</v>
      </c>
      <c r="K165" s="22"/>
      <c r="L165" s="22"/>
      <c r="M165" s="22" t="s">
        <v>604</v>
      </c>
      <c r="N165" s="22" t="s">
        <v>518</v>
      </c>
      <c r="O165" s="22"/>
      <c r="P165" s="22" t="s">
        <v>529</v>
      </c>
      <c r="Q165" s="22" t="str">
        <f t="shared" si="6"/>
        <v/>
      </c>
      <c r="R165" t="str">
        <f t="shared" si="7"/>
        <v>Chung</v>
      </c>
      <c r="S165" s="32" t="s">
        <v>3118</v>
      </c>
      <c r="T165" s="8">
        <f t="shared" si="8"/>
        <v>5</v>
      </c>
      <c r="U165">
        <v>641</v>
      </c>
      <c r="W165" t="s">
        <v>369</v>
      </c>
    </row>
    <row r="166" spans="1:23" hidden="1" x14ac:dyDescent="0.25">
      <c r="A166" s="21">
        <v>45443</v>
      </c>
      <c r="B166" s="21">
        <v>45443</v>
      </c>
      <c r="C166" s="22" t="s">
        <v>820</v>
      </c>
      <c r="D166" s="22" t="s">
        <v>822</v>
      </c>
      <c r="E166" s="22" t="s">
        <v>513</v>
      </c>
      <c r="F166" s="22" t="s">
        <v>603</v>
      </c>
      <c r="G166" s="23">
        <v>63718575</v>
      </c>
      <c r="H166" s="23">
        <v>0</v>
      </c>
      <c r="I166" s="23">
        <v>0</v>
      </c>
      <c r="J166" s="23">
        <v>25303466</v>
      </c>
      <c r="K166" s="22"/>
      <c r="L166" s="22"/>
      <c r="M166" s="22" t="s">
        <v>604</v>
      </c>
      <c r="N166" s="22" t="s">
        <v>518</v>
      </c>
      <c r="O166" s="22"/>
      <c r="P166" s="22" t="s">
        <v>558</v>
      </c>
      <c r="Q166" s="22" t="str">
        <f t="shared" si="6"/>
        <v/>
      </c>
      <c r="R166" t="str">
        <f t="shared" si="7"/>
        <v>Chung</v>
      </c>
      <c r="S166" s="32" t="s">
        <v>3118</v>
      </c>
      <c r="T166" s="8">
        <f t="shared" si="8"/>
        <v>5</v>
      </c>
      <c r="U166">
        <v>641</v>
      </c>
      <c r="W166" t="s">
        <v>369</v>
      </c>
    </row>
    <row r="167" spans="1:23" hidden="1" x14ac:dyDescent="0.25">
      <c r="A167" s="21">
        <v>45443</v>
      </c>
      <c r="B167" s="21">
        <v>45443</v>
      </c>
      <c r="C167" s="22" t="s">
        <v>820</v>
      </c>
      <c r="D167" s="22" t="s">
        <v>823</v>
      </c>
      <c r="E167" s="22" t="s">
        <v>513</v>
      </c>
      <c r="F167" s="22" t="s">
        <v>603</v>
      </c>
      <c r="G167" s="23">
        <v>15000000</v>
      </c>
      <c r="H167" s="23">
        <v>0</v>
      </c>
      <c r="I167" s="23">
        <v>0</v>
      </c>
      <c r="J167" s="23">
        <v>10303466</v>
      </c>
      <c r="K167" s="22"/>
      <c r="L167" s="22"/>
      <c r="M167" s="22" t="s">
        <v>604</v>
      </c>
      <c r="N167" s="22" t="s">
        <v>518</v>
      </c>
      <c r="O167" s="22"/>
      <c r="P167" s="22" t="s">
        <v>824</v>
      </c>
      <c r="Q167" s="22" t="str">
        <f t="shared" si="6"/>
        <v/>
      </c>
      <c r="R167" t="str">
        <f t="shared" si="7"/>
        <v>Chung</v>
      </c>
      <c r="S167" s="32" t="s">
        <v>3118</v>
      </c>
      <c r="T167" s="8">
        <f t="shared" si="8"/>
        <v>5</v>
      </c>
      <c r="U167">
        <v>641</v>
      </c>
      <c r="W167" t="s">
        <v>369</v>
      </c>
    </row>
    <row r="168" spans="1:23" hidden="1" x14ac:dyDescent="0.25">
      <c r="A168" s="21">
        <v>45443</v>
      </c>
      <c r="B168" s="21">
        <v>45443</v>
      </c>
      <c r="C168" s="22" t="s">
        <v>825</v>
      </c>
      <c r="D168" s="22" t="s">
        <v>826</v>
      </c>
      <c r="E168" s="22" t="s">
        <v>513</v>
      </c>
      <c r="F168" s="22" t="s">
        <v>610</v>
      </c>
      <c r="G168" s="23">
        <v>1050000</v>
      </c>
      <c r="H168" s="23">
        <v>0</v>
      </c>
      <c r="I168" s="23">
        <v>0</v>
      </c>
      <c r="J168" s="23">
        <v>9253466</v>
      </c>
      <c r="K168" s="22"/>
      <c r="L168" s="22"/>
      <c r="M168" s="22" t="s">
        <v>604</v>
      </c>
      <c r="N168" s="22" t="s">
        <v>518</v>
      </c>
      <c r="O168" s="22"/>
      <c r="P168" s="22" t="s">
        <v>529</v>
      </c>
      <c r="Q168" s="22" t="str">
        <f t="shared" si="6"/>
        <v/>
      </c>
      <c r="R168" t="str">
        <f t="shared" si="7"/>
        <v>Chung</v>
      </c>
      <c r="S168" s="32" t="s">
        <v>3118</v>
      </c>
      <c r="T168" s="8">
        <f t="shared" si="8"/>
        <v>5</v>
      </c>
      <c r="U168">
        <v>641</v>
      </c>
      <c r="W168" t="s">
        <v>369</v>
      </c>
    </row>
    <row r="169" spans="1:23" hidden="1" x14ac:dyDescent="0.25">
      <c r="A169" s="21">
        <v>45443</v>
      </c>
      <c r="B169" s="21">
        <v>45443</v>
      </c>
      <c r="C169" s="22" t="s">
        <v>825</v>
      </c>
      <c r="D169" s="22" t="s">
        <v>827</v>
      </c>
      <c r="E169" s="22" t="s">
        <v>513</v>
      </c>
      <c r="F169" s="22" t="s">
        <v>612</v>
      </c>
      <c r="G169" s="23">
        <v>180000</v>
      </c>
      <c r="H169" s="23">
        <v>0</v>
      </c>
      <c r="I169" s="23">
        <v>0</v>
      </c>
      <c r="J169" s="23">
        <v>9073466</v>
      </c>
      <c r="K169" s="22"/>
      <c r="L169" s="22"/>
      <c r="M169" s="22" t="s">
        <v>604</v>
      </c>
      <c r="N169" s="22" t="s">
        <v>518</v>
      </c>
      <c r="O169" s="22"/>
      <c r="P169" s="22" t="s">
        <v>529</v>
      </c>
      <c r="Q169" s="22" t="str">
        <f t="shared" si="6"/>
        <v/>
      </c>
      <c r="R169" t="str">
        <f t="shared" si="7"/>
        <v>Chung</v>
      </c>
      <c r="S169" s="32" t="s">
        <v>3118</v>
      </c>
      <c r="T169" s="8">
        <f t="shared" si="8"/>
        <v>5</v>
      </c>
      <c r="U169">
        <v>641</v>
      </c>
      <c r="W169" t="s">
        <v>369</v>
      </c>
    </row>
    <row r="170" spans="1:23" hidden="1" x14ac:dyDescent="0.25">
      <c r="A170" s="21">
        <v>45443</v>
      </c>
      <c r="B170" s="21">
        <v>45443</v>
      </c>
      <c r="C170" s="22" t="s">
        <v>825</v>
      </c>
      <c r="D170" s="22" t="s">
        <v>828</v>
      </c>
      <c r="E170" s="22" t="s">
        <v>513</v>
      </c>
      <c r="F170" s="22" t="s">
        <v>614</v>
      </c>
      <c r="G170" s="23">
        <v>60000</v>
      </c>
      <c r="H170" s="23">
        <v>0</v>
      </c>
      <c r="I170" s="23">
        <v>0</v>
      </c>
      <c r="J170" s="23">
        <v>9013466</v>
      </c>
      <c r="K170" s="22"/>
      <c r="L170" s="22"/>
      <c r="M170" s="22" t="s">
        <v>604</v>
      </c>
      <c r="N170" s="22" t="s">
        <v>518</v>
      </c>
      <c r="O170" s="22"/>
      <c r="P170" s="22" t="s">
        <v>529</v>
      </c>
      <c r="Q170" s="22" t="str">
        <f t="shared" si="6"/>
        <v/>
      </c>
      <c r="R170" t="str">
        <f t="shared" si="7"/>
        <v>Chung</v>
      </c>
      <c r="S170" s="32" t="s">
        <v>3118</v>
      </c>
      <c r="T170" s="8">
        <f t="shared" si="8"/>
        <v>5</v>
      </c>
      <c r="U170">
        <v>641</v>
      </c>
      <c r="W170" t="s">
        <v>369</v>
      </c>
    </row>
    <row r="171" spans="1:23" hidden="1" x14ac:dyDescent="0.25">
      <c r="A171" s="21">
        <v>45443</v>
      </c>
      <c r="B171" s="21">
        <v>45443</v>
      </c>
      <c r="C171" s="22" t="s">
        <v>825</v>
      </c>
      <c r="D171" s="22" t="s">
        <v>829</v>
      </c>
      <c r="E171" s="22" t="s">
        <v>513</v>
      </c>
      <c r="F171" s="22" t="s">
        <v>610</v>
      </c>
      <c r="G171" s="23">
        <v>1942500</v>
      </c>
      <c r="H171" s="23">
        <v>0</v>
      </c>
      <c r="I171" s="23">
        <v>0</v>
      </c>
      <c r="J171" s="23">
        <v>7070966</v>
      </c>
      <c r="K171" s="22"/>
      <c r="L171" s="22"/>
      <c r="M171" s="22" t="s">
        <v>604</v>
      </c>
      <c r="N171" s="22" t="s">
        <v>518</v>
      </c>
      <c r="O171" s="22"/>
      <c r="P171" s="22" t="s">
        <v>558</v>
      </c>
      <c r="Q171" s="22" t="str">
        <f t="shared" si="6"/>
        <v/>
      </c>
      <c r="R171" t="str">
        <f t="shared" si="7"/>
        <v>Chung</v>
      </c>
      <c r="S171" s="32" t="s">
        <v>3118</v>
      </c>
      <c r="T171" s="8">
        <f t="shared" si="8"/>
        <v>5</v>
      </c>
      <c r="U171">
        <v>641</v>
      </c>
      <c r="W171" t="s">
        <v>369</v>
      </c>
    </row>
    <row r="172" spans="1:23" hidden="1" x14ac:dyDescent="0.25">
      <c r="A172" s="21">
        <v>45443</v>
      </c>
      <c r="B172" s="21">
        <v>45443</v>
      </c>
      <c r="C172" s="22" t="s">
        <v>825</v>
      </c>
      <c r="D172" s="22" t="s">
        <v>830</v>
      </c>
      <c r="E172" s="22" t="s">
        <v>513</v>
      </c>
      <c r="F172" s="22" t="s">
        <v>612</v>
      </c>
      <c r="G172" s="23">
        <v>333000</v>
      </c>
      <c r="H172" s="23">
        <v>0</v>
      </c>
      <c r="I172" s="23">
        <v>0</v>
      </c>
      <c r="J172" s="23">
        <v>6737966</v>
      </c>
      <c r="K172" s="22"/>
      <c r="L172" s="22"/>
      <c r="M172" s="22" t="s">
        <v>604</v>
      </c>
      <c r="N172" s="22" t="s">
        <v>518</v>
      </c>
      <c r="O172" s="22"/>
      <c r="P172" s="22" t="s">
        <v>558</v>
      </c>
      <c r="Q172" s="22" t="str">
        <f t="shared" si="6"/>
        <v/>
      </c>
      <c r="R172" t="str">
        <f t="shared" si="7"/>
        <v>Chung</v>
      </c>
      <c r="S172" s="32" t="s">
        <v>3118</v>
      </c>
      <c r="T172" s="8">
        <f t="shared" si="8"/>
        <v>5</v>
      </c>
      <c r="U172">
        <v>641</v>
      </c>
      <c r="W172" t="s">
        <v>369</v>
      </c>
    </row>
    <row r="173" spans="1:23" hidden="1" x14ac:dyDescent="0.25">
      <c r="A173" s="21">
        <v>45443</v>
      </c>
      <c r="B173" s="21">
        <v>45443</v>
      </c>
      <c r="C173" s="22" t="s">
        <v>825</v>
      </c>
      <c r="D173" s="22" t="s">
        <v>831</v>
      </c>
      <c r="E173" s="22" t="s">
        <v>513</v>
      </c>
      <c r="F173" s="22" t="s">
        <v>614</v>
      </c>
      <c r="G173" s="23">
        <v>111000</v>
      </c>
      <c r="H173" s="23">
        <v>0</v>
      </c>
      <c r="I173" s="23">
        <v>0</v>
      </c>
      <c r="J173" s="23">
        <v>6626966</v>
      </c>
      <c r="K173" s="22"/>
      <c r="L173" s="22"/>
      <c r="M173" s="22" t="s">
        <v>604</v>
      </c>
      <c r="N173" s="22" t="s">
        <v>518</v>
      </c>
      <c r="O173" s="22"/>
      <c r="P173" s="22" t="s">
        <v>558</v>
      </c>
      <c r="Q173" s="22" t="str">
        <f t="shared" si="6"/>
        <v/>
      </c>
      <c r="R173" t="str">
        <f t="shared" si="7"/>
        <v>Chung</v>
      </c>
      <c r="S173" s="32" t="s">
        <v>3118</v>
      </c>
      <c r="T173" s="8">
        <f t="shared" si="8"/>
        <v>5</v>
      </c>
      <c r="U173">
        <v>641</v>
      </c>
      <c r="W173" t="s">
        <v>369</v>
      </c>
    </row>
    <row r="174" spans="1:23" hidden="1" x14ac:dyDescent="0.25">
      <c r="A174" s="21">
        <v>45443</v>
      </c>
      <c r="B174" s="21">
        <v>45443</v>
      </c>
      <c r="C174" s="22" t="s">
        <v>832</v>
      </c>
      <c r="D174" s="22" t="s">
        <v>833</v>
      </c>
      <c r="E174" s="22" t="s">
        <v>513</v>
      </c>
      <c r="F174" s="22" t="s">
        <v>625</v>
      </c>
      <c r="G174" s="23">
        <v>2569166</v>
      </c>
      <c r="H174" s="23">
        <v>0</v>
      </c>
      <c r="I174" s="23">
        <v>0</v>
      </c>
      <c r="J174" s="23">
        <v>4057800</v>
      </c>
      <c r="K174" s="22"/>
      <c r="L174" s="22"/>
      <c r="M174" s="22" t="s">
        <v>626</v>
      </c>
      <c r="N174" s="22" t="s">
        <v>518</v>
      </c>
      <c r="O174" s="22"/>
      <c r="P174" s="22" t="s">
        <v>627</v>
      </c>
      <c r="Q174" s="22" t="str">
        <f t="shared" si="6"/>
        <v/>
      </c>
      <c r="R174" t="str">
        <f t="shared" si="7"/>
        <v>Chung</v>
      </c>
      <c r="S174" s="8" t="s">
        <v>3124</v>
      </c>
      <c r="T174" s="8">
        <f t="shared" si="8"/>
        <v>5</v>
      </c>
      <c r="U174">
        <v>641</v>
      </c>
      <c r="W174" t="s">
        <v>369</v>
      </c>
    </row>
    <row r="175" spans="1:23" hidden="1" x14ac:dyDescent="0.25">
      <c r="A175" s="21">
        <v>45443</v>
      </c>
      <c r="B175" s="21">
        <v>45443</v>
      </c>
      <c r="C175" s="22" t="s">
        <v>832</v>
      </c>
      <c r="D175" s="22" t="s">
        <v>833</v>
      </c>
      <c r="E175" s="22" t="s">
        <v>513</v>
      </c>
      <c r="F175" s="22" t="s">
        <v>625</v>
      </c>
      <c r="G175" s="23">
        <v>1173987</v>
      </c>
      <c r="H175" s="23">
        <v>0</v>
      </c>
      <c r="I175" s="23">
        <v>0</v>
      </c>
      <c r="J175" s="23">
        <v>2883813</v>
      </c>
      <c r="K175" s="22"/>
      <c r="L175" s="22"/>
      <c r="M175" s="22" t="s">
        <v>626</v>
      </c>
      <c r="N175" s="22" t="s">
        <v>518</v>
      </c>
      <c r="O175" s="22"/>
      <c r="P175" s="22" t="s">
        <v>558</v>
      </c>
      <c r="Q175" s="22" t="str">
        <f t="shared" si="6"/>
        <v/>
      </c>
      <c r="R175" t="str">
        <f t="shared" si="7"/>
        <v>Chung</v>
      </c>
      <c r="S175" s="8" t="s">
        <v>3124</v>
      </c>
      <c r="T175" s="8">
        <f t="shared" si="8"/>
        <v>5</v>
      </c>
      <c r="U175">
        <v>641</v>
      </c>
      <c r="W175" t="s">
        <v>369</v>
      </c>
    </row>
    <row r="176" spans="1:23" hidden="1" x14ac:dyDescent="0.25">
      <c r="A176" s="21">
        <v>45443</v>
      </c>
      <c r="B176" s="21">
        <v>45443</v>
      </c>
      <c r="C176" s="22" t="s">
        <v>832</v>
      </c>
      <c r="D176" s="22" t="s">
        <v>833</v>
      </c>
      <c r="E176" s="22" t="s">
        <v>513</v>
      </c>
      <c r="F176" s="22" t="s">
        <v>625</v>
      </c>
      <c r="G176" s="23">
        <v>707045</v>
      </c>
      <c r="H176" s="23">
        <v>0</v>
      </c>
      <c r="I176" s="23">
        <v>0</v>
      </c>
      <c r="J176" s="23">
        <v>2176768</v>
      </c>
      <c r="K176" s="22"/>
      <c r="L176" s="22"/>
      <c r="M176" s="22" t="s">
        <v>626</v>
      </c>
      <c r="N176" s="22" t="s">
        <v>518</v>
      </c>
      <c r="O176" s="22"/>
      <c r="P176" s="22" t="s">
        <v>628</v>
      </c>
      <c r="Q176" s="22" t="str">
        <f t="shared" si="6"/>
        <v/>
      </c>
      <c r="R176" t="str">
        <f t="shared" si="7"/>
        <v>Chung</v>
      </c>
      <c r="S176" s="8" t="s">
        <v>3124</v>
      </c>
      <c r="T176" s="8">
        <f t="shared" si="8"/>
        <v>5</v>
      </c>
      <c r="U176">
        <v>641</v>
      </c>
      <c r="W176" t="s">
        <v>369</v>
      </c>
    </row>
    <row r="177" spans="1:23" hidden="1" x14ac:dyDescent="0.25">
      <c r="A177" s="21">
        <v>45443</v>
      </c>
      <c r="B177" s="21">
        <v>45443</v>
      </c>
      <c r="C177" s="22" t="s">
        <v>832</v>
      </c>
      <c r="D177" s="22" t="s">
        <v>833</v>
      </c>
      <c r="E177" s="22" t="s">
        <v>513</v>
      </c>
      <c r="F177" s="22" t="s">
        <v>625</v>
      </c>
      <c r="G177" s="23">
        <v>2176768</v>
      </c>
      <c r="H177" s="23">
        <v>0</v>
      </c>
      <c r="I177" s="23">
        <v>0</v>
      </c>
      <c r="J177" s="23">
        <v>0</v>
      </c>
      <c r="K177" s="22"/>
      <c r="L177" s="22"/>
      <c r="M177" s="22" t="s">
        <v>626</v>
      </c>
      <c r="N177" s="22" t="s">
        <v>518</v>
      </c>
      <c r="O177" s="22"/>
      <c r="P177" s="22" t="s">
        <v>529</v>
      </c>
      <c r="Q177" s="22" t="str">
        <f t="shared" si="6"/>
        <v/>
      </c>
      <c r="R177" t="str">
        <f t="shared" si="7"/>
        <v>Chung</v>
      </c>
      <c r="S177" s="8" t="s">
        <v>3124</v>
      </c>
      <c r="T177" s="8">
        <f t="shared" si="8"/>
        <v>5</v>
      </c>
      <c r="U177">
        <v>641</v>
      </c>
      <c r="W177" t="s">
        <v>369</v>
      </c>
    </row>
    <row r="178" spans="1:23" hidden="1" x14ac:dyDescent="0.25">
      <c r="A178" s="21">
        <v>45446</v>
      </c>
      <c r="B178" s="21">
        <v>45446</v>
      </c>
      <c r="C178" s="22" t="s">
        <v>834</v>
      </c>
      <c r="D178" s="22" t="s">
        <v>520</v>
      </c>
      <c r="E178" s="22" t="s">
        <v>513</v>
      </c>
      <c r="F178" s="22" t="s">
        <v>521</v>
      </c>
      <c r="G178" s="23">
        <v>3928043</v>
      </c>
      <c r="H178" s="23">
        <v>0</v>
      </c>
      <c r="I178" s="23">
        <v>3928043</v>
      </c>
      <c r="J178" s="23">
        <v>0</v>
      </c>
      <c r="K178" s="22" t="s">
        <v>522</v>
      </c>
      <c r="L178" s="22" t="s">
        <v>523</v>
      </c>
      <c r="M178" s="22" t="s">
        <v>524</v>
      </c>
      <c r="N178" s="22" t="s">
        <v>518</v>
      </c>
      <c r="O178" s="22"/>
      <c r="P178" s="22"/>
      <c r="Q178" s="22" t="str">
        <f t="shared" si="6"/>
        <v/>
      </c>
      <c r="R178" t="str">
        <f t="shared" si="7"/>
        <v>Chung</v>
      </c>
      <c r="S178" s="32" t="s">
        <v>3123</v>
      </c>
      <c r="T178" s="8">
        <f t="shared" si="8"/>
        <v>6</v>
      </c>
      <c r="U178">
        <v>641</v>
      </c>
      <c r="W178" t="s">
        <v>369</v>
      </c>
    </row>
    <row r="179" spans="1:23" hidden="1" x14ac:dyDescent="0.25">
      <c r="A179" s="21">
        <v>45446</v>
      </c>
      <c r="B179" s="21">
        <v>45446</v>
      </c>
      <c r="C179" s="22" t="s">
        <v>835</v>
      </c>
      <c r="D179" s="22" t="s">
        <v>526</v>
      </c>
      <c r="E179" s="22" t="s">
        <v>513</v>
      </c>
      <c r="F179" s="22" t="s">
        <v>521</v>
      </c>
      <c r="G179" s="23">
        <v>20365</v>
      </c>
      <c r="H179" s="23">
        <v>0</v>
      </c>
      <c r="I179" s="23">
        <v>3948408</v>
      </c>
      <c r="J179" s="23">
        <v>0</v>
      </c>
      <c r="K179" s="22" t="s">
        <v>527</v>
      </c>
      <c r="L179" s="22" t="s">
        <v>528</v>
      </c>
      <c r="M179" s="22" t="s">
        <v>524</v>
      </c>
      <c r="N179" s="22" t="s">
        <v>518</v>
      </c>
      <c r="O179" s="22"/>
      <c r="P179" s="22" t="s">
        <v>529</v>
      </c>
      <c r="Q179" s="22" t="str">
        <f t="shared" si="6"/>
        <v/>
      </c>
      <c r="R179" t="str">
        <f t="shared" si="7"/>
        <v>Chung</v>
      </c>
      <c r="S179" s="32" t="s">
        <v>3123</v>
      </c>
      <c r="T179" s="8">
        <f t="shared" si="8"/>
        <v>6</v>
      </c>
      <c r="U179">
        <v>641</v>
      </c>
      <c r="W179" t="s">
        <v>369</v>
      </c>
    </row>
    <row r="180" spans="1:23" hidden="1" x14ac:dyDescent="0.25">
      <c r="A180" s="21">
        <v>45454</v>
      </c>
      <c r="B180" s="21">
        <v>45454</v>
      </c>
      <c r="C180" s="22" t="s">
        <v>836</v>
      </c>
      <c r="D180" s="22" t="s">
        <v>837</v>
      </c>
      <c r="E180" s="22" t="s">
        <v>513</v>
      </c>
      <c r="F180" s="22" t="s">
        <v>691</v>
      </c>
      <c r="G180" s="23">
        <v>555556</v>
      </c>
      <c r="H180" s="23">
        <v>0</v>
      </c>
      <c r="I180" s="23">
        <v>4503964</v>
      </c>
      <c r="J180" s="23">
        <v>0</v>
      </c>
      <c r="K180" s="22" t="s">
        <v>838</v>
      </c>
      <c r="L180" s="22" t="s">
        <v>299</v>
      </c>
      <c r="M180" s="22" t="s">
        <v>692</v>
      </c>
      <c r="N180" s="22" t="s">
        <v>839</v>
      </c>
      <c r="O180" s="22" t="s">
        <v>840</v>
      </c>
      <c r="P180" s="22" t="s">
        <v>558</v>
      </c>
      <c r="Q180" s="22" t="str">
        <f t="shared" si="6"/>
        <v>TBK</v>
      </c>
      <c r="R180" t="str">
        <f t="shared" si="7"/>
        <v>Symphony</v>
      </c>
      <c r="S180" s="32" t="s">
        <v>3125</v>
      </c>
      <c r="T180" s="8">
        <f t="shared" si="8"/>
        <v>6</v>
      </c>
      <c r="U180">
        <v>641</v>
      </c>
      <c r="W180" t="s">
        <v>369</v>
      </c>
    </row>
    <row r="181" spans="1:23" hidden="1" x14ac:dyDescent="0.25">
      <c r="A181" s="21">
        <v>45454</v>
      </c>
      <c r="B181" s="21">
        <v>45454</v>
      </c>
      <c r="C181" s="22" t="s">
        <v>836</v>
      </c>
      <c r="D181" s="22" t="s">
        <v>837</v>
      </c>
      <c r="E181" s="22" t="s">
        <v>513</v>
      </c>
      <c r="F181" s="22" t="s">
        <v>691</v>
      </c>
      <c r="G181" s="23">
        <v>555556</v>
      </c>
      <c r="H181" s="23">
        <v>0</v>
      </c>
      <c r="I181" s="23">
        <v>5059520</v>
      </c>
      <c r="J181" s="23">
        <v>0</v>
      </c>
      <c r="K181" s="22" t="s">
        <v>838</v>
      </c>
      <c r="L181" s="22" t="s">
        <v>299</v>
      </c>
      <c r="M181" s="22" t="s">
        <v>692</v>
      </c>
      <c r="N181" s="22" t="s">
        <v>839</v>
      </c>
      <c r="O181" s="22" t="s">
        <v>840</v>
      </c>
      <c r="P181" s="22" t="s">
        <v>558</v>
      </c>
      <c r="Q181" s="22" t="str">
        <f t="shared" si="6"/>
        <v>TBK</v>
      </c>
      <c r="R181" t="str">
        <f t="shared" si="7"/>
        <v>Symphony</v>
      </c>
      <c r="S181" s="32" t="s">
        <v>3125</v>
      </c>
      <c r="T181" s="8">
        <f t="shared" si="8"/>
        <v>6</v>
      </c>
      <c r="U181">
        <v>641</v>
      </c>
      <c r="W181" t="s">
        <v>369</v>
      </c>
    </row>
    <row r="182" spans="1:23" hidden="1" x14ac:dyDescent="0.25">
      <c r="A182" s="21">
        <v>45454</v>
      </c>
      <c r="B182" s="21">
        <v>45454</v>
      </c>
      <c r="C182" s="22" t="s">
        <v>836</v>
      </c>
      <c r="D182" s="22" t="s">
        <v>841</v>
      </c>
      <c r="E182" s="22" t="s">
        <v>513</v>
      </c>
      <c r="F182" s="22" t="s">
        <v>691</v>
      </c>
      <c r="G182" s="23">
        <v>555556</v>
      </c>
      <c r="H182" s="23">
        <v>0</v>
      </c>
      <c r="I182" s="23">
        <v>5615076</v>
      </c>
      <c r="J182" s="23">
        <v>0</v>
      </c>
      <c r="K182" s="22" t="s">
        <v>842</v>
      </c>
      <c r="L182" s="22" t="s">
        <v>294</v>
      </c>
      <c r="M182" s="22" t="s">
        <v>692</v>
      </c>
      <c r="N182" s="22" t="s">
        <v>839</v>
      </c>
      <c r="O182" s="22" t="s">
        <v>840</v>
      </c>
      <c r="P182" s="22" t="s">
        <v>558</v>
      </c>
      <c r="Q182" s="22" t="str">
        <f t="shared" si="6"/>
        <v>TBK</v>
      </c>
      <c r="R182" t="str">
        <f t="shared" si="7"/>
        <v>Symphony</v>
      </c>
      <c r="S182" s="32" t="s">
        <v>3125</v>
      </c>
      <c r="T182" s="8">
        <f t="shared" si="8"/>
        <v>6</v>
      </c>
      <c r="U182">
        <v>641</v>
      </c>
      <c r="W182" t="s">
        <v>369</v>
      </c>
    </row>
    <row r="183" spans="1:23" hidden="1" x14ac:dyDescent="0.25">
      <c r="A183" s="21">
        <v>45455</v>
      </c>
      <c r="B183" s="21">
        <v>45455</v>
      </c>
      <c r="C183" s="22" t="s">
        <v>843</v>
      </c>
      <c r="D183" s="22" t="s">
        <v>844</v>
      </c>
      <c r="E183" s="22" t="s">
        <v>513</v>
      </c>
      <c r="F183" s="22" t="s">
        <v>549</v>
      </c>
      <c r="G183" s="23">
        <v>188836</v>
      </c>
      <c r="H183" s="23">
        <v>0</v>
      </c>
      <c r="I183" s="23">
        <v>5803912</v>
      </c>
      <c r="J183" s="23">
        <v>0</v>
      </c>
      <c r="K183" s="22" t="s">
        <v>580</v>
      </c>
      <c r="L183" s="22" t="s">
        <v>581</v>
      </c>
      <c r="M183" s="22" t="s">
        <v>582</v>
      </c>
      <c r="N183" s="22" t="s">
        <v>518</v>
      </c>
      <c r="O183" s="22"/>
      <c r="P183" s="22"/>
      <c r="Q183" s="22" t="str">
        <f t="shared" si="6"/>
        <v/>
      </c>
      <c r="R183" t="str">
        <f t="shared" si="7"/>
        <v>Chung</v>
      </c>
      <c r="S183" s="32" t="s">
        <v>3126</v>
      </c>
      <c r="T183" s="8">
        <f t="shared" si="8"/>
        <v>6</v>
      </c>
      <c r="U183">
        <v>641</v>
      </c>
      <c r="W183" t="s">
        <v>369</v>
      </c>
    </row>
    <row r="184" spans="1:23" hidden="1" x14ac:dyDescent="0.25">
      <c r="A184" s="21">
        <v>45462</v>
      </c>
      <c r="B184" s="21">
        <v>45462</v>
      </c>
      <c r="C184" s="22" t="s">
        <v>845</v>
      </c>
      <c r="D184" s="22" t="s">
        <v>846</v>
      </c>
      <c r="E184" s="22" t="s">
        <v>513</v>
      </c>
      <c r="F184" s="22" t="s">
        <v>549</v>
      </c>
      <c r="G184" s="23">
        <v>2000000</v>
      </c>
      <c r="H184" s="23">
        <v>0</v>
      </c>
      <c r="I184" s="23">
        <v>7803912</v>
      </c>
      <c r="J184" s="23">
        <v>0</v>
      </c>
      <c r="K184" s="22" t="s">
        <v>847</v>
      </c>
      <c r="L184" s="22" t="s">
        <v>848</v>
      </c>
      <c r="M184" s="22" t="s">
        <v>592</v>
      </c>
      <c r="N184" s="22" t="s">
        <v>518</v>
      </c>
      <c r="O184" s="22"/>
      <c r="P184" s="22" t="s">
        <v>849</v>
      </c>
      <c r="Q184" s="22" t="str">
        <f t="shared" si="6"/>
        <v/>
      </c>
      <c r="R184" t="str">
        <f t="shared" si="7"/>
        <v>Chung</v>
      </c>
      <c r="S184" s="32" t="s">
        <v>3121</v>
      </c>
      <c r="T184" s="8">
        <f t="shared" si="8"/>
        <v>6</v>
      </c>
      <c r="U184">
        <v>641</v>
      </c>
      <c r="W184" t="s">
        <v>369</v>
      </c>
    </row>
    <row r="185" spans="1:23" hidden="1" x14ac:dyDescent="0.25">
      <c r="A185" s="21">
        <v>45462</v>
      </c>
      <c r="B185" s="21">
        <v>45462</v>
      </c>
      <c r="C185" s="22" t="s">
        <v>850</v>
      </c>
      <c r="D185" s="22" t="s">
        <v>851</v>
      </c>
      <c r="E185" s="22" t="s">
        <v>513</v>
      </c>
      <c r="F185" s="22" t="s">
        <v>691</v>
      </c>
      <c r="G185" s="23">
        <v>222222</v>
      </c>
      <c r="H185" s="23">
        <v>0</v>
      </c>
      <c r="I185" s="23">
        <v>8026134</v>
      </c>
      <c r="J185" s="23">
        <v>0</v>
      </c>
      <c r="K185" s="22" t="s">
        <v>704</v>
      </c>
      <c r="L185" s="22" t="s">
        <v>705</v>
      </c>
      <c r="M185" s="22" t="s">
        <v>692</v>
      </c>
      <c r="N185" s="22" t="s">
        <v>852</v>
      </c>
      <c r="O185" s="22" t="s">
        <v>853</v>
      </c>
      <c r="P185" s="22" t="s">
        <v>815</v>
      </c>
      <c r="Q185" s="22" t="str">
        <f t="shared" si="6"/>
        <v>TBK</v>
      </c>
      <c r="R185" t="str">
        <f t="shared" si="7"/>
        <v>ThePathway</v>
      </c>
      <c r="S185" s="32" t="s">
        <v>3125</v>
      </c>
      <c r="T185" s="8">
        <f t="shared" si="8"/>
        <v>6</v>
      </c>
      <c r="U185">
        <v>641</v>
      </c>
      <c r="W185" t="s">
        <v>369</v>
      </c>
    </row>
    <row r="186" spans="1:23" hidden="1" x14ac:dyDescent="0.25">
      <c r="A186" s="21">
        <v>45463</v>
      </c>
      <c r="B186" s="21">
        <v>45463</v>
      </c>
      <c r="C186" s="22" t="s">
        <v>854</v>
      </c>
      <c r="D186" s="22" t="s">
        <v>855</v>
      </c>
      <c r="E186" s="22" t="s">
        <v>513</v>
      </c>
      <c r="F186" s="22" t="s">
        <v>856</v>
      </c>
      <c r="G186" s="23">
        <v>365128</v>
      </c>
      <c r="H186" s="23">
        <v>0</v>
      </c>
      <c r="I186" s="23">
        <v>8391262</v>
      </c>
      <c r="J186" s="23">
        <v>0</v>
      </c>
      <c r="K186" s="22"/>
      <c r="L186" s="22"/>
      <c r="M186" s="22" t="s">
        <v>592</v>
      </c>
      <c r="N186" s="22" t="s">
        <v>518</v>
      </c>
      <c r="O186" s="22"/>
      <c r="P186" s="22" t="s">
        <v>529</v>
      </c>
      <c r="Q186" s="22" t="str">
        <f t="shared" si="6"/>
        <v/>
      </c>
      <c r="R186" t="str">
        <f t="shared" si="7"/>
        <v>Chung</v>
      </c>
      <c r="S186" s="32" t="s">
        <v>3121</v>
      </c>
      <c r="T186" s="8">
        <f t="shared" si="8"/>
        <v>6</v>
      </c>
      <c r="U186">
        <v>641</v>
      </c>
      <c r="W186" t="s">
        <v>369</v>
      </c>
    </row>
    <row r="187" spans="1:23" hidden="1" x14ac:dyDescent="0.25">
      <c r="A187" s="21">
        <v>45464</v>
      </c>
      <c r="B187" s="21">
        <v>45464</v>
      </c>
      <c r="C187" s="22" t="s">
        <v>857</v>
      </c>
      <c r="D187" s="22" t="s">
        <v>565</v>
      </c>
      <c r="E187" s="22" t="s">
        <v>513</v>
      </c>
      <c r="F187" s="22" t="s">
        <v>521</v>
      </c>
      <c r="G187" s="23">
        <v>76359</v>
      </c>
      <c r="H187" s="23">
        <v>0</v>
      </c>
      <c r="I187" s="23">
        <v>8467621</v>
      </c>
      <c r="J187" s="23">
        <v>0</v>
      </c>
      <c r="K187" s="22" t="s">
        <v>566</v>
      </c>
      <c r="L187" s="22" t="s">
        <v>567</v>
      </c>
      <c r="M187" s="22" t="s">
        <v>524</v>
      </c>
      <c r="N187" s="22" t="s">
        <v>518</v>
      </c>
      <c r="O187" s="22"/>
      <c r="P187" s="22" t="s">
        <v>529</v>
      </c>
      <c r="Q187" s="22" t="str">
        <f t="shared" si="6"/>
        <v/>
      </c>
      <c r="R187" t="str">
        <f t="shared" si="7"/>
        <v>Chung</v>
      </c>
      <c r="S187" s="32" t="s">
        <v>3126</v>
      </c>
      <c r="T187" s="8">
        <f t="shared" si="8"/>
        <v>6</v>
      </c>
      <c r="U187">
        <v>641</v>
      </c>
      <c r="W187" t="s">
        <v>369</v>
      </c>
    </row>
    <row r="188" spans="1:23" hidden="1" x14ac:dyDescent="0.25">
      <c r="A188" s="21">
        <v>45473</v>
      </c>
      <c r="B188" s="21">
        <v>45473</v>
      </c>
      <c r="C188" s="22" t="s">
        <v>858</v>
      </c>
      <c r="D188" s="22" t="s">
        <v>859</v>
      </c>
      <c r="E188" s="22" t="s">
        <v>513</v>
      </c>
      <c r="F188" s="22" t="s">
        <v>603</v>
      </c>
      <c r="G188" s="23">
        <v>94622697</v>
      </c>
      <c r="H188" s="23">
        <v>0</v>
      </c>
      <c r="I188" s="23">
        <v>0</v>
      </c>
      <c r="J188" s="23">
        <v>109951282</v>
      </c>
      <c r="K188" s="22"/>
      <c r="L188" s="22"/>
      <c r="M188" s="22" t="s">
        <v>604</v>
      </c>
      <c r="N188" s="22" t="s">
        <v>518</v>
      </c>
      <c r="O188" s="22"/>
      <c r="P188" s="22" t="s">
        <v>529</v>
      </c>
      <c r="Q188" s="22" t="str">
        <f t="shared" si="6"/>
        <v/>
      </c>
      <c r="R188" t="str">
        <f t="shared" si="7"/>
        <v>Chung</v>
      </c>
      <c r="S188" s="32" t="s">
        <v>3118</v>
      </c>
      <c r="T188" s="8">
        <f t="shared" si="8"/>
        <v>6</v>
      </c>
      <c r="U188">
        <v>641</v>
      </c>
      <c r="W188" t="s">
        <v>369</v>
      </c>
    </row>
    <row r="189" spans="1:23" hidden="1" x14ac:dyDescent="0.25">
      <c r="A189" s="21">
        <v>45473</v>
      </c>
      <c r="B189" s="21">
        <v>45473</v>
      </c>
      <c r="C189" s="22" t="s">
        <v>858</v>
      </c>
      <c r="D189" s="22" t="s">
        <v>860</v>
      </c>
      <c r="E189" s="22" t="s">
        <v>513</v>
      </c>
      <c r="F189" s="22" t="s">
        <v>603</v>
      </c>
      <c r="G189" s="23">
        <v>80498771</v>
      </c>
      <c r="H189" s="23">
        <v>0</v>
      </c>
      <c r="I189" s="23">
        <v>0</v>
      </c>
      <c r="J189" s="23">
        <v>29452511</v>
      </c>
      <c r="K189" s="22"/>
      <c r="L189" s="22"/>
      <c r="M189" s="22" t="s">
        <v>604</v>
      </c>
      <c r="N189" s="22" t="s">
        <v>518</v>
      </c>
      <c r="O189" s="22"/>
      <c r="P189" s="22" t="s">
        <v>558</v>
      </c>
      <c r="Q189" s="22" t="str">
        <f t="shared" si="6"/>
        <v/>
      </c>
      <c r="R189" t="str">
        <f t="shared" si="7"/>
        <v>Chung</v>
      </c>
      <c r="S189" s="32" t="s">
        <v>3118</v>
      </c>
      <c r="T189" s="8">
        <f t="shared" si="8"/>
        <v>6</v>
      </c>
      <c r="U189">
        <v>641</v>
      </c>
      <c r="W189" t="s">
        <v>369</v>
      </c>
    </row>
    <row r="190" spans="1:23" hidden="1" x14ac:dyDescent="0.25">
      <c r="A190" s="21">
        <v>45473</v>
      </c>
      <c r="B190" s="21">
        <v>45473</v>
      </c>
      <c r="C190" s="22" t="s">
        <v>858</v>
      </c>
      <c r="D190" s="22" t="s">
        <v>861</v>
      </c>
      <c r="E190" s="22" t="s">
        <v>513</v>
      </c>
      <c r="F190" s="22" t="s">
        <v>603</v>
      </c>
      <c r="G190" s="23">
        <v>15000045</v>
      </c>
      <c r="H190" s="23">
        <v>0</v>
      </c>
      <c r="I190" s="23">
        <v>0</v>
      </c>
      <c r="J190" s="23">
        <v>14452466</v>
      </c>
      <c r="K190" s="22"/>
      <c r="L190" s="22"/>
      <c r="M190" s="22" t="s">
        <v>604</v>
      </c>
      <c r="N190" s="22" t="s">
        <v>518</v>
      </c>
      <c r="O190" s="22"/>
      <c r="P190" s="22" t="s">
        <v>824</v>
      </c>
      <c r="Q190" s="22" t="str">
        <f t="shared" si="6"/>
        <v/>
      </c>
      <c r="R190" t="str">
        <f t="shared" si="7"/>
        <v>Chung</v>
      </c>
      <c r="S190" s="32" t="s">
        <v>3118</v>
      </c>
      <c r="T190" s="8">
        <f t="shared" si="8"/>
        <v>6</v>
      </c>
      <c r="U190">
        <v>641</v>
      </c>
      <c r="W190" t="s">
        <v>369</v>
      </c>
    </row>
    <row r="191" spans="1:23" hidden="1" x14ac:dyDescent="0.25">
      <c r="A191" s="21">
        <v>45473</v>
      </c>
      <c r="B191" s="21">
        <v>45473</v>
      </c>
      <c r="C191" s="22" t="s">
        <v>862</v>
      </c>
      <c r="D191" s="22" t="s">
        <v>863</v>
      </c>
      <c r="E191" s="22" t="s">
        <v>513</v>
      </c>
      <c r="F191" s="22" t="s">
        <v>610</v>
      </c>
      <c r="G191" s="23">
        <v>2100000</v>
      </c>
      <c r="H191" s="23">
        <v>0</v>
      </c>
      <c r="I191" s="23">
        <v>0</v>
      </c>
      <c r="J191" s="23">
        <v>12352466</v>
      </c>
      <c r="K191" s="22"/>
      <c r="L191" s="22"/>
      <c r="M191" s="22" t="s">
        <v>604</v>
      </c>
      <c r="N191" s="22" t="s">
        <v>518</v>
      </c>
      <c r="O191" s="22"/>
      <c r="P191" s="22" t="s">
        <v>529</v>
      </c>
      <c r="Q191" s="22" t="str">
        <f t="shared" si="6"/>
        <v/>
      </c>
      <c r="R191" t="str">
        <f t="shared" si="7"/>
        <v>Chung</v>
      </c>
      <c r="S191" s="32" t="s">
        <v>3118</v>
      </c>
      <c r="T191" s="8">
        <f t="shared" si="8"/>
        <v>6</v>
      </c>
      <c r="U191">
        <v>641</v>
      </c>
      <c r="W191" t="s">
        <v>369</v>
      </c>
    </row>
    <row r="192" spans="1:23" hidden="1" x14ac:dyDescent="0.25">
      <c r="A192" s="21">
        <v>45473</v>
      </c>
      <c r="B192" s="21">
        <v>45473</v>
      </c>
      <c r="C192" s="22" t="s">
        <v>862</v>
      </c>
      <c r="D192" s="22" t="s">
        <v>864</v>
      </c>
      <c r="E192" s="22" t="s">
        <v>513</v>
      </c>
      <c r="F192" s="22" t="s">
        <v>612</v>
      </c>
      <c r="G192" s="23">
        <v>360000</v>
      </c>
      <c r="H192" s="23">
        <v>0</v>
      </c>
      <c r="I192" s="23">
        <v>0</v>
      </c>
      <c r="J192" s="23">
        <v>11992466</v>
      </c>
      <c r="K192" s="22"/>
      <c r="L192" s="22"/>
      <c r="M192" s="22" t="s">
        <v>604</v>
      </c>
      <c r="N192" s="22" t="s">
        <v>518</v>
      </c>
      <c r="O192" s="22"/>
      <c r="P192" s="22" t="s">
        <v>529</v>
      </c>
      <c r="Q192" s="22" t="str">
        <f t="shared" si="6"/>
        <v/>
      </c>
      <c r="R192" t="str">
        <f t="shared" si="7"/>
        <v>Chung</v>
      </c>
      <c r="S192" s="32" t="s">
        <v>3118</v>
      </c>
      <c r="T192" s="8">
        <f t="shared" si="8"/>
        <v>6</v>
      </c>
      <c r="U192">
        <v>641</v>
      </c>
      <c r="W192" t="s">
        <v>369</v>
      </c>
    </row>
    <row r="193" spans="1:23" hidden="1" x14ac:dyDescent="0.25">
      <c r="A193" s="21">
        <v>45473</v>
      </c>
      <c r="B193" s="21">
        <v>45473</v>
      </c>
      <c r="C193" s="22" t="s">
        <v>862</v>
      </c>
      <c r="D193" s="22" t="s">
        <v>865</v>
      </c>
      <c r="E193" s="22" t="s">
        <v>513</v>
      </c>
      <c r="F193" s="22" t="s">
        <v>614</v>
      </c>
      <c r="G193" s="23">
        <v>120000</v>
      </c>
      <c r="H193" s="23">
        <v>0</v>
      </c>
      <c r="I193" s="23">
        <v>0</v>
      </c>
      <c r="J193" s="23">
        <v>11872466</v>
      </c>
      <c r="K193" s="22"/>
      <c r="L193" s="22"/>
      <c r="M193" s="22" t="s">
        <v>604</v>
      </c>
      <c r="N193" s="22" t="s">
        <v>518</v>
      </c>
      <c r="O193" s="22"/>
      <c r="P193" s="22" t="s">
        <v>529</v>
      </c>
      <c r="Q193" s="22" t="str">
        <f t="shared" si="6"/>
        <v/>
      </c>
      <c r="R193" t="str">
        <f t="shared" si="7"/>
        <v>Chung</v>
      </c>
      <c r="S193" s="32" t="s">
        <v>3118</v>
      </c>
      <c r="T193" s="8">
        <f t="shared" si="8"/>
        <v>6</v>
      </c>
      <c r="U193">
        <v>641</v>
      </c>
      <c r="W193" t="s">
        <v>369</v>
      </c>
    </row>
    <row r="194" spans="1:23" hidden="1" x14ac:dyDescent="0.25">
      <c r="A194" s="21">
        <v>45473</v>
      </c>
      <c r="B194" s="21">
        <v>45473</v>
      </c>
      <c r="C194" s="22" t="s">
        <v>862</v>
      </c>
      <c r="D194" s="22" t="s">
        <v>866</v>
      </c>
      <c r="E194" s="22" t="s">
        <v>513</v>
      </c>
      <c r="F194" s="22" t="s">
        <v>610</v>
      </c>
      <c r="G194" s="23">
        <v>3727500</v>
      </c>
      <c r="H194" s="23">
        <v>0</v>
      </c>
      <c r="I194" s="23">
        <v>0</v>
      </c>
      <c r="J194" s="23">
        <v>8144966</v>
      </c>
      <c r="K194" s="22"/>
      <c r="L194" s="22"/>
      <c r="M194" s="22" t="s">
        <v>604</v>
      </c>
      <c r="N194" s="22" t="s">
        <v>518</v>
      </c>
      <c r="O194" s="22"/>
      <c r="P194" s="22" t="s">
        <v>558</v>
      </c>
      <c r="Q194" s="22" t="str">
        <f t="shared" si="6"/>
        <v/>
      </c>
      <c r="R194" t="str">
        <f t="shared" si="7"/>
        <v>Chung</v>
      </c>
      <c r="S194" s="32" t="s">
        <v>3118</v>
      </c>
      <c r="T194" s="8">
        <f t="shared" si="8"/>
        <v>6</v>
      </c>
      <c r="U194">
        <v>641</v>
      </c>
      <c r="W194" t="s">
        <v>369</v>
      </c>
    </row>
    <row r="195" spans="1:23" hidden="1" x14ac:dyDescent="0.25">
      <c r="A195" s="21">
        <v>45473</v>
      </c>
      <c r="B195" s="21">
        <v>45473</v>
      </c>
      <c r="C195" s="22" t="s">
        <v>862</v>
      </c>
      <c r="D195" s="22" t="s">
        <v>867</v>
      </c>
      <c r="E195" s="22" t="s">
        <v>513</v>
      </c>
      <c r="F195" s="22" t="s">
        <v>612</v>
      </c>
      <c r="G195" s="23">
        <v>639000</v>
      </c>
      <c r="H195" s="23">
        <v>0</v>
      </c>
      <c r="I195" s="23">
        <v>0</v>
      </c>
      <c r="J195" s="23">
        <v>7505966</v>
      </c>
      <c r="K195" s="22"/>
      <c r="L195" s="22"/>
      <c r="M195" s="22" t="s">
        <v>604</v>
      </c>
      <c r="N195" s="22" t="s">
        <v>518</v>
      </c>
      <c r="O195" s="22"/>
      <c r="P195" s="22" t="s">
        <v>558</v>
      </c>
      <c r="Q195" s="22" t="str">
        <f t="shared" si="6"/>
        <v/>
      </c>
      <c r="R195" t="str">
        <f t="shared" si="7"/>
        <v>Chung</v>
      </c>
      <c r="S195" s="32" t="s">
        <v>3118</v>
      </c>
      <c r="T195" s="8">
        <f t="shared" si="8"/>
        <v>6</v>
      </c>
      <c r="U195">
        <v>641</v>
      </c>
      <c r="W195" t="s">
        <v>369</v>
      </c>
    </row>
    <row r="196" spans="1:23" hidden="1" x14ac:dyDescent="0.25">
      <c r="A196" s="21">
        <v>45473</v>
      </c>
      <c r="B196" s="21">
        <v>45473</v>
      </c>
      <c r="C196" s="22" t="s">
        <v>862</v>
      </c>
      <c r="D196" s="22" t="s">
        <v>868</v>
      </c>
      <c r="E196" s="22" t="s">
        <v>513</v>
      </c>
      <c r="F196" s="22" t="s">
        <v>614</v>
      </c>
      <c r="G196" s="23">
        <v>213000</v>
      </c>
      <c r="H196" s="23">
        <v>0</v>
      </c>
      <c r="I196" s="23">
        <v>0</v>
      </c>
      <c r="J196" s="23">
        <v>7292966</v>
      </c>
      <c r="K196" s="22"/>
      <c r="L196" s="22"/>
      <c r="M196" s="22" t="s">
        <v>604</v>
      </c>
      <c r="N196" s="22" t="s">
        <v>518</v>
      </c>
      <c r="O196" s="22"/>
      <c r="P196" s="22" t="s">
        <v>558</v>
      </c>
      <c r="Q196" s="22" t="str">
        <f t="shared" si="6"/>
        <v/>
      </c>
      <c r="R196" t="str">
        <f t="shared" si="7"/>
        <v>Chung</v>
      </c>
      <c r="S196" s="32" t="s">
        <v>3118</v>
      </c>
      <c r="T196" s="8">
        <f t="shared" si="8"/>
        <v>6</v>
      </c>
      <c r="U196">
        <v>641</v>
      </c>
      <c r="W196" t="s">
        <v>369</v>
      </c>
    </row>
    <row r="197" spans="1:23" hidden="1" x14ac:dyDescent="0.25">
      <c r="A197" s="21">
        <v>45473</v>
      </c>
      <c r="B197" s="21">
        <v>45473</v>
      </c>
      <c r="C197" s="22" t="s">
        <v>869</v>
      </c>
      <c r="D197" s="22" t="s">
        <v>870</v>
      </c>
      <c r="E197" s="22" t="s">
        <v>513</v>
      </c>
      <c r="F197" s="22" t="s">
        <v>620</v>
      </c>
      <c r="G197" s="23">
        <v>240000</v>
      </c>
      <c r="H197" s="23">
        <v>0</v>
      </c>
      <c r="I197" s="23">
        <v>0</v>
      </c>
      <c r="J197" s="23">
        <v>7052966</v>
      </c>
      <c r="K197" s="22"/>
      <c r="L197" s="22"/>
      <c r="M197" s="22" t="s">
        <v>621</v>
      </c>
      <c r="N197" s="22" t="s">
        <v>518</v>
      </c>
      <c r="O197" s="22"/>
      <c r="P197" s="22" t="s">
        <v>529</v>
      </c>
      <c r="Q197" s="22" t="str">
        <f t="shared" si="6"/>
        <v/>
      </c>
      <c r="R197" t="str">
        <f t="shared" si="7"/>
        <v>Chung</v>
      </c>
      <c r="S197" s="32" t="s">
        <v>3118</v>
      </c>
      <c r="T197" s="8">
        <f t="shared" si="8"/>
        <v>6</v>
      </c>
      <c r="U197">
        <v>641</v>
      </c>
      <c r="W197" t="s">
        <v>369</v>
      </c>
    </row>
    <row r="198" spans="1:23" hidden="1" x14ac:dyDescent="0.25">
      <c r="A198" s="21">
        <v>45473</v>
      </c>
      <c r="B198" s="21">
        <v>45473</v>
      </c>
      <c r="C198" s="22" t="s">
        <v>869</v>
      </c>
      <c r="D198" s="22" t="s">
        <v>871</v>
      </c>
      <c r="E198" s="22" t="s">
        <v>513</v>
      </c>
      <c r="F198" s="22" t="s">
        <v>620</v>
      </c>
      <c r="G198" s="23">
        <v>426000</v>
      </c>
      <c r="H198" s="23">
        <v>0</v>
      </c>
      <c r="I198" s="23">
        <v>0</v>
      </c>
      <c r="J198" s="23">
        <v>6626966</v>
      </c>
      <c r="K198" s="22"/>
      <c r="L198" s="22"/>
      <c r="M198" s="22" t="s">
        <v>621</v>
      </c>
      <c r="N198" s="22" t="s">
        <v>518</v>
      </c>
      <c r="O198" s="22"/>
      <c r="P198" s="22" t="s">
        <v>558</v>
      </c>
      <c r="Q198" s="22" t="str">
        <f t="shared" si="6"/>
        <v/>
      </c>
      <c r="R198" t="str">
        <f t="shared" si="7"/>
        <v>Chung</v>
      </c>
      <c r="S198" s="32" t="s">
        <v>3118</v>
      </c>
      <c r="T198" s="8">
        <f t="shared" si="8"/>
        <v>6</v>
      </c>
      <c r="U198">
        <v>641</v>
      </c>
      <c r="W198" t="s">
        <v>369</v>
      </c>
    </row>
    <row r="199" spans="1:23" hidden="1" x14ac:dyDescent="0.25">
      <c r="A199" s="21">
        <v>45473</v>
      </c>
      <c r="B199" s="21">
        <v>45473</v>
      </c>
      <c r="C199" s="22" t="s">
        <v>872</v>
      </c>
      <c r="D199" s="22" t="s">
        <v>873</v>
      </c>
      <c r="E199" s="22" t="s">
        <v>513</v>
      </c>
      <c r="F199" s="22" t="s">
        <v>625</v>
      </c>
      <c r="G199" s="23">
        <v>2569166</v>
      </c>
      <c r="H199" s="23">
        <v>0</v>
      </c>
      <c r="I199" s="23">
        <v>0</v>
      </c>
      <c r="J199" s="23">
        <v>4057800</v>
      </c>
      <c r="K199" s="22"/>
      <c r="L199" s="22"/>
      <c r="M199" s="22" t="s">
        <v>626</v>
      </c>
      <c r="N199" s="22" t="s">
        <v>518</v>
      </c>
      <c r="O199" s="22"/>
      <c r="P199" s="22" t="s">
        <v>627</v>
      </c>
      <c r="Q199" s="22" t="str">
        <f t="shared" ref="Q199:Q262" si="9">IFERROR(LEFT(N199,FIND("_",N199)-1),"")</f>
        <v/>
      </c>
      <c r="R199" t="str">
        <f t="shared" ref="R199:R262" si="10">IFERROR(RIGHT(N199,LEN(N199)-FIND("_",N199)),"")</f>
        <v>Chung</v>
      </c>
      <c r="S199" s="8" t="s">
        <v>3124</v>
      </c>
      <c r="T199" s="8">
        <f t="shared" ref="T199:T262" si="11">+MONTH(A199)</f>
        <v>6</v>
      </c>
      <c r="U199">
        <v>641</v>
      </c>
      <c r="W199" t="s">
        <v>369</v>
      </c>
    </row>
    <row r="200" spans="1:23" hidden="1" x14ac:dyDescent="0.25">
      <c r="A200" s="21">
        <v>45473</v>
      </c>
      <c r="B200" s="21">
        <v>45473</v>
      </c>
      <c r="C200" s="22" t="s">
        <v>872</v>
      </c>
      <c r="D200" s="22" t="s">
        <v>873</v>
      </c>
      <c r="E200" s="22" t="s">
        <v>513</v>
      </c>
      <c r="F200" s="22" t="s">
        <v>625</v>
      </c>
      <c r="G200" s="23">
        <v>1173987</v>
      </c>
      <c r="H200" s="23">
        <v>0</v>
      </c>
      <c r="I200" s="23">
        <v>0</v>
      </c>
      <c r="J200" s="23">
        <v>2883813</v>
      </c>
      <c r="K200" s="22"/>
      <c r="L200" s="22"/>
      <c r="M200" s="22" t="s">
        <v>626</v>
      </c>
      <c r="N200" s="22" t="s">
        <v>518</v>
      </c>
      <c r="O200" s="22"/>
      <c r="P200" s="22" t="s">
        <v>558</v>
      </c>
      <c r="Q200" s="22" t="str">
        <f t="shared" si="9"/>
        <v/>
      </c>
      <c r="R200" t="str">
        <f t="shared" si="10"/>
        <v>Chung</v>
      </c>
      <c r="S200" s="8" t="s">
        <v>3124</v>
      </c>
      <c r="T200" s="8">
        <f t="shared" si="11"/>
        <v>6</v>
      </c>
      <c r="U200">
        <v>641</v>
      </c>
      <c r="W200" t="s">
        <v>369</v>
      </c>
    </row>
    <row r="201" spans="1:23" hidden="1" x14ac:dyDescent="0.25">
      <c r="A201" s="21">
        <v>45473</v>
      </c>
      <c r="B201" s="21">
        <v>45473</v>
      </c>
      <c r="C201" s="22" t="s">
        <v>872</v>
      </c>
      <c r="D201" s="22" t="s">
        <v>873</v>
      </c>
      <c r="E201" s="22" t="s">
        <v>513</v>
      </c>
      <c r="F201" s="22" t="s">
        <v>625</v>
      </c>
      <c r="G201" s="23">
        <v>707045</v>
      </c>
      <c r="H201" s="23">
        <v>0</v>
      </c>
      <c r="I201" s="23">
        <v>0</v>
      </c>
      <c r="J201" s="23">
        <v>2176768</v>
      </c>
      <c r="K201" s="22"/>
      <c r="L201" s="22"/>
      <c r="M201" s="22" t="s">
        <v>626</v>
      </c>
      <c r="N201" s="22" t="s">
        <v>518</v>
      </c>
      <c r="O201" s="22"/>
      <c r="P201" s="22" t="s">
        <v>628</v>
      </c>
      <c r="Q201" s="22" t="str">
        <f t="shared" si="9"/>
        <v/>
      </c>
      <c r="R201" t="str">
        <f t="shared" si="10"/>
        <v>Chung</v>
      </c>
      <c r="S201" s="8" t="s">
        <v>3124</v>
      </c>
      <c r="T201" s="8">
        <f t="shared" si="11"/>
        <v>6</v>
      </c>
      <c r="U201">
        <v>641</v>
      </c>
      <c r="W201" t="s">
        <v>369</v>
      </c>
    </row>
    <row r="202" spans="1:23" hidden="1" x14ac:dyDescent="0.25">
      <c r="A202" s="21">
        <v>45473</v>
      </c>
      <c r="B202" s="21">
        <v>45473</v>
      </c>
      <c r="C202" s="22" t="s">
        <v>872</v>
      </c>
      <c r="D202" s="22" t="s">
        <v>873</v>
      </c>
      <c r="E202" s="22" t="s">
        <v>513</v>
      </c>
      <c r="F202" s="22" t="s">
        <v>625</v>
      </c>
      <c r="G202" s="23">
        <v>2176768</v>
      </c>
      <c r="H202" s="23">
        <v>0</v>
      </c>
      <c r="I202" s="23">
        <v>0</v>
      </c>
      <c r="J202" s="23">
        <v>0</v>
      </c>
      <c r="K202" s="22"/>
      <c r="L202" s="22"/>
      <c r="M202" s="22" t="s">
        <v>626</v>
      </c>
      <c r="N202" s="22" t="s">
        <v>518</v>
      </c>
      <c r="O202" s="22"/>
      <c r="P202" s="22" t="s">
        <v>529</v>
      </c>
      <c r="Q202" s="22" t="str">
        <f t="shared" si="9"/>
        <v/>
      </c>
      <c r="R202" t="str">
        <f t="shared" si="10"/>
        <v>Chung</v>
      </c>
      <c r="S202" s="8" t="s">
        <v>3124</v>
      </c>
      <c r="T202" s="8">
        <f t="shared" si="11"/>
        <v>6</v>
      </c>
      <c r="U202">
        <v>641</v>
      </c>
      <c r="W202" t="s">
        <v>369</v>
      </c>
    </row>
    <row r="203" spans="1:23" hidden="1" x14ac:dyDescent="0.25">
      <c r="A203" s="21">
        <v>45475</v>
      </c>
      <c r="B203" s="21">
        <v>45475</v>
      </c>
      <c r="C203" s="22" t="s">
        <v>874</v>
      </c>
      <c r="D203" s="22" t="s">
        <v>520</v>
      </c>
      <c r="E203" s="22" t="s">
        <v>513</v>
      </c>
      <c r="F203" s="22" t="s">
        <v>521</v>
      </c>
      <c r="G203" s="23">
        <v>3757603</v>
      </c>
      <c r="H203" s="23">
        <v>0</v>
      </c>
      <c r="I203" s="23">
        <v>3757603</v>
      </c>
      <c r="J203" s="23">
        <v>0</v>
      </c>
      <c r="K203" s="22" t="s">
        <v>522</v>
      </c>
      <c r="L203" s="22" t="s">
        <v>523</v>
      </c>
      <c r="M203" s="22" t="s">
        <v>524</v>
      </c>
      <c r="N203" s="22" t="s">
        <v>518</v>
      </c>
      <c r="O203" s="22"/>
      <c r="P203" s="22"/>
      <c r="Q203" s="22" t="str">
        <f t="shared" si="9"/>
        <v/>
      </c>
      <c r="R203" t="str">
        <f t="shared" si="10"/>
        <v>Chung</v>
      </c>
      <c r="S203" s="32" t="s">
        <v>3123</v>
      </c>
      <c r="T203" s="8">
        <f t="shared" si="11"/>
        <v>7</v>
      </c>
      <c r="U203">
        <v>641</v>
      </c>
      <c r="W203" t="s">
        <v>369</v>
      </c>
    </row>
    <row r="204" spans="1:23" hidden="1" x14ac:dyDescent="0.25">
      <c r="A204" s="21">
        <v>45475</v>
      </c>
      <c r="B204" s="21">
        <v>45475</v>
      </c>
      <c r="C204" s="22" t="s">
        <v>875</v>
      </c>
      <c r="D204" s="22" t="s">
        <v>526</v>
      </c>
      <c r="E204" s="22" t="s">
        <v>513</v>
      </c>
      <c r="F204" s="22" t="s">
        <v>521</v>
      </c>
      <c r="G204" s="23">
        <v>20364</v>
      </c>
      <c r="H204" s="23">
        <v>0</v>
      </c>
      <c r="I204" s="23">
        <v>3777967</v>
      </c>
      <c r="J204" s="23">
        <v>0</v>
      </c>
      <c r="K204" s="22" t="s">
        <v>527</v>
      </c>
      <c r="L204" s="22" t="s">
        <v>528</v>
      </c>
      <c r="M204" s="22" t="s">
        <v>524</v>
      </c>
      <c r="N204" s="22" t="s">
        <v>518</v>
      </c>
      <c r="O204" s="22"/>
      <c r="P204" s="22" t="s">
        <v>529</v>
      </c>
      <c r="Q204" s="22" t="str">
        <f t="shared" si="9"/>
        <v/>
      </c>
      <c r="R204" t="str">
        <f t="shared" si="10"/>
        <v>Chung</v>
      </c>
      <c r="S204" s="32" t="s">
        <v>3123</v>
      </c>
      <c r="T204" s="8">
        <f t="shared" si="11"/>
        <v>7</v>
      </c>
      <c r="U204">
        <v>641</v>
      </c>
      <c r="W204" t="s">
        <v>369</v>
      </c>
    </row>
    <row r="205" spans="1:23" hidden="1" x14ac:dyDescent="0.25">
      <c r="A205" s="21">
        <v>45477</v>
      </c>
      <c r="B205" s="21">
        <v>45477</v>
      </c>
      <c r="C205" s="22" t="s">
        <v>876</v>
      </c>
      <c r="D205" s="22" t="s">
        <v>877</v>
      </c>
      <c r="E205" s="22" t="s">
        <v>513</v>
      </c>
      <c r="F205" s="22" t="s">
        <v>635</v>
      </c>
      <c r="G205" s="23">
        <v>740741</v>
      </c>
      <c r="H205" s="23">
        <v>0</v>
      </c>
      <c r="I205" s="23">
        <v>4518708</v>
      </c>
      <c r="J205" s="23">
        <v>0</v>
      </c>
      <c r="K205" s="22" t="s">
        <v>878</v>
      </c>
      <c r="L205" s="22" t="s">
        <v>879</v>
      </c>
      <c r="M205" s="22" t="s">
        <v>814</v>
      </c>
      <c r="N205" s="22" t="s">
        <v>518</v>
      </c>
      <c r="O205" s="22"/>
      <c r="P205" s="22" t="s">
        <v>849</v>
      </c>
      <c r="Q205" s="22" t="str">
        <f t="shared" si="9"/>
        <v/>
      </c>
      <c r="R205" t="str">
        <f t="shared" si="10"/>
        <v>Chung</v>
      </c>
      <c r="S205" s="32" t="s">
        <v>3122</v>
      </c>
      <c r="T205" s="8">
        <f t="shared" si="11"/>
        <v>7</v>
      </c>
      <c r="U205">
        <v>641</v>
      </c>
      <c r="W205" t="s">
        <v>369</v>
      </c>
    </row>
    <row r="206" spans="1:23" hidden="1" x14ac:dyDescent="0.25">
      <c r="A206" s="21">
        <v>45483</v>
      </c>
      <c r="B206" s="21">
        <v>45483</v>
      </c>
      <c r="C206" s="22" t="s">
        <v>880</v>
      </c>
      <c r="D206" s="22" t="s">
        <v>844</v>
      </c>
      <c r="E206" s="22" t="s">
        <v>513</v>
      </c>
      <c r="F206" s="22" t="s">
        <v>549</v>
      </c>
      <c r="G206" s="23">
        <v>196436</v>
      </c>
      <c r="H206" s="23">
        <v>0</v>
      </c>
      <c r="I206" s="23">
        <v>4715144</v>
      </c>
      <c r="J206" s="23">
        <v>0</v>
      </c>
      <c r="K206" s="22" t="s">
        <v>580</v>
      </c>
      <c r="L206" s="22" t="s">
        <v>581</v>
      </c>
      <c r="M206" s="22" t="s">
        <v>582</v>
      </c>
      <c r="N206" s="22" t="s">
        <v>518</v>
      </c>
      <c r="O206" s="22"/>
      <c r="P206" s="22"/>
      <c r="Q206" s="22" t="str">
        <f t="shared" si="9"/>
        <v/>
      </c>
      <c r="R206" t="str">
        <f t="shared" si="10"/>
        <v>Chung</v>
      </c>
      <c r="S206" s="32" t="s">
        <v>3126</v>
      </c>
      <c r="T206" s="8">
        <f t="shared" si="11"/>
        <v>7</v>
      </c>
      <c r="U206">
        <v>641</v>
      </c>
      <c r="W206" t="s">
        <v>369</v>
      </c>
    </row>
    <row r="207" spans="1:23" hidden="1" x14ac:dyDescent="0.25">
      <c r="A207" s="21">
        <v>45493</v>
      </c>
      <c r="B207" s="21">
        <v>45493</v>
      </c>
      <c r="C207" s="22" t="s">
        <v>881</v>
      </c>
      <c r="D207" s="22" t="s">
        <v>565</v>
      </c>
      <c r="E207" s="22" t="s">
        <v>513</v>
      </c>
      <c r="F207" s="22" t="s">
        <v>521</v>
      </c>
      <c r="G207" s="23">
        <v>76119</v>
      </c>
      <c r="H207" s="23">
        <v>0</v>
      </c>
      <c r="I207" s="23">
        <v>4791263</v>
      </c>
      <c r="J207" s="23">
        <v>0</v>
      </c>
      <c r="K207" s="22" t="s">
        <v>566</v>
      </c>
      <c r="L207" s="22" t="s">
        <v>567</v>
      </c>
      <c r="M207" s="22" t="s">
        <v>524</v>
      </c>
      <c r="N207" s="22" t="s">
        <v>518</v>
      </c>
      <c r="O207" s="22"/>
      <c r="P207" s="22" t="s">
        <v>529</v>
      </c>
      <c r="Q207" s="22" t="str">
        <f t="shared" si="9"/>
        <v/>
      </c>
      <c r="R207" t="str">
        <f t="shared" si="10"/>
        <v>Chung</v>
      </c>
      <c r="S207" s="32" t="s">
        <v>3126</v>
      </c>
      <c r="T207" s="8">
        <f t="shared" si="11"/>
        <v>7</v>
      </c>
      <c r="U207">
        <v>641</v>
      </c>
      <c r="W207" t="s">
        <v>369</v>
      </c>
    </row>
    <row r="208" spans="1:23" hidden="1" x14ac:dyDescent="0.25">
      <c r="A208" s="21">
        <v>45497</v>
      </c>
      <c r="B208" s="21">
        <v>45497</v>
      </c>
      <c r="C208" s="22" t="s">
        <v>882</v>
      </c>
      <c r="D208" s="22" t="s">
        <v>883</v>
      </c>
      <c r="E208" s="22" t="s">
        <v>513</v>
      </c>
      <c r="F208" s="22" t="s">
        <v>514</v>
      </c>
      <c r="G208" s="23">
        <v>2000000</v>
      </c>
      <c r="H208" s="23">
        <v>0</v>
      </c>
      <c r="I208" s="23">
        <v>6791263</v>
      </c>
      <c r="J208" s="23">
        <v>0</v>
      </c>
      <c r="K208" s="22" t="s">
        <v>884</v>
      </c>
      <c r="L208" s="22" t="s">
        <v>885</v>
      </c>
      <c r="M208" s="22" t="s">
        <v>692</v>
      </c>
      <c r="N208" s="22" t="s">
        <v>518</v>
      </c>
      <c r="O208" s="22"/>
      <c r="P208" s="22"/>
      <c r="Q208" s="22" t="str">
        <f t="shared" si="9"/>
        <v/>
      </c>
      <c r="R208" t="str">
        <f t="shared" si="10"/>
        <v>Chung</v>
      </c>
      <c r="S208" s="32" t="s">
        <v>3125</v>
      </c>
      <c r="T208" s="8">
        <f t="shared" si="11"/>
        <v>7</v>
      </c>
      <c r="U208">
        <v>641</v>
      </c>
      <c r="W208" t="s">
        <v>369</v>
      </c>
    </row>
    <row r="209" spans="1:23" hidden="1" x14ac:dyDescent="0.25">
      <c r="A209" s="21">
        <v>45498</v>
      </c>
      <c r="B209" s="21">
        <v>45498</v>
      </c>
      <c r="C209" s="22" t="s">
        <v>886</v>
      </c>
      <c r="D209" s="22" t="s">
        <v>887</v>
      </c>
      <c r="E209" s="22" t="s">
        <v>513</v>
      </c>
      <c r="F209" s="22" t="s">
        <v>691</v>
      </c>
      <c r="G209" s="23">
        <v>555556</v>
      </c>
      <c r="H209" s="23">
        <v>0</v>
      </c>
      <c r="I209" s="23">
        <v>7346819</v>
      </c>
      <c r="J209" s="23">
        <v>0</v>
      </c>
      <c r="K209" s="22" t="s">
        <v>888</v>
      </c>
      <c r="L209" s="22" t="s">
        <v>889</v>
      </c>
      <c r="M209" s="22" t="s">
        <v>692</v>
      </c>
      <c r="N209" s="22" t="s">
        <v>890</v>
      </c>
      <c r="O209" s="22" t="s">
        <v>890</v>
      </c>
      <c r="P209" s="22" t="s">
        <v>891</v>
      </c>
      <c r="Q209" s="22" t="str">
        <f t="shared" si="9"/>
        <v>Sun</v>
      </c>
      <c r="R209" t="str">
        <f t="shared" si="10"/>
        <v>Urban City-HNam</v>
      </c>
      <c r="S209" s="32" t="s">
        <v>3125</v>
      </c>
      <c r="T209" s="8">
        <f t="shared" si="11"/>
        <v>7</v>
      </c>
      <c r="U209">
        <v>641</v>
      </c>
      <c r="W209" t="s">
        <v>369</v>
      </c>
    </row>
    <row r="210" spans="1:23" hidden="1" x14ac:dyDescent="0.25">
      <c r="A210" s="21">
        <v>45498</v>
      </c>
      <c r="B210" s="21">
        <v>45498</v>
      </c>
      <c r="C210" s="22" t="s">
        <v>886</v>
      </c>
      <c r="D210" s="22" t="s">
        <v>887</v>
      </c>
      <c r="E210" s="22" t="s">
        <v>513</v>
      </c>
      <c r="F210" s="22" t="s">
        <v>691</v>
      </c>
      <c r="G210" s="23">
        <v>555556</v>
      </c>
      <c r="H210" s="23">
        <v>0</v>
      </c>
      <c r="I210" s="23">
        <v>7902375</v>
      </c>
      <c r="J210" s="23">
        <v>0</v>
      </c>
      <c r="K210" s="22" t="s">
        <v>888</v>
      </c>
      <c r="L210" s="22" t="s">
        <v>889</v>
      </c>
      <c r="M210" s="22" t="s">
        <v>692</v>
      </c>
      <c r="N210" s="22" t="s">
        <v>890</v>
      </c>
      <c r="O210" s="22" t="s">
        <v>890</v>
      </c>
      <c r="P210" s="22" t="s">
        <v>891</v>
      </c>
      <c r="Q210" s="22" t="str">
        <f t="shared" si="9"/>
        <v>Sun</v>
      </c>
      <c r="R210" t="str">
        <f t="shared" si="10"/>
        <v>Urban City-HNam</v>
      </c>
      <c r="S210" s="32" t="s">
        <v>3125</v>
      </c>
      <c r="T210" s="8">
        <f t="shared" si="11"/>
        <v>7</v>
      </c>
      <c r="U210">
        <v>641</v>
      </c>
      <c r="W210" t="s">
        <v>369</v>
      </c>
    </row>
    <row r="211" spans="1:23" hidden="1" x14ac:dyDescent="0.25">
      <c r="A211" s="21">
        <v>45498</v>
      </c>
      <c r="B211" s="21">
        <v>45498</v>
      </c>
      <c r="C211" s="22" t="s">
        <v>892</v>
      </c>
      <c r="D211" s="22" t="s">
        <v>893</v>
      </c>
      <c r="E211" s="22" t="s">
        <v>513</v>
      </c>
      <c r="F211" s="22" t="s">
        <v>691</v>
      </c>
      <c r="G211" s="23">
        <v>333333</v>
      </c>
      <c r="H211" s="23">
        <v>0</v>
      </c>
      <c r="I211" s="23">
        <v>8235708</v>
      </c>
      <c r="J211" s="23">
        <v>0</v>
      </c>
      <c r="K211" s="22" t="s">
        <v>894</v>
      </c>
      <c r="L211" s="22" t="s">
        <v>895</v>
      </c>
      <c r="M211" s="22" t="s">
        <v>692</v>
      </c>
      <c r="N211" s="22" t="s">
        <v>890</v>
      </c>
      <c r="O211" s="22" t="s">
        <v>890</v>
      </c>
      <c r="P211" s="22" t="s">
        <v>891</v>
      </c>
      <c r="Q211" s="22" t="str">
        <f t="shared" si="9"/>
        <v>Sun</v>
      </c>
      <c r="R211" t="str">
        <f t="shared" si="10"/>
        <v>Urban City-HNam</v>
      </c>
      <c r="S211" s="32" t="s">
        <v>3125</v>
      </c>
      <c r="T211" s="8">
        <f t="shared" si="11"/>
        <v>7</v>
      </c>
      <c r="U211">
        <v>641</v>
      </c>
      <c r="W211" t="s">
        <v>369</v>
      </c>
    </row>
    <row r="212" spans="1:23" hidden="1" x14ac:dyDescent="0.25">
      <c r="A212" s="21">
        <v>45498</v>
      </c>
      <c r="B212" s="21">
        <v>45498</v>
      </c>
      <c r="C212" s="22" t="s">
        <v>896</v>
      </c>
      <c r="D212" s="22" t="s">
        <v>897</v>
      </c>
      <c r="E212" s="22" t="s">
        <v>513</v>
      </c>
      <c r="F212" s="22" t="s">
        <v>691</v>
      </c>
      <c r="G212" s="23">
        <v>333333</v>
      </c>
      <c r="H212" s="23">
        <v>0</v>
      </c>
      <c r="I212" s="23">
        <v>8569041</v>
      </c>
      <c r="J212" s="23">
        <v>0</v>
      </c>
      <c r="K212" s="22" t="s">
        <v>888</v>
      </c>
      <c r="L212" s="22" t="s">
        <v>889</v>
      </c>
      <c r="M212" s="22" t="s">
        <v>692</v>
      </c>
      <c r="N212" s="22" t="s">
        <v>890</v>
      </c>
      <c r="O212" s="22" t="s">
        <v>890</v>
      </c>
      <c r="P212" s="22" t="s">
        <v>891</v>
      </c>
      <c r="Q212" s="22" t="str">
        <f t="shared" si="9"/>
        <v>Sun</v>
      </c>
      <c r="R212" t="str">
        <f t="shared" si="10"/>
        <v>Urban City-HNam</v>
      </c>
      <c r="S212" s="32" t="s">
        <v>3125</v>
      </c>
      <c r="T212" s="8">
        <f t="shared" si="11"/>
        <v>7</v>
      </c>
      <c r="U212">
        <v>641</v>
      </c>
      <c r="W212" t="s">
        <v>369</v>
      </c>
    </row>
    <row r="213" spans="1:23" hidden="1" x14ac:dyDescent="0.25">
      <c r="A213" s="21">
        <v>45498</v>
      </c>
      <c r="B213" s="21">
        <v>45498</v>
      </c>
      <c r="C213" s="22" t="s">
        <v>898</v>
      </c>
      <c r="D213" s="22" t="s">
        <v>899</v>
      </c>
      <c r="E213" s="22" t="s">
        <v>513</v>
      </c>
      <c r="F213" s="22" t="s">
        <v>691</v>
      </c>
      <c r="G213" s="23">
        <v>555556</v>
      </c>
      <c r="H213" s="23">
        <v>0</v>
      </c>
      <c r="I213" s="23">
        <v>9124597</v>
      </c>
      <c r="J213" s="23">
        <v>0</v>
      </c>
      <c r="K213" s="22" t="s">
        <v>900</v>
      </c>
      <c r="L213" s="22" t="s">
        <v>901</v>
      </c>
      <c r="M213" s="22" t="s">
        <v>692</v>
      </c>
      <c r="N213" s="22" t="s">
        <v>890</v>
      </c>
      <c r="O213" s="22" t="s">
        <v>890</v>
      </c>
      <c r="P213" s="22" t="s">
        <v>891</v>
      </c>
      <c r="Q213" s="22" t="str">
        <f t="shared" si="9"/>
        <v>Sun</v>
      </c>
      <c r="R213" t="str">
        <f t="shared" si="10"/>
        <v>Urban City-HNam</v>
      </c>
      <c r="S213" s="32" t="s">
        <v>3125</v>
      </c>
      <c r="T213" s="8">
        <f t="shared" si="11"/>
        <v>7</v>
      </c>
      <c r="U213">
        <v>641</v>
      </c>
      <c r="W213" t="s">
        <v>369</v>
      </c>
    </row>
    <row r="214" spans="1:23" hidden="1" x14ac:dyDescent="0.25">
      <c r="A214" s="21">
        <v>45498</v>
      </c>
      <c r="B214" s="21">
        <v>45498</v>
      </c>
      <c r="C214" s="22" t="s">
        <v>902</v>
      </c>
      <c r="D214" s="22" t="s">
        <v>903</v>
      </c>
      <c r="E214" s="22" t="s">
        <v>513</v>
      </c>
      <c r="F214" s="22" t="s">
        <v>691</v>
      </c>
      <c r="G214" s="23">
        <v>333333</v>
      </c>
      <c r="H214" s="23">
        <v>0</v>
      </c>
      <c r="I214" s="23">
        <v>9457930</v>
      </c>
      <c r="J214" s="23">
        <v>0</v>
      </c>
      <c r="K214" s="22" t="s">
        <v>904</v>
      </c>
      <c r="L214" s="22" t="s">
        <v>905</v>
      </c>
      <c r="M214" s="22" t="s">
        <v>692</v>
      </c>
      <c r="N214" s="22" t="s">
        <v>890</v>
      </c>
      <c r="O214" s="22" t="s">
        <v>890</v>
      </c>
      <c r="P214" s="22" t="s">
        <v>891</v>
      </c>
      <c r="Q214" s="22" t="str">
        <f t="shared" si="9"/>
        <v>Sun</v>
      </c>
      <c r="R214" t="str">
        <f t="shared" si="10"/>
        <v>Urban City-HNam</v>
      </c>
      <c r="S214" s="32" t="s">
        <v>3125</v>
      </c>
      <c r="T214" s="8">
        <f t="shared" si="11"/>
        <v>7</v>
      </c>
      <c r="U214">
        <v>641</v>
      </c>
      <c r="W214" t="s">
        <v>369</v>
      </c>
    </row>
    <row r="215" spans="1:23" hidden="1" x14ac:dyDescent="0.25">
      <c r="A215" s="21">
        <v>45498</v>
      </c>
      <c r="B215" s="21">
        <v>45498</v>
      </c>
      <c r="C215" s="22" t="s">
        <v>906</v>
      </c>
      <c r="D215" s="22" t="s">
        <v>907</v>
      </c>
      <c r="E215" s="22" t="s">
        <v>513</v>
      </c>
      <c r="F215" s="22" t="s">
        <v>691</v>
      </c>
      <c r="G215" s="23">
        <v>555556</v>
      </c>
      <c r="H215" s="23">
        <v>0</v>
      </c>
      <c r="I215" s="23">
        <v>10013486</v>
      </c>
      <c r="J215" s="23">
        <v>0</v>
      </c>
      <c r="K215" s="22" t="s">
        <v>908</v>
      </c>
      <c r="L215" s="22" t="s">
        <v>909</v>
      </c>
      <c r="M215" s="22" t="s">
        <v>692</v>
      </c>
      <c r="N215" s="22" t="s">
        <v>890</v>
      </c>
      <c r="O215" s="22" t="s">
        <v>890</v>
      </c>
      <c r="P215" s="22" t="s">
        <v>891</v>
      </c>
      <c r="Q215" s="22" t="str">
        <f t="shared" si="9"/>
        <v>Sun</v>
      </c>
      <c r="R215" t="str">
        <f t="shared" si="10"/>
        <v>Urban City-HNam</v>
      </c>
      <c r="S215" s="32" t="s">
        <v>3125</v>
      </c>
      <c r="T215" s="8">
        <f t="shared" si="11"/>
        <v>7</v>
      </c>
      <c r="U215">
        <v>641</v>
      </c>
      <c r="W215" t="s">
        <v>369</v>
      </c>
    </row>
    <row r="216" spans="1:23" hidden="1" x14ac:dyDescent="0.25">
      <c r="A216" s="21">
        <v>45498</v>
      </c>
      <c r="B216" s="21">
        <v>45498</v>
      </c>
      <c r="C216" s="22" t="s">
        <v>910</v>
      </c>
      <c r="D216" s="22" t="s">
        <v>911</v>
      </c>
      <c r="E216" s="22" t="s">
        <v>513</v>
      </c>
      <c r="F216" s="22" t="s">
        <v>691</v>
      </c>
      <c r="G216" s="23">
        <v>333333</v>
      </c>
      <c r="H216" s="23">
        <v>0</v>
      </c>
      <c r="I216" s="23">
        <v>10346819</v>
      </c>
      <c r="J216" s="23">
        <v>0</v>
      </c>
      <c r="K216" s="22" t="s">
        <v>912</v>
      </c>
      <c r="L216" s="22" t="s">
        <v>913</v>
      </c>
      <c r="M216" s="22" t="s">
        <v>692</v>
      </c>
      <c r="N216" s="22" t="s">
        <v>890</v>
      </c>
      <c r="O216" s="22" t="s">
        <v>890</v>
      </c>
      <c r="P216" s="22" t="s">
        <v>891</v>
      </c>
      <c r="Q216" s="22" t="str">
        <f t="shared" si="9"/>
        <v>Sun</v>
      </c>
      <c r="R216" t="str">
        <f t="shared" si="10"/>
        <v>Urban City-HNam</v>
      </c>
      <c r="S216" s="32" t="s">
        <v>3125</v>
      </c>
      <c r="T216" s="8">
        <f t="shared" si="11"/>
        <v>7</v>
      </c>
      <c r="U216">
        <v>641</v>
      </c>
      <c r="W216" t="s">
        <v>369</v>
      </c>
    </row>
    <row r="217" spans="1:23" hidden="1" x14ac:dyDescent="0.25">
      <c r="A217" s="21">
        <v>45498</v>
      </c>
      <c r="B217" s="21">
        <v>45498</v>
      </c>
      <c r="C217" s="22" t="s">
        <v>914</v>
      </c>
      <c r="D217" s="22" t="s">
        <v>911</v>
      </c>
      <c r="E217" s="22" t="s">
        <v>513</v>
      </c>
      <c r="F217" s="22" t="s">
        <v>691</v>
      </c>
      <c r="G217" s="23">
        <v>333333</v>
      </c>
      <c r="H217" s="23">
        <v>0</v>
      </c>
      <c r="I217" s="23">
        <v>10680152</v>
      </c>
      <c r="J217" s="23">
        <v>0</v>
      </c>
      <c r="K217" s="22" t="s">
        <v>912</v>
      </c>
      <c r="L217" s="22" t="s">
        <v>913</v>
      </c>
      <c r="M217" s="22" t="s">
        <v>692</v>
      </c>
      <c r="N217" s="22" t="s">
        <v>890</v>
      </c>
      <c r="O217" s="22" t="s">
        <v>890</v>
      </c>
      <c r="P217" s="22" t="s">
        <v>891</v>
      </c>
      <c r="Q217" s="22" t="str">
        <f t="shared" si="9"/>
        <v>Sun</v>
      </c>
      <c r="R217" t="str">
        <f t="shared" si="10"/>
        <v>Urban City-HNam</v>
      </c>
      <c r="S217" s="32" t="s">
        <v>3125</v>
      </c>
      <c r="T217" s="8">
        <f t="shared" si="11"/>
        <v>7</v>
      </c>
      <c r="U217">
        <v>641</v>
      </c>
      <c r="W217" t="s">
        <v>369</v>
      </c>
    </row>
    <row r="218" spans="1:23" hidden="1" x14ac:dyDescent="0.25">
      <c r="A218" s="21">
        <v>45498</v>
      </c>
      <c r="B218" s="21">
        <v>45498</v>
      </c>
      <c r="C218" s="22" t="s">
        <v>915</v>
      </c>
      <c r="D218" s="22" t="s">
        <v>903</v>
      </c>
      <c r="E218" s="22" t="s">
        <v>513</v>
      </c>
      <c r="F218" s="22" t="s">
        <v>691</v>
      </c>
      <c r="G218" s="23">
        <v>555556</v>
      </c>
      <c r="H218" s="23">
        <v>0</v>
      </c>
      <c r="I218" s="23">
        <v>11235708</v>
      </c>
      <c r="J218" s="23">
        <v>0</v>
      </c>
      <c r="K218" s="22" t="s">
        <v>904</v>
      </c>
      <c r="L218" s="22" t="s">
        <v>905</v>
      </c>
      <c r="M218" s="22" t="s">
        <v>692</v>
      </c>
      <c r="N218" s="22" t="s">
        <v>890</v>
      </c>
      <c r="O218" s="22" t="s">
        <v>890</v>
      </c>
      <c r="P218" s="22" t="s">
        <v>891</v>
      </c>
      <c r="Q218" s="22" t="str">
        <f t="shared" si="9"/>
        <v>Sun</v>
      </c>
      <c r="R218" t="str">
        <f t="shared" si="10"/>
        <v>Urban City-HNam</v>
      </c>
      <c r="S218" s="32" t="s">
        <v>3125</v>
      </c>
      <c r="T218" s="8">
        <f t="shared" si="11"/>
        <v>7</v>
      </c>
      <c r="U218">
        <v>641</v>
      </c>
      <c r="W218" t="s">
        <v>369</v>
      </c>
    </row>
    <row r="219" spans="1:23" hidden="1" x14ac:dyDescent="0.25">
      <c r="A219" s="21">
        <v>45498</v>
      </c>
      <c r="B219" s="21">
        <v>45498</v>
      </c>
      <c r="C219" s="22" t="s">
        <v>916</v>
      </c>
      <c r="D219" s="22" t="s">
        <v>917</v>
      </c>
      <c r="E219" s="22" t="s">
        <v>513</v>
      </c>
      <c r="F219" s="22" t="s">
        <v>691</v>
      </c>
      <c r="G219" s="23">
        <v>555556</v>
      </c>
      <c r="H219" s="23">
        <v>0</v>
      </c>
      <c r="I219" s="23">
        <v>11791264</v>
      </c>
      <c r="J219" s="23">
        <v>0</v>
      </c>
      <c r="K219" s="22" t="s">
        <v>918</v>
      </c>
      <c r="L219" s="22" t="s">
        <v>919</v>
      </c>
      <c r="M219" s="22" t="s">
        <v>692</v>
      </c>
      <c r="N219" s="22" t="s">
        <v>890</v>
      </c>
      <c r="O219" s="22" t="s">
        <v>890</v>
      </c>
      <c r="P219" s="22" t="s">
        <v>891</v>
      </c>
      <c r="Q219" s="22" t="str">
        <f t="shared" si="9"/>
        <v>Sun</v>
      </c>
      <c r="R219" t="str">
        <f t="shared" si="10"/>
        <v>Urban City-HNam</v>
      </c>
      <c r="S219" s="32" t="s">
        <v>3125</v>
      </c>
      <c r="T219" s="8">
        <f t="shared" si="11"/>
        <v>7</v>
      </c>
      <c r="U219">
        <v>641</v>
      </c>
      <c r="W219" t="s">
        <v>369</v>
      </c>
    </row>
    <row r="220" spans="1:23" hidden="1" x14ac:dyDescent="0.25">
      <c r="A220" s="21">
        <v>45498</v>
      </c>
      <c r="B220" s="21">
        <v>45498</v>
      </c>
      <c r="C220" s="22" t="s">
        <v>920</v>
      </c>
      <c r="D220" s="22" t="s">
        <v>921</v>
      </c>
      <c r="E220" s="22" t="s">
        <v>513</v>
      </c>
      <c r="F220" s="22" t="s">
        <v>691</v>
      </c>
      <c r="G220" s="23">
        <v>333333</v>
      </c>
      <c r="H220" s="23">
        <v>0</v>
      </c>
      <c r="I220" s="23">
        <v>12124597</v>
      </c>
      <c r="J220" s="23">
        <v>0</v>
      </c>
      <c r="K220" s="22" t="s">
        <v>922</v>
      </c>
      <c r="L220" s="22" t="s">
        <v>923</v>
      </c>
      <c r="M220" s="22" t="s">
        <v>692</v>
      </c>
      <c r="N220" s="22" t="s">
        <v>890</v>
      </c>
      <c r="O220" s="22" t="s">
        <v>890</v>
      </c>
      <c r="P220" s="22" t="s">
        <v>891</v>
      </c>
      <c r="Q220" s="22" t="str">
        <f t="shared" si="9"/>
        <v>Sun</v>
      </c>
      <c r="R220" t="str">
        <f t="shared" si="10"/>
        <v>Urban City-HNam</v>
      </c>
      <c r="S220" s="32" t="s">
        <v>3125</v>
      </c>
      <c r="T220" s="8">
        <f t="shared" si="11"/>
        <v>7</v>
      </c>
      <c r="U220">
        <v>641</v>
      </c>
      <c r="W220" t="s">
        <v>369</v>
      </c>
    </row>
    <row r="221" spans="1:23" hidden="1" x14ac:dyDescent="0.25">
      <c r="A221" s="21">
        <v>45498</v>
      </c>
      <c r="B221" s="21">
        <v>45498</v>
      </c>
      <c r="C221" s="22" t="s">
        <v>924</v>
      </c>
      <c r="D221" s="22" t="s">
        <v>925</v>
      </c>
      <c r="E221" s="22" t="s">
        <v>513</v>
      </c>
      <c r="F221" s="22" t="s">
        <v>691</v>
      </c>
      <c r="G221" s="23">
        <v>555556</v>
      </c>
      <c r="H221" s="23">
        <v>0</v>
      </c>
      <c r="I221" s="23">
        <v>12680153</v>
      </c>
      <c r="J221" s="23">
        <v>0</v>
      </c>
      <c r="K221" s="22" t="s">
        <v>739</v>
      </c>
      <c r="L221" s="22" t="s">
        <v>740</v>
      </c>
      <c r="M221" s="22" t="s">
        <v>692</v>
      </c>
      <c r="N221" s="22" t="s">
        <v>805</v>
      </c>
      <c r="O221" s="22" t="s">
        <v>806</v>
      </c>
      <c r="P221" s="22" t="s">
        <v>734</v>
      </c>
      <c r="Q221" s="22" t="str">
        <f t="shared" si="9"/>
        <v>Sun</v>
      </c>
      <c r="R221" t="str">
        <f t="shared" si="10"/>
        <v>Symphony</v>
      </c>
      <c r="S221" s="32" t="s">
        <v>3125</v>
      </c>
      <c r="T221" s="8">
        <f t="shared" si="11"/>
        <v>7</v>
      </c>
      <c r="U221">
        <v>641</v>
      </c>
      <c r="W221" t="s">
        <v>369</v>
      </c>
    </row>
    <row r="222" spans="1:23" hidden="1" x14ac:dyDescent="0.25">
      <c r="A222" s="21">
        <v>45498</v>
      </c>
      <c r="B222" s="21">
        <v>45498</v>
      </c>
      <c r="C222" s="22" t="s">
        <v>926</v>
      </c>
      <c r="D222" s="22" t="s">
        <v>927</v>
      </c>
      <c r="E222" s="22" t="s">
        <v>513</v>
      </c>
      <c r="F222" s="22" t="s">
        <v>691</v>
      </c>
      <c r="G222" s="23">
        <v>555556</v>
      </c>
      <c r="H222" s="23">
        <v>0</v>
      </c>
      <c r="I222" s="23">
        <v>13235709</v>
      </c>
      <c r="J222" s="23">
        <v>0</v>
      </c>
      <c r="K222" s="22" t="s">
        <v>585</v>
      </c>
      <c r="L222" s="22" t="s">
        <v>586</v>
      </c>
      <c r="M222" s="22" t="s">
        <v>692</v>
      </c>
      <c r="N222" s="22" t="s">
        <v>805</v>
      </c>
      <c r="O222" s="22" t="s">
        <v>806</v>
      </c>
      <c r="P222" s="22" t="s">
        <v>734</v>
      </c>
      <c r="Q222" s="22" t="str">
        <f t="shared" si="9"/>
        <v>Sun</v>
      </c>
      <c r="R222" t="str">
        <f t="shared" si="10"/>
        <v>Symphony</v>
      </c>
      <c r="S222" s="32" t="s">
        <v>3125</v>
      </c>
      <c r="T222" s="8">
        <f t="shared" si="11"/>
        <v>7</v>
      </c>
      <c r="U222">
        <v>641</v>
      </c>
      <c r="W222" t="s">
        <v>369</v>
      </c>
    </row>
    <row r="223" spans="1:23" hidden="1" x14ac:dyDescent="0.25">
      <c r="A223" s="21">
        <v>45498</v>
      </c>
      <c r="B223" s="21">
        <v>45498</v>
      </c>
      <c r="C223" s="22" t="s">
        <v>928</v>
      </c>
      <c r="D223" s="22" t="s">
        <v>929</v>
      </c>
      <c r="E223" s="22" t="s">
        <v>513</v>
      </c>
      <c r="F223" s="22" t="s">
        <v>691</v>
      </c>
      <c r="G223" s="23">
        <v>555556</v>
      </c>
      <c r="H223" s="23">
        <v>0</v>
      </c>
      <c r="I223" s="23">
        <v>13791265</v>
      </c>
      <c r="J223" s="23">
        <v>0</v>
      </c>
      <c r="K223" s="22" t="s">
        <v>751</v>
      </c>
      <c r="L223" s="22" t="s">
        <v>121</v>
      </c>
      <c r="M223" s="22" t="s">
        <v>692</v>
      </c>
      <c r="N223" s="22" t="s">
        <v>805</v>
      </c>
      <c r="O223" s="22" t="s">
        <v>806</v>
      </c>
      <c r="P223" s="22" t="s">
        <v>734</v>
      </c>
      <c r="Q223" s="22" t="str">
        <f t="shared" si="9"/>
        <v>Sun</v>
      </c>
      <c r="R223" t="str">
        <f t="shared" si="10"/>
        <v>Symphony</v>
      </c>
      <c r="S223" s="32" t="s">
        <v>3125</v>
      </c>
      <c r="T223" s="8">
        <f t="shared" si="11"/>
        <v>7</v>
      </c>
      <c r="U223">
        <v>641</v>
      </c>
      <c r="W223" t="s">
        <v>369</v>
      </c>
    </row>
    <row r="224" spans="1:23" hidden="1" x14ac:dyDescent="0.25">
      <c r="A224" s="21">
        <v>45498</v>
      </c>
      <c r="B224" s="21">
        <v>45498</v>
      </c>
      <c r="C224" s="22" t="s">
        <v>930</v>
      </c>
      <c r="D224" s="22" t="s">
        <v>927</v>
      </c>
      <c r="E224" s="22" t="s">
        <v>513</v>
      </c>
      <c r="F224" s="22" t="s">
        <v>691</v>
      </c>
      <c r="G224" s="23">
        <v>555556</v>
      </c>
      <c r="H224" s="23">
        <v>0</v>
      </c>
      <c r="I224" s="23">
        <v>14346821</v>
      </c>
      <c r="J224" s="23">
        <v>0</v>
      </c>
      <c r="K224" s="22" t="s">
        <v>585</v>
      </c>
      <c r="L224" s="22" t="s">
        <v>586</v>
      </c>
      <c r="M224" s="22" t="s">
        <v>692</v>
      </c>
      <c r="N224" s="22" t="s">
        <v>805</v>
      </c>
      <c r="O224" s="22" t="s">
        <v>806</v>
      </c>
      <c r="P224" s="22" t="s">
        <v>734</v>
      </c>
      <c r="Q224" s="22" t="str">
        <f t="shared" si="9"/>
        <v>Sun</v>
      </c>
      <c r="R224" t="str">
        <f t="shared" si="10"/>
        <v>Symphony</v>
      </c>
      <c r="S224" s="32" t="s">
        <v>3125</v>
      </c>
      <c r="T224" s="8">
        <f t="shared" si="11"/>
        <v>7</v>
      </c>
      <c r="U224">
        <v>641</v>
      </c>
      <c r="W224" t="s">
        <v>369</v>
      </c>
    </row>
    <row r="225" spans="1:23" hidden="1" x14ac:dyDescent="0.25">
      <c r="A225" s="21">
        <v>45498</v>
      </c>
      <c r="B225" s="21">
        <v>45498</v>
      </c>
      <c r="C225" s="22" t="s">
        <v>931</v>
      </c>
      <c r="D225" s="22" t="s">
        <v>932</v>
      </c>
      <c r="E225" s="22" t="s">
        <v>513</v>
      </c>
      <c r="F225" s="22" t="s">
        <v>691</v>
      </c>
      <c r="G225" s="23">
        <v>1111111</v>
      </c>
      <c r="H225" s="23">
        <v>0</v>
      </c>
      <c r="I225" s="23">
        <v>15457932</v>
      </c>
      <c r="J225" s="23">
        <v>0</v>
      </c>
      <c r="K225" s="22" t="s">
        <v>933</v>
      </c>
      <c r="L225" s="22" t="s">
        <v>382</v>
      </c>
      <c r="M225" s="22" t="s">
        <v>692</v>
      </c>
      <c r="N225" s="22" t="s">
        <v>805</v>
      </c>
      <c r="O225" s="22" t="s">
        <v>806</v>
      </c>
      <c r="P225" s="22" t="s">
        <v>734</v>
      </c>
      <c r="Q225" s="22" t="str">
        <f t="shared" si="9"/>
        <v>Sun</v>
      </c>
      <c r="R225" t="str">
        <f t="shared" si="10"/>
        <v>Symphony</v>
      </c>
      <c r="S225" s="32" t="s">
        <v>3125</v>
      </c>
      <c r="T225" s="8">
        <f t="shared" si="11"/>
        <v>7</v>
      </c>
      <c r="U225">
        <v>641</v>
      </c>
      <c r="W225" t="s">
        <v>369</v>
      </c>
    </row>
    <row r="226" spans="1:23" hidden="1" x14ac:dyDescent="0.25">
      <c r="A226" s="21">
        <v>45498</v>
      </c>
      <c r="B226" s="21">
        <v>45498</v>
      </c>
      <c r="C226" s="22" t="s">
        <v>934</v>
      </c>
      <c r="D226" s="22" t="s">
        <v>935</v>
      </c>
      <c r="E226" s="22" t="s">
        <v>513</v>
      </c>
      <c r="F226" s="22" t="s">
        <v>691</v>
      </c>
      <c r="G226" s="23">
        <v>555556</v>
      </c>
      <c r="H226" s="23">
        <v>0</v>
      </c>
      <c r="I226" s="23">
        <v>16013488</v>
      </c>
      <c r="J226" s="23">
        <v>0</v>
      </c>
      <c r="K226" s="22" t="s">
        <v>838</v>
      </c>
      <c r="L226" s="22" t="s">
        <v>299</v>
      </c>
      <c r="M226" s="22" t="s">
        <v>692</v>
      </c>
      <c r="N226" s="22" t="s">
        <v>805</v>
      </c>
      <c r="O226" s="22" t="s">
        <v>806</v>
      </c>
      <c r="P226" s="22" t="s">
        <v>734</v>
      </c>
      <c r="Q226" s="22" t="str">
        <f t="shared" si="9"/>
        <v>Sun</v>
      </c>
      <c r="R226" t="str">
        <f t="shared" si="10"/>
        <v>Symphony</v>
      </c>
      <c r="S226" s="32" t="s">
        <v>3125</v>
      </c>
      <c r="T226" s="8">
        <f t="shared" si="11"/>
        <v>7</v>
      </c>
      <c r="U226">
        <v>641</v>
      </c>
      <c r="W226" t="s">
        <v>369</v>
      </c>
    </row>
    <row r="227" spans="1:23" hidden="1" x14ac:dyDescent="0.25">
      <c r="A227" s="21">
        <v>45498</v>
      </c>
      <c r="B227" s="21">
        <v>45498</v>
      </c>
      <c r="C227" s="22" t="s">
        <v>936</v>
      </c>
      <c r="D227" s="22" t="s">
        <v>937</v>
      </c>
      <c r="E227" s="22" t="s">
        <v>513</v>
      </c>
      <c r="F227" s="22" t="s">
        <v>691</v>
      </c>
      <c r="G227" s="23">
        <v>555556</v>
      </c>
      <c r="H227" s="23">
        <v>0</v>
      </c>
      <c r="I227" s="23">
        <v>16569044</v>
      </c>
      <c r="J227" s="23">
        <v>0</v>
      </c>
      <c r="K227" s="22" t="s">
        <v>938</v>
      </c>
      <c r="L227" s="22" t="s">
        <v>939</v>
      </c>
      <c r="M227" s="22" t="s">
        <v>692</v>
      </c>
      <c r="N227" s="22" t="s">
        <v>805</v>
      </c>
      <c r="O227" s="22" t="s">
        <v>806</v>
      </c>
      <c r="P227" s="22" t="s">
        <v>734</v>
      </c>
      <c r="Q227" s="22" t="str">
        <f t="shared" si="9"/>
        <v>Sun</v>
      </c>
      <c r="R227" t="str">
        <f t="shared" si="10"/>
        <v>Symphony</v>
      </c>
      <c r="S227" s="32" t="s">
        <v>3125</v>
      </c>
      <c r="T227" s="8">
        <f t="shared" si="11"/>
        <v>7</v>
      </c>
      <c r="U227">
        <v>641</v>
      </c>
      <c r="W227" t="s">
        <v>369</v>
      </c>
    </row>
    <row r="228" spans="1:23" hidden="1" x14ac:dyDescent="0.25">
      <c r="A228" s="21">
        <v>45498</v>
      </c>
      <c r="B228" s="21">
        <v>45498</v>
      </c>
      <c r="C228" s="22" t="s">
        <v>940</v>
      </c>
      <c r="D228" s="22" t="s">
        <v>925</v>
      </c>
      <c r="E228" s="22" t="s">
        <v>513</v>
      </c>
      <c r="F228" s="22" t="s">
        <v>691</v>
      </c>
      <c r="G228" s="23">
        <v>555556</v>
      </c>
      <c r="H228" s="23">
        <v>0</v>
      </c>
      <c r="I228" s="23">
        <v>17124600</v>
      </c>
      <c r="J228" s="23">
        <v>0</v>
      </c>
      <c r="K228" s="22" t="s">
        <v>739</v>
      </c>
      <c r="L228" s="22" t="s">
        <v>740</v>
      </c>
      <c r="M228" s="22" t="s">
        <v>692</v>
      </c>
      <c r="N228" s="22" t="s">
        <v>805</v>
      </c>
      <c r="O228" s="22" t="s">
        <v>806</v>
      </c>
      <c r="P228" s="22" t="s">
        <v>734</v>
      </c>
      <c r="Q228" s="22" t="str">
        <f t="shared" si="9"/>
        <v>Sun</v>
      </c>
      <c r="R228" t="str">
        <f t="shared" si="10"/>
        <v>Symphony</v>
      </c>
      <c r="S228" s="32" t="s">
        <v>3125</v>
      </c>
      <c r="T228" s="8">
        <f t="shared" si="11"/>
        <v>7</v>
      </c>
      <c r="U228">
        <v>641</v>
      </c>
      <c r="W228" t="s">
        <v>369</v>
      </c>
    </row>
    <row r="229" spans="1:23" hidden="1" x14ac:dyDescent="0.25">
      <c r="A229" s="21">
        <v>45501</v>
      </c>
      <c r="B229" s="21">
        <v>45501</v>
      </c>
      <c r="C229" s="22" t="s">
        <v>941</v>
      </c>
      <c r="D229" s="22" t="s">
        <v>942</v>
      </c>
      <c r="E229" s="22" t="s">
        <v>513</v>
      </c>
      <c r="F229" s="22" t="s">
        <v>691</v>
      </c>
      <c r="G229" s="23">
        <v>555556</v>
      </c>
      <c r="H229" s="23">
        <v>0</v>
      </c>
      <c r="I229" s="23">
        <v>17680156</v>
      </c>
      <c r="J229" s="23">
        <v>0</v>
      </c>
      <c r="K229" s="22" t="s">
        <v>943</v>
      </c>
      <c r="L229" s="22" t="s">
        <v>944</v>
      </c>
      <c r="M229" s="22" t="s">
        <v>692</v>
      </c>
      <c r="N229" s="22" t="s">
        <v>890</v>
      </c>
      <c r="O229" s="22" t="s">
        <v>890</v>
      </c>
      <c r="P229" s="22" t="s">
        <v>695</v>
      </c>
      <c r="Q229" s="22" t="str">
        <f t="shared" si="9"/>
        <v>Sun</v>
      </c>
      <c r="R229" t="str">
        <f t="shared" si="10"/>
        <v>Urban City-HNam</v>
      </c>
      <c r="S229" s="32" t="s">
        <v>3125</v>
      </c>
      <c r="T229" s="8">
        <f t="shared" si="11"/>
        <v>7</v>
      </c>
      <c r="U229">
        <v>641</v>
      </c>
      <c r="W229" t="s">
        <v>369</v>
      </c>
    </row>
    <row r="230" spans="1:23" hidden="1" x14ac:dyDescent="0.25">
      <c r="A230" s="21">
        <v>45501</v>
      </c>
      <c r="B230" s="21">
        <v>45501</v>
      </c>
      <c r="C230" s="22" t="s">
        <v>941</v>
      </c>
      <c r="D230" s="22" t="s">
        <v>942</v>
      </c>
      <c r="E230" s="22" t="s">
        <v>513</v>
      </c>
      <c r="F230" s="22" t="s">
        <v>691</v>
      </c>
      <c r="G230" s="23">
        <v>333333</v>
      </c>
      <c r="H230" s="23">
        <v>0</v>
      </c>
      <c r="I230" s="23">
        <v>18013489</v>
      </c>
      <c r="J230" s="23">
        <v>0</v>
      </c>
      <c r="K230" s="22" t="s">
        <v>943</v>
      </c>
      <c r="L230" s="22" t="s">
        <v>944</v>
      </c>
      <c r="M230" s="22" t="s">
        <v>692</v>
      </c>
      <c r="N230" s="22" t="s">
        <v>890</v>
      </c>
      <c r="O230" s="22" t="s">
        <v>890</v>
      </c>
      <c r="P230" s="22" t="s">
        <v>695</v>
      </c>
      <c r="Q230" s="22" t="str">
        <f t="shared" si="9"/>
        <v>Sun</v>
      </c>
      <c r="R230" t="str">
        <f t="shared" si="10"/>
        <v>Urban City-HNam</v>
      </c>
      <c r="S230" s="32" t="s">
        <v>3125</v>
      </c>
      <c r="T230" s="8">
        <f t="shared" si="11"/>
        <v>7</v>
      </c>
      <c r="U230">
        <v>641</v>
      </c>
      <c r="W230" t="s">
        <v>369</v>
      </c>
    </row>
    <row r="231" spans="1:23" hidden="1" x14ac:dyDescent="0.25">
      <c r="A231" s="21">
        <v>45501</v>
      </c>
      <c r="B231" s="21">
        <v>45501</v>
      </c>
      <c r="C231" s="22" t="s">
        <v>941</v>
      </c>
      <c r="D231" s="22" t="s">
        <v>942</v>
      </c>
      <c r="E231" s="22" t="s">
        <v>513</v>
      </c>
      <c r="F231" s="22" t="s">
        <v>691</v>
      </c>
      <c r="G231" s="23">
        <v>333333</v>
      </c>
      <c r="H231" s="23">
        <v>0</v>
      </c>
      <c r="I231" s="23">
        <v>18346822</v>
      </c>
      <c r="J231" s="23">
        <v>0</v>
      </c>
      <c r="K231" s="22" t="s">
        <v>943</v>
      </c>
      <c r="L231" s="22" t="s">
        <v>944</v>
      </c>
      <c r="M231" s="22" t="s">
        <v>692</v>
      </c>
      <c r="N231" s="22" t="s">
        <v>890</v>
      </c>
      <c r="O231" s="22" t="s">
        <v>890</v>
      </c>
      <c r="P231" s="22" t="s">
        <v>695</v>
      </c>
      <c r="Q231" s="22" t="str">
        <f t="shared" si="9"/>
        <v>Sun</v>
      </c>
      <c r="R231" t="str">
        <f t="shared" si="10"/>
        <v>Urban City-HNam</v>
      </c>
      <c r="S231" s="32" t="s">
        <v>3125</v>
      </c>
      <c r="T231" s="8">
        <f t="shared" si="11"/>
        <v>7</v>
      </c>
      <c r="U231">
        <v>641</v>
      </c>
      <c r="W231" t="s">
        <v>369</v>
      </c>
    </row>
    <row r="232" spans="1:23" hidden="1" x14ac:dyDescent="0.25">
      <c r="A232" s="21">
        <v>45503</v>
      </c>
      <c r="B232" s="21">
        <v>45503</v>
      </c>
      <c r="C232" s="22" t="s">
        <v>945</v>
      </c>
      <c r="D232" s="22" t="s">
        <v>946</v>
      </c>
      <c r="E232" s="22" t="s">
        <v>513</v>
      </c>
      <c r="F232" s="22" t="s">
        <v>691</v>
      </c>
      <c r="G232" s="23">
        <v>555556</v>
      </c>
      <c r="H232" s="23">
        <v>0</v>
      </c>
      <c r="I232" s="23">
        <v>18902378</v>
      </c>
      <c r="J232" s="23">
        <v>0</v>
      </c>
      <c r="K232" s="22" t="s">
        <v>947</v>
      </c>
      <c r="L232" s="22" t="s">
        <v>63</v>
      </c>
      <c r="M232" s="22" t="s">
        <v>692</v>
      </c>
      <c r="N232" s="22" t="s">
        <v>948</v>
      </c>
      <c r="O232" s="22" t="s">
        <v>949</v>
      </c>
      <c r="P232" s="22" t="s">
        <v>695</v>
      </c>
      <c r="Q232" s="22" t="str">
        <f t="shared" si="9"/>
        <v>TBK</v>
      </c>
      <c r="R232" t="str">
        <f t="shared" si="10"/>
        <v>LUMIHanoi</v>
      </c>
      <c r="S232" s="32" t="s">
        <v>3125</v>
      </c>
      <c r="T232" s="8">
        <f t="shared" si="11"/>
        <v>7</v>
      </c>
      <c r="U232">
        <v>641</v>
      </c>
      <c r="W232" t="s">
        <v>369</v>
      </c>
    </row>
    <row r="233" spans="1:23" hidden="1" x14ac:dyDescent="0.25">
      <c r="A233" s="21">
        <v>45504</v>
      </c>
      <c r="B233" s="21">
        <v>45504</v>
      </c>
      <c r="C233" s="22" t="s">
        <v>950</v>
      </c>
      <c r="D233" s="22" t="s">
        <v>951</v>
      </c>
      <c r="E233" s="22" t="s">
        <v>513</v>
      </c>
      <c r="F233" s="22" t="s">
        <v>549</v>
      </c>
      <c r="G233" s="23">
        <v>590000</v>
      </c>
      <c r="H233" s="23">
        <v>0</v>
      </c>
      <c r="I233" s="23">
        <v>19492378</v>
      </c>
      <c r="J233" s="23">
        <v>0</v>
      </c>
      <c r="K233" s="22" t="s">
        <v>952</v>
      </c>
      <c r="L233" s="22" t="s">
        <v>953</v>
      </c>
      <c r="M233" s="22" t="s">
        <v>552</v>
      </c>
      <c r="N233" s="22" t="s">
        <v>518</v>
      </c>
      <c r="O233" s="22"/>
      <c r="P233" s="22" t="s">
        <v>529</v>
      </c>
      <c r="Q233" s="22" t="str">
        <f t="shared" si="9"/>
        <v/>
      </c>
      <c r="R233" t="str">
        <f t="shared" si="10"/>
        <v>Chung</v>
      </c>
      <c r="S233" s="32" t="s">
        <v>3119</v>
      </c>
      <c r="T233" s="8">
        <f t="shared" si="11"/>
        <v>7</v>
      </c>
      <c r="U233">
        <v>641</v>
      </c>
      <c r="W233" t="s">
        <v>369</v>
      </c>
    </row>
    <row r="234" spans="1:23" hidden="1" x14ac:dyDescent="0.25">
      <c r="A234" s="21">
        <v>45504</v>
      </c>
      <c r="B234" s="21">
        <v>45504</v>
      </c>
      <c r="C234" s="22" t="s">
        <v>954</v>
      </c>
      <c r="D234" s="22" t="s">
        <v>955</v>
      </c>
      <c r="E234" s="22" t="s">
        <v>513</v>
      </c>
      <c r="F234" s="22" t="s">
        <v>603</v>
      </c>
      <c r="G234" s="23">
        <v>132584209</v>
      </c>
      <c r="H234" s="23">
        <v>0</v>
      </c>
      <c r="I234" s="23">
        <v>152076587</v>
      </c>
      <c r="J234" s="23">
        <v>0</v>
      </c>
      <c r="K234" s="22"/>
      <c r="L234" s="22"/>
      <c r="M234" s="22" t="s">
        <v>604</v>
      </c>
      <c r="N234" s="22" t="s">
        <v>518</v>
      </c>
      <c r="O234" s="22"/>
      <c r="P234" s="22" t="s">
        <v>529</v>
      </c>
      <c r="Q234" s="22" t="str">
        <f t="shared" si="9"/>
        <v/>
      </c>
      <c r="R234" t="str">
        <f t="shared" si="10"/>
        <v>Chung</v>
      </c>
      <c r="S234" s="32" t="s">
        <v>3118</v>
      </c>
      <c r="T234" s="8">
        <f t="shared" si="11"/>
        <v>7</v>
      </c>
      <c r="U234">
        <v>641</v>
      </c>
      <c r="W234" t="s">
        <v>369</v>
      </c>
    </row>
    <row r="235" spans="1:23" hidden="1" x14ac:dyDescent="0.25">
      <c r="A235" s="21">
        <v>45504</v>
      </c>
      <c r="B235" s="21">
        <v>45504</v>
      </c>
      <c r="C235" s="22" t="s">
        <v>954</v>
      </c>
      <c r="D235" s="22" t="s">
        <v>956</v>
      </c>
      <c r="E235" s="22" t="s">
        <v>513</v>
      </c>
      <c r="F235" s="22" t="s">
        <v>603</v>
      </c>
      <c r="G235" s="23">
        <v>87067078</v>
      </c>
      <c r="H235" s="23">
        <v>0</v>
      </c>
      <c r="I235" s="23">
        <v>239143665</v>
      </c>
      <c r="J235" s="23">
        <v>0</v>
      </c>
      <c r="K235" s="22"/>
      <c r="L235" s="22"/>
      <c r="M235" s="22" t="s">
        <v>604</v>
      </c>
      <c r="N235" s="22" t="s">
        <v>518</v>
      </c>
      <c r="O235" s="22"/>
      <c r="P235" s="22" t="s">
        <v>558</v>
      </c>
      <c r="Q235" s="22" t="str">
        <f t="shared" si="9"/>
        <v/>
      </c>
      <c r="R235" t="str">
        <f t="shared" si="10"/>
        <v>Chung</v>
      </c>
      <c r="S235" s="32" t="s">
        <v>3118</v>
      </c>
      <c r="T235" s="8">
        <f t="shared" si="11"/>
        <v>7</v>
      </c>
      <c r="U235">
        <v>641</v>
      </c>
      <c r="W235" t="s">
        <v>369</v>
      </c>
    </row>
    <row r="236" spans="1:23" hidden="1" x14ac:dyDescent="0.25">
      <c r="A236" s="21">
        <v>45504</v>
      </c>
      <c r="B236" s="21">
        <v>45504</v>
      </c>
      <c r="C236" s="22" t="s">
        <v>954</v>
      </c>
      <c r="D236" s="22" t="s">
        <v>957</v>
      </c>
      <c r="E236" s="22" t="s">
        <v>513</v>
      </c>
      <c r="F236" s="22" t="s">
        <v>603</v>
      </c>
      <c r="G236" s="23">
        <v>29872224</v>
      </c>
      <c r="H236" s="23">
        <v>0</v>
      </c>
      <c r="I236" s="23">
        <v>269015889</v>
      </c>
      <c r="J236" s="23">
        <v>0</v>
      </c>
      <c r="K236" s="22"/>
      <c r="L236" s="22"/>
      <c r="M236" s="22" t="s">
        <v>604</v>
      </c>
      <c r="N236" s="22" t="s">
        <v>518</v>
      </c>
      <c r="O236" s="22"/>
      <c r="P236" s="22" t="s">
        <v>824</v>
      </c>
      <c r="Q236" s="22" t="str">
        <f t="shared" si="9"/>
        <v/>
      </c>
      <c r="R236" t="str">
        <f t="shared" si="10"/>
        <v>Chung</v>
      </c>
      <c r="S236" s="32" t="s">
        <v>3118</v>
      </c>
      <c r="T236" s="8">
        <f t="shared" si="11"/>
        <v>7</v>
      </c>
      <c r="U236">
        <v>641</v>
      </c>
      <c r="W236" t="s">
        <v>369</v>
      </c>
    </row>
    <row r="237" spans="1:23" hidden="1" x14ac:dyDescent="0.25">
      <c r="A237" s="21">
        <v>45504</v>
      </c>
      <c r="B237" s="21">
        <v>45504</v>
      </c>
      <c r="C237" s="22" t="s">
        <v>954</v>
      </c>
      <c r="D237" s="22" t="s">
        <v>958</v>
      </c>
      <c r="E237" s="22" t="s">
        <v>513</v>
      </c>
      <c r="F237" s="22" t="s">
        <v>603</v>
      </c>
      <c r="G237" s="23">
        <v>9202200</v>
      </c>
      <c r="H237" s="23">
        <v>0</v>
      </c>
      <c r="I237" s="23">
        <v>278218089</v>
      </c>
      <c r="J237" s="23">
        <v>0</v>
      </c>
      <c r="K237" s="22"/>
      <c r="L237" s="22"/>
      <c r="M237" s="22" t="s">
        <v>604</v>
      </c>
      <c r="N237" s="22" t="s">
        <v>518</v>
      </c>
      <c r="O237" s="22"/>
      <c r="P237" s="22" t="s">
        <v>891</v>
      </c>
      <c r="Q237" s="22" t="str">
        <f t="shared" si="9"/>
        <v/>
      </c>
      <c r="R237" t="str">
        <f t="shared" si="10"/>
        <v>Chung</v>
      </c>
      <c r="S237" s="32" t="s">
        <v>3118</v>
      </c>
      <c r="T237" s="8">
        <f t="shared" si="11"/>
        <v>7</v>
      </c>
      <c r="U237">
        <v>641</v>
      </c>
      <c r="W237" t="s">
        <v>369</v>
      </c>
    </row>
    <row r="238" spans="1:23" hidden="1" x14ac:dyDescent="0.25">
      <c r="A238" s="21">
        <v>45504</v>
      </c>
      <c r="B238" s="21">
        <v>45504</v>
      </c>
      <c r="C238" s="22" t="s">
        <v>959</v>
      </c>
      <c r="D238" s="22" t="s">
        <v>960</v>
      </c>
      <c r="E238" s="22" t="s">
        <v>513</v>
      </c>
      <c r="F238" s="22" t="s">
        <v>610</v>
      </c>
      <c r="G238" s="23">
        <v>3062500</v>
      </c>
      <c r="H238" s="23">
        <v>0</v>
      </c>
      <c r="I238" s="23">
        <v>281280589</v>
      </c>
      <c r="J238" s="23">
        <v>0</v>
      </c>
      <c r="K238" s="22"/>
      <c r="L238" s="22"/>
      <c r="M238" s="22" t="s">
        <v>604</v>
      </c>
      <c r="N238" s="22" t="s">
        <v>518</v>
      </c>
      <c r="O238" s="22"/>
      <c r="P238" s="22" t="s">
        <v>529</v>
      </c>
      <c r="Q238" s="22" t="str">
        <f t="shared" si="9"/>
        <v/>
      </c>
      <c r="R238" t="str">
        <f t="shared" si="10"/>
        <v>Chung</v>
      </c>
      <c r="S238" s="32" t="s">
        <v>3118</v>
      </c>
      <c r="T238" s="8">
        <f t="shared" si="11"/>
        <v>7</v>
      </c>
      <c r="U238">
        <v>641</v>
      </c>
      <c r="W238" t="s">
        <v>369</v>
      </c>
    </row>
    <row r="239" spans="1:23" hidden="1" x14ac:dyDescent="0.25">
      <c r="A239" s="21">
        <v>45504</v>
      </c>
      <c r="B239" s="21">
        <v>45504</v>
      </c>
      <c r="C239" s="22" t="s">
        <v>959</v>
      </c>
      <c r="D239" s="22" t="s">
        <v>961</v>
      </c>
      <c r="E239" s="22" t="s">
        <v>513</v>
      </c>
      <c r="F239" s="22" t="s">
        <v>612</v>
      </c>
      <c r="G239" s="23">
        <v>525000</v>
      </c>
      <c r="H239" s="23">
        <v>0</v>
      </c>
      <c r="I239" s="23">
        <v>281805589</v>
      </c>
      <c r="J239" s="23">
        <v>0</v>
      </c>
      <c r="K239" s="22"/>
      <c r="L239" s="22"/>
      <c r="M239" s="22" t="s">
        <v>604</v>
      </c>
      <c r="N239" s="22" t="s">
        <v>518</v>
      </c>
      <c r="O239" s="22"/>
      <c r="P239" s="22" t="s">
        <v>529</v>
      </c>
      <c r="Q239" s="22" t="str">
        <f t="shared" si="9"/>
        <v/>
      </c>
      <c r="R239" t="str">
        <f t="shared" si="10"/>
        <v>Chung</v>
      </c>
      <c r="S239" s="32" t="s">
        <v>3118</v>
      </c>
      <c r="T239" s="8">
        <f t="shared" si="11"/>
        <v>7</v>
      </c>
      <c r="U239">
        <v>641</v>
      </c>
      <c r="W239" t="s">
        <v>369</v>
      </c>
    </row>
    <row r="240" spans="1:23" hidden="1" x14ac:dyDescent="0.25">
      <c r="A240" s="21">
        <v>45504</v>
      </c>
      <c r="B240" s="21">
        <v>45504</v>
      </c>
      <c r="C240" s="22" t="s">
        <v>959</v>
      </c>
      <c r="D240" s="22" t="s">
        <v>962</v>
      </c>
      <c r="E240" s="22" t="s">
        <v>513</v>
      </c>
      <c r="F240" s="22" t="s">
        <v>614</v>
      </c>
      <c r="G240" s="23">
        <v>175000</v>
      </c>
      <c r="H240" s="23">
        <v>0</v>
      </c>
      <c r="I240" s="23">
        <v>281980589</v>
      </c>
      <c r="J240" s="23">
        <v>0</v>
      </c>
      <c r="K240" s="22"/>
      <c r="L240" s="22"/>
      <c r="M240" s="22" t="s">
        <v>604</v>
      </c>
      <c r="N240" s="22" t="s">
        <v>518</v>
      </c>
      <c r="O240" s="22"/>
      <c r="P240" s="22" t="s">
        <v>529</v>
      </c>
      <c r="Q240" s="22" t="str">
        <f t="shared" si="9"/>
        <v/>
      </c>
      <c r="R240" t="str">
        <f t="shared" si="10"/>
        <v>Chung</v>
      </c>
      <c r="S240" s="32" t="s">
        <v>3118</v>
      </c>
      <c r="T240" s="8">
        <f t="shared" si="11"/>
        <v>7</v>
      </c>
      <c r="U240">
        <v>641</v>
      </c>
      <c r="W240" t="s">
        <v>369</v>
      </c>
    </row>
    <row r="241" spans="1:23" hidden="1" x14ac:dyDescent="0.25">
      <c r="A241" s="21">
        <v>45504</v>
      </c>
      <c r="B241" s="21">
        <v>45504</v>
      </c>
      <c r="C241" s="22" t="s">
        <v>959</v>
      </c>
      <c r="D241" s="22" t="s">
        <v>963</v>
      </c>
      <c r="E241" s="22" t="s">
        <v>513</v>
      </c>
      <c r="F241" s="22" t="s">
        <v>610</v>
      </c>
      <c r="G241" s="23">
        <v>5582500</v>
      </c>
      <c r="H241" s="23">
        <v>0</v>
      </c>
      <c r="I241" s="23">
        <v>287563089</v>
      </c>
      <c r="J241" s="23">
        <v>0</v>
      </c>
      <c r="K241" s="22"/>
      <c r="L241" s="22"/>
      <c r="M241" s="22" t="s">
        <v>604</v>
      </c>
      <c r="N241" s="22" t="s">
        <v>518</v>
      </c>
      <c r="O241" s="22"/>
      <c r="P241" s="22" t="s">
        <v>558</v>
      </c>
      <c r="Q241" s="22" t="str">
        <f t="shared" si="9"/>
        <v/>
      </c>
      <c r="R241" t="str">
        <f t="shared" si="10"/>
        <v>Chung</v>
      </c>
      <c r="S241" s="32" t="s">
        <v>3118</v>
      </c>
      <c r="T241" s="8">
        <f t="shared" si="11"/>
        <v>7</v>
      </c>
      <c r="U241">
        <v>641</v>
      </c>
      <c r="W241" t="s">
        <v>369</v>
      </c>
    </row>
    <row r="242" spans="1:23" hidden="1" x14ac:dyDescent="0.25">
      <c r="A242" s="21">
        <v>45504</v>
      </c>
      <c r="B242" s="21">
        <v>45504</v>
      </c>
      <c r="C242" s="22" t="s">
        <v>959</v>
      </c>
      <c r="D242" s="22" t="s">
        <v>964</v>
      </c>
      <c r="E242" s="22" t="s">
        <v>513</v>
      </c>
      <c r="F242" s="22" t="s">
        <v>612</v>
      </c>
      <c r="G242" s="23">
        <v>957000</v>
      </c>
      <c r="H242" s="23">
        <v>0</v>
      </c>
      <c r="I242" s="23">
        <v>288520089</v>
      </c>
      <c r="J242" s="23">
        <v>0</v>
      </c>
      <c r="K242" s="22"/>
      <c r="L242" s="22"/>
      <c r="M242" s="22" t="s">
        <v>604</v>
      </c>
      <c r="N242" s="22" t="s">
        <v>518</v>
      </c>
      <c r="O242" s="22"/>
      <c r="P242" s="22" t="s">
        <v>558</v>
      </c>
      <c r="Q242" s="22" t="str">
        <f t="shared" si="9"/>
        <v/>
      </c>
      <c r="R242" t="str">
        <f t="shared" si="10"/>
        <v>Chung</v>
      </c>
      <c r="S242" s="32" t="s">
        <v>3118</v>
      </c>
      <c r="T242" s="8">
        <f t="shared" si="11"/>
        <v>7</v>
      </c>
      <c r="U242">
        <v>641</v>
      </c>
      <c r="W242" t="s">
        <v>369</v>
      </c>
    </row>
    <row r="243" spans="1:23" hidden="1" x14ac:dyDescent="0.25">
      <c r="A243" s="21">
        <v>45504</v>
      </c>
      <c r="B243" s="21">
        <v>45504</v>
      </c>
      <c r="C243" s="22" t="s">
        <v>959</v>
      </c>
      <c r="D243" s="22" t="s">
        <v>965</v>
      </c>
      <c r="E243" s="22" t="s">
        <v>513</v>
      </c>
      <c r="F243" s="22" t="s">
        <v>614</v>
      </c>
      <c r="G243" s="23">
        <v>319000</v>
      </c>
      <c r="H243" s="23">
        <v>0</v>
      </c>
      <c r="I243" s="23">
        <v>288839089</v>
      </c>
      <c r="J243" s="23">
        <v>0</v>
      </c>
      <c r="K243" s="22"/>
      <c r="L243" s="22"/>
      <c r="M243" s="22" t="s">
        <v>604</v>
      </c>
      <c r="N243" s="22" t="s">
        <v>518</v>
      </c>
      <c r="O243" s="22"/>
      <c r="P243" s="22" t="s">
        <v>558</v>
      </c>
      <c r="Q243" s="22" t="str">
        <f t="shared" si="9"/>
        <v/>
      </c>
      <c r="R243" t="str">
        <f t="shared" si="10"/>
        <v>Chung</v>
      </c>
      <c r="S243" s="32" t="s">
        <v>3118</v>
      </c>
      <c r="T243" s="8">
        <f t="shared" si="11"/>
        <v>7</v>
      </c>
      <c r="U243">
        <v>641</v>
      </c>
      <c r="W243" t="s">
        <v>369</v>
      </c>
    </row>
    <row r="244" spans="1:23" hidden="1" x14ac:dyDescent="0.25">
      <c r="A244" s="21">
        <v>45504</v>
      </c>
      <c r="B244" s="21">
        <v>45504</v>
      </c>
      <c r="C244" s="22" t="s">
        <v>966</v>
      </c>
      <c r="D244" s="22" t="s">
        <v>967</v>
      </c>
      <c r="E244" s="22" t="s">
        <v>513</v>
      </c>
      <c r="F244" s="22" t="s">
        <v>620</v>
      </c>
      <c r="G244" s="23">
        <v>350000</v>
      </c>
      <c r="H244" s="23">
        <v>0</v>
      </c>
      <c r="I244" s="23">
        <v>289189089</v>
      </c>
      <c r="J244" s="23">
        <v>0</v>
      </c>
      <c r="K244" s="22"/>
      <c r="L244" s="22"/>
      <c r="M244" s="22" t="s">
        <v>621</v>
      </c>
      <c r="N244" s="22" t="s">
        <v>518</v>
      </c>
      <c r="O244" s="22"/>
      <c r="P244" s="22" t="s">
        <v>529</v>
      </c>
      <c r="Q244" s="22" t="str">
        <f t="shared" si="9"/>
        <v/>
      </c>
      <c r="R244" t="str">
        <f t="shared" si="10"/>
        <v>Chung</v>
      </c>
      <c r="S244" s="32" t="s">
        <v>3118</v>
      </c>
      <c r="T244" s="8">
        <f t="shared" si="11"/>
        <v>7</v>
      </c>
      <c r="U244">
        <v>641</v>
      </c>
      <c r="W244" t="s">
        <v>369</v>
      </c>
    </row>
    <row r="245" spans="1:23" hidden="1" x14ac:dyDescent="0.25">
      <c r="A245" s="21">
        <v>45504</v>
      </c>
      <c r="B245" s="21">
        <v>45504</v>
      </c>
      <c r="C245" s="22" t="s">
        <v>966</v>
      </c>
      <c r="D245" s="22" t="s">
        <v>968</v>
      </c>
      <c r="E245" s="22" t="s">
        <v>513</v>
      </c>
      <c r="F245" s="22" t="s">
        <v>620</v>
      </c>
      <c r="G245" s="23">
        <v>638000</v>
      </c>
      <c r="H245" s="23">
        <v>0</v>
      </c>
      <c r="I245" s="23">
        <v>289827089</v>
      </c>
      <c r="J245" s="23">
        <v>0</v>
      </c>
      <c r="K245" s="22"/>
      <c r="L245" s="22"/>
      <c r="M245" s="22" t="s">
        <v>621</v>
      </c>
      <c r="N245" s="22" t="s">
        <v>518</v>
      </c>
      <c r="O245" s="22"/>
      <c r="P245" s="22" t="s">
        <v>558</v>
      </c>
      <c r="Q245" s="22" t="str">
        <f t="shared" si="9"/>
        <v/>
      </c>
      <c r="R245" t="str">
        <f t="shared" si="10"/>
        <v>Chung</v>
      </c>
      <c r="S245" s="32" t="s">
        <v>3118</v>
      </c>
      <c r="T245" s="8">
        <f t="shared" si="11"/>
        <v>7</v>
      </c>
      <c r="U245">
        <v>641</v>
      </c>
      <c r="W245" t="s">
        <v>369</v>
      </c>
    </row>
    <row r="246" spans="1:23" hidden="1" x14ac:dyDescent="0.25">
      <c r="A246" s="21">
        <v>45504</v>
      </c>
      <c r="B246" s="21">
        <v>45504</v>
      </c>
      <c r="C246" s="22" t="s">
        <v>969</v>
      </c>
      <c r="D246" s="22" t="s">
        <v>970</v>
      </c>
      <c r="E246" s="22" t="s">
        <v>513</v>
      </c>
      <c r="F246" s="22" t="s">
        <v>625</v>
      </c>
      <c r="G246" s="23">
        <v>2569166</v>
      </c>
      <c r="H246" s="23">
        <v>0</v>
      </c>
      <c r="I246" s="23">
        <v>0</v>
      </c>
      <c r="J246" s="23">
        <v>6835580</v>
      </c>
      <c r="K246" s="22"/>
      <c r="L246" s="22"/>
      <c r="M246" s="22" t="s">
        <v>626</v>
      </c>
      <c r="N246" s="22" t="s">
        <v>518</v>
      </c>
      <c r="O246" s="22"/>
      <c r="P246" s="22" t="s">
        <v>627</v>
      </c>
      <c r="Q246" s="22" t="str">
        <f t="shared" si="9"/>
        <v/>
      </c>
      <c r="R246" t="str">
        <f t="shared" si="10"/>
        <v>Chung</v>
      </c>
      <c r="S246" s="8" t="s">
        <v>3124</v>
      </c>
      <c r="T246" s="8">
        <f t="shared" si="11"/>
        <v>7</v>
      </c>
      <c r="U246">
        <v>641</v>
      </c>
      <c r="W246" t="s">
        <v>369</v>
      </c>
    </row>
    <row r="247" spans="1:23" hidden="1" x14ac:dyDescent="0.25">
      <c r="A247" s="21">
        <v>45504</v>
      </c>
      <c r="B247" s="21">
        <v>45504</v>
      </c>
      <c r="C247" s="22" t="s">
        <v>969</v>
      </c>
      <c r="D247" s="22" t="s">
        <v>970</v>
      </c>
      <c r="E247" s="22" t="s">
        <v>513</v>
      </c>
      <c r="F247" s="22" t="s">
        <v>625</v>
      </c>
      <c r="G247" s="23">
        <v>1173987</v>
      </c>
      <c r="H247" s="23">
        <v>0</v>
      </c>
      <c r="I247" s="23">
        <v>0</v>
      </c>
      <c r="J247" s="23">
        <v>5661593</v>
      </c>
      <c r="K247" s="22"/>
      <c r="L247" s="22"/>
      <c r="M247" s="22" t="s">
        <v>626</v>
      </c>
      <c r="N247" s="22" t="s">
        <v>518</v>
      </c>
      <c r="O247" s="22"/>
      <c r="P247" s="22" t="s">
        <v>558</v>
      </c>
      <c r="Q247" s="22" t="str">
        <f t="shared" si="9"/>
        <v/>
      </c>
      <c r="R247" t="str">
        <f t="shared" si="10"/>
        <v>Chung</v>
      </c>
      <c r="S247" s="8" t="s">
        <v>3124</v>
      </c>
      <c r="T247" s="8">
        <f t="shared" si="11"/>
        <v>7</v>
      </c>
      <c r="U247">
        <v>641</v>
      </c>
      <c r="W247" t="s">
        <v>369</v>
      </c>
    </row>
    <row r="248" spans="1:23" hidden="1" x14ac:dyDescent="0.25">
      <c r="A248" s="21">
        <v>45504</v>
      </c>
      <c r="B248" s="21">
        <v>45504</v>
      </c>
      <c r="C248" s="22" t="s">
        <v>969</v>
      </c>
      <c r="D248" s="22" t="s">
        <v>970</v>
      </c>
      <c r="E248" s="22" t="s">
        <v>513</v>
      </c>
      <c r="F248" s="22" t="s">
        <v>625</v>
      </c>
      <c r="G248" s="23">
        <v>707045</v>
      </c>
      <c r="H248" s="23">
        <v>0</v>
      </c>
      <c r="I248" s="23">
        <v>0</v>
      </c>
      <c r="J248" s="23">
        <v>4954548</v>
      </c>
      <c r="K248" s="22"/>
      <c r="L248" s="22"/>
      <c r="M248" s="22" t="s">
        <v>626</v>
      </c>
      <c r="N248" s="22" t="s">
        <v>518</v>
      </c>
      <c r="O248" s="22"/>
      <c r="P248" s="22" t="s">
        <v>628</v>
      </c>
      <c r="Q248" s="22" t="str">
        <f t="shared" si="9"/>
        <v/>
      </c>
      <c r="R248" t="str">
        <f t="shared" si="10"/>
        <v>Chung</v>
      </c>
      <c r="S248" s="8" t="s">
        <v>3124</v>
      </c>
      <c r="T248" s="8">
        <f t="shared" si="11"/>
        <v>7</v>
      </c>
      <c r="U248">
        <v>641</v>
      </c>
      <c r="W248" t="s">
        <v>369</v>
      </c>
    </row>
    <row r="249" spans="1:23" hidden="1" x14ac:dyDescent="0.25">
      <c r="A249" s="21">
        <v>45504</v>
      </c>
      <c r="B249" s="21">
        <v>45504</v>
      </c>
      <c r="C249" s="22" t="s">
        <v>969</v>
      </c>
      <c r="D249" s="22" t="s">
        <v>970</v>
      </c>
      <c r="E249" s="22" t="s">
        <v>513</v>
      </c>
      <c r="F249" s="22" t="s">
        <v>625</v>
      </c>
      <c r="G249" s="23">
        <v>2176768</v>
      </c>
      <c r="H249" s="23">
        <v>0</v>
      </c>
      <c r="I249" s="23">
        <v>0</v>
      </c>
      <c r="J249" s="23">
        <v>2777780</v>
      </c>
      <c r="K249" s="22"/>
      <c r="L249" s="22"/>
      <c r="M249" s="22" t="s">
        <v>626</v>
      </c>
      <c r="N249" s="22" t="s">
        <v>518</v>
      </c>
      <c r="O249" s="22"/>
      <c r="P249" s="22" t="s">
        <v>529</v>
      </c>
      <c r="Q249" s="22" t="str">
        <f t="shared" si="9"/>
        <v/>
      </c>
      <c r="R249" t="str">
        <f t="shared" si="10"/>
        <v>Chung</v>
      </c>
      <c r="S249" s="8" t="s">
        <v>3124</v>
      </c>
      <c r="T249" s="8">
        <f t="shared" si="11"/>
        <v>7</v>
      </c>
      <c r="U249">
        <v>641</v>
      </c>
      <c r="W249" t="s">
        <v>369</v>
      </c>
    </row>
    <row r="250" spans="1:23" hidden="1" x14ac:dyDescent="0.25">
      <c r="A250" s="21">
        <v>45504</v>
      </c>
      <c r="B250" s="21">
        <v>45504</v>
      </c>
      <c r="C250" s="22" t="s">
        <v>971</v>
      </c>
      <c r="D250" s="22" t="s">
        <v>929</v>
      </c>
      <c r="E250" s="22" t="s">
        <v>513</v>
      </c>
      <c r="F250" s="22" t="s">
        <v>691</v>
      </c>
      <c r="G250" s="23">
        <v>555556</v>
      </c>
      <c r="H250" s="23">
        <v>0</v>
      </c>
      <c r="I250" s="23">
        <v>0</v>
      </c>
      <c r="J250" s="23">
        <v>2222224</v>
      </c>
      <c r="K250" s="22" t="s">
        <v>751</v>
      </c>
      <c r="L250" s="22" t="s">
        <v>121</v>
      </c>
      <c r="M250" s="22" t="s">
        <v>692</v>
      </c>
      <c r="N250" s="22" t="s">
        <v>839</v>
      </c>
      <c r="O250" s="22" t="s">
        <v>840</v>
      </c>
      <c r="P250" s="22" t="s">
        <v>734</v>
      </c>
      <c r="Q250" s="22" t="str">
        <f t="shared" si="9"/>
        <v>TBK</v>
      </c>
      <c r="R250" t="str">
        <f t="shared" si="10"/>
        <v>Symphony</v>
      </c>
      <c r="S250" s="32" t="s">
        <v>3125</v>
      </c>
      <c r="T250" s="8">
        <f t="shared" si="11"/>
        <v>7</v>
      </c>
      <c r="U250">
        <v>641</v>
      </c>
      <c r="W250" t="s">
        <v>369</v>
      </c>
    </row>
    <row r="251" spans="1:23" hidden="1" x14ac:dyDescent="0.25">
      <c r="A251" s="21">
        <v>45504</v>
      </c>
      <c r="B251" s="21">
        <v>45504</v>
      </c>
      <c r="C251" s="22" t="s">
        <v>971</v>
      </c>
      <c r="D251" s="22" t="s">
        <v>929</v>
      </c>
      <c r="E251" s="22" t="s">
        <v>513</v>
      </c>
      <c r="F251" s="22" t="s">
        <v>691</v>
      </c>
      <c r="G251" s="23">
        <v>555556</v>
      </c>
      <c r="H251" s="23">
        <v>0</v>
      </c>
      <c r="I251" s="23">
        <v>0</v>
      </c>
      <c r="J251" s="23">
        <v>1666668</v>
      </c>
      <c r="K251" s="22" t="s">
        <v>751</v>
      </c>
      <c r="L251" s="22" t="s">
        <v>121</v>
      </c>
      <c r="M251" s="22" t="s">
        <v>692</v>
      </c>
      <c r="N251" s="22" t="s">
        <v>839</v>
      </c>
      <c r="O251" s="22" t="s">
        <v>840</v>
      </c>
      <c r="P251" s="22" t="s">
        <v>734</v>
      </c>
      <c r="Q251" s="22" t="str">
        <f t="shared" si="9"/>
        <v>TBK</v>
      </c>
      <c r="R251" t="str">
        <f t="shared" si="10"/>
        <v>Symphony</v>
      </c>
      <c r="S251" s="32" t="s">
        <v>3125</v>
      </c>
      <c r="T251" s="8">
        <f t="shared" si="11"/>
        <v>7</v>
      </c>
      <c r="U251">
        <v>641</v>
      </c>
      <c r="W251" t="s">
        <v>369</v>
      </c>
    </row>
    <row r="252" spans="1:23" hidden="1" x14ac:dyDescent="0.25">
      <c r="A252" s="21">
        <v>45504</v>
      </c>
      <c r="B252" s="21">
        <v>45504</v>
      </c>
      <c r="C252" s="22" t="s">
        <v>972</v>
      </c>
      <c r="D252" s="22" t="s">
        <v>973</v>
      </c>
      <c r="E252" s="22" t="s">
        <v>513</v>
      </c>
      <c r="F252" s="22" t="s">
        <v>691</v>
      </c>
      <c r="G252" s="23">
        <v>555556</v>
      </c>
      <c r="H252" s="23">
        <v>0</v>
      </c>
      <c r="I252" s="23">
        <v>0</v>
      </c>
      <c r="J252" s="23">
        <v>1111112</v>
      </c>
      <c r="K252" s="22" t="s">
        <v>904</v>
      </c>
      <c r="L252" s="22" t="s">
        <v>905</v>
      </c>
      <c r="M252" s="22" t="s">
        <v>692</v>
      </c>
      <c r="N252" s="22" t="s">
        <v>974</v>
      </c>
      <c r="O252" s="22" t="s">
        <v>975</v>
      </c>
      <c r="P252" s="22" t="s">
        <v>891</v>
      </c>
      <c r="Q252" s="22" t="str">
        <f t="shared" si="9"/>
        <v>TBK</v>
      </c>
      <c r="R252" t="str">
        <f t="shared" si="10"/>
        <v>SunUrbanCity</v>
      </c>
      <c r="S252" s="32" t="s">
        <v>3125</v>
      </c>
      <c r="T252" s="8">
        <f t="shared" si="11"/>
        <v>7</v>
      </c>
      <c r="U252">
        <v>641</v>
      </c>
      <c r="W252" t="s">
        <v>369</v>
      </c>
    </row>
    <row r="253" spans="1:23" hidden="1" x14ac:dyDescent="0.25">
      <c r="A253" s="21">
        <v>45504</v>
      </c>
      <c r="B253" s="21">
        <v>45504</v>
      </c>
      <c r="C253" s="22" t="s">
        <v>976</v>
      </c>
      <c r="D253" s="22" t="s">
        <v>977</v>
      </c>
      <c r="E253" s="22" t="s">
        <v>513</v>
      </c>
      <c r="F253" s="22" t="s">
        <v>691</v>
      </c>
      <c r="G253" s="23">
        <v>555556</v>
      </c>
      <c r="H253" s="23">
        <v>0</v>
      </c>
      <c r="I253" s="23">
        <v>0</v>
      </c>
      <c r="J253" s="23">
        <v>555556</v>
      </c>
      <c r="K253" s="22" t="s">
        <v>978</v>
      </c>
      <c r="L253" s="22" t="s">
        <v>979</v>
      </c>
      <c r="M253" s="22" t="s">
        <v>692</v>
      </c>
      <c r="N253" s="22" t="s">
        <v>974</v>
      </c>
      <c r="O253" s="22" t="s">
        <v>975</v>
      </c>
      <c r="P253" s="22" t="s">
        <v>891</v>
      </c>
      <c r="Q253" s="22" t="str">
        <f t="shared" si="9"/>
        <v>TBK</v>
      </c>
      <c r="R253" t="str">
        <f t="shared" si="10"/>
        <v>SunUrbanCity</v>
      </c>
      <c r="S253" s="32" t="s">
        <v>3125</v>
      </c>
      <c r="T253" s="8">
        <f t="shared" si="11"/>
        <v>7</v>
      </c>
      <c r="U253">
        <v>641</v>
      </c>
      <c r="W253" t="s">
        <v>369</v>
      </c>
    </row>
    <row r="254" spans="1:23" hidden="1" x14ac:dyDescent="0.25">
      <c r="A254" s="21">
        <v>45504</v>
      </c>
      <c r="B254" s="21">
        <v>45504</v>
      </c>
      <c r="C254" s="22" t="s">
        <v>976</v>
      </c>
      <c r="D254" s="22" t="s">
        <v>977</v>
      </c>
      <c r="E254" s="22" t="s">
        <v>513</v>
      </c>
      <c r="F254" s="22" t="s">
        <v>691</v>
      </c>
      <c r="G254" s="23">
        <v>555556</v>
      </c>
      <c r="H254" s="23">
        <v>0</v>
      </c>
      <c r="I254" s="23">
        <v>0</v>
      </c>
      <c r="J254" s="23">
        <v>0</v>
      </c>
      <c r="K254" s="22" t="s">
        <v>978</v>
      </c>
      <c r="L254" s="22" t="s">
        <v>979</v>
      </c>
      <c r="M254" s="22" t="s">
        <v>692</v>
      </c>
      <c r="N254" s="22" t="s">
        <v>974</v>
      </c>
      <c r="O254" s="22" t="s">
        <v>975</v>
      </c>
      <c r="P254" s="22" t="s">
        <v>891</v>
      </c>
      <c r="Q254" s="22" t="str">
        <f t="shared" si="9"/>
        <v>TBK</v>
      </c>
      <c r="R254" t="str">
        <f t="shared" si="10"/>
        <v>SunUrbanCity</v>
      </c>
      <c r="S254" s="32" t="s">
        <v>3125</v>
      </c>
      <c r="T254" s="8">
        <f t="shared" si="11"/>
        <v>7</v>
      </c>
      <c r="U254">
        <v>641</v>
      </c>
      <c r="W254" t="s">
        <v>369</v>
      </c>
    </row>
    <row r="255" spans="1:23" hidden="1" x14ac:dyDescent="0.25">
      <c r="A255" s="21">
        <v>45505</v>
      </c>
      <c r="B255" s="21">
        <v>45505</v>
      </c>
      <c r="C255" s="22" t="s">
        <v>980</v>
      </c>
      <c r="D255" s="22" t="s">
        <v>981</v>
      </c>
      <c r="E255" s="22" t="s">
        <v>513</v>
      </c>
      <c r="F255" s="22" t="s">
        <v>549</v>
      </c>
      <c r="G255" s="23">
        <v>817273</v>
      </c>
      <c r="H255" s="23">
        <v>0</v>
      </c>
      <c r="I255" s="23">
        <v>817273</v>
      </c>
      <c r="J255" s="23">
        <v>0</v>
      </c>
      <c r="K255" s="22" t="s">
        <v>982</v>
      </c>
      <c r="L255" s="22" t="s">
        <v>983</v>
      </c>
      <c r="M255" s="22" t="s">
        <v>984</v>
      </c>
      <c r="N255" s="22" t="s">
        <v>518</v>
      </c>
      <c r="O255" s="22"/>
      <c r="P255" s="22" t="s">
        <v>891</v>
      </c>
      <c r="Q255" s="22" t="str">
        <f t="shared" si="9"/>
        <v/>
      </c>
      <c r="R255" t="str">
        <f t="shared" si="10"/>
        <v>Chung</v>
      </c>
      <c r="S255" s="32" t="s">
        <v>3122</v>
      </c>
      <c r="T255" s="8">
        <f t="shared" si="11"/>
        <v>8</v>
      </c>
      <c r="U255">
        <v>641</v>
      </c>
      <c r="W255" t="s">
        <v>369</v>
      </c>
    </row>
    <row r="256" spans="1:23" hidden="1" x14ac:dyDescent="0.25">
      <c r="A256" s="21">
        <v>45505</v>
      </c>
      <c r="B256" s="21">
        <v>45505</v>
      </c>
      <c r="C256" s="22" t="s">
        <v>980</v>
      </c>
      <c r="D256" s="22" t="s">
        <v>985</v>
      </c>
      <c r="E256" s="22" t="s">
        <v>513</v>
      </c>
      <c r="F256" s="22" t="s">
        <v>549</v>
      </c>
      <c r="G256" s="23">
        <v>544545</v>
      </c>
      <c r="H256" s="23">
        <v>0</v>
      </c>
      <c r="I256" s="23">
        <v>1361818</v>
      </c>
      <c r="J256" s="23">
        <v>0</v>
      </c>
      <c r="K256" s="22" t="s">
        <v>982</v>
      </c>
      <c r="L256" s="22" t="s">
        <v>983</v>
      </c>
      <c r="M256" s="22" t="s">
        <v>984</v>
      </c>
      <c r="N256" s="22" t="s">
        <v>518</v>
      </c>
      <c r="O256" s="22"/>
      <c r="P256" s="22" t="s">
        <v>891</v>
      </c>
      <c r="Q256" s="22" t="str">
        <f t="shared" si="9"/>
        <v/>
      </c>
      <c r="R256" t="str">
        <f t="shared" si="10"/>
        <v>Chung</v>
      </c>
      <c r="S256" s="32" t="s">
        <v>3122</v>
      </c>
      <c r="T256" s="8">
        <f t="shared" si="11"/>
        <v>8</v>
      </c>
      <c r="U256">
        <v>641</v>
      </c>
      <c r="W256" t="s">
        <v>369</v>
      </c>
    </row>
    <row r="257" spans="1:23" hidden="1" x14ac:dyDescent="0.25">
      <c r="A257" s="21">
        <v>45505</v>
      </c>
      <c r="B257" s="21">
        <v>45505</v>
      </c>
      <c r="C257" s="22" t="s">
        <v>980</v>
      </c>
      <c r="D257" s="22" t="s">
        <v>986</v>
      </c>
      <c r="E257" s="22" t="s">
        <v>513</v>
      </c>
      <c r="F257" s="22" t="s">
        <v>549</v>
      </c>
      <c r="G257" s="23">
        <v>809091</v>
      </c>
      <c r="H257" s="23">
        <v>0</v>
      </c>
      <c r="I257" s="23">
        <v>2170909</v>
      </c>
      <c r="J257" s="23">
        <v>0</v>
      </c>
      <c r="K257" s="22" t="s">
        <v>982</v>
      </c>
      <c r="L257" s="22" t="s">
        <v>983</v>
      </c>
      <c r="M257" s="22" t="s">
        <v>984</v>
      </c>
      <c r="N257" s="22" t="s">
        <v>518</v>
      </c>
      <c r="O257" s="22"/>
      <c r="P257" s="22" t="s">
        <v>891</v>
      </c>
      <c r="Q257" s="22" t="str">
        <f t="shared" si="9"/>
        <v/>
      </c>
      <c r="R257" t="str">
        <f t="shared" si="10"/>
        <v>Chung</v>
      </c>
      <c r="S257" s="32" t="s">
        <v>3122</v>
      </c>
      <c r="T257" s="8">
        <f t="shared" si="11"/>
        <v>8</v>
      </c>
      <c r="U257">
        <v>641</v>
      </c>
      <c r="W257" t="s">
        <v>369</v>
      </c>
    </row>
    <row r="258" spans="1:23" hidden="1" x14ac:dyDescent="0.25">
      <c r="A258" s="21">
        <v>45506</v>
      </c>
      <c r="B258" s="21">
        <v>45506</v>
      </c>
      <c r="C258" s="22" t="s">
        <v>987</v>
      </c>
      <c r="D258" s="22" t="s">
        <v>946</v>
      </c>
      <c r="E258" s="22" t="s">
        <v>513</v>
      </c>
      <c r="F258" s="22" t="s">
        <v>691</v>
      </c>
      <c r="G258" s="23">
        <v>555556</v>
      </c>
      <c r="H258" s="23">
        <v>0</v>
      </c>
      <c r="I258" s="23">
        <v>2726465</v>
      </c>
      <c r="J258" s="23">
        <v>0</v>
      </c>
      <c r="K258" s="22" t="s">
        <v>699</v>
      </c>
      <c r="L258" s="22" t="s">
        <v>700</v>
      </c>
      <c r="M258" s="22" t="s">
        <v>692</v>
      </c>
      <c r="N258" s="22" t="s">
        <v>948</v>
      </c>
      <c r="O258" s="22" t="s">
        <v>949</v>
      </c>
      <c r="P258" s="22" t="s">
        <v>695</v>
      </c>
      <c r="Q258" s="22" t="str">
        <f t="shared" si="9"/>
        <v>TBK</v>
      </c>
      <c r="R258" t="str">
        <f t="shared" si="10"/>
        <v>LUMIHanoi</v>
      </c>
      <c r="S258" s="32" t="s">
        <v>3125</v>
      </c>
      <c r="T258" s="8">
        <f t="shared" si="11"/>
        <v>8</v>
      </c>
      <c r="U258">
        <v>641</v>
      </c>
      <c r="W258" t="s">
        <v>369</v>
      </c>
    </row>
    <row r="259" spans="1:23" hidden="1" x14ac:dyDescent="0.25">
      <c r="A259" s="21">
        <v>45506</v>
      </c>
      <c r="B259" s="21">
        <v>45506</v>
      </c>
      <c r="C259" s="22" t="s">
        <v>988</v>
      </c>
      <c r="D259" s="22" t="s">
        <v>520</v>
      </c>
      <c r="E259" s="22" t="s">
        <v>513</v>
      </c>
      <c r="F259" s="22" t="s">
        <v>521</v>
      </c>
      <c r="G259" s="23">
        <v>3931233</v>
      </c>
      <c r="H259" s="23">
        <v>0</v>
      </c>
      <c r="I259" s="23">
        <v>6657698</v>
      </c>
      <c r="J259" s="23">
        <v>0</v>
      </c>
      <c r="K259" s="22" t="s">
        <v>522</v>
      </c>
      <c r="L259" s="22" t="s">
        <v>523</v>
      </c>
      <c r="M259" s="22" t="s">
        <v>524</v>
      </c>
      <c r="N259" s="22" t="s">
        <v>518</v>
      </c>
      <c r="O259" s="22"/>
      <c r="P259" s="22" t="s">
        <v>989</v>
      </c>
      <c r="Q259" s="22" t="str">
        <f t="shared" si="9"/>
        <v/>
      </c>
      <c r="R259" t="str">
        <f t="shared" si="10"/>
        <v>Chung</v>
      </c>
      <c r="S259" s="32" t="s">
        <v>3123</v>
      </c>
      <c r="T259" s="8">
        <f t="shared" si="11"/>
        <v>8</v>
      </c>
      <c r="U259">
        <v>641</v>
      </c>
      <c r="W259" t="s">
        <v>369</v>
      </c>
    </row>
    <row r="260" spans="1:23" hidden="1" x14ac:dyDescent="0.25">
      <c r="A260" s="21">
        <v>45507</v>
      </c>
      <c r="B260" s="21">
        <v>45507</v>
      </c>
      <c r="C260" s="22" t="s">
        <v>990</v>
      </c>
      <c r="D260" s="22" t="s">
        <v>526</v>
      </c>
      <c r="E260" s="22" t="s">
        <v>513</v>
      </c>
      <c r="F260" s="22" t="s">
        <v>521</v>
      </c>
      <c r="G260" s="23">
        <v>20216</v>
      </c>
      <c r="H260" s="23">
        <v>0</v>
      </c>
      <c r="I260" s="23">
        <v>6677914</v>
      </c>
      <c r="J260" s="23">
        <v>0</v>
      </c>
      <c r="K260" s="22" t="s">
        <v>527</v>
      </c>
      <c r="L260" s="22" t="s">
        <v>528</v>
      </c>
      <c r="M260" s="22" t="s">
        <v>524</v>
      </c>
      <c r="N260" s="22" t="s">
        <v>518</v>
      </c>
      <c r="O260" s="22"/>
      <c r="P260" s="22" t="s">
        <v>529</v>
      </c>
      <c r="Q260" s="22" t="str">
        <f t="shared" si="9"/>
        <v/>
      </c>
      <c r="R260" t="str">
        <f t="shared" si="10"/>
        <v>Chung</v>
      </c>
      <c r="S260" s="32" t="s">
        <v>3123</v>
      </c>
      <c r="T260" s="8">
        <f t="shared" si="11"/>
        <v>8</v>
      </c>
      <c r="U260">
        <v>641</v>
      </c>
      <c r="W260" t="s">
        <v>369</v>
      </c>
    </row>
    <row r="261" spans="1:23" hidden="1" x14ac:dyDescent="0.25">
      <c r="A261" s="21">
        <v>45509</v>
      </c>
      <c r="B261" s="21">
        <v>45509</v>
      </c>
      <c r="C261" s="22" t="s">
        <v>991</v>
      </c>
      <c r="D261" s="22" t="s">
        <v>992</v>
      </c>
      <c r="E261" s="22" t="s">
        <v>513</v>
      </c>
      <c r="F261" s="22" t="s">
        <v>691</v>
      </c>
      <c r="G261" s="23">
        <v>277778</v>
      </c>
      <c r="H261" s="23">
        <v>0</v>
      </c>
      <c r="I261" s="23">
        <v>6955692</v>
      </c>
      <c r="J261" s="23">
        <v>0</v>
      </c>
      <c r="K261" s="22" t="s">
        <v>993</v>
      </c>
      <c r="L261" s="22" t="s">
        <v>994</v>
      </c>
      <c r="M261" s="22" t="s">
        <v>692</v>
      </c>
      <c r="N261" s="22" t="s">
        <v>948</v>
      </c>
      <c r="O261" s="22" t="s">
        <v>949</v>
      </c>
      <c r="P261" s="22" t="s">
        <v>695</v>
      </c>
      <c r="Q261" s="22" t="str">
        <f t="shared" si="9"/>
        <v>TBK</v>
      </c>
      <c r="R261" t="str">
        <f t="shared" si="10"/>
        <v>LUMIHanoi</v>
      </c>
      <c r="S261" s="32" t="s">
        <v>3125</v>
      </c>
      <c r="T261" s="8">
        <f t="shared" si="11"/>
        <v>8</v>
      </c>
      <c r="U261">
        <v>641</v>
      </c>
      <c r="W261" t="s">
        <v>369</v>
      </c>
    </row>
    <row r="262" spans="1:23" hidden="1" x14ac:dyDescent="0.25">
      <c r="A262" s="21">
        <v>45509</v>
      </c>
      <c r="B262" s="21">
        <v>45509</v>
      </c>
      <c r="C262" s="22" t="s">
        <v>991</v>
      </c>
      <c r="D262" s="22" t="s">
        <v>995</v>
      </c>
      <c r="E262" s="22" t="s">
        <v>513</v>
      </c>
      <c r="F262" s="22" t="s">
        <v>691</v>
      </c>
      <c r="G262" s="23">
        <v>277778</v>
      </c>
      <c r="H262" s="23">
        <v>0</v>
      </c>
      <c r="I262" s="23">
        <v>7233470</v>
      </c>
      <c r="J262" s="23">
        <v>0</v>
      </c>
      <c r="K262" s="22" t="s">
        <v>996</v>
      </c>
      <c r="L262" s="22" t="s">
        <v>997</v>
      </c>
      <c r="M262" s="22" t="s">
        <v>692</v>
      </c>
      <c r="N262" s="22" t="s">
        <v>948</v>
      </c>
      <c r="O262" s="22" t="s">
        <v>949</v>
      </c>
      <c r="P262" s="22" t="s">
        <v>695</v>
      </c>
      <c r="Q262" s="22" t="str">
        <f t="shared" si="9"/>
        <v>TBK</v>
      </c>
      <c r="R262" t="str">
        <f t="shared" si="10"/>
        <v>LUMIHanoi</v>
      </c>
      <c r="S262" s="32" t="s">
        <v>3125</v>
      </c>
      <c r="T262" s="8">
        <f t="shared" si="11"/>
        <v>8</v>
      </c>
      <c r="U262">
        <v>641</v>
      </c>
      <c r="W262" t="s">
        <v>369</v>
      </c>
    </row>
    <row r="263" spans="1:23" hidden="1" x14ac:dyDescent="0.25">
      <c r="A263" s="21">
        <v>45509</v>
      </c>
      <c r="B263" s="21">
        <v>45509</v>
      </c>
      <c r="C263" s="22" t="s">
        <v>991</v>
      </c>
      <c r="D263" s="22" t="s">
        <v>998</v>
      </c>
      <c r="E263" s="22" t="s">
        <v>513</v>
      </c>
      <c r="F263" s="22" t="s">
        <v>691</v>
      </c>
      <c r="G263" s="23">
        <v>555556</v>
      </c>
      <c r="H263" s="23">
        <v>0</v>
      </c>
      <c r="I263" s="23">
        <v>7789026</v>
      </c>
      <c r="J263" s="23">
        <v>0</v>
      </c>
      <c r="K263" s="22" t="s">
        <v>999</v>
      </c>
      <c r="L263" s="22" t="s">
        <v>1000</v>
      </c>
      <c r="M263" s="22" t="s">
        <v>692</v>
      </c>
      <c r="N263" s="22" t="s">
        <v>948</v>
      </c>
      <c r="O263" s="22" t="s">
        <v>949</v>
      </c>
      <c r="P263" s="22" t="s">
        <v>695</v>
      </c>
      <c r="Q263" s="22" t="str">
        <f t="shared" ref="Q263:Q326" si="12">IFERROR(LEFT(N263,FIND("_",N263)-1),"")</f>
        <v>TBK</v>
      </c>
      <c r="R263" t="str">
        <f t="shared" ref="R263:R326" si="13">IFERROR(RIGHT(N263,LEN(N263)-FIND("_",N263)),"")</f>
        <v>LUMIHanoi</v>
      </c>
      <c r="S263" s="32" t="s">
        <v>3125</v>
      </c>
      <c r="T263" s="8">
        <f t="shared" ref="T263:T326" si="14">+MONTH(A263)</f>
        <v>8</v>
      </c>
      <c r="U263">
        <v>641</v>
      </c>
      <c r="W263" t="s">
        <v>369</v>
      </c>
    </row>
    <row r="264" spans="1:23" hidden="1" x14ac:dyDescent="0.25">
      <c r="A264" s="21">
        <v>45509</v>
      </c>
      <c r="B264" s="21">
        <v>45509</v>
      </c>
      <c r="C264" s="22" t="s">
        <v>991</v>
      </c>
      <c r="D264" s="22" t="s">
        <v>998</v>
      </c>
      <c r="E264" s="22" t="s">
        <v>513</v>
      </c>
      <c r="F264" s="22" t="s">
        <v>691</v>
      </c>
      <c r="G264" s="23">
        <v>555556</v>
      </c>
      <c r="H264" s="23">
        <v>0</v>
      </c>
      <c r="I264" s="23">
        <v>8344582</v>
      </c>
      <c r="J264" s="23">
        <v>0</v>
      </c>
      <c r="K264" s="22" t="s">
        <v>999</v>
      </c>
      <c r="L264" s="22" t="s">
        <v>1000</v>
      </c>
      <c r="M264" s="22" t="s">
        <v>692</v>
      </c>
      <c r="N264" s="22" t="s">
        <v>948</v>
      </c>
      <c r="O264" s="22" t="s">
        <v>949</v>
      </c>
      <c r="P264" s="22" t="s">
        <v>695</v>
      </c>
      <c r="Q264" s="22" t="str">
        <f t="shared" si="12"/>
        <v>TBK</v>
      </c>
      <c r="R264" t="str">
        <f t="shared" si="13"/>
        <v>LUMIHanoi</v>
      </c>
      <c r="S264" s="32" t="s">
        <v>3125</v>
      </c>
      <c r="T264" s="8">
        <f t="shared" si="14"/>
        <v>8</v>
      </c>
      <c r="U264">
        <v>641</v>
      </c>
      <c r="W264" t="s">
        <v>369</v>
      </c>
    </row>
    <row r="265" spans="1:23" hidden="1" x14ac:dyDescent="0.25">
      <c r="A265" s="21">
        <v>45509</v>
      </c>
      <c r="B265" s="21">
        <v>45509</v>
      </c>
      <c r="C265" s="22" t="s">
        <v>991</v>
      </c>
      <c r="D265" s="22" t="s">
        <v>1001</v>
      </c>
      <c r="E265" s="22" t="s">
        <v>513</v>
      </c>
      <c r="F265" s="22" t="s">
        <v>691</v>
      </c>
      <c r="G265" s="23">
        <v>555556</v>
      </c>
      <c r="H265" s="23">
        <v>0</v>
      </c>
      <c r="I265" s="23">
        <v>8900138</v>
      </c>
      <c r="J265" s="23">
        <v>0</v>
      </c>
      <c r="K265" s="22" t="s">
        <v>699</v>
      </c>
      <c r="L265" s="22" t="s">
        <v>700</v>
      </c>
      <c r="M265" s="22" t="s">
        <v>692</v>
      </c>
      <c r="N265" s="22" t="s">
        <v>948</v>
      </c>
      <c r="O265" s="22" t="s">
        <v>949</v>
      </c>
      <c r="P265" s="22" t="s">
        <v>695</v>
      </c>
      <c r="Q265" s="22" t="str">
        <f t="shared" si="12"/>
        <v>TBK</v>
      </c>
      <c r="R265" t="str">
        <f t="shared" si="13"/>
        <v>LUMIHanoi</v>
      </c>
      <c r="S265" s="32" t="s">
        <v>3125</v>
      </c>
      <c r="T265" s="8">
        <f t="shared" si="14"/>
        <v>8</v>
      </c>
      <c r="U265">
        <v>641</v>
      </c>
      <c r="W265" t="s">
        <v>369</v>
      </c>
    </row>
    <row r="266" spans="1:23" hidden="1" x14ac:dyDescent="0.25">
      <c r="A266" s="21">
        <v>45510</v>
      </c>
      <c r="B266" s="21">
        <v>45510</v>
      </c>
      <c r="C266" s="22" t="s">
        <v>1002</v>
      </c>
      <c r="D266" s="22" t="s">
        <v>1003</v>
      </c>
      <c r="E266" s="22" t="s">
        <v>513</v>
      </c>
      <c r="F266" s="22" t="s">
        <v>549</v>
      </c>
      <c r="G266" s="23">
        <v>1300000</v>
      </c>
      <c r="H266" s="23">
        <v>0</v>
      </c>
      <c r="I266" s="23">
        <v>10200138</v>
      </c>
      <c r="J266" s="23">
        <v>0</v>
      </c>
      <c r="K266" s="22" t="s">
        <v>1004</v>
      </c>
      <c r="L266" s="22" t="s">
        <v>1005</v>
      </c>
      <c r="M266" s="22" t="s">
        <v>1006</v>
      </c>
      <c r="N266" s="22" t="s">
        <v>1007</v>
      </c>
      <c r="O266" s="22" t="s">
        <v>1007</v>
      </c>
      <c r="P266" s="22" t="s">
        <v>529</v>
      </c>
      <c r="Q266" s="22" t="str">
        <f t="shared" si="12"/>
        <v>CPBH</v>
      </c>
      <c r="R266" t="str">
        <f t="shared" si="13"/>
        <v>Noble_Crystal</v>
      </c>
      <c r="S266" s="32" t="s">
        <v>3122</v>
      </c>
      <c r="T266" s="8">
        <f t="shared" si="14"/>
        <v>8</v>
      </c>
      <c r="U266">
        <v>641</v>
      </c>
      <c r="W266" t="s">
        <v>369</v>
      </c>
    </row>
    <row r="267" spans="1:23" hidden="1" x14ac:dyDescent="0.25">
      <c r="A267" s="21">
        <v>45514</v>
      </c>
      <c r="B267" s="21">
        <v>45514</v>
      </c>
      <c r="C267" s="22" t="s">
        <v>1008</v>
      </c>
      <c r="D267" s="22" t="s">
        <v>1009</v>
      </c>
      <c r="E267" s="22" t="s">
        <v>513</v>
      </c>
      <c r="F267" s="22" t="s">
        <v>691</v>
      </c>
      <c r="G267" s="23">
        <v>555556</v>
      </c>
      <c r="H267" s="23">
        <v>0</v>
      </c>
      <c r="I267" s="23">
        <v>10755694</v>
      </c>
      <c r="J267" s="23">
        <v>0</v>
      </c>
      <c r="K267" s="22" t="s">
        <v>699</v>
      </c>
      <c r="L267" s="22" t="s">
        <v>700</v>
      </c>
      <c r="M267" s="22" t="s">
        <v>692</v>
      </c>
      <c r="N267" s="22" t="s">
        <v>948</v>
      </c>
      <c r="O267" s="22" t="s">
        <v>949</v>
      </c>
      <c r="P267" s="22" t="s">
        <v>695</v>
      </c>
      <c r="Q267" s="22" t="str">
        <f t="shared" si="12"/>
        <v>TBK</v>
      </c>
      <c r="R267" t="str">
        <f t="shared" si="13"/>
        <v>LUMIHanoi</v>
      </c>
      <c r="S267" s="32" t="s">
        <v>3125</v>
      </c>
      <c r="T267" s="8">
        <f t="shared" si="14"/>
        <v>8</v>
      </c>
      <c r="U267">
        <v>641</v>
      </c>
      <c r="W267" t="s">
        <v>369</v>
      </c>
    </row>
    <row r="268" spans="1:23" hidden="1" x14ac:dyDescent="0.25">
      <c r="A268" s="21">
        <v>45514</v>
      </c>
      <c r="B268" s="21">
        <v>45514</v>
      </c>
      <c r="C268" s="22" t="s">
        <v>1010</v>
      </c>
      <c r="D268" s="22" t="s">
        <v>1011</v>
      </c>
      <c r="E268" s="22" t="s">
        <v>513</v>
      </c>
      <c r="F268" s="22" t="s">
        <v>691</v>
      </c>
      <c r="G268" s="23">
        <v>555556</v>
      </c>
      <c r="H268" s="23">
        <v>0</v>
      </c>
      <c r="I268" s="23">
        <v>11311250</v>
      </c>
      <c r="J268" s="23">
        <v>0</v>
      </c>
      <c r="K268" s="22" t="s">
        <v>947</v>
      </c>
      <c r="L268" s="22" t="s">
        <v>63</v>
      </c>
      <c r="M268" s="22" t="s">
        <v>692</v>
      </c>
      <c r="N268" s="22" t="s">
        <v>1012</v>
      </c>
      <c r="O268" s="22" t="s">
        <v>1013</v>
      </c>
      <c r="P268" s="22" t="s">
        <v>695</v>
      </c>
      <c r="Q268" s="22" t="str">
        <f t="shared" si="12"/>
        <v>TBK</v>
      </c>
      <c r="R268" t="str">
        <f t="shared" si="13"/>
        <v>GS5_TheMiami</v>
      </c>
      <c r="S268" s="32" t="s">
        <v>3125</v>
      </c>
      <c r="T268" s="8">
        <f t="shared" si="14"/>
        <v>8</v>
      </c>
      <c r="U268">
        <v>641</v>
      </c>
      <c r="W268" t="s">
        <v>369</v>
      </c>
    </row>
    <row r="269" spans="1:23" hidden="1" x14ac:dyDescent="0.25">
      <c r="A269" s="21">
        <v>45514</v>
      </c>
      <c r="B269" s="21">
        <v>45514</v>
      </c>
      <c r="C269" s="22" t="s">
        <v>1014</v>
      </c>
      <c r="D269" s="22" t="s">
        <v>1015</v>
      </c>
      <c r="E269" s="22" t="s">
        <v>513</v>
      </c>
      <c r="F269" s="22" t="s">
        <v>691</v>
      </c>
      <c r="G269" s="23">
        <v>555556</v>
      </c>
      <c r="H269" s="23">
        <v>0</v>
      </c>
      <c r="I269" s="23">
        <v>11866806</v>
      </c>
      <c r="J269" s="23">
        <v>0</v>
      </c>
      <c r="K269" s="22" t="s">
        <v>996</v>
      </c>
      <c r="L269" s="22" t="s">
        <v>997</v>
      </c>
      <c r="M269" s="22" t="s">
        <v>692</v>
      </c>
      <c r="N269" s="22" t="s">
        <v>1012</v>
      </c>
      <c r="O269" s="22" t="s">
        <v>1013</v>
      </c>
      <c r="P269" s="22" t="s">
        <v>529</v>
      </c>
      <c r="Q269" s="22" t="str">
        <f t="shared" si="12"/>
        <v>TBK</v>
      </c>
      <c r="R269" t="str">
        <f t="shared" si="13"/>
        <v>GS5_TheMiami</v>
      </c>
      <c r="S269" s="32" t="s">
        <v>3125</v>
      </c>
      <c r="T269" s="8">
        <f t="shared" si="14"/>
        <v>8</v>
      </c>
      <c r="U269">
        <v>641</v>
      </c>
      <c r="W269" t="s">
        <v>369</v>
      </c>
    </row>
    <row r="270" spans="1:23" hidden="1" x14ac:dyDescent="0.25">
      <c r="A270" s="21">
        <v>45514</v>
      </c>
      <c r="B270" s="21">
        <v>45514</v>
      </c>
      <c r="C270" s="22" t="s">
        <v>1014</v>
      </c>
      <c r="D270" s="22" t="s">
        <v>1016</v>
      </c>
      <c r="E270" s="22" t="s">
        <v>513</v>
      </c>
      <c r="F270" s="22" t="s">
        <v>691</v>
      </c>
      <c r="G270" s="23">
        <v>555556</v>
      </c>
      <c r="H270" s="23">
        <v>0</v>
      </c>
      <c r="I270" s="23">
        <v>12422362</v>
      </c>
      <c r="J270" s="23">
        <v>0</v>
      </c>
      <c r="K270" s="22" t="s">
        <v>999</v>
      </c>
      <c r="L270" s="22" t="s">
        <v>1000</v>
      </c>
      <c r="M270" s="22" t="s">
        <v>692</v>
      </c>
      <c r="N270" s="22" t="s">
        <v>1012</v>
      </c>
      <c r="O270" s="22" t="s">
        <v>1013</v>
      </c>
      <c r="P270" s="22" t="s">
        <v>529</v>
      </c>
      <c r="Q270" s="22" t="str">
        <f t="shared" si="12"/>
        <v>TBK</v>
      </c>
      <c r="R270" t="str">
        <f t="shared" si="13"/>
        <v>GS5_TheMiami</v>
      </c>
      <c r="S270" s="32" t="s">
        <v>3125</v>
      </c>
      <c r="T270" s="8">
        <f t="shared" si="14"/>
        <v>8</v>
      </c>
      <c r="U270">
        <v>641</v>
      </c>
      <c r="W270" t="s">
        <v>369</v>
      </c>
    </row>
    <row r="271" spans="1:23" hidden="1" x14ac:dyDescent="0.25">
      <c r="A271" s="21">
        <v>45514</v>
      </c>
      <c r="B271" s="21">
        <v>45514</v>
      </c>
      <c r="C271" s="22" t="s">
        <v>1014</v>
      </c>
      <c r="D271" s="22" t="s">
        <v>1017</v>
      </c>
      <c r="E271" s="22" t="s">
        <v>513</v>
      </c>
      <c r="F271" s="22" t="s">
        <v>691</v>
      </c>
      <c r="G271" s="23">
        <v>555556</v>
      </c>
      <c r="H271" s="23">
        <v>0</v>
      </c>
      <c r="I271" s="23">
        <v>12977918</v>
      </c>
      <c r="J271" s="23">
        <v>0</v>
      </c>
      <c r="K271" s="22" t="s">
        <v>758</v>
      </c>
      <c r="L271" s="22" t="s">
        <v>759</v>
      </c>
      <c r="M271" s="22" t="s">
        <v>692</v>
      </c>
      <c r="N271" s="22" t="s">
        <v>1012</v>
      </c>
      <c r="O271" s="22" t="s">
        <v>1013</v>
      </c>
      <c r="P271" s="22" t="s">
        <v>1018</v>
      </c>
      <c r="Q271" s="22" t="str">
        <f t="shared" si="12"/>
        <v>TBK</v>
      </c>
      <c r="R271" t="str">
        <f t="shared" si="13"/>
        <v>GS5_TheMiami</v>
      </c>
      <c r="S271" s="32" t="s">
        <v>3125</v>
      </c>
      <c r="T271" s="8">
        <f t="shared" si="14"/>
        <v>8</v>
      </c>
      <c r="U271">
        <v>641</v>
      </c>
      <c r="W271" t="s">
        <v>369</v>
      </c>
    </row>
    <row r="272" spans="1:23" hidden="1" x14ac:dyDescent="0.25">
      <c r="A272" s="21">
        <v>45514</v>
      </c>
      <c r="B272" s="21">
        <v>45514</v>
      </c>
      <c r="C272" s="22" t="s">
        <v>1014</v>
      </c>
      <c r="D272" s="22" t="s">
        <v>1019</v>
      </c>
      <c r="E272" s="22" t="s">
        <v>513</v>
      </c>
      <c r="F272" s="22" t="s">
        <v>691</v>
      </c>
      <c r="G272" s="23">
        <v>555556</v>
      </c>
      <c r="H272" s="23">
        <v>0</v>
      </c>
      <c r="I272" s="23">
        <v>13533474</v>
      </c>
      <c r="J272" s="23">
        <v>0</v>
      </c>
      <c r="K272" s="22" t="s">
        <v>1020</v>
      </c>
      <c r="L272" s="22" t="s">
        <v>1021</v>
      </c>
      <c r="M272" s="22" t="s">
        <v>692</v>
      </c>
      <c r="N272" s="22" t="s">
        <v>1012</v>
      </c>
      <c r="O272" s="22" t="s">
        <v>1013</v>
      </c>
      <c r="P272" s="22" t="s">
        <v>529</v>
      </c>
      <c r="Q272" s="22" t="str">
        <f t="shared" si="12"/>
        <v>TBK</v>
      </c>
      <c r="R272" t="str">
        <f t="shared" si="13"/>
        <v>GS5_TheMiami</v>
      </c>
      <c r="S272" s="32" t="s">
        <v>3125</v>
      </c>
      <c r="T272" s="8">
        <f t="shared" si="14"/>
        <v>8</v>
      </c>
      <c r="U272">
        <v>641</v>
      </c>
      <c r="W272" t="s">
        <v>369</v>
      </c>
    </row>
    <row r="273" spans="1:23" hidden="1" x14ac:dyDescent="0.25">
      <c r="A273" s="21">
        <v>45516</v>
      </c>
      <c r="B273" s="21">
        <v>45516</v>
      </c>
      <c r="C273" s="22" t="s">
        <v>1022</v>
      </c>
      <c r="D273" s="22" t="s">
        <v>1023</v>
      </c>
      <c r="E273" s="22" t="s">
        <v>513</v>
      </c>
      <c r="F273" s="22" t="s">
        <v>691</v>
      </c>
      <c r="G273" s="23">
        <v>555556</v>
      </c>
      <c r="H273" s="23">
        <v>0</v>
      </c>
      <c r="I273" s="23">
        <v>14089030</v>
      </c>
      <c r="J273" s="23">
        <v>0</v>
      </c>
      <c r="K273" s="22" t="s">
        <v>996</v>
      </c>
      <c r="L273" s="22" t="s">
        <v>997</v>
      </c>
      <c r="M273" s="22" t="s">
        <v>692</v>
      </c>
      <c r="N273" s="22" t="s">
        <v>1012</v>
      </c>
      <c r="O273" s="22" t="s">
        <v>1013</v>
      </c>
      <c r="P273" s="22" t="s">
        <v>695</v>
      </c>
      <c r="Q273" s="22" t="str">
        <f t="shared" si="12"/>
        <v>TBK</v>
      </c>
      <c r="R273" t="str">
        <f t="shared" si="13"/>
        <v>GS5_TheMiami</v>
      </c>
      <c r="S273" s="32" t="s">
        <v>3125</v>
      </c>
      <c r="T273" s="8">
        <f t="shared" si="14"/>
        <v>8</v>
      </c>
      <c r="U273">
        <v>641</v>
      </c>
      <c r="W273" t="s">
        <v>369</v>
      </c>
    </row>
    <row r="274" spans="1:23" hidden="1" x14ac:dyDescent="0.25">
      <c r="A274" s="21">
        <v>45516</v>
      </c>
      <c r="B274" s="21">
        <v>45516</v>
      </c>
      <c r="C274" s="22" t="s">
        <v>1022</v>
      </c>
      <c r="D274" s="22" t="s">
        <v>1024</v>
      </c>
      <c r="E274" s="22" t="s">
        <v>513</v>
      </c>
      <c r="F274" s="22" t="s">
        <v>691</v>
      </c>
      <c r="G274" s="23">
        <v>555556</v>
      </c>
      <c r="H274" s="23">
        <v>0</v>
      </c>
      <c r="I274" s="23">
        <v>14644586</v>
      </c>
      <c r="J274" s="23">
        <v>0</v>
      </c>
      <c r="K274" s="22" t="s">
        <v>1025</v>
      </c>
      <c r="L274" s="22" t="s">
        <v>1026</v>
      </c>
      <c r="M274" s="22" t="s">
        <v>692</v>
      </c>
      <c r="N274" s="22" t="s">
        <v>1012</v>
      </c>
      <c r="O274" s="22" t="s">
        <v>1013</v>
      </c>
      <c r="P274" s="22" t="s">
        <v>1018</v>
      </c>
      <c r="Q274" s="22" t="str">
        <f t="shared" si="12"/>
        <v>TBK</v>
      </c>
      <c r="R274" t="str">
        <f t="shared" si="13"/>
        <v>GS5_TheMiami</v>
      </c>
      <c r="S274" s="32" t="s">
        <v>3125</v>
      </c>
      <c r="T274" s="8">
        <f t="shared" si="14"/>
        <v>8</v>
      </c>
      <c r="U274">
        <v>641</v>
      </c>
      <c r="W274" t="s">
        <v>369</v>
      </c>
    </row>
    <row r="275" spans="1:23" hidden="1" x14ac:dyDescent="0.25">
      <c r="A275" s="21">
        <v>45516</v>
      </c>
      <c r="B275" s="21">
        <v>45516</v>
      </c>
      <c r="C275" s="22" t="s">
        <v>1022</v>
      </c>
      <c r="D275" s="22" t="s">
        <v>1024</v>
      </c>
      <c r="E275" s="22" t="s">
        <v>513</v>
      </c>
      <c r="F275" s="22" t="s">
        <v>691</v>
      </c>
      <c r="G275" s="23">
        <v>555556</v>
      </c>
      <c r="H275" s="23">
        <v>0</v>
      </c>
      <c r="I275" s="23">
        <v>15200142</v>
      </c>
      <c r="J275" s="23">
        <v>0</v>
      </c>
      <c r="K275" s="22" t="s">
        <v>1025</v>
      </c>
      <c r="L275" s="22" t="s">
        <v>1026</v>
      </c>
      <c r="M275" s="22" t="s">
        <v>692</v>
      </c>
      <c r="N275" s="22" t="s">
        <v>1012</v>
      </c>
      <c r="O275" s="22" t="s">
        <v>1013</v>
      </c>
      <c r="P275" s="22" t="s">
        <v>1018</v>
      </c>
      <c r="Q275" s="22" t="str">
        <f t="shared" si="12"/>
        <v>TBK</v>
      </c>
      <c r="R275" t="str">
        <f t="shared" si="13"/>
        <v>GS5_TheMiami</v>
      </c>
      <c r="S275" s="32" t="s">
        <v>3125</v>
      </c>
      <c r="T275" s="8">
        <f t="shared" si="14"/>
        <v>8</v>
      </c>
      <c r="U275">
        <v>641</v>
      </c>
      <c r="W275" t="s">
        <v>369</v>
      </c>
    </row>
    <row r="276" spans="1:23" hidden="1" x14ac:dyDescent="0.25">
      <c r="A276" s="21">
        <v>45516</v>
      </c>
      <c r="B276" s="21">
        <v>45516</v>
      </c>
      <c r="C276" s="22" t="s">
        <v>1027</v>
      </c>
      <c r="D276" s="22" t="s">
        <v>1028</v>
      </c>
      <c r="E276" s="22" t="s">
        <v>513</v>
      </c>
      <c r="F276" s="22" t="s">
        <v>691</v>
      </c>
      <c r="G276" s="23">
        <v>555556</v>
      </c>
      <c r="H276" s="23">
        <v>0</v>
      </c>
      <c r="I276" s="23">
        <v>15755698</v>
      </c>
      <c r="J276" s="23">
        <v>0</v>
      </c>
      <c r="K276" s="22" t="s">
        <v>1029</v>
      </c>
      <c r="L276" s="22" t="s">
        <v>1030</v>
      </c>
      <c r="M276" s="22" t="s">
        <v>692</v>
      </c>
      <c r="N276" s="22" t="s">
        <v>839</v>
      </c>
      <c r="O276" s="22" t="s">
        <v>840</v>
      </c>
      <c r="P276" s="22" t="s">
        <v>734</v>
      </c>
      <c r="Q276" s="22" t="str">
        <f t="shared" si="12"/>
        <v>TBK</v>
      </c>
      <c r="R276" t="str">
        <f t="shared" si="13"/>
        <v>Symphony</v>
      </c>
      <c r="S276" s="32" t="s">
        <v>3125</v>
      </c>
      <c r="T276" s="8">
        <f t="shared" si="14"/>
        <v>8</v>
      </c>
      <c r="U276">
        <v>641</v>
      </c>
      <c r="W276" t="s">
        <v>369</v>
      </c>
    </row>
    <row r="277" spans="1:23" hidden="1" x14ac:dyDescent="0.25">
      <c r="A277" s="21">
        <v>45516</v>
      </c>
      <c r="B277" s="21">
        <v>45516</v>
      </c>
      <c r="C277" s="22" t="s">
        <v>1031</v>
      </c>
      <c r="D277" s="22" t="s">
        <v>1032</v>
      </c>
      <c r="E277" s="22" t="s">
        <v>513</v>
      </c>
      <c r="F277" s="22" t="s">
        <v>691</v>
      </c>
      <c r="G277" s="23">
        <v>555556</v>
      </c>
      <c r="H277" s="23">
        <v>0</v>
      </c>
      <c r="I277" s="23">
        <v>16311254</v>
      </c>
      <c r="J277" s="23">
        <v>0</v>
      </c>
      <c r="K277" s="22" t="s">
        <v>838</v>
      </c>
      <c r="L277" s="22" t="s">
        <v>299</v>
      </c>
      <c r="M277" s="22" t="s">
        <v>692</v>
      </c>
      <c r="N277" s="22" t="s">
        <v>839</v>
      </c>
      <c r="O277" s="22" t="s">
        <v>840</v>
      </c>
      <c r="P277" s="22" t="s">
        <v>734</v>
      </c>
      <c r="Q277" s="22" t="str">
        <f t="shared" si="12"/>
        <v>TBK</v>
      </c>
      <c r="R277" t="str">
        <f t="shared" si="13"/>
        <v>Symphony</v>
      </c>
      <c r="S277" s="32" t="s">
        <v>3125</v>
      </c>
      <c r="T277" s="8">
        <f t="shared" si="14"/>
        <v>8</v>
      </c>
      <c r="U277">
        <v>641</v>
      </c>
      <c r="W277" t="s">
        <v>369</v>
      </c>
    </row>
    <row r="278" spans="1:23" hidden="1" x14ac:dyDescent="0.25">
      <c r="A278" s="21">
        <v>45517</v>
      </c>
      <c r="B278" s="21">
        <v>45517</v>
      </c>
      <c r="C278" s="22" t="s">
        <v>1033</v>
      </c>
      <c r="D278" s="22" t="s">
        <v>1034</v>
      </c>
      <c r="E278" s="22" t="s">
        <v>513</v>
      </c>
      <c r="F278" s="22" t="s">
        <v>549</v>
      </c>
      <c r="G278" s="23">
        <v>213500</v>
      </c>
      <c r="H278" s="23">
        <v>0</v>
      </c>
      <c r="I278" s="23">
        <v>16524754</v>
      </c>
      <c r="J278" s="23">
        <v>0</v>
      </c>
      <c r="K278" s="22" t="s">
        <v>580</v>
      </c>
      <c r="L278" s="22" t="s">
        <v>581</v>
      </c>
      <c r="M278" s="22" t="s">
        <v>582</v>
      </c>
      <c r="N278" s="22" t="s">
        <v>518</v>
      </c>
      <c r="O278" s="22"/>
      <c r="P278" s="22" t="s">
        <v>529</v>
      </c>
      <c r="Q278" s="22" t="str">
        <f t="shared" si="12"/>
        <v/>
      </c>
      <c r="R278" t="str">
        <f t="shared" si="13"/>
        <v>Chung</v>
      </c>
      <c r="S278" s="32" t="s">
        <v>3126</v>
      </c>
      <c r="T278" s="8">
        <f t="shared" si="14"/>
        <v>8</v>
      </c>
      <c r="U278">
        <v>641</v>
      </c>
      <c r="W278" t="s">
        <v>369</v>
      </c>
    </row>
    <row r="279" spans="1:23" hidden="1" x14ac:dyDescent="0.25">
      <c r="A279" s="21">
        <v>45517</v>
      </c>
      <c r="B279" s="21">
        <v>45517</v>
      </c>
      <c r="C279" s="22" t="s">
        <v>1035</v>
      </c>
      <c r="D279" s="22" t="s">
        <v>1009</v>
      </c>
      <c r="E279" s="22" t="s">
        <v>513</v>
      </c>
      <c r="F279" s="22" t="s">
        <v>691</v>
      </c>
      <c r="G279" s="23">
        <v>555556</v>
      </c>
      <c r="H279" s="23">
        <v>0</v>
      </c>
      <c r="I279" s="23">
        <v>17080310</v>
      </c>
      <c r="J279" s="23">
        <v>0</v>
      </c>
      <c r="K279" s="22" t="s">
        <v>996</v>
      </c>
      <c r="L279" s="22" t="s">
        <v>997</v>
      </c>
      <c r="M279" s="22" t="s">
        <v>692</v>
      </c>
      <c r="N279" s="22" t="s">
        <v>948</v>
      </c>
      <c r="O279" s="22" t="s">
        <v>949</v>
      </c>
      <c r="P279" s="22" t="s">
        <v>695</v>
      </c>
      <c r="Q279" s="22" t="str">
        <f t="shared" si="12"/>
        <v>TBK</v>
      </c>
      <c r="R279" t="str">
        <f t="shared" si="13"/>
        <v>LUMIHanoi</v>
      </c>
      <c r="S279" s="32" t="s">
        <v>3125</v>
      </c>
      <c r="T279" s="8">
        <f t="shared" si="14"/>
        <v>8</v>
      </c>
      <c r="U279">
        <v>641</v>
      </c>
      <c r="W279" t="s">
        <v>369</v>
      </c>
    </row>
    <row r="280" spans="1:23" hidden="1" x14ac:dyDescent="0.25">
      <c r="A280" s="21">
        <v>45519</v>
      </c>
      <c r="B280" s="21">
        <v>45519</v>
      </c>
      <c r="C280" s="22" t="s">
        <v>1036</v>
      </c>
      <c r="D280" s="22" t="s">
        <v>1037</v>
      </c>
      <c r="E280" s="22" t="s">
        <v>513</v>
      </c>
      <c r="F280" s="22" t="s">
        <v>691</v>
      </c>
      <c r="G280" s="23">
        <v>555556</v>
      </c>
      <c r="H280" s="23">
        <v>0</v>
      </c>
      <c r="I280" s="23">
        <v>17635866</v>
      </c>
      <c r="J280" s="23">
        <v>0</v>
      </c>
      <c r="K280" s="22" t="s">
        <v>1038</v>
      </c>
      <c r="L280" s="22" t="s">
        <v>1039</v>
      </c>
      <c r="M280" s="22" t="s">
        <v>692</v>
      </c>
      <c r="N280" s="22" t="s">
        <v>1012</v>
      </c>
      <c r="O280" s="22" t="s">
        <v>1013</v>
      </c>
      <c r="P280" s="22" t="s">
        <v>529</v>
      </c>
      <c r="Q280" s="22" t="str">
        <f t="shared" si="12"/>
        <v>TBK</v>
      </c>
      <c r="R280" t="str">
        <f t="shared" si="13"/>
        <v>GS5_TheMiami</v>
      </c>
      <c r="S280" s="32" t="s">
        <v>3125</v>
      </c>
      <c r="T280" s="8">
        <f t="shared" si="14"/>
        <v>8</v>
      </c>
      <c r="U280">
        <v>641</v>
      </c>
      <c r="W280" t="s">
        <v>369</v>
      </c>
    </row>
    <row r="281" spans="1:23" hidden="1" x14ac:dyDescent="0.25">
      <c r="A281" s="21">
        <v>45519</v>
      </c>
      <c r="B281" s="21">
        <v>45519</v>
      </c>
      <c r="C281" s="22" t="s">
        <v>1036</v>
      </c>
      <c r="D281" s="22" t="s">
        <v>1040</v>
      </c>
      <c r="E281" s="22" t="s">
        <v>513</v>
      </c>
      <c r="F281" s="22" t="s">
        <v>691</v>
      </c>
      <c r="G281" s="23">
        <v>555556</v>
      </c>
      <c r="H281" s="23">
        <v>0</v>
      </c>
      <c r="I281" s="23">
        <v>18191422</v>
      </c>
      <c r="J281" s="23">
        <v>0</v>
      </c>
      <c r="K281" s="22" t="s">
        <v>1025</v>
      </c>
      <c r="L281" s="22" t="s">
        <v>1026</v>
      </c>
      <c r="M281" s="22" t="s">
        <v>692</v>
      </c>
      <c r="N281" s="22" t="s">
        <v>1012</v>
      </c>
      <c r="O281" s="22" t="s">
        <v>1013</v>
      </c>
      <c r="P281" s="22" t="s">
        <v>529</v>
      </c>
      <c r="Q281" s="22" t="str">
        <f t="shared" si="12"/>
        <v>TBK</v>
      </c>
      <c r="R281" t="str">
        <f t="shared" si="13"/>
        <v>GS5_TheMiami</v>
      </c>
      <c r="S281" s="32" t="s">
        <v>3125</v>
      </c>
      <c r="T281" s="8">
        <f t="shared" si="14"/>
        <v>8</v>
      </c>
      <c r="U281">
        <v>641</v>
      </c>
      <c r="W281" t="s">
        <v>369</v>
      </c>
    </row>
    <row r="282" spans="1:23" hidden="1" x14ac:dyDescent="0.25">
      <c r="A282" s="21">
        <v>45519</v>
      </c>
      <c r="B282" s="21">
        <v>45519</v>
      </c>
      <c r="C282" s="22" t="s">
        <v>1036</v>
      </c>
      <c r="D282" s="22" t="s">
        <v>1041</v>
      </c>
      <c r="E282" s="22" t="s">
        <v>513</v>
      </c>
      <c r="F282" s="22" t="s">
        <v>691</v>
      </c>
      <c r="G282" s="23">
        <v>555556</v>
      </c>
      <c r="H282" s="23">
        <v>0</v>
      </c>
      <c r="I282" s="23">
        <v>18746978</v>
      </c>
      <c r="J282" s="23">
        <v>0</v>
      </c>
      <c r="K282" s="22" t="s">
        <v>947</v>
      </c>
      <c r="L282" s="22" t="s">
        <v>63</v>
      </c>
      <c r="M282" s="22" t="s">
        <v>692</v>
      </c>
      <c r="N282" s="22" t="s">
        <v>1012</v>
      </c>
      <c r="O282" s="22" t="s">
        <v>1013</v>
      </c>
      <c r="P282" s="22" t="s">
        <v>1018</v>
      </c>
      <c r="Q282" s="22" t="str">
        <f t="shared" si="12"/>
        <v>TBK</v>
      </c>
      <c r="R282" t="str">
        <f t="shared" si="13"/>
        <v>GS5_TheMiami</v>
      </c>
      <c r="S282" s="32" t="s">
        <v>3125</v>
      </c>
      <c r="T282" s="8">
        <f t="shared" si="14"/>
        <v>8</v>
      </c>
      <c r="U282">
        <v>641</v>
      </c>
      <c r="W282" t="s">
        <v>369</v>
      </c>
    </row>
    <row r="283" spans="1:23" hidden="1" x14ac:dyDescent="0.25">
      <c r="A283" s="21">
        <v>45519</v>
      </c>
      <c r="B283" s="21">
        <v>45519</v>
      </c>
      <c r="C283" s="22" t="s">
        <v>1036</v>
      </c>
      <c r="D283" s="22" t="s">
        <v>1041</v>
      </c>
      <c r="E283" s="22" t="s">
        <v>513</v>
      </c>
      <c r="F283" s="22" t="s">
        <v>691</v>
      </c>
      <c r="G283" s="23">
        <v>555556</v>
      </c>
      <c r="H283" s="23">
        <v>0</v>
      </c>
      <c r="I283" s="23">
        <v>19302534</v>
      </c>
      <c r="J283" s="23">
        <v>0</v>
      </c>
      <c r="K283" s="22" t="s">
        <v>947</v>
      </c>
      <c r="L283" s="22" t="s">
        <v>63</v>
      </c>
      <c r="M283" s="22" t="s">
        <v>692</v>
      </c>
      <c r="N283" s="22" t="s">
        <v>1012</v>
      </c>
      <c r="O283" s="22" t="s">
        <v>1013</v>
      </c>
      <c r="P283" s="22" t="s">
        <v>529</v>
      </c>
      <c r="Q283" s="22" t="str">
        <f t="shared" si="12"/>
        <v>TBK</v>
      </c>
      <c r="R283" t="str">
        <f t="shared" si="13"/>
        <v>GS5_TheMiami</v>
      </c>
      <c r="S283" s="32" t="s">
        <v>3125</v>
      </c>
      <c r="T283" s="8">
        <f t="shared" si="14"/>
        <v>8</v>
      </c>
      <c r="U283">
        <v>641</v>
      </c>
      <c r="W283" t="s">
        <v>369</v>
      </c>
    </row>
    <row r="284" spans="1:23" hidden="1" x14ac:dyDescent="0.25">
      <c r="A284" s="21">
        <v>45519</v>
      </c>
      <c r="B284" s="21">
        <v>45519</v>
      </c>
      <c r="C284" s="22" t="s">
        <v>1042</v>
      </c>
      <c r="D284" s="22" t="s">
        <v>1009</v>
      </c>
      <c r="E284" s="22" t="s">
        <v>513</v>
      </c>
      <c r="F284" s="22" t="s">
        <v>691</v>
      </c>
      <c r="G284" s="23">
        <v>555556</v>
      </c>
      <c r="H284" s="23">
        <v>0</v>
      </c>
      <c r="I284" s="23">
        <v>19858090</v>
      </c>
      <c r="J284" s="23">
        <v>0</v>
      </c>
      <c r="K284" s="22" t="s">
        <v>699</v>
      </c>
      <c r="L284" s="22" t="s">
        <v>700</v>
      </c>
      <c r="M284" s="22" t="s">
        <v>692</v>
      </c>
      <c r="N284" s="22" t="s">
        <v>948</v>
      </c>
      <c r="O284" s="22" t="s">
        <v>949</v>
      </c>
      <c r="P284" s="22" t="s">
        <v>695</v>
      </c>
      <c r="Q284" s="22" t="str">
        <f t="shared" si="12"/>
        <v>TBK</v>
      </c>
      <c r="R284" t="str">
        <f t="shared" si="13"/>
        <v>LUMIHanoi</v>
      </c>
      <c r="S284" s="32" t="s">
        <v>3125</v>
      </c>
      <c r="T284" s="8">
        <f t="shared" si="14"/>
        <v>8</v>
      </c>
      <c r="U284">
        <v>641</v>
      </c>
      <c r="W284" t="s">
        <v>369</v>
      </c>
    </row>
    <row r="285" spans="1:23" hidden="1" x14ac:dyDescent="0.25">
      <c r="A285" s="21">
        <v>45519</v>
      </c>
      <c r="B285" s="21">
        <v>45519</v>
      </c>
      <c r="C285" s="22" t="s">
        <v>1043</v>
      </c>
      <c r="D285" s="22" t="s">
        <v>1011</v>
      </c>
      <c r="E285" s="22" t="s">
        <v>513</v>
      </c>
      <c r="F285" s="22" t="s">
        <v>691</v>
      </c>
      <c r="G285" s="23">
        <v>555556</v>
      </c>
      <c r="H285" s="23">
        <v>0</v>
      </c>
      <c r="I285" s="23">
        <v>20413646</v>
      </c>
      <c r="J285" s="23">
        <v>0</v>
      </c>
      <c r="K285" s="22" t="s">
        <v>1025</v>
      </c>
      <c r="L285" s="22" t="s">
        <v>1026</v>
      </c>
      <c r="M285" s="22" t="s">
        <v>692</v>
      </c>
      <c r="N285" s="22" t="s">
        <v>1012</v>
      </c>
      <c r="O285" s="22" t="s">
        <v>1013</v>
      </c>
      <c r="P285" s="22" t="s">
        <v>1018</v>
      </c>
      <c r="Q285" s="22" t="str">
        <f t="shared" si="12"/>
        <v>TBK</v>
      </c>
      <c r="R285" t="str">
        <f t="shared" si="13"/>
        <v>GS5_TheMiami</v>
      </c>
      <c r="S285" s="32" t="s">
        <v>3125</v>
      </c>
      <c r="T285" s="8">
        <f t="shared" si="14"/>
        <v>8</v>
      </c>
      <c r="U285">
        <v>641</v>
      </c>
      <c r="W285" t="s">
        <v>369</v>
      </c>
    </row>
    <row r="286" spans="1:23" hidden="1" x14ac:dyDescent="0.25">
      <c r="A286" s="21">
        <v>45521</v>
      </c>
      <c r="B286" s="21">
        <v>45521</v>
      </c>
      <c r="C286" s="22" t="s">
        <v>1044</v>
      </c>
      <c r="D286" s="22" t="s">
        <v>1045</v>
      </c>
      <c r="E286" s="22" t="s">
        <v>513</v>
      </c>
      <c r="F286" s="22" t="s">
        <v>691</v>
      </c>
      <c r="G286" s="23">
        <v>333333</v>
      </c>
      <c r="H286" s="23">
        <v>0</v>
      </c>
      <c r="I286" s="23">
        <v>20746979</v>
      </c>
      <c r="J286" s="23">
        <v>0</v>
      </c>
      <c r="K286" s="22" t="s">
        <v>904</v>
      </c>
      <c r="L286" s="22" t="s">
        <v>905</v>
      </c>
      <c r="M286" s="22" t="s">
        <v>692</v>
      </c>
      <c r="N286" s="22" t="s">
        <v>974</v>
      </c>
      <c r="O286" s="22" t="s">
        <v>975</v>
      </c>
      <c r="P286" s="22" t="s">
        <v>891</v>
      </c>
      <c r="Q286" s="22" t="str">
        <f t="shared" si="12"/>
        <v>TBK</v>
      </c>
      <c r="R286" t="str">
        <f t="shared" si="13"/>
        <v>SunUrbanCity</v>
      </c>
      <c r="S286" s="32" t="s">
        <v>3125</v>
      </c>
      <c r="T286" s="8">
        <f t="shared" si="14"/>
        <v>8</v>
      </c>
      <c r="U286">
        <v>641</v>
      </c>
      <c r="W286" t="s">
        <v>369</v>
      </c>
    </row>
    <row r="287" spans="1:23" hidden="1" x14ac:dyDescent="0.25">
      <c r="A287" s="21">
        <v>45521</v>
      </c>
      <c r="B287" s="21">
        <v>45521</v>
      </c>
      <c r="C287" s="22" t="s">
        <v>1044</v>
      </c>
      <c r="D287" s="22" t="s">
        <v>1045</v>
      </c>
      <c r="E287" s="22" t="s">
        <v>513</v>
      </c>
      <c r="F287" s="22" t="s">
        <v>691</v>
      </c>
      <c r="G287" s="23">
        <v>333333</v>
      </c>
      <c r="H287" s="23">
        <v>0</v>
      </c>
      <c r="I287" s="23">
        <v>21080312</v>
      </c>
      <c r="J287" s="23">
        <v>0</v>
      </c>
      <c r="K287" s="22" t="s">
        <v>904</v>
      </c>
      <c r="L287" s="22" t="s">
        <v>905</v>
      </c>
      <c r="M287" s="22" t="s">
        <v>692</v>
      </c>
      <c r="N287" s="22" t="s">
        <v>974</v>
      </c>
      <c r="O287" s="22" t="s">
        <v>975</v>
      </c>
      <c r="P287" s="22" t="s">
        <v>891</v>
      </c>
      <c r="Q287" s="22" t="str">
        <f t="shared" si="12"/>
        <v>TBK</v>
      </c>
      <c r="R287" t="str">
        <f t="shared" si="13"/>
        <v>SunUrbanCity</v>
      </c>
      <c r="S287" s="32" t="s">
        <v>3125</v>
      </c>
      <c r="T287" s="8">
        <f t="shared" si="14"/>
        <v>8</v>
      </c>
      <c r="U287">
        <v>641</v>
      </c>
      <c r="W287" t="s">
        <v>369</v>
      </c>
    </row>
    <row r="288" spans="1:23" hidden="1" x14ac:dyDescent="0.25">
      <c r="A288" s="21">
        <v>45521</v>
      </c>
      <c r="B288" s="21">
        <v>45521</v>
      </c>
      <c r="C288" s="22" t="s">
        <v>1044</v>
      </c>
      <c r="D288" s="22" t="s">
        <v>1046</v>
      </c>
      <c r="E288" s="22" t="s">
        <v>513</v>
      </c>
      <c r="F288" s="22" t="s">
        <v>691</v>
      </c>
      <c r="G288" s="23">
        <v>333333</v>
      </c>
      <c r="H288" s="23">
        <v>0</v>
      </c>
      <c r="I288" s="23">
        <v>21413645</v>
      </c>
      <c r="J288" s="23">
        <v>0</v>
      </c>
      <c r="K288" s="22" t="s">
        <v>1025</v>
      </c>
      <c r="L288" s="22" t="s">
        <v>1026</v>
      </c>
      <c r="M288" s="22" t="s">
        <v>692</v>
      </c>
      <c r="N288" s="22" t="s">
        <v>974</v>
      </c>
      <c r="O288" s="22" t="s">
        <v>975</v>
      </c>
      <c r="P288" s="22" t="s">
        <v>1018</v>
      </c>
      <c r="Q288" s="22" t="str">
        <f t="shared" si="12"/>
        <v>TBK</v>
      </c>
      <c r="R288" t="str">
        <f t="shared" si="13"/>
        <v>SunUrbanCity</v>
      </c>
      <c r="S288" s="32" t="s">
        <v>3125</v>
      </c>
      <c r="T288" s="8">
        <f t="shared" si="14"/>
        <v>8</v>
      </c>
      <c r="U288">
        <v>641</v>
      </c>
      <c r="W288" t="s">
        <v>369</v>
      </c>
    </row>
    <row r="289" spans="1:23" hidden="1" x14ac:dyDescent="0.25">
      <c r="A289" s="21">
        <v>45521</v>
      </c>
      <c r="B289" s="21">
        <v>45521</v>
      </c>
      <c r="C289" s="22" t="s">
        <v>1044</v>
      </c>
      <c r="D289" s="22" t="s">
        <v>1046</v>
      </c>
      <c r="E289" s="22" t="s">
        <v>513</v>
      </c>
      <c r="F289" s="22" t="s">
        <v>691</v>
      </c>
      <c r="G289" s="23">
        <v>555556</v>
      </c>
      <c r="H289" s="23">
        <v>0</v>
      </c>
      <c r="I289" s="23">
        <v>21969201</v>
      </c>
      <c r="J289" s="23">
        <v>0</v>
      </c>
      <c r="K289" s="22" t="s">
        <v>1025</v>
      </c>
      <c r="L289" s="22" t="s">
        <v>1026</v>
      </c>
      <c r="M289" s="22" t="s">
        <v>692</v>
      </c>
      <c r="N289" s="22" t="s">
        <v>974</v>
      </c>
      <c r="O289" s="22" t="s">
        <v>975</v>
      </c>
      <c r="P289" s="22" t="s">
        <v>1018</v>
      </c>
      <c r="Q289" s="22" t="str">
        <f t="shared" si="12"/>
        <v>TBK</v>
      </c>
      <c r="R289" t="str">
        <f t="shared" si="13"/>
        <v>SunUrbanCity</v>
      </c>
      <c r="S289" s="32" t="s">
        <v>3125</v>
      </c>
      <c r="T289" s="8">
        <f t="shared" si="14"/>
        <v>8</v>
      </c>
      <c r="U289">
        <v>641</v>
      </c>
      <c r="W289" t="s">
        <v>369</v>
      </c>
    </row>
    <row r="290" spans="1:23" hidden="1" x14ac:dyDescent="0.25">
      <c r="A290" s="21">
        <v>45521</v>
      </c>
      <c r="B290" s="21">
        <v>45521</v>
      </c>
      <c r="C290" s="22" t="s">
        <v>1047</v>
      </c>
      <c r="D290" s="22" t="s">
        <v>1048</v>
      </c>
      <c r="E290" s="22" t="s">
        <v>513</v>
      </c>
      <c r="F290" s="22" t="s">
        <v>691</v>
      </c>
      <c r="G290" s="23">
        <v>555556</v>
      </c>
      <c r="H290" s="23">
        <v>0</v>
      </c>
      <c r="I290" s="23">
        <v>22524757</v>
      </c>
      <c r="J290" s="23">
        <v>0</v>
      </c>
      <c r="K290" s="22" t="s">
        <v>758</v>
      </c>
      <c r="L290" s="22" t="s">
        <v>759</v>
      </c>
      <c r="M290" s="22" t="s">
        <v>692</v>
      </c>
      <c r="N290" s="22" t="s">
        <v>974</v>
      </c>
      <c r="O290" s="22" t="s">
        <v>975</v>
      </c>
      <c r="P290" s="22" t="s">
        <v>1018</v>
      </c>
      <c r="Q290" s="22" t="str">
        <f t="shared" si="12"/>
        <v>TBK</v>
      </c>
      <c r="R290" t="str">
        <f t="shared" si="13"/>
        <v>SunUrbanCity</v>
      </c>
      <c r="S290" s="32" t="s">
        <v>3125</v>
      </c>
      <c r="T290" s="8">
        <f t="shared" si="14"/>
        <v>8</v>
      </c>
      <c r="U290">
        <v>641</v>
      </c>
      <c r="W290" t="s">
        <v>369</v>
      </c>
    </row>
    <row r="291" spans="1:23" hidden="1" x14ac:dyDescent="0.25">
      <c r="A291" s="21">
        <v>45521</v>
      </c>
      <c r="B291" s="21">
        <v>45521</v>
      </c>
      <c r="C291" s="22" t="s">
        <v>1047</v>
      </c>
      <c r="D291" s="22" t="s">
        <v>1049</v>
      </c>
      <c r="E291" s="22" t="s">
        <v>513</v>
      </c>
      <c r="F291" s="22" t="s">
        <v>691</v>
      </c>
      <c r="G291" s="23">
        <v>555556</v>
      </c>
      <c r="H291" s="23">
        <v>0</v>
      </c>
      <c r="I291" s="23">
        <v>23080313</v>
      </c>
      <c r="J291" s="23">
        <v>0</v>
      </c>
      <c r="K291" s="22" t="s">
        <v>922</v>
      </c>
      <c r="L291" s="22" t="s">
        <v>923</v>
      </c>
      <c r="M291" s="22" t="s">
        <v>692</v>
      </c>
      <c r="N291" s="22" t="s">
        <v>974</v>
      </c>
      <c r="O291" s="22" t="s">
        <v>975</v>
      </c>
      <c r="P291" s="22" t="s">
        <v>891</v>
      </c>
      <c r="Q291" s="22" t="str">
        <f t="shared" si="12"/>
        <v>TBK</v>
      </c>
      <c r="R291" t="str">
        <f t="shared" si="13"/>
        <v>SunUrbanCity</v>
      </c>
      <c r="S291" s="32" t="s">
        <v>3125</v>
      </c>
      <c r="T291" s="8">
        <f t="shared" si="14"/>
        <v>8</v>
      </c>
      <c r="U291">
        <v>641</v>
      </c>
      <c r="W291" t="s">
        <v>369</v>
      </c>
    </row>
    <row r="292" spans="1:23" hidden="1" x14ac:dyDescent="0.25">
      <c r="A292" s="21">
        <v>45521</v>
      </c>
      <c r="B292" s="21">
        <v>45521</v>
      </c>
      <c r="C292" s="22" t="s">
        <v>1047</v>
      </c>
      <c r="D292" s="22" t="s">
        <v>1049</v>
      </c>
      <c r="E292" s="22" t="s">
        <v>513</v>
      </c>
      <c r="F292" s="22" t="s">
        <v>691</v>
      </c>
      <c r="G292" s="23">
        <v>555556</v>
      </c>
      <c r="H292" s="23">
        <v>0</v>
      </c>
      <c r="I292" s="23">
        <v>23635869</v>
      </c>
      <c r="J292" s="23">
        <v>0</v>
      </c>
      <c r="K292" s="22" t="s">
        <v>922</v>
      </c>
      <c r="L292" s="22" t="s">
        <v>923</v>
      </c>
      <c r="M292" s="22" t="s">
        <v>692</v>
      </c>
      <c r="N292" s="22" t="s">
        <v>974</v>
      </c>
      <c r="O292" s="22" t="s">
        <v>975</v>
      </c>
      <c r="P292" s="22" t="s">
        <v>891</v>
      </c>
      <c r="Q292" s="22" t="str">
        <f t="shared" si="12"/>
        <v>TBK</v>
      </c>
      <c r="R292" t="str">
        <f t="shared" si="13"/>
        <v>SunUrbanCity</v>
      </c>
      <c r="S292" s="32" t="s">
        <v>3125</v>
      </c>
      <c r="T292" s="8">
        <f t="shared" si="14"/>
        <v>8</v>
      </c>
      <c r="U292">
        <v>641</v>
      </c>
      <c r="W292" t="s">
        <v>369</v>
      </c>
    </row>
    <row r="293" spans="1:23" hidden="1" x14ac:dyDescent="0.25">
      <c r="A293" s="21">
        <v>45521</v>
      </c>
      <c r="B293" s="21">
        <v>45521</v>
      </c>
      <c r="C293" s="22" t="s">
        <v>1047</v>
      </c>
      <c r="D293" s="22" t="s">
        <v>1050</v>
      </c>
      <c r="E293" s="22" t="s">
        <v>513</v>
      </c>
      <c r="F293" s="22" t="s">
        <v>691</v>
      </c>
      <c r="G293" s="23">
        <v>555556</v>
      </c>
      <c r="H293" s="23">
        <v>0</v>
      </c>
      <c r="I293" s="23">
        <v>24191425</v>
      </c>
      <c r="J293" s="23">
        <v>0</v>
      </c>
      <c r="K293" s="22" t="s">
        <v>1051</v>
      </c>
      <c r="L293" s="22" t="s">
        <v>1052</v>
      </c>
      <c r="M293" s="22" t="s">
        <v>692</v>
      </c>
      <c r="N293" s="22" t="s">
        <v>974</v>
      </c>
      <c r="O293" s="22" t="s">
        <v>975</v>
      </c>
      <c r="P293" s="22" t="s">
        <v>891</v>
      </c>
      <c r="Q293" s="22" t="str">
        <f t="shared" si="12"/>
        <v>TBK</v>
      </c>
      <c r="R293" t="str">
        <f t="shared" si="13"/>
        <v>SunUrbanCity</v>
      </c>
      <c r="S293" s="32" t="s">
        <v>3125</v>
      </c>
      <c r="T293" s="8">
        <f t="shared" si="14"/>
        <v>8</v>
      </c>
      <c r="U293">
        <v>641</v>
      </c>
      <c r="W293" t="s">
        <v>369</v>
      </c>
    </row>
    <row r="294" spans="1:23" hidden="1" x14ac:dyDescent="0.25">
      <c r="A294" s="21">
        <v>45521</v>
      </c>
      <c r="B294" s="21">
        <v>45521</v>
      </c>
      <c r="C294" s="22" t="s">
        <v>1047</v>
      </c>
      <c r="D294" s="22" t="s">
        <v>1050</v>
      </c>
      <c r="E294" s="22" t="s">
        <v>513</v>
      </c>
      <c r="F294" s="22" t="s">
        <v>691</v>
      </c>
      <c r="G294" s="23">
        <v>555556</v>
      </c>
      <c r="H294" s="23">
        <v>0</v>
      </c>
      <c r="I294" s="23">
        <v>24746981</v>
      </c>
      <c r="J294" s="23">
        <v>0</v>
      </c>
      <c r="K294" s="22" t="s">
        <v>1051</v>
      </c>
      <c r="L294" s="22" t="s">
        <v>1052</v>
      </c>
      <c r="M294" s="22" t="s">
        <v>692</v>
      </c>
      <c r="N294" s="22" t="s">
        <v>974</v>
      </c>
      <c r="O294" s="22" t="s">
        <v>975</v>
      </c>
      <c r="P294" s="22" t="s">
        <v>891</v>
      </c>
      <c r="Q294" s="22" t="str">
        <f t="shared" si="12"/>
        <v>TBK</v>
      </c>
      <c r="R294" t="str">
        <f t="shared" si="13"/>
        <v>SunUrbanCity</v>
      </c>
      <c r="S294" s="32" t="s">
        <v>3125</v>
      </c>
      <c r="T294" s="8">
        <f t="shared" si="14"/>
        <v>8</v>
      </c>
      <c r="U294">
        <v>641</v>
      </c>
      <c r="W294" t="s">
        <v>369</v>
      </c>
    </row>
    <row r="295" spans="1:23" hidden="1" x14ac:dyDescent="0.25">
      <c r="A295" s="21">
        <v>45521</v>
      </c>
      <c r="B295" s="21">
        <v>45521</v>
      </c>
      <c r="C295" s="22" t="s">
        <v>1053</v>
      </c>
      <c r="D295" s="22" t="s">
        <v>1054</v>
      </c>
      <c r="E295" s="22" t="s">
        <v>513</v>
      </c>
      <c r="F295" s="22" t="s">
        <v>691</v>
      </c>
      <c r="G295" s="23">
        <v>555556</v>
      </c>
      <c r="H295" s="23">
        <v>0</v>
      </c>
      <c r="I295" s="23">
        <v>25302537</v>
      </c>
      <c r="J295" s="23">
        <v>0</v>
      </c>
      <c r="K295" s="22" t="s">
        <v>978</v>
      </c>
      <c r="L295" s="22" t="s">
        <v>979</v>
      </c>
      <c r="M295" s="22" t="s">
        <v>692</v>
      </c>
      <c r="N295" s="22" t="s">
        <v>974</v>
      </c>
      <c r="O295" s="22" t="s">
        <v>975</v>
      </c>
      <c r="P295" s="22" t="s">
        <v>891</v>
      </c>
      <c r="Q295" s="22" t="str">
        <f t="shared" si="12"/>
        <v>TBK</v>
      </c>
      <c r="R295" t="str">
        <f t="shared" si="13"/>
        <v>SunUrbanCity</v>
      </c>
      <c r="S295" s="32" t="s">
        <v>3125</v>
      </c>
      <c r="T295" s="8">
        <f t="shared" si="14"/>
        <v>8</v>
      </c>
      <c r="U295">
        <v>641</v>
      </c>
      <c r="W295" t="s">
        <v>369</v>
      </c>
    </row>
    <row r="296" spans="1:23" hidden="1" x14ac:dyDescent="0.25">
      <c r="A296" s="21">
        <v>45521</v>
      </c>
      <c r="B296" s="21">
        <v>45521</v>
      </c>
      <c r="C296" s="22" t="s">
        <v>1053</v>
      </c>
      <c r="D296" s="22" t="s">
        <v>1054</v>
      </c>
      <c r="E296" s="22" t="s">
        <v>513</v>
      </c>
      <c r="F296" s="22" t="s">
        <v>691</v>
      </c>
      <c r="G296" s="23">
        <v>555556</v>
      </c>
      <c r="H296" s="23">
        <v>0</v>
      </c>
      <c r="I296" s="23">
        <v>25858093</v>
      </c>
      <c r="J296" s="23">
        <v>0</v>
      </c>
      <c r="K296" s="22" t="s">
        <v>978</v>
      </c>
      <c r="L296" s="22" t="s">
        <v>979</v>
      </c>
      <c r="M296" s="22" t="s">
        <v>692</v>
      </c>
      <c r="N296" s="22" t="s">
        <v>974</v>
      </c>
      <c r="O296" s="22" t="s">
        <v>975</v>
      </c>
      <c r="P296" s="22" t="s">
        <v>891</v>
      </c>
      <c r="Q296" s="22" t="str">
        <f t="shared" si="12"/>
        <v>TBK</v>
      </c>
      <c r="R296" t="str">
        <f t="shared" si="13"/>
        <v>SunUrbanCity</v>
      </c>
      <c r="S296" s="32" t="s">
        <v>3125</v>
      </c>
      <c r="T296" s="8">
        <f t="shared" si="14"/>
        <v>8</v>
      </c>
      <c r="U296">
        <v>641</v>
      </c>
      <c r="W296" t="s">
        <v>369</v>
      </c>
    </row>
    <row r="297" spans="1:23" hidden="1" x14ac:dyDescent="0.25">
      <c r="A297" s="21">
        <v>45525</v>
      </c>
      <c r="B297" s="21">
        <v>45525</v>
      </c>
      <c r="C297" s="22" t="s">
        <v>1055</v>
      </c>
      <c r="D297" s="22" t="s">
        <v>1056</v>
      </c>
      <c r="E297" s="22" t="s">
        <v>513</v>
      </c>
      <c r="F297" s="22" t="s">
        <v>691</v>
      </c>
      <c r="G297" s="23">
        <v>333333</v>
      </c>
      <c r="H297" s="23">
        <v>0</v>
      </c>
      <c r="I297" s="23">
        <v>26191426</v>
      </c>
      <c r="J297" s="23">
        <v>0</v>
      </c>
      <c r="K297" s="22" t="s">
        <v>888</v>
      </c>
      <c r="L297" s="22" t="s">
        <v>889</v>
      </c>
      <c r="M297" s="22" t="s">
        <v>692</v>
      </c>
      <c r="N297" s="22" t="s">
        <v>974</v>
      </c>
      <c r="O297" s="22" t="s">
        <v>975</v>
      </c>
      <c r="P297" s="22" t="s">
        <v>891</v>
      </c>
      <c r="Q297" s="22" t="str">
        <f t="shared" si="12"/>
        <v>TBK</v>
      </c>
      <c r="R297" t="str">
        <f t="shared" si="13"/>
        <v>SunUrbanCity</v>
      </c>
      <c r="S297" s="32" t="s">
        <v>3125</v>
      </c>
      <c r="T297" s="8">
        <f t="shared" si="14"/>
        <v>8</v>
      </c>
      <c r="U297">
        <v>641</v>
      </c>
      <c r="W297" t="s">
        <v>369</v>
      </c>
    </row>
    <row r="298" spans="1:23" hidden="1" x14ac:dyDescent="0.25">
      <c r="A298" s="21">
        <v>45525</v>
      </c>
      <c r="B298" s="21">
        <v>45525</v>
      </c>
      <c r="C298" s="22" t="s">
        <v>1055</v>
      </c>
      <c r="D298" s="22" t="s">
        <v>1056</v>
      </c>
      <c r="E298" s="22" t="s">
        <v>513</v>
      </c>
      <c r="F298" s="22" t="s">
        <v>691</v>
      </c>
      <c r="G298" s="23">
        <v>555556</v>
      </c>
      <c r="H298" s="23">
        <v>0</v>
      </c>
      <c r="I298" s="23">
        <v>26746982</v>
      </c>
      <c r="J298" s="23">
        <v>0</v>
      </c>
      <c r="K298" s="22" t="s">
        <v>888</v>
      </c>
      <c r="L298" s="22" t="s">
        <v>889</v>
      </c>
      <c r="M298" s="22" t="s">
        <v>692</v>
      </c>
      <c r="N298" s="22" t="s">
        <v>974</v>
      </c>
      <c r="O298" s="22" t="s">
        <v>975</v>
      </c>
      <c r="P298" s="22" t="s">
        <v>891</v>
      </c>
      <c r="Q298" s="22" t="str">
        <f t="shared" si="12"/>
        <v>TBK</v>
      </c>
      <c r="R298" t="str">
        <f t="shared" si="13"/>
        <v>SunUrbanCity</v>
      </c>
      <c r="S298" s="32" t="s">
        <v>3125</v>
      </c>
      <c r="T298" s="8">
        <f t="shared" si="14"/>
        <v>8</v>
      </c>
      <c r="U298">
        <v>641</v>
      </c>
      <c r="W298" t="s">
        <v>369</v>
      </c>
    </row>
    <row r="299" spans="1:23" hidden="1" x14ac:dyDescent="0.25">
      <c r="A299" s="21">
        <v>45525</v>
      </c>
      <c r="B299" s="21">
        <v>45525</v>
      </c>
      <c r="C299" s="22" t="s">
        <v>1055</v>
      </c>
      <c r="D299" s="22" t="s">
        <v>1057</v>
      </c>
      <c r="E299" s="22" t="s">
        <v>513</v>
      </c>
      <c r="F299" s="22" t="s">
        <v>691</v>
      </c>
      <c r="G299" s="23">
        <v>555556</v>
      </c>
      <c r="H299" s="23">
        <v>0</v>
      </c>
      <c r="I299" s="23">
        <v>27302538</v>
      </c>
      <c r="J299" s="23">
        <v>0</v>
      </c>
      <c r="K299" s="22" t="s">
        <v>1058</v>
      </c>
      <c r="L299" s="22" t="s">
        <v>1059</v>
      </c>
      <c r="M299" s="22" t="s">
        <v>692</v>
      </c>
      <c r="N299" s="22" t="s">
        <v>974</v>
      </c>
      <c r="O299" s="22" t="s">
        <v>975</v>
      </c>
      <c r="P299" s="22" t="s">
        <v>891</v>
      </c>
      <c r="Q299" s="22" t="str">
        <f t="shared" si="12"/>
        <v>TBK</v>
      </c>
      <c r="R299" t="str">
        <f t="shared" si="13"/>
        <v>SunUrbanCity</v>
      </c>
      <c r="S299" s="32" t="s">
        <v>3125</v>
      </c>
      <c r="T299" s="8">
        <f t="shared" si="14"/>
        <v>8</v>
      </c>
      <c r="U299">
        <v>641</v>
      </c>
      <c r="W299" t="s">
        <v>369</v>
      </c>
    </row>
    <row r="300" spans="1:23" hidden="1" x14ac:dyDescent="0.25">
      <c r="A300" s="21">
        <v>45525</v>
      </c>
      <c r="B300" s="21">
        <v>45525</v>
      </c>
      <c r="C300" s="22" t="s">
        <v>1055</v>
      </c>
      <c r="D300" s="22" t="s">
        <v>1057</v>
      </c>
      <c r="E300" s="22" t="s">
        <v>513</v>
      </c>
      <c r="F300" s="22" t="s">
        <v>691</v>
      </c>
      <c r="G300" s="23">
        <v>555556</v>
      </c>
      <c r="H300" s="23">
        <v>0</v>
      </c>
      <c r="I300" s="23">
        <v>27858094</v>
      </c>
      <c r="J300" s="23">
        <v>0</v>
      </c>
      <c r="K300" s="22" t="s">
        <v>1058</v>
      </c>
      <c r="L300" s="22" t="s">
        <v>1059</v>
      </c>
      <c r="M300" s="22" t="s">
        <v>692</v>
      </c>
      <c r="N300" s="22" t="s">
        <v>974</v>
      </c>
      <c r="O300" s="22" t="s">
        <v>975</v>
      </c>
      <c r="P300" s="22" t="s">
        <v>891</v>
      </c>
      <c r="Q300" s="22" t="str">
        <f t="shared" si="12"/>
        <v>TBK</v>
      </c>
      <c r="R300" t="str">
        <f t="shared" si="13"/>
        <v>SunUrbanCity</v>
      </c>
      <c r="S300" s="32" t="s">
        <v>3125</v>
      </c>
      <c r="T300" s="8">
        <f t="shared" si="14"/>
        <v>8</v>
      </c>
      <c r="U300">
        <v>641</v>
      </c>
      <c r="W300" t="s">
        <v>369</v>
      </c>
    </row>
    <row r="301" spans="1:23" hidden="1" x14ac:dyDescent="0.25">
      <c r="A301" s="21">
        <v>45525</v>
      </c>
      <c r="B301" s="21">
        <v>45525</v>
      </c>
      <c r="C301" s="22" t="s">
        <v>1055</v>
      </c>
      <c r="D301" s="22" t="s">
        <v>1057</v>
      </c>
      <c r="E301" s="22" t="s">
        <v>513</v>
      </c>
      <c r="F301" s="22" t="s">
        <v>691</v>
      </c>
      <c r="G301" s="23">
        <v>555556</v>
      </c>
      <c r="H301" s="23">
        <v>0</v>
      </c>
      <c r="I301" s="23">
        <v>28413650</v>
      </c>
      <c r="J301" s="23">
        <v>0</v>
      </c>
      <c r="K301" s="22" t="s">
        <v>1058</v>
      </c>
      <c r="L301" s="22" t="s">
        <v>1059</v>
      </c>
      <c r="M301" s="22" t="s">
        <v>692</v>
      </c>
      <c r="N301" s="22" t="s">
        <v>974</v>
      </c>
      <c r="O301" s="22" t="s">
        <v>975</v>
      </c>
      <c r="P301" s="22" t="s">
        <v>891</v>
      </c>
      <c r="Q301" s="22" t="str">
        <f t="shared" si="12"/>
        <v>TBK</v>
      </c>
      <c r="R301" t="str">
        <f t="shared" si="13"/>
        <v>SunUrbanCity</v>
      </c>
      <c r="S301" s="32" t="s">
        <v>3125</v>
      </c>
      <c r="T301" s="8">
        <f t="shared" si="14"/>
        <v>8</v>
      </c>
      <c r="U301">
        <v>641</v>
      </c>
      <c r="W301" t="s">
        <v>369</v>
      </c>
    </row>
    <row r="302" spans="1:23" hidden="1" x14ac:dyDescent="0.25">
      <c r="A302" s="21">
        <v>45525</v>
      </c>
      <c r="B302" s="21">
        <v>45525</v>
      </c>
      <c r="C302" s="22" t="s">
        <v>1055</v>
      </c>
      <c r="D302" s="22" t="s">
        <v>1060</v>
      </c>
      <c r="E302" s="22" t="s">
        <v>513</v>
      </c>
      <c r="F302" s="22" t="s">
        <v>691</v>
      </c>
      <c r="G302" s="23">
        <v>333333</v>
      </c>
      <c r="H302" s="23">
        <v>0</v>
      </c>
      <c r="I302" s="23">
        <v>28746983</v>
      </c>
      <c r="J302" s="23">
        <v>0</v>
      </c>
      <c r="K302" s="22" t="s">
        <v>1061</v>
      </c>
      <c r="L302" s="22" t="s">
        <v>1062</v>
      </c>
      <c r="M302" s="22" t="s">
        <v>692</v>
      </c>
      <c r="N302" s="22" t="s">
        <v>974</v>
      </c>
      <c r="O302" s="22" t="s">
        <v>975</v>
      </c>
      <c r="P302" s="22" t="s">
        <v>891</v>
      </c>
      <c r="Q302" s="22" t="str">
        <f t="shared" si="12"/>
        <v>TBK</v>
      </c>
      <c r="R302" t="str">
        <f t="shared" si="13"/>
        <v>SunUrbanCity</v>
      </c>
      <c r="S302" s="32" t="s">
        <v>3125</v>
      </c>
      <c r="T302" s="8">
        <f t="shared" si="14"/>
        <v>8</v>
      </c>
      <c r="U302">
        <v>641</v>
      </c>
      <c r="W302" t="s">
        <v>369</v>
      </c>
    </row>
    <row r="303" spans="1:23" hidden="1" x14ac:dyDescent="0.25">
      <c r="A303" s="21">
        <v>45525</v>
      </c>
      <c r="B303" s="21">
        <v>45525</v>
      </c>
      <c r="C303" s="22" t="s">
        <v>1055</v>
      </c>
      <c r="D303" s="22" t="s">
        <v>1063</v>
      </c>
      <c r="E303" s="22" t="s">
        <v>513</v>
      </c>
      <c r="F303" s="22" t="s">
        <v>691</v>
      </c>
      <c r="G303" s="23">
        <v>555556</v>
      </c>
      <c r="H303" s="23">
        <v>0</v>
      </c>
      <c r="I303" s="23">
        <v>29302539</v>
      </c>
      <c r="J303" s="23">
        <v>0</v>
      </c>
      <c r="K303" s="22" t="s">
        <v>1064</v>
      </c>
      <c r="L303" s="22" t="s">
        <v>1065</v>
      </c>
      <c r="M303" s="22" t="s">
        <v>692</v>
      </c>
      <c r="N303" s="22" t="s">
        <v>974</v>
      </c>
      <c r="O303" s="22" t="s">
        <v>975</v>
      </c>
      <c r="P303" s="22" t="s">
        <v>891</v>
      </c>
      <c r="Q303" s="22" t="str">
        <f t="shared" si="12"/>
        <v>TBK</v>
      </c>
      <c r="R303" t="str">
        <f t="shared" si="13"/>
        <v>SunUrbanCity</v>
      </c>
      <c r="S303" s="32" t="s">
        <v>3125</v>
      </c>
      <c r="T303" s="8">
        <f t="shared" si="14"/>
        <v>8</v>
      </c>
      <c r="U303">
        <v>641</v>
      </c>
      <c r="W303" t="s">
        <v>369</v>
      </c>
    </row>
    <row r="304" spans="1:23" hidden="1" x14ac:dyDescent="0.25">
      <c r="A304" s="21">
        <v>45525</v>
      </c>
      <c r="B304" s="21">
        <v>45525</v>
      </c>
      <c r="C304" s="22" t="s">
        <v>1055</v>
      </c>
      <c r="D304" s="22" t="s">
        <v>1063</v>
      </c>
      <c r="E304" s="22" t="s">
        <v>513</v>
      </c>
      <c r="F304" s="22" t="s">
        <v>691</v>
      </c>
      <c r="G304" s="23">
        <v>333333</v>
      </c>
      <c r="H304" s="23">
        <v>0</v>
      </c>
      <c r="I304" s="23">
        <v>29635872</v>
      </c>
      <c r="J304" s="23">
        <v>0</v>
      </c>
      <c r="K304" s="22" t="s">
        <v>1064</v>
      </c>
      <c r="L304" s="22" t="s">
        <v>1065</v>
      </c>
      <c r="M304" s="22" t="s">
        <v>692</v>
      </c>
      <c r="N304" s="22" t="s">
        <v>974</v>
      </c>
      <c r="O304" s="22" t="s">
        <v>975</v>
      </c>
      <c r="P304" s="22" t="s">
        <v>891</v>
      </c>
      <c r="Q304" s="22" t="str">
        <f t="shared" si="12"/>
        <v>TBK</v>
      </c>
      <c r="R304" t="str">
        <f t="shared" si="13"/>
        <v>SunUrbanCity</v>
      </c>
      <c r="S304" s="32" t="s">
        <v>3125</v>
      </c>
      <c r="T304" s="8">
        <f t="shared" si="14"/>
        <v>8</v>
      </c>
      <c r="U304">
        <v>641</v>
      </c>
      <c r="W304" t="s">
        <v>369</v>
      </c>
    </row>
    <row r="305" spans="1:23" hidden="1" x14ac:dyDescent="0.25">
      <c r="A305" s="21">
        <v>45525</v>
      </c>
      <c r="B305" s="21">
        <v>45525</v>
      </c>
      <c r="C305" s="22" t="s">
        <v>1066</v>
      </c>
      <c r="D305" s="22" t="s">
        <v>565</v>
      </c>
      <c r="E305" s="22" t="s">
        <v>513</v>
      </c>
      <c r="F305" s="22" t="s">
        <v>521</v>
      </c>
      <c r="G305" s="23">
        <v>28915</v>
      </c>
      <c r="H305" s="23">
        <v>0</v>
      </c>
      <c r="I305" s="23">
        <v>29664787</v>
      </c>
      <c r="J305" s="23">
        <v>0</v>
      </c>
      <c r="K305" s="22" t="s">
        <v>566</v>
      </c>
      <c r="L305" s="22" t="s">
        <v>567</v>
      </c>
      <c r="M305" s="22" t="s">
        <v>524</v>
      </c>
      <c r="N305" s="22" t="s">
        <v>518</v>
      </c>
      <c r="O305" s="22"/>
      <c r="P305" s="22" t="s">
        <v>529</v>
      </c>
      <c r="Q305" s="22" t="str">
        <f t="shared" si="12"/>
        <v/>
      </c>
      <c r="R305" t="str">
        <f t="shared" si="13"/>
        <v>Chung</v>
      </c>
      <c r="S305" s="32" t="s">
        <v>3126</v>
      </c>
      <c r="T305" s="8">
        <f t="shared" si="14"/>
        <v>8</v>
      </c>
      <c r="U305">
        <v>641</v>
      </c>
      <c r="W305" t="s">
        <v>369</v>
      </c>
    </row>
    <row r="306" spans="1:23" hidden="1" x14ac:dyDescent="0.25">
      <c r="A306" s="21">
        <v>45527</v>
      </c>
      <c r="B306" s="21">
        <v>45527</v>
      </c>
      <c r="C306" s="22" t="s">
        <v>1067</v>
      </c>
      <c r="D306" s="22" t="s">
        <v>1068</v>
      </c>
      <c r="E306" s="22" t="s">
        <v>513</v>
      </c>
      <c r="F306" s="22" t="s">
        <v>691</v>
      </c>
      <c r="G306" s="23">
        <v>277778</v>
      </c>
      <c r="H306" s="23">
        <v>0</v>
      </c>
      <c r="I306" s="23">
        <v>29942565</v>
      </c>
      <c r="J306" s="23">
        <v>0</v>
      </c>
      <c r="K306" s="22" t="s">
        <v>1038</v>
      </c>
      <c r="L306" s="22" t="s">
        <v>1039</v>
      </c>
      <c r="M306" s="22" t="s">
        <v>692</v>
      </c>
      <c r="N306" s="22" t="s">
        <v>1012</v>
      </c>
      <c r="O306" s="22" t="s">
        <v>1013</v>
      </c>
      <c r="P306" s="22" t="s">
        <v>695</v>
      </c>
      <c r="Q306" s="22" t="str">
        <f t="shared" si="12"/>
        <v>TBK</v>
      </c>
      <c r="R306" t="str">
        <f t="shared" si="13"/>
        <v>GS5_TheMiami</v>
      </c>
      <c r="S306" s="32" t="s">
        <v>3125</v>
      </c>
      <c r="T306" s="8">
        <f t="shared" si="14"/>
        <v>8</v>
      </c>
      <c r="U306">
        <v>641</v>
      </c>
      <c r="W306" t="s">
        <v>369</v>
      </c>
    </row>
    <row r="307" spans="1:23" hidden="1" x14ac:dyDescent="0.25">
      <c r="A307" s="21">
        <v>45527</v>
      </c>
      <c r="B307" s="21">
        <v>45527</v>
      </c>
      <c r="C307" s="22" t="s">
        <v>1067</v>
      </c>
      <c r="D307" s="22" t="s">
        <v>1069</v>
      </c>
      <c r="E307" s="22" t="s">
        <v>513</v>
      </c>
      <c r="F307" s="22" t="s">
        <v>691</v>
      </c>
      <c r="G307" s="23">
        <v>277778</v>
      </c>
      <c r="H307" s="23">
        <v>0</v>
      </c>
      <c r="I307" s="23">
        <v>30220343</v>
      </c>
      <c r="J307" s="23">
        <v>0</v>
      </c>
      <c r="K307" s="22" t="s">
        <v>1070</v>
      </c>
      <c r="L307" s="22" t="s">
        <v>1071</v>
      </c>
      <c r="M307" s="22" t="s">
        <v>692</v>
      </c>
      <c r="N307" s="22" t="s">
        <v>1012</v>
      </c>
      <c r="O307" s="22" t="s">
        <v>1013</v>
      </c>
      <c r="P307" s="22" t="s">
        <v>695</v>
      </c>
      <c r="Q307" s="22" t="str">
        <f t="shared" si="12"/>
        <v>TBK</v>
      </c>
      <c r="R307" t="str">
        <f t="shared" si="13"/>
        <v>GS5_TheMiami</v>
      </c>
      <c r="S307" s="32" t="s">
        <v>3125</v>
      </c>
      <c r="T307" s="8">
        <f t="shared" si="14"/>
        <v>8</v>
      </c>
      <c r="U307">
        <v>641</v>
      </c>
      <c r="W307" t="s">
        <v>369</v>
      </c>
    </row>
    <row r="308" spans="1:23" hidden="1" x14ac:dyDescent="0.25">
      <c r="A308" s="21">
        <v>45527</v>
      </c>
      <c r="B308" s="21">
        <v>45527</v>
      </c>
      <c r="C308" s="22" t="s">
        <v>1067</v>
      </c>
      <c r="D308" s="22" t="s">
        <v>1072</v>
      </c>
      <c r="E308" s="22" t="s">
        <v>513</v>
      </c>
      <c r="F308" s="22" t="s">
        <v>691</v>
      </c>
      <c r="G308" s="23">
        <v>555556</v>
      </c>
      <c r="H308" s="23">
        <v>0</v>
      </c>
      <c r="I308" s="23">
        <v>30775899</v>
      </c>
      <c r="J308" s="23">
        <v>0</v>
      </c>
      <c r="K308" s="22" t="s">
        <v>947</v>
      </c>
      <c r="L308" s="22" t="s">
        <v>63</v>
      </c>
      <c r="M308" s="22" t="s">
        <v>692</v>
      </c>
      <c r="N308" s="22" t="s">
        <v>1012</v>
      </c>
      <c r="O308" s="22" t="s">
        <v>1013</v>
      </c>
      <c r="P308" s="22" t="s">
        <v>695</v>
      </c>
      <c r="Q308" s="22" t="str">
        <f t="shared" si="12"/>
        <v>TBK</v>
      </c>
      <c r="R308" t="str">
        <f t="shared" si="13"/>
        <v>GS5_TheMiami</v>
      </c>
      <c r="S308" s="32" t="s">
        <v>3125</v>
      </c>
      <c r="T308" s="8">
        <f t="shared" si="14"/>
        <v>8</v>
      </c>
      <c r="U308">
        <v>641</v>
      </c>
      <c r="W308" t="s">
        <v>369</v>
      </c>
    </row>
    <row r="309" spans="1:23" hidden="1" x14ac:dyDescent="0.25">
      <c r="A309" s="21">
        <v>45527</v>
      </c>
      <c r="B309" s="21">
        <v>45527</v>
      </c>
      <c r="C309" s="22" t="s">
        <v>1067</v>
      </c>
      <c r="D309" s="22" t="s">
        <v>1072</v>
      </c>
      <c r="E309" s="22" t="s">
        <v>513</v>
      </c>
      <c r="F309" s="22" t="s">
        <v>691</v>
      </c>
      <c r="G309" s="23">
        <v>555556</v>
      </c>
      <c r="H309" s="23">
        <v>0</v>
      </c>
      <c r="I309" s="23">
        <v>31331455</v>
      </c>
      <c r="J309" s="23">
        <v>0</v>
      </c>
      <c r="K309" s="22" t="s">
        <v>947</v>
      </c>
      <c r="L309" s="22" t="s">
        <v>63</v>
      </c>
      <c r="M309" s="22" t="s">
        <v>692</v>
      </c>
      <c r="N309" s="22" t="s">
        <v>1012</v>
      </c>
      <c r="O309" s="22" t="s">
        <v>1013</v>
      </c>
      <c r="P309" s="22" t="s">
        <v>695</v>
      </c>
      <c r="Q309" s="22" t="str">
        <f t="shared" si="12"/>
        <v>TBK</v>
      </c>
      <c r="R309" t="str">
        <f t="shared" si="13"/>
        <v>GS5_TheMiami</v>
      </c>
      <c r="S309" s="32" t="s">
        <v>3125</v>
      </c>
      <c r="T309" s="8">
        <f t="shared" si="14"/>
        <v>8</v>
      </c>
      <c r="U309">
        <v>641</v>
      </c>
      <c r="W309" t="s">
        <v>369</v>
      </c>
    </row>
    <row r="310" spans="1:23" hidden="1" x14ac:dyDescent="0.25">
      <c r="A310" s="21">
        <v>45527</v>
      </c>
      <c r="B310" s="21">
        <v>45527</v>
      </c>
      <c r="C310" s="22" t="s">
        <v>1067</v>
      </c>
      <c r="D310" s="22" t="s">
        <v>1073</v>
      </c>
      <c r="E310" s="22" t="s">
        <v>513</v>
      </c>
      <c r="F310" s="22" t="s">
        <v>691</v>
      </c>
      <c r="G310" s="23">
        <v>555556</v>
      </c>
      <c r="H310" s="23">
        <v>0</v>
      </c>
      <c r="I310" s="23">
        <v>31887011</v>
      </c>
      <c r="J310" s="23">
        <v>0</v>
      </c>
      <c r="K310" s="22" t="s">
        <v>943</v>
      </c>
      <c r="L310" s="22" t="s">
        <v>944</v>
      </c>
      <c r="M310" s="22" t="s">
        <v>692</v>
      </c>
      <c r="N310" s="22" t="s">
        <v>1012</v>
      </c>
      <c r="O310" s="22" t="s">
        <v>1013</v>
      </c>
      <c r="P310" s="22" t="s">
        <v>695</v>
      </c>
      <c r="Q310" s="22" t="str">
        <f t="shared" si="12"/>
        <v>TBK</v>
      </c>
      <c r="R310" t="str">
        <f t="shared" si="13"/>
        <v>GS5_TheMiami</v>
      </c>
      <c r="S310" s="32" t="s">
        <v>3125</v>
      </c>
      <c r="T310" s="8">
        <f t="shared" si="14"/>
        <v>8</v>
      </c>
      <c r="U310">
        <v>641</v>
      </c>
      <c r="W310" t="s">
        <v>369</v>
      </c>
    </row>
    <row r="311" spans="1:23" hidden="1" x14ac:dyDescent="0.25">
      <c r="A311" s="21">
        <v>45527</v>
      </c>
      <c r="B311" s="21">
        <v>45527</v>
      </c>
      <c r="C311" s="22" t="s">
        <v>1074</v>
      </c>
      <c r="D311" s="22" t="s">
        <v>1075</v>
      </c>
      <c r="E311" s="22" t="s">
        <v>513</v>
      </c>
      <c r="F311" s="22" t="s">
        <v>691</v>
      </c>
      <c r="G311" s="23">
        <v>555556</v>
      </c>
      <c r="H311" s="23">
        <v>0</v>
      </c>
      <c r="I311" s="23">
        <v>32442567</v>
      </c>
      <c r="J311" s="23">
        <v>0</v>
      </c>
      <c r="K311" s="22" t="s">
        <v>993</v>
      </c>
      <c r="L311" s="22" t="s">
        <v>994</v>
      </c>
      <c r="M311" s="22" t="s">
        <v>692</v>
      </c>
      <c r="N311" s="22" t="s">
        <v>1012</v>
      </c>
      <c r="O311" s="22" t="s">
        <v>1013</v>
      </c>
      <c r="P311" s="22" t="s">
        <v>695</v>
      </c>
      <c r="Q311" s="22" t="str">
        <f t="shared" si="12"/>
        <v>TBK</v>
      </c>
      <c r="R311" t="str">
        <f t="shared" si="13"/>
        <v>GS5_TheMiami</v>
      </c>
      <c r="S311" s="32" t="s">
        <v>3125</v>
      </c>
      <c r="T311" s="8">
        <f t="shared" si="14"/>
        <v>8</v>
      </c>
      <c r="U311">
        <v>641</v>
      </c>
      <c r="W311" t="s">
        <v>369</v>
      </c>
    </row>
    <row r="312" spans="1:23" hidden="1" x14ac:dyDescent="0.25">
      <c r="A312" s="21">
        <v>45527</v>
      </c>
      <c r="B312" s="21">
        <v>45527</v>
      </c>
      <c r="C312" s="22" t="s">
        <v>1074</v>
      </c>
      <c r="D312" s="22" t="s">
        <v>1068</v>
      </c>
      <c r="E312" s="22" t="s">
        <v>513</v>
      </c>
      <c r="F312" s="22" t="s">
        <v>691</v>
      </c>
      <c r="G312" s="23">
        <v>555556</v>
      </c>
      <c r="H312" s="23">
        <v>0</v>
      </c>
      <c r="I312" s="23">
        <v>32998123</v>
      </c>
      <c r="J312" s="23">
        <v>0</v>
      </c>
      <c r="K312" s="22" t="s">
        <v>1038</v>
      </c>
      <c r="L312" s="22" t="s">
        <v>1039</v>
      </c>
      <c r="M312" s="22" t="s">
        <v>692</v>
      </c>
      <c r="N312" s="22" t="s">
        <v>1012</v>
      </c>
      <c r="O312" s="22" t="s">
        <v>1013</v>
      </c>
      <c r="P312" s="22" t="s">
        <v>695</v>
      </c>
      <c r="Q312" s="22" t="str">
        <f t="shared" si="12"/>
        <v>TBK</v>
      </c>
      <c r="R312" t="str">
        <f t="shared" si="13"/>
        <v>GS5_TheMiami</v>
      </c>
      <c r="S312" s="32" t="s">
        <v>3125</v>
      </c>
      <c r="T312" s="8">
        <f t="shared" si="14"/>
        <v>8</v>
      </c>
      <c r="U312">
        <v>641</v>
      </c>
      <c r="W312" t="s">
        <v>369</v>
      </c>
    </row>
    <row r="313" spans="1:23" hidden="1" x14ac:dyDescent="0.25">
      <c r="A313" s="21">
        <v>45527</v>
      </c>
      <c r="B313" s="21">
        <v>45527</v>
      </c>
      <c r="C313" s="22" t="s">
        <v>1074</v>
      </c>
      <c r="D313" s="22" t="s">
        <v>1076</v>
      </c>
      <c r="E313" s="22" t="s">
        <v>513</v>
      </c>
      <c r="F313" s="22" t="s">
        <v>691</v>
      </c>
      <c r="G313" s="23">
        <v>555556</v>
      </c>
      <c r="H313" s="23">
        <v>0</v>
      </c>
      <c r="I313" s="23">
        <v>33553679</v>
      </c>
      <c r="J313" s="23">
        <v>0</v>
      </c>
      <c r="K313" s="22" t="s">
        <v>1025</v>
      </c>
      <c r="L313" s="22" t="s">
        <v>1026</v>
      </c>
      <c r="M313" s="22" t="s">
        <v>692</v>
      </c>
      <c r="N313" s="22" t="s">
        <v>1012</v>
      </c>
      <c r="O313" s="22" t="s">
        <v>1013</v>
      </c>
      <c r="P313" s="22" t="s">
        <v>1018</v>
      </c>
      <c r="Q313" s="22" t="str">
        <f t="shared" si="12"/>
        <v>TBK</v>
      </c>
      <c r="R313" t="str">
        <f t="shared" si="13"/>
        <v>GS5_TheMiami</v>
      </c>
      <c r="S313" s="32" t="s">
        <v>3125</v>
      </c>
      <c r="T313" s="8">
        <f t="shared" si="14"/>
        <v>8</v>
      </c>
      <c r="U313">
        <v>641</v>
      </c>
      <c r="W313" t="s">
        <v>369</v>
      </c>
    </row>
    <row r="314" spans="1:23" hidden="1" x14ac:dyDescent="0.25">
      <c r="A314" s="21">
        <v>45527</v>
      </c>
      <c r="B314" s="21">
        <v>45527</v>
      </c>
      <c r="C314" s="22" t="s">
        <v>1074</v>
      </c>
      <c r="D314" s="22" t="s">
        <v>1069</v>
      </c>
      <c r="E314" s="22" t="s">
        <v>513</v>
      </c>
      <c r="F314" s="22" t="s">
        <v>691</v>
      </c>
      <c r="G314" s="23">
        <v>555556</v>
      </c>
      <c r="H314" s="23">
        <v>0</v>
      </c>
      <c r="I314" s="23">
        <v>34109235</v>
      </c>
      <c r="J314" s="23">
        <v>0</v>
      </c>
      <c r="K314" s="22" t="s">
        <v>1070</v>
      </c>
      <c r="L314" s="22" t="s">
        <v>1071</v>
      </c>
      <c r="M314" s="22" t="s">
        <v>692</v>
      </c>
      <c r="N314" s="22" t="s">
        <v>1012</v>
      </c>
      <c r="O314" s="22" t="s">
        <v>1013</v>
      </c>
      <c r="P314" s="22" t="s">
        <v>695</v>
      </c>
      <c r="Q314" s="22" t="str">
        <f t="shared" si="12"/>
        <v>TBK</v>
      </c>
      <c r="R314" t="str">
        <f t="shared" si="13"/>
        <v>GS5_TheMiami</v>
      </c>
      <c r="S314" s="32" t="s">
        <v>3125</v>
      </c>
      <c r="T314" s="8">
        <f t="shared" si="14"/>
        <v>8</v>
      </c>
      <c r="U314">
        <v>641</v>
      </c>
      <c r="W314" t="s">
        <v>369</v>
      </c>
    </row>
    <row r="315" spans="1:23" hidden="1" x14ac:dyDescent="0.25">
      <c r="A315" s="21">
        <v>45527</v>
      </c>
      <c r="B315" s="21">
        <v>45527</v>
      </c>
      <c r="C315" s="22" t="s">
        <v>1074</v>
      </c>
      <c r="D315" s="22" t="s">
        <v>1068</v>
      </c>
      <c r="E315" s="22" t="s">
        <v>513</v>
      </c>
      <c r="F315" s="22" t="s">
        <v>691</v>
      </c>
      <c r="G315" s="23">
        <v>555556</v>
      </c>
      <c r="H315" s="23">
        <v>0</v>
      </c>
      <c r="I315" s="23">
        <v>34664791</v>
      </c>
      <c r="J315" s="23">
        <v>0</v>
      </c>
      <c r="K315" s="22" t="s">
        <v>1038</v>
      </c>
      <c r="L315" s="22" t="s">
        <v>1039</v>
      </c>
      <c r="M315" s="22" t="s">
        <v>692</v>
      </c>
      <c r="N315" s="22" t="s">
        <v>1012</v>
      </c>
      <c r="O315" s="22" t="s">
        <v>1013</v>
      </c>
      <c r="P315" s="22" t="s">
        <v>695</v>
      </c>
      <c r="Q315" s="22" t="str">
        <f t="shared" si="12"/>
        <v>TBK</v>
      </c>
      <c r="R315" t="str">
        <f t="shared" si="13"/>
        <v>GS5_TheMiami</v>
      </c>
      <c r="S315" s="32" t="s">
        <v>3125</v>
      </c>
      <c r="T315" s="8">
        <f t="shared" si="14"/>
        <v>8</v>
      </c>
      <c r="U315">
        <v>641</v>
      </c>
      <c r="W315" t="s">
        <v>369</v>
      </c>
    </row>
    <row r="316" spans="1:23" hidden="1" x14ac:dyDescent="0.25">
      <c r="A316" s="21">
        <v>45527</v>
      </c>
      <c r="B316" s="21">
        <v>45527</v>
      </c>
      <c r="C316" s="22" t="s">
        <v>1074</v>
      </c>
      <c r="D316" s="22" t="s">
        <v>1072</v>
      </c>
      <c r="E316" s="22" t="s">
        <v>513</v>
      </c>
      <c r="F316" s="22" t="s">
        <v>691</v>
      </c>
      <c r="G316" s="23">
        <v>555556</v>
      </c>
      <c r="H316" s="23">
        <v>0</v>
      </c>
      <c r="I316" s="23">
        <v>35220347</v>
      </c>
      <c r="J316" s="23">
        <v>0</v>
      </c>
      <c r="K316" s="22" t="s">
        <v>947</v>
      </c>
      <c r="L316" s="22" t="s">
        <v>63</v>
      </c>
      <c r="M316" s="22" t="s">
        <v>692</v>
      </c>
      <c r="N316" s="22" t="s">
        <v>1012</v>
      </c>
      <c r="O316" s="22" t="s">
        <v>1013</v>
      </c>
      <c r="P316" s="22" t="s">
        <v>695</v>
      </c>
      <c r="Q316" s="22" t="str">
        <f t="shared" si="12"/>
        <v>TBK</v>
      </c>
      <c r="R316" t="str">
        <f t="shared" si="13"/>
        <v>GS5_TheMiami</v>
      </c>
      <c r="S316" s="32" t="s">
        <v>3125</v>
      </c>
      <c r="T316" s="8">
        <f t="shared" si="14"/>
        <v>8</v>
      </c>
      <c r="U316">
        <v>641</v>
      </c>
      <c r="W316" t="s">
        <v>369</v>
      </c>
    </row>
    <row r="317" spans="1:23" hidden="1" x14ac:dyDescent="0.25">
      <c r="A317" s="21">
        <v>45527</v>
      </c>
      <c r="B317" s="21">
        <v>45527</v>
      </c>
      <c r="C317" s="22" t="s">
        <v>1074</v>
      </c>
      <c r="D317" s="22" t="s">
        <v>1072</v>
      </c>
      <c r="E317" s="22" t="s">
        <v>513</v>
      </c>
      <c r="F317" s="22" t="s">
        <v>691</v>
      </c>
      <c r="G317" s="23">
        <v>555556</v>
      </c>
      <c r="H317" s="23">
        <v>0</v>
      </c>
      <c r="I317" s="23">
        <v>35775903</v>
      </c>
      <c r="J317" s="23">
        <v>0</v>
      </c>
      <c r="K317" s="22" t="s">
        <v>947</v>
      </c>
      <c r="L317" s="22" t="s">
        <v>63</v>
      </c>
      <c r="M317" s="22" t="s">
        <v>692</v>
      </c>
      <c r="N317" s="22" t="s">
        <v>1012</v>
      </c>
      <c r="O317" s="22" t="s">
        <v>1013</v>
      </c>
      <c r="P317" s="22" t="s">
        <v>695</v>
      </c>
      <c r="Q317" s="22" t="str">
        <f t="shared" si="12"/>
        <v>TBK</v>
      </c>
      <c r="R317" t="str">
        <f t="shared" si="13"/>
        <v>GS5_TheMiami</v>
      </c>
      <c r="S317" s="32" t="s">
        <v>3125</v>
      </c>
      <c r="T317" s="8">
        <f t="shared" si="14"/>
        <v>8</v>
      </c>
      <c r="U317">
        <v>641</v>
      </c>
      <c r="W317" t="s">
        <v>369</v>
      </c>
    </row>
    <row r="318" spans="1:23" hidden="1" x14ac:dyDescent="0.25">
      <c r="A318" s="21">
        <v>45527</v>
      </c>
      <c r="B318" s="21">
        <v>45527</v>
      </c>
      <c r="C318" s="22" t="s">
        <v>1074</v>
      </c>
      <c r="D318" s="22" t="s">
        <v>1075</v>
      </c>
      <c r="E318" s="22" t="s">
        <v>513</v>
      </c>
      <c r="F318" s="22" t="s">
        <v>691</v>
      </c>
      <c r="G318" s="23">
        <v>277778</v>
      </c>
      <c r="H318" s="23">
        <v>0</v>
      </c>
      <c r="I318" s="23">
        <v>36053681</v>
      </c>
      <c r="J318" s="23">
        <v>0</v>
      </c>
      <c r="K318" s="22" t="s">
        <v>993</v>
      </c>
      <c r="L318" s="22" t="s">
        <v>994</v>
      </c>
      <c r="M318" s="22" t="s">
        <v>692</v>
      </c>
      <c r="N318" s="22" t="s">
        <v>1012</v>
      </c>
      <c r="O318" s="22" t="s">
        <v>1013</v>
      </c>
      <c r="P318" s="22" t="s">
        <v>695</v>
      </c>
      <c r="Q318" s="22" t="str">
        <f t="shared" si="12"/>
        <v>TBK</v>
      </c>
      <c r="R318" t="str">
        <f t="shared" si="13"/>
        <v>GS5_TheMiami</v>
      </c>
      <c r="S318" s="32" t="s">
        <v>3125</v>
      </c>
      <c r="T318" s="8">
        <f t="shared" si="14"/>
        <v>8</v>
      </c>
      <c r="U318">
        <v>641</v>
      </c>
      <c r="W318" t="s">
        <v>369</v>
      </c>
    </row>
    <row r="319" spans="1:23" hidden="1" x14ac:dyDescent="0.25">
      <c r="A319" s="21">
        <v>45527</v>
      </c>
      <c r="B319" s="21">
        <v>45527</v>
      </c>
      <c r="C319" s="22" t="s">
        <v>1074</v>
      </c>
      <c r="D319" s="22" t="s">
        <v>1077</v>
      </c>
      <c r="E319" s="22" t="s">
        <v>513</v>
      </c>
      <c r="F319" s="22" t="s">
        <v>691</v>
      </c>
      <c r="G319" s="23">
        <v>277778</v>
      </c>
      <c r="H319" s="23">
        <v>0</v>
      </c>
      <c r="I319" s="23">
        <v>36331459</v>
      </c>
      <c r="J319" s="23">
        <v>0</v>
      </c>
      <c r="K319" s="22" t="s">
        <v>996</v>
      </c>
      <c r="L319" s="22" t="s">
        <v>997</v>
      </c>
      <c r="M319" s="22" t="s">
        <v>692</v>
      </c>
      <c r="N319" s="22" t="s">
        <v>1012</v>
      </c>
      <c r="O319" s="22" t="s">
        <v>1013</v>
      </c>
      <c r="P319" s="22" t="s">
        <v>695</v>
      </c>
      <c r="Q319" s="22" t="str">
        <f t="shared" si="12"/>
        <v>TBK</v>
      </c>
      <c r="R319" t="str">
        <f t="shared" si="13"/>
        <v>GS5_TheMiami</v>
      </c>
      <c r="S319" s="32" t="s">
        <v>3125</v>
      </c>
      <c r="T319" s="8">
        <f t="shared" si="14"/>
        <v>8</v>
      </c>
      <c r="U319">
        <v>641</v>
      </c>
      <c r="W319" t="s">
        <v>369</v>
      </c>
    </row>
    <row r="320" spans="1:23" hidden="1" x14ac:dyDescent="0.25">
      <c r="A320" s="21">
        <v>45527</v>
      </c>
      <c r="B320" s="21">
        <v>45527</v>
      </c>
      <c r="C320" s="22" t="s">
        <v>1074</v>
      </c>
      <c r="D320" s="22" t="s">
        <v>1075</v>
      </c>
      <c r="E320" s="22" t="s">
        <v>513</v>
      </c>
      <c r="F320" s="22" t="s">
        <v>691</v>
      </c>
      <c r="G320" s="23">
        <v>277778</v>
      </c>
      <c r="H320" s="23">
        <v>0</v>
      </c>
      <c r="I320" s="23">
        <v>36609237</v>
      </c>
      <c r="J320" s="23">
        <v>0</v>
      </c>
      <c r="K320" s="22" t="s">
        <v>993</v>
      </c>
      <c r="L320" s="22" t="s">
        <v>994</v>
      </c>
      <c r="M320" s="22" t="s">
        <v>692</v>
      </c>
      <c r="N320" s="22" t="s">
        <v>1012</v>
      </c>
      <c r="O320" s="22" t="s">
        <v>1013</v>
      </c>
      <c r="P320" s="22" t="s">
        <v>695</v>
      </c>
      <c r="Q320" s="22" t="str">
        <f t="shared" si="12"/>
        <v>TBK</v>
      </c>
      <c r="R320" t="str">
        <f t="shared" si="13"/>
        <v>GS5_TheMiami</v>
      </c>
      <c r="S320" s="32" t="s">
        <v>3125</v>
      </c>
      <c r="T320" s="8">
        <f t="shared" si="14"/>
        <v>8</v>
      </c>
      <c r="U320">
        <v>641</v>
      </c>
      <c r="W320" t="s">
        <v>369</v>
      </c>
    </row>
    <row r="321" spans="1:23" hidden="1" x14ac:dyDescent="0.25">
      <c r="A321" s="21">
        <v>45527</v>
      </c>
      <c r="B321" s="21">
        <v>45527</v>
      </c>
      <c r="C321" s="22" t="s">
        <v>1074</v>
      </c>
      <c r="D321" s="22" t="s">
        <v>1077</v>
      </c>
      <c r="E321" s="22" t="s">
        <v>513</v>
      </c>
      <c r="F321" s="22" t="s">
        <v>691</v>
      </c>
      <c r="G321" s="23">
        <v>277778</v>
      </c>
      <c r="H321" s="23">
        <v>0</v>
      </c>
      <c r="I321" s="23">
        <v>36887015</v>
      </c>
      <c r="J321" s="23">
        <v>0</v>
      </c>
      <c r="K321" s="22" t="s">
        <v>996</v>
      </c>
      <c r="L321" s="22" t="s">
        <v>997</v>
      </c>
      <c r="M321" s="22" t="s">
        <v>692</v>
      </c>
      <c r="N321" s="22" t="s">
        <v>1012</v>
      </c>
      <c r="O321" s="22" t="s">
        <v>1013</v>
      </c>
      <c r="P321" s="22" t="s">
        <v>695</v>
      </c>
      <c r="Q321" s="22" t="str">
        <f t="shared" si="12"/>
        <v>TBK</v>
      </c>
      <c r="R321" t="str">
        <f t="shared" si="13"/>
        <v>GS5_TheMiami</v>
      </c>
      <c r="S321" s="32" t="s">
        <v>3125</v>
      </c>
      <c r="T321" s="8">
        <f t="shared" si="14"/>
        <v>8</v>
      </c>
      <c r="U321">
        <v>641</v>
      </c>
      <c r="W321" t="s">
        <v>369</v>
      </c>
    </row>
    <row r="322" spans="1:23" hidden="1" x14ac:dyDescent="0.25">
      <c r="A322" s="21">
        <v>45527</v>
      </c>
      <c r="B322" s="21">
        <v>45527</v>
      </c>
      <c r="C322" s="22" t="s">
        <v>1074</v>
      </c>
      <c r="D322" s="22" t="s">
        <v>1078</v>
      </c>
      <c r="E322" s="22" t="s">
        <v>513</v>
      </c>
      <c r="F322" s="22" t="s">
        <v>691</v>
      </c>
      <c r="G322" s="23">
        <v>555556</v>
      </c>
      <c r="H322" s="23">
        <v>0</v>
      </c>
      <c r="I322" s="23">
        <v>37442571</v>
      </c>
      <c r="J322" s="23">
        <v>0</v>
      </c>
      <c r="K322" s="22" t="s">
        <v>1079</v>
      </c>
      <c r="L322" s="22" t="s">
        <v>1080</v>
      </c>
      <c r="M322" s="22" t="s">
        <v>692</v>
      </c>
      <c r="N322" s="22" t="s">
        <v>1012</v>
      </c>
      <c r="O322" s="22" t="s">
        <v>1013</v>
      </c>
      <c r="P322" s="22" t="s">
        <v>695</v>
      </c>
      <c r="Q322" s="22" t="str">
        <f t="shared" si="12"/>
        <v>TBK</v>
      </c>
      <c r="R322" t="str">
        <f t="shared" si="13"/>
        <v>GS5_TheMiami</v>
      </c>
      <c r="S322" s="32" t="s">
        <v>3125</v>
      </c>
      <c r="T322" s="8">
        <f t="shared" si="14"/>
        <v>8</v>
      </c>
      <c r="U322">
        <v>641</v>
      </c>
      <c r="W322" t="s">
        <v>369</v>
      </c>
    </row>
    <row r="323" spans="1:23" hidden="1" x14ac:dyDescent="0.25">
      <c r="A323" s="21">
        <v>45527</v>
      </c>
      <c r="B323" s="21">
        <v>45527</v>
      </c>
      <c r="C323" s="22" t="s">
        <v>1074</v>
      </c>
      <c r="D323" s="22" t="s">
        <v>1081</v>
      </c>
      <c r="E323" s="22" t="s">
        <v>513</v>
      </c>
      <c r="F323" s="22" t="s">
        <v>691</v>
      </c>
      <c r="G323" s="23">
        <v>555556</v>
      </c>
      <c r="H323" s="23">
        <v>0</v>
      </c>
      <c r="I323" s="23">
        <v>37998127</v>
      </c>
      <c r="J323" s="23">
        <v>0</v>
      </c>
      <c r="K323" s="22" t="s">
        <v>999</v>
      </c>
      <c r="L323" s="22" t="s">
        <v>1000</v>
      </c>
      <c r="M323" s="22" t="s">
        <v>692</v>
      </c>
      <c r="N323" s="22" t="s">
        <v>1012</v>
      </c>
      <c r="O323" s="22" t="s">
        <v>1013</v>
      </c>
      <c r="P323" s="22" t="s">
        <v>695</v>
      </c>
      <c r="Q323" s="22" t="str">
        <f t="shared" si="12"/>
        <v>TBK</v>
      </c>
      <c r="R323" t="str">
        <f t="shared" si="13"/>
        <v>GS5_TheMiami</v>
      </c>
      <c r="S323" s="32" t="s">
        <v>3125</v>
      </c>
      <c r="T323" s="8">
        <f t="shared" si="14"/>
        <v>8</v>
      </c>
      <c r="U323">
        <v>641</v>
      </c>
      <c r="W323" t="s">
        <v>369</v>
      </c>
    </row>
    <row r="324" spans="1:23" hidden="1" x14ac:dyDescent="0.25">
      <c r="A324" s="21">
        <v>45527</v>
      </c>
      <c r="B324" s="21">
        <v>45527</v>
      </c>
      <c r="C324" s="22" t="s">
        <v>1082</v>
      </c>
      <c r="D324" s="22" t="s">
        <v>1083</v>
      </c>
      <c r="E324" s="22" t="s">
        <v>513</v>
      </c>
      <c r="F324" s="22" t="s">
        <v>691</v>
      </c>
      <c r="G324" s="23">
        <v>277778</v>
      </c>
      <c r="H324" s="23">
        <v>0</v>
      </c>
      <c r="I324" s="23">
        <v>38275905</v>
      </c>
      <c r="J324" s="23">
        <v>0</v>
      </c>
      <c r="K324" s="22" t="s">
        <v>699</v>
      </c>
      <c r="L324" s="22" t="s">
        <v>700</v>
      </c>
      <c r="M324" s="22" t="s">
        <v>692</v>
      </c>
      <c r="N324" s="22" t="s">
        <v>948</v>
      </c>
      <c r="O324" s="22" t="s">
        <v>949</v>
      </c>
      <c r="P324" s="22" t="s">
        <v>695</v>
      </c>
      <c r="Q324" s="22" t="str">
        <f t="shared" si="12"/>
        <v>TBK</v>
      </c>
      <c r="R324" t="str">
        <f t="shared" si="13"/>
        <v>LUMIHanoi</v>
      </c>
      <c r="S324" s="32" t="s">
        <v>3125</v>
      </c>
      <c r="T324" s="8">
        <f t="shared" si="14"/>
        <v>8</v>
      </c>
      <c r="U324">
        <v>641</v>
      </c>
      <c r="W324" t="s">
        <v>369</v>
      </c>
    </row>
    <row r="325" spans="1:23" hidden="1" x14ac:dyDescent="0.25">
      <c r="A325" s="21">
        <v>45527</v>
      </c>
      <c r="B325" s="21">
        <v>45527</v>
      </c>
      <c r="C325" s="22" t="s">
        <v>1082</v>
      </c>
      <c r="D325" s="22" t="s">
        <v>1084</v>
      </c>
      <c r="E325" s="22" t="s">
        <v>513</v>
      </c>
      <c r="F325" s="22" t="s">
        <v>691</v>
      </c>
      <c r="G325" s="23">
        <v>277778</v>
      </c>
      <c r="H325" s="23">
        <v>0</v>
      </c>
      <c r="I325" s="23">
        <v>38553683</v>
      </c>
      <c r="J325" s="23">
        <v>0</v>
      </c>
      <c r="K325" s="22" t="s">
        <v>1085</v>
      </c>
      <c r="L325" s="22" t="s">
        <v>1086</v>
      </c>
      <c r="M325" s="22" t="s">
        <v>692</v>
      </c>
      <c r="N325" s="22" t="s">
        <v>948</v>
      </c>
      <c r="O325" s="22" t="s">
        <v>949</v>
      </c>
      <c r="P325" s="22" t="s">
        <v>695</v>
      </c>
      <c r="Q325" s="22" t="str">
        <f t="shared" si="12"/>
        <v>TBK</v>
      </c>
      <c r="R325" t="str">
        <f t="shared" si="13"/>
        <v>LUMIHanoi</v>
      </c>
      <c r="S325" s="32" t="s">
        <v>3125</v>
      </c>
      <c r="T325" s="8">
        <f t="shared" si="14"/>
        <v>8</v>
      </c>
      <c r="U325">
        <v>641</v>
      </c>
      <c r="W325" t="s">
        <v>369</v>
      </c>
    </row>
    <row r="326" spans="1:23" hidden="1" x14ac:dyDescent="0.25">
      <c r="A326" s="21">
        <v>45527</v>
      </c>
      <c r="B326" s="21">
        <v>45527</v>
      </c>
      <c r="C326" s="22" t="s">
        <v>1082</v>
      </c>
      <c r="D326" s="22" t="s">
        <v>1083</v>
      </c>
      <c r="E326" s="22" t="s">
        <v>513</v>
      </c>
      <c r="F326" s="22" t="s">
        <v>691</v>
      </c>
      <c r="G326" s="23">
        <v>277778</v>
      </c>
      <c r="H326" s="23">
        <v>0</v>
      </c>
      <c r="I326" s="23">
        <v>38831461</v>
      </c>
      <c r="J326" s="23">
        <v>0</v>
      </c>
      <c r="K326" s="22" t="s">
        <v>699</v>
      </c>
      <c r="L326" s="22" t="s">
        <v>700</v>
      </c>
      <c r="M326" s="22" t="s">
        <v>692</v>
      </c>
      <c r="N326" s="22" t="s">
        <v>948</v>
      </c>
      <c r="O326" s="22" t="s">
        <v>949</v>
      </c>
      <c r="P326" s="22" t="s">
        <v>695</v>
      </c>
      <c r="Q326" s="22" t="str">
        <f t="shared" si="12"/>
        <v>TBK</v>
      </c>
      <c r="R326" t="str">
        <f t="shared" si="13"/>
        <v>LUMIHanoi</v>
      </c>
      <c r="S326" s="32" t="s">
        <v>3125</v>
      </c>
      <c r="T326" s="8">
        <f t="shared" si="14"/>
        <v>8</v>
      </c>
      <c r="U326">
        <v>641</v>
      </c>
      <c r="W326" t="s">
        <v>369</v>
      </c>
    </row>
    <row r="327" spans="1:23" hidden="1" x14ac:dyDescent="0.25">
      <c r="A327" s="21">
        <v>45527</v>
      </c>
      <c r="B327" s="21">
        <v>45527</v>
      </c>
      <c r="C327" s="22" t="s">
        <v>1082</v>
      </c>
      <c r="D327" s="22" t="s">
        <v>1084</v>
      </c>
      <c r="E327" s="22" t="s">
        <v>513</v>
      </c>
      <c r="F327" s="22" t="s">
        <v>691</v>
      </c>
      <c r="G327" s="23">
        <v>277778</v>
      </c>
      <c r="H327" s="23">
        <v>0</v>
      </c>
      <c r="I327" s="23">
        <v>39109239</v>
      </c>
      <c r="J327" s="23">
        <v>0</v>
      </c>
      <c r="K327" s="22" t="s">
        <v>1085</v>
      </c>
      <c r="L327" s="22" t="s">
        <v>1086</v>
      </c>
      <c r="M327" s="22" t="s">
        <v>692</v>
      </c>
      <c r="N327" s="22" t="s">
        <v>948</v>
      </c>
      <c r="O327" s="22" t="s">
        <v>949</v>
      </c>
      <c r="P327" s="22" t="s">
        <v>695</v>
      </c>
      <c r="Q327" s="22" t="str">
        <f t="shared" ref="Q327:Q382" si="15">IFERROR(LEFT(N327,FIND("_",N327)-1),"")</f>
        <v>TBK</v>
      </c>
      <c r="R327" t="str">
        <f t="shared" ref="R327:R382" si="16">IFERROR(RIGHT(N327,LEN(N327)-FIND("_",N327)),"")</f>
        <v>LUMIHanoi</v>
      </c>
      <c r="S327" s="32" t="s">
        <v>3125</v>
      </c>
      <c r="T327" s="8">
        <f t="shared" ref="T327:T382" si="17">+MONTH(A327)</f>
        <v>8</v>
      </c>
      <c r="U327">
        <v>641</v>
      </c>
      <c r="W327" t="s">
        <v>369</v>
      </c>
    </row>
    <row r="328" spans="1:23" hidden="1" x14ac:dyDescent="0.25">
      <c r="A328" s="21">
        <v>45527</v>
      </c>
      <c r="B328" s="21">
        <v>45527</v>
      </c>
      <c r="C328" s="22" t="s">
        <v>1082</v>
      </c>
      <c r="D328" s="22" t="s">
        <v>1083</v>
      </c>
      <c r="E328" s="22" t="s">
        <v>513</v>
      </c>
      <c r="F328" s="22" t="s">
        <v>691</v>
      </c>
      <c r="G328" s="23">
        <v>555556</v>
      </c>
      <c r="H328" s="23">
        <v>0</v>
      </c>
      <c r="I328" s="23">
        <v>39664795</v>
      </c>
      <c r="J328" s="23">
        <v>0</v>
      </c>
      <c r="K328" s="22" t="s">
        <v>699</v>
      </c>
      <c r="L328" s="22" t="s">
        <v>700</v>
      </c>
      <c r="M328" s="22" t="s">
        <v>692</v>
      </c>
      <c r="N328" s="22" t="s">
        <v>948</v>
      </c>
      <c r="O328" s="22" t="s">
        <v>949</v>
      </c>
      <c r="P328" s="22" t="s">
        <v>695</v>
      </c>
      <c r="Q328" s="22" t="str">
        <f t="shared" si="15"/>
        <v>TBK</v>
      </c>
      <c r="R328" t="str">
        <f t="shared" si="16"/>
        <v>LUMIHanoi</v>
      </c>
      <c r="S328" s="32" t="s">
        <v>3125</v>
      </c>
      <c r="T328" s="8">
        <f t="shared" si="17"/>
        <v>8</v>
      </c>
      <c r="U328">
        <v>641</v>
      </c>
      <c r="W328" t="s">
        <v>369</v>
      </c>
    </row>
    <row r="329" spans="1:23" hidden="1" x14ac:dyDescent="0.25">
      <c r="A329" s="21">
        <v>45527</v>
      </c>
      <c r="B329" s="21">
        <v>45527</v>
      </c>
      <c r="C329" s="22" t="s">
        <v>1082</v>
      </c>
      <c r="D329" s="22" t="s">
        <v>1083</v>
      </c>
      <c r="E329" s="22" t="s">
        <v>513</v>
      </c>
      <c r="F329" s="22" t="s">
        <v>691</v>
      </c>
      <c r="G329" s="23">
        <v>555556</v>
      </c>
      <c r="H329" s="23">
        <v>0</v>
      </c>
      <c r="I329" s="23">
        <v>40220351</v>
      </c>
      <c r="J329" s="23">
        <v>0</v>
      </c>
      <c r="K329" s="22" t="s">
        <v>699</v>
      </c>
      <c r="L329" s="22" t="s">
        <v>700</v>
      </c>
      <c r="M329" s="22" t="s">
        <v>692</v>
      </c>
      <c r="N329" s="22" t="s">
        <v>948</v>
      </c>
      <c r="O329" s="22" t="s">
        <v>949</v>
      </c>
      <c r="P329" s="22" t="s">
        <v>695</v>
      </c>
      <c r="Q329" s="22" t="str">
        <f t="shared" si="15"/>
        <v>TBK</v>
      </c>
      <c r="R329" t="str">
        <f t="shared" si="16"/>
        <v>LUMIHanoi</v>
      </c>
      <c r="S329" s="32" t="s">
        <v>3125</v>
      </c>
      <c r="T329" s="8">
        <f t="shared" si="17"/>
        <v>8</v>
      </c>
      <c r="U329">
        <v>641</v>
      </c>
      <c r="W329" t="s">
        <v>369</v>
      </c>
    </row>
    <row r="330" spans="1:23" hidden="1" x14ac:dyDescent="0.25">
      <c r="A330" s="21">
        <v>45527</v>
      </c>
      <c r="B330" s="21">
        <v>45527</v>
      </c>
      <c r="C330" s="22" t="s">
        <v>1087</v>
      </c>
      <c r="D330" s="22" t="s">
        <v>1088</v>
      </c>
      <c r="E330" s="22" t="s">
        <v>513</v>
      </c>
      <c r="F330" s="22" t="s">
        <v>691</v>
      </c>
      <c r="G330" s="23">
        <v>555556</v>
      </c>
      <c r="H330" s="23">
        <v>0</v>
      </c>
      <c r="I330" s="23">
        <v>40775907</v>
      </c>
      <c r="J330" s="23">
        <v>0</v>
      </c>
      <c r="K330" s="22" t="s">
        <v>1089</v>
      </c>
      <c r="L330" s="22" t="s">
        <v>292</v>
      </c>
      <c r="M330" s="22" t="s">
        <v>692</v>
      </c>
      <c r="N330" s="22" t="s">
        <v>839</v>
      </c>
      <c r="O330" s="22" t="s">
        <v>840</v>
      </c>
      <c r="P330" s="22" t="s">
        <v>695</v>
      </c>
      <c r="Q330" s="22" t="str">
        <f t="shared" si="15"/>
        <v>TBK</v>
      </c>
      <c r="R330" t="str">
        <f t="shared" si="16"/>
        <v>Symphony</v>
      </c>
      <c r="S330" s="32" t="s">
        <v>3125</v>
      </c>
      <c r="T330" s="8">
        <f t="shared" si="17"/>
        <v>8</v>
      </c>
      <c r="U330">
        <v>641</v>
      </c>
      <c r="W330" t="s">
        <v>369</v>
      </c>
    </row>
    <row r="331" spans="1:23" hidden="1" x14ac:dyDescent="0.25">
      <c r="A331" s="21">
        <v>45527</v>
      </c>
      <c r="B331" s="21">
        <v>45527</v>
      </c>
      <c r="C331" s="22" t="s">
        <v>1087</v>
      </c>
      <c r="D331" s="22" t="s">
        <v>1090</v>
      </c>
      <c r="E331" s="22" t="s">
        <v>513</v>
      </c>
      <c r="F331" s="22" t="s">
        <v>691</v>
      </c>
      <c r="G331" s="23">
        <v>277778</v>
      </c>
      <c r="H331" s="23">
        <v>0</v>
      </c>
      <c r="I331" s="23">
        <v>41053685</v>
      </c>
      <c r="J331" s="23">
        <v>0</v>
      </c>
      <c r="K331" s="22" t="s">
        <v>1091</v>
      </c>
      <c r="L331" s="22" t="s">
        <v>1092</v>
      </c>
      <c r="M331" s="22" t="s">
        <v>692</v>
      </c>
      <c r="N331" s="22" t="s">
        <v>839</v>
      </c>
      <c r="O331" s="22" t="s">
        <v>840</v>
      </c>
      <c r="P331" s="22" t="s">
        <v>695</v>
      </c>
      <c r="Q331" s="22" t="str">
        <f t="shared" si="15"/>
        <v>TBK</v>
      </c>
      <c r="R331" t="str">
        <f t="shared" si="16"/>
        <v>Symphony</v>
      </c>
      <c r="S331" s="32" t="s">
        <v>3125</v>
      </c>
      <c r="T331" s="8">
        <f t="shared" si="17"/>
        <v>8</v>
      </c>
      <c r="U331">
        <v>641</v>
      </c>
      <c r="W331" t="s">
        <v>369</v>
      </c>
    </row>
    <row r="332" spans="1:23" hidden="1" x14ac:dyDescent="0.25">
      <c r="A332" s="21">
        <v>45527</v>
      </c>
      <c r="B332" s="21">
        <v>45527</v>
      </c>
      <c r="C332" s="22" t="s">
        <v>1087</v>
      </c>
      <c r="D332" s="22" t="s">
        <v>1093</v>
      </c>
      <c r="E332" s="22" t="s">
        <v>513</v>
      </c>
      <c r="F332" s="22" t="s">
        <v>691</v>
      </c>
      <c r="G332" s="23">
        <v>277778</v>
      </c>
      <c r="H332" s="23">
        <v>0</v>
      </c>
      <c r="I332" s="23">
        <v>41331463</v>
      </c>
      <c r="J332" s="23">
        <v>0</v>
      </c>
      <c r="K332" s="22" t="s">
        <v>1094</v>
      </c>
      <c r="L332" s="22" t="s">
        <v>1095</v>
      </c>
      <c r="M332" s="22" t="s">
        <v>692</v>
      </c>
      <c r="N332" s="22" t="s">
        <v>839</v>
      </c>
      <c r="O332" s="22" t="s">
        <v>840</v>
      </c>
      <c r="P332" s="22" t="s">
        <v>695</v>
      </c>
      <c r="Q332" s="22" t="str">
        <f t="shared" si="15"/>
        <v>TBK</v>
      </c>
      <c r="R332" t="str">
        <f t="shared" si="16"/>
        <v>Symphony</v>
      </c>
      <c r="S332" s="32" t="s">
        <v>3125</v>
      </c>
      <c r="T332" s="8">
        <f t="shared" si="17"/>
        <v>8</v>
      </c>
      <c r="U332">
        <v>641</v>
      </c>
      <c r="W332" t="s">
        <v>369</v>
      </c>
    </row>
    <row r="333" spans="1:23" hidden="1" x14ac:dyDescent="0.25">
      <c r="A333" s="21">
        <v>45527</v>
      </c>
      <c r="B333" s="21">
        <v>45527</v>
      </c>
      <c r="C333" s="22" t="s">
        <v>1087</v>
      </c>
      <c r="D333" s="22" t="s">
        <v>1096</v>
      </c>
      <c r="E333" s="22" t="s">
        <v>513</v>
      </c>
      <c r="F333" s="22" t="s">
        <v>691</v>
      </c>
      <c r="G333" s="23">
        <v>555556</v>
      </c>
      <c r="H333" s="23">
        <v>0</v>
      </c>
      <c r="I333" s="23">
        <v>41887019</v>
      </c>
      <c r="J333" s="23">
        <v>0</v>
      </c>
      <c r="K333" s="22" t="s">
        <v>739</v>
      </c>
      <c r="L333" s="22" t="s">
        <v>740</v>
      </c>
      <c r="M333" s="22" t="s">
        <v>692</v>
      </c>
      <c r="N333" s="22" t="s">
        <v>839</v>
      </c>
      <c r="O333" s="22" t="s">
        <v>840</v>
      </c>
      <c r="P333" s="22" t="s">
        <v>734</v>
      </c>
      <c r="Q333" s="22" t="str">
        <f t="shared" si="15"/>
        <v>TBK</v>
      </c>
      <c r="R333" t="str">
        <f t="shared" si="16"/>
        <v>Symphony</v>
      </c>
      <c r="S333" s="32" t="s">
        <v>3125</v>
      </c>
      <c r="T333" s="8">
        <f t="shared" si="17"/>
        <v>8</v>
      </c>
      <c r="U333">
        <v>641</v>
      </c>
      <c r="W333" t="s">
        <v>369</v>
      </c>
    </row>
    <row r="334" spans="1:23" hidden="1" x14ac:dyDescent="0.25">
      <c r="A334" s="21">
        <v>45530</v>
      </c>
      <c r="B334" s="21">
        <v>45530</v>
      </c>
      <c r="C334" s="22" t="s">
        <v>1097</v>
      </c>
      <c r="D334" s="22" t="s">
        <v>1098</v>
      </c>
      <c r="E334" s="22" t="s">
        <v>513</v>
      </c>
      <c r="F334" s="22" t="s">
        <v>691</v>
      </c>
      <c r="G334" s="23">
        <v>333333</v>
      </c>
      <c r="H334" s="23">
        <v>0</v>
      </c>
      <c r="I334" s="23">
        <v>42220352</v>
      </c>
      <c r="J334" s="23">
        <v>0</v>
      </c>
      <c r="K334" s="22" t="s">
        <v>1099</v>
      </c>
      <c r="L334" s="22" t="s">
        <v>1100</v>
      </c>
      <c r="M334" s="22" t="s">
        <v>692</v>
      </c>
      <c r="N334" s="22" t="s">
        <v>890</v>
      </c>
      <c r="O334" s="22" t="s">
        <v>890</v>
      </c>
      <c r="P334" s="22" t="s">
        <v>891</v>
      </c>
      <c r="Q334" s="22" t="str">
        <f t="shared" si="15"/>
        <v>Sun</v>
      </c>
      <c r="R334" t="str">
        <f t="shared" si="16"/>
        <v>Urban City-HNam</v>
      </c>
      <c r="S334" s="32" t="s">
        <v>3125</v>
      </c>
      <c r="T334" s="8">
        <f t="shared" si="17"/>
        <v>8</v>
      </c>
      <c r="U334">
        <v>641</v>
      </c>
      <c r="W334" t="s">
        <v>369</v>
      </c>
    </row>
    <row r="335" spans="1:23" hidden="1" x14ac:dyDescent="0.25">
      <c r="A335" s="21">
        <v>45530</v>
      </c>
      <c r="B335" s="21">
        <v>45530</v>
      </c>
      <c r="C335" s="22" t="s">
        <v>1097</v>
      </c>
      <c r="D335" s="22" t="s">
        <v>1101</v>
      </c>
      <c r="E335" s="22" t="s">
        <v>513</v>
      </c>
      <c r="F335" s="22" t="s">
        <v>691</v>
      </c>
      <c r="G335" s="23">
        <v>333333</v>
      </c>
      <c r="H335" s="23">
        <v>0</v>
      </c>
      <c r="I335" s="23">
        <v>42553685</v>
      </c>
      <c r="J335" s="23">
        <v>0</v>
      </c>
      <c r="K335" s="22" t="s">
        <v>904</v>
      </c>
      <c r="L335" s="22" t="s">
        <v>905</v>
      </c>
      <c r="M335" s="22" t="s">
        <v>692</v>
      </c>
      <c r="N335" s="22" t="s">
        <v>890</v>
      </c>
      <c r="O335" s="22" t="s">
        <v>890</v>
      </c>
      <c r="P335" s="22" t="s">
        <v>891</v>
      </c>
      <c r="Q335" s="22" t="str">
        <f t="shared" si="15"/>
        <v>Sun</v>
      </c>
      <c r="R335" t="str">
        <f t="shared" si="16"/>
        <v>Urban City-HNam</v>
      </c>
      <c r="S335" s="32" t="s">
        <v>3125</v>
      </c>
      <c r="T335" s="8">
        <f t="shared" si="17"/>
        <v>8</v>
      </c>
      <c r="U335">
        <v>641</v>
      </c>
      <c r="W335" t="s">
        <v>369</v>
      </c>
    </row>
    <row r="336" spans="1:23" hidden="1" x14ac:dyDescent="0.25">
      <c r="A336" s="21">
        <v>45530</v>
      </c>
      <c r="B336" s="21">
        <v>45530</v>
      </c>
      <c r="C336" s="22" t="s">
        <v>1097</v>
      </c>
      <c r="D336" s="22" t="s">
        <v>1102</v>
      </c>
      <c r="E336" s="22" t="s">
        <v>513</v>
      </c>
      <c r="F336" s="22" t="s">
        <v>691</v>
      </c>
      <c r="G336" s="23">
        <v>555556</v>
      </c>
      <c r="H336" s="23">
        <v>0</v>
      </c>
      <c r="I336" s="23">
        <v>43109241</v>
      </c>
      <c r="J336" s="23">
        <v>0</v>
      </c>
      <c r="K336" s="22" t="s">
        <v>978</v>
      </c>
      <c r="L336" s="22" t="s">
        <v>979</v>
      </c>
      <c r="M336" s="22" t="s">
        <v>692</v>
      </c>
      <c r="N336" s="22" t="s">
        <v>890</v>
      </c>
      <c r="O336" s="22" t="s">
        <v>890</v>
      </c>
      <c r="P336" s="22" t="s">
        <v>891</v>
      </c>
      <c r="Q336" s="22" t="str">
        <f t="shared" si="15"/>
        <v>Sun</v>
      </c>
      <c r="R336" t="str">
        <f t="shared" si="16"/>
        <v>Urban City-HNam</v>
      </c>
      <c r="S336" s="32" t="s">
        <v>3125</v>
      </c>
      <c r="T336" s="8">
        <f t="shared" si="17"/>
        <v>8</v>
      </c>
      <c r="U336">
        <v>641</v>
      </c>
      <c r="W336" t="s">
        <v>369</v>
      </c>
    </row>
    <row r="337" spans="1:23" hidden="1" x14ac:dyDescent="0.25">
      <c r="A337" s="21">
        <v>45530</v>
      </c>
      <c r="B337" s="21">
        <v>45530</v>
      </c>
      <c r="C337" s="22" t="s">
        <v>1097</v>
      </c>
      <c r="D337" s="22" t="s">
        <v>1103</v>
      </c>
      <c r="E337" s="22" t="s">
        <v>513</v>
      </c>
      <c r="F337" s="22" t="s">
        <v>603</v>
      </c>
      <c r="G337" s="23">
        <v>333333</v>
      </c>
      <c r="H337" s="23">
        <v>0</v>
      </c>
      <c r="I337" s="23">
        <v>43442574</v>
      </c>
      <c r="J337" s="23">
        <v>0</v>
      </c>
      <c r="K337" s="22" t="s">
        <v>1025</v>
      </c>
      <c r="L337" s="22" t="s">
        <v>1026</v>
      </c>
      <c r="M337" s="22" t="s">
        <v>692</v>
      </c>
      <c r="N337" s="22" t="s">
        <v>890</v>
      </c>
      <c r="O337" s="22" t="s">
        <v>890</v>
      </c>
      <c r="P337" s="22" t="s">
        <v>1018</v>
      </c>
      <c r="Q337" s="22" t="str">
        <f t="shared" si="15"/>
        <v>Sun</v>
      </c>
      <c r="R337" t="str">
        <f t="shared" si="16"/>
        <v>Urban City-HNam</v>
      </c>
      <c r="S337" s="32" t="s">
        <v>3125</v>
      </c>
      <c r="T337" s="8">
        <f t="shared" si="17"/>
        <v>8</v>
      </c>
      <c r="U337">
        <v>641</v>
      </c>
      <c r="W337" t="s">
        <v>369</v>
      </c>
    </row>
    <row r="338" spans="1:23" hidden="1" x14ac:dyDescent="0.25">
      <c r="A338" s="21">
        <v>45530</v>
      </c>
      <c r="B338" s="21">
        <v>45530</v>
      </c>
      <c r="C338" s="22" t="s">
        <v>1104</v>
      </c>
      <c r="D338" s="22" t="s">
        <v>1105</v>
      </c>
      <c r="E338" s="22" t="s">
        <v>513</v>
      </c>
      <c r="F338" s="22" t="s">
        <v>691</v>
      </c>
      <c r="G338" s="23">
        <v>555556</v>
      </c>
      <c r="H338" s="23">
        <v>0</v>
      </c>
      <c r="I338" s="23">
        <v>43998130</v>
      </c>
      <c r="J338" s="23">
        <v>0</v>
      </c>
      <c r="K338" s="22" t="s">
        <v>1070</v>
      </c>
      <c r="L338" s="22" t="s">
        <v>1071</v>
      </c>
      <c r="M338" s="22" t="s">
        <v>692</v>
      </c>
      <c r="N338" s="22" t="s">
        <v>890</v>
      </c>
      <c r="O338" s="22" t="s">
        <v>890</v>
      </c>
      <c r="P338" s="22" t="s">
        <v>695</v>
      </c>
      <c r="Q338" s="22" t="str">
        <f t="shared" si="15"/>
        <v>Sun</v>
      </c>
      <c r="R338" t="str">
        <f t="shared" si="16"/>
        <v>Urban City-HNam</v>
      </c>
      <c r="S338" s="32" t="s">
        <v>3125</v>
      </c>
      <c r="T338" s="8">
        <f t="shared" si="17"/>
        <v>8</v>
      </c>
      <c r="U338">
        <v>641</v>
      </c>
      <c r="W338" t="s">
        <v>369</v>
      </c>
    </row>
    <row r="339" spans="1:23" hidden="1" x14ac:dyDescent="0.25">
      <c r="A339" s="21">
        <v>45530</v>
      </c>
      <c r="B339" s="21">
        <v>45530</v>
      </c>
      <c r="C339" s="22" t="s">
        <v>1104</v>
      </c>
      <c r="D339" s="22" t="s">
        <v>1105</v>
      </c>
      <c r="E339" s="22" t="s">
        <v>513</v>
      </c>
      <c r="F339" s="22" t="s">
        <v>691</v>
      </c>
      <c r="G339" s="23">
        <v>555556</v>
      </c>
      <c r="H339" s="23">
        <v>0</v>
      </c>
      <c r="I339" s="23">
        <v>44553686</v>
      </c>
      <c r="J339" s="23">
        <v>0</v>
      </c>
      <c r="K339" s="22" t="s">
        <v>1070</v>
      </c>
      <c r="L339" s="22" t="s">
        <v>1071</v>
      </c>
      <c r="M339" s="22" t="s">
        <v>692</v>
      </c>
      <c r="N339" s="22" t="s">
        <v>890</v>
      </c>
      <c r="O339" s="22" t="s">
        <v>890</v>
      </c>
      <c r="P339" s="22" t="s">
        <v>695</v>
      </c>
      <c r="Q339" s="22" t="str">
        <f t="shared" si="15"/>
        <v>Sun</v>
      </c>
      <c r="R339" t="str">
        <f t="shared" si="16"/>
        <v>Urban City-HNam</v>
      </c>
      <c r="S339" s="32" t="s">
        <v>3125</v>
      </c>
      <c r="T339" s="8">
        <f t="shared" si="17"/>
        <v>8</v>
      </c>
      <c r="U339">
        <v>641</v>
      </c>
      <c r="W339" t="s">
        <v>369</v>
      </c>
    </row>
    <row r="340" spans="1:23" hidden="1" x14ac:dyDescent="0.25">
      <c r="A340" s="21">
        <v>45530</v>
      </c>
      <c r="B340" s="21">
        <v>45530</v>
      </c>
      <c r="C340" s="22" t="s">
        <v>1104</v>
      </c>
      <c r="D340" s="22" t="s">
        <v>1105</v>
      </c>
      <c r="E340" s="22" t="s">
        <v>513</v>
      </c>
      <c r="F340" s="22" t="s">
        <v>691</v>
      </c>
      <c r="G340" s="23">
        <v>555556</v>
      </c>
      <c r="H340" s="23">
        <v>0</v>
      </c>
      <c r="I340" s="23">
        <v>45109242</v>
      </c>
      <c r="J340" s="23">
        <v>0</v>
      </c>
      <c r="K340" s="22" t="s">
        <v>1070</v>
      </c>
      <c r="L340" s="22" t="s">
        <v>1071</v>
      </c>
      <c r="M340" s="22" t="s">
        <v>692</v>
      </c>
      <c r="N340" s="22" t="s">
        <v>890</v>
      </c>
      <c r="O340" s="22" t="s">
        <v>890</v>
      </c>
      <c r="P340" s="22" t="s">
        <v>695</v>
      </c>
      <c r="Q340" s="22" t="str">
        <f t="shared" si="15"/>
        <v>Sun</v>
      </c>
      <c r="R340" t="str">
        <f t="shared" si="16"/>
        <v>Urban City-HNam</v>
      </c>
      <c r="S340" s="32" t="s">
        <v>3125</v>
      </c>
      <c r="T340" s="8">
        <f t="shared" si="17"/>
        <v>8</v>
      </c>
      <c r="U340">
        <v>641</v>
      </c>
      <c r="W340" t="s">
        <v>369</v>
      </c>
    </row>
    <row r="341" spans="1:23" hidden="1" x14ac:dyDescent="0.25">
      <c r="A341" s="21">
        <v>45530</v>
      </c>
      <c r="B341" s="21">
        <v>45530</v>
      </c>
      <c r="C341" s="22" t="s">
        <v>1104</v>
      </c>
      <c r="D341" s="22" t="s">
        <v>1105</v>
      </c>
      <c r="E341" s="22" t="s">
        <v>513</v>
      </c>
      <c r="F341" s="22" t="s">
        <v>691</v>
      </c>
      <c r="G341" s="23">
        <v>555556</v>
      </c>
      <c r="H341" s="23">
        <v>0</v>
      </c>
      <c r="I341" s="23">
        <v>45664798</v>
      </c>
      <c r="J341" s="23">
        <v>0</v>
      </c>
      <c r="K341" s="22" t="s">
        <v>1070</v>
      </c>
      <c r="L341" s="22" t="s">
        <v>1071</v>
      </c>
      <c r="M341" s="22" t="s">
        <v>692</v>
      </c>
      <c r="N341" s="22" t="s">
        <v>890</v>
      </c>
      <c r="O341" s="22" t="s">
        <v>890</v>
      </c>
      <c r="P341" s="22" t="s">
        <v>695</v>
      </c>
      <c r="Q341" s="22" t="str">
        <f t="shared" si="15"/>
        <v>Sun</v>
      </c>
      <c r="R341" t="str">
        <f t="shared" si="16"/>
        <v>Urban City-HNam</v>
      </c>
      <c r="S341" s="32" t="s">
        <v>3125</v>
      </c>
      <c r="T341" s="8">
        <f t="shared" si="17"/>
        <v>8</v>
      </c>
      <c r="U341">
        <v>641</v>
      </c>
      <c r="W341" t="s">
        <v>369</v>
      </c>
    </row>
    <row r="342" spans="1:23" hidden="1" x14ac:dyDescent="0.25">
      <c r="A342" s="21">
        <v>45530</v>
      </c>
      <c r="B342" s="21">
        <v>45530</v>
      </c>
      <c r="C342" s="22" t="s">
        <v>1106</v>
      </c>
      <c r="D342" s="22" t="s">
        <v>1107</v>
      </c>
      <c r="E342" s="22" t="s">
        <v>513</v>
      </c>
      <c r="F342" s="22" t="s">
        <v>691</v>
      </c>
      <c r="G342" s="23">
        <v>555556</v>
      </c>
      <c r="H342" s="23">
        <v>0</v>
      </c>
      <c r="I342" s="23">
        <v>46220354</v>
      </c>
      <c r="J342" s="23">
        <v>0</v>
      </c>
      <c r="K342" s="22" t="s">
        <v>1108</v>
      </c>
      <c r="L342" s="22" t="s">
        <v>1109</v>
      </c>
      <c r="M342" s="22" t="s">
        <v>692</v>
      </c>
      <c r="N342" s="22" t="s">
        <v>890</v>
      </c>
      <c r="O342" s="22" t="s">
        <v>890</v>
      </c>
      <c r="P342" s="22" t="s">
        <v>695</v>
      </c>
      <c r="Q342" s="22" t="str">
        <f t="shared" si="15"/>
        <v>Sun</v>
      </c>
      <c r="R342" t="str">
        <f t="shared" si="16"/>
        <v>Urban City-HNam</v>
      </c>
      <c r="S342" s="32" t="s">
        <v>3125</v>
      </c>
      <c r="T342" s="8">
        <f t="shared" si="17"/>
        <v>8</v>
      </c>
      <c r="U342">
        <v>641</v>
      </c>
      <c r="W342" t="s">
        <v>369</v>
      </c>
    </row>
    <row r="343" spans="1:23" hidden="1" x14ac:dyDescent="0.25">
      <c r="A343" s="21">
        <v>45530</v>
      </c>
      <c r="B343" s="21">
        <v>45530</v>
      </c>
      <c r="C343" s="22" t="s">
        <v>1106</v>
      </c>
      <c r="D343" s="22" t="s">
        <v>1102</v>
      </c>
      <c r="E343" s="22" t="s">
        <v>513</v>
      </c>
      <c r="F343" s="22" t="s">
        <v>691</v>
      </c>
      <c r="G343" s="23">
        <v>555556</v>
      </c>
      <c r="H343" s="23">
        <v>0</v>
      </c>
      <c r="I343" s="23">
        <v>46775910</v>
      </c>
      <c r="J343" s="23">
        <v>0</v>
      </c>
      <c r="K343" s="22" t="s">
        <v>978</v>
      </c>
      <c r="L343" s="22" t="s">
        <v>979</v>
      </c>
      <c r="M343" s="22" t="s">
        <v>692</v>
      </c>
      <c r="N343" s="22" t="s">
        <v>890</v>
      </c>
      <c r="O343" s="22" t="s">
        <v>890</v>
      </c>
      <c r="P343" s="22" t="s">
        <v>695</v>
      </c>
      <c r="Q343" s="22" t="str">
        <f t="shared" si="15"/>
        <v>Sun</v>
      </c>
      <c r="R343" t="str">
        <f t="shared" si="16"/>
        <v>Urban City-HNam</v>
      </c>
      <c r="S343" s="32" t="s">
        <v>3125</v>
      </c>
      <c r="T343" s="8">
        <f t="shared" si="17"/>
        <v>8</v>
      </c>
      <c r="U343">
        <v>641</v>
      </c>
      <c r="W343" t="s">
        <v>369</v>
      </c>
    </row>
    <row r="344" spans="1:23" hidden="1" x14ac:dyDescent="0.25">
      <c r="A344" s="21">
        <v>45530</v>
      </c>
      <c r="B344" s="21">
        <v>45530</v>
      </c>
      <c r="C344" s="22" t="s">
        <v>1106</v>
      </c>
      <c r="D344" s="22" t="s">
        <v>1102</v>
      </c>
      <c r="E344" s="22" t="s">
        <v>513</v>
      </c>
      <c r="F344" s="22" t="s">
        <v>691</v>
      </c>
      <c r="G344" s="23">
        <v>333333</v>
      </c>
      <c r="H344" s="23">
        <v>0</v>
      </c>
      <c r="I344" s="23">
        <v>47109243</v>
      </c>
      <c r="J344" s="23">
        <v>0</v>
      </c>
      <c r="K344" s="22" t="s">
        <v>978</v>
      </c>
      <c r="L344" s="22" t="s">
        <v>979</v>
      </c>
      <c r="M344" s="22" t="s">
        <v>692</v>
      </c>
      <c r="N344" s="22" t="s">
        <v>890</v>
      </c>
      <c r="O344" s="22" t="s">
        <v>890</v>
      </c>
      <c r="P344" s="22" t="s">
        <v>695</v>
      </c>
      <c r="Q344" s="22" t="str">
        <f t="shared" si="15"/>
        <v>Sun</v>
      </c>
      <c r="R344" t="str">
        <f t="shared" si="16"/>
        <v>Urban City-HNam</v>
      </c>
      <c r="S344" s="32" t="s">
        <v>3125</v>
      </c>
      <c r="T344" s="8">
        <f t="shared" si="17"/>
        <v>8</v>
      </c>
      <c r="U344">
        <v>641</v>
      </c>
      <c r="W344" t="s">
        <v>369</v>
      </c>
    </row>
    <row r="345" spans="1:23" hidden="1" x14ac:dyDescent="0.25">
      <c r="A345" s="21">
        <v>45530</v>
      </c>
      <c r="B345" s="21">
        <v>45530</v>
      </c>
      <c r="C345" s="22" t="s">
        <v>1106</v>
      </c>
      <c r="D345" s="22" t="s">
        <v>1102</v>
      </c>
      <c r="E345" s="22" t="s">
        <v>513</v>
      </c>
      <c r="F345" s="22" t="s">
        <v>691</v>
      </c>
      <c r="G345" s="23">
        <v>555556</v>
      </c>
      <c r="H345" s="23">
        <v>0</v>
      </c>
      <c r="I345" s="23">
        <v>47664799</v>
      </c>
      <c r="J345" s="23">
        <v>0</v>
      </c>
      <c r="K345" s="22" t="s">
        <v>978</v>
      </c>
      <c r="L345" s="22" t="s">
        <v>979</v>
      </c>
      <c r="M345" s="22" t="s">
        <v>692</v>
      </c>
      <c r="N345" s="22" t="s">
        <v>890</v>
      </c>
      <c r="O345" s="22" t="s">
        <v>890</v>
      </c>
      <c r="P345" s="22" t="s">
        <v>695</v>
      </c>
      <c r="Q345" s="22" t="str">
        <f t="shared" si="15"/>
        <v>Sun</v>
      </c>
      <c r="R345" t="str">
        <f t="shared" si="16"/>
        <v>Urban City-HNam</v>
      </c>
      <c r="S345" s="32" t="s">
        <v>3125</v>
      </c>
      <c r="T345" s="8">
        <f t="shared" si="17"/>
        <v>8</v>
      </c>
      <c r="U345">
        <v>641</v>
      </c>
      <c r="W345" t="s">
        <v>369</v>
      </c>
    </row>
    <row r="346" spans="1:23" hidden="1" x14ac:dyDescent="0.25">
      <c r="A346" s="21">
        <v>45530</v>
      </c>
      <c r="B346" s="21">
        <v>45530</v>
      </c>
      <c r="C346" s="22" t="s">
        <v>1106</v>
      </c>
      <c r="D346" s="22" t="s">
        <v>1110</v>
      </c>
      <c r="E346" s="22" t="s">
        <v>513</v>
      </c>
      <c r="F346" s="22" t="s">
        <v>691</v>
      </c>
      <c r="G346" s="23">
        <v>333333</v>
      </c>
      <c r="H346" s="23">
        <v>0</v>
      </c>
      <c r="I346" s="23">
        <v>47998132</v>
      </c>
      <c r="J346" s="23">
        <v>0</v>
      </c>
      <c r="K346" s="22" t="s">
        <v>1061</v>
      </c>
      <c r="L346" s="22" t="s">
        <v>1062</v>
      </c>
      <c r="M346" s="22" t="s">
        <v>692</v>
      </c>
      <c r="N346" s="22" t="s">
        <v>890</v>
      </c>
      <c r="O346" s="22" t="s">
        <v>890</v>
      </c>
      <c r="P346" s="22" t="s">
        <v>695</v>
      </c>
      <c r="Q346" s="22" t="str">
        <f t="shared" si="15"/>
        <v>Sun</v>
      </c>
      <c r="R346" t="str">
        <f t="shared" si="16"/>
        <v>Urban City-HNam</v>
      </c>
      <c r="S346" s="32" t="s">
        <v>3125</v>
      </c>
      <c r="T346" s="8">
        <f t="shared" si="17"/>
        <v>8</v>
      </c>
      <c r="U346">
        <v>641</v>
      </c>
      <c r="W346" t="s">
        <v>369</v>
      </c>
    </row>
    <row r="347" spans="1:23" hidden="1" x14ac:dyDescent="0.25">
      <c r="A347" s="21">
        <v>45530</v>
      </c>
      <c r="B347" s="21">
        <v>45530</v>
      </c>
      <c r="C347" s="22" t="s">
        <v>1106</v>
      </c>
      <c r="D347" s="22" t="s">
        <v>1111</v>
      </c>
      <c r="E347" s="22" t="s">
        <v>513</v>
      </c>
      <c r="F347" s="22" t="s">
        <v>691</v>
      </c>
      <c r="G347" s="23">
        <v>277778</v>
      </c>
      <c r="H347" s="23">
        <v>0</v>
      </c>
      <c r="I347" s="23">
        <v>48275910</v>
      </c>
      <c r="J347" s="23">
        <v>0</v>
      </c>
      <c r="K347" s="22" t="s">
        <v>943</v>
      </c>
      <c r="L347" s="22" t="s">
        <v>944</v>
      </c>
      <c r="M347" s="22" t="s">
        <v>692</v>
      </c>
      <c r="N347" s="22" t="s">
        <v>890</v>
      </c>
      <c r="O347" s="22" t="s">
        <v>890</v>
      </c>
      <c r="P347" s="22" t="s">
        <v>695</v>
      </c>
      <c r="Q347" s="22" t="str">
        <f t="shared" si="15"/>
        <v>Sun</v>
      </c>
      <c r="R347" t="str">
        <f t="shared" si="16"/>
        <v>Urban City-HNam</v>
      </c>
      <c r="S347" s="32" t="s">
        <v>3125</v>
      </c>
      <c r="T347" s="8">
        <f t="shared" si="17"/>
        <v>8</v>
      </c>
      <c r="U347">
        <v>641</v>
      </c>
      <c r="W347" t="s">
        <v>369</v>
      </c>
    </row>
    <row r="348" spans="1:23" hidden="1" x14ac:dyDescent="0.25">
      <c r="A348" s="21">
        <v>45530</v>
      </c>
      <c r="B348" s="21">
        <v>45530</v>
      </c>
      <c r="C348" s="22" t="s">
        <v>1106</v>
      </c>
      <c r="D348" s="22" t="s">
        <v>1103</v>
      </c>
      <c r="E348" s="22" t="s">
        <v>513</v>
      </c>
      <c r="F348" s="22" t="s">
        <v>691</v>
      </c>
      <c r="G348" s="23">
        <v>277778</v>
      </c>
      <c r="H348" s="23">
        <v>0</v>
      </c>
      <c r="I348" s="23">
        <v>48553688</v>
      </c>
      <c r="J348" s="23">
        <v>0</v>
      </c>
      <c r="K348" s="22" t="s">
        <v>1025</v>
      </c>
      <c r="L348" s="22" t="s">
        <v>1026</v>
      </c>
      <c r="M348" s="22" t="s">
        <v>692</v>
      </c>
      <c r="N348" s="22" t="s">
        <v>890</v>
      </c>
      <c r="O348" s="22" t="s">
        <v>890</v>
      </c>
      <c r="P348" s="22" t="s">
        <v>695</v>
      </c>
      <c r="Q348" s="22" t="str">
        <f t="shared" si="15"/>
        <v>Sun</v>
      </c>
      <c r="R348" t="str">
        <f t="shared" si="16"/>
        <v>Urban City-HNam</v>
      </c>
      <c r="S348" s="32" t="s">
        <v>3125</v>
      </c>
      <c r="T348" s="8">
        <f t="shared" si="17"/>
        <v>8</v>
      </c>
      <c r="U348">
        <v>641</v>
      </c>
      <c r="W348" t="s">
        <v>369</v>
      </c>
    </row>
    <row r="349" spans="1:23" hidden="1" x14ac:dyDescent="0.25">
      <c r="A349" s="21">
        <v>45530</v>
      </c>
      <c r="B349" s="21">
        <v>45530</v>
      </c>
      <c r="C349" s="22" t="s">
        <v>1106</v>
      </c>
      <c r="D349" s="22" t="s">
        <v>1112</v>
      </c>
      <c r="E349" s="22" t="s">
        <v>513</v>
      </c>
      <c r="F349" s="22" t="s">
        <v>691</v>
      </c>
      <c r="G349" s="23">
        <v>555556</v>
      </c>
      <c r="H349" s="23">
        <v>0</v>
      </c>
      <c r="I349" s="23">
        <v>49109244</v>
      </c>
      <c r="J349" s="23">
        <v>0</v>
      </c>
      <c r="K349" s="22" t="s">
        <v>1064</v>
      </c>
      <c r="L349" s="22" t="s">
        <v>1065</v>
      </c>
      <c r="M349" s="22" t="s">
        <v>692</v>
      </c>
      <c r="N349" s="22" t="s">
        <v>890</v>
      </c>
      <c r="O349" s="22" t="s">
        <v>890</v>
      </c>
      <c r="P349" s="22" t="s">
        <v>695</v>
      </c>
      <c r="Q349" s="22" t="str">
        <f t="shared" si="15"/>
        <v>Sun</v>
      </c>
      <c r="R349" t="str">
        <f t="shared" si="16"/>
        <v>Urban City-HNam</v>
      </c>
      <c r="S349" s="32" t="s">
        <v>3125</v>
      </c>
      <c r="T349" s="8">
        <f t="shared" si="17"/>
        <v>8</v>
      </c>
      <c r="U349">
        <v>641</v>
      </c>
      <c r="W349" t="s">
        <v>369</v>
      </c>
    </row>
    <row r="350" spans="1:23" hidden="1" x14ac:dyDescent="0.25">
      <c r="A350" s="21">
        <v>45530</v>
      </c>
      <c r="B350" s="21">
        <v>45530</v>
      </c>
      <c r="C350" s="22" t="s">
        <v>1106</v>
      </c>
      <c r="D350" s="22" t="s">
        <v>1112</v>
      </c>
      <c r="E350" s="22" t="s">
        <v>513</v>
      </c>
      <c r="F350" s="22" t="s">
        <v>691</v>
      </c>
      <c r="G350" s="23">
        <v>555556</v>
      </c>
      <c r="H350" s="23">
        <v>0</v>
      </c>
      <c r="I350" s="23">
        <v>49664800</v>
      </c>
      <c r="J350" s="23">
        <v>0</v>
      </c>
      <c r="K350" s="22" t="s">
        <v>1064</v>
      </c>
      <c r="L350" s="22" t="s">
        <v>1065</v>
      </c>
      <c r="M350" s="22" t="s">
        <v>692</v>
      </c>
      <c r="N350" s="22" t="s">
        <v>890</v>
      </c>
      <c r="O350" s="22" t="s">
        <v>890</v>
      </c>
      <c r="P350" s="22" t="s">
        <v>695</v>
      </c>
      <c r="Q350" s="22" t="str">
        <f t="shared" si="15"/>
        <v>Sun</v>
      </c>
      <c r="R350" t="str">
        <f t="shared" si="16"/>
        <v>Urban City-HNam</v>
      </c>
      <c r="S350" s="32" t="s">
        <v>3125</v>
      </c>
      <c r="T350" s="8">
        <f t="shared" si="17"/>
        <v>8</v>
      </c>
      <c r="U350">
        <v>641</v>
      </c>
      <c r="W350" t="s">
        <v>369</v>
      </c>
    </row>
    <row r="351" spans="1:23" hidden="1" x14ac:dyDescent="0.25">
      <c r="A351" s="21">
        <v>45530</v>
      </c>
      <c r="B351" s="21">
        <v>45530</v>
      </c>
      <c r="C351" s="22" t="s">
        <v>1106</v>
      </c>
      <c r="D351" s="22" t="s">
        <v>1113</v>
      </c>
      <c r="E351" s="22" t="s">
        <v>513</v>
      </c>
      <c r="F351" s="22" t="s">
        <v>691</v>
      </c>
      <c r="G351" s="23">
        <v>555556</v>
      </c>
      <c r="H351" s="23">
        <v>0</v>
      </c>
      <c r="I351" s="23">
        <v>50220356</v>
      </c>
      <c r="J351" s="23">
        <v>0</v>
      </c>
      <c r="K351" s="22" t="s">
        <v>1051</v>
      </c>
      <c r="L351" s="22" t="s">
        <v>1052</v>
      </c>
      <c r="M351" s="22" t="s">
        <v>692</v>
      </c>
      <c r="N351" s="22" t="s">
        <v>890</v>
      </c>
      <c r="O351" s="22" t="s">
        <v>890</v>
      </c>
      <c r="P351" s="22" t="s">
        <v>695</v>
      </c>
      <c r="Q351" s="22" t="str">
        <f t="shared" si="15"/>
        <v>Sun</v>
      </c>
      <c r="R351" t="str">
        <f t="shared" si="16"/>
        <v>Urban City-HNam</v>
      </c>
      <c r="S351" s="32" t="s">
        <v>3125</v>
      </c>
      <c r="T351" s="8">
        <f t="shared" si="17"/>
        <v>8</v>
      </c>
      <c r="U351">
        <v>641</v>
      </c>
      <c r="W351" t="s">
        <v>369</v>
      </c>
    </row>
    <row r="352" spans="1:23" hidden="1" x14ac:dyDescent="0.25">
      <c r="A352" s="21">
        <v>45530</v>
      </c>
      <c r="B352" s="21">
        <v>45530</v>
      </c>
      <c r="C352" s="22" t="s">
        <v>1106</v>
      </c>
      <c r="D352" s="22" t="s">
        <v>1113</v>
      </c>
      <c r="E352" s="22" t="s">
        <v>513</v>
      </c>
      <c r="F352" s="22" t="s">
        <v>691</v>
      </c>
      <c r="G352" s="23">
        <v>333333</v>
      </c>
      <c r="H352" s="23">
        <v>0</v>
      </c>
      <c r="I352" s="23">
        <v>50553689</v>
      </c>
      <c r="J352" s="23">
        <v>0</v>
      </c>
      <c r="K352" s="22" t="s">
        <v>1051</v>
      </c>
      <c r="L352" s="22" t="s">
        <v>1052</v>
      </c>
      <c r="M352" s="22" t="s">
        <v>692</v>
      </c>
      <c r="N352" s="22" t="s">
        <v>890</v>
      </c>
      <c r="O352" s="22" t="s">
        <v>890</v>
      </c>
      <c r="P352" s="22" t="s">
        <v>695</v>
      </c>
      <c r="Q352" s="22" t="str">
        <f t="shared" si="15"/>
        <v>Sun</v>
      </c>
      <c r="R352" t="str">
        <f t="shared" si="16"/>
        <v>Urban City-HNam</v>
      </c>
      <c r="S352" s="32" t="s">
        <v>3125</v>
      </c>
      <c r="T352" s="8">
        <f t="shared" si="17"/>
        <v>8</v>
      </c>
      <c r="U352">
        <v>641</v>
      </c>
      <c r="W352" t="s">
        <v>369</v>
      </c>
    </row>
    <row r="353" spans="1:23" hidden="1" x14ac:dyDescent="0.25">
      <c r="A353" s="21">
        <v>45530</v>
      </c>
      <c r="B353" s="21">
        <v>45530</v>
      </c>
      <c r="C353" s="22" t="s">
        <v>1106</v>
      </c>
      <c r="D353" s="22" t="s">
        <v>1114</v>
      </c>
      <c r="E353" s="22" t="s">
        <v>513</v>
      </c>
      <c r="F353" s="22" t="s">
        <v>691</v>
      </c>
      <c r="G353" s="23">
        <v>333333</v>
      </c>
      <c r="H353" s="23">
        <v>0</v>
      </c>
      <c r="I353" s="23">
        <v>50887022</v>
      </c>
      <c r="J353" s="23">
        <v>0</v>
      </c>
      <c r="K353" s="22" t="s">
        <v>1115</v>
      </c>
      <c r="L353" s="22" t="s">
        <v>1116</v>
      </c>
      <c r="M353" s="22" t="s">
        <v>692</v>
      </c>
      <c r="N353" s="22" t="s">
        <v>890</v>
      </c>
      <c r="O353" s="22" t="s">
        <v>890</v>
      </c>
      <c r="P353" s="22" t="s">
        <v>695</v>
      </c>
      <c r="Q353" s="22" t="str">
        <f t="shared" si="15"/>
        <v>Sun</v>
      </c>
      <c r="R353" t="str">
        <f t="shared" si="16"/>
        <v>Urban City-HNam</v>
      </c>
      <c r="S353" s="32" t="s">
        <v>3125</v>
      </c>
      <c r="T353" s="8">
        <f t="shared" si="17"/>
        <v>8</v>
      </c>
      <c r="U353">
        <v>641</v>
      </c>
      <c r="W353" t="s">
        <v>369</v>
      </c>
    </row>
    <row r="354" spans="1:23" hidden="1" x14ac:dyDescent="0.25">
      <c r="A354" s="21">
        <v>45530</v>
      </c>
      <c r="B354" s="21">
        <v>45530</v>
      </c>
      <c r="C354" s="22" t="s">
        <v>1106</v>
      </c>
      <c r="D354" s="22" t="s">
        <v>1101</v>
      </c>
      <c r="E354" s="22" t="s">
        <v>513</v>
      </c>
      <c r="F354" s="22" t="s">
        <v>691</v>
      </c>
      <c r="G354" s="23">
        <v>333333</v>
      </c>
      <c r="H354" s="23">
        <v>0</v>
      </c>
      <c r="I354" s="23">
        <v>51220355</v>
      </c>
      <c r="J354" s="23">
        <v>0</v>
      </c>
      <c r="K354" s="22" t="s">
        <v>904</v>
      </c>
      <c r="L354" s="22" t="s">
        <v>905</v>
      </c>
      <c r="M354" s="22" t="s">
        <v>692</v>
      </c>
      <c r="N354" s="22" t="s">
        <v>890</v>
      </c>
      <c r="O354" s="22" t="s">
        <v>890</v>
      </c>
      <c r="P354" s="22" t="s">
        <v>695</v>
      </c>
      <c r="Q354" s="22" t="str">
        <f t="shared" si="15"/>
        <v>Sun</v>
      </c>
      <c r="R354" t="str">
        <f t="shared" si="16"/>
        <v>Urban City-HNam</v>
      </c>
      <c r="S354" s="32" t="s">
        <v>3125</v>
      </c>
      <c r="T354" s="8">
        <f t="shared" si="17"/>
        <v>8</v>
      </c>
      <c r="U354">
        <v>641</v>
      </c>
      <c r="W354" t="s">
        <v>369</v>
      </c>
    </row>
    <row r="355" spans="1:23" hidden="1" x14ac:dyDescent="0.25">
      <c r="A355" s="21">
        <v>45530</v>
      </c>
      <c r="B355" s="21">
        <v>45530</v>
      </c>
      <c r="C355" s="22" t="s">
        <v>1106</v>
      </c>
      <c r="D355" s="22" t="s">
        <v>1117</v>
      </c>
      <c r="E355" s="22" t="s">
        <v>513</v>
      </c>
      <c r="F355" s="22" t="s">
        <v>691</v>
      </c>
      <c r="G355" s="23">
        <v>333333</v>
      </c>
      <c r="H355" s="23">
        <v>0</v>
      </c>
      <c r="I355" s="23">
        <v>51553688</v>
      </c>
      <c r="J355" s="23">
        <v>0</v>
      </c>
      <c r="K355" s="22" t="s">
        <v>1118</v>
      </c>
      <c r="L355" s="22" t="s">
        <v>1119</v>
      </c>
      <c r="M355" s="22" t="s">
        <v>692</v>
      </c>
      <c r="N355" s="22" t="s">
        <v>890</v>
      </c>
      <c r="O355" s="22" t="s">
        <v>890</v>
      </c>
      <c r="P355" s="22" t="s">
        <v>695</v>
      </c>
      <c r="Q355" s="22" t="str">
        <f t="shared" si="15"/>
        <v>Sun</v>
      </c>
      <c r="R355" t="str">
        <f t="shared" si="16"/>
        <v>Urban City-HNam</v>
      </c>
      <c r="S355" s="32" t="s">
        <v>3125</v>
      </c>
      <c r="T355" s="8">
        <f t="shared" si="17"/>
        <v>8</v>
      </c>
      <c r="U355">
        <v>641</v>
      </c>
      <c r="W355" t="s">
        <v>369</v>
      </c>
    </row>
    <row r="356" spans="1:23" hidden="1" x14ac:dyDescent="0.25">
      <c r="A356" s="21">
        <v>45530</v>
      </c>
      <c r="B356" s="21">
        <v>45530</v>
      </c>
      <c r="C356" s="22" t="s">
        <v>1106</v>
      </c>
      <c r="D356" s="22" t="s">
        <v>1101</v>
      </c>
      <c r="E356" s="22" t="s">
        <v>513</v>
      </c>
      <c r="F356" s="22" t="s">
        <v>691</v>
      </c>
      <c r="G356" s="23">
        <v>333333</v>
      </c>
      <c r="H356" s="23">
        <v>0</v>
      </c>
      <c r="I356" s="23">
        <v>51887021</v>
      </c>
      <c r="J356" s="23">
        <v>0</v>
      </c>
      <c r="K356" s="22" t="s">
        <v>904</v>
      </c>
      <c r="L356" s="22" t="s">
        <v>905</v>
      </c>
      <c r="M356" s="22" t="s">
        <v>692</v>
      </c>
      <c r="N356" s="22" t="s">
        <v>890</v>
      </c>
      <c r="O356" s="22" t="s">
        <v>890</v>
      </c>
      <c r="P356" s="22" t="s">
        <v>695</v>
      </c>
      <c r="Q356" s="22" t="str">
        <f t="shared" si="15"/>
        <v>Sun</v>
      </c>
      <c r="R356" t="str">
        <f t="shared" si="16"/>
        <v>Urban City-HNam</v>
      </c>
      <c r="S356" s="32" t="s">
        <v>3125</v>
      </c>
      <c r="T356" s="8">
        <f t="shared" si="17"/>
        <v>8</v>
      </c>
      <c r="U356">
        <v>641</v>
      </c>
      <c r="W356" t="s">
        <v>369</v>
      </c>
    </row>
    <row r="357" spans="1:23" hidden="1" x14ac:dyDescent="0.25">
      <c r="A357" s="21">
        <v>45530</v>
      </c>
      <c r="B357" s="21">
        <v>45530</v>
      </c>
      <c r="C357" s="22" t="s">
        <v>1106</v>
      </c>
      <c r="D357" s="22" t="s">
        <v>1101</v>
      </c>
      <c r="E357" s="22" t="s">
        <v>513</v>
      </c>
      <c r="F357" s="22" t="s">
        <v>691</v>
      </c>
      <c r="G357" s="23">
        <v>555556</v>
      </c>
      <c r="H357" s="23">
        <v>0</v>
      </c>
      <c r="I357" s="23">
        <v>52442577</v>
      </c>
      <c r="J357" s="23">
        <v>0</v>
      </c>
      <c r="K357" s="22" t="s">
        <v>904</v>
      </c>
      <c r="L357" s="22" t="s">
        <v>905</v>
      </c>
      <c r="M357" s="22" t="s">
        <v>692</v>
      </c>
      <c r="N357" s="22" t="s">
        <v>890</v>
      </c>
      <c r="O357" s="22" t="s">
        <v>890</v>
      </c>
      <c r="P357" s="22" t="s">
        <v>695</v>
      </c>
      <c r="Q357" s="22" t="str">
        <f t="shared" si="15"/>
        <v>Sun</v>
      </c>
      <c r="R357" t="str">
        <f t="shared" si="16"/>
        <v>Urban City-HNam</v>
      </c>
      <c r="S357" s="32" t="s">
        <v>3125</v>
      </c>
      <c r="T357" s="8">
        <f t="shared" si="17"/>
        <v>8</v>
      </c>
      <c r="U357">
        <v>641</v>
      </c>
      <c r="W357" t="s">
        <v>369</v>
      </c>
    </row>
    <row r="358" spans="1:23" hidden="1" x14ac:dyDescent="0.25">
      <c r="A358" s="21">
        <v>45530</v>
      </c>
      <c r="B358" s="21">
        <v>45530</v>
      </c>
      <c r="C358" s="22" t="s">
        <v>1120</v>
      </c>
      <c r="D358" s="22" t="s">
        <v>1121</v>
      </c>
      <c r="E358" s="22" t="s">
        <v>513</v>
      </c>
      <c r="F358" s="22" t="s">
        <v>691</v>
      </c>
      <c r="G358" s="23">
        <v>555556</v>
      </c>
      <c r="H358" s="23">
        <v>0</v>
      </c>
      <c r="I358" s="23">
        <v>52998133</v>
      </c>
      <c r="J358" s="23">
        <v>0</v>
      </c>
      <c r="K358" s="22" t="s">
        <v>736</v>
      </c>
      <c r="L358" s="22" t="s">
        <v>737</v>
      </c>
      <c r="M358" s="22" t="s">
        <v>692</v>
      </c>
      <c r="N358" s="22" t="s">
        <v>839</v>
      </c>
      <c r="O358" s="22" t="s">
        <v>840</v>
      </c>
      <c r="P358" s="22" t="s">
        <v>734</v>
      </c>
      <c r="Q358" s="22" t="str">
        <f t="shared" si="15"/>
        <v>TBK</v>
      </c>
      <c r="R358" t="str">
        <f t="shared" si="16"/>
        <v>Symphony</v>
      </c>
      <c r="S358" s="32" t="s">
        <v>3125</v>
      </c>
      <c r="T358" s="8">
        <f t="shared" si="17"/>
        <v>8</v>
      </c>
      <c r="U358">
        <v>641</v>
      </c>
      <c r="W358" t="s">
        <v>369</v>
      </c>
    </row>
    <row r="359" spans="1:23" hidden="1" x14ac:dyDescent="0.25">
      <c r="A359" s="21">
        <v>45531</v>
      </c>
      <c r="B359" s="21">
        <v>45531</v>
      </c>
      <c r="C359" s="22" t="s">
        <v>1122</v>
      </c>
      <c r="D359" s="22" t="s">
        <v>1075</v>
      </c>
      <c r="E359" s="22" t="s">
        <v>513</v>
      </c>
      <c r="F359" s="22" t="s">
        <v>691</v>
      </c>
      <c r="G359" s="23">
        <v>555556</v>
      </c>
      <c r="H359" s="23">
        <v>0</v>
      </c>
      <c r="I359" s="23">
        <v>53553689</v>
      </c>
      <c r="J359" s="23">
        <v>0</v>
      </c>
      <c r="K359" s="22" t="s">
        <v>993</v>
      </c>
      <c r="L359" s="22" t="s">
        <v>994</v>
      </c>
      <c r="M359" s="22" t="s">
        <v>692</v>
      </c>
      <c r="N359" s="22" t="s">
        <v>1012</v>
      </c>
      <c r="O359" s="22" t="s">
        <v>1013</v>
      </c>
      <c r="P359" s="22" t="s">
        <v>695</v>
      </c>
      <c r="Q359" s="22" t="str">
        <f t="shared" si="15"/>
        <v>TBK</v>
      </c>
      <c r="R359" t="str">
        <f t="shared" si="16"/>
        <v>GS5_TheMiami</v>
      </c>
      <c r="S359" s="32" t="s">
        <v>3125</v>
      </c>
      <c r="T359" s="8">
        <f t="shared" si="17"/>
        <v>8</v>
      </c>
      <c r="U359">
        <v>641</v>
      </c>
      <c r="W359" t="s">
        <v>369</v>
      </c>
    </row>
    <row r="360" spans="1:23" hidden="1" x14ac:dyDescent="0.25">
      <c r="A360" s="21">
        <v>45531</v>
      </c>
      <c r="B360" s="21">
        <v>45531</v>
      </c>
      <c r="C360" s="22" t="s">
        <v>1122</v>
      </c>
      <c r="D360" s="22" t="s">
        <v>1075</v>
      </c>
      <c r="E360" s="22" t="s">
        <v>513</v>
      </c>
      <c r="F360" s="22" t="s">
        <v>691</v>
      </c>
      <c r="G360" s="23">
        <v>277778</v>
      </c>
      <c r="H360" s="23">
        <v>0</v>
      </c>
      <c r="I360" s="23">
        <v>53831467</v>
      </c>
      <c r="J360" s="23">
        <v>0</v>
      </c>
      <c r="K360" s="22" t="s">
        <v>993</v>
      </c>
      <c r="L360" s="22" t="s">
        <v>994</v>
      </c>
      <c r="M360" s="22" t="s">
        <v>692</v>
      </c>
      <c r="N360" s="22" t="s">
        <v>1012</v>
      </c>
      <c r="O360" s="22" t="s">
        <v>1013</v>
      </c>
      <c r="P360" s="22" t="s">
        <v>695</v>
      </c>
      <c r="Q360" s="22" t="str">
        <f t="shared" si="15"/>
        <v>TBK</v>
      </c>
      <c r="R360" t="str">
        <f t="shared" si="16"/>
        <v>GS5_TheMiami</v>
      </c>
      <c r="S360" s="32" t="s">
        <v>3125</v>
      </c>
      <c r="T360" s="8">
        <f t="shared" si="17"/>
        <v>8</v>
      </c>
      <c r="U360">
        <v>641</v>
      </c>
      <c r="W360" t="s">
        <v>369</v>
      </c>
    </row>
    <row r="361" spans="1:23" hidden="1" x14ac:dyDescent="0.25">
      <c r="A361" s="21">
        <v>45531</v>
      </c>
      <c r="B361" s="21">
        <v>45531</v>
      </c>
      <c r="C361" s="22" t="s">
        <v>1122</v>
      </c>
      <c r="D361" s="22" t="s">
        <v>1077</v>
      </c>
      <c r="E361" s="22" t="s">
        <v>513</v>
      </c>
      <c r="F361" s="22" t="s">
        <v>691</v>
      </c>
      <c r="G361" s="23">
        <v>277778</v>
      </c>
      <c r="H361" s="23">
        <v>0</v>
      </c>
      <c r="I361" s="23">
        <v>54109245</v>
      </c>
      <c r="J361" s="23">
        <v>0</v>
      </c>
      <c r="K361" s="22" t="s">
        <v>996</v>
      </c>
      <c r="L361" s="22" t="s">
        <v>997</v>
      </c>
      <c r="M361" s="22" t="s">
        <v>692</v>
      </c>
      <c r="N361" s="22" t="s">
        <v>1012</v>
      </c>
      <c r="O361" s="22" t="s">
        <v>1013</v>
      </c>
      <c r="P361" s="22" t="s">
        <v>695</v>
      </c>
      <c r="Q361" s="22" t="str">
        <f t="shared" si="15"/>
        <v>TBK</v>
      </c>
      <c r="R361" t="str">
        <f t="shared" si="16"/>
        <v>GS5_TheMiami</v>
      </c>
      <c r="S361" s="32" t="s">
        <v>3125</v>
      </c>
      <c r="T361" s="8">
        <f t="shared" si="17"/>
        <v>8</v>
      </c>
      <c r="U361">
        <v>641</v>
      </c>
      <c r="W361" t="s">
        <v>369</v>
      </c>
    </row>
    <row r="362" spans="1:23" hidden="1" x14ac:dyDescent="0.25">
      <c r="A362" s="21">
        <v>45531</v>
      </c>
      <c r="B362" s="21">
        <v>45531</v>
      </c>
      <c r="C362" s="22" t="s">
        <v>1122</v>
      </c>
      <c r="D362" s="22" t="s">
        <v>1075</v>
      </c>
      <c r="E362" s="22" t="s">
        <v>513</v>
      </c>
      <c r="F362" s="22" t="s">
        <v>691</v>
      </c>
      <c r="G362" s="23">
        <v>277778</v>
      </c>
      <c r="H362" s="23">
        <v>0</v>
      </c>
      <c r="I362" s="23">
        <v>54387023</v>
      </c>
      <c r="J362" s="23">
        <v>0</v>
      </c>
      <c r="K362" s="22" t="s">
        <v>993</v>
      </c>
      <c r="L362" s="22" t="s">
        <v>994</v>
      </c>
      <c r="M362" s="22" t="s">
        <v>692</v>
      </c>
      <c r="N362" s="22" t="s">
        <v>1012</v>
      </c>
      <c r="O362" s="22" t="s">
        <v>1013</v>
      </c>
      <c r="P362" s="22" t="s">
        <v>695</v>
      </c>
      <c r="Q362" s="22" t="str">
        <f t="shared" si="15"/>
        <v>TBK</v>
      </c>
      <c r="R362" t="str">
        <f t="shared" si="16"/>
        <v>GS5_TheMiami</v>
      </c>
      <c r="S362" s="32" t="s">
        <v>3125</v>
      </c>
      <c r="T362" s="8">
        <f t="shared" si="17"/>
        <v>8</v>
      </c>
      <c r="U362">
        <v>641</v>
      </c>
      <c r="W362" t="s">
        <v>369</v>
      </c>
    </row>
    <row r="363" spans="1:23" hidden="1" x14ac:dyDescent="0.25">
      <c r="A363" s="21">
        <v>45531</v>
      </c>
      <c r="B363" s="21">
        <v>45531</v>
      </c>
      <c r="C363" s="22" t="s">
        <v>1122</v>
      </c>
      <c r="D363" s="22" t="s">
        <v>1077</v>
      </c>
      <c r="E363" s="22" t="s">
        <v>513</v>
      </c>
      <c r="F363" s="22" t="s">
        <v>691</v>
      </c>
      <c r="G363" s="23">
        <v>277778</v>
      </c>
      <c r="H363" s="23">
        <v>0</v>
      </c>
      <c r="I363" s="23">
        <v>54664801</v>
      </c>
      <c r="J363" s="23">
        <v>0</v>
      </c>
      <c r="K363" s="22" t="s">
        <v>996</v>
      </c>
      <c r="L363" s="22" t="s">
        <v>997</v>
      </c>
      <c r="M363" s="22" t="s">
        <v>692</v>
      </c>
      <c r="N363" s="22" t="s">
        <v>1012</v>
      </c>
      <c r="O363" s="22" t="s">
        <v>1013</v>
      </c>
      <c r="P363" s="22" t="s">
        <v>695</v>
      </c>
      <c r="Q363" s="22" t="str">
        <f t="shared" si="15"/>
        <v>TBK</v>
      </c>
      <c r="R363" t="str">
        <f t="shared" si="16"/>
        <v>GS5_TheMiami</v>
      </c>
      <c r="S363" s="32" t="s">
        <v>3125</v>
      </c>
      <c r="T363" s="8">
        <f t="shared" si="17"/>
        <v>8</v>
      </c>
      <c r="U363">
        <v>641</v>
      </c>
      <c r="W363" t="s">
        <v>369</v>
      </c>
    </row>
    <row r="364" spans="1:23" hidden="1" x14ac:dyDescent="0.25">
      <c r="A364" s="21">
        <v>45531</v>
      </c>
      <c r="B364" s="21">
        <v>45531</v>
      </c>
      <c r="C364" s="22" t="s">
        <v>1122</v>
      </c>
      <c r="D364" s="22" t="s">
        <v>1075</v>
      </c>
      <c r="E364" s="22" t="s">
        <v>513</v>
      </c>
      <c r="F364" s="22" t="s">
        <v>691</v>
      </c>
      <c r="G364" s="23">
        <v>277778</v>
      </c>
      <c r="H364" s="23">
        <v>0</v>
      </c>
      <c r="I364" s="23">
        <v>54942579</v>
      </c>
      <c r="J364" s="23">
        <v>0</v>
      </c>
      <c r="K364" s="22" t="s">
        <v>993</v>
      </c>
      <c r="L364" s="22" t="s">
        <v>994</v>
      </c>
      <c r="M364" s="22" t="s">
        <v>692</v>
      </c>
      <c r="N364" s="22" t="s">
        <v>1012</v>
      </c>
      <c r="O364" s="22" t="s">
        <v>1013</v>
      </c>
      <c r="P364" s="22" t="s">
        <v>695</v>
      </c>
      <c r="Q364" s="22" t="str">
        <f t="shared" si="15"/>
        <v>TBK</v>
      </c>
      <c r="R364" t="str">
        <f t="shared" si="16"/>
        <v>GS5_TheMiami</v>
      </c>
      <c r="S364" s="32" t="s">
        <v>3125</v>
      </c>
      <c r="T364" s="8">
        <f t="shared" si="17"/>
        <v>8</v>
      </c>
      <c r="U364">
        <v>641</v>
      </c>
      <c r="W364" t="s">
        <v>369</v>
      </c>
    </row>
    <row r="365" spans="1:23" hidden="1" x14ac:dyDescent="0.25">
      <c r="A365" s="21">
        <v>45531</v>
      </c>
      <c r="B365" s="21">
        <v>45531</v>
      </c>
      <c r="C365" s="22" t="s">
        <v>1122</v>
      </c>
      <c r="D365" s="22" t="s">
        <v>1077</v>
      </c>
      <c r="E365" s="22" t="s">
        <v>513</v>
      </c>
      <c r="F365" s="22" t="s">
        <v>691</v>
      </c>
      <c r="G365" s="23">
        <v>277778</v>
      </c>
      <c r="H365" s="23">
        <v>0</v>
      </c>
      <c r="I365" s="23">
        <v>55220357</v>
      </c>
      <c r="J365" s="23">
        <v>0</v>
      </c>
      <c r="K365" s="22" t="s">
        <v>996</v>
      </c>
      <c r="L365" s="22" t="s">
        <v>997</v>
      </c>
      <c r="M365" s="22" t="s">
        <v>692</v>
      </c>
      <c r="N365" s="22" t="s">
        <v>1012</v>
      </c>
      <c r="O365" s="22" t="s">
        <v>1013</v>
      </c>
      <c r="P365" s="22" t="s">
        <v>695</v>
      </c>
      <c r="Q365" s="22" t="str">
        <f t="shared" si="15"/>
        <v>TBK</v>
      </c>
      <c r="R365" t="str">
        <f t="shared" si="16"/>
        <v>GS5_TheMiami</v>
      </c>
      <c r="S365" s="32" t="s">
        <v>3125</v>
      </c>
      <c r="T365" s="8">
        <f t="shared" si="17"/>
        <v>8</v>
      </c>
      <c r="U365">
        <v>641</v>
      </c>
      <c r="W365" t="s">
        <v>369</v>
      </c>
    </row>
    <row r="366" spans="1:23" hidden="1" x14ac:dyDescent="0.25">
      <c r="A366" s="21">
        <v>45535</v>
      </c>
      <c r="B366" s="21">
        <v>45535</v>
      </c>
      <c r="C366" s="22" t="s">
        <v>1123</v>
      </c>
      <c r="D366" s="22" t="s">
        <v>1124</v>
      </c>
      <c r="E366" s="22" t="s">
        <v>513</v>
      </c>
      <c r="F366" s="22" t="s">
        <v>603</v>
      </c>
      <c r="G366" s="23">
        <v>142678240</v>
      </c>
      <c r="H366" s="23">
        <v>0</v>
      </c>
      <c r="I366" s="23">
        <v>197898597</v>
      </c>
      <c r="J366" s="23">
        <v>0</v>
      </c>
      <c r="K366" s="22"/>
      <c r="L366" s="22"/>
      <c r="M366" s="22" t="s">
        <v>604</v>
      </c>
      <c r="N366" s="22" t="s">
        <v>518</v>
      </c>
      <c r="O366" s="22"/>
      <c r="P366" s="22" t="s">
        <v>529</v>
      </c>
      <c r="Q366" s="22" t="str">
        <f t="shared" si="15"/>
        <v/>
      </c>
      <c r="R366" t="str">
        <f t="shared" si="16"/>
        <v>Chung</v>
      </c>
      <c r="S366" s="32" t="s">
        <v>3118</v>
      </c>
      <c r="T366" s="8">
        <f t="shared" si="17"/>
        <v>8</v>
      </c>
      <c r="U366">
        <v>641</v>
      </c>
      <c r="W366" t="s">
        <v>369</v>
      </c>
    </row>
    <row r="367" spans="1:23" hidden="1" x14ac:dyDescent="0.25">
      <c r="A367" s="21">
        <v>45535</v>
      </c>
      <c r="B367" s="21">
        <v>45535</v>
      </c>
      <c r="C367" s="22" t="s">
        <v>1123</v>
      </c>
      <c r="D367" s="22" t="s">
        <v>1125</v>
      </c>
      <c r="E367" s="22" t="s">
        <v>513</v>
      </c>
      <c r="F367" s="22" t="s">
        <v>603</v>
      </c>
      <c r="G367" s="23">
        <v>113525647</v>
      </c>
      <c r="H367" s="23">
        <v>0</v>
      </c>
      <c r="I367" s="23">
        <v>311424244</v>
      </c>
      <c r="J367" s="23">
        <v>0</v>
      </c>
      <c r="K367" s="22"/>
      <c r="L367" s="22"/>
      <c r="M367" s="22" t="s">
        <v>604</v>
      </c>
      <c r="N367" s="22" t="s">
        <v>518</v>
      </c>
      <c r="O367" s="22"/>
      <c r="P367" s="22" t="s">
        <v>558</v>
      </c>
      <c r="Q367" s="22" t="str">
        <f t="shared" si="15"/>
        <v/>
      </c>
      <c r="R367" t="str">
        <f t="shared" si="16"/>
        <v>Chung</v>
      </c>
      <c r="S367" s="32" t="s">
        <v>3118</v>
      </c>
      <c r="T367" s="8">
        <f t="shared" si="17"/>
        <v>8</v>
      </c>
      <c r="U367">
        <v>641</v>
      </c>
      <c r="W367" t="s">
        <v>369</v>
      </c>
    </row>
    <row r="368" spans="1:23" hidden="1" x14ac:dyDescent="0.25">
      <c r="A368" s="21">
        <v>45535</v>
      </c>
      <c r="B368" s="21">
        <v>45535</v>
      </c>
      <c r="C368" s="22" t="s">
        <v>1123</v>
      </c>
      <c r="D368" s="22" t="s">
        <v>1126</v>
      </c>
      <c r="E368" s="22" t="s">
        <v>513</v>
      </c>
      <c r="F368" s="22" t="s">
        <v>603</v>
      </c>
      <c r="G368" s="23">
        <v>15500000</v>
      </c>
      <c r="H368" s="23">
        <v>0</v>
      </c>
      <c r="I368" s="23">
        <v>326924244</v>
      </c>
      <c r="J368" s="23">
        <v>0</v>
      </c>
      <c r="K368" s="22"/>
      <c r="L368" s="22"/>
      <c r="M368" s="22" t="s">
        <v>604</v>
      </c>
      <c r="N368" s="22" t="s">
        <v>518</v>
      </c>
      <c r="O368" s="22"/>
      <c r="P368" s="22" t="s">
        <v>824</v>
      </c>
      <c r="Q368" s="22" t="str">
        <f t="shared" si="15"/>
        <v/>
      </c>
      <c r="R368" t="str">
        <f t="shared" si="16"/>
        <v>Chung</v>
      </c>
      <c r="S368" s="32" t="s">
        <v>3118</v>
      </c>
      <c r="T368" s="8">
        <f t="shared" si="17"/>
        <v>8</v>
      </c>
      <c r="U368">
        <v>641</v>
      </c>
      <c r="W368" t="s">
        <v>369</v>
      </c>
    </row>
    <row r="369" spans="1:23" hidden="1" x14ac:dyDescent="0.25">
      <c r="A369" s="21">
        <v>45535</v>
      </c>
      <c r="B369" s="21">
        <v>45535</v>
      </c>
      <c r="C369" s="22" t="s">
        <v>1123</v>
      </c>
      <c r="D369" s="22" t="s">
        <v>1127</v>
      </c>
      <c r="E369" s="22" t="s">
        <v>513</v>
      </c>
      <c r="F369" s="22" t="s">
        <v>603</v>
      </c>
      <c r="G369" s="23">
        <v>56506956</v>
      </c>
      <c r="H369" s="23">
        <v>0</v>
      </c>
      <c r="I369" s="23">
        <v>383431200</v>
      </c>
      <c r="J369" s="23">
        <v>0</v>
      </c>
      <c r="K369" s="22"/>
      <c r="L369" s="22"/>
      <c r="M369" s="22" t="s">
        <v>604</v>
      </c>
      <c r="N369" s="22" t="s">
        <v>518</v>
      </c>
      <c r="O369" s="22"/>
      <c r="P369" s="22" t="s">
        <v>891</v>
      </c>
      <c r="Q369" s="22" t="str">
        <f t="shared" si="15"/>
        <v/>
      </c>
      <c r="R369" t="str">
        <f t="shared" si="16"/>
        <v>Chung</v>
      </c>
      <c r="S369" s="32" t="s">
        <v>3118</v>
      </c>
      <c r="T369" s="8">
        <f t="shared" si="17"/>
        <v>8</v>
      </c>
      <c r="U369">
        <v>641</v>
      </c>
      <c r="W369" t="s">
        <v>369</v>
      </c>
    </row>
    <row r="370" spans="1:23" hidden="1" x14ac:dyDescent="0.25">
      <c r="A370" s="21">
        <v>45535</v>
      </c>
      <c r="B370" s="21">
        <v>45535</v>
      </c>
      <c r="C370" s="22" t="s">
        <v>1128</v>
      </c>
      <c r="D370" s="22" t="s">
        <v>1129</v>
      </c>
      <c r="E370" s="22" t="s">
        <v>513</v>
      </c>
      <c r="F370" s="22" t="s">
        <v>610</v>
      </c>
      <c r="G370" s="23">
        <v>3062500</v>
      </c>
      <c r="H370" s="23">
        <v>0</v>
      </c>
      <c r="I370" s="23">
        <v>386493700</v>
      </c>
      <c r="J370" s="23">
        <v>0</v>
      </c>
      <c r="K370" s="22"/>
      <c r="L370" s="22"/>
      <c r="M370" s="22" t="s">
        <v>604</v>
      </c>
      <c r="N370" s="22" t="s">
        <v>518</v>
      </c>
      <c r="O370" s="22"/>
      <c r="P370" s="22" t="s">
        <v>529</v>
      </c>
      <c r="Q370" s="22" t="str">
        <f t="shared" si="15"/>
        <v/>
      </c>
      <c r="R370" t="str">
        <f t="shared" si="16"/>
        <v>Chung</v>
      </c>
      <c r="S370" s="32" t="s">
        <v>3118</v>
      </c>
      <c r="T370" s="8">
        <f t="shared" si="17"/>
        <v>8</v>
      </c>
      <c r="U370">
        <v>641</v>
      </c>
      <c r="W370" t="s">
        <v>369</v>
      </c>
    </row>
    <row r="371" spans="1:23" hidden="1" x14ac:dyDescent="0.25">
      <c r="A371" s="21">
        <v>45535</v>
      </c>
      <c r="B371" s="21">
        <v>45535</v>
      </c>
      <c r="C371" s="22" t="s">
        <v>1128</v>
      </c>
      <c r="D371" s="22" t="s">
        <v>1130</v>
      </c>
      <c r="E371" s="22" t="s">
        <v>513</v>
      </c>
      <c r="F371" s="22" t="s">
        <v>612</v>
      </c>
      <c r="G371" s="23">
        <v>525000</v>
      </c>
      <c r="H371" s="23">
        <v>0</v>
      </c>
      <c r="I371" s="23">
        <v>387018700</v>
      </c>
      <c r="J371" s="23">
        <v>0</v>
      </c>
      <c r="K371" s="22"/>
      <c r="L371" s="22"/>
      <c r="M371" s="22" t="s">
        <v>604</v>
      </c>
      <c r="N371" s="22" t="s">
        <v>518</v>
      </c>
      <c r="O371" s="22"/>
      <c r="P371" s="22" t="s">
        <v>529</v>
      </c>
      <c r="Q371" s="22" t="str">
        <f t="shared" si="15"/>
        <v/>
      </c>
      <c r="R371" t="str">
        <f t="shared" si="16"/>
        <v>Chung</v>
      </c>
      <c r="S371" s="32" t="s">
        <v>3118</v>
      </c>
      <c r="T371" s="8">
        <f t="shared" si="17"/>
        <v>8</v>
      </c>
      <c r="U371">
        <v>641</v>
      </c>
      <c r="W371" t="s">
        <v>369</v>
      </c>
    </row>
    <row r="372" spans="1:23" hidden="1" x14ac:dyDescent="0.25">
      <c r="A372" s="21">
        <v>45535</v>
      </c>
      <c r="B372" s="21">
        <v>45535</v>
      </c>
      <c r="C372" s="22" t="s">
        <v>1128</v>
      </c>
      <c r="D372" s="22" t="s">
        <v>1131</v>
      </c>
      <c r="E372" s="22" t="s">
        <v>513</v>
      </c>
      <c r="F372" s="22" t="s">
        <v>614</v>
      </c>
      <c r="G372" s="23">
        <v>175000</v>
      </c>
      <c r="H372" s="23">
        <v>0</v>
      </c>
      <c r="I372" s="23">
        <v>387193700</v>
      </c>
      <c r="J372" s="23">
        <v>0</v>
      </c>
      <c r="K372" s="22"/>
      <c r="L372" s="22"/>
      <c r="M372" s="22" t="s">
        <v>604</v>
      </c>
      <c r="N372" s="22" t="s">
        <v>518</v>
      </c>
      <c r="O372" s="22"/>
      <c r="P372" s="22" t="s">
        <v>529</v>
      </c>
      <c r="Q372" s="22" t="str">
        <f t="shared" si="15"/>
        <v/>
      </c>
      <c r="R372" t="str">
        <f t="shared" si="16"/>
        <v>Chung</v>
      </c>
      <c r="S372" s="32" t="s">
        <v>3118</v>
      </c>
      <c r="T372" s="8">
        <f t="shared" si="17"/>
        <v>8</v>
      </c>
      <c r="U372">
        <v>641</v>
      </c>
      <c r="W372" t="s">
        <v>369</v>
      </c>
    </row>
    <row r="373" spans="1:23" hidden="1" x14ac:dyDescent="0.25">
      <c r="A373" s="21">
        <v>45535</v>
      </c>
      <c r="B373" s="21">
        <v>45535</v>
      </c>
      <c r="C373" s="22" t="s">
        <v>1128</v>
      </c>
      <c r="D373" s="22" t="s">
        <v>1132</v>
      </c>
      <c r="E373" s="22" t="s">
        <v>513</v>
      </c>
      <c r="F373" s="22" t="s">
        <v>610</v>
      </c>
      <c r="G373" s="23">
        <v>5582500</v>
      </c>
      <c r="H373" s="23">
        <v>0</v>
      </c>
      <c r="I373" s="23">
        <v>392776200</v>
      </c>
      <c r="J373" s="23">
        <v>0</v>
      </c>
      <c r="K373" s="22"/>
      <c r="L373" s="22"/>
      <c r="M373" s="22" t="s">
        <v>604</v>
      </c>
      <c r="N373" s="22" t="s">
        <v>518</v>
      </c>
      <c r="O373" s="22"/>
      <c r="P373" s="22" t="s">
        <v>558</v>
      </c>
      <c r="Q373" s="22" t="str">
        <f t="shared" si="15"/>
        <v/>
      </c>
      <c r="R373" t="str">
        <f t="shared" si="16"/>
        <v>Chung</v>
      </c>
      <c r="S373" s="32" t="s">
        <v>3118</v>
      </c>
      <c r="T373" s="8">
        <f t="shared" si="17"/>
        <v>8</v>
      </c>
      <c r="U373">
        <v>641</v>
      </c>
      <c r="W373" t="s">
        <v>369</v>
      </c>
    </row>
    <row r="374" spans="1:23" hidden="1" x14ac:dyDescent="0.25">
      <c r="A374" s="21">
        <v>45535</v>
      </c>
      <c r="B374" s="21">
        <v>45535</v>
      </c>
      <c r="C374" s="22" t="s">
        <v>1128</v>
      </c>
      <c r="D374" s="22" t="s">
        <v>1133</v>
      </c>
      <c r="E374" s="22" t="s">
        <v>513</v>
      </c>
      <c r="F374" s="22" t="s">
        <v>612</v>
      </c>
      <c r="G374" s="23">
        <v>957000</v>
      </c>
      <c r="H374" s="23">
        <v>0</v>
      </c>
      <c r="I374" s="23">
        <v>393733200</v>
      </c>
      <c r="J374" s="23">
        <v>0</v>
      </c>
      <c r="K374" s="22"/>
      <c r="L374" s="22"/>
      <c r="M374" s="22" t="s">
        <v>604</v>
      </c>
      <c r="N374" s="22" t="s">
        <v>518</v>
      </c>
      <c r="O374" s="22"/>
      <c r="P374" s="22" t="s">
        <v>558</v>
      </c>
      <c r="Q374" s="22" t="str">
        <f t="shared" si="15"/>
        <v/>
      </c>
      <c r="R374" t="str">
        <f t="shared" si="16"/>
        <v>Chung</v>
      </c>
      <c r="S374" s="32" t="s">
        <v>3118</v>
      </c>
      <c r="T374" s="8">
        <f t="shared" si="17"/>
        <v>8</v>
      </c>
      <c r="U374">
        <v>641</v>
      </c>
      <c r="W374" t="s">
        <v>369</v>
      </c>
    </row>
    <row r="375" spans="1:23" hidden="1" x14ac:dyDescent="0.25">
      <c r="A375" s="21">
        <v>45535</v>
      </c>
      <c r="B375" s="21">
        <v>45535</v>
      </c>
      <c r="C375" s="22" t="s">
        <v>1128</v>
      </c>
      <c r="D375" s="22" t="s">
        <v>1134</v>
      </c>
      <c r="E375" s="22" t="s">
        <v>513</v>
      </c>
      <c r="F375" s="22" t="s">
        <v>614</v>
      </c>
      <c r="G375" s="23">
        <v>319000</v>
      </c>
      <c r="H375" s="23">
        <v>0</v>
      </c>
      <c r="I375" s="23">
        <v>394052200</v>
      </c>
      <c r="J375" s="23">
        <v>0</v>
      </c>
      <c r="K375" s="22"/>
      <c r="L375" s="22"/>
      <c r="M375" s="22" t="s">
        <v>604</v>
      </c>
      <c r="N375" s="22" t="s">
        <v>518</v>
      </c>
      <c r="O375" s="22"/>
      <c r="P375" s="22" t="s">
        <v>558</v>
      </c>
      <c r="Q375" s="22" t="str">
        <f t="shared" si="15"/>
        <v/>
      </c>
      <c r="R375" t="str">
        <f t="shared" si="16"/>
        <v>Chung</v>
      </c>
      <c r="S375" s="32" t="s">
        <v>3118</v>
      </c>
      <c r="T375" s="8">
        <f t="shared" si="17"/>
        <v>8</v>
      </c>
      <c r="U375">
        <v>641</v>
      </c>
      <c r="W375" t="s">
        <v>369</v>
      </c>
    </row>
    <row r="376" spans="1:23" hidden="1" x14ac:dyDescent="0.25">
      <c r="A376" s="21">
        <v>45535</v>
      </c>
      <c r="B376" s="21">
        <v>45535</v>
      </c>
      <c r="C376" s="22" t="s">
        <v>1135</v>
      </c>
      <c r="D376" s="22" t="s">
        <v>1136</v>
      </c>
      <c r="E376" s="22" t="s">
        <v>513</v>
      </c>
      <c r="F376" s="22" t="s">
        <v>620</v>
      </c>
      <c r="G376" s="23">
        <v>350000</v>
      </c>
      <c r="H376" s="23">
        <v>0</v>
      </c>
      <c r="I376" s="23">
        <v>394402200</v>
      </c>
      <c r="J376" s="23">
        <v>0</v>
      </c>
      <c r="K376" s="22"/>
      <c r="L376" s="22"/>
      <c r="M376" s="22" t="s">
        <v>621</v>
      </c>
      <c r="N376" s="22" t="s">
        <v>518</v>
      </c>
      <c r="O376" s="22"/>
      <c r="P376" s="22" t="s">
        <v>529</v>
      </c>
      <c r="Q376" s="22" t="str">
        <f t="shared" si="15"/>
        <v/>
      </c>
      <c r="R376" t="str">
        <f t="shared" si="16"/>
        <v>Chung</v>
      </c>
      <c r="S376" s="32" t="s">
        <v>3118</v>
      </c>
      <c r="T376" s="8">
        <f t="shared" si="17"/>
        <v>8</v>
      </c>
      <c r="U376">
        <v>641</v>
      </c>
      <c r="W376" t="s">
        <v>369</v>
      </c>
    </row>
    <row r="377" spans="1:23" hidden="1" x14ac:dyDescent="0.25">
      <c r="A377" s="21">
        <v>45535</v>
      </c>
      <c r="B377" s="21">
        <v>45535</v>
      </c>
      <c r="C377" s="22" t="s">
        <v>1135</v>
      </c>
      <c r="D377" s="22" t="s">
        <v>1137</v>
      </c>
      <c r="E377" s="22" t="s">
        <v>513</v>
      </c>
      <c r="F377" s="22" t="s">
        <v>620</v>
      </c>
      <c r="G377" s="23">
        <v>638000</v>
      </c>
      <c r="H377" s="23">
        <v>0</v>
      </c>
      <c r="I377" s="23">
        <v>395040200</v>
      </c>
      <c r="J377" s="23">
        <v>0</v>
      </c>
      <c r="K377" s="22"/>
      <c r="L377" s="22"/>
      <c r="M377" s="22" t="s">
        <v>621</v>
      </c>
      <c r="N377" s="22" t="s">
        <v>518</v>
      </c>
      <c r="O377" s="22"/>
      <c r="P377" s="22" t="s">
        <v>558</v>
      </c>
      <c r="Q377" s="22" t="str">
        <f t="shared" si="15"/>
        <v/>
      </c>
      <c r="R377" t="str">
        <f t="shared" si="16"/>
        <v>Chung</v>
      </c>
      <c r="S377" s="32" t="s">
        <v>3118</v>
      </c>
      <c r="T377" s="8">
        <f t="shared" si="17"/>
        <v>8</v>
      </c>
      <c r="U377">
        <v>641</v>
      </c>
      <c r="W377" t="s">
        <v>369</v>
      </c>
    </row>
    <row r="378" spans="1:23" hidden="1" x14ac:dyDescent="0.25">
      <c r="A378" s="21">
        <v>45535</v>
      </c>
      <c r="B378" s="21">
        <v>45535</v>
      </c>
      <c r="C378" s="22" t="s">
        <v>1138</v>
      </c>
      <c r="D378" s="22" t="s">
        <v>1139</v>
      </c>
      <c r="E378" s="22" t="s">
        <v>513</v>
      </c>
      <c r="F378" s="22" t="s">
        <v>603</v>
      </c>
      <c r="G378" s="23">
        <v>200000</v>
      </c>
      <c r="H378" s="23">
        <v>0</v>
      </c>
      <c r="I378" s="23">
        <v>395240200</v>
      </c>
      <c r="J378" s="23">
        <v>0</v>
      </c>
      <c r="K378" s="22"/>
      <c r="L378" s="22"/>
      <c r="M378" s="22" t="s">
        <v>604</v>
      </c>
      <c r="N378" s="22" t="s">
        <v>518</v>
      </c>
      <c r="O378" s="22"/>
      <c r="P378" s="22" t="s">
        <v>529</v>
      </c>
      <c r="Q378" s="22" t="str">
        <f t="shared" si="15"/>
        <v/>
      </c>
      <c r="R378" t="str">
        <f t="shared" si="16"/>
        <v>Chung</v>
      </c>
      <c r="S378" s="32" t="s">
        <v>3118</v>
      </c>
      <c r="T378" s="8">
        <f t="shared" si="17"/>
        <v>8</v>
      </c>
      <c r="U378">
        <v>641</v>
      </c>
      <c r="W378" t="s">
        <v>369</v>
      </c>
    </row>
    <row r="379" spans="1:23" hidden="1" x14ac:dyDescent="0.25">
      <c r="A379" s="21">
        <v>45535</v>
      </c>
      <c r="B379" s="21">
        <v>45535</v>
      </c>
      <c r="C379" s="22" t="s">
        <v>1140</v>
      </c>
      <c r="D379" s="22" t="s">
        <v>1141</v>
      </c>
      <c r="E379" s="22" t="s">
        <v>513</v>
      </c>
      <c r="F379" s="22" t="s">
        <v>625</v>
      </c>
      <c r="G379" s="23">
        <v>2569166</v>
      </c>
      <c r="H379" s="23">
        <v>0</v>
      </c>
      <c r="I379" s="23">
        <v>0</v>
      </c>
      <c r="J379" s="23">
        <v>4057800</v>
      </c>
      <c r="K379" s="22"/>
      <c r="L379" s="22"/>
      <c r="M379" s="22" t="s">
        <v>626</v>
      </c>
      <c r="N379" s="22" t="s">
        <v>518</v>
      </c>
      <c r="O379" s="22"/>
      <c r="P379" s="22" t="s">
        <v>627</v>
      </c>
      <c r="Q379" s="22" t="str">
        <f t="shared" si="15"/>
        <v/>
      </c>
      <c r="R379" t="str">
        <f t="shared" si="16"/>
        <v>Chung</v>
      </c>
      <c r="S379" s="8" t="s">
        <v>3124</v>
      </c>
      <c r="T379" s="8">
        <f t="shared" si="17"/>
        <v>8</v>
      </c>
      <c r="U379">
        <v>641</v>
      </c>
      <c r="W379" t="s">
        <v>369</v>
      </c>
    </row>
    <row r="380" spans="1:23" hidden="1" x14ac:dyDescent="0.25">
      <c r="A380" s="21">
        <v>45535</v>
      </c>
      <c r="B380" s="21">
        <v>45535</v>
      </c>
      <c r="C380" s="22" t="s">
        <v>1140</v>
      </c>
      <c r="D380" s="22" t="s">
        <v>1141</v>
      </c>
      <c r="E380" s="22" t="s">
        <v>513</v>
      </c>
      <c r="F380" s="22" t="s">
        <v>625</v>
      </c>
      <c r="G380" s="23">
        <v>1173987</v>
      </c>
      <c r="H380" s="23">
        <v>0</v>
      </c>
      <c r="I380" s="23">
        <v>0</v>
      </c>
      <c r="J380" s="23">
        <v>2883813</v>
      </c>
      <c r="K380" s="22"/>
      <c r="L380" s="22"/>
      <c r="M380" s="22" t="s">
        <v>626</v>
      </c>
      <c r="N380" s="22" t="s">
        <v>518</v>
      </c>
      <c r="O380" s="22"/>
      <c r="P380" s="22" t="s">
        <v>558</v>
      </c>
      <c r="Q380" s="22" t="str">
        <f t="shared" si="15"/>
        <v/>
      </c>
      <c r="R380" t="str">
        <f t="shared" si="16"/>
        <v>Chung</v>
      </c>
      <c r="S380" s="8" t="s">
        <v>3124</v>
      </c>
      <c r="T380" s="8">
        <f t="shared" si="17"/>
        <v>8</v>
      </c>
      <c r="U380">
        <v>641</v>
      </c>
      <c r="W380" t="s">
        <v>369</v>
      </c>
    </row>
    <row r="381" spans="1:23" hidden="1" x14ac:dyDescent="0.25">
      <c r="A381" s="21">
        <v>45535</v>
      </c>
      <c r="B381" s="21">
        <v>45535</v>
      </c>
      <c r="C381" s="22" t="s">
        <v>1140</v>
      </c>
      <c r="D381" s="22" t="s">
        <v>1141</v>
      </c>
      <c r="E381" s="22" t="s">
        <v>513</v>
      </c>
      <c r="F381" s="22" t="s">
        <v>625</v>
      </c>
      <c r="G381" s="23">
        <v>707045</v>
      </c>
      <c r="H381" s="23">
        <v>0</v>
      </c>
      <c r="I381" s="23">
        <v>0</v>
      </c>
      <c r="J381" s="23">
        <v>2176768</v>
      </c>
      <c r="K381" s="22"/>
      <c r="L381" s="22"/>
      <c r="M381" s="22" t="s">
        <v>626</v>
      </c>
      <c r="N381" s="22" t="s">
        <v>518</v>
      </c>
      <c r="O381" s="22"/>
      <c r="P381" s="22" t="s">
        <v>628</v>
      </c>
      <c r="Q381" s="22" t="str">
        <f t="shared" si="15"/>
        <v/>
      </c>
      <c r="R381" t="str">
        <f t="shared" si="16"/>
        <v>Chung</v>
      </c>
      <c r="S381" s="8" t="s">
        <v>3124</v>
      </c>
      <c r="T381" s="8">
        <f t="shared" si="17"/>
        <v>8</v>
      </c>
      <c r="U381">
        <v>641</v>
      </c>
      <c r="W381" t="s">
        <v>369</v>
      </c>
    </row>
    <row r="382" spans="1:23" hidden="1" x14ac:dyDescent="0.25">
      <c r="A382" s="21">
        <v>45535</v>
      </c>
      <c r="B382" s="21">
        <v>45535</v>
      </c>
      <c r="C382" s="22" t="s">
        <v>1140</v>
      </c>
      <c r="D382" s="22" t="s">
        <v>1141</v>
      </c>
      <c r="E382" s="22" t="s">
        <v>513</v>
      </c>
      <c r="F382" s="22" t="s">
        <v>625</v>
      </c>
      <c r="G382" s="23">
        <v>2176768</v>
      </c>
      <c r="H382" s="23">
        <v>0</v>
      </c>
      <c r="I382" s="23">
        <v>0</v>
      </c>
      <c r="J382" s="23">
        <v>0</v>
      </c>
      <c r="K382" s="22"/>
      <c r="L382" s="22"/>
      <c r="M382" s="22" t="s">
        <v>626</v>
      </c>
      <c r="N382" s="22" t="s">
        <v>518</v>
      </c>
      <c r="O382" s="22"/>
      <c r="P382" s="22" t="s">
        <v>529</v>
      </c>
      <c r="Q382" s="22" t="str">
        <f t="shared" si="15"/>
        <v/>
      </c>
      <c r="R382" t="str">
        <f t="shared" si="16"/>
        <v>Chung</v>
      </c>
      <c r="S382" s="8" t="s">
        <v>3124</v>
      </c>
      <c r="T382" s="8">
        <f t="shared" si="17"/>
        <v>8</v>
      </c>
      <c r="U382">
        <v>641</v>
      </c>
      <c r="W382" t="s">
        <v>369</v>
      </c>
    </row>
    <row r="383" spans="1:23" hidden="1" x14ac:dyDescent="0.25">
      <c r="W383" t="s">
        <v>369</v>
      </c>
    </row>
    <row r="384" spans="1:23" hidden="1" x14ac:dyDescent="0.25">
      <c r="W384" t="s">
        <v>369</v>
      </c>
    </row>
    <row r="385" spans="1:23" hidden="1" x14ac:dyDescent="0.25">
      <c r="W385" t="s">
        <v>369</v>
      </c>
    </row>
    <row r="386" spans="1:23" ht="18.75" hidden="1" x14ac:dyDescent="0.3">
      <c r="A386" s="24" t="s">
        <v>490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W386" t="s">
        <v>369</v>
      </c>
    </row>
    <row r="387" spans="1:23" hidden="1" x14ac:dyDescent="0.25">
      <c r="A387" s="25" t="s">
        <v>1142</v>
      </c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W387" t="s">
        <v>369</v>
      </c>
    </row>
    <row r="388" spans="1:23" ht="15" hidden="1" customHeight="1" x14ac:dyDescent="0.25">
      <c r="A388" s="17" t="s">
        <v>492</v>
      </c>
      <c r="B388" s="17" t="s">
        <v>493</v>
      </c>
      <c r="C388" s="18" t="s">
        <v>494</v>
      </c>
      <c r="D388" s="18" t="s">
        <v>495</v>
      </c>
      <c r="E388" s="18" t="s">
        <v>496</v>
      </c>
      <c r="F388" s="18" t="s">
        <v>497</v>
      </c>
      <c r="G388" s="19" t="s">
        <v>498</v>
      </c>
      <c r="H388" s="19" t="s">
        <v>499</v>
      </c>
      <c r="I388" s="19" t="s">
        <v>500</v>
      </c>
      <c r="J388" s="19" t="s">
        <v>501</v>
      </c>
      <c r="K388" s="18" t="s">
        <v>502</v>
      </c>
      <c r="L388" s="18" t="s">
        <v>503</v>
      </c>
      <c r="M388" s="18" t="s">
        <v>504</v>
      </c>
      <c r="N388" s="18" t="s">
        <v>505</v>
      </c>
      <c r="O388" s="18" t="s">
        <v>506</v>
      </c>
      <c r="P388" s="18" t="s">
        <v>507</v>
      </c>
      <c r="Q388" s="18" t="s">
        <v>508</v>
      </c>
      <c r="R388" s="20" t="s">
        <v>3</v>
      </c>
      <c r="S388" s="33" t="s">
        <v>509</v>
      </c>
      <c r="T388" s="31" t="s">
        <v>510</v>
      </c>
      <c r="U388" s="20" t="s">
        <v>482</v>
      </c>
      <c r="W388" t="s">
        <v>369</v>
      </c>
    </row>
    <row r="389" spans="1:23" hidden="1" x14ac:dyDescent="0.25">
      <c r="A389" s="21">
        <v>45292</v>
      </c>
      <c r="B389" s="21">
        <v>45292</v>
      </c>
      <c r="C389" s="22" t="s">
        <v>1143</v>
      </c>
      <c r="D389" s="22" t="s">
        <v>1144</v>
      </c>
      <c r="E389" s="22" t="s">
        <v>1145</v>
      </c>
      <c r="F389" s="22" t="s">
        <v>1146</v>
      </c>
      <c r="G389" s="23">
        <v>3000000</v>
      </c>
      <c r="H389" s="23">
        <v>0</v>
      </c>
      <c r="I389" s="23">
        <v>3000000</v>
      </c>
      <c r="J389" s="23">
        <v>0</v>
      </c>
      <c r="K389" s="22" t="s">
        <v>1147</v>
      </c>
      <c r="L389" s="22" t="s">
        <v>1148</v>
      </c>
      <c r="M389" s="22" t="s">
        <v>1149</v>
      </c>
      <c r="N389" s="22"/>
      <c r="O389" s="22"/>
      <c r="P389" s="22"/>
      <c r="S389" s="32" t="s">
        <v>3136</v>
      </c>
      <c r="T389" s="8">
        <f t="shared" ref="T389:T452" si="18">+MONTH(A389)</f>
        <v>1</v>
      </c>
      <c r="U389">
        <v>642</v>
      </c>
      <c r="W389" t="s">
        <v>369</v>
      </c>
    </row>
    <row r="390" spans="1:23" hidden="1" x14ac:dyDescent="0.25">
      <c r="A390" s="21">
        <v>45292</v>
      </c>
      <c r="B390" s="21">
        <v>45292</v>
      </c>
      <c r="C390" s="22" t="s">
        <v>1150</v>
      </c>
      <c r="D390" s="22" t="s">
        <v>1151</v>
      </c>
      <c r="E390" s="22" t="s">
        <v>1145</v>
      </c>
      <c r="F390" s="22" t="s">
        <v>1146</v>
      </c>
      <c r="G390" s="23">
        <v>1000000</v>
      </c>
      <c r="H390" s="23">
        <v>0</v>
      </c>
      <c r="I390" s="23">
        <v>4000000</v>
      </c>
      <c r="J390" s="23">
        <v>0</v>
      </c>
      <c r="K390" s="22" t="s">
        <v>1152</v>
      </c>
      <c r="L390" s="22" t="s">
        <v>1153</v>
      </c>
      <c r="M390" s="22" t="s">
        <v>1149</v>
      </c>
      <c r="N390" s="22"/>
      <c r="O390" s="22"/>
      <c r="P390" s="22" t="s">
        <v>824</v>
      </c>
      <c r="S390" s="32" t="s">
        <v>3136</v>
      </c>
      <c r="T390" s="8">
        <f t="shared" si="18"/>
        <v>1</v>
      </c>
      <c r="U390">
        <v>642</v>
      </c>
      <c r="W390" t="s">
        <v>369</v>
      </c>
    </row>
    <row r="391" spans="1:23" hidden="1" x14ac:dyDescent="0.25">
      <c r="A391" s="21">
        <v>45293</v>
      </c>
      <c r="B391" s="21">
        <v>45293</v>
      </c>
      <c r="C391" s="22" t="s">
        <v>1154</v>
      </c>
      <c r="D391" s="22" t="s">
        <v>1155</v>
      </c>
      <c r="E391" s="22" t="s">
        <v>1145</v>
      </c>
      <c r="F391" s="22" t="s">
        <v>521</v>
      </c>
      <c r="G391" s="23">
        <v>279335</v>
      </c>
      <c r="H391" s="23">
        <v>0</v>
      </c>
      <c r="I391" s="23">
        <v>4279335</v>
      </c>
      <c r="J391" s="23">
        <v>0</v>
      </c>
      <c r="K391" s="22" t="s">
        <v>1156</v>
      </c>
      <c r="L391" s="22" t="s">
        <v>1157</v>
      </c>
      <c r="M391" s="22" t="s">
        <v>524</v>
      </c>
      <c r="N391" s="22"/>
      <c r="O391" s="22"/>
      <c r="P391" s="22"/>
      <c r="S391" s="32" t="s">
        <v>3126</v>
      </c>
      <c r="T391" s="8">
        <f t="shared" si="18"/>
        <v>1</v>
      </c>
      <c r="U391">
        <v>642</v>
      </c>
      <c r="W391" t="s">
        <v>369</v>
      </c>
    </row>
    <row r="392" spans="1:23" hidden="1" x14ac:dyDescent="0.25">
      <c r="A392" s="21">
        <v>45293</v>
      </c>
      <c r="B392" s="21">
        <v>45293</v>
      </c>
      <c r="C392" s="22" t="s">
        <v>1154</v>
      </c>
      <c r="D392" s="22" t="s">
        <v>1158</v>
      </c>
      <c r="E392" s="22" t="s">
        <v>1145</v>
      </c>
      <c r="F392" s="22" t="s">
        <v>521</v>
      </c>
      <c r="G392" s="23">
        <v>8788</v>
      </c>
      <c r="H392" s="23">
        <v>0</v>
      </c>
      <c r="I392" s="23">
        <v>4288123</v>
      </c>
      <c r="J392" s="23">
        <v>0</v>
      </c>
      <c r="K392" s="22" t="s">
        <v>1156</v>
      </c>
      <c r="L392" s="22" t="s">
        <v>1157</v>
      </c>
      <c r="M392" s="22" t="s">
        <v>524</v>
      </c>
      <c r="N392" s="22"/>
      <c r="O392" s="22"/>
      <c r="P392" s="22"/>
      <c r="S392" s="32" t="s">
        <v>3126</v>
      </c>
      <c r="T392" s="8">
        <f t="shared" si="18"/>
        <v>1</v>
      </c>
      <c r="U392">
        <v>642</v>
      </c>
      <c r="W392" t="s">
        <v>369</v>
      </c>
    </row>
    <row r="393" spans="1:23" hidden="1" x14ac:dyDescent="0.25">
      <c r="A393" s="21">
        <v>45294</v>
      </c>
      <c r="B393" s="21">
        <v>45294</v>
      </c>
      <c r="C393" s="22" t="s">
        <v>525</v>
      </c>
      <c r="D393" s="22" t="s">
        <v>526</v>
      </c>
      <c r="E393" s="22" t="s">
        <v>1145</v>
      </c>
      <c r="F393" s="22" t="s">
        <v>521</v>
      </c>
      <c r="G393" s="23">
        <v>612</v>
      </c>
      <c r="H393" s="23">
        <v>0</v>
      </c>
      <c r="I393" s="23">
        <v>4288735</v>
      </c>
      <c r="J393" s="23">
        <v>0</v>
      </c>
      <c r="K393" s="22" t="s">
        <v>527</v>
      </c>
      <c r="L393" s="22" t="s">
        <v>528</v>
      </c>
      <c r="M393" s="22" t="s">
        <v>1159</v>
      </c>
      <c r="N393" s="22"/>
      <c r="O393" s="22"/>
      <c r="P393" s="22" t="s">
        <v>529</v>
      </c>
      <c r="S393" s="32" t="s">
        <v>3126</v>
      </c>
      <c r="T393" s="8">
        <f t="shared" si="18"/>
        <v>1</v>
      </c>
      <c r="U393">
        <v>642</v>
      </c>
      <c r="W393" t="s">
        <v>369</v>
      </c>
    </row>
    <row r="394" spans="1:23" hidden="1" x14ac:dyDescent="0.25">
      <c r="A394" s="21">
        <v>45298</v>
      </c>
      <c r="B394" s="21">
        <v>45298</v>
      </c>
      <c r="C394" s="22" t="s">
        <v>1160</v>
      </c>
      <c r="D394" s="22" t="s">
        <v>1161</v>
      </c>
      <c r="E394" s="22" t="s">
        <v>1145</v>
      </c>
      <c r="F394" s="22" t="s">
        <v>1162</v>
      </c>
      <c r="G394" s="23">
        <v>33000</v>
      </c>
      <c r="H394" s="23">
        <v>0</v>
      </c>
      <c r="I394" s="23">
        <v>4321735</v>
      </c>
      <c r="J394" s="23">
        <v>0</v>
      </c>
      <c r="K394" s="22" t="s">
        <v>1163</v>
      </c>
      <c r="L394" s="22" t="s">
        <v>1164</v>
      </c>
      <c r="M394" s="22" t="s">
        <v>1159</v>
      </c>
      <c r="N394" s="22"/>
      <c r="O394" s="22"/>
      <c r="P394" s="22"/>
      <c r="S394" s="32" t="s">
        <v>3126</v>
      </c>
      <c r="T394" s="8">
        <f t="shared" si="18"/>
        <v>1</v>
      </c>
      <c r="U394">
        <v>642</v>
      </c>
      <c r="W394" t="s">
        <v>369</v>
      </c>
    </row>
    <row r="395" spans="1:23" hidden="1" x14ac:dyDescent="0.25">
      <c r="A395" s="21">
        <v>45301</v>
      </c>
      <c r="B395" s="21">
        <v>45294</v>
      </c>
      <c r="C395" s="22" t="s">
        <v>1165</v>
      </c>
      <c r="D395" s="22" t="s">
        <v>1166</v>
      </c>
      <c r="E395" s="22" t="s">
        <v>1145</v>
      </c>
      <c r="F395" s="22" t="s">
        <v>549</v>
      </c>
      <c r="G395" s="23">
        <v>2695266</v>
      </c>
      <c r="H395" s="23">
        <v>0</v>
      </c>
      <c r="I395" s="23">
        <v>7017001</v>
      </c>
      <c r="J395" s="23">
        <v>0</v>
      </c>
      <c r="K395" s="22" t="s">
        <v>1167</v>
      </c>
      <c r="L395" s="22" t="s">
        <v>1168</v>
      </c>
      <c r="M395" s="22" t="s">
        <v>1169</v>
      </c>
      <c r="N395" s="22"/>
      <c r="O395" s="22"/>
      <c r="P395" s="22" t="s">
        <v>537</v>
      </c>
      <c r="S395" s="32" t="s">
        <v>3143</v>
      </c>
      <c r="T395" s="8">
        <f t="shared" si="18"/>
        <v>1</v>
      </c>
      <c r="U395">
        <v>642</v>
      </c>
      <c r="V395" t="s">
        <v>3129</v>
      </c>
      <c r="W395" t="s">
        <v>369</v>
      </c>
    </row>
    <row r="396" spans="1:23" hidden="1" x14ac:dyDescent="0.25">
      <c r="A396" s="21">
        <v>45301</v>
      </c>
      <c r="B396" s="21">
        <v>45301</v>
      </c>
      <c r="C396" s="22" t="s">
        <v>1170</v>
      </c>
      <c r="D396" s="22" t="s">
        <v>1171</v>
      </c>
      <c r="E396" s="22" t="s">
        <v>1145</v>
      </c>
      <c r="F396" s="22" t="s">
        <v>549</v>
      </c>
      <c r="G396" s="23">
        <v>15000000</v>
      </c>
      <c r="H396" s="23">
        <v>0</v>
      </c>
      <c r="I396" s="23">
        <v>22017001</v>
      </c>
      <c r="J396" s="23">
        <v>0</v>
      </c>
      <c r="K396" s="22" t="s">
        <v>1172</v>
      </c>
      <c r="L396" s="22" t="s">
        <v>1173</v>
      </c>
      <c r="M396" s="22" t="s">
        <v>562</v>
      </c>
      <c r="N396" s="22"/>
      <c r="O396" s="22"/>
      <c r="P396" s="22"/>
      <c r="S396" s="32" t="s">
        <v>3119</v>
      </c>
      <c r="T396" s="8">
        <f t="shared" si="18"/>
        <v>1</v>
      </c>
      <c r="U396">
        <v>642</v>
      </c>
      <c r="W396" t="s">
        <v>369</v>
      </c>
    </row>
    <row r="397" spans="1:23" hidden="1" x14ac:dyDescent="0.25">
      <c r="A397" s="21">
        <v>45301</v>
      </c>
      <c r="B397" s="21">
        <v>45301</v>
      </c>
      <c r="C397" s="22" t="s">
        <v>1174</v>
      </c>
      <c r="D397" s="22" t="s">
        <v>1175</v>
      </c>
      <c r="E397" s="22" t="s">
        <v>1145</v>
      </c>
      <c r="F397" s="22" t="s">
        <v>635</v>
      </c>
      <c r="G397" s="23">
        <v>1427614</v>
      </c>
      <c r="H397" s="23">
        <v>0</v>
      </c>
      <c r="I397" s="23">
        <v>23444615</v>
      </c>
      <c r="J397" s="23">
        <v>0</v>
      </c>
      <c r="K397" s="22"/>
      <c r="L397" s="22"/>
      <c r="M397" s="22" t="s">
        <v>1169</v>
      </c>
      <c r="N397" s="22"/>
      <c r="O397" s="22"/>
      <c r="P397" s="22" t="s">
        <v>1176</v>
      </c>
      <c r="S397" s="32" t="s">
        <v>3126</v>
      </c>
      <c r="T397" s="8">
        <f t="shared" si="18"/>
        <v>1</v>
      </c>
      <c r="U397">
        <v>642</v>
      </c>
      <c r="W397" t="s">
        <v>369</v>
      </c>
    </row>
    <row r="398" spans="1:23" hidden="1" x14ac:dyDescent="0.25">
      <c r="A398" s="21">
        <v>45301</v>
      </c>
      <c r="B398" s="21">
        <v>45301</v>
      </c>
      <c r="C398" s="22" t="s">
        <v>1177</v>
      </c>
      <c r="D398" s="22" t="s">
        <v>1178</v>
      </c>
      <c r="E398" s="22" t="s">
        <v>1145</v>
      </c>
      <c r="F398" s="22" t="s">
        <v>532</v>
      </c>
      <c r="G398" s="23">
        <v>1506406</v>
      </c>
      <c r="H398" s="23">
        <v>0</v>
      </c>
      <c r="I398" s="23">
        <v>24951021</v>
      </c>
      <c r="J398" s="23">
        <v>0</v>
      </c>
      <c r="K398" s="22" t="s">
        <v>1179</v>
      </c>
      <c r="L398" s="22" t="s">
        <v>1180</v>
      </c>
      <c r="M398" s="22" t="s">
        <v>1169</v>
      </c>
      <c r="N398" s="22"/>
      <c r="O398" s="22"/>
      <c r="P398" s="22" t="s">
        <v>558</v>
      </c>
      <c r="S398" s="32" t="s">
        <v>3126</v>
      </c>
      <c r="T398" s="8">
        <f t="shared" si="18"/>
        <v>1</v>
      </c>
      <c r="U398">
        <v>642</v>
      </c>
      <c r="W398" t="s">
        <v>369</v>
      </c>
    </row>
    <row r="399" spans="1:23" hidden="1" x14ac:dyDescent="0.25">
      <c r="A399" s="21">
        <v>45301</v>
      </c>
      <c r="B399" s="21">
        <v>45301</v>
      </c>
      <c r="C399" s="22" t="s">
        <v>1181</v>
      </c>
      <c r="D399" s="22" t="s">
        <v>1182</v>
      </c>
      <c r="E399" s="22" t="s">
        <v>1145</v>
      </c>
      <c r="F399" s="22" t="s">
        <v>1183</v>
      </c>
      <c r="G399" s="23">
        <v>161700</v>
      </c>
      <c r="H399" s="23">
        <v>0</v>
      </c>
      <c r="I399" s="23">
        <v>25112721</v>
      </c>
      <c r="J399" s="23">
        <v>0</v>
      </c>
      <c r="K399" s="22" t="s">
        <v>1184</v>
      </c>
      <c r="L399" s="22" t="s">
        <v>1185</v>
      </c>
      <c r="M399" s="22" t="s">
        <v>1186</v>
      </c>
      <c r="N399" s="22"/>
      <c r="O399" s="22"/>
      <c r="P399" s="22"/>
      <c r="S399" s="32" t="s">
        <v>3126</v>
      </c>
      <c r="T399" s="8">
        <f t="shared" si="18"/>
        <v>1</v>
      </c>
      <c r="U399">
        <v>642</v>
      </c>
      <c r="W399" t="s">
        <v>369</v>
      </c>
    </row>
    <row r="400" spans="1:23" hidden="1" x14ac:dyDescent="0.25">
      <c r="A400" s="21">
        <v>45301</v>
      </c>
      <c r="B400" s="21">
        <v>45301</v>
      </c>
      <c r="C400" s="22" t="s">
        <v>1187</v>
      </c>
      <c r="D400" s="22" t="s">
        <v>1188</v>
      </c>
      <c r="E400" s="22" t="s">
        <v>1145</v>
      </c>
      <c r="F400" s="22" t="s">
        <v>1189</v>
      </c>
      <c r="G400" s="23">
        <v>22000</v>
      </c>
      <c r="H400" s="23">
        <v>0</v>
      </c>
      <c r="I400" s="23">
        <v>25134721</v>
      </c>
      <c r="J400" s="23">
        <v>0</v>
      </c>
      <c r="K400" s="22" t="s">
        <v>1190</v>
      </c>
      <c r="L400" s="22" t="s">
        <v>1191</v>
      </c>
      <c r="M400" s="22" t="s">
        <v>1186</v>
      </c>
      <c r="N400" s="22"/>
      <c r="O400" s="22"/>
      <c r="P400" s="22"/>
      <c r="S400" s="32" t="s">
        <v>3126</v>
      </c>
      <c r="T400" s="8">
        <f t="shared" si="18"/>
        <v>1</v>
      </c>
      <c r="U400">
        <v>642</v>
      </c>
      <c r="W400" t="s">
        <v>369</v>
      </c>
    </row>
    <row r="401" spans="1:23" hidden="1" x14ac:dyDescent="0.25">
      <c r="A401" s="21">
        <v>45301</v>
      </c>
      <c r="B401" s="21">
        <v>45301</v>
      </c>
      <c r="C401" s="22" t="s">
        <v>1192</v>
      </c>
      <c r="D401" s="22" t="s">
        <v>1188</v>
      </c>
      <c r="E401" s="22" t="s">
        <v>1145</v>
      </c>
      <c r="F401" s="22" t="s">
        <v>1189</v>
      </c>
      <c r="G401" s="23">
        <v>22000</v>
      </c>
      <c r="H401" s="23">
        <v>0</v>
      </c>
      <c r="I401" s="23">
        <v>25156721</v>
      </c>
      <c r="J401" s="23">
        <v>0</v>
      </c>
      <c r="K401" s="22" t="s">
        <v>1190</v>
      </c>
      <c r="L401" s="22" t="s">
        <v>1191</v>
      </c>
      <c r="M401" s="22" t="s">
        <v>1186</v>
      </c>
      <c r="N401" s="22"/>
      <c r="O401" s="22"/>
      <c r="P401" s="22"/>
      <c r="S401" s="32" t="s">
        <v>3126</v>
      </c>
      <c r="T401" s="8">
        <f t="shared" si="18"/>
        <v>1</v>
      </c>
      <c r="U401">
        <v>642</v>
      </c>
      <c r="W401" t="s">
        <v>369</v>
      </c>
    </row>
    <row r="402" spans="1:23" hidden="1" x14ac:dyDescent="0.25">
      <c r="A402" s="21">
        <v>45302</v>
      </c>
      <c r="B402" s="21">
        <v>45302</v>
      </c>
      <c r="C402" s="22" t="s">
        <v>1193</v>
      </c>
      <c r="D402" s="22" t="s">
        <v>1194</v>
      </c>
      <c r="E402" s="22" t="s">
        <v>1145</v>
      </c>
      <c r="F402" s="22" t="s">
        <v>1195</v>
      </c>
      <c r="G402" s="23">
        <v>19800</v>
      </c>
      <c r="H402" s="23">
        <v>-19800</v>
      </c>
      <c r="I402" s="23">
        <v>25176521</v>
      </c>
      <c r="J402" s="23">
        <v>0</v>
      </c>
      <c r="K402" s="22" t="s">
        <v>1163</v>
      </c>
      <c r="L402" s="22" t="s">
        <v>1164</v>
      </c>
      <c r="M402" s="22" t="s">
        <v>1196</v>
      </c>
      <c r="N402" s="22"/>
      <c r="O402" s="22"/>
      <c r="P402" s="22"/>
      <c r="S402" s="32" t="s">
        <v>3126</v>
      </c>
      <c r="T402" s="8">
        <f t="shared" si="18"/>
        <v>1</v>
      </c>
      <c r="U402">
        <v>642</v>
      </c>
      <c r="W402" t="s">
        <v>369</v>
      </c>
    </row>
    <row r="403" spans="1:23" hidden="1" x14ac:dyDescent="0.25">
      <c r="A403" s="21">
        <v>45303</v>
      </c>
      <c r="B403" s="21">
        <v>45303</v>
      </c>
      <c r="C403" s="22" t="s">
        <v>1197</v>
      </c>
      <c r="D403" s="22" t="s">
        <v>1198</v>
      </c>
      <c r="E403" s="22" t="s">
        <v>1145</v>
      </c>
      <c r="F403" s="22" t="s">
        <v>514</v>
      </c>
      <c r="G403" s="23">
        <v>3000000</v>
      </c>
      <c r="H403" s="23">
        <v>0</v>
      </c>
      <c r="I403" s="23">
        <v>28176521</v>
      </c>
      <c r="J403" s="23">
        <v>0</v>
      </c>
      <c r="K403" s="22" t="s">
        <v>1199</v>
      </c>
      <c r="L403" s="22" t="s">
        <v>1200</v>
      </c>
      <c r="M403" s="22" t="s">
        <v>1201</v>
      </c>
      <c r="N403" s="22"/>
      <c r="O403" s="22"/>
      <c r="P403" s="22"/>
      <c r="S403" s="32" t="s">
        <v>3133</v>
      </c>
      <c r="T403" s="8">
        <f t="shared" si="18"/>
        <v>1</v>
      </c>
      <c r="U403">
        <v>642</v>
      </c>
      <c r="W403" t="s">
        <v>369</v>
      </c>
    </row>
    <row r="404" spans="1:23" hidden="1" x14ac:dyDescent="0.25">
      <c r="A404" s="21">
        <v>45305</v>
      </c>
      <c r="B404" s="21">
        <v>45305</v>
      </c>
      <c r="C404" s="22" t="s">
        <v>1202</v>
      </c>
      <c r="D404" s="22" t="s">
        <v>1203</v>
      </c>
      <c r="E404" s="22" t="s">
        <v>1145</v>
      </c>
      <c r="F404" s="22" t="s">
        <v>1204</v>
      </c>
      <c r="G404" s="23">
        <v>19800</v>
      </c>
      <c r="H404" s="23">
        <v>0</v>
      </c>
      <c r="I404" s="23">
        <v>28196321</v>
      </c>
      <c r="J404" s="23">
        <v>0</v>
      </c>
      <c r="K404" s="22" t="s">
        <v>1163</v>
      </c>
      <c r="L404" s="22" t="s">
        <v>1164</v>
      </c>
      <c r="M404" s="22" t="s">
        <v>1186</v>
      </c>
      <c r="N404" s="22"/>
      <c r="O404" s="22"/>
      <c r="P404" s="22" t="s">
        <v>529</v>
      </c>
      <c r="S404" s="32" t="s">
        <v>3126</v>
      </c>
      <c r="T404" s="8">
        <f t="shared" si="18"/>
        <v>1</v>
      </c>
      <c r="U404">
        <v>642</v>
      </c>
      <c r="W404" t="s">
        <v>369</v>
      </c>
    </row>
    <row r="405" spans="1:23" hidden="1" x14ac:dyDescent="0.25">
      <c r="A405" s="21">
        <v>45305</v>
      </c>
      <c r="B405" s="21">
        <v>45305</v>
      </c>
      <c r="C405" s="22" t="s">
        <v>1205</v>
      </c>
      <c r="D405" s="22" t="s">
        <v>1203</v>
      </c>
      <c r="E405" s="22" t="s">
        <v>1145</v>
      </c>
      <c r="F405" s="22" t="s">
        <v>1204</v>
      </c>
      <c r="G405" s="23">
        <v>19800</v>
      </c>
      <c r="H405" s="23">
        <v>0</v>
      </c>
      <c r="I405" s="23">
        <v>28216121</v>
      </c>
      <c r="J405" s="23">
        <v>0</v>
      </c>
      <c r="K405" s="22" t="s">
        <v>1163</v>
      </c>
      <c r="L405" s="22" t="s">
        <v>1164</v>
      </c>
      <c r="M405" s="22" t="s">
        <v>1186</v>
      </c>
      <c r="N405" s="22"/>
      <c r="O405" s="22"/>
      <c r="P405" s="22" t="s">
        <v>529</v>
      </c>
      <c r="S405" s="32" t="s">
        <v>3126</v>
      </c>
      <c r="T405" s="8">
        <f t="shared" si="18"/>
        <v>1</v>
      </c>
      <c r="U405">
        <v>642</v>
      </c>
      <c r="W405" t="s">
        <v>369</v>
      </c>
    </row>
    <row r="406" spans="1:23" hidden="1" x14ac:dyDescent="0.25">
      <c r="A406" s="21">
        <v>45305</v>
      </c>
      <c r="B406" s="21">
        <v>45305</v>
      </c>
      <c r="C406" s="22" t="s">
        <v>1206</v>
      </c>
      <c r="D406" s="22" t="s">
        <v>1203</v>
      </c>
      <c r="E406" s="22" t="s">
        <v>1145</v>
      </c>
      <c r="F406" s="22" t="s">
        <v>1204</v>
      </c>
      <c r="G406" s="23">
        <v>19800</v>
      </c>
      <c r="H406" s="23">
        <v>0</v>
      </c>
      <c r="I406" s="23">
        <v>28235921</v>
      </c>
      <c r="J406" s="23">
        <v>0</v>
      </c>
      <c r="K406" s="22" t="s">
        <v>1163</v>
      </c>
      <c r="L406" s="22" t="s">
        <v>1164</v>
      </c>
      <c r="M406" s="22" t="s">
        <v>1186</v>
      </c>
      <c r="N406" s="22"/>
      <c r="O406" s="22"/>
      <c r="P406" s="22" t="s">
        <v>529</v>
      </c>
      <c r="S406" s="32" t="s">
        <v>3126</v>
      </c>
      <c r="T406" s="8">
        <f t="shared" si="18"/>
        <v>1</v>
      </c>
      <c r="U406">
        <v>642</v>
      </c>
      <c r="W406" t="s">
        <v>369</v>
      </c>
    </row>
    <row r="407" spans="1:23" hidden="1" x14ac:dyDescent="0.25">
      <c r="A407" s="21">
        <v>45307</v>
      </c>
      <c r="B407" s="21">
        <v>45307</v>
      </c>
      <c r="C407" s="22" t="s">
        <v>1207</v>
      </c>
      <c r="D407" s="22" t="s">
        <v>1208</v>
      </c>
      <c r="E407" s="22" t="s">
        <v>1145</v>
      </c>
      <c r="F407" s="22" t="s">
        <v>532</v>
      </c>
      <c r="G407" s="23">
        <v>1030000</v>
      </c>
      <c r="H407" s="23">
        <v>0</v>
      </c>
      <c r="I407" s="23">
        <v>29265921</v>
      </c>
      <c r="J407" s="23">
        <v>0</v>
      </c>
      <c r="K407" s="22" t="s">
        <v>1209</v>
      </c>
      <c r="L407" s="22" t="s">
        <v>1210</v>
      </c>
      <c r="M407" s="22" t="s">
        <v>1169</v>
      </c>
      <c r="N407" s="22"/>
      <c r="O407" s="22"/>
      <c r="P407" s="22" t="s">
        <v>1211</v>
      </c>
      <c r="S407" s="32" t="s">
        <v>3126</v>
      </c>
      <c r="T407" s="8">
        <f t="shared" si="18"/>
        <v>1</v>
      </c>
      <c r="U407">
        <v>642</v>
      </c>
      <c r="W407" t="s">
        <v>369</v>
      </c>
    </row>
    <row r="408" spans="1:23" hidden="1" x14ac:dyDescent="0.25">
      <c r="A408" s="21">
        <v>45309</v>
      </c>
      <c r="B408" s="21">
        <v>45309</v>
      </c>
      <c r="C408" s="22" t="s">
        <v>1212</v>
      </c>
      <c r="D408" s="22" t="s">
        <v>1213</v>
      </c>
      <c r="E408" s="22" t="s">
        <v>1145</v>
      </c>
      <c r="F408" s="22" t="s">
        <v>635</v>
      </c>
      <c r="G408" s="23">
        <v>213888</v>
      </c>
      <c r="H408" s="23">
        <v>0</v>
      </c>
      <c r="I408" s="23">
        <v>29479809</v>
      </c>
      <c r="J408" s="23">
        <v>0</v>
      </c>
      <c r="K408" s="22" t="s">
        <v>1214</v>
      </c>
      <c r="L408" s="22" t="s">
        <v>1215</v>
      </c>
      <c r="M408" s="22" t="s">
        <v>1216</v>
      </c>
      <c r="N408" s="22"/>
      <c r="O408" s="22"/>
      <c r="P408" s="22" t="s">
        <v>529</v>
      </c>
      <c r="S408" s="32" t="s">
        <v>3126</v>
      </c>
      <c r="T408" s="8">
        <f t="shared" si="18"/>
        <v>1</v>
      </c>
      <c r="U408">
        <v>642</v>
      </c>
      <c r="W408" t="s">
        <v>369</v>
      </c>
    </row>
    <row r="409" spans="1:23" hidden="1" x14ac:dyDescent="0.25">
      <c r="A409" s="21">
        <v>45309</v>
      </c>
      <c r="B409" s="21">
        <v>45309</v>
      </c>
      <c r="C409" s="22" t="s">
        <v>1212</v>
      </c>
      <c r="D409" s="22" t="s">
        <v>1217</v>
      </c>
      <c r="E409" s="22" t="s">
        <v>1145</v>
      </c>
      <c r="F409" s="22" t="s">
        <v>635</v>
      </c>
      <c r="G409" s="23">
        <v>157713</v>
      </c>
      <c r="H409" s="23">
        <v>0</v>
      </c>
      <c r="I409" s="23">
        <v>29637522</v>
      </c>
      <c r="J409" s="23">
        <v>0</v>
      </c>
      <c r="K409" s="22" t="s">
        <v>1214</v>
      </c>
      <c r="L409" s="22" t="s">
        <v>1215</v>
      </c>
      <c r="M409" s="22" t="s">
        <v>1216</v>
      </c>
      <c r="N409" s="22"/>
      <c r="O409" s="22"/>
      <c r="P409" s="22" t="s">
        <v>529</v>
      </c>
      <c r="S409" s="32" t="s">
        <v>3126</v>
      </c>
      <c r="T409" s="8">
        <f t="shared" si="18"/>
        <v>1</v>
      </c>
      <c r="U409">
        <v>642</v>
      </c>
      <c r="W409" t="s">
        <v>369</v>
      </c>
    </row>
    <row r="410" spans="1:23" hidden="1" x14ac:dyDescent="0.25">
      <c r="A410" s="21">
        <v>45309</v>
      </c>
      <c r="B410" s="21">
        <v>45309</v>
      </c>
      <c r="C410" s="22" t="s">
        <v>1212</v>
      </c>
      <c r="D410" s="22" t="s">
        <v>1218</v>
      </c>
      <c r="E410" s="22" t="s">
        <v>1145</v>
      </c>
      <c r="F410" s="22" t="s">
        <v>635</v>
      </c>
      <c r="G410" s="23">
        <v>203429</v>
      </c>
      <c r="H410" s="23">
        <v>0</v>
      </c>
      <c r="I410" s="23">
        <v>29840951</v>
      </c>
      <c r="J410" s="23">
        <v>0</v>
      </c>
      <c r="K410" s="22" t="s">
        <v>1214</v>
      </c>
      <c r="L410" s="22" t="s">
        <v>1215</v>
      </c>
      <c r="M410" s="22" t="s">
        <v>1216</v>
      </c>
      <c r="N410" s="22"/>
      <c r="O410" s="22"/>
      <c r="P410" s="22" t="s">
        <v>529</v>
      </c>
      <c r="S410" s="32" t="s">
        <v>3126</v>
      </c>
      <c r="T410" s="8">
        <f t="shared" si="18"/>
        <v>1</v>
      </c>
      <c r="U410">
        <v>642</v>
      </c>
      <c r="W410" t="s">
        <v>369</v>
      </c>
    </row>
    <row r="411" spans="1:23" hidden="1" x14ac:dyDescent="0.25">
      <c r="A411" s="21">
        <v>45309</v>
      </c>
      <c r="B411" s="21">
        <v>45309</v>
      </c>
      <c r="C411" s="22" t="s">
        <v>1212</v>
      </c>
      <c r="D411" s="22" t="s">
        <v>1219</v>
      </c>
      <c r="E411" s="22" t="s">
        <v>1145</v>
      </c>
      <c r="F411" s="22" t="s">
        <v>635</v>
      </c>
      <c r="G411" s="23">
        <v>263000</v>
      </c>
      <c r="H411" s="23">
        <v>0</v>
      </c>
      <c r="I411" s="23">
        <v>30103951</v>
      </c>
      <c r="J411" s="23">
        <v>0</v>
      </c>
      <c r="K411" s="22"/>
      <c r="L411" s="22"/>
      <c r="M411" s="22" t="s">
        <v>1216</v>
      </c>
      <c r="N411" s="22"/>
      <c r="O411" s="22"/>
      <c r="P411" s="22" t="s">
        <v>529</v>
      </c>
      <c r="S411" s="32" t="s">
        <v>3126</v>
      </c>
      <c r="T411" s="8">
        <f t="shared" si="18"/>
        <v>1</v>
      </c>
      <c r="U411">
        <v>642</v>
      </c>
      <c r="W411" t="s">
        <v>369</v>
      </c>
    </row>
    <row r="412" spans="1:23" hidden="1" x14ac:dyDescent="0.25">
      <c r="A412" s="21">
        <v>45309</v>
      </c>
      <c r="B412" s="21">
        <v>45309</v>
      </c>
      <c r="C412" s="22" t="s">
        <v>1212</v>
      </c>
      <c r="D412" s="22" t="s">
        <v>1220</v>
      </c>
      <c r="E412" s="22" t="s">
        <v>1145</v>
      </c>
      <c r="F412" s="22" t="s">
        <v>635</v>
      </c>
      <c r="G412" s="23">
        <v>3159000</v>
      </c>
      <c r="H412" s="23">
        <v>0</v>
      </c>
      <c r="I412" s="23">
        <v>33262951</v>
      </c>
      <c r="J412" s="23">
        <v>0</v>
      </c>
      <c r="K412" s="22"/>
      <c r="L412" s="22"/>
      <c r="M412" s="22" t="s">
        <v>1216</v>
      </c>
      <c r="N412" s="22"/>
      <c r="O412" s="22"/>
      <c r="P412" s="22" t="s">
        <v>529</v>
      </c>
      <c r="S412" s="32" t="s">
        <v>3126</v>
      </c>
      <c r="T412" s="8">
        <f t="shared" si="18"/>
        <v>1</v>
      </c>
      <c r="U412">
        <v>642</v>
      </c>
      <c r="W412" t="s">
        <v>369</v>
      </c>
    </row>
    <row r="413" spans="1:23" hidden="1" x14ac:dyDescent="0.25">
      <c r="A413" s="21">
        <v>45309</v>
      </c>
      <c r="B413" s="21">
        <v>45309</v>
      </c>
      <c r="C413" s="22" t="s">
        <v>1221</v>
      </c>
      <c r="D413" s="22" t="s">
        <v>1222</v>
      </c>
      <c r="E413" s="22" t="s">
        <v>1145</v>
      </c>
      <c r="F413" s="22" t="s">
        <v>1183</v>
      </c>
      <c r="G413" s="23">
        <v>33000</v>
      </c>
      <c r="H413" s="23">
        <v>0</v>
      </c>
      <c r="I413" s="23">
        <v>33295951</v>
      </c>
      <c r="J413" s="23">
        <v>0</v>
      </c>
      <c r="K413" s="22" t="s">
        <v>1184</v>
      </c>
      <c r="L413" s="22" t="s">
        <v>1185</v>
      </c>
      <c r="M413" s="22" t="s">
        <v>1186</v>
      </c>
      <c r="N413" s="22"/>
      <c r="O413" s="22"/>
      <c r="P413" s="22"/>
      <c r="S413" s="32" t="s">
        <v>3126</v>
      </c>
      <c r="T413" s="8">
        <f t="shared" si="18"/>
        <v>1</v>
      </c>
      <c r="U413">
        <v>642</v>
      </c>
      <c r="W413" t="s">
        <v>369</v>
      </c>
    </row>
    <row r="414" spans="1:23" hidden="1" x14ac:dyDescent="0.25">
      <c r="A414" s="21">
        <v>45311</v>
      </c>
      <c r="B414" s="21">
        <v>45311</v>
      </c>
      <c r="C414" s="22" t="s">
        <v>1223</v>
      </c>
      <c r="D414" s="22" t="s">
        <v>1224</v>
      </c>
      <c r="E414" s="22" t="s">
        <v>1145</v>
      </c>
      <c r="F414" s="22" t="s">
        <v>1225</v>
      </c>
      <c r="G414" s="23">
        <v>22000</v>
      </c>
      <c r="H414" s="23">
        <v>0</v>
      </c>
      <c r="I414" s="23">
        <v>33317951</v>
      </c>
      <c r="J414" s="23">
        <v>0</v>
      </c>
      <c r="K414" s="22" t="s">
        <v>1184</v>
      </c>
      <c r="L414" s="22" t="s">
        <v>1185</v>
      </c>
      <c r="M414" s="22" t="s">
        <v>1186</v>
      </c>
      <c r="N414" s="22"/>
      <c r="O414" s="22"/>
      <c r="P414" s="22"/>
      <c r="S414" s="32" t="s">
        <v>3126</v>
      </c>
      <c r="T414" s="8">
        <f t="shared" si="18"/>
        <v>1</v>
      </c>
      <c r="U414">
        <v>642</v>
      </c>
      <c r="W414" t="s">
        <v>369</v>
      </c>
    </row>
    <row r="415" spans="1:23" hidden="1" x14ac:dyDescent="0.25">
      <c r="A415" s="21">
        <v>45311</v>
      </c>
      <c r="B415" s="21">
        <v>45311</v>
      </c>
      <c r="C415" s="22" t="s">
        <v>1226</v>
      </c>
      <c r="D415" s="22" t="s">
        <v>1227</v>
      </c>
      <c r="E415" s="22" t="s">
        <v>1145</v>
      </c>
      <c r="F415" s="22" t="s">
        <v>1183</v>
      </c>
      <c r="G415" s="23">
        <v>55000</v>
      </c>
      <c r="H415" s="23">
        <v>0</v>
      </c>
      <c r="I415" s="23">
        <v>33372951</v>
      </c>
      <c r="J415" s="23">
        <v>0</v>
      </c>
      <c r="K415" s="22" t="s">
        <v>1184</v>
      </c>
      <c r="L415" s="22" t="s">
        <v>1185</v>
      </c>
      <c r="M415" s="22" t="s">
        <v>1186</v>
      </c>
      <c r="N415" s="22"/>
      <c r="O415" s="22"/>
      <c r="P415" s="22"/>
      <c r="S415" s="32" t="s">
        <v>3126</v>
      </c>
      <c r="T415" s="8">
        <f t="shared" si="18"/>
        <v>1</v>
      </c>
      <c r="U415">
        <v>642</v>
      </c>
      <c r="W415" t="s">
        <v>369</v>
      </c>
    </row>
    <row r="416" spans="1:23" hidden="1" x14ac:dyDescent="0.25">
      <c r="A416" s="21">
        <v>45311</v>
      </c>
      <c r="B416" s="21">
        <v>45311</v>
      </c>
      <c r="C416" s="22" t="s">
        <v>1228</v>
      </c>
      <c r="D416" s="22" t="s">
        <v>1227</v>
      </c>
      <c r="E416" s="22" t="s">
        <v>1145</v>
      </c>
      <c r="F416" s="22" t="s">
        <v>1183</v>
      </c>
      <c r="G416" s="23">
        <v>55000</v>
      </c>
      <c r="H416" s="23">
        <v>0</v>
      </c>
      <c r="I416" s="23">
        <v>33427951</v>
      </c>
      <c r="J416" s="23">
        <v>0</v>
      </c>
      <c r="K416" s="22" t="s">
        <v>1184</v>
      </c>
      <c r="L416" s="22" t="s">
        <v>1185</v>
      </c>
      <c r="M416" s="22" t="s">
        <v>1186</v>
      </c>
      <c r="N416" s="22"/>
      <c r="O416" s="22"/>
      <c r="P416" s="22"/>
      <c r="S416" s="32" t="s">
        <v>3126</v>
      </c>
      <c r="T416" s="8">
        <f t="shared" si="18"/>
        <v>1</v>
      </c>
      <c r="U416">
        <v>642</v>
      </c>
      <c r="W416" t="s">
        <v>369</v>
      </c>
    </row>
    <row r="417" spans="1:23" hidden="1" x14ac:dyDescent="0.25">
      <c r="A417" s="21">
        <v>45312</v>
      </c>
      <c r="B417" s="21">
        <v>45312</v>
      </c>
      <c r="C417" s="22" t="s">
        <v>1229</v>
      </c>
      <c r="D417" s="22" t="s">
        <v>1161</v>
      </c>
      <c r="E417" s="22" t="s">
        <v>1145</v>
      </c>
      <c r="F417" s="22" t="s">
        <v>532</v>
      </c>
      <c r="G417" s="23">
        <v>33000</v>
      </c>
      <c r="H417" s="23">
        <v>0</v>
      </c>
      <c r="I417" s="23">
        <v>33460951</v>
      </c>
      <c r="J417" s="23">
        <v>0</v>
      </c>
      <c r="K417" s="22" t="s">
        <v>1163</v>
      </c>
      <c r="L417" s="22" t="s">
        <v>1164</v>
      </c>
      <c r="M417" s="22" t="s">
        <v>1186</v>
      </c>
      <c r="N417" s="22"/>
      <c r="O417" s="22"/>
      <c r="P417" s="22" t="s">
        <v>529</v>
      </c>
      <c r="S417" s="32" t="s">
        <v>3126</v>
      </c>
      <c r="T417" s="8">
        <f t="shared" si="18"/>
        <v>1</v>
      </c>
      <c r="U417">
        <v>642</v>
      </c>
      <c r="W417" t="s">
        <v>369</v>
      </c>
    </row>
    <row r="418" spans="1:23" hidden="1" x14ac:dyDescent="0.25">
      <c r="A418" s="21">
        <v>45312</v>
      </c>
      <c r="B418" s="21">
        <v>45312</v>
      </c>
      <c r="C418" s="22" t="s">
        <v>1230</v>
      </c>
      <c r="D418" s="22" t="s">
        <v>1203</v>
      </c>
      <c r="E418" s="22" t="s">
        <v>1145</v>
      </c>
      <c r="F418" s="22" t="s">
        <v>532</v>
      </c>
      <c r="G418" s="23">
        <v>19800</v>
      </c>
      <c r="H418" s="23">
        <v>0</v>
      </c>
      <c r="I418" s="23">
        <v>33480751</v>
      </c>
      <c r="J418" s="23">
        <v>0</v>
      </c>
      <c r="K418" s="22" t="s">
        <v>1163</v>
      </c>
      <c r="L418" s="22" t="s">
        <v>1164</v>
      </c>
      <c r="M418" s="22" t="s">
        <v>1186</v>
      </c>
      <c r="N418" s="22"/>
      <c r="O418" s="22"/>
      <c r="P418" s="22" t="s">
        <v>529</v>
      </c>
      <c r="S418" s="32" t="s">
        <v>3126</v>
      </c>
      <c r="T418" s="8">
        <f t="shared" si="18"/>
        <v>1</v>
      </c>
      <c r="U418">
        <v>642</v>
      </c>
      <c r="W418" t="s">
        <v>369</v>
      </c>
    </row>
    <row r="419" spans="1:23" hidden="1" x14ac:dyDescent="0.25">
      <c r="A419" s="21">
        <v>45313</v>
      </c>
      <c r="B419" s="21">
        <v>45301</v>
      </c>
      <c r="C419" s="22" t="s">
        <v>1231</v>
      </c>
      <c r="D419" s="22" t="s">
        <v>1232</v>
      </c>
      <c r="E419" s="22" t="s">
        <v>1145</v>
      </c>
      <c r="F419" s="22" t="s">
        <v>549</v>
      </c>
      <c r="G419" s="23">
        <v>1590000</v>
      </c>
      <c r="H419" s="23">
        <v>0</v>
      </c>
      <c r="I419" s="23">
        <v>35070751</v>
      </c>
      <c r="J419" s="23">
        <v>0</v>
      </c>
      <c r="K419" s="22" t="s">
        <v>1233</v>
      </c>
      <c r="L419" s="22" t="s">
        <v>1234</v>
      </c>
      <c r="M419" s="22" t="s">
        <v>1235</v>
      </c>
      <c r="N419" s="22"/>
      <c r="O419" s="22"/>
      <c r="P419" s="22" t="s">
        <v>529</v>
      </c>
      <c r="S419" s="32" t="s">
        <v>3126</v>
      </c>
      <c r="T419" s="8">
        <f t="shared" si="18"/>
        <v>1</v>
      </c>
      <c r="U419">
        <v>642</v>
      </c>
      <c r="W419" t="s">
        <v>369</v>
      </c>
    </row>
    <row r="420" spans="1:23" hidden="1" x14ac:dyDescent="0.25">
      <c r="A420" s="21">
        <v>45313</v>
      </c>
      <c r="B420" s="21">
        <v>45308</v>
      </c>
      <c r="C420" s="22" t="s">
        <v>1236</v>
      </c>
      <c r="D420" s="22" t="s">
        <v>1237</v>
      </c>
      <c r="E420" s="22" t="s">
        <v>1145</v>
      </c>
      <c r="F420" s="22" t="s">
        <v>549</v>
      </c>
      <c r="G420" s="23">
        <v>966000</v>
      </c>
      <c r="H420" s="23">
        <v>0</v>
      </c>
      <c r="I420" s="23">
        <v>36036751</v>
      </c>
      <c r="J420" s="23">
        <v>0</v>
      </c>
      <c r="K420" s="22" t="s">
        <v>1238</v>
      </c>
      <c r="L420" s="22" t="s">
        <v>1239</v>
      </c>
      <c r="M420" s="22" t="s">
        <v>1169</v>
      </c>
      <c r="N420" s="22"/>
      <c r="O420" s="22"/>
      <c r="P420" s="22" t="s">
        <v>1240</v>
      </c>
      <c r="S420" s="32" t="s">
        <v>3143</v>
      </c>
      <c r="T420" s="8">
        <f t="shared" si="18"/>
        <v>1</v>
      </c>
      <c r="U420">
        <v>642</v>
      </c>
      <c r="V420" t="s">
        <v>3129</v>
      </c>
      <c r="W420" t="s">
        <v>369</v>
      </c>
    </row>
    <row r="421" spans="1:23" hidden="1" x14ac:dyDescent="0.25">
      <c r="A421" s="21">
        <v>45313</v>
      </c>
      <c r="B421" s="21">
        <v>45313</v>
      </c>
      <c r="C421" s="22" t="s">
        <v>1241</v>
      </c>
      <c r="D421" s="22" t="s">
        <v>1242</v>
      </c>
      <c r="E421" s="22" t="s">
        <v>1145</v>
      </c>
      <c r="F421" s="22" t="s">
        <v>635</v>
      </c>
      <c r="G421" s="23">
        <v>62000</v>
      </c>
      <c r="H421" s="23">
        <v>0</v>
      </c>
      <c r="I421" s="23">
        <v>36098751</v>
      </c>
      <c r="J421" s="23">
        <v>0</v>
      </c>
      <c r="K421" s="22"/>
      <c r="L421" s="22"/>
      <c r="M421" s="22" t="s">
        <v>1243</v>
      </c>
      <c r="N421" s="22"/>
      <c r="O421" s="22"/>
      <c r="P421" s="22" t="s">
        <v>529</v>
      </c>
      <c r="S421" s="32" t="s">
        <v>3142</v>
      </c>
      <c r="T421" s="8">
        <f t="shared" si="18"/>
        <v>1</v>
      </c>
      <c r="U421">
        <v>642</v>
      </c>
      <c r="W421" t="s">
        <v>369</v>
      </c>
    </row>
    <row r="422" spans="1:23" hidden="1" x14ac:dyDescent="0.25">
      <c r="A422" s="21">
        <v>45313</v>
      </c>
      <c r="B422" s="21">
        <v>45313</v>
      </c>
      <c r="C422" s="22" t="s">
        <v>1241</v>
      </c>
      <c r="D422" s="22" t="s">
        <v>1244</v>
      </c>
      <c r="E422" s="22" t="s">
        <v>1145</v>
      </c>
      <c r="F422" s="22" t="s">
        <v>635</v>
      </c>
      <c r="G422" s="23">
        <v>909091</v>
      </c>
      <c r="H422" s="23">
        <v>0</v>
      </c>
      <c r="I422" s="23">
        <v>37007842</v>
      </c>
      <c r="J422" s="23">
        <v>0</v>
      </c>
      <c r="K422" s="22"/>
      <c r="L422" s="22"/>
      <c r="M422" s="22" t="s">
        <v>1243</v>
      </c>
      <c r="N422" s="22"/>
      <c r="O422" s="22"/>
      <c r="P422" s="22" t="s">
        <v>529</v>
      </c>
      <c r="S422" s="32" t="s">
        <v>3142</v>
      </c>
      <c r="T422" s="8">
        <f t="shared" si="18"/>
        <v>1</v>
      </c>
      <c r="U422">
        <v>642</v>
      </c>
      <c r="W422" t="s">
        <v>369</v>
      </c>
    </row>
    <row r="423" spans="1:23" hidden="1" x14ac:dyDescent="0.25">
      <c r="A423" s="21">
        <v>45313</v>
      </c>
      <c r="B423" s="21">
        <v>45313</v>
      </c>
      <c r="C423" s="22" t="s">
        <v>1241</v>
      </c>
      <c r="D423" s="22" t="s">
        <v>1245</v>
      </c>
      <c r="E423" s="22" t="s">
        <v>1145</v>
      </c>
      <c r="F423" s="22" t="s">
        <v>635</v>
      </c>
      <c r="G423" s="23">
        <v>1227301</v>
      </c>
      <c r="H423" s="23">
        <v>0</v>
      </c>
      <c r="I423" s="23">
        <v>38235143</v>
      </c>
      <c r="J423" s="23">
        <v>0</v>
      </c>
      <c r="K423" s="22"/>
      <c r="L423" s="22"/>
      <c r="M423" s="22" t="s">
        <v>1243</v>
      </c>
      <c r="N423" s="22"/>
      <c r="O423" s="22"/>
      <c r="P423" s="22" t="s">
        <v>529</v>
      </c>
      <c r="S423" s="32" t="s">
        <v>3142</v>
      </c>
      <c r="T423" s="8">
        <f t="shared" si="18"/>
        <v>1</v>
      </c>
      <c r="U423">
        <v>642</v>
      </c>
      <c r="W423" t="s">
        <v>369</v>
      </c>
    </row>
    <row r="424" spans="1:23" hidden="1" x14ac:dyDescent="0.25">
      <c r="A424" s="21">
        <v>45313</v>
      </c>
      <c r="B424" s="21">
        <v>45313</v>
      </c>
      <c r="C424" s="22" t="s">
        <v>1241</v>
      </c>
      <c r="D424" s="22" t="s">
        <v>1246</v>
      </c>
      <c r="E424" s="22" t="s">
        <v>1145</v>
      </c>
      <c r="F424" s="22" t="s">
        <v>635</v>
      </c>
      <c r="G424" s="23">
        <v>458309</v>
      </c>
      <c r="H424" s="23">
        <v>0</v>
      </c>
      <c r="I424" s="23">
        <v>38693452</v>
      </c>
      <c r="J424" s="23">
        <v>0</v>
      </c>
      <c r="K424" s="22"/>
      <c r="L424" s="22"/>
      <c r="M424" s="22" t="s">
        <v>1243</v>
      </c>
      <c r="N424" s="22"/>
      <c r="O424" s="22"/>
      <c r="P424" s="22" t="s">
        <v>529</v>
      </c>
      <c r="S424" s="32" t="s">
        <v>3142</v>
      </c>
      <c r="T424" s="8">
        <f t="shared" si="18"/>
        <v>1</v>
      </c>
      <c r="U424">
        <v>642</v>
      </c>
      <c r="W424" t="s">
        <v>369</v>
      </c>
    </row>
    <row r="425" spans="1:23" hidden="1" x14ac:dyDescent="0.25">
      <c r="A425" s="21">
        <v>45313</v>
      </c>
      <c r="B425" s="21">
        <v>45313</v>
      </c>
      <c r="C425" s="22" t="s">
        <v>1241</v>
      </c>
      <c r="D425" s="22" t="s">
        <v>1247</v>
      </c>
      <c r="E425" s="22" t="s">
        <v>1145</v>
      </c>
      <c r="F425" s="22" t="s">
        <v>635</v>
      </c>
      <c r="G425" s="23">
        <v>909091</v>
      </c>
      <c r="H425" s="23">
        <v>0</v>
      </c>
      <c r="I425" s="23">
        <v>39602543</v>
      </c>
      <c r="J425" s="23">
        <v>0</v>
      </c>
      <c r="K425" s="22"/>
      <c r="L425" s="22"/>
      <c r="M425" s="22" t="s">
        <v>1243</v>
      </c>
      <c r="N425" s="22"/>
      <c r="O425" s="22"/>
      <c r="P425" s="22" t="s">
        <v>529</v>
      </c>
      <c r="S425" s="32" t="s">
        <v>3142</v>
      </c>
      <c r="T425" s="8">
        <f t="shared" si="18"/>
        <v>1</v>
      </c>
      <c r="U425">
        <v>642</v>
      </c>
      <c r="W425" t="s">
        <v>369</v>
      </c>
    </row>
    <row r="426" spans="1:23" hidden="1" x14ac:dyDescent="0.25">
      <c r="A426" s="21">
        <v>45313</v>
      </c>
      <c r="B426" s="21">
        <v>45313</v>
      </c>
      <c r="C426" s="22" t="s">
        <v>1241</v>
      </c>
      <c r="D426" s="22" t="s">
        <v>1245</v>
      </c>
      <c r="E426" s="22" t="s">
        <v>1145</v>
      </c>
      <c r="F426" s="22" t="s">
        <v>635</v>
      </c>
      <c r="G426" s="23">
        <v>909091</v>
      </c>
      <c r="H426" s="23">
        <v>0</v>
      </c>
      <c r="I426" s="23">
        <v>40511634</v>
      </c>
      <c r="J426" s="23">
        <v>0</v>
      </c>
      <c r="K426" s="22"/>
      <c r="L426" s="22"/>
      <c r="M426" s="22" t="s">
        <v>1243</v>
      </c>
      <c r="N426" s="22"/>
      <c r="O426" s="22"/>
      <c r="P426" s="22" t="s">
        <v>529</v>
      </c>
      <c r="S426" s="32" t="s">
        <v>3142</v>
      </c>
      <c r="T426" s="8">
        <f t="shared" si="18"/>
        <v>1</v>
      </c>
      <c r="U426">
        <v>642</v>
      </c>
      <c r="W426" t="s">
        <v>369</v>
      </c>
    </row>
    <row r="427" spans="1:23" hidden="1" x14ac:dyDescent="0.25">
      <c r="A427" s="21">
        <v>45313</v>
      </c>
      <c r="B427" s="21">
        <v>45313</v>
      </c>
      <c r="C427" s="22" t="s">
        <v>1241</v>
      </c>
      <c r="D427" s="22" t="s">
        <v>1248</v>
      </c>
      <c r="E427" s="22" t="s">
        <v>1145</v>
      </c>
      <c r="F427" s="22" t="s">
        <v>635</v>
      </c>
      <c r="G427" s="23">
        <v>580000</v>
      </c>
      <c r="H427" s="23">
        <v>0</v>
      </c>
      <c r="I427" s="23">
        <v>41091634</v>
      </c>
      <c r="J427" s="23">
        <v>0</v>
      </c>
      <c r="K427" s="22"/>
      <c r="L427" s="22"/>
      <c r="M427" s="22" t="s">
        <v>1243</v>
      </c>
      <c r="N427" s="22"/>
      <c r="O427" s="22"/>
      <c r="P427" s="22" t="s">
        <v>529</v>
      </c>
      <c r="S427" s="32" t="s">
        <v>3142</v>
      </c>
      <c r="T427" s="8">
        <f t="shared" si="18"/>
        <v>1</v>
      </c>
      <c r="U427">
        <v>642</v>
      </c>
      <c r="W427" t="s">
        <v>369</v>
      </c>
    </row>
    <row r="428" spans="1:23" hidden="1" x14ac:dyDescent="0.25">
      <c r="A428" s="21">
        <v>45313</v>
      </c>
      <c r="B428" s="21">
        <v>45313</v>
      </c>
      <c r="C428" s="22" t="s">
        <v>1249</v>
      </c>
      <c r="D428" s="22" t="s">
        <v>1250</v>
      </c>
      <c r="E428" s="22" t="s">
        <v>1145</v>
      </c>
      <c r="F428" s="22" t="s">
        <v>532</v>
      </c>
      <c r="G428" s="23">
        <v>622514</v>
      </c>
      <c r="H428" s="23">
        <v>0</v>
      </c>
      <c r="I428" s="23">
        <v>41714148</v>
      </c>
      <c r="J428" s="23">
        <v>0</v>
      </c>
      <c r="K428" s="22" t="s">
        <v>1251</v>
      </c>
      <c r="L428" s="22" t="s">
        <v>1252</v>
      </c>
      <c r="M428" s="22" t="s">
        <v>1169</v>
      </c>
      <c r="N428" s="22"/>
      <c r="O428" s="22"/>
      <c r="P428" s="22" t="s">
        <v>573</v>
      </c>
      <c r="S428" s="32" t="s">
        <v>3143</v>
      </c>
      <c r="T428" s="8">
        <f t="shared" si="18"/>
        <v>1</v>
      </c>
      <c r="U428">
        <v>642</v>
      </c>
      <c r="V428" t="s">
        <v>3129</v>
      </c>
      <c r="W428" t="s">
        <v>369</v>
      </c>
    </row>
    <row r="429" spans="1:23" hidden="1" x14ac:dyDescent="0.25">
      <c r="A429" s="21">
        <v>45313</v>
      </c>
      <c r="B429" s="21">
        <v>45313</v>
      </c>
      <c r="C429" s="22" t="s">
        <v>1253</v>
      </c>
      <c r="D429" s="22" t="s">
        <v>1254</v>
      </c>
      <c r="E429" s="22" t="s">
        <v>1145</v>
      </c>
      <c r="F429" s="22" t="s">
        <v>532</v>
      </c>
      <c r="G429" s="23">
        <v>90909</v>
      </c>
      <c r="H429" s="23">
        <v>0</v>
      </c>
      <c r="I429" s="23">
        <v>41805057</v>
      </c>
      <c r="J429" s="23">
        <v>0</v>
      </c>
      <c r="K429" s="22" t="s">
        <v>1255</v>
      </c>
      <c r="L429" s="22" t="s">
        <v>1256</v>
      </c>
      <c r="M429" s="22" t="s">
        <v>1257</v>
      </c>
      <c r="N429" s="22"/>
      <c r="O429" s="22"/>
      <c r="P429" s="22" t="s">
        <v>529</v>
      </c>
      <c r="S429" s="32" t="s">
        <v>3126</v>
      </c>
      <c r="T429" s="8">
        <f t="shared" si="18"/>
        <v>1</v>
      </c>
      <c r="U429">
        <v>642</v>
      </c>
      <c r="W429" t="s">
        <v>369</v>
      </c>
    </row>
    <row r="430" spans="1:23" hidden="1" x14ac:dyDescent="0.25">
      <c r="A430" s="21">
        <v>45313</v>
      </c>
      <c r="B430" s="21">
        <v>45313</v>
      </c>
      <c r="C430" s="22" t="s">
        <v>1253</v>
      </c>
      <c r="D430" s="22" t="s">
        <v>1254</v>
      </c>
      <c r="E430" s="22" t="s">
        <v>1145</v>
      </c>
      <c r="F430" s="22" t="s">
        <v>532</v>
      </c>
      <c r="G430" s="23">
        <v>92798</v>
      </c>
      <c r="H430" s="23">
        <v>0</v>
      </c>
      <c r="I430" s="23">
        <v>41897855</v>
      </c>
      <c r="J430" s="23">
        <v>0</v>
      </c>
      <c r="K430" s="22" t="s">
        <v>1255</v>
      </c>
      <c r="L430" s="22" t="s">
        <v>1256</v>
      </c>
      <c r="M430" s="22" t="s">
        <v>1257</v>
      </c>
      <c r="N430" s="22"/>
      <c r="O430" s="22"/>
      <c r="P430" s="22" t="s">
        <v>529</v>
      </c>
      <c r="S430" s="32" t="s">
        <v>3126</v>
      </c>
      <c r="T430" s="8">
        <f t="shared" si="18"/>
        <v>1</v>
      </c>
      <c r="U430">
        <v>642</v>
      </c>
      <c r="W430" t="s">
        <v>369</v>
      </c>
    </row>
    <row r="431" spans="1:23" hidden="1" x14ac:dyDescent="0.25">
      <c r="A431" s="21">
        <v>45313</v>
      </c>
      <c r="B431" s="21">
        <v>45313</v>
      </c>
      <c r="C431" s="22" t="s">
        <v>1253</v>
      </c>
      <c r="D431" s="22" t="s">
        <v>1254</v>
      </c>
      <c r="E431" s="22" t="s">
        <v>1145</v>
      </c>
      <c r="F431" s="22" t="s">
        <v>532</v>
      </c>
      <c r="G431" s="23">
        <v>421454</v>
      </c>
      <c r="H431" s="23">
        <v>0</v>
      </c>
      <c r="I431" s="23">
        <v>42319309</v>
      </c>
      <c r="J431" s="23">
        <v>0</v>
      </c>
      <c r="K431" s="22" t="s">
        <v>1255</v>
      </c>
      <c r="L431" s="22" t="s">
        <v>1256</v>
      </c>
      <c r="M431" s="22" t="s">
        <v>1257</v>
      </c>
      <c r="N431" s="22"/>
      <c r="O431" s="22"/>
      <c r="P431" s="22" t="s">
        <v>529</v>
      </c>
      <c r="S431" s="32" t="s">
        <v>3126</v>
      </c>
      <c r="T431" s="8">
        <f t="shared" si="18"/>
        <v>1</v>
      </c>
      <c r="U431">
        <v>642</v>
      </c>
      <c r="W431" t="s">
        <v>369</v>
      </c>
    </row>
    <row r="432" spans="1:23" hidden="1" x14ac:dyDescent="0.25">
      <c r="A432" s="21">
        <v>45313</v>
      </c>
      <c r="B432" s="21">
        <v>45313</v>
      </c>
      <c r="C432" s="22" t="s">
        <v>1258</v>
      </c>
      <c r="D432" s="22" t="s">
        <v>1259</v>
      </c>
      <c r="E432" s="22" t="s">
        <v>1145</v>
      </c>
      <c r="F432" s="22" t="s">
        <v>532</v>
      </c>
      <c r="G432" s="23">
        <v>500000</v>
      </c>
      <c r="H432" s="23">
        <v>0</v>
      </c>
      <c r="I432" s="23">
        <v>42819309</v>
      </c>
      <c r="J432" s="23">
        <v>0</v>
      </c>
      <c r="K432" s="22" t="s">
        <v>1260</v>
      </c>
      <c r="L432" s="22" t="s">
        <v>1261</v>
      </c>
      <c r="M432" s="22" t="s">
        <v>1243</v>
      </c>
      <c r="N432" s="22"/>
      <c r="O432" s="22"/>
      <c r="P432" s="22"/>
      <c r="S432" s="32" t="s">
        <v>3142</v>
      </c>
      <c r="T432" s="8">
        <f t="shared" si="18"/>
        <v>1</v>
      </c>
      <c r="U432">
        <v>642</v>
      </c>
      <c r="W432" t="s">
        <v>369</v>
      </c>
    </row>
    <row r="433" spans="1:23" hidden="1" x14ac:dyDescent="0.25">
      <c r="A433" s="21">
        <v>45313</v>
      </c>
      <c r="B433" s="21">
        <v>45313</v>
      </c>
      <c r="C433" s="22" t="s">
        <v>1262</v>
      </c>
      <c r="D433" s="22" t="s">
        <v>1263</v>
      </c>
      <c r="E433" s="22" t="s">
        <v>1145</v>
      </c>
      <c r="F433" s="22" t="s">
        <v>532</v>
      </c>
      <c r="G433" s="23">
        <v>231481</v>
      </c>
      <c r="H433" s="23">
        <v>0</v>
      </c>
      <c r="I433" s="23">
        <v>43050790</v>
      </c>
      <c r="J433" s="23">
        <v>0</v>
      </c>
      <c r="K433" s="22" t="s">
        <v>1264</v>
      </c>
      <c r="L433" s="22" t="s">
        <v>1265</v>
      </c>
      <c r="M433" s="22" t="s">
        <v>1266</v>
      </c>
      <c r="N433" s="22"/>
      <c r="O433" s="22"/>
      <c r="P433" s="22"/>
      <c r="S433" s="32" t="s">
        <v>3140</v>
      </c>
      <c r="T433" s="8">
        <f t="shared" si="18"/>
        <v>1</v>
      </c>
      <c r="U433">
        <v>642</v>
      </c>
      <c r="W433" t="s">
        <v>369</v>
      </c>
    </row>
    <row r="434" spans="1:23" hidden="1" x14ac:dyDescent="0.25">
      <c r="A434" s="21">
        <v>45313</v>
      </c>
      <c r="B434" s="21">
        <v>45313</v>
      </c>
      <c r="C434" s="22" t="s">
        <v>1267</v>
      </c>
      <c r="D434" s="22" t="s">
        <v>1268</v>
      </c>
      <c r="E434" s="22" t="s">
        <v>1145</v>
      </c>
      <c r="F434" s="22" t="s">
        <v>532</v>
      </c>
      <c r="G434" s="23">
        <v>1871000</v>
      </c>
      <c r="H434" s="23">
        <v>0</v>
      </c>
      <c r="I434" s="23">
        <v>44921790</v>
      </c>
      <c r="J434" s="23">
        <v>0</v>
      </c>
      <c r="K434" s="22" t="s">
        <v>1199</v>
      </c>
      <c r="L434" s="22" t="s">
        <v>1200</v>
      </c>
      <c r="M434" s="22" t="s">
        <v>1269</v>
      </c>
      <c r="N434" s="22"/>
      <c r="O434" s="22"/>
      <c r="P434" s="22"/>
      <c r="S434" s="32" t="s">
        <v>3141</v>
      </c>
      <c r="T434" s="8">
        <f t="shared" si="18"/>
        <v>1</v>
      </c>
      <c r="U434">
        <v>642</v>
      </c>
      <c r="W434" t="s">
        <v>369</v>
      </c>
    </row>
    <row r="435" spans="1:23" hidden="1" x14ac:dyDescent="0.25">
      <c r="A435" s="21">
        <v>45313</v>
      </c>
      <c r="B435" s="21">
        <v>45313</v>
      </c>
      <c r="C435" s="22" t="s">
        <v>1267</v>
      </c>
      <c r="D435" s="22" t="s">
        <v>1268</v>
      </c>
      <c r="E435" s="22" t="s">
        <v>1145</v>
      </c>
      <c r="F435" s="22" t="s">
        <v>532</v>
      </c>
      <c r="G435" s="23">
        <v>351222</v>
      </c>
      <c r="H435" s="23">
        <v>0</v>
      </c>
      <c r="I435" s="23">
        <v>45273012</v>
      </c>
      <c r="J435" s="23">
        <v>0</v>
      </c>
      <c r="K435" s="22" t="s">
        <v>1199</v>
      </c>
      <c r="L435" s="22" t="s">
        <v>1200</v>
      </c>
      <c r="M435" s="22" t="s">
        <v>1269</v>
      </c>
      <c r="N435" s="22"/>
      <c r="O435" s="22"/>
      <c r="P435" s="22"/>
      <c r="S435" s="32" t="s">
        <v>3141</v>
      </c>
      <c r="T435" s="8">
        <f t="shared" si="18"/>
        <v>1</v>
      </c>
      <c r="U435">
        <v>642</v>
      </c>
      <c r="W435" t="s">
        <v>369</v>
      </c>
    </row>
    <row r="436" spans="1:23" hidden="1" x14ac:dyDescent="0.25">
      <c r="A436" s="21">
        <v>45313</v>
      </c>
      <c r="B436" s="21">
        <v>45313</v>
      </c>
      <c r="C436" s="22" t="s">
        <v>1270</v>
      </c>
      <c r="D436" s="22" t="s">
        <v>1271</v>
      </c>
      <c r="E436" s="22" t="s">
        <v>1145</v>
      </c>
      <c r="F436" s="22" t="s">
        <v>532</v>
      </c>
      <c r="G436" s="23">
        <v>160000</v>
      </c>
      <c r="H436" s="23">
        <v>0</v>
      </c>
      <c r="I436" s="23">
        <v>45433012</v>
      </c>
      <c r="J436" s="23">
        <v>0</v>
      </c>
      <c r="K436" s="22" t="s">
        <v>550</v>
      </c>
      <c r="L436" s="22" t="s">
        <v>551</v>
      </c>
      <c r="M436" s="22" t="s">
        <v>1216</v>
      </c>
      <c r="N436" s="22"/>
      <c r="O436" s="22"/>
      <c r="P436" s="22"/>
      <c r="S436" s="32" t="s">
        <v>3126</v>
      </c>
      <c r="T436" s="8">
        <f t="shared" si="18"/>
        <v>1</v>
      </c>
      <c r="U436">
        <v>642</v>
      </c>
      <c r="W436" t="s">
        <v>369</v>
      </c>
    </row>
    <row r="437" spans="1:23" hidden="1" x14ac:dyDescent="0.25">
      <c r="A437" s="21">
        <v>45313</v>
      </c>
      <c r="B437" s="21">
        <v>45313</v>
      </c>
      <c r="C437" s="22" t="s">
        <v>1272</v>
      </c>
      <c r="D437" s="22" t="s">
        <v>1273</v>
      </c>
      <c r="E437" s="22" t="s">
        <v>1145</v>
      </c>
      <c r="F437" s="22" t="s">
        <v>532</v>
      </c>
      <c r="G437" s="23">
        <v>865000</v>
      </c>
      <c r="H437" s="23">
        <v>0</v>
      </c>
      <c r="I437" s="23">
        <v>46298012</v>
      </c>
      <c r="J437" s="23">
        <v>0</v>
      </c>
      <c r="K437" s="22" t="s">
        <v>1025</v>
      </c>
      <c r="L437" s="22" t="s">
        <v>1026</v>
      </c>
      <c r="M437" s="22" t="s">
        <v>1269</v>
      </c>
      <c r="N437" s="22"/>
      <c r="O437" s="22"/>
      <c r="P437" s="22"/>
      <c r="S437" s="32" t="s">
        <v>3141</v>
      </c>
      <c r="T437" s="8">
        <f t="shared" si="18"/>
        <v>1</v>
      </c>
      <c r="U437">
        <v>642</v>
      </c>
      <c r="W437" t="s">
        <v>369</v>
      </c>
    </row>
    <row r="438" spans="1:23" hidden="1" x14ac:dyDescent="0.25">
      <c r="A438" s="21">
        <v>45313</v>
      </c>
      <c r="B438" s="21">
        <v>45313</v>
      </c>
      <c r="C438" s="22" t="s">
        <v>564</v>
      </c>
      <c r="D438" s="22" t="s">
        <v>565</v>
      </c>
      <c r="E438" s="22" t="s">
        <v>1145</v>
      </c>
      <c r="F438" s="22" t="s">
        <v>521</v>
      </c>
      <c r="G438" s="23">
        <v>2318</v>
      </c>
      <c r="H438" s="23">
        <v>0</v>
      </c>
      <c r="I438" s="23">
        <v>46300330</v>
      </c>
      <c r="J438" s="23">
        <v>0</v>
      </c>
      <c r="K438" s="22" t="s">
        <v>566</v>
      </c>
      <c r="L438" s="22" t="s">
        <v>567</v>
      </c>
      <c r="M438" s="22" t="s">
        <v>1159</v>
      </c>
      <c r="N438" s="22"/>
      <c r="O438" s="22"/>
      <c r="P438" s="22" t="s">
        <v>529</v>
      </c>
      <c r="S438" s="32" t="s">
        <v>3126</v>
      </c>
      <c r="T438" s="8">
        <f t="shared" si="18"/>
        <v>1</v>
      </c>
      <c r="U438">
        <v>642</v>
      </c>
      <c r="W438" t="s">
        <v>369</v>
      </c>
    </row>
    <row r="439" spans="1:23" hidden="1" x14ac:dyDescent="0.25">
      <c r="A439" s="21">
        <v>45315</v>
      </c>
      <c r="B439" s="21">
        <v>45315</v>
      </c>
      <c r="C439" s="22" t="s">
        <v>1274</v>
      </c>
      <c r="D439" s="22" t="s">
        <v>1275</v>
      </c>
      <c r="E439" s="22" t="s">
        <v>1145</v>
      </c>
      <c r="F439" s="22" t="s">
        <v>635</v>
      </c>
      <c r="G439" s="23">
        <v>985185</v>
      </c>
      <c r="H439" s="23">
        <v>0</v>
      </c>
      <c r="I439" s="23">
        <v>47285515</v>
      </c>
      <c r="J439" s="23">
        <v>0</v>
      </c>
      <c r="K439" s="22" t="s">
        <v>1276</v>
      </c>
      <c r="L439" s="22" t="s">
        <v>1277</v>
      </c>
      <c r="M439" s="22" t="s">
        <v>814</v>
      </c>
      <c r="N439" s="22"/>
      <c r="O439" s="22"/>
      <c r="P439" s="22" t="s">
        <v>849</v>
      </c>
      <c r="S439" s="32" t="s">
        <v>3121</v>
      </c>
      <c r="T439" s="8">
        <f t="shared" si="18"/>
        <v>1</v>
      </c>
      <c r="U439">
        <v>642</v>
      </c>
      <c r="W439" t="s">
        <v>369</v>
      </c>
    </row>
    <row r="440" spans="1:23" hidden="1" x14ac:dyDescent="0.25">
      <c r="A440" s="21">
        <v>45316</v>
      </c>
      <c r="B440" s="21">
        <v>45316</v>
      </c>
      <c r="C440" s="22" t="s">
        <v>1278</v>
      </c>
      <c r="D440" s="22" t="s">
        <v>1224</v>
      </c>
      <c r="E440" s="22" t="s">
        <v>1145</v>
      </c>
      <c r="F440" s="22" t="s">
        <v>1225</v>
      </c>
      <c r="G440" s="23">
        <v>22000</v>
      </c>
      <c r="H440" s="23">
        <v>0</v>
      </c>
      <c r="I440" s="23">
        <v>47307515</v>
      </c>
      <c r="J440" s="23">
        <v>0</v>
      </c>
      <c r="K440" s="22" t="s">
        <v>1184</v>
      </c>
      <c r="L440" s="22" t="s">
        <v>1185</v>
      </c>
      <c r="M440" s="22" t="s">
        <v>1186</v>
      </c>
      <c r="N440" s="22"/>
      <c r="O440" s="22"/>
      <c r="P440" s="22"/>
      <c r="S440" s="32" t="s">
        <v>3126</v>
      </c>
      <c r="T440" s="8">
        <f t="shared" si="18"/>
        <v>1</v>
      </c>
      <c r="U440">
        <v>642</v>
      </c>
      <c r="W440" t="s">
        <v>369</v>
      </c>
    </row>
    <row r="441" spans="1:23" hidden="1" x14ac:dyDescent="0.25">
      <c r="A441" s="21">
        <v>45316</v>
      </c>
      <c r="B441" s="21">
        <v>45316</v>
      </c>
      <c r="C441" s="22" t="s">
        <v>1279</v>
      </c>
      <c r="D441" s="22" t="s">
        <v>1280</v>
      </c>
      <c r="E441" s="22" t="s">
        <v>1145</v>
      </c>
      <c r="F441" s="22" t="s">
        <v>1183</v>
      </c>
      <c r="G441" s="23">
        <v>22000</v>
      </c>
      <c r="H441" s="23">
        <v>0</v>
      </c>
      <c r="I441" s="23">
        <v>47329515</v>
      </c>
      <c r="J441" s="23">
        <v>0</v>
      </c>
      <c r="K441" s="22" t="s">
        <v>1184</v>
      </c>
      <c r="L441" s="22" t="s">
        <v>1185</v>
      </c>
      <c r="M441" s="22" t="s">
        <v>1186</v>
      </c>
      <c r="N441" s="22"/>
      <c r="O441" s="22"/>
      <c r="P441" s="22"/>
      <c r="S441" s="32" t="s">
        <v>3126</v>
      </c>
      <c r="T441" s="8">
        <f t="shared" si="18"/>
        <v>1</v>
      </c>
      <c r="U441">
        <v>642</v>
      </c>
      <c r="W441" t="s">
        <v>369</v>
      </c>
    </row>
    <row r="442" spans="1:23" hidden="1" x14ac:dyDescent="0.25">
      <c r="A442" s="21">
        <v>45317</v>
      </c>
      <c r="B442" s="21">
        <v>45317</v>
      </c>
      <c r="C442" s="22" t="s">
        <v>1281</v>
      </c>
      <c r="D442" s="22" t="s">
        <v>1282</v>
      </c>
      <c r="E442" s="22" t="s">
        <v>1145</v>
      </c>
      <c r="F442" s="22" t="s">
        <v>532</v>
      </c>
      <c r="G442" s="23">
        <v>18390000</v>
      </c>
      <c r="H442" s="23">
        <v>0</v>
      </c>
      <c r="I442" s="23">
        <v>65719515</v>
      </c>
      <c r="J442" s="23">
        <v>0</v>
      </c>
      <c r="K442" s="22" t="s">
        <v>1283</v>
      </c>
      <c r="L442" s="22" t="s">
        <v>1284</v>
      </c>
      <c r="M442" s="22" t="s">
        <v>1285</v>
      </c>
      <c r="N442" s="22"/>
      <c r="O442" s="22"/>
      <c r="P442" s="22" t="s">
        <v>537</v>
      </c>
      <c r="S442" s="32" t="s">
        <v>3130</v>
      </c>
      <c r="T442" s="8">
        <f t="shared" si="18"/>
        <v>1</v>
      </c>
      <c r="U442">
        <v>642</v>
      </c>
      <c r="V442" t="s">
        <v>3129</v>
      </c>
      <c r="W442" t="s">
        <v>369</v>
      </c>
    </row>
    <row r="443" spans="1:23" hidden="1" x14ac:dyDescent="0.25">
      <c r="A443" s="21">
        <v>45318</v>
      </c>
      <c r="B443" s="21">
        <v>45318</v>
      </c>
      <c r="C443" s="22" t="s">
        <v>1286</v>
      </c>
      <c r="D443" s="22" t="s">
        <v>1158</v>
      </c>
      <c r="E443" s="22" t="s">
        <v>1145</v>
      </c>
      <c r="F443" s="22" t="s">
        <v>1287</v>
      </c>
      <c r="G443" s="23">
        <v>110000</v>
      </c>
      <c r="H443" s="23">
        <v>0</v>
      </c>
      <c r="I443" s="23">
        <v>65829515</v>
      </c>
      <c r="J443" s="23">
        <v>0</v>
      </c>
      <c r="K443" s="22" t="s">
        <v>682</v>
      </c>
      <c r="L443" s="22" t="s">
        <v>683</v>
      </c>
      <c r="M443" s="22" t="s">
        <v>1159</v>
      </c>
      <c r="N443" s="22"/>
      <c r="O443" s="22"/>
      <c r="P443" s="22"/>
      <c r="S443" s="32" t="s">
        <v>3126</v>
      </c>
      <c r="T443" s="8">
        <f t="shared" si="18"/>
        <v>1</v>
      </c>
      <c r="U443">
        <v>642</v>
      </c>
      <c r="W443" t="s">
        <v>369</v>
      </c>
    </row>
    <row r="444" spans="1:23" hidden="1" x14ac:dyDescent="0.25">
      <c r="A444" s="21">
        <v>45322</v>
      </c>
      <c r="B444" s="21">
        <v>45322</v>
      </c>
      <c r="C444" s="22" t="s">
        <v>1288</v>
      </c>
      <c r="D444" s="22" t="s">
        <v>1289</v>
      </c>
      <c r="E444" s="22" t="s">
        <v>1145</v>
      </c>
      <c r="F444" s="22" t="s">
        <v>1290</v>
      </c>
      <c r="G444" s="23">
        <v>1754761</v>
      </c>
      <c r="H444" s="23">
        <v>0</v>
      </c>
      <c r="I444" s="23">
        <v>67584276</v>
      </c>
      <c r="J444" s="23">
        <v>0</v>
      </c>
      <c r="K444" s="22"/>
      <c r="L444" s="22"/>
      <c r="M444" s="22" t="s">
        <v>1291</v>
      </c>
      <c r="N444" s="22"/>
      <c r="O444" s="22"/>
      <c r="P444" s="22" t="s">
        <v>1292</v>
      </c>
      <c r="S444" s="8" t="s">
        <v>3127</v>
      </c>
      <c r="T444" s="8">
        <f t="shared" si="18"/>
        <v>1</v>
      </c>
      <c r="U444">
        <v>642</v>
      </c>
      <c r="W444" t="s">
        <v>369</v>
      </c>
    </row>
    <row r="445" spans="1:23" hidden="1" x14ac:dyDescent="0.25">
      <c r="A445" s="21">
        <v>45322</v>
      </c>
      <c r="B445" s="21">
        <v>45322</v>
      </c>
      <c r="C445" s="22" t="s">
        <v>1288</v>
      </c>
      <c r="D445" s="22" t="s">
        <v>1289</v>
      </c>
      <c r="E445" s="22" t="s">
        <v>1145</v>
      </c>
      <c r="F445" s="22" t="s">
        <v>1290</v>
      </c>
      <c r="G445" s="23">
        <v>1045581</v>
      </c>
      <c r="H445" s="23">
        <v>0</v>
      </c>
      <c r="I445" s="23">
        <v>68629857</v>
      </c>
      <c r="J445" s="23">
        <v>0</v>
      </c>
      <c r="K445" s="22"/>
      <c r="L445" s="22"/>
      <c r="M445" s="22" t="s">
        <v>1291</v>
      </c>
      <c r="N445" s="22"/>
      <c r="O445" s="22"/>
      <c r="P445" s="22" t="s">
        <v>815</v>
      </c>
      <c r="S445" s="8" t="s">
        <v>3127</v>
      </c>
      <c r="T445" s="8">
        <f t="shared" si="18"/>
        <v>1</v>
      </c>
      <c r="U445">
        <v>642</v>
      </c>
      <c r="W445" t="s">
        <v>369</v>
      </c>
    </row>
    <row r="446" spans="1:23" hidden="1" x14ac:dyDescent="0.25">
      <c r="A446" s="21">
        <v>45322</v>
      </c>
      <c r="B446" s="21">
        <v>45322</v>
      </c>
      <c r="C446" s="22" t="s">
        <v>1288</v>
      </c>
      <c r="D446" s="22" t="s">
        <v>1289</v>
      </c>
      <c r="E446" s="22" t="s">
        <v>1145</v>
      </c>
      <c r="F446" s="22" t="s">
        <v>1290</v>
      </c>
      <c r="G446" s="23">
        <v>9364545</v>
      </c>
      <c r="H446" s="23">
        <v>0</v>
      </c>
      <c r="I446" s="23">
        <v>77994402</v>
      </c>
      <c r="J446" s="23">
        <v>0</v>
      </c>
      <c r="K446" s="22"/>
      <c r="L446" s="22"/>
      <c r="M446" s="22" t="s">
        <v>1291</v>
      </c>
      <c r="N446" s="22"/>
      <c r="O446" s="22"/>
      <c r="P446" s="22" t="s">
        <v>529</v>
      </c>
      <c r="S446" s="8" t="s">
        <v>3127</v>
      </c>
      <c r="T446" s="8">
        <f t="shared" si="18"/>
        <v>1</v>
      </c>
      <c r="U446">
        <v>642</v>
      </c>
      <c r="W446" t="s">
        <v>369</v>
      </c>
    </row>
    <row r="447" spans="1:23" hidden="1" x14ac:dyDescent="0.25">
      <c r="A447" s="21">
        <v>45322</v>
      </c>
      <c r="B447" s="21">
        <v>45322</v>
      </c>
      <c r="C447" s="22" t="s">
        <v>1288</v>
      </c>
      <c r="D447" s="22" t="s">
        <v>1289</v>
      </c>
      <c r="E447" s="22" t="s">
        <v>1145</v>
      </c>
      <c r="F447" s="22" t="s">
        <v>1290</v>
      </c>
      <c r="G447" s="23">
        <v>438510</v>
      </c>
      <c r="H447" s="23">
        <v>0</v>
      </c>
      <c r="I447" s="23">
        <v>78432912</v>
      </c>
      <c r="J447" s="23">
        <v>0</v>
      </c>
      <c r="K447" s="22"/>
      <c r="L447" s="22"/>
      <c r="M447" s="22" t="s">
        <v>1291</v>
      </c>
      <c r="N447" s="22"/>
      <c r="O447" s="22"/>
      <c r="P447" s="22" t="s">
        <v>809</v>
      </c>
      <c r="S447" s="8" t="s">
        <v>3127</v>
      </c>
      <c r="T447" s="8">
        <f t="shared" si="18"/>
        <v>1</v>
      </c>
      <c r="U447">
        <v>642</v>
      </c>
      <c r="W447" t="s">
        <v>369</v>
      </c>
    </row>
    <row r="448" spans="1:23" hidden="1" x14ac:dyDescent="0.25">
      <c r="A448" s="21">
        <v>45322</v>
      </c>
      <c r="B448" s="21">
        <v>45322</v>
      </c>
      <c r="C448" s="22" t="s">
        <v>1288</v>
      </c>
      <c r="D448" s="22" t="s">
        <v>1289</v>
      </c>
      <c r="E448" s="22" t="s">
        <v>1145</v>
      </c>
      <c r="F448" s="22" t="s">
        <v>1293</v>
      </c>
      <c r="G448" s="23">
        <v>7296154</v>
      </c>
      <c r="H448" s="23">
        <v>0</v>
      </c>
      <c r="I448" s="23">
        <v>85729066</v>
      </c>
      <c r="J448" s="23">
        <v>0</v>
      </c>
      <c r="K448" s="22"/>
      <c r="L448" s="22"/>
      <c r="M448" s="22" t="s">
        <v>1291</v>
      </c>
      <c r="N448" s="22"/>
      <c r="O448" s="22"/>
      <c r="P448" s="22" t="s">
        <v>809</v>
      </c>
      <c r="S448" s="8" t="s">
        <v>3127</v>
      </c>
      <c r="T448" s="8">
        <f t="shared" si="18"/>
        <v>1</v>
      </c>
      <c r="U448">
        <v>642</v>
      </c>
      <c r="W448" t="s">
        <v>369</v>
      </c>
    </row>
    <row r="449" spans="1:23" hidden="1" x14ac:dyDescent="0.25">
      <c r="A449" s="21">
        <v>45322</v>
      </c>
      <c r="B449" s="21">
        <v>45322</v>
      </c>
      <c r="C449" s="22" t="s">
        <v>1294</v>
      </c>
      <c r="D449" s="22" t="s">
        <v>1295</v>
      </c>
      <c r="E449" s="22" t="s">
        <v>1145</v>
      </c>
      <c r="F449" s="22" t="s">
        <v>1146</v>
      </c>
      <c r="G449" s="23">
        <v>34241</v>
      </c>
      <c r="H449" s="23">
        <v>0</v>
      </c>
      <c r="I449" s="23">
        <v>85763307</v>
      </c>
      <c r="J449" s="23">
        <v>0</v>
      </c>
      <c r="K449" s="22"/>
      <c r="L449" s="22"/>
      <c r="M449" s="22" t="s">
        <v>1296</v>
      </c>
      <c r="N449" s="22" t="s">
        <v>809</v>
      </c>
      <c r="O449" s="22" t="s">
        <v>1297</v>
      </c>
      <c r="P449" s="22" t="s">
        <v>809</v>
      </c>
      <c r="S449" s="32" t="s">
        <v>3136</v>
      </c>
      <c r="T449" s="8">
        <f t="shared" si="18"/>
        <v>1</v>
      </c>
      <c r="U449">
        <v>642</v>
      </c>
      <c r="W449" t="s">
        <v>369</v>
      </c>
    </row>
    <row r="450" spans="1:23" hidden="1" x14ac:dyDescent="0.25">
      <c r="A450" s="21">
        <v>45322</v>
      </c>
      <c r="B450" s="21">
        <v>45322</v>
      </c>
      <c r="C450" s="22" t="s">
        <v>601</v>
      </c>
      <c r="D450" s="22" t="s">
        <v>1298</v>
      </c>
      <c r="E450" s="22" t="s">
        <v>1145</v>
      </c>
      <c r="F450" s="22" t="s">
        <v>603</v>
      </c>
      <c r="G450" s="23">
        <v>128149300</v>
      </c>
      <c r="H450" s="23">
        <v>0</v>
      </c>
      <c r="I450" s="23">
        <v>0</v>
      </c>
      <c r="J450" s="23">
        <v>452465513</v>
      </c>
      <c r="K450" s="22"/>
      <c r="L450" s="22"/>
      <c r="M450" s="22" t="s">
        <v>1299</v>
      </c>
      <c r="N450" s="22"/>
      <c r="O450" s="22"/>
      <c r="P450" s="22" t="s">
        <v>529</v>
      </c>
      <c r="S450" s="32" t="s">
        <v>3132</v>
      </c>
      <c r="T450" s="8">
        <f t="shared" si="18"/>
        <v>1</v>
      </c>
      <c r="U450">
        <v>642</v>
      </c>
      <c r="W450" t="s">
        <v>369</v>
      </c>
    </row>
    <row r="451" spans="1:23" hidden="1" x14ac:dyDescent="0.25">
      <c r="A451" s="21">
        <v>45322</v>
      </c>
      <c r="B451" s="21">
        <v>45322</v>
      </c>
      <c r="C451" s="22" t="s">
        <v>601</v>
      </c>
      <c r="D451" s="22" t="s">
        <v>1300</v>
      </c>
      <c r="E451" s="22" t="s">
        <v>1145</v>
      </c>
      <c r="F451" s="22" t="s">
        <v>603</v>
      </c>
      <c r="G451" s="23">
        <v>37532800</v>
      </c>
      <c r="H451" s="23">
        <v>0</v>
      </c>
      <c r="I451" s="23">
        <v>0</v>
      </c>
      <c r="J451" s="23">
        <v>414932713</v>
      </c>
      <c r="K451" s="22"/>
      <c r="L451" s="22"/>
      <c r="M451" s="22" t="s">
        <v>1301</v>
      </c>
      <c r="N451" s="22"/>
      <c r="O451" s="22"/>
      <c r="P451" s="22" t="s">
        <v>529</v>
      </c>
      <c r="S451" s="32" t="s">
        <v>3132</v>
      </c>
      <c r="T451" s="8">
        <f t="shared" si="18"/>
        <v>1</v>
      </c>
      <c r="U451">
        <v>642</v>
      </c>
      <c r="W451" t="s">
        <v>369</v>
      </c>
    </row>
    <row r="452" spans="1:23" hidden="1" x14ac:dyDescent="0.25">
      <c r="A452" s="21">
        <v>45322</v>
      </c>
      <c r="B452" s="21">
        <v>45322</v>
      </c>
      <c r="C452" s="22" t="s">
        <v>601</v>
      </c>
      <c r="D452" s="22" t="s">
        <v>1302</v>
      </c>
      <c r="E452" s="22" t="s">
        <v>1145</v>
      </c>
      <c r="F452" s="22" t="s">
        <v>603</v>
      </c>
      <c r="G452" s="23">
        <v>43475000</v>
      </c>
      <c r="H452" s="23">
        <v>0</v>
      </c>
      <c r="I452" s="23">
        <v>0</v>
      </c>
      <c r="J452" s="23">
        <v>371457713</v>
      </c>
      <c r="K452" s="22"/>
      <c r="L452" s="22"/>
      <c r="M452" s="22" t="s">
        <v>1303</v>
      </c>
      <c r="N452" s="22"/>
      <c r="O452" s="22"/>
      <c r="P452" s="22" t="s">
        <v>529</v>
      </c>
      <c r="S452" s="32" t="s">
        <v>3132</v>
      </c>
      <c r="T452" s="8">
        <f t="shared" si="18"/>
        <v>1</v>
      </c>
      <c r="U452">
        <v>642</v>
      </c>
      <c r="W452" t="s">
        <v>369</v>
      </c>
    </row>
    <row r="453" spans="1:23" hidden="1" x14ac:dyDescent="0.25">
      <c r="A453" s="21">
        <v>45322</v>
      </c>
      <c r="B453" s="21">
        <v>45322</v>
      </c>
      <c r="C453" s="22" t="s">
        <v>601</v>
      </c>
      <c r="D453" s="22" t="s">
        <v>1304</v>
      </c>
      <c r="E453" s="22" t="s">
        <v>1145</v>
      </c>
      <c r="F453" s="22" t="s">
        <v>603</v>
      </c>
      <c r="G453" s="23">
        <v>64030000</v>
      </c>
      <c r="H453" s="23">
        <v>0</v>
      </c>
      <c r="I453" s="23">
        <v>0</v>
      </c>
      <c r="J453" s="23">
        <v>307427713</v>
      </c>
      <c r="K453" s="22"/>
      <c r="L453" s="22"/>
      <c r="M453" s="22" t="s">
        <v>1305</v>
      </c>
      <c r="N453" s="22"/>
      <c r="O453" s="22"/>
      <c r="P453" s="22" t="s">
        <v>529</v>
      </c>
      <c r="S453" s="32" t="s">
        <v>3131</v>
      </c>
      <c r="T453" s="8">
        <f t="shared" ref="T453:T516" si="19">+MONTH(A453)</f>
        <v>1</v>
      </c>
      <c r="U453">
        <v>642</v>
      </c>
      <c r="W453" t="s">
        <v>369</v>
      </c>
    </row>
    <row r="454" spans="1:23" hidden="1" x14ac:dyDescent="0.25">
      <c r="A454" s="21">
        <v>45322</v>
      </c>
      <c r="B454" s="21">
        <v>45322</v>
      </c>
      <c r="C454" s="22" t="s">
        <v>601</v>
      </c>
      <c r="D454" s="22" t="s">
        <v>1306</v>
      </c>
      <c r="E454" s="22" t="s">
        <v>1145</v>
      </c>
      <c r="F454" s="22" t="s">
        <v>603</v>
      </c>
      <c r="G454" s="23">
        <v>64260000</v>
      </c>
      <c r="H454" s="23">
        <v>0</v>
      </c>
      <c r="I454" s="23">
        <v>0</v>
      </c>
      <c r="J454" s="23">
        <v>243167713</v>
      </c>
      <c r="K454" s="22"/>
      <c r="L454" s="22"/>
      <c r="M454" s="22" t="s">
        <v>1307</v>
      </c>
      <c r="N454" s="22"/>
      <c r="O454" s="22"/>
      <c r="P454" s="22" t="s">
        <v>529</v>
      </c>
      <c r="S454" s="32" t="s">
        <v>3132</v>
      </c>
      <c r="T454" s="8">
        <f t="shared" si="19"/>
        <v>1</v>
      </c>
      <c r="U454">
        <v>642</v>
      </c>
      <c r="W454" t="s">
        <v>369</v>
      </c>
    </row>
    <row r="455" spans="1:23" hidden="1" x14ac:dyDescent="0.25">
      <c r="A455" s="21">
        <v>45322</v>
      </c>
      <c r="B455" s="21">
        <v>45322</v>
      </c>
      <c r="C455" s="22" t="s">
        <v>601</v>
      </c>
      <c r="D455" s="22" t="s">
        <v>1308</v>
      </c>
      <c r="E455" s="22" t="s">
        <v>1145</v>
      </c>
      <c r="F455" s="22" t="s">
        <v>603</v>
      </c>
      <c r="G455" s="23">
        <v>36000000</v>
      </c>
      <c r="H455" s="23">
        <v>0</v>
      </c>
      <c r="I455" s="23">
        <v>0</v>
      </c>
      <c r="J455" s="23">
        <v>207167713</v>
      </c>
      <c r="K455" s="22"/>
      <c r="L455" s="22"/>
      <c r="M455" s="22" t="s">
        <v>1309</v>
      </c>
      <c r="N455" s="22"/>
      <c r="O455" s="22"/>
      <c r="P455" s="22" t="s">
        <v>529</v>
      </c>
      <c r="S455" s="32" t="s">
        <v>3132</v>
      </c>
      <c r="T455" s="8">
        <f t="shared" si="19"/>
        <v>1</v>
      </c>
      <c r="U455">
        <v>642</v>
      </c>
      <c r="W455" t="s">
        <v>369</v>
      </c>
    </row>
    <row r="456" spans="1:23" hidden="1" x14ac:dyDescent="0.25">
      <c r="A456" s="21">
        <v>45322</v>
      </c>
      <c r="B456" s="21">
        <v>45322</v>
      </c>
      <c r="C456" s="22" t="s">
        <v>601</v>
      </c>
      <c r="D456" s="22" t="s">
        <v>1310</v>
      </c>
      <c r="E456" s="22" t="s">
        <v>1145</v>
      </c>
      <c r="F456" s="22" t="s">
        <v>603</v>
      </c>
      <c r="G456" s="23">
        <v>245000</v>
      </c>
      <c r="H456" s="23">
        <v>0</v>
      </c>
      <c r="I456" s="23">
        <v>0</v>
      </c>
      <c r="J456" s="23">
        <v>206922713</v>
      </c>
      <c r="K456" s="22"/>
      <c r="L456" s="22"/>
      <c r="M456" s="22" t="s">
        <v>1303</v>
      </c>
      <c r="N456" s="22"/>
      <c r="O456" s="22"/>
      <c r="P456" s="22" t="s">
        <v>607</v>
      </c>
      <c r="S456" s="32" t="s">
        <v>3132</v>
      </c>
      <c r="T456" s="8">
        <f t="shared" si="19"/>
        <v>1</v>
      </c>
      <c r="U456">
        <v>642</v>
      </c>
      <c r="W456" t="s">
        <v>369</v>
      </c>
    </row>
    <row r="457" spans="1:23" hidden="1" x14ac:dyDescent="0.25">
      <c r="A457" s="21">
        <v>45322</v>
      </c>
      <c r="B457" s="21">
        <v>45322</v>
      </c>
      <c r="C457" s="22" t="s">
        <v>608</v>
      </c>
      <c r="D457" s="22" t="s">
        <v>1311</v>
      </c>
      <c r="E457" s="22" t="s">
        <v>1145</v>
      </c>
      <c r="F457" s="22" t="s">
        <v>610</v>
      </c>
      <c r="G457" s="23">
        <v>6125000</v>
      </c>
      <c r="H457" s="23">
        <v>0</v>
      </c>
      <c r="I457" s="23">
        <v>0</v>
      </c>
      <c r="J457" s="23">
        <v>200797713</v>
      </c>
      <c r="K457" s="22"/>
      <c r="L457" s="22"/>
      <c r="M457" s="22" t="s">
        <v>1299</v>
      </c>
      <c r="N457" s="22"/>
      <c r="O457" s="22"/>
      <c r="P457" s="22" t="s">
        <v>529</v>
      </c>
      <c r="S457" s="32" t="s">
        <v>3132</v>
      </c>
      <c r="T457" s="8">
        <f t="shared" si="19"/>
        <v>1</v>
      </c>
      <c r="U457">
        <v>642</v>
      </c>
      <c r="W457" t="s">
        <v>369</v>
      </c>
    </row>
    <row r="458" spans="1:23" hidden="1" x14ac:dyDescent="0.25">
      <c r="A458" s="21">
        <v>45322</v>
      </c>
      <c r="B458" s="21">
        <v>45322</v>
      </c>
      <c r="C458" s="22" t="s">
        <v>608</v>
      </c>
      <c r="D458" s="22" t="s">
        <v>1312</v>
      </c>
      <c r="E458" s="22" t="s">
        <v>1145</v>
      </c>
      <c r="F458" s="22" t="s">
        <v>612</v>
      </c>
      <c r="G458" s="23">
        <v>1050000</v>
      </c>
      <c r="H458" s="23">
        <v>0</v>
      </c>
      <c r="I458" s="23">
        <v>0</v>
      </c>
      <c r="J458" s="23">
        <v>199747713</v>
      </c>
      <c r="K458" s="22"/>
      <c r="L458" s="22"/>
      <c r="M458" s="22" t="s">
        <v>1299</v>
      </c>
      <c r="N458" s="22"/>
      <c r="O458" s="22"/>
      <c r="P458" s="22" t="s">
        <v>529</v>
      </c>
      <c r="S458" s="32" t="s">
        <v>3132</v>
      </c>
      <c r="T458" s="8">
        <f t="shared" si="19"/>
        <v>1</v>
      </c>
      <c r="U458">
        <v>642</v>
      </c>
      <c r="W458" t="s">
        <v>369</v>
      </c>
    </row>
    <row r="459" spans="1:23" hidden="1" x14ac:dyDescent="0.25">
      <c r="A459" s="21">
        <v>45322</v>
      </c>
      <c r="B459" s="21">
        <v>45322</v>
      </c>
      <c r="C459" s="22" t="s">
        <v>608</v>
      </c>
      <c r="D459" s="22" t="s">
        <v>1313</v>
      </c>
      <c r="E459" s="22" t="s">
        <v>1145</v>
      </c>
      <c r="F459" s="22" t="s">
        <v>614</v>
      </c>
      <c r="G459" s="23">
        <v>350000</v>
      </c>
      <c r="H459" s="23">
        <v>0</v>
      </c>
      <c r="I459" s="23">
        <v>0</v>
      </c>
      <c r="J459" s="23">
        <v>199397713</v>
      </c>
      <c r="K459" s="22"/>
      <c r="L459" s="22"/>
      <c r="M459" s="22" t="s">
        <v>1299</v>
      </c>
      <c r="N459" s="22"/>
      <c r="O459" s="22"/>
      <c r="P459" s="22" t="s">
        <v>529</v>
      </c>
      <c r="S459" s="32" t="s">
        <v>3132</v>
      </c>
      <c r="T459" s="8">
        <f t="shared" si="19"/>
        <v>1</v>
      </c>
      <c r="U459">
        <v>642</v>
      </c>
      <c r="W459" t="s">
        <v>369</v>
      </c>
    </row>
    <row r="460" spans="1:23" hidden="1" x14ac:dyDescent="0.25">
      <c r="A460" s="21">
        <v>45322</v>
      </c>
      <c r="B460" s="21">
        <v>45322</v>
      </c>
      <c r="C460" s="22" t="s">
        <v>608</v>
      </c>
      <c r="D460" s="22" t="s">
        <v>1314</v>
      </c>
      <c r="E460" s="22" t="s">
        <v>1145</v>
      </c>
      <c r="F460" s="22" t="s">
        <v>610</v>
      </c>
      <c r="G460" s="23">
        <v>2835000</v>
      </c>
      <c r="H460" s="23">
        <v>0</v>
      </c>
      <c r="I460" s="23">
        <v>0</v>
      </c>
      <c r="J460" s="23">
        <v>196562713</v>
      </c>
      <c r="K460" s="22"/>
      <c r="L460" s="22"/>
      <c r="M460" s="22" t="s">
        <v>1301</v>
      </c>
      <c r="N460" s="22"/>
      <c r="O460" s="22"/>
      <c r="P460" s="22" t="s">
        <v>529</v>
      </c>
      <c r="S460" s="32" t="s">
        <v>3132</v>
      </c>
      <c r="T460" s="8">
        <f t="shared" si="19"/>
        <v>1</v>
      </c>
      <c r="U460">
        <v>642</v>
      </c>
      <c r="W460" t="s">
        <v>369</v>
      </c>
    </row>
    <row r="461" spans="1:23" hidden="1" x14ac:dyDescent="0.25">
      <c r="A461" s="21">
        <v>45322</v>
      </c>
      <c r="B461" s="21">
        <v>45322</v>
      </c>
      <c r="C461" s="22" t="s">
        <v>608</v>
      </c>
      <c r="D461" s="22" t="s">
        <v>1315</v>
      </c>
      <c r="E461" s="22" t="s">
        <v>1145</v>
      </c>
      <c r="F461" s="22" t="s">
        <v>612</v>
      </c>
      <c r="G461" s="23">
        <v>486000</v>
      </c>
      <c r="H461" s="23">
        <v>0</v>
      </c>
      <c r="I461" s="23">
        <v>0</v>
      </c>
      <c r="J461" s="23">
        <v>196076713</v>
      </c>
      <c r="K461" s="22"/>
      <c r="L461" s="22"/>
      <c r="M461" s="22" t="s">
        <v>1301</v>
      </c>
      <c r="N461" s="22"/>
      <c r="O461" s="22"/>
      <c r="P461" s="22" t="s">
        <v>529</v>
      </c>
      <c r="S461" s="32" t="s">
        <v>3132</v>
      </c>
      <c r="T461" s="8">
        <f t="shared" si="19"/>
        <v>1</v>
      </c>
      <c r="U461">
        <v>642</v>
      </c>
      <c r="W461" t="s">
        <v>369</v>
      </c>
    </row>
    <row r="462" spans="1:23" hidden="1" x14ac:dyDescent="0.25">
      <c r="A462" s="21">
        <v>45322</v>
      </c>
      <c r="B462" s="21">
        <v>45322</v>
      </c>
      <c r="C462" s="22" t="s">
        <v>608</v>
      </c>
      <c r="D462" s="22" t="s">
        <v>1316</v>
      </c>
      <c r="E462" s="22" t="s">
        <v>1145</v>
      </c>
      <c r="F462" s="22" t="s">
        <v>614</v>
      </c>
      <c r="G462" s="23">
        <v>162000</v>
      </c>
      <c r="H462" s="23">
        <v>0</v>
      </c>
      <c r="I462" s="23">
        <v>0</v>
      </c>
      <c r="J462" s="23">
        <v>195914713</v>
      </c>
      <c r="K462" s="22"/>
      <c r="L462" s="22"/>
      <c r="M462" s="22" t="s">
        <v>1301</v>
      </c>
      <c r="N462" s="22"/>
      <c r="O462" s="22"/>
      <c r="P462" s="22" t="s">
        <v>529</v>
      </c>
      <c r="S462" s="32" t="s">
        <v>3132</v>
      </c>
      <c r="T462" s="8">
        <f t="shared" si="19"/>
        <v>1</v>
      </c>
      <c r="U462">
        <v>642</v>
      </c>
      <c r="W462" t="s">
        <v>369</v>
      </c>
    </row>
    <row r="463" spans="1:23" hidden="1" x14ac:dyDescent="0.25">
      <c r="A463" s="21">
        <v>45322</v>
      </c>
      <c r="B463" s="21">
        <v>45322</v>
      </c>
      <c r="C463" s="22" t="s">
        <v>608</v>
      </c>
      <c r="D463" s="22" t="s">
        <v>1317</v>
      </c>
      <c r="E463" s="22" t="s">
        <v>1145</v>
      </c>
      <c r="F463" s="22" t="s">
        <v>610</v>
      </c>
      <c r="G463" s="23">
        <v>2677500</v>
      </c>
      <c r="H463" s="23">
        <v>0</v>
      </c>
      <c r="I463" s="23">
        <v>0</v>
      </c>
      <c r="J463" s="23">
        <v>193237213</v>
      </c>
      <c r="K463" s="22"/>
      <c r="L463" s="22"/>
      <c r="M463" s="22" t="s">
        <v>1303</v>
      </c>
      <c r="N463" s="22"/>
      <c r="O463" s="22"/>
      <c r="P463" s="22" t="s">
        <v>529</v>
      </c>
      <c r="S463" s="32" t="s">
        <v>3132</v>
      </c>
      <c r="T463" s="8">
        <f t="shared" si="19"/>
        <v>1</v>
      </c>
      <c r="U463">
        <v>642</v>
      </c>
      <c r="W463" t="s">
        <v>369</v>
      </c>
    </row>
    <row r="464" spans="1:23" hidden="1" x14ac:dyDescent="0.25">
      <c r="A464" s="21">
        <v>45322</v>
      </c>
      <c r="B464" s="21">
        <v>45322</v>
      </c>
      <c r="C464" s="22" t="s">
        <v>608</v>
      </c>
      <c r="D464" s="22" t="s">
        <v>1318</v>
      </c>
      <c r="E464" s="22" t="s">
        <v>1145</v>
      </c>
      <c r="F464" s="22" t="s">
        <v>612</v>
      </c>
      <c r="G464" s="23">
        <v>459000</v>
      </c>
      <c r="H464" s="23">
        <v>0</v>
      </c>
      <c r="I464" s="23">
        <v>0</v>
      </c>
      <c r="J464" s="23">
        <v>192778213</v>
      </c>
      <c r="K464" s="22"/>
      <c r="L464" s="22"/>
      <c r="M464" s="22" t="s">
        <v>1303</v>
      </c>
      <c r="N464" s="22"/>
      <c r="O464" s="22"/>
      <c r="P464" s="22" t="s">
        <v>529</v>
      </c>
      <c r="S464" s="32" t="s">
        <v>3132</v>
      </c>
      <c r="T464" s="8">
        <f t="shared" si="19"/>
        <v>1</v>
      </c>
      <c r="U464">
        <v>642</v>
      </c>
      <c r="W464" t="s">
        <v>369</v>
      </c>
    </row>
    <row r="465" spans="1:23" hidden="1" x14ac:dyDescent="0.25">
      <c r="A465" s="21">
        <v>45322</v>
      </c>
      <c r="B465" s="21">
        <v>45322</v>
      </c>
      <c r="C465" s="22" t="s">
        <v>608</v>
      </c>
      <c r="D465" s="22" t="s">
        <v>1319</v>
      </c>
      <c r="E465" s="22" t="s">
        <v>1145</v>
      </c>
      <c r="F465" s="22" t="s">
        <v>614</v>
      </c>
      <c r="G465" s="23">
        <v>153000</v>
      </c>
      <c r="H465" s="23">
        <v>0</v>
      </c>
      <c r="I465" s="23">
        <v>0</v>
      </c>
      <c r="J465" s="23">
        <v>192625213</v>
      </c>
      <c r="K465" s="22"/>
      <c r="L465" s="22"/>
      <c r="M465" s="22" t="s">
        <v>1303</v>
      </c>
      <c r="N465" s="22"/>
      <c r="O465" s="22"/>
      <c r="P465" s="22" t="s">
        <v>529</v>
      </c>
      <c r="S465" s="32" t="s">
        <v>3132</v>
      </c>
      <c r="T465" s="8">
        <f t="shared" si="19"/>
        <v>1</v>
      </c>
      <c r="U465">
        <v>642</v>
      </c>
      <c r="W465" t="s">
        <v>369</v>
      </c>
    </row>
    <row r="466" spans="1:23" hidden="1" x14ac:dyDescent="0.25">
      <c r="A466" s="21">
        <v>45322</v>
      </c>
      <c r="B466" s="21">
        <v>45322</v>
      </c>
      <c r="C466" s="22" t="s">
        <v>608</v>
      </c>
      <c r="D466" s="22" t="s">
        <v>1320</v>
      </c>
      <c r="E466" s="22" t="s">
        <v>1145</v>
      </c>
      <c r="F466" s="22" t="s">
        <v>610</v>
      </c>
      <c r="G466" s="23">
        <v>3710000</v>
      </c>
      <c r="H466" s="23">
        <v>0</v>
      </c>
      <c r="I466" s="23">
        <v>0</v>
      </c>
      <c r="J466" s="23">
        <v>188915213</v>
      </c>
      <c r="K466" s="22"/>
      <c r="L466" s="22"/>
      <c r="M466" s="22" t="s">
        <v>1305</v>
      </c>
      <c r="N466" s="22"/>
      <c r="O466" s="22"/>
      <c r="P466" s="22" t="s">
        <v>529</v>
      </c>
      <c r="S466" s="32" t="s">
        <v>3131</v>
      </c>
      <c r="T466" s="8">
        <f t="shared" si="19"/>
        <v>1</v>
      </c>
      <c r="U466">
        <v>642</v>
      </c>
      <c r="W466" t="s">
        <v>369</v>
      </c>
    </row>
    <row r="467" spans="1:23" hidden="1" x14ac:dyDescent="0.25">
      <c r="A467" s="21">
        <v>45322</v>
      </c>
      <c r="B467" s="21">
        <v>45322</v>
      </c>
      <c r="C467" s="22" t="s">
        <v>608</v>
      </c>
      <c r="D467" s="22" t="s">
        <v>1321</v>
      </c>
      <c r="E467" s="22" t="s">
        <v>1145</v>
      </c>
      <c r="F467" s="22" t="s">
        <v>612</v>
      </c>
      <c r="G467" s="23">
        <v>636000</v>
      </c>
      <c r="H467" s="23">
        <v>0</v>
      </c>
      <c r="I467" s="23">
        <v>0</v>
      </c>
      <c r="J467" s="23">
        <v>188279213</v>
      </c>
      <c r="K467" s="22"/>
      <c r="L467" s="22"/>
      <c r="M467" s="22" t="s">
        <v>1305</v>
      </c>
      <c r="N467" s="22"/>
      <c r="O467" s="22"/>
      <c r="P467" s="22" t="s">
        <v>529</v>
      </c>
      <c r="S467" s="32" t="s">
        <v>3131</v>
      </c>
      <c r="T467" s="8">
        <f t="shared" si="19"/>
        <v>1</v>
      </c>
      <c r="U467">
        <v>642</v>
      </c>
      <c r="W467" t="s">
        <v>369</v>
      </c>
    </row>
    <row r="468" spans="1:23" hidden="1" x14ac:dyDescent="0.25">
      <c r="A468" s="21">
        <v>45322</v>
      </c>
      <c r="B468" s="21">
        <v>45322</v>
      </c>
      <c r="C468" s="22" t="s">
        <v>608</v>
      </c>
      <c r="D468" s="22" t="s">
        <v>1322</v>
      </c>
      <c r="E468" s="22" t="s">
        <v>1145</v>
      </c>
      <c r="F468" s="22" t="s">
        <v>614</v>
      </c>
      <c r="G468" s="23">
        <v>212000</v>
      </c>
      <c r="H468" s="23">
        <v>0</v>
      </c>
      <c r="I468" s="23">
        <v>0</v>
      </c>
      <c r="J468" s="23">
        <v>188067213</v>
      </c>
      <c r="K468" s="22"/>
      <c r="L468" s="22"/>
      <c r="M468" s="22" t="s">
        <v>1305</v>
      </c>
      <c r="N468" s="22"/>
      <c r="O468" s="22"/>
      <c r="P468" s="22" t="s">
        <v>529</v>
      </c>
      <c r="S468" s="32" t="s">
        <v>3131</v>
      </c>
      <c r="T468" s="8">
        <f t="shared" si="19"/>
        <v>1</v>
      </c>
      <c r="U468">
        <v>642</v>
      </c>
      <c r="W468" t="s">
        <v>369</v>
      </c>
    </row>
    <row r="469" spans="1:23" hidden="1" x14ac:dyDescent="0.25">
      <c r="A469" s="21">
        <v>45322</v>
      </c>
      <c r="B469" s="21">
        <v>45322</v>
      </c>
      <c r="C469" s="22" t="s">
        <v>608</v>
      </c>
      <c r="D469" s="22" t="s">
        <v>1323</v>
      </c>
      <c r="E469" s="22" t="s">
        <v>1145</v>
      </c>
      <c r="F469" s="22" t="s">
        <v>610</v>
      </c>
      <c r="G469" s="23">
        <v>2012500</v>
      </c>
      <c r="H469" s="23">
        <v>0</v>
      </c>
      <c r="I469" s="23">
        <v>0</v>
      </c>
      <c r="J469" s="23">
        <v>186054713</v>
      </c>
      <c r="K469" s="22"/>
      <c r="L469" s="22"/>
      <c r="M469" s="22" t="s">
        <v>1307</v>
      </c>
      <c r="N469" s="22"/>
      <c r="O469" s="22"/>
      <c r="P469" s="22" t="s">
        <v>529</v>
      </c>
      <c r="S469" s="32" t="s">
        <v>3132</v>
      </c>
      <c r="T469" s="8">
        <f t="shared" si="19"/>
        <v>1</v>
      </c>
      <c r="U469">
        <v>642</v>
      </c>
      <c r="W469" t="s">
        <v>369</v>
      </c>
    </row>
    <row r="470" spans="1:23" hidden="1" x14ac:dyDescent="0.25">
      <c r="A470" s="21">
        <v>45322</v>
      </c>
      <c r="B470" s="21">
        <v>45322</v>
      </c>
      <c r="C470" s="22" t="s">
        <v>608</v>
      </c>
      <c r="D470" s="22" t="s">
        <v>1324</v>
      </c>
      <c r="E470" s="22" t="s">
        <v>1145</v>
      </c>
      <c r="F470" s="22" t="s">
        <v>612</v>
      </c>
      <c r="G470" s="23">
        <v>345000</v>
      </c>
      <c r="H470" s="23">
        <v>0</v>
      </c>
      <c r="I470" s="23">
        <v>0</v>
      </c>
      <c r="J470" s="23">
        <v>185709713</v>
      </c>
      <c r="K470" s="22"/>
      <c r="L470" s="22"/>
      <c r="M470" s="22" t="s">
        <v>1307</v>
      </c>
      <c r="N470" s="22"/>
      <c r="O470" s="22"/>
      <c r="P470" s="22" t="s">
        <v>529</v>
      </c>
      <c r="S470" s="32" t="s">
        <v>3132</v>
      </c>
      <c r="T470" s="8">
        <f t="shared" si="19"/>
        <v>1</v>
      </c>
      <c r="U470">
        <v>642</v>
      </c>
      <c r="W470" t="s">
        <v>369</v>
      </c>
    </row>
    <row r="471" spans="1:23" hidden="1" x14ac:dyDescent="0.25">
      <c r="A471" s="21">
        <v>45322</v>
      </c>
      <c r="B471" s="21">
        <v>45322</v>
      </c>
      <c r="C471" s="22" t="s">
        <v>608</v>
      </c>
      <c r="D471" s="22" t="s">
        <v>1325</v>
      </c>
      <c r="E471" s="22" t="s">
        <v>1145</v>
      </c>
      <c r="F471" s="22" t="s">
        <v>614</v>
      </c>
      <c r="G471" s="23">
        <v>115000</v>
      </c>
      <c r="H471" s="23">
        <v>0</v>
      </c>
      <c r="I471" s="23">
        <v>0</v>
      </c>
      <c r="J471" s="23">
        <v>185594713</v>
      </c>
      <c r="K471" s="22"/>
      <c r="L471" s="22"/>
      <c r="M471" s="22" t="s">
        <v>1307</v>
      </c>
      <c r="N471" s="22"/>
      <c r="O471" s="22"/>
      <c r="P471" s="22" t="s">
        <v>529</v>
      </c>
      <c r="S471" s="32" t="s">
        <v>3132</v>
      </c>
      <c r="T471" s="8">
        <f t="shared" si="19"/>
        <v>1</v>
      </c>
      <c r="U471">
        <v>642</v>
      </c>
      <c r="W471" t="s">
        <v>369</v>
      </c>
    </row>
    <row r="472" spans="1:23" hidden="1" x14ac:dyDescent="0.25">
      <c r="A472" s="21">
        <v>45322</v>
      </c>
      <c r="B472" s="21">
        <v>45322</v>
      </c>
      <c r="C472" s="22" t="s">
        <v>608</v>
      </c>
      <c r="D472" s="22" t="s">
        <v>1326</v>
      </c>
      <c r="E472" s="22" t="s">
        <v>1145</v>
      </c>
      <c r="F472" s="22" t="s">
        <v>610</v>
      </c>
      <c r="G472" s="23">
        <v>892500</v>
      </c>
      <c r="H472" s="23">
        <v>0</v>
      </c>
      <c r="I472" s="23">
        <v>0</v>
      </c>
      <c r="J472" s="23">
        <v>184702213</v>
      </c>
      <c r="K472" s="22"/>
      <c r="L472" s="22"/>
      <c r="M472" s="22" t="s">
        <v>1309</v>
      </c>
      <c r="N472" s="22"/>
      <c r="O472" s="22"/>
      <c r="P472" s="22" t="s">
        <v>529</v>
      </c>
      <c r="S472" s="32" t="s">
        <v>3132</v>
      </c>
      <c r="T472" s="8">
        <f t="shared" si="19"/>
        <v>1</v>
      </c>
      <c r="U472">
        <v>642</v>
      </c>
      <c r="W472" t="s">
        <v>369</v>
      </c>
    </row>
    <row r="473" spans="1:23" hidden="1" x14ac:dyDescent="0.25">
      <c r="A473" s="21">
        <v>45322</v>
      </c>
      <c r="B473" s="21">
        <v>45322</v>
      </c>
      <c r="C473" s="22" t="s">
        <v>608</v>
      </c>
      <c r="D473" s="22" t="s">
        <v>1327</v>
      </c>
      <c r="E473" s="22" t="s">
        <v>1145</v>
      </c>
      <c r="F473" s="22" t="s">
        <v>612</v>
      </c>
      <c r="G473" s="23">
        <v>153000</v>
      </c>
      <c r="H473" s="23">
        <v>0</v>
      </c>
      <c r="I473" s="23">
        <v>0</v>
      </c>
      <c r="J473" s="23">
        <v>184549213</v>
      </c>
      <c r="K473" s="22"/>
      <c r="L473" s="22"/>
      <c r="M473" s="22" t="s">
        <v>1309</v>
      </c>
      <c r="N473" s="22"/>
      <c r="O473" s="22"/>
      <c r="P473" s="22" t="s">
        <v>529</v>
      </c>
      <c r="S473" s="32" t="s">
        <v>3132</v>
      </c>
      <c r="T473" s="8">
        <f t="shared" si="19"/>
        <v>1</v>
      </c>
      <c r="U473">
        <v>642</v>
      </c>
      <c r="W473" t="s">
        <v>369</v>
      </c>
    </row>
    <row r="474" spans="1:23" hidden="1" x14ac:dyDescent="0.25">
      <c r="A474" s="21">
        <v>45322</v>
      </c>
      <c r="B474" s="21">
        <v>45322</v>
      </c>
      <c r="C474" s="22" t="s">
        <v>608</v>
      </c>
      <c r="D474" s="22" t="s">
        <v>1328</v>
      </c>
      <c r="E474" s="22" t="s">
        <v>1145</v>
      </c>
      <c r="F474" s="22" t="s">
        <v>614</v>
      </c>
      <c r="G474" s="23">
        <v>51000</v>
      </c>
      <c r="H474" s="23">
        <v>0</v>
      </c>
      <c r="I474" s="23">
        <v>0</v>
      </c>
      <c r="J474" s="23">
        <v>184498213</v>
      </c>
      <c r="K474" s="22"/>
      <c r="L474" s="22"/>
      <c r="M474" s="22" t="s">
        <v>1309</v>
      </c>
      <c r="N474" s="22"/>
      <c r="O474" s="22"/>
      <c r="P474" s="22" t="s">
        <v>529</v>
      </c>
      <c r="S474" s="32" t="s">
        <v>3132</v>
      </c>
      <c r="T474" s="8">
        <f t="shared" si="19"/>
        <v>1</v>
      </c>
      <c r="U474">
        <v>642</v>
      </c>
      <c r="W474" t="s">
        <v>369</v>
      </c>
    </row>
    <row r="475" spans="1:23" hidden="1" x14ac:dyDescent="0.25">
      <c r="A475" s="21">
        <v>45322</v>
      </c>
      <c r="B475" s="21">
        <v>45322</v>
      </c>
      <c r="C475" s="22" t="s">
        <v>618</v>
      </c>
      <c r="D475" s="22" t="s">
        <v>1329</v>
      </c>
      <c r="E475" s="22" t="s">
        <v>1145</v>
      </c>
      <c r="F475" s="22" t="s">
        <v>620</v>
      </c>
      <c r="G475" s="23">
        <v>700000</v>
      </c>
      <c r="H475" s="23">
        <v>0</v>
      </c>
      <c r="I475" s="23">
        <v>0</v>
      </c>
      <c r="J475" s="23">
        <v>183798213</v>
      </c>
      <c r="K475" s="22"/>
      <c r="L475" s="22"/>
      <c r="M475" s="22" t="s">
        <v>621</v>
      </c>
      <c r="N475" s="22"/>
      <c r="O475" s="22"/>
      <c r="P475" s="22" t="s">
        <v>529</v>
      </c>
      <c r="S475" s="32" t="s">
        <v>3132</v>
      </c>
      <c r="T475" s="8">
        <f t="shared" si="19"/>
        <v>1</v>
      </c>
      <c r="U475">
        <v>642</v>
      </c>
      <c r="W475" t="s">
        <v>369</v>
      </c>
    </row>
    <row r="476" spans="1:23" hidden="1" x14ac:dyDescent="0.25">
      <c r="A476" s="21">
        <v>45322</v>
      </c>
      <c r="B476" s="21">
        <v>45322</v>
      </c>
      <c r="C476" s="22" t="s">
        <v>618</v>
      </c>
      <c r="D476" s="22" t="s">
        <v>1330</v>
      </c>
      <c r="E476" s="22" t="s">
        <v>1145</v>
      </c>
      <c r="F476" s="22" t="s">
        <v>620</v>
      </c>
      <c r="G476" s="23">
        <v>324000</v>
      </c>
      <c r="H476" s="23">
        <v>0</v>
      </c>
      <c r="I476" s="23">
        <v>0</v>
      </c>
      <c r="J476" s="23">
        <v>183474213</v>
      </c>
      <c r="K476" s="22"/>
      <c r="L476" s="22"/>
      <c r="M476" s="22" t="s">
        <v>621</v>
      </c>
      <c r="N476" s="22"/>
      <c r="O476" s="22"/>
      <c r="P476" s="22" t="s">
        <v>529</v>
      </c>
      <c r="S476" s="32" t="s">
        <v>3132</v>
      </c>
      <c r="T476" s="8">
        <f t="shared" si="19"/>
        <v>1</v>
      </c>
      <c r="U476">
        <v>642</v>
      </c>
      <c r="W476" t="s">
        <v>369</v>
      </c>
    </row>
    <row r="477" spans="1:23" hidden="1" x14ac:dyDescent="0.25">
      <c r="A477" s="21">
        <v>45322</v>
      </c>
      <c r="B477" s="21">
        <v>45322</v>
      </c>
      <c r="C477" s="22" t="s">
        <v>618</v>
      </c>
      <c r="D477" s="22" t="s">
        <v>1331</v>
      </c>
      <c r="E477" s="22" t="s">
        <v>1145</v>
      </c>
      <c r="F477" s="22" t="s">
        <v>620</v>
      </c>
      <c r="G477" s="23">
        <v>306000</v>
      </c>
      <c r="H477" s="23">
        <v>0</v>
      </c>
      <c r="I477" s="23">
        <v>0</v>
      </c>
      <c r="J477" s="23">
        <v>183168213</v>
      </c>
      <c r="K477" s="22"/>
      <c r="L477" s="22"/>
      <c r="M477" s="22" t="s">
        <v>621</v>
      </c>
      <c r="N477" s="22"/>
      <c r="O477" s="22"/>
      <c r="P477" s="22" t="s">
        <v>529</v>
      </c>
      <c r="S477" s="32" t="s">
        <v>3132</v>
      </c>
      <c r="T477" s="8">
        <f t="shared" si="19"/>
        <v>1</v>
      </c>
      <c r="U477">
        <v>642</v>
      </c>
      <c r="W477" t="s">
        <v>369</v>
      </c>
    </row>
    <row r="478" spans="1:23" hidden="1" x14ac:dyDescent="0.25">
      <c r="A478" s="21">
        <v>45322</v>
      </c>
      <c r="B478" s="21">
        <v>45322</v>
      </c>
      <c r="C478" s="22" t="s">
        <v>618</v>
      </c>
      <c r="D478" s="22" t="s">
        <v>1332</v>
      </c>
      <c r="E478" s="22" t="s">
        <v>1145</v>
      </c>
      <c r="F478" s="22" t="s">
        <v>620</v>
      </c>
      <c r="G478" s="23">
        <v>424000</v>
      </c>
      <c r="H478" s="23">
        <v>0</v>
      </c>
      <c r="I478" s="23">
        <v>0</v>
      </c>
      <c r="J478" s="23">
        <v>182744213</v>
      </c>
      <c r="K478" s="22"/>
      <c r="L478" s="22"/>
      <c r="M478" s="22" t="s">
        <v>621</v>
      </c>
      <c r="N478" s="22"/>
      <c r="O478" s="22"/>
      <c r="P478" s="22" t="s">
        <v>529</v>
      </c>
      <c r="S478" s="32" t="s">
        <v>3131</v>
      </c>
      <c r="T478" s="8">
        <f t="shared" si="19"/>
        <v>1</v>
      </c>
      <c r="U478">
        <v>642</v>
      </c>
      <c r="W478" t="s">
        <v>369</v>
      </c>
    </row>
    <row r="479" spans="1:23" hidden="1" x14ac:dyDescent="0.25">
      <c r="A479" s="21">
        <v>45322</v>
      </c>
      <c r="B479" s="21">
        <v>45322</v>
      </c>
      <c r="C479" s="22" t="s">
        <v>618</v>
      </c>
      <c r="D479" s="22" t="s">
        <v>1333</v>
      </c>
      <c r="E479" s="22" t="s">
        <v>1145</v>
      </c>
      <c r="F479" s="22" t="s">
        <v>620</v>
      </c>
      <c r="G479" s="23">
        <v>230000</v>
      </c>
      <c r="H479" s="23">
        <v>0</v>
      </c>
      <c r="I479" s="23">
        <v>0</v>
      </c>
      <c r="J479" s="23">
        <v>182514213</v>
      </c>
      <c r="K479" s="22"/>
      <c r="L479" s="22"/>
      <c r="M479" s="22" t="s">
        <v>621</v>
      </c>
      <c r="N479" s="22"/>
      <c r="O479" s="22"/>
      <c r="P479" s="22" t="s">
        <v>529</v>
      </c>
      <c r="S479" s="32" t="s">
        <v>3132</v>
      </c>
      <c r="T479" s="8">
        <f t="shared" si="19"/>
        <v>1</v>
      </c>
      <c r="U479">
        <v>642</v>
      </c>
      <c r="W479" t="s">
        <v>369</v>
      </c>
    </row>
    <row r="480" spans="1:23" hidden="1" x14ac:dyDescent="0.25">
      <c r="A480" s="21">
        <v>45322</v>
      </c>
      <c r="B480" s="21">
        <v>45322</v>
      </c>
      <c r="C480" s="22" t="s">
        <v>618</v>
      </c>
      <c r="D480" s="22" t="s">
        <v>1334</v>
      </c>
      <c r="E480" s="22" t="s">
        <v>1145</v>
      </c>
      <c r="F480" s="22" t="s">
        <v>620</v>
      </c>
      <c r="G480" s="23">
        <v>102000</v>
      </c>
      <c r="H480" s="23">
        <v>0</v>
      </c>
      <c r="I480" s="23">
        <v>0</v>
      </c>
      <c r="J480" s="23">
        <v>182412213</v>
      </c>
      <c r="K480" s="22"/>
      <c r="L480" s="22"/>
      <c r="M480" s="22" t="s">
        <v>621</v>
      </c>
      <c r="N480" s="22"/>
      <c r="O480" s="22"/>
      <c r="P480" s="22" t="s">
        <v>529</v>
      </c>
      <c r="S480" s="32" t="s">
        <v>3132</v>
      </c>
      <c r="T480" s="8">
        <f t="shared" si="19"/>
        <v>1</v>
      </c>
      <c r="U480">
        <v>642</v>
      </c>
      <c r="W480" t="s">
        <v>369</v>
      </c>
    </row>
    <row r="481" spans="1:23" hidden="1" x14ac:dyDescent="0.25">
      <c r="A481" s="21">
        <v>45322</v>
      </c>
      <c r="B481" s="21">
        <v>45322</v>
      </c>
      <c r="C481" s="22" t="s">
        <v>623</v>
      </c>
      <c r="D481" s="22" t="s">
        <v>624</v>
      </c>
      <c r="E481" s="22" t="s">
        <v>1145</v>
      </c>
      <c r="F481" s="22" t="s">
        <v>625</v>
      </c>
      <c r="G481" s="23">
        <v>176742</v>
      </c>
      <c r="H481" s="23">
        <v>0</v>
      </c>
      <c r="I481" s="23">
        <v>0</v>
      </c>
      <c r="J481" s="23">
        <v>182235471</v>
      </c>
      <c r="K481" s="22"/>
      <c r="L481" s="22"/>
      <c r="M481" s="22" t="s">
        <v>1257</v>
      </c>
      <c r="N481" s="22"/>
      <c r="O481" s="22"/>
      <c r="P481" s="22" t="s">
        <v>1292</v>
      </c>
      <c r="S481" s="8" t="s">
        <v>3127</v>
      </c>
      <c r="T481" s="8">
        <f t="shared" si="19"/>
        <v>1</v>
      </c>
      <c r="U481">
        <v>642</v>
      </c>
      <c r="W481" t="s">
        <v>369</v>
      </c>
    </row>
    <row r="482" spans="1:23" hidden="1" x14ac:dyDescent="0.25">
      <c r="A482" s="21">
        <v>45322</v>
      </c>
      <c r="B482" s="21">
        <v>45322</v>
      </c>
      <c r="C482" s="22" t="s">
        <v>623</v>
      </c>
      <c r="D482" s="22" t="s">
        <v>624</v>
      </c>
      <c r="E482" s="22" t="s">
        <v>1145</v>
      </c>
      <c r="F482" s="22" t="s">
        <v>625</v>
      </c>
      <c r="G482" s="23">
        <v>1262501</v>
      </c>
      <c r="H482" s="23">
        <v>0</v>
      </c>
      <c r="I482" s="23">
        <v>0</v>
      </c>
      <c r="J482" s="23">
        <v>180972970</v>
      </c>
      <c r="K482" s="22"/>
      <c r="L482" s="22"/>
      <c r="M482" s="22" t="s">
        <v>626</v>
      </c>
      <c r="N482" s="22"/>
      <c r="O482" s="22"/>
      <c r="P482" s="22" t="s">
        <v>824</v>
      </c>
      <c r="S482" s="8" t="s">
        <v>3127</v>
      </c>
      <c r="T482" s="8">
        <f t="shared" si="19"/>
        <v>1</v>
      </c>
      <c r="U482">
        <v>642</v>
      </c>
      <c r="W482" t="s">
        <v>369</v>
      </c>
    </row>
    <row r="483" spans="1:23" hidden="1" x14ac:dyDescent="0.25">
      <c r="A483" s="21">
        <v>45322</v>
      </c>
      <c r="B483" s="21">
        <v>45322</v>
      </c>
      <c r="C483" s="22" t="s">
        <v>623</v>
      </c>
      <c r="D483" s="22" t="s">
        <v>624</v>
      </c>
      <c r="E483" s="22" t="s">
        <v>1145</v>
      </c>
      <c r="F483" s="22" t="s">
        <v>625</v>
      </c>
      <c r="G483" s="23">
        <v>9411304</v>
      </c>
      <c r="H483" s="23">
        <v>0</v>
      </c>
      <c r="I483" s="23">
        <v>0</v>
      </c>
      <c r="J483" s="23">
        <v>171561666</v>
      </c>
      <c r="K483" s="22"/>
      <c r="L483" s="22"/>
      <c r="M483" s="22" t="s">
        <v>626</v>
      </c>
      <c r="N483" s="22"/>
      <c r="O483" s="22"/>
      <c r="P483" s="22" t="s">
        <v>529</v>
      </c>
      <c r="S483" s="8" t="s">
        <v>3127</v>
      </c>
      <c r="T483" s="8">
        <f t="shared" si="19"/>
        <v>1</v>
      </c>
      <c r="U483">
        <v>642</v>
      </c>
      <c r="W483" t="s">
        <v>369</v>
      </c>
    </row>
    <row r="484" spans="1:23" hidden="1" x14ac:dyDescent="0.25">
      <c r="A484" s="21">
        <v>45322</v>
      </c>
      <c r="B484" s="21">
        <v>45322</v>
      </c>
      <c r="C484" s="22" t="s">
        <v>623</v>
      </c>
      <c r="D484" s="22" t="s">
        <v>624</v>
      </c>
      <c r="E484" s="22" t="s">
        <v>1145</v>
      </c>
      <c r="F484" s="22" t="s">
        <v>625</v>
      </c>
      <c r="G484" s="23">
        <v>19859178</v>
      </c>
      <c r="H484" s="23">
        <v>0</v>
      </c>
      <c r="I484" s="23">
        <v>0</v>
      </c>
      <c r="J484" s="23">
        <v>151702488</v>
      </c>
      <c r="K484" s="22"/>
      <c r="L484" s="22"/>
      <c r="M484" s="22" t="s">
        <v>626</v>
      </c>
      <c r="N484" s="22"/>
      <c r="O484" s="22"/>
      <c r="P484" s="22" t="s">
        <v>607</v>
      </c>
      <c r="S484" s="8" t="s">
        <v>3127</v>
      </c>
      <c r="T484" s="8">
        <f t="shared" si="19"/>
        <v>1</v>
      </c>
      <c r="U484">
        <v>642</v>
      </c>
      <c r="W484" t="s">
        <v>369</v>
      </c>
    </row>
    <row r="485" spans="1:23" hidden="1" x14ac:dyDescent="0.25">
      <c r="A485" s="21">
        <v>45322</v>
      </c>
      <c r="B485" s="21">
        <v>45322</v>
      </c>
      <c r="C485" s="22" t="s">
        <v>623</v>
      </c>
      <c r="D485" s="22" t="s">
        <v>624</v>
      </c>
      <c r="E485" s="22" t="s">
        <v>1145</v>
      </c>
      <c r="F485" s="22" t="s">
        <v>625</v>
      </c>
      <c r="G485" s="23">
        <v>3097392</v>
      </c>
      <c r="H485" s="23">
        <v>0</v>
      </c>
      <c r="I485" s="23">
        <v>0</v>
      </c>
      <c r="J485" s="23">
        <v>148605096</v>
      </c>
      <c r="K485" s="22"/>
      <c r="L485" s="22"/>
      <c r="M485" s="22" t="s">
        <v>626</v>
      </c>
      <c r="N485" s="22"/>
      <c r="O485" s="22"/>
      <c r="P485" s="22" t="s">
        <v>558</v>
      </c>
      <c r="S485" s="8" t="s">
        <v>3127</v>
      </c>
      <c r="T485" s="8">
        <f t="shared" si="19"/>
        <v>1</v>
      </c>
      <c r="U485">
        <v>642</v>
      </c>
      <c r="W485" t="s">
        <v>369</v>
      </c>
    </row>
    <row r="486" spans="1:23" hidden="1" x14ac:dyDescent="0.25">
      <c r="A486" s="21">
        <v>45322</v>
      </c>
      <c r="B486" s="21">
        <v>45322</v>
      </c>
      <c r="C486" s="22" t="s">
        <v>623</v>
      </c>
      <c r="D486" s="22" t="s">
        <v>624</v>
      </c>
      <c r="E486" s="22" t="s">
        <v>1145</v>
      </c>
      <c r="F486" s="22" t="s">
        <v>625</v>
      </c>
      <c r="G486" s="23">
        <v>505682</v>
      </c>
      <c r="H486" s="23">
        <v>0</v>
      </c>
      <c r="I486" s="23">
        <v>0</v>
      </c>
      <c r="J486" s="23">
        <v>148099414</v>
      </c>
      <c r="K486" s="22"/>
      <c r="L486" s="22"/>
      <c r="M486" s="22" t="s">
        <v>626</v>
      </c>
      <c r="N486" s="22"/>
      <c r="O486" s="22"/>
      <c r="P486" s="22" t="s">
        <v>1335</v>
      </c>
      <c r="S486" s="8" t="s">
        <v>3127</v>
      </c>
      <c r="T486" s="8">
        <f t="shared" si="19"/>
        <v>1</v>
      </c>
      <c r="U486">
        <v>642</v>
      </c>
      <c r="W486" t="s">
        <v>369</v>
      </c>
    </row>
    <row r="487" spans="1:23" hidden="1" x14ac:dyDescent="0.25">
      <c r="A487" s="21">
        <v>45322</v>
      </c>
      <c r="B487" s="21">
        <v>45322</v>
      </c>
      <c r="C487" s="22" t="s">
        <v>623</v>
      </c>
      <c r="D487" s="22" t="s">
        <v>624</v>
      </c>
      <c r="E487" s="22" t="s">
        <v>1145</v>
      </c>
      <c r="F487" s="22" t="s">
        <v>625</v>
      </c>
      <c r="G487" s="23">
        <v>1560606</v>
      </c>
      <c r="H487" s="23">
        <v>0</v>
      </c>
      <c r="I487" s="23">
        <v>0</v>
      </c>
      <c r="J487" s="23">
        <v>146538808</v>
      </c>
      <c r="K487" s="22"/>
      <c r="L487" s="22"/>
      <c r="M487" s="22" t="s">
        <v>626</v>
      </c>
      <c r="N487" s="22"/>
      <c r="O487" s="22"/>
      <c r="P487" s="22" t="s">
        <v>1336</v>
      </c>
      <c r="S487" s="8" t="s">
        <v>3127</v>
      </c>
      <c r="T487" s="8">
        <f t="shared" si="19"/>
        <v>1</v>
      </c>
      <c r="U487">
        <v>642</v>
      </c>
      <c r="W487" t="s">
        <v>369</v>
      </c>
    </row>
    <row r="488" spans="1:23" hidden="1" x14ac:dyDescent="0.25">
      <c r="A488" s="21">
        <v>45322</v>
      </c>
      <c r="B488" s="21">
        <v>45322</v>
      </c>
      <c r="C488" s="22" t="s">
        <v>623</v>
      </c>
      <c r="D488" s="22" t="s">
        <v>624</v>
      </c>
      <c r="E488" s="22" t="s">
        <v>1145</v>
      </c>
      <c r="F488" s="22" t="s">
        <v>625</v>
      </c>
      <c r="G488" s="23">
        <v>4064658</v>
      </c>
      <c r="H488" s="23">
        <v>0</v>
      </c>
      <c r="I488" s="23">
        <v>0</v>
      </c>
      <c r="J488" s="23">
        <v>142474150</v>
      </c>
      <c r="K488" s="22"/>
      <c r="L488" s="22"/>
      <c r="M488" s="22" t="s">
        <v>626</v>
      </c>
      <c r="N488" s="22"/>
      <c r="O488" s="22"/>
      <c r="P488" s="22" t="s">
        <v>1337</v>
      </c>
      <c r="S488" s="8" t="s">
        <v>3127</v>
      </c>
      <c r="T488" s="8">
        <f t="shared" si="19"/>
        <v>1</v>
      </c>
      <c r="U488">
        <v>642</v>
      </c>
      <c r="W488" t="s">
        <v>369</v>
      </c>
    </row>
    <row r="489" spans="1:23" hidden="1" x14ac:dyDescent="0.25">
      <c r="A489" s="21">
        <v>45322</v>
      </c>
      <c r="B489" s="21">
        <v>45322</v>
      </c>
      <c r="C489" s="22" t="s">
        <v>623</v>
      </c>
      <c r="D489" s="22" t="s">
        <v>624</v>
      </c>
      <c r="E489" s="22" t="s">
        <v>1145</v>
      </c>
      <c r="F489" s="22" t="s">
        <v>625</v>
      </c>
      <c r="G489" s="23">
        <v>3382186</v>
      </c>
      <c r="H489" s="23">
        <v>0</v>
      </c>
      <c r="I489" s="23">
        <v>0</v>
      </c>
      <c r="J489" s="23">
        <v>139091964</v>
      </c>
      <c r="K489" s="22"/>
      <c r="L489" s="22"/>
      <c r="M489" s="22" t="s">
        <v>1338</v>
      </c>
      <c r="N489" s="22"/>
      <c r="O489" s="22"/>
      <c r="P489" s="22" t="s">
        <v>529</v>
      </c>
      <c r="S489" s="8" t="s">
        <v>3127</v>
      </c>
      <c r="T489" s="8">
        <f t="shared" si="19"/>
        <v>1</v>
      </c>
      <c r="U489">
        <v>642</v>
      </c>
      <c r="W489" t="s">
        <v>369</v>
      </c>
    </row>
    <row r="490" spans="1:23" hidden="1" x14ac:dyDescent="0.25">
      <c r="A490" s="21">
        <v>45322</v>
      </c>
      <c r="B490" s="21">
        <v>45322</v>
      </c>
      <c r="C490" s="22" t="s">
        <v>623</v>
      </c>
      <c r="D490" s="22" t="s">
        <v>624</v>
      </c>
      <c r="E490" s="22" t="s">
        <v>1145</v>
      </c>
      <c r="F490" s="22" t="s">
        <v>625</v>
      </c>
      <c r="G490" s="23">
        <v>4333720</v>
      </c>
      <c r="H490" s="23">
        <v>0</v>
      </c>
      <c r="I490" s="23">
        <v>0</v>
      </c>
      <c r="J490" s="23">
        <v>134758244</v>
      </c>
      <c r="K490" s="22"/>
      <c r="L490" s="22"/>
      <c r="M490" s="22" t="s">
        <v>626</v>
      </c>
      <c r="N490" s="22"/>
      <c r="O490" s="22"/>
      <c r="P490" s="22" t="s">
        <v>809</v>
      </c>
      <c r="S490" s="8" t="s">
        <v>3127</v>
      </c>
      <c r="T490" s="8">
        <f t="shared" si="19"/>
        <v>1</v>
      </c>
      <c r="U490">
        <v>642</v>
      </c>
      <c r="W490" t="s">
        <v>369</v>
      </c>
    </row>
    <row r="491" spans="1:23" hidden="1" x14ac:dyDescent="0.25">
      <c r="A491" s="21">
        <v>45322</v>
      </c>
      <c r="B491" s="21">
        <v>45322</v>
      </c>
      <c r="C491" s="22" t="s">
        <v>623</v>
      </c>
      <c r="D491" s="22" t="s">
        <v>624</v>
      </c>
      <c r="E491" s="22" t="s">
        <v>1145</v>
      </c>
      <c r="F491" s="22" t="s">
        <v>625</v>
      </c>
      <c r="G491" s="23">
        <v>829545</v>
      </c>
      <c r="H491" s="23">
        <v>0</v>
      </c>
      <c r="I491" s="23">
        <v>0</v>
      </c>
      <c r="J491" s="23">
        <v>133928699</v>
      </c>
      <c r="K491" s="22"/>
      <c r="L491" s="22"/>
      <c r="M491" s="22" t="s">
        <v>626</v>
      </c>
      <c r="N491" s="22"/>
      <c r="O491" s="22"/>
      <c r="P491" s="22" t="s">
        <v>1018</v>
      </c>
      <c r="S491" s="8" t="s">
        <v>3127</v>
      </c>
      <c r="T491" s="8">
        <f t="shared" si="19"/>
        <v>1</v>
      </c>
      <c r="U491">
        <v>642</v>
      </c>
      <c r="W491" t="s">
        <v>369</v>
      </c>
    </row>
    <row r="492" spans="1:23" hidden="1" x14ac:dyDescent="0.25">
      <c r="A492" s="21">
        <v>45322</v>
      </c>
      <c r="B492" s="21">
        <v>45322</v>
      </c>
      <c r="C492" s="22" t="s">
        <v>623</v>
      </c>
      <c r="D492" s="22" t="s">
        <v>624</v>
      </c>
      <c r="E492" s="22" t="s">
        <v>1145</v>
      </c>
      <c r="F492" s="22" t="s">
        <v>625</v>
      </c>
      <c r="G492" s="23">
        <v>795202</v>
      </c>
      <c r="H492" s="23">
        <v>0</v>
      </c>
      <c r="I492" s="23">
        <v>0</v>
      </c>
      <c r="J492" s="23">
        <v>133133497</v>
      </c>
      <c r="K492" s="22"/>
      <c r="L492" s="22"/>
      <c r="M492" s="22" t="s">
        <v>626</v>
      </c>
      <c r="N492" s="22"/>
      <c r="O492" s="22"/>
      <c r="P492" s="22" t="s">
        <v>1292</v>
      </c>
      <c r="S492" s="8" t="s">
        <v>3127</v>
      </c>
      <c r="T492" s="8">
        <f t="shared" si="19"/>
        <v>1</v>
      </c>
      <c r="U492">
        <v>642</v>
      </c>
      <c r="W492" t="s">
        <v>369</v>
      </c>
    </row>
    <row r="493" spans="1:23" hidden="1" x14ac:dyDescent="0.25">
      <c r="A493" s="21">
        <v>45322</v>
      </c>
      <c r="B493" s="21">
        <v>45322</v>
      </c>
      <c r="C493" s="22" t="s">
        <v>623</v>
      </c>
      <c r="D493" s="22" t="s">
        <v>624</v>
      </c>
      <c r="E493" s="22" t="s">
        <v>1145</v>
      </c>
      <c r="F493" s="22" t="s">
        <v>625</v>
      </c>
      <c r="G493" s="23">
        <v>1900734</v>
      </c>
      <c r="H493" s="23">
        <v>0</v>
      </c>
      <c r="I493" s="23">
        <v>0</v>
      </c>
      <c r="J493" s="23">
        <v>131232763</v>
      </c>
      <c r="K493" s="22"/>
      <c r="L493" s="22"/>
      <c r="M493" s="22" t="s">
        <v>626</v>
      </c>
      <c r="N493" s="22"/>
      <c r="O493" s="22"/>
      <c r="P493" s="22" t="s">
        <v>1211</v>
      </c>
      <c r="S493" s="8" t="s">
        <v>3127</v>
      </c>
      <c r="T493" s="8">
        <f t="shared" si="19"/>
        <v>1</v>
      </c>
      <c r="U493">
        <v>642</v>
      </c>
      <c r="W493" t="s">
        <v>369</v>
      </c>
    </row>
    <row r="494" spans="1:23" hidden="1" x14ac:dyDescent="0.25">
      <c r="A494" s="21">
        <v>45322</v>
      </c>
      <c r="B494" s="21">
        <v>45322</v>
      </c>
      <c r="C494" s="22" t="s">
        <v>623</v>
      </c>
      <c r="D494" s="22" t="s">
        <v>624</v>
      </c>
      <c r="E494" s="22" t="s">
        <v>1145</v>
      </c>
      <c r="F494" s="22" t="s">
        <v>625</v>
      </c>
      <c r="G494" s="23">
        <v>6914903</v>
      </c>
      <c r="H494" s="23">
        <v>0</v>
      </c>
      <c r="I494" s="23">
        <v>0</v>
      </c>
      <c r="J494" s="23">
        <v>124317860</v>
      </c>
      <c r="K494" s="22"/>
      <c r="L494" s="22"/>
      <c r="M494" s="22" t="s">
        <v>626</v>
      </c>
      <c r="N494" s="22"/>
      <c r="O494" s="22"/>
      <c r="P494" s="22" t="s">
        <v>1339</v>
      </c>
      <c r="S494" s="8" t="s">
        <v>3127</v>
      </c>
      <c r="T494" s="8">
        <f t="shared" si="19"/>
        <v>1</v>
      </c>
      <c r="U494">
        <v>642</v>
      </c>
      <c r="W494" t="s">
        <v>369</v>
      </c>
    </row>
    <row r="495" spans="1:23" hidden="1" x14ac:dyDescent="0.25">
      <c r="A495" s="21">
        <v>45322</v>
      </c>
      <c r="B495" s="21">
        <v>45322</v>
      </c>
      <c r="C495" s="22" t="s">
        <v>623</v>
      </c>
      <c r="D495" s="22" t="s">
        <v>624</v>
      </c>
      <c r="E495" s="22" t="s">
        <v>1145</v>
      </c>
      <c r="F495" s="22" t="s">
        <v>625</v>
      </c>
      <c r="G495" s="23">
        <v>395833</v>
      </c>
      <c r="H495" s="23">
        <v>0</v>
      </c>
      <c r="I495" s="23">
        <v>0</v>
      </c>
      <c r="J495" s="23">
        <v>123922027</v>
      </c>
      <c r="K495" s="22"/>
      <c r="L495" s="22"/>
      <c r="M495" s="22" t="s">
        <v>626</v>
      </c>
      <c r="N495" s="22"/>
      <c r="O495" s="22"/>
      <c r="P495" s="22" t="s">
        <v>627</v>
      </c>
      <c r="S495" s="8" t="s">
        <v>3127</v>
      </c>
      <c r="T495" s="8">
        <f t="shared" si="19"/>
        <v>1</v>
      </c>
      <c r="U495">
        <v>642</v>
      </c>
      <c r="W495" t="s">
        <v>369</v>
      </c>
    </row>
    <row r="496" spans="1:23" hidden="1" x14ac:dyDescent="0.25">
      <c r="A496" s="21">
        <v>45322</v>
      </c>
      <c r="B496" s="21">
        <v>45322</v>
      </c>
      <c r="C496" s="22" t="s">
        <v>623</v>
      </c>
      <c r="D496" s="22" t="s">
        <v>624</v>
      </c>
      <c r="E496" s="22" t="s">
        <v>1145</v>
      </c>
      <c r="F496" s="22" t="s">
        <v>625</v>
      </c>
      <c r="G496" s="23">
        <v>14773</v>
      </c>
      <c r="H496" s="23">
        <v>0</v>
      </c>
      <c r="I496" s="23">
        <v>0</v>
      </c>
      <c r="J496" s="23">
        <v>123907254</v>
      </c>
      <c r="K496" s="22"/>
      <c r="L496" s="22"/>
      <c r="M496" s="22" t="s">
        <v>626</v>
      </c>
      <c r="N496" s="22"/>
      <c r="O496" s="22"/>
      <c r="P496" s="22" t="s">
        <v>1340</v>
      </c>
      <c r="S496" s="8" t="s">
        <v>3127</v>
      </c>
      <c r="T496" s="8">
        <f t="shared" si="19"/>
        <v>1</v>
      </c>
      <c r="U496">
        <v>642</v>
      </c>
      <c r="W496" t="s">
        <v>369</v>
      </c>
    </row>
    <row r="497" spans="1:23" hidden="1" x14ac:dyDescent="0.25">
      <c r="A497" s="21">
        <v>45322</v>
      </c>
      <c r="B497" s="21">
        <v>45322</v>
      </c>
      <c r="C497" s="22" t="s">
        <v>629</v>
      </c>
      <c r="D497" s="22" t="s">
        <v>630</v>
      </c>
      <c r="E497" s="22" t="s">
        <v>1145</v>
      </c>
      <c r="F497" s="22" t="s">
        <v>625</v>
      </c>
      <c r="G497" s="23">
        <v>96601636</v>
      </c>
      <c r="H497" s="23">
        <v>0</v>
      </c>
      <c r="I497" s="23">
        <v>0</v>
      </c>
      <c r="J497" s="23">
        <v>27305618</v>
      </c>
      <c r="K497" s="22"/>
      <c r="L497" s="22"/>
      <c r="M497" s="22" t="s">
        <v>1285</v>
      </c>
      <c r="N497" s="22"/>
      <c r="O497" s="22"/>
      <c r="P497" s="22" t="s">
        <v>529</v>
      </c>
      <c r="S497" s="22" t="s">
        <v>3130</v>
      </c>
      <c r="T497" s="8">
        <f t="shared" si="19"/>
        <v>1</v>
      </c>
      <c r="U497">
        <v>642</v>
      </c>
      <c r="W497" t="s">
        <v>369</v>
      </c>
    </row>
    <row r="498" spans="1:23" hidden="1" x14ac:dyDescent="0.25">
      <c r="A498" s="21">
        <v>45322</v>
      </c>
      <c r="B498" s="21">
        <v>45322</v>
      </c>
      <c r="C498" s="22" t="s">
        <v>629</v>
      </c>
      <c r="D498" s="22" t="s">
        <v>630</v>
      </c>
      <c r="E498" s="22" t="s">
        <v>1145</v>
      </c>
      <c r="F498" s="22" t="s">
        <v>625</v>
      </c>
      <c r="G498" s="23">
        <v>15000000</v>
      </c>
      <c r="H498" s="23">
        <v>0</v>
      </c>
      <c r="I498" s="23">
        <v>0</v>
      </c>
      <c r="J498" s="23">
        <v>12305618</v>
      </c>
      <c r="K498" s="22"/>
      <c r="L498" s="22"/>
      <c r="M498" s="22" t="s">
        <v>1285</v>
      </c>
      <c r="N498" s="22"/>
      <c r="O498" s="22"/>
      <c r="P498" s="22" t="s">
        <v>558</v>
      </c>
      <c r="S498" s="8" t="s">
        <v>3127</v>
      </c>
      <c r="T498" s="8">
        <f t="shared" si="19"/>
        <v>1</v>
      </c>
      <c r="U498">
        <v>642</v>
      </c>
      <c r="W498" t="s">
        <v>369</v>
      </c>
    </row>
    <row r="499" spans="1:23" hidden="1" x14ac:dyDescent="0.25">
      <c r="A499" s="21">
        <v>45322</v>
      </c>
      <c r="B499" s="21">
        <v>45322</v>
      </c>
      <c r="C499" s="22" t="s">
        <v>629</v>
      </c>
      <c r="D499" s="22" t="s">
        <v>630</v>
      </c>
      <c r="E499" s="22" t="s">
        <v>1145</v>
      </c>
      <c r="F499" s="22" t="s">
        <v>625</v>
      </c>
      <c r="G499" s="23">
        <v>3000000</v>
      </c>
      <c r="H499" s="23">
        <v>0</v>
      </c>
      <c r="I499" s="23">
        <v>0</v>
      </c>
      <c r="J499" s="23">
        <v>9305618</v>
      </c>
      <c r="K499" s="22"/>
      <c r="L499" s="22"/>
      <c r="M499" s="22" t="s">
        <v>1243</v>
      </c>
      <c r="N499" s="22"/>
      <c r="O499" s="22"/>
      <c r="P499" s="22" t="s">
        <v>529</v>
      </c>
      <c r="S499" s="8" t="s">
        <v>3127</v>
      </c>
      <c r="T499" s="8">
        <f t="shared" si="19"/>
        <v>1</v>
      </c>
      <c r="U499">
        <v>642</v>
      </c>
      <c r="W499" t="s">
        <v>369</v>
      </c>
    </row>
    <row r="500" spans="1:23" hidden="1" x14ac:dyDescent="0.25">
      <c r="A500" s="21">
        <v>45322</v>
      </c>
      <c r="B500" s="21">
        <v>45322</v>
      </c>
      <c r="C500" s="22" t="s">
        <v>629</v>
      </c>
      <c r="D500" s="22" t="s">
        <v>630</v>
      </c>
      <c r="E500" s="22" t="s">
        <v>1145</v>
      </c>
      <c r="F500" s="22" t="s">
        <v>625</v>
      </c>
      <c r="G500" s="23">
        <v>780194</v>
      </c>
      <c r="H500" s="23">
        <v>0</v>
      </c>
      <c r="I500" s="23">
        <v>0</v>
      </c>
      <c r="J500" s="23">
        <v>8525424</v>
      </c>
      <c r="K500" s="22"/>
      <c r="L500" s="22"/>
      <c r="M500" s="22" t="s">
        <v>1243</v>
      </c>
      <c r="N500" s="22"/>
      <c r="O500" s="22"/>
      <c r="P500" s="22" t="s">
        <v>529</v>
      </c>
      <c r="S500" s="8" t="s">
        <v>3127</v>
      </c>
      <c r="T500" s="8">
        <f t="shared" si="19"/>
        <v>1</v>
      </c>
      <c r="U500">
        <v>642</v>
      </c>
      <c r="W500" t="s">
        <v>369</v>
      </c>
    </row>
    <row r="501" spans="1:23" hidden="1" x14ac:dyDescent="0.25">
      <c r="A501" s="21">
        <v>45322</v>
      </c>
      <c r="B501" s="21">
        <v>45322</v>
      </c>
      <c r="C501" s="22" t="s">
        <v>629</v>
      </c>
      <c r="D501" s="22" t="s">
        <v>630</v>
      </c>
      <c r="E501" s="22" t="s">
        <v>1145</v>
      </c>
      <c r="F501" s="22" t="s">
        <v>625</v>
      </c>
      <c r="G501" s="23">
        <v>346662</v>
      </c>
      <c r="H501" s="23">
        <v>0</v>
      </c>
      <c r="I501" s="23">
        <v>0</v>
      </c>
      <c r="J501" s="23">
        <v>8178762</v>
      </c>
      <c r="K501" s="22"/>
      <c r="L501" s="22"/>
      <c r="M501" s="22" t="s">
        <v>1341</v>
      </c>
      <c r="N501" s="22"/>
      <c r="O501" s="22"/>
      <c r="P501" s="22"/>
      <c r="S501" s="8" t="s">
        <v>3127</v>
      </c>
      <c r="T501" s="8">
        <f t="shared" si="19"/>
        <v>1</v>
      </c>
      <c r="U501">
        <v>642</v>
      </c>
      <c r="W501" t="s">
        <v>369</v>
      </c>
    </row>
    <row r="502" spans="1:23" hidden="1" x14ac:dyDescent="0.25">
      <c r="A502" s="21">
        <v>45322</v>
      </c>
      <c r="B502" s="21">
        <v>45322</v>
      </c>
      <c r="C502" s="22" t="s">
        <v>629</v>
      </c>
      <c r="D502" s="22" t="s">
        <v>630</v>
      </c>
      <c r="E502" s="22" t="s">
        <v>1145</v>
      </c>
      <c r="F502" s="22" t="s">
        <v>625</v>
      </c>
      <c r="G502" s="23">
        <v>179439</v>
      </c>
      <c r="H502" s="23">
        <v>0</v>
      </c>
      <c r="I502" s="23">
        <v>0</v>
      </c>
      <c r="J502" s="23">
        <v>7999323</v>
      </c>
      <c r="K502" s="22"/>
      <c r="L502" s="22"/>
      <c r="M502" s="22" t="s">
        <v>1216</v>
      </c>
      <c r="N502" s="22"/>
      <c r="O502" s="22"/>
      <c r="P502" s="22" t="s">
        <v>529</v>
      </c>
      <c r="S502" s="8" t="s">
        <v>3127</v>
      </c>
      <c r="T502" s="8">
        <f t="shared" si="19"/>
        <v>1</v>
      </c>
      <c r="U502">
        <v>642</v>
      </c>
      <c r="W502" t="s">
        <v>369</v>
      </c>
    </row>
    <row r="503" spans="1:23" hidden="1" x14ac:dyDescent="0.25">
      <c r="A503" s="21">
        <v>45322</v>
      </c>
      <c r="B503" s="21">
        <v>45322</v>
      </c>
      <c r="C503" s="22" t="s">
        <v>629</v>
      </c>
      <c r="D503" s="22" t="s">
        <v>630</v>
      </c>
      <c r="E503" s="22" t="s">
        <v>1145</v>
      </c>
      <c r="F503" s="22" t="s">
        <v>625</v>
      </c>
      <c r="G503" s="23">
        <v>23810</v>
      </c>
      <c r="H503" s="23">
        <v>0</v>
      </c>
      <c r="I503" s="23">
        <v>0</v>
      </c>
      <c r="J503" s="23">
        <v>7975513</v>
      </c>
      <c r="K503" s="22"/>
      <c r="L503" s="22"/>
      <c r="M503" s="22" t="s">
        <v>626</v>
      </c>
      <c r="N503" s="22"/>
      <c r="O503" s="22"/>
      <c r="P503" s="22" t="s">
        <v>1342</v>
      </c>
      <c r="S503" s="8" t="s">
        <v>3127</v>
      </c>
      <c r="T503" s="8">
        <f t="shared" si="19"/>
        <v>1</v>
      </c>
      <c r="U503">
        <v>642</v>
      </c>
      <c r="W503" t="s">
        <v>369</v>
      </c>
    </row>
    <row r="504" spans="1:23" hidden="1" x14ac:dyDescent="0.25">
      <c r="A504" s="21">
        <v>45322</v>
      </c>
      <c r="B504" s="21">
        <v>45322</v>
      </c>
      <c r="C504" s="22" t="s">
        <v>629</v>
      </c>
      <c r="D504" s="22" t="s">
        <v>630</v>
      </c>
      <c r="E504" s="22" t="s">
        <v>1145</v>
      </c>
      <c r="F504" s="22" t="s">
        <v>625</v>
      </c>
      <c r="G504" s="23">
        <v>3969444</v>
      </c>
      <c r="H504" s="23">
        <v>0</v>
      </c>
      <c r="I504" s="23">
        <v>0</v>
      </c>
      <c r="J504" s="23">
        <v>4006069</v>
      </c>
      <c r="K504" s="22"/>
      <c r="L504" s="22"/>
      <c r="M504" s="22" t="s">
        <v>1343</v>
      </c>
      <c r="N504" s="22"/>
      <c r="O504" s="22"/>
      <c r="P504" s="22"/>
      <c r="S504" s="8" t="s">
        <v>3127</v>
      </c>
      <c r="T504" s="8">
        <f t="shared" si="19"/>
        <v>1</v>
      </c>
      <c r="U504">
        <v>642</v>
      </c>
      <c r="W504" t="s">
        <v>369</v>
      </c>
    </row>
    <row r="505" spans="1:23" hidden="1" x14ac:dyDescent="0.25">
      <c r="A505" s="21">
        <v>45322</v>
      </c>
      <c r="B505" s="21">
        <v>45322</v>
      </c>
      <c r="C505" s="22" t="s">
        <v>629</v>
      </c>
      <c r="D505" s="22" t="s">
        <v>630</v>
      </c>
      <c r="E505" s="22" t="s">
        <v>1145</v>
      </c>
      <c r="F505" s="22" t="s">
        <v>625</v>
      </c>
      <c r="G505" s="23">
        <v>2980000</v>
      </c>
      <c r="H505" s="23">
        <v>0</v>
      </c>
      <c r="I505" s="23">
        <v>0</v>
      </c>
      <c r="J505" s="23">
        <v>1026069</v>
      </c>
      <c r="K505" s="22"/>
      <c r="L505" s="22"/>
      <c r="M505" s="22" t="s">
        <v>626</v>
      </c>
      <c r="N505" s="22"/>
      <c r="O505" s="22"/>
      <c r="P505" s="22"/>
      <c r="S505" s="8" t="s">
        <v>3127</v>
      </c>
      <c r="T505" s="8">
        <f t="shared" si="19"/>
        <v>1</v>
      </c>
      <c r="U505">
        <v>642</v>
      </c>
      <c r="W505" t="s">
        <v>369</v>
      </c>
    </row>
    <row r="506" spans="1:23" hidden="1" x14ac:dyDescent="0.25">
      <c r="A506" s="21">
        <v>45322</v>
      </c>
      <c r="B506" s="21">
        <v>45322</v>
      </c>
      <c r="C506" s="22" t="s">
        <v>629</v>
      </c>
      <c r="D506" s="22" t="s">
        <v>630</v>
      </c>
      <c r="E506" s="22" t="s">
        <v>1145</v>
      </c>
      <c r="F506" s="22" t="s">
        <v>625</v>
      </c>
      <c r="G506" s="23">
        <v>965515</v>
      </c>
      <c r="H506" s="23">
        <v>0</v>
      </c>
      <c r="I506" s="23">
        <v>0</v>
      </c>
      <c r="J506" s="23">
        <v>60554</v>
      </c>
      <c r="K506" s="22"/>
      <c r="L506" s="22"/>
      <c r="M506" s="22" t="s">
        <v>1243</v>
      </c>
      <c r="N506" s="22"/>
      <c r="O506" s="22"/>
      <c r="P506" s="22" t="s">
        <v>1344</v>
      </c>
      <c r="S506" s="8" t="s">
        <v>3127</v>
      </c>
      <c r="T506" s="8">
        <f t="shared" si="19"/>
        <v>1</v>
      </c>
      <c r="U506">
        <v>642</v>
      </c>
      <c r="W506" t="s">
        <v>369</v>
      </c>
    </row>
    <row r="507" spans="1:23" hidden="1" x14ac:dyDescent="0.25">
      <c r="A507" s="21">
        <v>45322</v>
      </c>
      <c r="B507" s="21">
        <v>45322</v>
      </c>
      <c r="C507" s="22" t="s">
        <v>629</v>
      </c>
      <c r="D507" s="22" t="s">
        <v>630</v>
      </c>
      <c r="E507" s="22" t="s">
        <v>1145</v>
      </c>
      <c r="F507" s="22" t="s">
        <v>625</v>
      </c>
      <c r="G507" s="23">
        <v>9521</v>
      </c>
      <c r="H507" s="23">
        <v>0</v>
      </c>
      <c r="I507" s="23">
        <v>0</v>
      </c>
      <c r="J507" s="23">
        <v>51033</v>
      </c>
      <c r="K507" s="22"/>
      <c r="L507" s="22"/>
      <c r="M507" s="22" t="s">
        <v>1243</v>
      </c>
      <c r="N507" s="22"/>
      <c r="O507" s="22"/>
      <c r="P507" s="22"/>
      <c r="S507" s="8" t="s">
        <v>3127</v>
      </c>
      <c r="T507" s="8">
        <f t="shared" si="19"/>
        <v>1</v>
      </c>
      <c r="U507">
        <v>642</v>
      </c>
      <c r="W507" t="s">
        <v>369</v>
      </c>
    </row>
    <row r="508" spans="1:23" hidden="1" x14ac:dyDescent="0.25">
      <c r="A508" s="21">
        <v>45322</v>
      </c>
      <c r="B508" s="21">
        <v>45322</v>
      </c>
      <c r="C508" s="22" t="s">
        <v>629</v>
      </c>
      <c r="D508" s="22" t="s">
        <v>630</v>
      </c>
      <c r="E508" s="22" t="s">
        <v>1145</v>
      </c>
      <c r="F508" s="22" t="s">
        <v>625</v>
      </c>
      <c r="G508" s="23">
        <v>70833</v>
      </c>
      <c r="H508" s="23">
        <v>0</v>
      </c>
      <c r="I508" s="23">
        <v>19800</v>
      </c>
      <c r="J508" s="23">
        <v>0</v>
      </c>
      <c r="K508" s="22"/>
      <c r="L508" s="22"/>
      <c r="M508" s="22" t="s">
        <v>1216</v>
      </c>
      <c r="N508" s="22"/>
      <c r="O508" s="22"/>
      <c r="P508" s="22"/>
      <c r="S508" s="8" t="s">
        <v>3127</v>
      </c>
      <c r="T508" s="8">
        <f t="shared" si="19"/>
        <v>1</v>
      </c>
      <c r="U508">
        <v>642</v>
      </c>
      <c r="W508" t="s">
        <v>369</v>
      </c>
    </row>
    <row r="509" spans="1:23" hidden="1" x14ac:dyDescent="0.25">
      <c r="A509" s="21">
        <v>45323</v>
      </c>
      <c r="B509" s="21">
        <v>45323</v>
      </c>
      <c r="C509" s="22" t="s">
        <v>1345</v>
      </c>
      <c r="D509" s="22" t="s">
        <v>1155</v>
      </c>
      <c r="E509" s="22" t="s">
        <v>1145</v>
      </c>
      <c r="F509" s="22" t="s">
        <v>521</v>
      </c>
      <c r="G509" s="23">
        <v>281233</v>
      </c>
      <c r="H509" s="23">
        <v>0</v>
      </c>
      <c r="I509" s="23">
        <v>301033</v>
      </c>
      <c r="J509" s="23">
        <v>0</v>
      </c>
      <c r="K509" s="22" t="s">
        <v>1156</v>
      </c>
      <c r="L509" s="22" t="s">
        <v>1157</v>
      </c>
      <c r="M509" s="22" t="s">
        <v>524</v>
      </c>
      <c r="N509" s="22"/>
      <c r="O509" s="22"/>
      <c r="P509" s="22"/>
      <c r="S509" s="32" t="s">
        <v>3126</v>
      </c>
      <c r="T509" s="8">
        <f t="shared" si="19"/>
        <v>2</v>
      </c>
      <c r="U509">
        <v>642</v>
      </c>
      <c r="W509" t="s">
        <v>369</v>
      </c>
    </row>
    <row r="510" spans="1:23" hidden="1" x14ac:dyDescent="0.25">
      <c r="A510" s="21">
        <v>45323</v>
      </c>
      <c r="B510" s="21">
        <v>45323</v>
      </c>
      <c r="C510" s="22" t="s">
        <v>1345</v>
      </c>
      <c r="D510" s="22" t="s">
        <v>1158</v>
      </c>
      <c r="E510" s="22" t="s">
        <v>1145</v>
      </c>
      <c r="F510" s="22" t="s">
        <v>521</v>
      </c>
      <c r="G510" s="23">
        <v>8847</v>
      </c>
      <c r="H510" s="23">
        <v>0</v>
      </c>
      <c r="I510" s="23">
        <v>309880</v>
      </c>
      <c r="J510" s="23">
        <v>0</v>
      </c>
      <c r="K510" s="22" t="s">
        <v>1156</v>
      </c>
      <c r="L510" s="22" t="s">
        <v>1157</v>
      </c>
      <c r="M510" s="22" t="s">
        <v>524</v>
      </c>
      <c r="N510" s="22"/>
      <c r="O510" s="22"/>
      <c r="P510" s="22"/>
      <c r="S510" s="32" t="s">
        <v>3126</v>
      </c>
      <c r="T510" s="8">
        <f t="shared" si="19"/>
        <v>2</v>
      </c>
      <c r="U510">
        <v>642</v>
      </c>
      <c r="W510" t="s">
        <v>369</v>
      </c>
    </row>
    <row r="511" spans="1:23" hidden="1" x14ac:dyDescent="0.25">
      <c r="A511" s="21">
        <v>45325</v>
      </c>
      <c r="B511" s="21">
        <v>45325</v>
      </c>
      <c r="C511" s="22" t="s">
        <v>632</v>
      </c>
      <c r="D511" s="22" t="s">
        <v>526</v>
      </c>
      <c r="E511" s="22" t="s">
        <v>1145</v>
      </c>
      <c r="F511" s="22" t="s">
        <v>521</v>
      </c>
      <c r="G511" s="23">
        <v>615</v>
      </c>
      <c r="H511" s="23">
        <v>0</v>
      </c>
      <c r="I511" s="23">
        <v>310495</v>
      </c>
      <c r="J511" s="23">
        <v>0</v>
      </c>
      <c r="K511" s="22" t="s">
        <v>527</v>
      </c>
      <c r="L511" s="22" t="s">
        <v>528</v>
      </c>
      <c r="M511" s="22" t="s">
        <v>1159</v>
      </c>
      <c r="N511" s="22"/>
      <c r="O511" s="22"/>
      <c r="P511" s="22" t="s">
        <v>529</v>
      </c>
      <c r="S511" s="32" t="s">
        <v>3126</v>
      </c>
      <c r="T511" s="8">
        <f t="shared" si="19"/>
        <v>2</v>
      </c>
      <c r="U511">
        <v>642</v>
      </c>
      <c r="W511" t="s">
        <v>369</v>
      </c>
    </row>
    <row r="512" spans="1:23" hidden="1" x14ac:dyDescent="0.25">
      <c r="A512" s="21">
        <v>45327</v>
      </c>
      <c r="B512" s="21">
        <v>45327</v>
      </c>
      <c r="C512" s="22" t="s">
        <v>1346</v>
      </c>
      <c r="D512" s="22" t="s">
        <v>1182</v>
      </c>
      <c r="E512" s="22" t="s">
        <v>1145</v>
      </c>
      <c r="F512" s="22" t="s">
        <v>1183</v>
      </c>
      <c r="G512" s="23">
        <v>191400</v>
      </c>
      <c r="H512" s="23">
        <v>0</v>
      </c>
      <c r="I512" s="23">
        <v>501895</v>
      </c>
      <c r="J512" s="23">
        <v>0</v>
      </c>
      <c r="K512" s="22" t="s">
        <v>1184</v>
      </c>
      <c r="L512" s="22" t="s">
        <v>1185</v>
      </c>
      <c r="M512" s="22" t="s">
        <v>1186</v>
      </c>
      <c r="N512" s="22"/>
      <c r="O512" s="22"/>
      <c r="P512" s="22"/>
      <c r="S512" s="32" t="s">
        <v>3126</v>
      </c>
      <c r="T512" s="8">
        <f t="shared" si="19"/>
        <v>2</v>
      </c>
      <c r="U512">
        <v>642</v>
      </c>
      <c r="W512" t="s">
        <v>369</v>
      </c>
    </row>
    <row r="513" spans="1:23" hidden="1" x14ac:dyDescent="0.25">
      <c r="A513" s="21">
        <v>45328</v>
      </c>
      <c r="B513" s="21">
        <v>45328</v>
      </c>
      <c r="C513" s="22" t="s">
        <v>1347</v>
      </c>
      <c r="D513" s="22" t="s">
        <v>1348</v>
      </c>
      <c r="E513" s="22" t="s">
        <v>1145</v>
      </c>
      <c r="F513" s="22" t="s">
        <v>1225</v>
      </c>
      <c r="G513" s="23">
        <v>33000</v>
      </c>
      <c r="H513" s="23">
        <v>0</v>
      </c>
      <c r="I513" s="23">
        <v>534895</v>
      </c>
      <c r="J513" s="23">
        <v>0</v>
      </c>
      <c r="K513" s="22" t="s">
        <v>1184</v>
      </c>
      <c r="L513" s="22" t="s">
        <v>1185</v>
      </c>
      <c r="M513" s="22" t="s">
        <v>1186</v>
      </c>
      <c r="N513" s="22"/>
      <c r="O513" s="22"/>
      <c r="P513" s="22"/>
      <c r="S513" s="32" t="s">
        <v>3126</v>
      </c>
      <c r="T513" s="8">
        <f t="shared" si="19"/>
        <v>2</v>
      </c>
      <c r="U513">
        <v>642</v>
      </c>
      <c r="W513" t="s">
        <v>369</v>
      </c>
    </row>
    <row r="514" spans="1:23" hidden="1" x14ac:dyDescent="0.25">
      <c r="A514" s="21">
        <v>45329</v>
      </c>
      <c r="B514" s="21">
        <v>45293</v>
      </c>
      <c r="C514" s="22" t="s">
        <v>1349</v>
      </c>
      <c r="D514" s="22" t="s">
        <v>1350</v>
      </c>
      <c r="E514" s="22" t="s">
        <v>1145</v>
      </c>
      <c r="F514" s="22" t="s">
        <v>549</v>
      </c>
      <c r="G514" s="23">
        <v>200000</v>
      </c>
      <c r="H514" s="23">
        <v>0</v>
      </c>
      <c r="I514" s="23">
        <v>734895</v>
      </c>
      <c r="J514" s="23">
        <v>0</v>
      </c>
      <c r="K514" s="22" t="s">
        <v>1351</v>
      </c>
      <c r="L514" s="22" t="s">
        <v>1352</v>
      </c>
      <c r="M514" s="22" t="s">
        <v>1169</v>
      </c>
      <c r="N514" s="22"/>
      <c r="O514" s="22"/>
      <c r="P514" s="22" t="s">
        <v>573</v>
      </c>
      <c r="S514" s="32" t="s">
        <v>3126</v>
      </c>
      <c r="T514" s="8">
        <f t="shared" si="19"/>
        <v>2</v>
      </c>
      <c r="U514">
        <v>642</v>
      </c>
      <c r="W514" t="s">
        <v>369</v>
      </c>
    </row>
    <row r="515" spans="1:23" hidden="1" x14ac:dyDescent="0.25">
      <c r="A515" s="21">
        <v>45329</v>
      </c>
      <c r="B515" s="21">
        <v>45302</v>
      </c>
      <c r="C515" s="22" t="s">
        <v>1353</v>
      </c>
      <c r="D515" s="22" t="s">
        <v>1354</v>
      </c>
      <c r="E515" s="22" t="s">
        <v>1145</v>
      </c>
      <c r="F515" s="22" t="s">
        <v>549</v>
      </c>
      <c r="G515" s="23">
        <v>277778</v>
      </c>
      <c r="H515" s="23">
        <v>0</v>
      </c>
      <c r="I515" s="23">
        <v>1012673</v>
      </c>
      <c r="J515" s="23">
        <v>0</v>
      </c>
      <c r="K515" s="22" t="s">
        <v>1355</v>
      </c>
      <c r="L515" s="22" t="s">
        <v>1356</v>
      </c>
      <c r="M515" s="22" t="s">
        <v>1169</v>
      </c>
      <c r="N515" s="22"/>
      <c r="O515" s="22"/>
      <c r="P515" s="22" t="s">
        <v>573</v>
      </c>
      <c r="S515" s="32" t="s">
        <v>3126</v>
      </c>
      <c r="T515" s="8">
        <f t="shared" si="19"/>
        <v>2</v>
      </c>
      <c r="U515">
        <v>642</v>
      </c>
      <c r="W515" t="s">
        <v>369</v>
      </c>
    </row>
    <row r="516" spans="1:23" hidden="1" x14ac:dyDescent="0.25">
      <c r="A516" s="21">
        <v>45329</v>
      </c>
      <c r="B516" s="21">
        <v>45302</v>
      </c>
      <c r="C516" s="22" t="s">
        <v>1357</v>
      </c>
      <c r="D516" s="22" t="s">
        <v>1358</v>
      </c>
      <c r="E516" s="22" t="s">
        <v>1145</v>
      </c>
      <c r="F516" s="22" t="s">
        <v>549</v>
      </c>
      <c r="G516" s="23">
        <v>300770</v>
      </c>
      <c r="H516" s="23">
        <v>0</v>
      </c>
      <c r="I516" s="23">
        <v>1313443</v>
      </c>
      <c r="J516" s="23">
        <v>0</v>
      </c>
      <c r="K516" s="22" t="s">
        <v>1359</v>
      </c>
      <c r="L516" s="22" t="s">
        <v>1360</v>
      </c>
      <c r="M516" s="22" t="s">
        <v>1169</v>
      </c>
      <c r="N516" s="22"/>
      <c r="O516" s="22"/>
      <c r="P516" s="22" t="s">
        <v>573</v>
      </c>
      <c r="S516" s="32" t="s">
        <v>3126</v>
      </c>
      <c r="T516" s="8">
        <f t="shared" si="19"/>
        <v>2</v>
      </c>
      <c r="U516">
        <v>642</v>
      </c>
      <c r="W516" t="s">
        <v>369</v>
      </c>
    </row>
    <row r="517" spans="1:23" hidden="1" x14ac:dyDescent="0.25">
      <c r="A517" s="21">
        <v>45329</v>
      </c>
      <c r="B517" s="21">
        <v>45320</v>
      </c>
      <c r="C517" s="22" t="s">
        <v>1361</v>
      </c>
      <c r="D517" s="22" t="s">
        <v>1362</v>
      </c>
      <c r="E517" s="22" t="s">
        <v>1145</v>
      </c>
      <c r="F517" s="22" t="s">
        <v>549</v>
      </c>
      <c r="G517" s="23">
        <v>623563</v>
      </c>
      <c r="H517" s="23">
        <v>0</v>
      </c>
      <c r="I517" s="23">
        <v>1937006</v>
      </c>
      <c r="J517" s="23">
        <v>0</v>
      </c>
      <c r="K517" s="22" t="s">
        <v>1363</v>
      </c>
      <c r="L517" s="22" t="s">
        <v>1364</v>
      </c>
      <c r="M517" s="22" t="s">
        <v>1365</v>
      </c>
      <c r="N517" s="22"/>
      <c r="O517" s="22"/>
      <c r="P517" s="22" t="s">
        <v>529</v>
      </c>
      <c r="S517" s="32" t="s">
        <v>3126</v>
      </c>
      <c r="T517" s="8">
        <f t="shared" ref="T517:T580" si="20">+MONTH(A517)</f>
        <v>2</v>
      </c>
      <c r="U517">
        <v>642</v>
      </c>
      <c r="W517" t="s">
        <v>369</v>
      </c>
    </row>
    <row r="518" spans="1:23" hidden="1" x14ac:dyDescent="0.25">
      <c r="A518" s="21">
        <v>45329</v>
      </c>
      <c r="B518" s="21">
        <v>45323</v>
      </c>
      <c r="C518" s="22" t="s">
        <v>1366</v>
      </c>
      <c r="D518" s="22" t="s">
        <v>1367</v>
      </c>
      <c r="E518" s="22" t="s">
        <v>1145</v>
      </c>
      <c r="F518" s="22" t="s">
        <v>549</v>
      </c>
      <c r="G518" s="23">
        <v>1654078</v>
      </c>
      <c r="H518" s="23">
        <v>0</v>
      </c>
      <c r="I518" s="23">
        <v>3591084</v>
      </c>
      <c r="J518" s="23">
        <v>0</v>
      </c>
      <c r="K518" s="22" t="s">
        <v>1167</v>
      </c>
      <c r="L518" s="22" t="s">
        <v>1168</v>
      </c>
      <c r="M518" s="22" t="s">
        <v>1169</v>
      </c>
      <c r="N518" s="22"/>
      <c r="O518" s="22"/>
      <c r="P518" s="22" t="s">
        <v>537</v>
      </c>
      <c r="S518" s="32" t="s">
        <v>3143</v>
      </c>
      <c r="T518" s="8">
        <f t="shared" si="20"/>
        <v>2</v>
      </c>
      <c r="U518">
        <v>642</v>
      </c>
      <c r="V518" t="s">
        <v>3129</v>
      </c>
      <c r="W518" t="s">
        <v>369</v>
      </c>
    </row>
    <row r="519" spans="1:23" hidden="1" x14ac:dyDescent="0.25">
      <c r="A519" s="21">
        <v>45329</v>
      </c>
      <c r="B519" s="21">
        <v>45329</v>
      </c>
      <c r="C519" s="22" t="s">
        <v>1368</v>
      </c>
      <c r="D519" s="22" t="s">
        <v>1369</v>
      </c>
      <c r="E519" s="22" t="s">
        <v>1145</v>
      </c>
      <c r="F519" s="22" t="s">
        <v>635</v>
      </c>
      <c r="G519" s="23">
        <v>788514</v>
      </c>
      <c r="H519" s="23">
        <v>0</v>
      </c>
      <c r="I519" s="23">
        <v>4379598</v>
      </c>
      <c r="J519" s="23">
        <v>0</v>
      </c>
      <c r="K519" s="22"/>
      <c r="L519" s="22"/>
      <c r="M519" s="22" t="s">
        <v>1169</v>
      </c>
      <c r="N519" s="22"/>
      <c r="O519" s="22"/>
      <c r="P519" s="22" t="s">
        <v>1176</v>
      </c>
      <c r="S519" s="32" t="s">
        <v>3126</v>
      </c>
      <c r="T519" s="8">
        <f t="shared" si="20"/>
        <v>2</v>
      </c>
      <c r="U519">
        <v>642</v>
      </c>
      <c r="W519" t="s">
        <v>369</v>
      </c>
    </row>
    <row r="520" spans="1:23" hidden="1" x14ac:dyDescent="0.25">
      <c r="A520" s="21">
        <v>45329</v>
      </c>
      <c r="B520" s="21">
        <v>45329</v>
      </c>
      <c r="C520" s="22" t="s">
        <v>1370</v>
      </c>
      <c r="D520" s="22" t="s">
        <v>1371</v>
      </c>
      <c r="E520" s="22" t="s">
        <v>1145</v>
      </c>
      <c r="F520" s="22" t="s">
        <v>635</v>
      </c>
      <c r="G520" s="23">
        <v>270982</v>
      </c>
      <c r="H520" s="23">
        <v>0</v>
      </c>
      <c r="I520" s="23">
        <v>4650580</v>
      </c>
      <c r="J520" s="23">
        <v>0</v>
      </c>
      <c r="K520" s="22" t="s">
        <v>1214</v>
      </c>
      <c r="L520" s="22" t="s">
        <v>1215</v>
      </c>
      <c r="M520" s="22" t="s">
        <v>1216</v>
      </c>
      <c r="N520" s="22"/>
      <c r="O520" s="22"/>
      <c r="P520" s="22" t="s">
        <v>529</v>
      </c>
      <c r="S520" s="32" t="s">
        <v>3126</v>
      </c>
      <c r="T520" s="8">
        <f t="shared" si="20"/>
        <v>2</v>
      </c>
      <c r="U520">
        <v>642</v>
      </c>
      <c r="W520" t="s">
        <v>369</v>
      </c>
    </row>
    <row r="521" spans="1:23" hidden="1" x14ac:dyDescent="0.25">
      <c r="A521" s="21">
        <v>45329</v>
      </c>
      <c r="B521" s="21">
        <v>45329</v>
      </c>
      <c r="C521" s="22" t="s">
        <v>1370</v>
      </c>
      <c r="D521" s="22" t="s">
        <v>1372</v>
      </c>
      <c r="E521" s="22" t="s">
        <v>1145</v>
      </c>
      <c r="F521" s="22" t="s">
        <v>635</v>
      </c>
      <c r="G521" s="23">
        <v>465996</v>
      </c>
      <c r="H521" s="23">
        <v>0</v>
      </c>
      <c r="I521" s="23">
        <v>5116576</v>
      </c>
      <c r="J521" s="23">
        <v>0</v>
      </c>
      <c r="K521" s="22" t="s">
        <v>1214</v>
      </c>
      <c r="L521" s="22" t="s">
        <v>1215</v>
      </c>
      <c r="M521" s="22" t="s">
        <v>1216</v>
      </c>
      <c r="N521" s="22"/>
      <c r="O521" s="22"/>
      <c r="P521" s="22" t="s">
        <v>529</v>
      </c>
      <c r="S521" s="32" t="s">
        <v>3126</v>
      </c>
      <c r="T521" s="8">
        <f t="shared" si="20"/>
        <v>2</v>
      </c>
      <c r="U521">
        <v>642</v>
      </c>
      <c r="W521" t="s">
        <v>369</v>
      </c>
    </row>
    <row r="522" spans="1:23" hidden="1" x14ac:dyDescent="0.25">
      <c r="A522" s="21">
        <v>45329</v>
      </c>
      <c r="B522" s="21">
        <v>45329</v>
      </c>
      <c r="C522" s="22" t="s">
        <v>1370</v>
      </c>
      <c r="D522" s="22" t="s">
        <v>1219</v>
      </c>
      <c r="E522" s="22" t="s">
        <v>1145</v>
      </c>
      <c r="F522" s="22" t="s">
        <v>635</v>
      </c>
      <c r="G522" s="23">
        <v>523000</v>
      </c>
      <c r="H522" s="23">
        <v>0</v>
      </c>
      <c r="I522" s="23">
        <v>5639576</v>
      </c>
      <c r="J522" s="23">
        <v>0</v>
      </c>
      <c r="K522" s="22"/>
      <c r="L522" s="22"/>
      <c r="M522" s="22" t="s">
        <v>1216</v>
      </c>
      <c r="N522" s="22"/>
      <c r="O522" s="22"/>
      <c r="P522" s="22" t="s">
        <v>529</v>
      </c>
      <c r="S522" s="32" t="s">
        <v>3126</v>
      </c>
      <c r="T522" s="8">
        <f t="shared" si="20"/>
        <v>2</v>
      </c>
      <c r="U522">
        <v>642</v>
      </c>
      <c r="W522" t="s">
        <v>369</v>
      </c>
    </row>
    <row r="523" spans="1:23" hidden="1" x14ac:dyDescent="0.25">
      <c r="A523" s="21">
        <v>45329</v>
      </c>
      <c r="B523" s="21">
        <v>45329</v>
      </c>
      <c r="C523" s="22" t="s">
        <v>1370</v>
      </c>
      <c r="D523" s="22" t="s">
        <v>1220</v>
      </c>
      <c r="E523" s="22" t="s">
        <v>1145</v>
      </c>
      <c r="F523" s="22" t="s">
        <v>635</v>
      </c>
      <c r="G523" s="23">
        <v>1615000</v>
      </c>
      <c r="H523" s="23">
        <v>0</v>
      </c>
      <c r="I523" s="23">
        <v>7254576</v>
      </c>
      <c r="J523" s="23">
        <v>0</v>
      </c>
      <c r="K523" s="22"/>
      <c r="L523" s="22"/>
      <c r="M523" s="22" t="s">
        <v>1216</v>
      </c>
      <c r="N523" s="22"/>
      <c r="O523" s="22"/>
      <c r="P523" s="22" t="s">
        <v>529</v>
      </c>
      <c r="S523" s="32" t="s">
        <v>3126</v>
      </c>
      <c r="T523" s="8">
        <f t="shared" si="20"/>
        <v>2</v>
      </c>
      <c r="U523">
        <v>642</v>
      </c>
      <c r="W523" t="s">
        <v>369</v>
      </c>
    </row>
    <row r="524" spans="1:23" hidden="1" x14ac:dyDescent="0.25">
      <c r="A524" s="21">
        <v>45329</v>
      </c>
      <c r="B524" s="21">
        <v>45329</v>
      </c>
      <c r="C524" s="22" t="s">
        <v>1373</v>
      </c>
      <c r="D524" s="22" t="s">
        <v>1374</v>
      </c>
      <c r="E524" s="22" t="s">
        <v>1145</v>
      </c>
      <c r="F524" s="22" t="s">
        <v>532</v>
      </c>
      <c r="G524" s="23">
        <v>178250</v>
      </c>
      <c r="H524" s="23">
        <v>0</v>
      </c>
      <c r="I524" s="23">
        <v>7432826</v>
      </c>
      <c r="J524" s="23">
        <v>0</v>
      </c>
      <c r="K524" s="22" t="s">
        <v>1199</v>
      </c>
      <c r="L524" s="22" t="s">
        <v>1200</v>
      </c>
      <c r="M524" s="22" t="s">
        <v>1216</v>
      </c>
      <c r="N524" s="22"/>
      <c r="O524" s="22"/>
      <c r="P524" s="22"/>
      <c r="S524" s="32" t="s">
        <v>3143</v>
      </c>
      <c r="T524" s="8">
        <f t="shared" si="20"/>
        <v>2</v>
      </c>
      <c r="U524">
        <v>642</v>
      </c>
      <c r="V524" t="s">
        <v>3129</v>
      </c>
      <c r="W524" t="s">
        <v>369</v>
      </c>
    </row>
    <row r="525" spans="1:23" hidden="1" x14ac:dyDescent="0.25">
      <c r="A525" s="21">
        <v>45329</v>
      </c>
      <c r="B525" s="21">
        <v>45329</v>
      </c>
      <c r="C525" s="22" t="s">
        <v>1373</v>
      </c>
      <c r="D525" s="22" t="s">
        <v>1374</v>
      </c>
      <c r="E525" s="22" t="s">
        <v>1145</v>
      </c>
      <c r="F525" s="22" t="s">
        <v>532</v>
      </c>
      <c r="G525" s="23">
        <v>100000</v>
      </c>
      <c r="H525" s="23">
        <v>0</v>
      </c>
      <c r="I525" s="23">
        <v>7532826</v>
      </c>
      <c r="J525" s="23">
        <v>0</v>
      </c>
      <c r="K525" s="22" t="s">
        <v>1199</v>
      </c>
      <c r="L525" s="22" t="s">
        <v>1200</v>
      </c>
      <c r="M525" s="22" t="s">
        <v>1216</v>
      </c>
      <c r="N525" s="22"/>
      <c r="O525" s="22"/>
      <c r="P525" s="22"/>
      <c r="S525" s="32" t="s">
        <v>3143</v>
      </c>
      <c r="T525" s="8">
        <f t="shared" si="20"/>
        <v>2</v>
      </c>
      <c r="U525">
        <v>642</v>
      </c>
      <c r="V525" t="s">
        <v>3129</v>
      </c>
      <c r="W525" t="s">
        <v>369</v>
      </c>
    </row>
    <row r="526" spans="1:23" hidden="1" x14ac:dyDescent="0.25">
      <c r="A526" s="21">
        <v>45329</v>
      </c>
      <c r="B526" s="21">
        <v>45329</v>
      </c>
      <c r="C526" s="22" t="s">
        <v>1373</v>
      </c>
      <c r="D526" s="22" t="s">
        <v>1374</v>
      </c>
      <c r="E526" s="22" t="s">
        <v>1145</v>
      </c>
      <c r="F526" s="22" t="s">
        <v>532</v>
      </c>
      <c r="G526" s="23">
        <v>166000</v>
      </c>
      <c r="H526" s="23">
        <v>0</v>
      </c>
      <c r="I526" s="23">
        <v>7698826</v>
      </c>
      <c r="J526" s="23">
        <v>0</v>
      </c>
      <c r="K526" s="22" t="s">
        <v>1199</v>
      </c>
      <c r="L526" s="22" t="s">
        <v>1200</v>
      </c>
      <c r="M526" s="22" t="s">
        <v>1216</v>
      </c>
      <c r="N526" s="22"/>
      <c r="O526" s="22"/>
      <c r="P526" s="22"/>
      <c r="S526" s="32" t="s">
        <v>3143</v>
      </c>
      <c r="T526" s="8">
        <f t="shared" si="20"/>
        <v>2</v>
      </c>
      <c r="U526">
        <v>642</v>
      </c>
      <c r="V526" t="s">
        <v>3129</v>
      </c>
      <c r="W526" t="s">
        <v>369</v>
      </c>
    </row>
    <row r="527" spans="1:23" hidden="1" x14ac:dyDescent="0.25">
      <c r="A527" s="21">
        <v>45329</v>
      </c>
      <c r="B527" s="21">
        <v>45329</v>
      </c>
      <c r="C527" s="22" t="s">
        <v>1375</v>
      </c>
      <c r="D527" s="22" t="s">
        <v>1376</v>
      </c>
      <c r="E527" s="22" t="s">
        <v>1145</v>
      </c>
      <c r="F527" s="22" t="s">
        <v>532</v>
      </c>
      <c r="G527" s="23">
        <v>2000000</v>
      </c>
      <c r="H527" s="23">
        <v>0</v>
      </c>
      <c r="I527" s="23">
        <v>9698826</v>
      </c>
      <c r="J527" s="23">
        <v>0</v>
      </c>
      <c r="K527" s="22" t="s">
        <v>1199</v>
      </c>
      <c r="L527" s="22" t="s">
        <v>1200</v>
      </c>
      <c r="M527" s="22" t="s">
        <v>1216</v>
      </c>
      <c r="N527" s="22"/>
      <c r="O527" s="22"/>
      <c r="P527" s="22"/>
      <c r="S527" s="32" t="s">
        <v>3126</v>
      </c>
      <c r="T527" s="8">
        <f t="shared" si="20"/>
        <v>2</v>
      </c>
      <c r="U527">
        <v>642</v>
      </c>
      <c r="W527" t="s">
        <v>369</v>
      </c>
    </row>
    <row r="528" spans="1:23" hidden="1" x14ac:dyDescent="0.25">
      <c r="A528" s="21">
        <v>45329</v>
      </c>
      <c r="B528" s="21">
        <v>45329</v>
      </c>
      <c r="C528" s="22" t="s">
        <v>1377</v>
      </c>
      <c r="D528" s="22" t="s">
        <v>1378</v>
      </c>
      <c r="E528" s="22" t="s">
        <v>1145</v>
      </c>
      <c r="F528" s="22" t="s">
        <v>532</v>
      </c>
      <c r="G528" s="23">
        <v>1000000</v>
      </c>
      <c r="H528" s="23">
        <v>0</v>
      </c>
      <c r="I528" s="23">
        <v>10698826</v>
      </c>
      <c r="J528" s="23">
        <v>0</v>
      </c>
      <c r="K528" s="22" t="s">
        <v>1379</v>
      </c>
      <c r="L528" s="22" t="s">
        <v>1380</v>
      </c>
      <c r="M528" s="22" t="s">
        <v>1216</v>
      </c>
      <c r="N528" s="22"/>
      <c r="O528" s="22"/>
      <c r="P528" s="22"/>
      <c r="S528" s="32" t="s">
        <v>3126</v>
      </c>
      <c r="T528" s="8">
        <f t="shared" si="20"/>
        <v>2</v>
      </c>
      <c r="U528">
        <v>642</v>
      </c>
      <c r="W528" t="s">
        <v>369</v>
      </c>
    </row>
    <row r="529" spans="1:23" hidden="1" x14ac:dyDescent="0.25">
      <c r="A529" s="21">
        <v>45329</v>
      </c>
      <c r="B529" s="21">
        <v>45329</v>
      </c>
      <c r="C529" s="22" t="s">
        <v>1381</v>
      </c>
      <c r="D529" s="22" t="s">
        <v>1382</v>
      </c>
      <c r="E529" s="22" t="s">
        <v>1145</v>
      </c>
      <c r="F529" s="22" t="s">
        <v>1162</v>
      </c>
      <c r="G529" s="23">
        <v>33000</v>
      </c>
      <c r="H529" s="23">
        <v>0</v>
      </c>
      <c r="I529" s="23">
        <v>10731826</v>
      </c>
      <c r="J529" s="23">
        <v>0</v>
      </c>
      <c r="K529" s="22" t="s">
        <v>1163</v>
      </c>
      <c r="L529" s="22" t="s">
        <v>1164</v>
      </c>
      <c r="M529" s="22" t="s">
        <v>1159</v>
      </c>
      <c r="N529" s="22"/>
      <c r="O529" s="22"/>
      <c r="P529" s="22"/>
      <c r="S529" s="32" t="s">
        <v>3126</v>
      </c>
      <c r="T529" s="8">
        <f t="shared" si="20"/>
        <v>2</v>
      </c>
      <c r="U529">
        <v>642</v>
      </c>
      <c r="W529" t="s">
        <v>369</v>
      </c>
    </row>
    <row r="530" spans="1:23" hidden="1" x14ac:dyDescent="0.25">
      <c r="A530" s="21">
        <v>45336</v>
      </c>
      <c r="B530" s="21">
        <v>45336</v>
      </c>
      <c r="C530" s="22" t="s">
        <v>1383</v>
      </c>
      <c r="D530" s="22" t="s">
        <v>1384</v>
      </c>
      <c r="E530" s="22" t="s">
        <v>1145</v>
      </c>
      <c r="F530" s="22" t="s">
        <v>1204</v>
      </c>
      <c r="G530" s="23">
        <v>19800</v>
      </c>
      <c r="H530" s="23">
        <v>0</v>
      </c>
      <c r="I530" s="23">
        <v>10751626</v>
      </c>
      <c r="J530" s="23">
        <v>0</v>
      </c>
      <c r="K530" s="22" t="s">
        <v>1163</v>
      </c>
      <c r="L530" s="22" t="s">
        <v>1164</v>
      </c>
      <c r="M530" s="22" t="s">
        <v>1186</v>
      </c>
      <c r="N530" s="22"/>
      <c r="O530" s="22"/>
      <c r="P530" s="22" t="s">
        <v>529</v>
      </c>
      <c r="S530" s="32" t="s">
        <v>3126</v>
      </c>
      <c r="T530" s="8">
        <f t="shared" si="20"/>
        <v>2</v>
      </c>
      <c r="U530">
        <v>642</v>
      </c>
      <c r="W530" t="s">
        <v>369</v>
      </c>
    </row>
    <row r="531" spans="1:23" hidden="1" x14ac:dyDescent="0.25">
      <c r="A531" s="21">
        <v>45336</v>
      </c>
      <c r="B531" s="21">
        <v>45336</v>
      </c>
      <c r="C531" s="22" t="s">
        <v>1385</v>
      </c>
      <c r="D531" s="22" t="s">
        <v>1384</v>
      </c>
      <c r="E531" s="22" t="s">
        <v>1145</v>
      </c>
      <c r="F531" s="22" t="s">
        <v>1204</v>
      </c>
      <c r="G531" s="23">
        <v>19800</v>
      </c>
      <c r="H531" s="23">
        <v>0</v>
      </c>
      <c r="I531" s="23">
        <v>10771426</v>
      </c>
      <c r="J531" s="23">
        <v>0</v>
      </c>
      <c r="K531" s="22" t="s">
        <v>1163</v>
      </c>
      <c r="L531" s="22" t="s">
        <v>1164</v>
      </c>
      <c r="M531" s="22" t="s">
        <v>1186</v>
      </c>
      <c r="N531" s="22"/>
      <c r="O531" s="22"/>
      <c r="P531" s="22" t="s">
        <v>529</v>
      </c>
      <c r="S531" s="32" t="s">
        <v>3126</v>
      </c>
      <c r="T531" s="8">
        <f t="shared" si="20"/>
        <v>2</v>
      </c>
      <c r="U531">
        <v>642</v>
      </c>
      <c r="W531" t="s">
        <v>369</v>
      </c>
    </row>
    <row r="532" spans="1:23" hidden="1" x14ac:dyDescent="0.25">
      <c r="A532" s="21">
        <v>45336</v>
      </c>
      <c r="B532" s="21">
        <v>45336</v>
      </c>
      <c r="C532" s="22" t="s">
        <v>1386</v>
      </c>
      <c r="D532" s="22" t="s">
        <v>1384</v>
      </c>
      <c r="E532" s="22" t="s">
        <v>1145</v>
      </c>
      <c r="F532" s="22" t="s">
        <v>1204</v>
      </c>
      <c r="G532" s="23">
        <v>19800</v>
      </c>
      <c r="H532" s="23">
        <v>0</v>
      </c>
      <c r="I532" s="23">
        <v>10791226</v>
      </c>
      <c r="J532" s="23">
        <v>0</v>
      </c>
      <c r="K532" s="22" t="s">
        <v>1163</v>
      </c>
      <c r="L532" s="22" t="s">
        <v>1164</v>
      </c>
      <c r="M532" s="22" t="s">
        <v>1186</v>
      </c>
      <c r="N532" s="22"/>
      <c r="O532" s="22"/>
      <c r="P532" s="22" t="s">
        <v>529</v>
      </c>
      <c r="S532" s="32" t="s">
        <v>3126</v>
      </c>
      <c r="T532" s="8">
        <f t="shared" si="20"/>
        <v>2</v>
      </c>
      <c r="U532">
        <v>642</v>
      </c>
      <c r="W532" t="s">
        <v>369</v>
      </c>
    </row>
    <row r="533" spans="1:23" hidden="1" x14ac:dyDescent="0.25">
      <c r="A533" s="21">
        <v>45341</v>
      </c>
      <c r="B533" s="21">
        <v>45341</v>
      </c>
      <c r="C533" s="22" t="s">
        <v>1387</v>
      </c>
      <c r="D533" s="22" t="s">
        <v>1188</v>
      </c>
      <c r="E533" s="22" t="s">
        <v>1145</v>
      </c>
      <c r="F533" s="22" t="s">
        <v>1189</v>
      </c>
      <c r="G533" s="23">
        <v>22000</v>
      </c>
      <c r="H533" s="23">
        <v>0</v>
      </c>
      <c r="I533" s="23">
        <v>10813226</v>
      </c>
      <c r="J533" s="23">
        <v>0</v>
      </c>
      <c r="K533" s="22" t="s">
        <v>1190</v>
      </c>
      <c r="L533" s="22" t="s">
        <v>1191</v>
      </c>
      <c r="M533" s="22" t="s">
        <v>1186</v>
      </c>
      <c r="N533" s="22"/>
      <c r="O533" s="22"/>
      <c r="P533" s="22"/>
      <c r="S533" s="32" t="s">
        <v>3126</v>
      </c>
      <c r="T533" s="8">
        <f t="shared" si="20"/>
        <v>2</v>
      </c>
      <c r="U533">
        <v>642</v>
      </c>
      <c r="W533" t="s">
        <v>369</v>
      </c>
    </row>
    <row r="534" spans="1:23" hidden="1" x14ac:dyDescent="0.25">
      <c r="A534" s="21">
        <v>45341</v>
      </c>
      <c r="B534" s="21">
        <v>45341</v>
      </c>
      <c r="C534" s="22" t="s">
        <v>1388</v>
      </c>
      <c r="D534" s="22" t="s">
        <v>1188</v>
      </c>
      <c r="E534" s="22" t="s">
        <v>1145</v>
      </c>
      <c r="F534" s="22" t="s">
        <v>1189</v>
      </c>
      <c r="G534" s="23">
        <v>22000</v>
      </c>
      <c r="H534" s="23">
        <v>0</v>
      </c>
      <c r="I534" s="23">
        <v>10835226</v>
      </c>
      <c r="J534" s="23">
        <v>0</v>
      </c>
      <c r="K534" s="22" t="s">
        <v>1190</v>
      </c>
      <c r="L534" s="22" t="s">
        <v>1191</v>
      </c>
      <c r="M534" s="22" t="s">
        <v>1186</v>
      </c>
      <c r="N534" s="22"/>
      <c r="O534" s="22"/>
      <c r="P534" s="22"/>
      <c r="S534" s="32" t="s">
        <v>3126</v>
      </c>
      <c r="T534" s="8">
        <f t="shared" si="20"/>
        <v>2</v>
      </c>
      <c r="U534">
        <v>642</v>
      </c>
      <c r="W534" t="s">
        <v>369</v>
      </c>
    </row>
    <row r="535" spans="1:23" hidden="1" x14ac:dyDescent="0.25">
      <c r="A535" s="21">
        <v>45342</v>
      </c>
      <c r="B535" s="21">
        <v>45342</v>
      </c>
      <c r="C535" s="22" t="s">
        <v>1389</v>
      </c>
      <c r="D535" s="22" t="s">
        <v>1390</v>
      </c>
      <c r="E535" s="22" t="s">
        <v>1145</v>
      </c>
      <c r="F535" s="22" t="s">
        <v>1183</v>
      </c>
      <c r="G535" s="23">
        <v>55000</v>
      </c>
      <c r="H535" s="23">
        <v>0</v>
      </c>
      <c r="I535" s="23">
        <v>10890226</v>
      </c>
      <c r="J535" s="23">
        <v>0</v>
      </c>
      <c r="K535" s="22" t="s">
        <v>1184</v>
      </c>
      <c r="L535" s="22" t="s">
        <v>1185</v>
      </c>
      <c r="M535" s="22" t="s">
        <v>1186</v>
      </c>
      <c r="N535" s="22"/>
      <c r="O535" s="22"/>
      <c r="P535" s="22"/>
      <c r="S535" s="32" t="s">
        <v>3126</v>
      </c>
      <c r="T535" s="8">
        <f t="shared" si="20"/>
        <v>2</v>
      </c>
      <c r="U535">
        <v>642</v>
      </c>
      <c r="W535" t="s">
        <v>369</v>
      </c>
    </row>
    <row r="536" spans="1:23" hidden="1" x14ac:dyDescent="0.25">
      <c r="A536" s="21">
        <v>45342</v>
      </c>
      <c r="B536" s="21">
        <v>45342</v>
      </c>
      <c r="C536" s="22" t="s">
        <v>1391</v>
      </c>
      <c r="D536" s="22" t="s">
        <v>1390</v>
      </c>
      <c r="E536" s="22" t="s">
        <v>1145</v>
      </c>
      <c r="F536" s="22" t="s">
        <v>1183</v>
      </c>
      <c r="G536" s="23">
        <v>55000</v>
      </c>
      <c r="H536" s="23">
        <v>0</v>
      </c>
      <c r="I536" s="23">
        <v>10945226</v>
      </c>
      <c r="J536" s="23">
        <v>0</v>
      </c>
      <c r="K536" s="22" t="s">
        <v>1184</v>
      </c>
      <c r="L536" s="22" t="s">
        <v>1185</v>
      </c>
      <c r="M536" s="22" t="s">
        <v>1186</v>
      </c>
      <c r="N536" s="22"/>
      <c r="O536" s="22"/>
      <c r="P536" s="22"/>
      <c r="S536" s="32" t="s">
        <v>3126</v>
      </c>
      <c r="T536" s="8">
        <f t="shared" si="20"/>
        <v>2</v>
      </c>
      <c r="U536">
        <v>642</v>
      </c>
      <c r="W536" t="s">
        <v>369</v>
      </c>
    </row>
    <row r="537" spans="1:23" hidden="1" x14ac:dyDescent="0.25">
      <c r="A537" s="21">
        <v>45342</v>
      </c>
      <c r="B537" s="21">
        <v>45342</v>
      </c>
      <c r="C537" s="22" t="s">
        <v>1392</v>
      </c>
      <c r="D537" s="22" t="s">
        <v>1224</v>
      </c>
      <c r="E537" s="22" t="s">
        <v>1145</v>
      </c>
      <c r="F537" s="22" t="s">
        <v>1225</v>
      </c>
      <c r="G537" s="23">
        <v>22000</v>
      </c>
      <c r="H537" s="23">
        <v>0</v>
      </c>
      <c r="I537" s="23">
        <v>10967226</v>
      </c>
      <c r="J537" s="23">
        <v>0</v>
      </c>
      <c r="K537" s="22" t="s">
        <v>1184</v>
      </c>
      <c r="L537" s="22" t="s">
        <v>1185</v>
      </c>
      <c r="M537" s="22" t="s">
        <v>1186</v>
      </c>
      <c r="N537" s="22"/>
      <c r="O537" s="22"/>
      <c r="P537" s="22"/>
      <c r="S537" s="32" t="s">
        <v>3126</v>
      </c>
      <c r="T537" s="8">
        <f t="shared" si="20"/>
        <v>2</v>
      </c>
      <c r="U537">
        <v>642</v>
      </c>
      <c r="W537" t="s">
        <v>369</v>
      </c>
    </row>
    <row r="538" spans="1:23" hidden="1" x14ac:dyDescent="0.25">
      <c r="A538" s="21">
        <v>45343</v>
      </c>
      <c r="B538" s="21">
        <v>45322</v>
      </c>
      <c r="C538" s="22" t="s">
        <v>1393</v>
      </c>
      <c r="D538" s="22" t="s">
        <v>1394</v>
      </c>
      <c r="E538" s="22" t="s">
        <v>1145</v>
      </c>
      <c r="F538" s="22" t="s">
        <v>549</v>
      </c>
      <c r="G538" s="23">
        <v>1530000</v>
      </c>
      <c r="H538" s="23">
        <v>0</v>
      </c>
      <c r="I538" s="23">
        <v>12497226</v>
      </c>
      <c r="J538" s="23">
        <v>0</v>
      </c>
      <c r="K538" s="22" t="s">
        <v>1395</v>
      </c>
      <c r="L538" s="22" t="s">
        <v>1396</v>
      </c>
      <c r="M538" s="22" t="s">
        <v>1169</v>
      </c>
      <c r="N538" s="22"/>
      <c r="O538" s="22"/>
      <c r="P538" s="22" t="s">
        <v>573</v>
      </c>
      <c r="S538" s="32" t="s">
        <v>3126</v>
      </c>
      <c r="T538" s="8">
        <f t="shared" si="20"/>
        <v>2</v>
      </c>
      <c r="U538">
        <v>642</v>
      </c>
      <c r="W538" t="s">
        <v>369</v>
      </c>
    </row>
    <row r="539" spans="1:23" hidden="1" x14ac:dyDescent="0.25">
      <c r="A539" s="21">
        <v>45343</v>
      </c>
      <c r="B539" s="21">
        <v>45338</v>
      </c>
      <c r="C539" s="22" t="s">
        <v>1397</v>
      </c>
      <c r="D539" s="22" t="s">
        <v>1237</v>
      </c>
      <c r="E539" s="22" t="s">
        <v>1145</v>
      </c>
      <c r="F539" s="22" t="s">
        <v>549</v>
      </c>
      <c r="G539" s="23">
        <v>966000</v>
      </c>
      <c r="H539" s="23">
        <v>0</v>
      </c>
      <c r="I539" s="23">
        <v>13463226</v>
      </c>
      <c r="J539" s="23">
        <v>0</v>
      </c>
      <c r="K539" s="22" t="s">
        <v>1238</v>
      </c>
      <c r="L539" s="22" t="s">
        <v>1239</v>
      </c>
      <c r="M539" s="22" t="s">
        <v>1169</v>
      </c>
      <c r="N539" s="22"/>
      <c r="O539" s="22"/>
      <c r="P539" s="22" t="s">
        <v>1240</v>
      </c>
      <c r="S539" s="32" t="s">
        <v>3143</v>
      </c>
      <c r="T539" s="8">
        <f t="shared" si="20"/>
        <v>2</v>
      </c>
      <c r="U539">
        <v>642</v>
      </c>
      <c r="V539" t="s">
        <v>3129</v>
      </c>
      <c r="W539" t="s">
        <v>369</v>
      </c>
    </row>
    <row r="540" spans="1:23" hidden="1" x14ac:dyDescent="0.25">
      <c r="A540" s="21">
        <v>45343</v>
      </c>
      <c r="B540" s="21">
        <v>45343</v>
      </c>
      <c r="C540" s="22" t="s">
        <v>1398</v>
      </c>
      <c r="D540" s="22" t="s">
        <v>1382</v>
      </c>
      <c r="E540" s="22" t="s">
        <v>1145</v>
      </c>
      <c r="F540" s="22" t="s">
        <v>532</v>
      </c>
      <c r="G540" s="23">
        <v>33000</v>
      </c>
      <c r="H540" s="23">
        <v>0</v>
      </c>
      <c r="I540" s="23">
        <v>13496226</v>
      </c>
      <c r="J540" s="23">
        <v>0</v>
      </c>
      <c r="K540" s="22" t="s">
        <v>1163</v>
      </c>
      <c r="L540" s="22" t="s">
        <v>1164</v>
      </c>
      <c r="M540" s="22" t="s">
        <v>1186</v>
      </c>
      <c r="N540" s="22"/>
      <c r="O540" s="22"/>
      <c r="P540" s="22" t="s">
        <v>529</v>
      </c>
      <c r="S540" s="32" t="s">
        <v>3126</v>
      </c>
      <c r="T540" s="8">
        <f t="shared" si="20"/>
        <v>2</v>
      </c>
      <c r="U540">
        <v>642</v>
      </c>
      <c r="W540" t="s">
        <v>369</v>
      </c>
    </row>
    <row r="541" spans="1:23" hidden="1" x14ac:dyDescent="0.25">
      <c r="A541" s="21">
        <v>45343</v>
      </c>
      <c r="B541" s="21">
        <v>45343</v>
      </c>
      <c r="C541" s="22" t="s">
        <v>1399</v>
      </c>
      <c r="D541" s="22" t="s">
        <v>1400</v>
      </c>
      <c r="E541" s="22" t="s">
        <v>1145</v>
      </c>
      <c r="F541" s="22" t="s">
        <v>532</v>
      </c>
      <c r="G541" s="23">
        <v>506088</v>
      </c>
      <c r="H541" s="23">
        <v>0</v>
      </c>
      <c r="I541" s="23">
        <v>14002314</v>
      </c>
      <c r="J541" s="23">
        <v>0</v>
      </c>
      <c r="K541" s="22" t="s">
        <v>1251</v>
      </c>
      <c r="L541" s="22" t="s">
        <v>1252</v>
      </c>
      <c r="M541" s="22" t="s">
        <v>1169</v>
      </c>
      <c r="N541" s="22"/>
      <c r="O541" s="22"/>
      <c r="P541" s="22" t="s">
        <v>573</v>
      </c>
      <c r="S541" s="32" t="s">
        <v>3143</v>
      </c>
      <c r="T541" s="8">
        <f t="shared" si="20"/>
        <v>2</v>
      </c>
      <c r="U541">
        <v>642</v>
      </c>
      <c r="V541" t="s">
        <v>3129</v>
      </c>
      <c r="W541" t="s">
        <v>369</v>
      </c>
    </row>
    <row r="542" spans="1:23" hidden="1" x14ac:dyDescent="0.25">
      <c r="A542" s="21">
        <v>45343</v>
      </c>
      <c r="B542" s="21">
        <v>45343</v>
      </c>
      <c r="C542" s="22" t="s">
        <v>1401</v>
      </c>
      <c r="D542" s="22" t="s">
        <v>1402</v>
      </c>
      <c r="E542" s="22" t="s">
        <v>1145</v>
      </c>
      <c r="F542" s="22" t="s">
        <v>532</v>
      </c>
      <c r="G542" s="23">
        <v>770000</v>
      </c>
      <c r="H542" s="23">
        <v>0</v>
      </c>
      <c r="I542" s="23">
        <v>14772314</v>
      </c>
      <c r="J542" s="23">
        <v>0</v>
      </c>
      <c r="K542" s="22" t="s">
        <v>1199</v>
      </c>
      <c r="L542" s="22" t="s">
        <v>1200</v>
      </c>
      <c r="M542" s="22" t="s">
        <v>1216</v>
      </c>
      <c r="N542" s="22"/>
      <c r="O542" s="22"/>
      <c r="P542" s="22" t="s">
        <v>529</v>
      </c>
      <c r="S542" s="32" t="s">
        <v>3126</v>
      </c>
      <c r="T542" s="8">
        <f t="shared" si="20"/>
        <v>2</v>
      </c>
      <c r="U542">
        <v>642</v>
      </c>
      <c r="W542" t="s">
        <v>369</v>
      </c>
    </row>
    <row r="543" spans="1:23" hidden="1" x14ac:dyDescent="0.25">
      <c r="A543" s="21">
        <v>45343</v>
      </c>
      <c r="B543" s="21">
        <v>45343</v>
      </c>
      <c r="C543" s="22" t="s">
        <v>1403</v>
      </c>
      <c r="D543" s="22" t="s">
        <v>1404</v>
      </c>
      <c r="E543" s="22" t="s">
        <v>1145</v>
      </c>
      <c r="F543" s="22" t="s">
        <v>532</v>
      </c>
      <c r="G543" s="23">
        <v>1503000</v>
      </c>
      <c r="H543" s="23">
        <v>0</v>
      </c>
      <c r="I543" s="23">
        <v>16275314</v>
      </c>
      <c r="J543" s="23">
        <v>0</v>
      </c>
      <c r="K543" s="22" t="s">
        <v>1025</v>
      </c>
      <c r="L543" s="22" t="s">
        <v>1026</v>
      </c>
      <c r="M543" s="22" t="s">
        <v>1269</v>
      </c>
      <c r="N543" s="22"/>
      <c r="O543" s="22"/>
      <c r="P543" s="22"/>
      <c r="S543" s="32" t="s">
        <v>3141</v>
      </c>
      <c r="T543" s="8">
        <f t="shared" si="20"/>
        <v>2</v>
      </c>
      <c r="U543">
        <v>642</v>
      </c>
      <c r="W543" t="s">
        <v>369</v>
      </c>
    </row>
    <row r="544" spans="1:23" hidden="1" x14ac:dyDescent="0.25">
      <c r="A544" s="21">
        <v>45343</v>
      </c>
      <c r="B544" s="21">
        <v>45343</v>
      </c>
      <c r="C544" s="22" t="s">
        <v>1405</v>
      </c>
      <c r="D544" s="22" t="s">
        <v>1406</v>
      </c>
      <c r="E544" s="22" t="s">
        <v>1145</v>
      </c>
      <c r="F544" s="22" t="s">
        <v>532</v>
      </c>
      <c r="G544" s="23">
        <v>90909</v>
      </c>
      <c r="H544" s="23">
        <v>0</v>
      </c>
      <c r="I544" s="23">
        <v>16366223</v>
      </c>
      <c r="J544" s="23">
        <v>0</v>
      </c>
      <c r="K544" s="22" t="s">
        <v>1255</v>
      </c>
      <c r="L544" s="22" t="s">
        <v>1256</v>
      </c>
      <c r="M544" s="22" t="s">
        <v>1257</v>
      </c>
      <c r="N544" s="22"/>
      <c r="O544" s="22"/>
      <c r="P544" s="22" t="s">
        <v>529</v>
      </c>
      <c r="S544" s="32" t="s">
        <v>3126</v>
      </c>
      <c r="T544" s="8">
        <f t="shared" si="20"/>
        <v>2</v>
      </c>
      <c r="U544">
        <v>642</v>
      </c>
      <c r="W544" t="s">
        <v>369</v>
      </c>
    </row>
    <row r="545" spans="1:23" hidden="1" x14ac:dyDescent="0.25">
      <c r="A545" s="21">
        <v>45343</v>
      </c>
      <c r="B545" s="21">
        <v>45343</v>
      </c>
      <c r="C545" s="22" t="s">
        <v>1405</v>
      </c>
      <c r="D545" s="22" t="s">
        <v>1406</v>
      </c>
      <c r="E545" s="22" t="s">
        <v>1145</v>
      </c>
      <c r="F545" s="22" t="s">
        <v>532</v>
      </c>
      <c r="G545" s="23">
        <v>94545</v>
      </c>
      <c r="H545" s="23">
        <v>0</v>
      </c>
      <c r="I545" s="23">
        <v>16460768</v>
      </c>
      <c r="J545" s="23">
        <v>0</v>
      </c>
      <c r="K545" s="22" t="s">
        <v>1255</v>
      </c>
      <c r="L545" s="22" t="s">
        <v>1256</v>
      </c>
      <c r="M545" s="22" t="s">
        <v>1257</v>
      </c>
      <c r="N545" s="22"/>
      <c r="O545" s="22"/>
      <c r="P545" s="22" t="s">
        <v>529</v>
      </c>
      <c r="S545" s="32" t="s">
        <v>3126</v>
      </c>
      <c r="T545" s="8">
        <f t="shared" si="20"/>
        <v>2</v>
      </c>
      <c r="U545">
        <v>642</v>
      </c>
      <c r="W545" t="s">
        <v>369</v>
      </c>
    </row>
    <row r="546" spans="1:23" hidden="1" x14ac:dyDescent="0.25">
      <c r="A546" s="21">
        <v>45343</v>
      </c>
      <c r="B546" s="21">
        <v>45343</v>
      </c>
      <c r="C546" s="22" t="s">
        <v>1405</v>
      </c>
      <c r="D546" s="22" t="s">
        <v>1406</v>
      </c>
      <c r="E546" s="22" t="s">
        <v>1145</v>
      </c>
      <c r="F546" s="22" t="s">
        <v>532</v>
      </c>
      <c r="G546" s="23">
        <v>405279</v>
      </c>
      <c r="H546" s="23">
        <v>0</v>
      </c>
      <c r="I546" s="23">
        <v>16866047</v>
      </c>
      <c r="J546" s="23">
        <v>0</v>
      </c>
      <c r="K546" s="22" t="s">
        <v>1255</v>
      </c>
      <c r="L546" s="22" t="s">
        <v>1256</v>
      </c>
      <c r="M546" s="22" t="s">
        <v>1257</v>
      </c>
      <c r="N546" s="22"/>
      <c r="O546" s="22"/>
      <c r="P546" s="22" t="s">
        <v>529</v>
      </c>
      <c r="S546" s="32" t="s">
        <v>3126</v>
      </c>
      <c r="T546" s="8">
        <f t="shared" si="20"/>
        <v>2</v>
      </c>
      <c r="U546">
        <v>642</v>
      </c>
      <c r="W546" t="s">
        <v>369</v>
      </c>
    </row>
    <row r="547" spans="1:23" hidden="1" x14ac:dyDescent="0.25">
      <c r="A547" s="21">
        <v>45343</v>
      </c>
      <c r="B547" s="21">
        <v>45343</v>
      </c>
      <c r="C547" s="22" t="s">
        <v>1407</v>
      </c>
      <c r="D547" s="22" t="s">
        <v>1408</v>
      </c>
      <c r="E547" s="22" t="s">
        <v>1145</v>
      </c>
      <c r="F547" s="22" t="s">
        <v>532</v>
      </c>
      <c r="G547" s="23">
        <v>200000</v>
      </c>
      <c r="H547" s="23">
        <v>0</v>
      </c>
      <c r="I547" s="23">
        <v>17066047</v>
      </c>
      <c r="J547" s="23">
        <v>0</v>
      </c>
      <c r="K547" s="22" t="s">
        <v>541</v>
      </c>
      <c r="L547" s="22" t="s">
        <v>542</v>
      </c>
      <c r="M547" s="22" t="s">
        <v>557</v>
      </c>
      <c r="N547" s="22"/>
      <c r="O547" s="22"/>
      <c r="P547" s="22" t="s">
        <v>558</v>
      </c>
      <c r="S547" s="32" t="s">
        <v>3126</v>
      </c>
      <c r="T547" s="8">
        <f t="shared" si="20"/>
        <v>2</v>
      </c>
      <c r="U547">
        <v>642</v>
      </c>
      <c r="W547" t="s">
        <v>369</v>
      </c>
    </row>
    <row r="548" spans="1:23" hidden="1" x14ac:dyDescent="0.25">
      <c r="A548" s="21">
        <v>45343</v>
      </c>
      <c r="B548" s="21">
        <v>45343</v>
      </c>
      <c r="C548" s="22" t="s">
        <v>1409</v>
      </c>
      <c r="D548" s="22" t="s">
        <v>1410</v>
      </c>
      <c r="E548" s="22" t="s">
        <v>1145</v>
      </c>
      <c r="F548" s="22" t="s">
        <v>532</v>
      </c>
      <c r="G548" s="23">
        <v>277778</v>
      </c>
      <c r="H548" s="23">
        <v>0</v>
      </c>
      <c r="I548" s="23">
        <v>17343825</v>
      </c>
      <c r="J548" s="23">
        <v>0</v>
      </c>
      <c r="K548" s="22" t="s">
        <v>541</v>
      </c>
      <c r="L548" s="22" t="s">
        <v>542</v>
      </c>
      <c r="M548" s="22" t="s">
        <v>557</v>
      </c>
      <c r="N548" s="22"/>
      <c r="O548" s="22"/>
      <c r="P548" s="22" t="s">
        <v>558</v>
      </c>
      <c r="S548" s="32" t="s">
        <v>3126</v>
      </c>
      <c r="T548" s="8">
        <f t="shared" si="20"/>
        <v>2</v>
      </c>
      <c r="U548">
        <v>642</v>
      </c>
      <c r="W548" t="s">
        <v>369</v>
      </c>
    </row>
    <row r="549" spans="1:23" hidden="1" x14ac:dyDescent="0.25">
      <c r="A549" s="21">
        <v>45343</v>
      </c>
      <c r="B549" s="21">
        <v>45343</v>
      </c>
      <c r="C549" s="22" t="s">
        <v>1411</v>
      </c>
      <c r="D549" s="22" t="s">
        <v>1384</v>
      </c>
      <c r="E549" s="22" t="s">
        <v>1145</v>
      </c>
      <c r="F549" s="22" t="s">
        <v>532</v>
      </c>
      <c r="G549" s="23">
        <v>19800</v>
      </c>
      <c r="H549" s="23">
        <v>0</v>
      </c>
      <c r="I549" s="23">
        <v>17363625</v>
      </c>
      <c r="J549" s="23">
        <v>0</v>
      </c>
      <c r="K549" s="22" t="s">
        <v>1163</v>
      </c>
      <c r="L549" s="22" t="s">
        <v>1164</v>
      </c>
      <c r="M549" s="22" t="s">
        <v>1186</v>
      </c>
      <c r="N549" s="22"/>
      <c r="O549" s="22"/>
      <c r="P549" s="22" t="s">
        <v>529</v>
      </c>
      <c r="S549" s="32" t="s">
        <v>3126</v>
      </c>
      <c r="T549" s="8">
        <f t="shared" si="20"/>
        <v>2</v>
      </c>
      <c r="U549">
        <v>642</v>
      </c>
      <c r="W549" t="s">
        <v>369</v>
      </c>
    </row>
    <row r="550" spans="1:23" hidden="1" x14ac:dyDescent="0.25">
      <c r="A550" s="21">
        <v>45343</v>
      </c>
      <c r="B550" s="21">
        <v>45343</v>
      </c>
      <c r="C550" s="22" t="s">
        <v>654</v>
      </c>
      <c r="D550" s="22" t="s">
        <v>565</v>
      </c>
      <c r="E550" s="22" t="s">
        <v>1145</v>
      </c>
      <c r="F550" s="22" t="s">
        <v>521</v>
      </c>
      <c r="G550" s="23">
        <v>2317</v>
      </c>
      <c r="H550" s="23">
        <v>0</v>
      </c>
      <c r="I550" s="23">
        <v>17365942</v>
      </c>
      <c r="J550" s="23">
        <v>0</v>
      </c>
      <c r="K550" s="22" t="s">
        <v>566</v>
      </c>
      <c r="L550" s="22" t="s">
        <v>567</v>
      </c>
      <c r="M550" s="22" t="s">
        <v>1159</v>
      </c>
      <c r="N550" s="22"/>
      <c r="O550" s="22"/>
      <c r="P550" s="22" t="s">
        <v>529</v>
      </c>
      <c r="S550" s="32" t="s">
        <v>3126</v>
      </c>
      <c r="T550" s="8">
        <f t="shared" si="20"/>
        <v>2</v>
      </c>
      <c r="U550">
        <v>642</v>
      </c>
      <c r="W550" t="s">
        <v>369</v>
      </c>
    </row>
    <row r="551" spans="1:23" hidden="1" x14ac:dyDescent="0.25">
      <c r="A551" s="21">
        <v>45344</v>
      </c>
      <c r="B551" s="21">
        <v>45344</v>
      </c>
      <c r="C551" s="22" t="s">
        <v>1412</v>
      </c>
      <c r="D551" s="22" t="s">
        <v>1413</v>
      </c>
      <c r="E551" s="22" t="s">
        <v>1145</v>
      </c>
      <c r="F551" s="22" t="s">
        <v>1414</v>
      </c>
      <c r="G551" s="23">
        <v>55000</v>
      </c>
      <c r="H551" s="23">
        <v>0</v>
      </c>
      <c r="I551" s="23">
        <v>17420942</v>
      </c>
      <c r="J551" s="23">
        <v>0</v>
      </c>
      <c r="K551" s="22" t="s">
        <v>1415</v>
      </c>
      <c r="L551" s="22" t="s">
        <v>1416</v>
      </c>
      <c r="M551" s="22" t="s">
        <v>1186</v>
      </c>
      <c r="N551" s="22"/>
      <c r="O551" s="22"/>
      <c r="P551" s="22"/>
      <c r="S551" s="32" t="s">
        <v>3126</v>
      </c>
      <c r="T551" s="8">
        <f t="shared" si="20"/>
        <v>2</v>
      </c>
      <c r="U551">
        <v>642</v>
      </c>
      <c r="W551" t="s">
        <v>369</v>
      </c>
    </row>
    <row r="552" spans="1:23" hidden="1" x14ac:dyDescent="0.25">
      <c r="A552" s="21">
        <v>45346</v>
      </c>
      <c r="B552" s="21">
        <v>45322</v>
      </c>
      <c r="C552" s="22" t="s">
        <v>1417</v>
      </c>
      <c r="D552" s="22" t="s">
        <v>1418</v>
      </c>
      <c r="E552" s="22" t="s">
        <v>1145</v>
      </c>
      <c r="F552" s="22" t="s">
        <v>549</v>
      </c>
      <c r="G552" s="23">
        <v>4713926</v>
      </c>
      <c r="H552" s="23">
        <v>0</v>
      </c>
      <c r="I552" s="23">
        <v>22134868</v>
      </c>
      <c r="J552" s="23">
        <v>0</v>
      </c>
      <c r="K552" s="22" t="s">
        <v>1419</v>
      </c>
      <c r="L552" s="22" t="s">
        <v>1420</v>
      </c>
      <c r="M552" s="22" t="s">
        <v>1266</v>
      </c>
      <c r="N552" s="22"/>
      <c r="O552" s="22"/>
      <c r="P552" s="22" t="s">
        <v>573</v>
      </c>
      <c r="S552" s="32" t="s">
        <v>3140</v>
      </c>
      <c r="T552" s="8">
        <f t="shared" si="20"/>
        <v>2</v>
      </c>
      <c r="U552">
        <v>642</v>
      </c>
      <c r="W552" t="s">
        <v>369</v>
      </c>
    </row>
    <row r="553" spans="1:23" hidden="1" x14ac:dyDescent="0.25">
      <c r="A553" s="21">
        <v>45346</v>
      </c>
      <c r="B553" s="21">
        <v>45346</v>
      </c>
      <c r="C553" s="22" t="s">
        <v>1421</v>
      </c>
      <c r="D553" s="22" t="s">
        <v>1422</v>
      </c>
      <c r="E553" s="22" t="s">
        <v>1145</v>
      </c>
      <c r="F553" s="22" t="s">
        <v>532</v>
      </c>
      <c r="G553" s="23">
        <v>300000</v>
      </c>
      <c r="H553" s="23">
        <v>0</v>
      </c>
      <c r="I553" s="23">
        <v>22434868</v>
      </c>
      <c r="J553" s="23">
        <v>0</v>
      </c>
      <c r="K553" s="22" t="s">
        <v>1199</v>
      </c>
      <c r="L553" s="22" t="s">
        <v>1200</v>
      </c>
      <c r="M553" s="22" t="s">
        <v>1216</v>
      </c>
      <c r="N553" s="22"/>
      <c r="O553" s="22"/>
      <c r="P553" s="22" t="s">
        <v>1423</v>
      </c>
      <c r="S553" s="32" t="s">
        <v>3126</v>
      </c>
      <c r="T553" s="8">
        <f t="shared" si="20"/>
        <v>2</v>
      </c>
      <c r="U553">
        <v>642</v>
      </c>
      <c r="W553" t="s">
        <v>369</v>
      </c>
    </row>
    <row r="554" spans="1:23" hidden="1" x14ac:dyDescent="0.25">
      <c r="A554" s="21">
        <v>45346</v>
      </c>
      <c r="B554" s="21">
        <v>45346</v>
      </c>
      <c r="C554" s="22" t="s">
        <v>1424</v>
      </c>
      <c r="D554" s="22" t="s">
        <v>1425</v>
      </c>
      <c r="E554" s="22" t="s">
        <v>1145</v>
      </c>
      <c r="F554" s="22" t="s">
        <v>532</v>
      </c>
      <c r="G554" s="23">
        <v>65006</v>
      </c>
      <c r="H554" s="23">
        <v>0</v>
      </c>
      <c r="I554" s="23">
        <v>22499874</v>
      </c>
      <c r="J554" s="23">
        <v>0</v>
      </c>
      <c r="K554" s="22" t="s">
        <v>1199</v>
      </c>
      <c r="L554" s="22" t="s">
        <v>1200</v>
      </c>
      <c r="M554" s="22" t="s">
        <v>1216</v>
      </c>
      <c r="N554" s="22"/>
      <c r="O554" s="22"/>
      <c r="P554" s="22" t="s">
        <v>1423</v>
      </c>
      <c r="S554" s="32" t="s">
        <v>3126</v>
      </c>
      <c r="T554" s="8">
        <f t="shared" si="20"/>
        <v>2</v>
      </c>
      <c r="U554">
        <v>642</v>
      </c>
      <c r="W554" t="s">
        <v>369</v>
      </c>
    </row>
    <row r="555" spans="1:23" hidden="1" x14ac:dyDescent="0.25">
      <c r="A555" s="21">
        <v>45346</v>
      </c>
      <c r="B555" s="21">
        <v>45346</v>
      </c>
      <c r="C555" s="22" t="s">
        <v>1426</v>
      </c>
      <c r="D555" s="22" t="s">
        <v>1427</v>
      </c>
      <c r="E555" s="22" t="s">
        <v>1145</v>
      </c>
      <c r="F555" s="22" t="s">
        <v>532</v>
      </c>
      <c r="G555" s="23">
        <v>1225400</v>
      </c>
      <c r="H555" s="23">
        <v>0</v>
      </c>
      <c r="I555" s="23">
        <v>23725274</v>
      </c>
      <c r="J555" s="23">
        <v>0</v>
      </c>
      <c r="K555" s="22" t="s">
        <v>1428</v>
      </c>
      <c r="L555" s="22" t="s">
        <v>1429</v>
      </c>
      <c r="M555" s="22" t="s">
        <v>1243</v>
      </c>
      <c r="N555" s="22"/>
      <c r="O555" s="22"/>
      <c r="P555" s="22" t="s">
        <v>529</v>
      </c>
      <c r="S555" s="32" t="s">
        <v>3142</v>
      </c>
      <c r="T555" s="8">
        <f t="shared" si="20"/>
        <v>2</v>
      </c>
      <c r="U555">
        <v>642</v>
      </c>
      <c r="W555" t="s">
        <v>369</v>
      </c>
    </row>
    <row r="556" spans="1:23" hidden="1" x14ac:dyDescent="0.25">
      <c r="A556" s="21">
        <v>45347</v>
      </c>
      <c r="B556" s="21">
        <v>45347</v>
      </c>
      <c r="C556" s="22" t="s">
        <v>1430</v>
      </c>
      <c r="D556" s="22" t="s">
        <v>1158</v>
      </c>
      <c r="E556" s="22" t="s">
        <v>1145</v>
      </c>
      <c r="F556" s="22" t="s">
        <v>1431</v>
      </c>
      <c r="G556" s="23">
        <v>110000</v>
      </c>
      <c r="H556" s="23">
        <v>0</v>
      </c>
      <c r="I556" s="23">
        <v>23835274</v>
      </c>
      <c r="J556" s="23">
        <v>0</v>
      </c>
      <c r="K556" s="22" t="s">
        <v>1163</v>
      </c>
      <c r="L556" s="22" t="s">
        <v>1164</v>
      </c>
      <c r="M556" s="22" t="s">
        <v>1159</v>
      </c>
      <c r="N556" s="22"/>
      <c r="O556" s="22"/>
      <c r="P556" s="22"/>
      <c r="S556" s="32" t="s">
        <v>3126</v>
      </c>
      <c r="T556" s="8">
        <f t="shared" si="20"/>
        <v>2</v>
      </c>
      <c r="U556">
        <v>642</v>
      </c>
      <c r="W556" t="s">
        <v>369</v>
      </c>
    </row>
    <row r="557" spans="1:23" hidden="1" x14ac:dyDescent="0.25">
      <c r="A557" s="21">
        <v>45347</v>
      </c>
      <c r="B557" s="21">
        <v>45347</v>
      </c>
      <c r="C557" s="22" t="s">
        <v>1432</v>
      </c>
      <c r="D557" s="22" t="s">
        <v>1158</v>
      </c>
      <c r="E557" s="22" t="s">
        <v>1145</v>
      </c>
      <c r="F557" s="22" t="s">
        <v>1287</v>
      </c>
      <c r="G557" s="23">
        <v>110000</v>
      </c>
      <c r="H557" s="23">
        <v>0</v>
      </c>
      <c r="I557" s="23">
        <v>23945274</v>
      </c>
      <c r="J557" s="23">
        <v>0</v>
      </c>
      <c r="K557" s="22" t="s">
        <v>682</v>
      </c>
      <c r="L557" s="22" t="s">
        <v>683</v>
      </c>
      <c r="M557" s="22" t="s">
        <v>1159</v>
      </c>
      <c r="N557" s="22"/>
      <c r="O557" s="22"/>
      <c r="P557" s="22"/>
      <c r="S557" s="32" t="s">
        <v>3126</v>
      </c>
      <c r="T557" s="8">
        <f t="shared" si="20"/>
        <v>2</v>
      </c>
      <c r="U557">
        <v>642</v>
      </c>
      <c r="W557" t="s">
        <v>369</v>
      </c>
    </row>
    <row r="558" spans="1:23" hidden="1" x14ac:dyDescent="0.25">
      <c r="A558" s="21">
        <v>45348</v>
      </c>
      <c r="B558" s="21">
        <v>45348</v>
      </c>
      <c r="C558" s="22" t="s">
        <v>1433</v>
      </c>
      <c r="D558" s="22" t="s">
        <v>1434</v>
      </c>
      <c r="E558" s="22" t="s">
        <v>1145</v>
      </c>
      <c r="F558" s="22" t="s">
        <v>635</v>
      </c>
      <c r="G558" s="23">
        <v>400000</v>
      </c>
      <c r="H558" s="23">
        <v>0</v>
      </c>
      <c r="I558" s="23">
        <v>24345274</v>
      </c>
      <c r="J558" s="23">
        <v>0</v>
      </c>
      <c r="K558" s="22"/>
      <c r="L558" s="22"/>
      <c r="M558" s="22" t="s">
        <v>1435</v>
      </c>
      <c r="N558" s="22"/>
      <c r="O558" s="22"/>
      <c r="P558" s="22" t="s">
        <v>529</v>
      </c>
      <c r="S558" s="32" t="s">
        <v>3126</v>
      </c>
      <c r="T558" s="8">
        <f t="shared" si="20"/>
        <v>2</v>
      </c>
      <c r="U558">
        <v>642</v>
      </c>
      <c r="W558" t="s">
        <v>369</v>
      </c>
    </row>
    <row r="559" spans="1:23" hidden="1" x14ac:dyDescent="0.25">
      <c r="A559" s="21">
        <v>45348</v>
      </c>
      <c r="B559" s="21">
        <v>45348</v>
      </c>
      <c r="C559" s="22" t="s">
        <v>1433</v>
      </c>
      <c r="D559" s="22" t="s">
        <v>1436</v>
      </c>
      <c r="E559" s="22" t="s">
        <v>1145</v>
      </c>
      <c r="F559" s="22" t="s">
        <v>635</v>
      </c>
      <c r="G559" s="23">
        <v>1111111</v>
      </c>
      <c r="H559" s="23">
        <v>0</v>
      </c>
      <c r="I559" s="23">
        <v>25456385</v>
      </c>
      <c r="J559" s="23">
        <v>0</v>
      </c>
      <c r="K559" s="22" t="s">
        <v>1437</v>
      </c>
      <c r="L559" s="22" t="s">
        <v>1438</v>
      </c>
      <c r="M559" s="22" t="s">
        <v>1435</v>
      </c>
      <c r="N559" s="22"/>
      <c r="O559" s="22"/>
      <c r="P559" s="22" t="s">
        <v>529</v>
      </c>
      <c r="S559" s="32" t="s">
        <v>3122</v>
      </c>
      <c r="T559" s="8">
        <f t="shared" si="20"/>
        <v>2</v>
      </c>
      <c r="U559">
        <v>642</v>
      </c>
      <c r="W559" t="s">
        <v>369</v>
      </c>
    </row>
    <row r="560" spans="1:23" hidden="1" x14ac:dyDescent="0.25">
      <c r="A560" s="21">
        <v>45348</v>
      </c>
      <c r="B560" s="21">
        <v>45348</v>
      </c>
      <c r="C560" s="22" t="s">
        <v>1433</v>
      </c>
      <c r="D560" s="22" t="s">
        <v>1439</v>
      </c>
      <c r="E560" s="22" t="s">
        <v>1145</v>
      </c>
      <c r="F560" s="22" t="s">
        <v>549</v>
      </c>
      <c r="G560" s="23">
        <v>0</v>
      </c>
      <c r="H560" s="23">
        <v>43562</v>
      </c>
      <c r="I560" s="23">
        <v>25412823</v>
      </c>
      <c r="J560" s="23">
        <v>0</v>
      </c>
      <c r="K560" s="22" t="s">
        <v>1199</v>
      </c>
      <c r="L560" s="22" t="s">
        <v>1200</v>
      </c>
      <c r="M560" s="22" t="s">
        <v>1435</v>
      </c>
      <c r="N560" s="22"/>
      <c r="O560" s="22"/>
      <c r="P560" s="22" t="s">
        <v>529</v>
      </c>
      <c r="S560" s="32" t="s">
        <v>3122</v>
      </c>
      <c r="T560" s="8">
        <f t="shared" si="20"/>
        <v>2</v>
      </c>
      <c r="U560">
        <v>642</v>
      </c>
      <c r="W560" t="s">
        <v>369</v>
      </c>
    </row>
    <row r="561" spans="1:23" hidden="1" x14ac:dyDescent="0.25">
      <c r="A561" s="21">
        <v>45348</v>
      </c>
      <c r="B561" s="21">
        <v>45348</v>
      </c>
      <c r="C561" s="22" t="s">
        <v>1440</v>
      </c>
      <c r="D561" s="22" t="s">
        <v>1441</v>
      </c>
      <c r="E561" s="22" t="s">
        <v>1145</v>
      </c>
      <c r="F561" s="22" t="s">
        <v>1183</v>
      </c>
      <c r="G561" s="23">
        <v>18495000</v>
      </c>
      <c r="H561" s="23">
        <v>0</v>
      </c>
      <c r="I561" s="23">
        <v>43907823</v>
      </c>
      <c r="J561" s="23">
        <v>0</v>
      </c>
      <c r="K561" s="22" t="s">
        <v>1283</v>
      </c>
      <c r="L561" s="22" t="s">
        <v>1284</v>
      </c>
      <c r="M561" s="22" t="s">
        <v>1285</v>
      </c>
      <c r="N561" s="22"/>
      <c r="O561" s="22"/>
      <c r="P561" s="22" t="s">
        <v>537</v>
      </c>
      <c r="S561" s="32" t="s">
        <v>3130</v>
      </c>
      <c r="T561" s="8">
        <f t="shared" si="20"/>
        <v>2</v>
      </c>
      <c r="U561">
        <v>642</v>
      </c>
      <c r="V561" t="s">
        <v>3129</v>
      </c>
      <c r="W561" t="s">
        <v>369</v>
      </c>
    </row>
    <row r="562" spans="1:23" hidden="1" x14ac:dyDescent="0.25">
      <c r="A562" s="21">
        <v>45348</v>
      </c>
      <c r="B562" s="21">
        <v>45348</v>
      </c>
      <c r="C562" s="22" t="s">
        <v>1442</v>
      </c>
      <c r="D562" s="22" t="s">
        <v>1443</v>
      </c>
      <c r="E562" s="22" t="s">
        <v>1145</v>
      </c>
      <c r="F562" s="22" t="s">
        <v>1183</v>
      </c>
      <c r="G562" s="23">
        <v>22000</v>
      </c>
      <c r="H562" s="23">
        <v>0</v>
      </c>
      <c r="I562" s="23">
        <v>43929823</v>
      </c>
      <c r="J562" s="23">
        <v>0</v>
      </c>
      <c r="K562" s="22" t="s">
        <v>1184</v>
      </c>
      <c r="L562" s="22" t="s">
        <v>1185</v>
      </c>
      <c r="M562" s="22" t="s">
        <v>1186</v>
      </c>
      <c r="N562" s="22"/>
      <c r="O562" s="22"/>
      <c r="P562" s="22"/>
      <c r="S562" s="32" t="s">
        <v>3126</v>
      </c>
      <c r="T562" s="8">
        <f t="shared" si="20"/>
        <v>2</v>
      </c>
      <c r="U562">
        <v>642</v>
      </c>
      <c r="W562" t="s">
        <v>369</v>
      </c>
    </row>
    <row r="563" spans="1:23" hidden="1" x14ac:dyDescent="0.25">
      <c r="A563" s="21">
        <v>45348</v>
      </c>
      <c r="B563" s="21">
        <v>45348</v>
      </c>
      <c r="C563" s="22" t="s">
        <v>1444</v>
      </c>
      <c r="D563" s="22" t="s">
        <v>1224</v>
      </c>
      <c r="E563" s="22" t="s">
        <v>1145</v>
      </c>
      <c r="F563" s="22" t="s">
        <v>1225</v>
      </c>
      <c r="G563" s="23">
        <v>22000</v>
      </c>
      <c r="H563" s="23">
        <v>0</v>
      </c>
      <c r="I563" s="23">
        <v>43951823</v>
      </c>
      <c r="J563" s="23">
        <v>0</v>
      </c>
      <c r="K563" s="22" t="s">
        <v>1184</v>
      </c>
      <c r="L563" s="22" t="s">
        <v>1185</v>
      </c>
      <c r="M563" s="22" t="s">
        <v>1186</v>
      </c>
      <c r="N563" s="22"/>
      <c r="O563" s="22"/>
      <c r="P563" s="22"/>
      <c r="S563" s="32" t="s">
        <v>3126</v>
      </c>
      <c r="T563" s="8">
        <f t="shared" si="20"/>
        <v>2</v>
      </c>
      <c r="U563">
        <v>642</v>
      </c>
      <c r="W563" t="s">
        <v>369</v>
      </c>
    </row>
    <row r="564" spans="1:23" hidden="1" x14ac:dyDescent="0.25">
      <c r="A564" s="21">
        <v>45350</v>
      </c>
      <c r="B564" s="21">
        <v>45350</v>
      </c>
      <c r="C564" s="22" t="s">
        <v>1445</v>
      </c>
      <c r="D564" s="22" t="s">
        <v>1446</v>
      </c>
      <c r="E564" s="22" t="s">
        <v>1145</v>
      </c>
      <c r="F564" s="22" t="s">
        <v>635</v>
      </c>
      <c r="G564" s="23">
        <v>6774546</v>
      </c>
      <c r="H564" s="23">
        <v>0</v>
      </c>
      <c r="I564" s="23">
        <v>50726369</v>
      </c>
      <c r="J564" s="23">
        <v>0</v>
      </c>
      <c r="K564" s="22" t="s">
        <v>1447</v>
      </c>
      <c r="L564" s="22" t="s">
        <v>1448</v>
      </c>
      <c r="M564" s="22" t="s">
        <v>1216</v>
      </c>
      <c r="N564" s="22"/>
      <c r="O564" s="22"/>
      <c r="P564" s="22" t="s">
        <v>529</v>
      </c>
      <c r="S564" s="32" t="s">
        <v>3126</v>
      </c>
      <c r="T564" s="8">
        <f t="shared" si="20"/>
        <v>2</v>
      </c>
      <c r="U564">
        <v>642</v>
      </c>
      <c r="W564" t="s">
        <v>369</v>
      </c>
    </row>
    <row r="565" spans="1:23" hidden="1" x14ac:dyDescent="0.25">
      <c r="A565" s="21">
        <v>45350</v>
      </c>
      <c r="B565" s="21">
        <v>45350</v>
      </c>
      <c r="C565" s="22" t="s">
        <v>1449</v>
      </c>
      <c r="D565" s="22" t="s">
        <v>1450</v>
      </c>
      <c r="E565" s="22" t="s">
        <v>1145</v>
      </c>
      <c r="F565" s="22" t="s">
        <v>635</v>
      </c>
      <c r="G565" s="23">
        <v>595572</v>
      </c>
      <c r="H565" s="23">
        <v>0</v>
      </c>
      <c r="I565" s="23">
        <v>51321941</v>
      </c>
      <c r="J565" s="23">
        <v>0</v>
      </c>
      <c r="K565" s="22" t="s">
        <v>1214</v>
      </c>
      <c r="L565" s="22" t="s">
        <v>1215</v>
      </c>
      <c r="M565" s="22" t="s">
        <v>1216</v>
      </c>
      <c r="N565" s="22"/>
      <c r="O565" s="22"/>
      <c r="P565" s="22" t="s">
        <v>529</v>
      </c>
      <c r="S565" s="32" t="s">
        <v>3126</v>
      </c>
      <c r="T565" s="8">
        <f t="shared" si="20"/>
        <v>2</v>
      </c>
      <c r="U565">
        <v>642</v>
      </c>
      <c r="W565" t="s">
        <v>369</v>
      </c>
    </row>
    <row r="566" spans="1:23" hidden="1" x14ac:dyDescent="0.25">
      <c r="A566" s="21">
        <v>45350</v>
      </c>
      <c r="B566" s="21">
        <v>45350</v>
      </c>
      <c r="C566" s="22" t="s">
        <v>1449</v>
      </c>
      <c r="D566" s="22" t="s">
        <v>1451</v>
      </c>
      <c r="E566" s="22" t="s">
        <v>1145</v>
      </c>
      <c r="F566" s="22" t="s">
        <v>635</v>
      </c>
      <c r="G566" s="23">
        <v>171619</v>
      </c>
      <c r="H566" s="23">
        <v>0</v>
      </c>
      <c r="I566" s="23">
        <v>51493560</v>
      </c>
      <c r="J566" s="23">
        <v>0</v>
      </c>
      <c r="K566" s="22" t="s">
        <v>1214</v>
      </c>
      <c r="L566" s="22" t="s">
        <v>1215</v>
      </c>
      <c r="M566" s="22" t="s">
        <v>1216</v>
      </c>
      <c r="N566" s="22"/>
      <c r="O566" s="22"/>
      <c r="P566" s="22" t="s">
        <v>529</v>
      </c>
      <c r="S566" s="32" t="s">
        <v>3126</v>
      </c>
      <c r="T566" s="8">
        <f t="shared" si="20"/>
        <v>2</v>
      </c>
      <c r="U566">
        <v>642</v>
      </c>
      <c r="W566" t="s">
        <v>369</v>
      </c>
    </row>
    <row r="567" spans="1:23" hidden="1" x14ac:dyDescent="0.25">
      <c r="A567" s="21">
        <v>45350</v>
      </c>
      <c r="B567" s="21">
        <v>45350</v>
      </c>
      <c r="C567" s="22" t="s">
        <v>1449</v>
      </c>
      <c r="D567" s="22" t="s">
        <v>1219</v>
      </c>
      <c r="E567" s="22" t="s">
        <v>1145</v>
      </c>
      <c r="F567" s="22" t="s">
        <v>635</v>
      </c>
      <c r="G567" s="23">
        <v>93000</v>
      </c>
      <c r="H567" s="23">
        <v>0</v>
      </c>
      <c r="I567" s="23">
        <v>51586560</v>
      </c>
      <c r="J567" s="23">
        <v>0</v>
      </c>
      <c r="K567" s="22"/>
      <c r="L567" s="22"/>
      <c r="M567" s="22" t="s">
        <v>1216</v>
      </c>
      <c r="N567" s="22"/>
      <c r="O567" s="22"/>
      <c r="P567" s="22" t="s">
        <v>529</v>
      </c>
      <c r="S567" s="32" t="s">
        <v>3126</v>
      </c>
      <c r="T567" s="8">
        <f t="shared" si="20"/>
        <v>2</v>
      </c>
      <c r="U567">
        <v>642</v>
      </c>
      <c r="W567" t="s">
        <v>369</v>
      </c>
    </row>
    <row r="568" spans="1:23" hidden="1" x14ac:dyDescent="0.25">
      <c r="A568" s="21">
        <v>45350</v>
      </c>
      <c r="B568" s="21">
        <v>45350</v>
      </c>
      <c r="C568" s="22" t="s">
        <v>1449</v>
      </c>
      <c r="D568" s="22" t="s">
        <v>1220</v>
      </c>
      <c r="E568" s="22" t="s">
        <v>1145</v>
      </c>
      <c r="F568" s="22" t="s">
        <v>635</v>
      </c>
      <c r="G568" s="23">
        <v>1775000</v>
      </c>
      <c r="H568" s="23">
        <v>0</v>
      </c>
      <c r="I568" s="23">
        <v>53361560</v>
      </c>
      <c r="J568" s="23">
        <v>0</v>
      </c>
      <c r="K568" s="22"/>
      <c r="L568" s="22"/>
      <c r="M568" s="22" t="s">
        <v>1216</v>
      </c>
      <c r="N568" s="22"/>
      <c r="O568" s="22"/>
      <c r="P568" s="22" t="s">
        <v>529</v>
      </c>
      <c r="S568" s="32" t="s">
        <v>3126</v>
      </c>
      <c r="T568" s="8">
        <f t="shared" si="20"/>
        <v>2</v>
      </c>
      <c r="U568">
        <v>642</v>
      </c>
      <c r="W568" t="s">
        <v>369</v>
      </c>
    </row>
    <row r="569" spans="1:23" hidden="1" x14ac:dyDescent="0.25">
      <c r="A569" s="21">
        <v>45350</v>
      </c>
      <c r="B569" s="21">
        <v>45350</v>
      </c>
      <c r="C569" s="22" t="s">
        <v>1449</v>
      </c>
      <c r="D569" s="22" t="s">
        <v>1452</v>
      </c>
      <c r="E569" s="22" t="s">
        <v>1145</v>
      </c>
      <c r="F569" s="22" t="s">
        <v>635</v>
      </c>
      <c r="G569" s="23">
        <v>233743</v>
      </c>
      <c r="H569" s="23">
        <v>0</v>
      </c>
      <c r="I569" s="23">
        <v>53595303</v>
      </c>
      <c r="J569" s="23">
        <v>0</v>
      </c>
      <c r="K569" s="22" t="s">
        <v>1214</v>
      </c>
      <c r="L569" s="22" t="s">
        <v>1215</v>
      </c>
      <c r="M569" s="22" t="s">
        <v>1216</v>
      </c>
      <c r="N569" s="22"/>
      <c r="O569" s="22"/>
      <c r="P569" s="22" t="s">
        <v>529</v>
      </c>
      <c r="S569" s="32" t="s">
        <v>3126</v>
      </c>
      <c r="T569" s="8">
        <f t="shared" si="20"/>
        <v>2</v>
      </c>
      <c r="U569">
        <v>642</v>
      </c>
      <c r="W569" t="s">
        <v>369</v>
      </c>
    </row>
    <row r="570" spans="1:23" hidden="1" x14ac:dyDescent="0.25">
      <c r="A570" s="21">
        <v>45350</v>
      </c>
      <c r="B570" s="21">
        <v>45350</v>
      </c>
      <c r="C570" s="22" t="s">
        <v>1453</v>
      </c>
      <c r="D570" s="22" t="s">
        <v>1454</v>
      </c>
      <c r="E570" s="22" t="s">
        <v>1145</v>
      </c>
      <c r="F570" s="22" t="s">
        <v>635</v>
      </c>
      <c r="G570" s="23">
        <v>3363000</v>
      </c>
      <c r="H570" s="23">
        <v>0</v>
      </c>
      <c r="I570" s="23">
        <v>56958303</v>
      </c>
      <c r="J570" s="23">
        <v>0</v>
      </c>
      <c r="K570" s="22" t="s">
        <v>1455</v>
      </c>
      <c r="L570" s="22" t="s">
        <v>1456</v>
      </c>
      <c r="M570" s="22" t="s">
        <v>1216</v>
      </c>
      <c r="N570" s="22"/>
      <c r="O570" s="22"/>
      <c r="P570" s="22" t="s">
        <v>529</v>
      </c>
      <c r="S570" s="32" t="s">
        <v>3126</v>
      </c>
      <c r="T570" s="8">
        <f t="shared" si="20"/>
        <v>2</v>
      </c>
      <c r="U570">
        <v>642</v>
      </c>
      <c r="W570" t="s">
        <v>369</v>
      </c>
    </row>
    <row r="571" spans="1:23" hidden="1" x14ac:dyDescent="0.25">
      <c r="A571" s="21">
        <v>45350</v>
      </c>
      <c r="B571" s="21">
        <v>45350</v>
      </c>
      <c r="C571" s="22" t="s">
        <v>1453</v>
      </c>
      <c r="D571" s="22" t="s">
        <v>1454</v>
      </c>
      <c r="E571" s="22" t="s">
        <v>1145</v>
      </c>
      <c r="F571" s="22" t="s">
        <v>635</v>
      </c>
      <c r="G571" s="23">
        <v>780000</v>
      </c>
      <c r="H571" s="23">
        <v>0</v>
      </c>
      <c r="I571" s="23">
        <v>57738303</v>
      </c>
      <c r="J571" s="23">
        <v>0</v>
      </c>
      <c r="K571" s="22" t="s">
        <v>1455</v>
      </c>
      <c r="L571" s="22" t="s">
        <v>1456</v>
      </c>
      <c r="M571" s="22" t="s">
        <v>1216</v>
      </c>
      <c r="N571" s="22"/>
      <c r="O571" s="22"/>
      <c r="P571" s="22" t="s">
        <v>529</v>
      </c>
      <c r="S571" s="32" t="s">
        <v>3126</v>
      </c>
      <c r="T571" s="8">
        <f t="shared" si="20"/>
        <v>2</v>
      </c>
      <c r="U571">
        <v>642</v>
      </c>
      <c r="W571" t="s">
        <v>369</v>
      </c>
    </row>
    <row r="572" spans="1:23" hidden="1" x14ac:dyDescent="0.25">
      <c r="A572" s="21">
        <v>45350</v>
      </c>
      <c r="B572" s="21">
        <v>45350</v>
      </c>
      <c r="C572" s="22" t="s">
        <v>1453</v>
      </c>
      <c r="D572" s="22" t="s">
        <v>1454</v>
      </c>
      <c r="E572" s="22" t="s">
        <v>1145</v>
      </c>
      <c r="F572" s="22" t="s">
        <v>635</v>
      </c>
      <c r="G572" s="23">
        <v>3750000</v>
      </c>
      <c r="H572" s="23">
        <v>0</v>
      </c>
      <c r="I572" s="23">
        <v>61488303</v>
      </c>
      <c r="J572" s="23">
        <v>0</v>
      </c>
      <c r="K572" s="22" t="s">
        <v>1457</v>
      </c>
      <c r="L572" s="22" t="s">
        <v>1458</v>
      </c>
      <c r="M572" s="22" t="s">
        <v>1216</v>
      </c>
      <c r="N572" s="22"/>
      <c r="O572" s="22"/>
      <c r="P572" s="22" t="s">
        <v>529</v>
      </c>
      <c r="S572" s="32" t="s">
        <v>3126</v>
      </c>
      <c r="T572" s="8">
        <f t="shared" si="20"/>
        <v>2</v>
      </c>
      <c r="U572">
        <v>642</v>
      </c>
      <c r="W572" t="s">
        <v>369</v>
      </c>
    </row>
    <row r="573" spans="1:23" hidden="1" x14ac:dyDescent="0.25">
      <c r="A573" s="21">
        <v>45350</v>
      </c>
      <c r="B573" s="21">
        <v>45350</v>
      </c>
      <c r="C573" s="22" t="s">
        <v>1453</v>
      </c>
      <c r="D573" s="22" t="s">
        <v>1454</v>
      </c>
      <c r="E573" s="22" t="s">
        <v>1145</v>
      </c>
      <c r="F573" s="22" t="s">
        <v>635</v>
      </c>
      <c r="G573" s="23">
        <v>1002877</v>
      </c>
      <c r="H573" s="23">
        <v>0</v>
      </c>
      <c r="I573" s="23">
        <v>62491180</v>
      </c>
      <c r="J573" s="23">
        <v>0</v>
      </c>
      <c r="K573" s="22" t="s">
        <v>1214</v>
      </c>
      <c r="L573" s="22" t="s">
        <v>1215</v>
      </c>
      <c r="M573" s="22" t="s">
        <v>1216</v>
      </c>
      <c r="N573" s="22"/>
      <c r="O573" s="22"/>
      <c r="P573" s="22" t="s">
        <v>529</v>
      </c>
      <c r="S573" s="32" t="s">
        <v>3126</v>
      </c>
      <c r="T573" s="8">
        <f t="shared" si="20"/>
        <v>2</v>
      </c>
      <c r="U573">
        <v>642</v>
      </c>
      <c r="W573" t="s">
        <v>369</v>
      </c>
    </row>
    <row r="574" spans="1:23" hidden="1" x14ac:dyDescent="0.25">
      <c r="A574" s="21">
        <v>45350</v>
      </c>
      <c r="B574" s="21">
        <v>45350</v>
      </c>
      <c r="C574" s="22" t="s">
        <v>1453</v>
      </c>
      <c r="D574" s="22" t="s">
        <v>1454</v>
      </c>
      <c r="E574" s="22" t="s">
        <v>1145</v>
      </c>
      <c r="F574" s="22" t="s">
        <v>635</v>
      </c>
      <c r="G574" s="23">
        <v>7683000</v>
      </c>
      <c r="H574" s="23">
        <v>0</v>
      </c>
      <c r="I574" s="23">
        <v>70174180</v>
      </c>
      <c r="J574" s="23">
        <v>0</v>
      </c>
      <c r="K574" s="22" t="s">
        <v>1459</v>
      </c>
      <c r="L574" s="22" t="s">
        <v>1460</v>
      </c>
      <c r="M574" s="22" t="s">
        <v>1216</v>
      </c>
      <c r="N574" s="22"/>
      <c r="O574" s="22"/>
      <c r="P574" s="22" t="s">
        <v>529</v>
      </c>
      <c r="S574" s="32" t="s">
        <v>3126</v>
      </c>
      <c r="T574" s="8">
        <f t="shared" si="20"/>
        <v>2</v>
      </c>
      <c r="U574">
        <v>642</v>
      </c>
      <c r="W574" t="s">
        <v>369</v>
      </c>
    </row>
    <row r="575" spans="1:23" hidden="1" x14ac:dyDescent="0.25">
      <c r="A575" s="21">
        <v>45351</v>
      </c>
      <c r="B575" s="21">
        <v>45351</v>
      </c>
      <c r="C575" s="22" t="s">
        <v>1461</v>
      </c>
      <c r="D575" s="22" t="s">
        <v>1462</v>
      </c>
      <c r="E575" s="22" t="s">
        <v>1145</v>
      </c>
      <c r="F575" s="22" t="s">
        <v>1290</v>
      </c>
      <c r="G575" s="23">
        <v>1754761</v>
      </c>
      <c r="H575" s="23">
        <v>0</v>
      </c>
      <c r="I575" s="23">
        <v>71928941</v>
      </c>
      <c r="J575" s="23">
        <v>0</v>
      </c>
      <c r="K575" s="22"/>
      <c r="L575" s="22"/>
      <c r="M575" s="22" t="s">
        <v>1291</v>
      </c>
      <c r="N575" s="22"/>
      <c r="O575" s="22"/>
      <c r="P575" s="22" t="s">
        <v>1292</v>
      </c>
      <c r="S575" s="8" t="s">
        <v>3127</v>
      </c>
      <c r="T575" s="8">
        <f t="shared" si="20"/>
        <v>2</v>
      </c>
      <c r="U575">
        <v>642</v>
      </c>
      <c r="W575" t="s">
        <v>369</v>
      </c>
    </row>
    <row r="576" spans="1:23" hidden="1" x14ac:dyDescent="0.25">
      <c r="A576" s="21">
        <v>45351</v>
      </c>
      <c r="B576" s="21">
        <v>45351</v>
      </c>
      <c r="C576" s="22" t="s">
        <v>1461</v>
      </c>
      <c r="D576" s="22" t="s">
        <v>1462</v>
      </c>
      <c r="E576" s="22" t="s">
        <v>1145</v>
      </c>
      <c r="F576" s="22" t="s">
        <v>1290</v>
      </c>
      <c r="G576" s="23">
        <v>1045581</v>
      </c>
      <c r="H576" s="23">
        <v>0</v>
      </c>
      <c r="I576" s="23">
        <v>72974522</v>
      </c>
      <c r="J576" s="23">
        <v>0</v>
      </c>
      <c r="K576" s="22"/>
      <c r="L576" s="22"/>
      <c r="M576" s="22" t="s">
        <v>1291</v>
      </c>
      <c r="N576" s="22"/>
      <c r="O576" s="22"/>
      <c r="P576" s="22" t="s">
        <v>815</v>
      </c>
      <c r="S576" s="8" t="s">
        <v>3127</v>
      </c>
      <c r="T576" s="8">
        <f t="shared" si="20"/>
        <v>2</v>
      </c>
      <c r="U576">
        <v>642</v>
      </c>
      <c r="W576" t="s">
        <v>369</v>
      </c>
    </row>
    <row r="577" spans="1:23" hidden="1" x14ac:dyDescent="0.25">
      <c r="A577" s="21">
        <v>45351</v>
      </c>
      <c r="B577" s="21">
        <v>45351</v>
      </c>
      <c r="C577" s="22" t="s">
        <v>1461</v>
      </c>
      <c r="D577" s="22" t="s">
        <v>1462</v>
      </c>
      <c r="E577" s="22" t="s">
        <v>1145</v>
      </c>
      <c r="F577" s="22" t="s">
        <v>1290</v>
      </c>
      <c r="G577" s="23">
        <v>9364545</v>
      </c>
      <c r="H577" s="23">
        <v>0</v>
      </c>
      <c r="I577" s="23">
        <v>82339067</v>
      </c>
      <c r="J577" s="23">
        <v>0</v>
      </c>
      <c r="K577" s="22"/>
      <c r="L577" s="22"/>
      <c r="M577" s="22" t="s">
        <v>1291</v>
      </c>
      <c r="N577" s="22"/>
      <c r="O577" s="22"/>
      <c r="P577" s="22" t="s">
        <v>529</v>
      </c>
      <c r="S577" s="8" t="s">
        <v>3127</v>
      </c>
      <c r="T577" s="8">
        <f t="shared" si="20"/>
        <v>2</v>
      </c>
      <c r="U577">
        <v>642</v>
      </c>
      <c r="W577" t="s">
        <v>369</v>
      </c>
    </row>
    <row r="578" spans="1:23" hidden="1" x14ac:dyDescent="0.25">
      <c r="A578" s="21">
        <v>45351</v>
      </c>
      <c r="B578" s="21">
        <v>45351</v>
      </c>
      <c r="C578" s="22" t="s">
        <v>1461</v>
      </c>
      <c r="D578" s="22" t="s">
        <v>1462</v>
      </c>
      <c r="E578" s="22" t="s">
        <v>1145</v>
      </c>
      <c r="F578" s="22" t="s">
        <v>1290</v>
      </c>
      <c r="G578" s="23">
        <v>438510</v>
      </c>
      <c r="H578" s="23">
        <v>0</v>
      </c>
      <c r="I578" s="23">
        <v>82777577</v>
      </c>
      <c r="J578" s="23">
        <v>0</v>
      </c>
      <c r="K578" s="22"/>
      <c r="L578" s="22"/>
      <c r="M578" s="22" t="s">
        <v>1291</v>
      </c>
      <c r="N578" s="22"/>
      <c r="O578" s="22"/>
      <c r="P578" s="22" t="s">
        <v>809</v>
      </c>
      <c r="S578" s="8" t="s">
        <v>3127</v>
      </c>
      <c r="T578" s="8">
        <f t="shared" si="20"/>
        <v>2</v>
      </c>
      <c r="U578">
        <v>642</v>
      </c>
      <c r="W578" t="s">
        <v>369</v>
      </c>
    </row>
    <row r="579" spans="1:23" hidden="1" x14ac:dyDescent="0.25">
      <c r="A579" s="21">
        <v>45351</v>
      </c>
      <c r="B579" s="21">
        <v>45351</v>
      </c>
      <c r="C579" s="22" t="s">
        <v>1461</v>
      </c>
      <c r="D579" s="22" t="s">
        <v>1462</v>
      </c>
      <c r="E579" s="22" t="s">
        <v>1145</v>
      </c>
      <c r="F579" s="22" t="s">
        <v>1293</v>
      </c>
      <c r="G579" s="23">
        <v>7296154</v>
      </c>
      <c r="H579" s="23">
        <v>0</v>
      </c>
      <c r="I579" s="23">
        <v>90073731</v>
      </c>
      <c r="J579" s="23">
        <v>0</v>
      </c>
      <c r="K579" s="22"/>
      <c r="L579" s="22"/>
      <c r="M579" s="22" t="s">
        <v>1291</v>
      </c>
      <c r="N579" s="22"/>
      <c r="O579" s="22"/>
      <c r="P579" s="22" t="s">
        <v>809</v>
      </c>
      <c r="S579" s="8" t="s">
        <v>3127</v>
      </c>
      <c r="T579" s="8">
        <f t="shared" si="20"/>
        <v>2</v>
      </c>
      <c r="U579">
        <v>642</v>
      </c>
      <c r="W579" t="s">
        <v>369</v>
      </c>
    </row>
    <row r="580" spans="1:23" hidden="1" x14ac:dyDescent="0.25">
      <c r="A580" s="21">
        <v>45351</v>
      </c>
      <c r="B580" s="21">
        <v>45351</v>
      </c>
      <c r="C580" s="22" t="s">
        <v>1463</v>
      </c>
      <c r="D580" s="22" t="s">
        <v>1464</v>
      </c>
      <c r="E580" s="22" t="s">
        <v>1145</v>
      </c>
      <c r="F580" s="22" t="s">
        <v>1146</v>
      </c>
      <c r="G580" s="23">
        <v>33418</v>
      </c>
      <c r="H580" s="23">
        <v>0</v>
      </c>
      <c r="I580" s="23">
        <v>90107149</v>
      </c>
      <c r="J580" s="23">
        <v>0</v>
      </c>
      <c r="K580" s="22"/>
      <c r="L580" s="22"/>
      <c r="M580" s="22" t="s">
        <v>1296</v>
      </c>
      <c r="N580" s="22" t="s">
        <v>809</v>
      </c>
      <c r="O580" s="22" t="s">
        <v>1297</v>
      </c>
      <c r="P580" s="22" t="s">
        <v>809</v>
      </c>
      <c r="S580" s="32" t="s">
        <v>3136</v>
      </c>
      <c r="T580" s="8">
        <f t="shared" si="20"/>
        <v>2</v>
      </c>
      <c r="U580">
        <v>642</v>
      </c>
      <c r="W580" t="s">
        <v>369</v>
      </c>
    </row>
    <row r="581" spans="1:23" hidden="1" x14ac:dyDescent="0.25">
      <c r="A581" s="21">
        <v>45351</v>
      </c>
      <c r="B581" s="21">
        <v>45351</v>
      </c>
      <c r="C581" s="22" t="s">
        <v>655</v>
      </c>
      <c r="D581" s="22" t="s">
        <v>1465</v>
      </c>
      <c r="E581" s="22" t="s">
        <v>1145</v>
      </c>
      <c r="F581" s="22" t="s">
        <v>603</v>
      </c>
      <c r="G581" s="23">
        <v>128149300</v>
      </c>
      <c r="H581" s="23">
        <v>0</v>
      </c>
      <c r="I581" s="23">
        <v>0</v>
      </c>
      <c r="J581" s="23">
        <v>424875015</v>
      </c>
      <c r="K581" s="22"/>
      <c r="L581" s="22"/>
      <c r="M581" s="22" t="s">
        <v>1299</v>
      </c>
      <c r="N581" s="22"/>
      <c r="O581" s="22"/>
      <c r="P581" s="22" t="s">
        <v>529</v>
      </c>
      <c r="S581" s="32" t="s">
        <v>3132</v>
      </c>
      <c r="T581" s="8">
        <f t="shared" ref="T581:T644" si="21">+MONTH(A581)</f>
        <v>2</v>
      </c>
      <c r="U581">
        <v>642</v>
      </c>
      <c r="W581" t="s">
        <v>369</v>
      </c>
    </row>
    <row r="582" spans="1:23" hidden="1" x14ac:dyDescent="0.25">
      <c r="A582" s="21">
        <v>45351</v>
      </c>
      <c r="B582" s="21">
        <v>45351</v>
      </c>
      <c r="C582" s="22" t="s">
        <v>655</v>
      </c>
      <c r="D582" s="22" t="s">
        <v>1466</v>
      </c>
      <c r="E582" s="22" t="s">
        <v>1145</v>
      </c>
      <c r="F582" s="22" t="s">
        <v>603</v>
      </c>
      <c r="G582" s="23">
        <v>13071400</v>
      </c>
      <c r="H582" s="23">
        <v>0</v>
      </c>
      <c r="I582" s="23">
        <v>0</v>
      </c>
      <c r="J582" s="23">
        <v>411803615</v>
      </c>
      <c r="K582" s="22"/>
      <c r="L582" s="22"/>
      <c r="M582" s="22" t="s">
        <v>1301</v>
      </c>
      <c r="N582" s="22"/>
      <c r="O582" s="22"/>
      <c r="P582" s="22" t="s">
        <v>529</v>
      </c>
      <c r="S582" s="32" t="s">
        <v>3132</v>
      </c>
      <c r="T582" s="8">
        <f t="shared" si="21"/>
        <v>2</v>
      </c>
      <c r="U582">
        <v>642</v>
      </c>
      <c r="W582" t="s">
        <v>369</v>
      </c>
    </row>
    <row r="583" spans="1:23" hidden="1" x14ac:dyDescent="0.25">
      <c r="A583" s="21">
        <v>45351</v>
      </c>
      <c r="B583" s="21">
        <v>45351</v>
      </c>
      <c r="C583" s="22" t="s">
        <v>655</v>
      </c>
      <c r="D583" s="22" t="s">
        <v>1467</v>
      </c>
      <c r="E583" s="22" t="s">
        <v>1145</v>
      </c>
      <c r="F583" s="22" t="s">
        <v>603</v>
      </c>
      <c r="G583" s="23">
        <v>30056400</v>
      </c>
      <c r="H583" s="23">
        <v>0</v>
      </c>
      <c r="I583" s="23">
        <v>0</v>
      </c>
      <c r="J583" s="23">
        <v>381747215</v>
      </c>
      <c r="K583" s="22"/>
      <c r="L583" s="22"/>
      <c r="M583" s="22" t="s">
        <v>1303</v>
      </c>
      <c r="N583" s="22"/>
      <c r="O583" s="22"/>
      <c r="P583" s="22" t="s">
        <v>529</v>
      </c>
      <c r="S583" s="32" t="s">
        <v>3132</v>
      </c>
      <c r="T583" s="8">
        <f t="shared" si="21"/>
        <v>2</v>
      </c>
      <c r="U583">
        <v>642</v>
      </c>
      <c r="W583" t="s">
        <v>369</v>
      </c>
    </row>
    <row r="584" spans="1:23" hidden="1" x14ac:dyDescent="0.25">
      <c r="A584" s="21">
        <v>45351</v>
      </c>
      <c r="B584" s="21">
        <v>45351</v>
      </c>
      <c r="C584" s="22" t="s">
        <v>655</v>
      </c>
      <c r="D584" s="22" t="s">
        <v>1468</v>
      </c>
      <c r="E584" s="22" t="s">
        <v>1145</v>
      </c>
      <c r="F584" s="22" t="s">
        <v>603</v>
      </c>
      <c r="G584" s="23">
        <v>74756900</v>
      </c>
      <c r="H584" s="23">
        <v>0</v>
      </c>
      <c r="I584" s="23">
        <v>0</v>
      </c>
      <c r="J584" s="23">
        <v>306990315</v>
      </c>
      <c r="K584" s="22"/>
      <c r="L584" s="22"/>
      <c r="M584" s="22" t="s">
        <v>1305</v>
      </c>
      <c r="N584" s="22"/>
      <c r="O584" s="22"/>
      <c r="P584" s="22" t="s">
        <v>529</v>
      </c>
      <c r="S584" s="32" t="s">
        <v>3131</v>
      </c>
      <c r="T584" s="8">
        <f t="shared" si="21"/>
        <v>2</v>
      </c>
      <c r="U584">
        <v>642</v>
      </c>
      <c r="W584" t="s">
        <v>369</v>
      </c>
    </row>
    <row r="585" spans="1:23" hidden="1" x14ac:dyDescent="0.25">
      <c r="A585" s="21">
        <v>45351</v>
      </c>
      <c r="B585" s="21">
        <v>45351</v>
      </c>
      <c r="C585" s="22" t="s">
        <v>655</v>
      </c>
      <c r="D585" s="22" t="s">
        <v>1469</v>
      </c>
      <c r="E585" s="22" t="s">
        <v>1145</v>
      </c>
      <c r="F585" s="22" t="s">
        <v>603</v>
      </c>
      <c r="G585" s="23">
        <v>63215300</v>
      </c>
      <c r="H585" s="23">
        <v>0</v>
      </c>
      <c r="I585" s="23">
        <v>0</v>
      </c>
      <c r="J585" s="23">
        <v>243775015</v>
      </c>
      <c r="K585" s="22"/>
      <c r="L585" s="22"/>
      <c r="M585" s="22" t="s">
        <v>1307</v>
      </c>
      <c r="N585" s="22"/>
      <c r="O585" s="22"/>
      <c r="P585" s="22" t="s">
        <v>529</v>
      </c>
      <c r="S585" s="32" t="s">
        <v>3132</v>
      </c>
      <c r="T585" s="8">
        <f t="shared" si="21"/>
        <v>2</v>
      </c>
      <c r="U585">
        <v>642</v>
      </c>
      <c r="W585" t="s">
        <v>369</v>
      </c>
    </row>
    <row r="586" spans="1:23" hidden="1" x14ac:dyDescent="0.25">
      <c r="A586" s="21">
        <v>45351</v>
      </c>
      <c r="B586" s="21">
        <v>45351</v>
      </c>
      <c r="C586" s="22" t="s">
        <v>655</v>
      </c>
      <c r="D586" s="22" t="s">
        <v>1470</v>
      </c>
      <c r="E586" s="22" t="s">
        <v>1145</v>
      </c>
      <c r="F586" s="22" t="s">
        <v>603</v>
      </c>
      <c r="G586" s="23">
        <v>40542000</v>
      </c>
      <c r="H586" s="23">
        <v>0</v>
      </c>
      <c r="I586" s="23">
        <v>0</v>
      </c>
      <c r="J586" s="23">
        <v>203233015</v>
      </c>
      <c r="K586" s="22"/>
      <c r="L586" s="22"/>
      <c r="M586" s="22" t="s">
        <v>1309</v>
      </c>
      <c r="N586" s="22"/>
      <c r="O586" s="22"/>
      <c r="P586" s="22" t="s">
        <v>529</v>
      </c>
      <c r="S586" s="32" t="s">
        <v>3132</v>
      </c>
      <c r="T586" s="8">
        <f t="shared" si="21"/>
        <v>2</v>
      </c>
      <c r="U586">
        <v>642</v>
      </c>
      <c r="W586" t="s">
        <v>369</v>
      </c>
    </row>
    <row r="587" spans="1:23" hidden="1" x14ac:dyDescent="0.25">
      <c r="A587" s="21">
        <v>45351</v>
      </c>
      <c r="B587" s="21">
        <v>45351</v>
      </c>
      <c r="C587" s="22" t="s">
        <v>659</v>
      </c>
      <c r="D587" s="22" t="s">
        <v>1471</v>
      </c>
      <c r="E587" s="22" t="s">
        <v>1145</v>
      </c>
      <c r="F587" s="22" t="s">
        <v>610</v>
      </c>
      <c r="G587" s="23">
        <v>6125000</v>
      </c>
      <c r="H587" s="23">
        <v>0</v>
      </c>
      <c r="I587" s="23">
        <v>0</v>
      </c>
      <c r="J587" s="23">
        <v>197108015</v>
      </c>
      <c r="K587" s="22"/>
      <c r="L587" s="22"/>
      <c r="M587" s="22" t="s">
        <v>1299</v>
      </c>
      <c r="N587" s="22"/>
      <c r="O587" s="22"/>
      <c r="P587" s="22" t="s">
        <v>529</v>
      </c>
      <c r="S587" s="32" t="s">
        <v>3132</v>
      </c>
      <c r="T587" s="8">
        <f t="shared" si="21"/>
        <v>2</v>
      </c>
      <c r="U587">
        <v>642</v>
      </c>
      <c r="W587" t="s">
        <v>369</v>
      </c>
    </row>
    <row r="588" spans="1:23" hidden="1" x14ac:dyDescent="0.25">
      <c r="A588" s="21">
        <v>45351</v>
      </c>
      <c r="B588" s="21">
        <v>45351</v>
      </c>
      <c r="C588" s="22" t="s">
        <v>659</v>
      </c>
      <c r="D588" s="22" t="s">
        <v>1472</v>
      </c>
      <c r="E588" s="22" t="s">
        <v>1145</v>
      </c>
      <c r="F588" s="22" t="s">
        <v>612</v>
      </c>
      <c r="G588" s="23">
        <v>1050000</v>
      </c>
      <c r="H588" s="23">
        <v>0</v>
      </c>
      <c r="I588" s="23">
        <v>0</v>
      </c>
      <c r="J588" s="23">
        <v>196058015</v>
      </c>
      <c r="K588" s="22"/>
      <c r="L588" s="22"/>
      <c r="M588" s="22" t="s">
        <v>1299</v>
      </c>
      <c r="N588" s="22"/>
      <c r="O588" s="22"/>
      <c r="P588" s="22" t="s">
        <v>529</v>
      </c>
      <c r="S588" s="32" t="s">
        <v>3132</v>
      </c>
      <c r="T588" s="8">
        <f t="shared" si="21"/>
        <v>2</v>
      </c>
      <c r="U588">
        <v>642</v>
      </c>
      <c r="W588" t="s">
        <v>369</v>
      </c>
    </row>
    <row r="589" spans="1:23" hidden="1" x14ac:dyDescent="0.25">
      <c r="A589" s="21">
        <v>45351</v>
      </c>
      <c r="B589" s="21">
        <v>45351</v>
      </c>
      <c r="C589" s="22" t="s">
        <v>659</v>
      </c>
      <c r="D589" s="22" t="s">
        <v>1473</v>
      </c>
      <c r="E589" s="22" t="s">
        <v>1145</v>
      </c>
      <c r="F589" s="22" t="s">
        <v>614</v>
      </c>
      <c r="G589" s="23">
        <v>350000</v>
      </c>
      <c r="H589" s="23">
        <v>0</v>
      </c>
      <c r="I589" s="23">
        <v>0</v>
      </c>
      <c r="J589" s="23">
        <v>195708015</v>
      </c>
      <c r="K589" s="22"/>
      <c r="L589" s="22"/>
      <c r="M589" s="22" t="s">
        <v>1299</v>
      </c>
      <c r="N589" s="22"/>
      <c r="O589" s="22"/>
      <c r="P589" s="22" t="s">
        <v>529</v>
      </c>
      <c r="S589" s="32" t="s">
        <v>3132</v>
      </c>
      <c r="T589" s="8">
        <f t="shared" si="21"/>
        <v>2</v>
      </c>
      <c r="U589">
        <v>642</v>
      </c>
      <c r="W589" t="s">
        <v>369</v>
      </c>
    </row>
    <row r="590" spans="1:23" hidden="1" x14ac:dyDescent="0.25">
      <c r="A590" s="21">
        <v>45351</v>
      </c>
      <c r="B590" s="21">
        <v>45351</v>
      </c>
      <c r="C590" s="22" t="s">
        <v>659</v>
      </c>
      <c r="D590" s="22" t="s">
        <v>1474</v>
      </c>
      <c r="E590" s="22" t="s">
        <v>1145</v>
      </c>
      <c r="F590" s="22" t="s">
        <v>610</v>
      </c>
      <c r="G590" s="23">
        <v>892500</v>
      </c>
      <c r="H590" s="23">
        <v>0</v>
      </c>
      <c r="I590" s="23">
        <v>0</v>
      </c>
      <c r="J590" s="23">
        <v>194815515</v>
      </c>
      <c r="K590" s="22"/>
      <c r="L590" s="22"/>
      <c r="M590" s="22" t="s">
        <v>1301</v>
      </c>
      <c r="N590" s="22"/>
      <c r="O590" s="22"/>
      <c r="P590" s="22" t="s">
        <v>529</v>
      </c>
      <c r="S590" s="32" t="s">
        <v>3132</v>
      </c>
      <c r="T590" s="8">
        <f t="shared" si="21"/>
        <v>2</v>
      </c>
      <c r="U590">
        <v>642</v>
      </c>
      <c r="W590" t="s">
        <v>369</v>
      </c>
    </row>
    <row r="591" spans="1:23" hidden="1" x14ac:dyDescent="0.25">
      <c r="A591" s="21">
        <v>45351</v>
      </c>
      <c r="B591" s="21">
        <v>45351</v>
      </c>
      <c r="C591" s="22" t="s">
        <v>659</v>
      </c>
      <c r="D591" s="22" t="s">
        <v>1475</v>
      </c>
      <c r="E591" s="22" t="s">
        <v>1145</v>
      </c>
      <c r="F591" s="22" t="s">
        <v>612</v>
      </c>
      <c r="G591" s="23">
        <v>333000</v>
      </c>
      <c r="H591" s="23">
        <v>0</v>
      </c>
      <c r="I591" s="23">
        <v>0</v>
      </c>
      <c r="J591" s="23">
        <v>194482515</v>
      </c>
      <c r="K591" s="22"/>
      <c r="L591" s="22"/>
      <c r="M591" s="22" t="s">
        <v>1301</v>
      </c>
      <c r="N591" s="22"/>
      <c r="O591" s="22"/>
      <c r="P591" s="22" t="s">
        <v>529</v>
      </c>
      <c r="S591" s="32" t="s">
        <v>3132</v>
      </c>
      <c r="T591" s="8">
        <f t="shared" si="21"/>
        <v>2</v>
      </c>
      <c r="U591">
        <v>642</v>
      </c>
      <c r="W591" t="s">
        <v>369</v>
      </c>
    </row>
    <row r="592" spans="1:23" hidden="1" x14ac:dyDescent="0.25">
      <c r="A592" s="21">
        <v>45351</v>
      </c>
      <c r="B592" s="21">
        <v>45351</v>
      </c>
      <c r="C592" s="22" t="s">
        <v>659</v>
      </c>
      <c r="D592" s="22" t="s">
        <v>1476</v>
      </c>
      <c r="E592" s="22" t="s">
        <v>1145</v>
      </c>
      <c r="F592" s="22" t="s">
        <v>614</v>
      </c>
      <c r="G592" s="23">
        <v>51000</v>
      </c>
      <c r="H592" s="23">
        <v>0</v>
      </c>
      <c r="I592" s="23">
        <v>0</v>
      </c>
      <c r="J592" s="23">
        <v>194431515</v>
      </c>
      <c r="K592" s="22"/>
      <c r="L592" s="22"/>
      <c r="M592" s="22" t="s">
        <v>1301</v>
      </c>
      <c r="N592" s="22"/>
      <c r="O592" s="22"/>
      <c r="P592" s="22" t="s">
        <v>529</v>
      </c>
      <c r="S592" s="32" t="s">
        <v>3132</v>
      </c>
      <c r="T592" s="8">
        <f t="shared" si="21"/>
        <v>2</v>
      </c>
      <c r="U592">
        <v>642</v>
      </c>
      <c r="W592" t="s">
        <v>369</v>
      </c>
    </row>
    <row r="593" spans="1:23" hidden="1" x14ac:dyDescent="0.25">
      <c r="A593" s="21">
        <v>45351</v>
      </c>
      <c r="B593" s="21">
        <v>45351</v>
      </c>
      <c r="C593" s="22" t="s">
        <v>659</v>
      </c>
      <c r="D593" s="22" t="s">
        <v>1477</v>
      </c>
      <c r="E593" s="22" t="s">
        <v>1145</v>
      </c>
      <c r="F593" s="22" t="s">
        <v>610</v>
      </c>
      <c r="G593" s="23">
        <v>1785000</v>
      </c>
      <c r="H593" s="23">
        <v>0</v>
      </c>
      <c r="I593" s="23">
        <v>0</v>
      </c>
      <c r="J593" s="23">
        <v>192646515</v>
      </c>
      <c r="K593" s="22"/>
      <c r="L593" s="22"/>
      <c r="M593" s="22" t="s">
        <v>1303</v>
      </c>
      <c r="N593" s="22"/>
      <c r="O593" s="22"/>
      <c r="P593" s="22" t="s">
        <v>529</v>
      </c>
      <c r="S593" s="32" t="s">
        <v>3132</v>
      </c>
      <c r="T593" s="8">
        <f t="shared" si="21"/>
        <v>2</v>
      </c>
      <c r="U593">
        <v>642</v>
      </c>
      <c r="W593" t="s">
        <v>369</v>
      </c>
    </row>
    <row r="594" spans="1:23" hidden="1" x14ac:dyDescent="0.25">
      <c r="A594" s="21">
        <v>45351</v>
      </c>
      <c r="B594" s="21">
        <v>45351</v>
      </c>
      <c r="C594" s="22" t="s">
        <v>659</v>
      </c>
      <c r="D594" s="22" t="s">
        <v>1478</v>
      </c>
      <c r="E594" s="22" t="s">
        <v>1145</v>
      </c>
      <c r="F594" s="22" t="s">
        <v>612</v>
      </c>
      <c r="G594" s="23">
        <v>459000</v>
      </c>
      <c r="H594" s="23">
        <v>0</v>
      </c>
      <c r="I594" s="23">
        <v>0</v>
      </c>
      <c r="J594" s="23">
        <v>192187515</v>
      </c>
      <c r="K594" s="22"/>
      <c r="L594" s="22"/>
      <c r="M594" s="22" t="s">
        <v>1303</v>
      </c>
      <c r="N594" s="22"/>
      <c r="O594" s="22"/>
      <c r="P594" s="22" t="s">
        <v>529</v>
      </c>
      <c r="S594" s="32" t="s">
        <v>3132</v>
      </c>
      <c r="T594" s="8">
        <f t="shared" si="21"/>
        <v>2</v>
      </c>
      <c r="U594">
        <v>642</v>
      </c>
      <c r="W594" t="s">
        <v>369</v>
      </c>
    </row>
    <row r="595" spans="1:23" hidden="1" x14ac:dyDescent="0.25">
      <c r="A595" s="21">
        <v>45351</v>
      </c>
      <c r="B595" s="21">
        <v>45351</v>
      </c>
      <c r="C595" s="22" t="s">
        <v>659</v>
      </c>
      <c r="D595" s="22" t="s">
        <v>1479</v>
      </c>
      <c r="E595" s="22" t="s">
        <v>1145</v>
      </c>
      <c r="F595" s="22" t="s">
        <v>614</v>
      </c>
      <c r="G595" s="23">
        <v>102000</v>
      </c>
      <c r="H595" s="23">
        <v>0</v>
      </c>
      <c r="I595" s="23">
        <v>0</v>
      </c>
      <c r="J595" s="23">
        <v>192085515</v>
      </c>
      <c r="K595" s="22"/>
      <c r="L595" s="22"/>
      <c r="M595" s="22" t="s">
        <v>1303</v>
      </c>
      <c r="N595" s="22"/>
      <c r="O595" s="22"/>
      <c r="P595" s="22" t="s">
        <v>529</v>
      </c>
      <c r="S595" s="32" t="s">
        <v>3132</v>
      </c>
      <c r="T595" s="8">
        <f t="shared" si="21"/>
        <v>2</v>
      </c>
      <c r="U595">
        <v>642</v>
      </c>
      <c r="W595" t="s">
        <v>369</v>
      </c>
    </row>
    <row r="596" spans="1:23" hidden="1" x14ac:dyDescent="0.25">
      <c r="A596" s="21">
        <v>45351</v>
      </c>
      <c r="B596" s="21">
        <v>45351</v>
      </c>
      <c r="C596" s="22" t="s">
        <v>659</v>
      </c>
      <c r="D596" s="22" t="s">
        <v>1480</v>
      </c>
      <c r="E596" s="22" t="s">
        <v>1145</v>
      </c>
      <c r="F596" s="22" t="s">
        <v>610</v>
      </c>
      <c r="G596" s="23">
        <v>3710000</v>
      </c>
      <c r="H596" s="23">
        <v>0</v>
      </c>
      <c r="I596" s="23">
        <v>0</v>
      </c>
      <c r="J596" s="23">
        <v>188375515</v>
      </c>
      <c r="K596" s="22"/>
      <c r="L596" s="22"/>
      <c r="M596" s="22" t="s">
        <v>1305</v>
      </c>
      <c r="N596" s="22"/>
      <c r="O596" s="22"/>
      <c r="P596" s="22" t="s">
        <v>529</v>
      </c>
      <c r="S596" s="32" t="s">
        <v>3131</v>
      </c>
      <c r="T596" s="8">
        <f t="shared" si="21"/>
        <v>2</v>
      </c>
      <c r="U596">
        <v>642</v>
      </c>
      <c r="W596" t="s">
        <v>369</v>
      </c>
    </row>
    <row r="597" spans="1:23" hidden="1" x14ac:dyDescent="0.25">
      <c r="A597" s="21">
        <v>45351</v>
      </c>
      <c r="B597" s="21">
        <v>45351</v>
      </c>
      <c r="C597" s="22" t="s">
        <v>659</v>
      </c>
      <c r="D597" s="22" t="s">
        <v>1481</v>
      </c>
      <c r="E597" s="22" t="s">
        <v>1145</v>
      </c>
      <c r="F597" s="22" t="s">
        <v>612</v>
      </c>
      <c r="G597" s="23">
        <v>636000</v>
      </c>
      <c r="H597" s="23">
        <v>0</v>
      </c>
      <c r="I597" s="23">
        <v>0</v>
      </c>
      <c r="J597" s="23">
        <v>187739515</v>
      </c>
      <c r="K597" s="22"/>
      <c r="L597" s="22"/>
      <c r="M597" s="22" t="s">
        <v>1305</v>
      </c>
      <c r="N597" s="22"/>
      <c r="O597" s="22"/>
      <c r="P597" s="22" t="s">
        <v>529</v>
      </c>
      <c r="S597" s="32" t="s">
        <v>3131</v>
      </c>
      <c r="T597" s="8">
        <f t="shared" si="21"/>
        <v>2</v>
      </c>
      <c r="U597">
        <v>642</v>
      </c>
      <c r="W597" t="s">
        <v>369</v>
      </c>
    </row>
    <row r="598" spans="1:23" hidden="1" x14ac:dyDescent="0.25">
      <c r="A598" s="21">
        <v>45351</v>
      </c>
      <c r="B598" s="21">
        <v>45351</v>
      </c>
      <c r="C598" s="22" t="s">
        <v>659</v>
      </c>
      <c r="D598" s="22" t="s">
        <v>1482</v>
      </c>
      <c r="E598" s="22" t="s">
        <v>1145</v>
      </c>
      <c r="F598" s="22" t="s">
        <v>614</v>
      </c>
      <c r="G598" s="23">
        <v>212000</v>
      </c>
      <c r="H598" s="23">
        <v>0</v>
      </c>
      <c r="I598" s="23">
        <v>0</v>
      </c>
      <c r="J598" s="23">
        <v>187527515</v>
      </c>
      <c r="K598" s="22"/>
      <c r="L598" s="22"/>
      <c r="M598" s="22" t="s">
        <v>1305</v>
      </c>
      <c r="N598" s="22"/>
      <c r="O598" s="22"/>
      <c r="P598" s="22" t="s">
        <v>529</v>
      </c>
      <c r="S598" s="32" t="s">
        <v>3131</v>
      </c>
      <c r="T598" s="8">
        <f t="shared" si="21"/>
        <v>2</v>
      </c>
      <c r="U598">
        <v>642</v>
      </c>
      <c r="W598" t="s">
        <v>369</v>
      </c>
    </row>
    <row r="599" spans="1:23" hidden="1" x14ac:dyDescent="0.25">
      <c r="A599" s="21">
        <v>45351</v>
      </c>
      <c r="B599" s="21">
        <v>45351</v>
      </c>
      <c r="C599" s="22" t="s">
        <v>659</v>
      </c>
      <c r="D599" s="22" t="s">
        <v>1483</v>
      </c>
      <c r="E599" s="22" t="s">
        <v>1145</v>
      </c>
      <c r="F599" s="22" t="s">
        <v>610</v>
      </c>
      <c r="G599" s="23">
        <v>2012500</v>
      </c>
      <c r="H599" s="23">
        <v>0</v>
      </c>
      <c r="I599" s="23">
        <v>0</v>
      </c>
      <c r="J599" s="23">
        <v>185515015</v>
      </c>
      <c r="K599" s="22"/>
      <c r="L599" s="22"/>
      <c r="M599" s="22" t="s">
        <v>1307</v>
      </c>
      <c r="N599" s="22"/>
      <c r="O599" s="22"/>
      <c r="P599" s="22" t="s">
        <v>529</v>
      </c>
      <c r="S599" s="32" t="s">
        <v>3132</v>
      </c>
      <c r="T599" s="8">
        <f t="shared" si="21"/>
        <v>2</v>
      </c>
      <c r="U599">
        <v>642</v>
      </c>
      <c r="W599" t="s">
        <v>369</v>
      </c>
    </row>
    <row r="600" spans="1:23" hidden="1" x14ac:dyDescent="0.25">
      <c r="A600" s="21">
        <v>45351</v>
      </c>
      <c r="B600" s="21">
        <v>45351</v>
      </c>
      <c r="C600" s="22" t="s">
        <v>659</v>
      </c>
      <c r="D600" s="22" t="s">
        <v>1484</v>
      </c>
      <c r="E600" s="22" t="s">
        <v>1145</v>
      </c>
      <c r="F600" s="22" t="s">
        <v>612</v>
      </c>
      <c r="G600" s="23">
        <v>345000</v>
      </c>
      <c r="H600" s="23">
        <v>0</v>
      </c>
      <c r="I600" s="23">
        <v>0</v>
      </c>
      <c r="J600" s="23">
        <v>185170015</v>
      </c>
      <c r="K600" s="22"/>
      <c r="L600" s="22"/>
      <c r="M600" s="22" t="s">
        <v>1307</v>
      </c>
      <c r="N600" s="22"/>
      <c r="O600" s="22"/>
      <c r="P600" s="22" t="s">
        <v>529</v>
      </c>
      <c r="S600" s="32" t="s">
        <v>3132</v>
      </c>
      <c r="T600" s="8">
        <f t="shared" si="21"/>
        <v>2</v>
      </c>
      <c r="U600">
        <v>642</v>
      </c>
      <c r="W600" t="s">
        <v>369</v>
      </c>
    </row>
    <row r="601" spans="1:23" hidden="1" x14ac:dyDescent="0.25">
      <c r="A601" s="21">
        <v>45351</v>
      </c>
      <c r="B601" s="21">
        <v>45351</v>
      </c>
      <c r="C601" s="22" t="s">
        <v>659</v>
      </c>
      <c r="D601" s="22" t="s">
        <v>1485</v>
      </c>
      <c r="E601" s="22" t="s">
        <v>1145</v>
      </c>
      <c r="F601" s="22" t="s">
        <v>614</v>
      </c>
      <c r="G601" s="23">
        <v>115000</v>
      </c>
      <c r="H601" s="23">
        <v>0</v>
      </c>
      <c r="I601" s="23">
        <v>0</v>
      </c>
      <c r="J601" s="23">
        <v>185055015</v>
      </c>
      <c r="K601" s="22"/>
      <c r="L601" s="22"/>
      <c r="M601" s="22" t="s">
        <v>1307</v>
      </c>
      <c r="N601" s="22"/>
      <c r="O601" s="22"/>
      <c r="P601" s="22" t="s">
        <v>529</v>
      </c>
      <c r="S601" s="32" t="s">
        <v>3132</v>
      </c>
      <c r="T601" s="8">
        <f t="shared" si="21"/>
        <v>2</v>
      </c>
      <c r="U601">
        <v>642</v>
      </c>
      <c r="W601" t="s">
        <v>369</v>
      </c>
    </row>
    <row r="602" spans="1:23" hidden="1" x14ac:dyDescent="0.25">
      <c r="A602" s="21">
        <v>45351</v>
      </c>
      <c r="B602" s="21">
        <v>45351</v>
      </c>
      <c r="C602" s="22" t="s">
        <v>659</v>
      </c>
      <c r="D602" s="22" t="s">
        <v>1486</v>
      </c>
      <c r="E602" s="22" t="s">
        <v>1145</v>
      </c>
      <c r="F602" s="22" t="s">
        <v>610</v>
      </c>
      <c r="G602" s="23">
        <v>892500</v>
      </c>
      <c r="H602" s="23">
        <v>0</v>
      </c>
      <c r="I602" s="23">
        <v>0</v>
      </c>
      <c r="J602" s="23">
        <v>184162515</v>
      </c>
      <c r="K602" s="22"/>
      <c r="L602" s="22"/>
      <c r="M602" s="22" t="s">
        <v>1309</v>
      </c>
      <c r="N602" s="22"/>
      <c r="O602" s="22"/>
      <c r="P602" s="22" t="s">
        <v>529</v>
      </c>
      <c r="S602" s="32" t="s">
        <v>3132</v>
      </c>
      <c r="T602" s="8">
        <f t="shared" si="21"/>
        <v>2</v>
      </c>
      <c r="U602">
        <v>642</v>
      </c>
      <c r="W602" t="s">
        <v>369</v>
      </c>
    </row>
    <row r="603" spans="1:23" hidden="1" x14ac:dyDescent="0.25">
      <c r="A603" s="21">
        <v>45351</v>
      </c>
      <c r="B603" s="21">
        <v>45351</v>
      </c>
      <c r="C603" s="22" t="s">
        <v>659</v>
      </c>
      <c r="D603" s="22" t="s">
        <v>1487</v>
      </c>
      <c r="E603" s="22" t="s">
        <v>1145</v>
      </c>
      <c r="F603" s="22" t="s">
        <v>612</v>
      </c>
      <c r="G603" s="23">
        <v>153000</v>
      </c>
      <c r="H603" s="23">
        <v>0</v>
      </c>
      <c r="I603" s="23">
        <v>0</v>
      </c>
      <c r="J603" s="23">
        <v>184009515</v>
      </c>
      <c r="K603" s="22"/>
      <c r="L603" s="22"/>
      <c r="M603" s="22" t="s">
        <v>1309</v>
      </c>
      <c r="N603" s="22"/>
      <c r="O603" s="22"/>
      <c r="P603" s="22" t="s">
        <v>529</v>
      </c>
      <c r="S603" s="32" t="s">
        <v>3132</v>
      </c>
      <c r="T603" s="8">
        <f t="shared" si="21"/>
        <v>2</v>
      </c>
      <c r="U603">
        <v>642</v>
      </c>
      <c r="W603" t="s">
        <v>369</v>
      </c>
    </row>
    <row r="604" spans="1:23" hidden="1" x14ac:dyDescent="0.25">
      <c r="A604" s="21">
        <v>45351</v>
      </c>
      <c r="B604" s="21">
        <v>45351</v>
      </c>
      <c r="C604" s="22" t="s">
        <v>659</v>
      </c>
      <c r="D604" s="22" t="s">
        <v>1488</v>
      </c>
      <c r="E604" s="22" t="s">
        <v>1145</v>
      </c>
      <c r="F604" s="22" t="s">
        <v>614</v>
      </c>
      <c r="G604" s="23">
        <v>51000</v>
      </c>
      <c r="H604" s="23">
        <v>0</v>
      </c>
      <c r="I604" s="23">
        <v>0</v>
      </c>
      <c r="J604" s="23">
        <v>183958515</v>
      </c>
      <c r="K604" s="22"/>
      <c r="L604" s="22"/>
      <c r="M604" s="22" t="s">
        <v>1309</v>
      </c>
      <c r="N604" s="22"/>
      <c r="O604" s="22"/>
      <c r="P604" s="22" t="s">
        <v>529</v>
      </c>
      <c r="S604" s="32" t="s">
        <v>3132</v>
      </c>
      <c r="T604" s="8">
        <f t="shared" si="21"/>
        <v>2</v>
      </c>
      <c r="U604">
        <v>642</v>
      </c>
      <c r="W604" t="s">
        <v>369</v>
      </c>
    </row>
    <row r="605" spans="1:23" hidden="1" x14ac:dyDescent="0.25">
      <c r="A605" s="21">
        <v>45351</v>
      </c>
      <c r="B605" s="21">
        <v>45351</v>
      </c>
      <c r="C605" s="22" t="s">
        <v>666</v>
      </c>
      <c r="D605" s="22" t="s">
        <v>1489</v>
      </c>
      <c r="E605" s="22" t="s">
        <v>1145</v>
      </c>
      <c r="F605" s="22" t="s">
        <v>620</v>
      </c>
      <c r="G605" s="23">
        <v>700000</v>
      </c>
      <c r="H605" s="23">
        <v>0</v>
      </c>
      <c r="I605" s="23">
        <v>0</v>
      </c>
      <c r="J605" s="23">
        <v>183258515</v>
      </c>
      <c r="K605" s="22"/>
      <c r="L605" s="22"/>
      <c r="M605" s="22" t="s">
        <v>621</v>
      </c>
      <c r="N605" s="22"/>
      <c r="O605" s="22"/>
      <c r="P605" s="22" t="s">
        <v>529</v>
      </c>
      <c r="S605" s="32" t="s">
        <v>3132</v>
      </c>
      <c r="T605" s="8">
        <f t="shared" si="21"/>
        <v>2</v>
      </c>
      <c r="U605">
        <v>642</v>
      </c>
      <c r="W605" t="s">
        <v>369</v>
      </c>
    </row>
    <row r="606" spans="1:23" hidden="1" x14ac:dyDescent="0.25">
      <c r="A606" s="21">
        <v>45351</v>
      </c>
      <c r="B606" s="21">
        <v>45351</v>
      </c>
      <c r="C606" s="22" t="s">
        <v>666</v>
      </c>
      <c r="D606" s="22" t="s">
        <v>1490</v>
      </c>
      <c r="E606" s="22" t="s">
        <v>1145</v>
      </c>
      <c r="F606" s="22" t="s">
        <v>620</v>
      </c>
      <c r="G606" s="23">
        <v>120000</v>
      </c>
      <c r="H606" s="23">
        <v>0</v>
      </c>
      <c r="I606" s="23">
        <v>0</v>
      </c>
      <c r="J606" s="23">
        <v>183138515</v>
      </c>
      <c r="K606" s="22"/>
      <c r="L606" s="22"/>
      <c r="M606" s="22" t="s">
        <v>621</v>
      </c>
      <c r="N606" s="22"/>
      <c r="O606" s="22"/>
      <c r="P606" s="22" t="s">
        <v>529</v>
      </c>
      <c r="S606" s="32" t="s">
        <v>3132</v>
      </c>
      <c r="T606" s="8">
        <f t="shared" si="21"/>
        <v>2</v>
      </c>
      <c r="U606">
        <v>642</v>
      </c>
      <c r="W606" t="s">
        <v>369</v>
      </c>
    </row>
    <row r="607" spans="1:23" hidden="1" x14ac:dyDescent="0.25">
      <c r="A607" s="21">
        <v>45351</v>
      </c>
      <c r="B607" s="21">
        <v>45351</v>
      </c>
      <c r="C607" s="22" t="s">
        <v>666</v>
      </c>
      <c r="D607" s="22" t="s">
        <v>1491</v>
      </c>
      <c r="E607" s="22" t="s">
        <v>1145</v>
      </c>
      <c r="F607" s="22" t="s">
        <v>620</v>
      </c>
      <c r="G607" s="23">
        <v>306000</v>
      </c>
      <c r="H607" s="23">
        <v>0</v>
      </c>
      <c r="I607" s="23">
        <v>0</v>
      </c>
      <c r="J607" s="23">
        <v>182832515</v>
      </c>
      <c r="K607" s="22"/>
      <c r="L607" s="22"/>
      <c r="M607" s="22" t="s">
        <v>621</v>
      </c>
      <c r="N607" s="22"/>
      <c r="O607" s="22"/>
      <c r="P607" s="22" t="s">
        <v>529</v>
      </c>
      <c r="S607" s="32" t="s">
        <v>3132</v>
      </c>
      <c r="T607" s="8">
        <f t="shared" si="21"/>
        <v>2</v>
      </c>
      <c r="U607">
        <v>642</v>
      </c>
      <c r="W607" t="s">
        <v>369</v>
      </c>
    </row>
    <row r="608" spans="1:23" hidden="1" x14ac:dyDescent="0.25">
      <c r="A608" s="21">
        <v>45351</v>
      </c>
      <c r="B608" s="21">
        <v>45351</v>
      </c>
      <c r="C608" s="22" t="s">
        <v>666</v>
      </c>
      <c r="D608" s="22" t="s">
        <v>1492</v>
      </c>
      <c r="E608" s="22" t="s">
        <v>1145</v>
      </c>
      <c r="F608" s="22" t="s">
        <v>620</v>
      </c>
      <c r="G608" s="23">
        <v>424000</v>
      </c>
      <c r="H608" s="23">
        <v>0</v>
      </c>
      <c r="I608" s="23">
        <v>0</v>
      </c>
      <c r="J608" s="23">
        <v>182408515</v>
      </c>
      <c r="K608" s="22"/>
      <c r="L608" s="22"/>
      <c r="M608" s="22" t="s">
        <v>621</v>
      </c>
      <c r="N608" s="22"/>
      <c r="O608" s="22"/>
      <c r="P608" s="22" t="s">
        <v>529</v>
      </c>
      <c r="S608" s="32" t="s">
        <v>3131</v>
      </c>
      <c r="T608" s="8">
        <f t="shared" si="21"/>
        <v>2</v>
      </c>
      <c r="U608">
        <v>642</v>
      </c>
      <c r="W608" t="s">
        <v>369</v>
      </c>
    </row>
    <row r="609" spans="1:23" hidden="1" x14ac:dyDescent="0.25">
      <c r="A609" s="21">
        <v>45351</v>
      </c>
      <c r="B609" s="21">
        <v>45351</v>
      </c>
      <c r="C609" s="22" t="s">
        <v>666</v>
      </c>
      <c r="D609" s="22" t="s">
        <v>1493</v>
      </c>
      <c r="E609" s="22" t="s">
        <v>1145</v>
      </c>
      <c r="F609" s="22" t="s">
        <v>620</v>
      </c>
      <c r="G609" s="23">
        <v>230000</v>
      </c>
      <c r="H609" s="23">
        <v>0</v>
      </c>
      <c r="I609" s="23">
        <v>0</v>
      </c>
      <c r="J609" s="23">
        <v>182178515</v>
      </c>
      <c r="K609" s="22"/>
      <c r="L609" s="22"/>
      <c r="M609" s="22" t="s">
        <v>621</v>
      </c>
      <c r="N609" s="22"/>
      <c r="O609" s="22"/>
      <c r="P609" s="22" t="s">
        <v>529</v>
      </c>
      <c r="S609" s="32" t="s">
        <v>3132</v>
      </c>
      <c r="T609" s="8">
        <f t="shared" si="21"/>
        <v>2</v>
      </c>
      <c r="U609">
        <v>642</v>
      </c>
      <c r="W609" t="s">
        <v>369</v>
      </c>
    </row>
    <row r="610" spans="1:23" hidden="1" x14ac:dyDescent="0.25">
      <c r="A610" s="21">
        <v>45351</v>
      </c>
      <c r="B610" s="21">
        <v>45351</v>
      </c>
      <c r="C610" s="22" t="s">
        <v>666</v>
      </c>
      <c r="D610" s="22" t="s">
        <v>1494</v>
      </c>
      <c r="E610" s="22" t="s">
        <v>1145</v>
      </c>
      <c r="F610" s="22" t="s">
        <v>620</v>
      </c>
      <c r="G610" s="23">
        <v>102000</v>
      </c>
      <c r="H610" s="23">
        <v>0</v>
      </c>
      <c r="I610" s="23">
        <v>0</v>
      </c>
      <c r="J610" s="23">
        <v>182076515</v>
      </c>
      <c r="K610" s="22"/>
      <c r="L610" s="22"/>
      <c r="M610" s="22" t="s">
        <v>621</v>
      </c>
      <c r="N610" s="22"/>
      <c r="O610" s="22"/>
      <c r="P610" s="22" t="s">
        <v>529</v>
      </c>
      <c r="S610" s="32" t="s">
        <v>3132</v>
      </c>
      <c r="T610" s="8">
        <f t="shared" si="21"/>
        <v>2</v>
      </c>
      <c r="U610">
        <v>642</v>
      </c>
      <c r="W610" t="s">
        <v>369</v>
      </c>
    </row>
    <row r="611" spans="1:23" hidden="1" x14ac:dyDescent="0.25">
      <c r="A611" s="21">
        <v>45351</v>
      </c>
      <c r="B611" s="21">
        <v>45351</v>
      </c>
      <c r="C611" s="22" t="s">
        <v>669</v>
      </c>
      <c r="D611" s="22" t="s">
        <v>670</v>
      </c>
      <c r="E611" s="22" t="s">
        <v>1145</v>
      </c>
      <c r="F611" s="22" t="s">
        <v>625</v>
      </c>
      <c r="G611" s="23">
        <v>176742</v>
      </c>
      <c r="H611" s="23">
        <v>0</v>
      </c>
      <c r="I611" s="23">
        <v>0</v>
      </c>
      <c r="J611" s="23">
        <v>181899773</v>
      </c>
      <c r="K611" s="22"/>
      <c r="L611" s="22"/>
      <c r="M611" s="22" t="s">
        <v>1257</v>
      </c>
      <c r="N611" s="22"/>
      <c r="O611" s="22"/>
      <c r="P611" s="22" t="s">
        <v>1292</v>
      </c>
      <c r="S611" s="8" t="s">
        <v>3127</v>
      </c>
      <c r="T611" s="8">
        <f t="shared" si="21"/>
        <v>2</v>
      </c>
      <c r="U611">
        <v>642</v>
      </c>
      <c r="W611" t="s">
        <v>369</v>
      </c>
    </row>
    <row r="612" spans="1:23" hidden="1" x14ac:dyDescent="0.25">
      <c r="A612" s="21">
        <v>45351</v>
      </c>
      <c r="B612" s="21">
        <v>45351</v>
      </c>
      <c r="C612" s="22" t="s">
        <v>669</v>
      </c>
      <c r="D612" s="22" t="s">
        <v>670</v>
      </c>
      <c r="E612" s="22" t="s">
        <v>1145</v>
      </c>
      <c r="F612" s="22" t="s">
        <v>625</v>
      </c>
      <c r="G612" s="23">
        <v>1262501</v>
      </c>
      <c r="H612" s="23">
        <v>0</v>
      </c>
      <c r="I612" s="23">
        <v>0</v>
      </c>
      <c r="J612" s="23">
        <v>180637272</v>
      </c>
      <c r="K612" s="22"/>
      <c r="L612" s="22"/>
      <c r="M612" s="22" t="s">
        <v>626</v>
      </c>
      <c r="N612" s="22"/>
      <c r="O612" s="22"/>
      <c r="P612" s="22" t="s">
        <v>824</v>
      </c>
      <c r="S612" s="8" t="s">
        <v>3127</v>
      </c>
      <c r="T612" s="8">
        <f t="shared" si="21"/>
        <v>2</v>
      </c>
      <c r="U612">
        <v>642</v>
      </c>
      <c r="W612" t="s">
        <v>369</v>
      </c>
    </row>
    <row r="613" spans="1:23" hidden="1" x14ac:dyDescent="0.25">
      <c r="A613" s="21">
        <v>45351</v>
      </c>
      <c r="B613" s="21">
        <v>45351</v>
      </c>
      <c r="C613" s="22" t="s">
        <v>669</v>
      </c>
      <c r="D613" s="22" t="s">
        <v>670</v>
      </c>
      <c r="E613" s="22" t="s">
        <v>1145</v>
      </c>
      <c r="F613" s="22" t="s">
        <v>625</v>
      </c>
      <c r="G613" s="23">
        <v>9518458</v>
      </c>
      <c r="H613" s="23">
        <v>0</v>
      </c>
      <c r="I613" s="23">
        <v>0</v>
      </c>
      <c r="J613" s="23">
        <v>171118814</v>
      </c>
      <c r="K613" s="22"/>
      <c r="L613" s="22"/>
      <c r="M613" s="22" t="s">
        <v>626</v>
      </c>
      <c r="N613" s="22"/>
      <c r="O613" s="22"/>
      <c r="P613" s="22" t="s">
        <v>529</v>
      </c>
      <c r="S613" s="8" t="s">
        <v>3127</v>
      </c>
      <c r="T613" s="8">
        <f t="shared" si="21"/>
        <v>2</v>
      </c>
      <c r="U613">
        <v>642</v>
      </c>
      <c r="W613" t="s">
        <v>369</v>
      </c>
    </row>
    <row r="614" spans="1:23" hidden="1" x14ac:dyDescent="0.25">
      <c r="A614" s="21">
        <v>45351</v>
      </c>
      <c r="B614" s="21">
        <v>45351</v>
      </c>
      <c r="C614" s="22" t="s">
        <v>669</v>
      </c>
      <c r="D614" s="22" t="s">
        <v>670</v>
      </c>
      <c r="E614" s="22" t="s">
        <v>1145</v>
      </c>
      <c r="F614" s="22" t="s">
        <v>625</v>
      </c>
      <c r="G614" s="23">
        <v>19859178</v>
      </c>
      <c r="H614" s="23">
        <v>0</v>
      </c>
      <c r="I614" s="23">
        <v>0</v>
      </c>
      <c r="J614" s="23">
        <v>151259636</v>
      </c>
      <c r="K614" s="22"/>
      <c r="L614" s="22"/>
      <c r="M614" s="22" t="s">
        <v>626</v>
      </c>
      <c r="N614" s="22"/>
      <c r="O614" s="22"/>
      <c r="P614" s="22" t="s">
        <v>607</v>
      </c>
      <c r="S614" s="8" t="s">
        <v>3127</v>
      </c>
      <c r="T614" s="8">
        <f t="shared" si="21"/>
        <v>2</v>
      </c>
      <c r="U614">
        <v>642</v>
      </c>
      <c r="W614" t="s">
        <v>369</v>
      </c>
    </row>
    <row r="615" spans="1:23" hidden="1" x14ac:dyDescent="0.25">
      <c r="A615" s="21">
        <v>45351</v>
      </c>
      <c r="B615" s="21">
        <v>45351</v>
      </c>
      <c r="C615" s="22" t="s">
        <v>669</v>
      </c>
      <c r="D615" s="22" t="s">
        <v>670</v>
      </c>
      <c r="E615" s="22" t="s">
        <v>1145</v>
      </c>
      <c r="F615" s="22" t="s">
        <v>625</v>
      </c>
      <c r="G615" s="23">
        <v>3097392</v>
      </c>
      <c r="H615" s="23">
        <v>0</v>
      </c>
      <c r="I615" s="23">
        <v>0</v>
      </c>
      <c r="J615" s="23">
        <v>148162244</v>
      </c>
      <c r="K615" s="22"/>
      <c r="L615" s="22"/>
      <c r="M615" s="22" t="s">
        <v>626</v>
      </c>
      <c r="N615" s="22"/>
      <c r="O615" s="22"/>
      <c r="P615" s="22" t="s">
        <v>558</v>
      </c>
      <c r="S615" s="8" t="s">
        <v>3127</v>
      </c>
      <c r="T615" s="8">
        <f t="shared" si="21"/>
        <v>2</v>
      </c>
      <c r="U615">
        <v>642</v>
      </c>
      <c r="W615" t="s">
        <v>369</v>
      </c>
    </row>
    <row r="616" spans="1:23" hidden="1" x14ac:dyDescent="0.25">
      <c r="A616" s="21">
        <v>45351</v>
      </c>
      <c r="B616" s="21">
        <v>45351</v>
      </c>
      <c r="C616" s="22" t="s">
        <v>669</v>
      </c>
      <c r="D616" s="22" t="s">
        <v>670</v>
      </c>
      <c r="E616" s="22" t="s">
        <v>1145</v>
      </c>
      <c r="F616" s="22" t="s">
        <v>625</v>
      </c>
      <c r="G616" s="23">
        <v>505682</v>
      </c>
      <c r="H616" s="23">
        <v>0</v>
      </c>
      <c r="I616" s="23">
        <v>0</v>
      </c>
      <c r="J616" s="23">
        <v>147656562</v>
      </c>
      <c r="K616" s="22"/>
      <c r="L616" s="22"/>
      <c r="M616" s="22" t="s">
        <v>626</v>
      </c>
      <c r="N616" s="22"/>
      <c r="O616" s="22"/>
      <c r="P616" s="22" t="s">
        <v>1335</v>
      </c>
      <c r="S616" s="8" t="s">
        <v>3127</v>
      </c>
      <c r="T616" s="8">
        <f t="shared" si="21"/>
        <v>2</v>
      </c>
      <c r="U616">
        <v>642</v>
      </c>
      <c r="W616" t="s">
        <v>369</v>
      </c>
    </row>
    <row r="617" spans="1:23" hidden="1" x14ac:dyDescent="0.25">
      <c r="A617" s="21">
        <v>45351</v>
      </c>
      <c r="B617" s="21">
        <v>45351</v>
      </c>
      <c r="C617" s="22" t="s">
        <v>669</v>
      </c>
      <c r="D617" s="22" t="s">
        <v>670</v>
      </c>
      <c r="E617" s="22" t="s">
        <v>1145</v>
      </c>
      <c r="F617" s="22" t="s">
        <v>625</v>
      </c>
      <c r="G617" s="23">
        <v>1560606</v>
      </c>
      <c r="H617" s="23">
        <v>0</v>
      </c>
      <c r="I617" s="23">
        <v>0</v>
      </c>
      <c r="J617" s="23">
        <v>146095956</v>
      </c>
      <c r="K617" s="22"/>
      <c r="L617" s="22"/>
      <c r="M617" s="22" t="s">
        <v>626</v>
      </c>
      <c r="N617" s="22"/>
      <c r="O617" s="22"/>
      <c r="P617" s="22" t="s">
        <v>1336</v>
      </c>
      <c r="S617" s="8" t="s">
        <v>3127</v>
      </c>
      <c r="T617" s="8">
        <f t="shared" si="21"/>
        <v>2</v>
      </c>
      <c r="U617">
        <v>642</v>
      </c>
      <c r="W617" t="s">
        <v>369</v>
      </c>
    </row>
    <row r="618" spans="1:23" hidden="1" x14ac:dyDescent="0.25">
      <c r="A618" s="21">
        <v>45351</v>
      </c>
      <c r="B618" s="21">
        <v>45351</v>
      </c>
      <c r="C618" s="22" t="s">
        <v>669</v>
      </c>
      <c r="D618" s="22" t="s">
        <v>670</v>
      </c>
      <c r="E618" s="22" t="s">
        <v>1145</v>
      </c>
      <c r="F618" s="22" t="s">
        <v>625</v>
      </c>
      <c r="G618" s="23">
        <v>4064662</v>
      </c>
      <c r="H618" s="23">
        <v>0</v>
      </c>
      <c r="I618" s="23">
        <v>0</v>
      </c>
      <c r="J618" s="23">
        <v>142031294</v>
      </c>
      <c r="K618" s="22"/>
      <c r="L618" s="22"/>
      <c r="M618" s="22" t="s">
        <v>626</v>
      </c>
      <c r="N618" s="22"/>
      <c r="O618" s="22"/>
      <c r="P618" s="22" t="s">
        <v>1337</v>
      </c>
      <c r="S618" s="8" t="s">
        <v>3127</v>
      </c>
      <c r="T618" s="8">
        <f t="shared" si="21"/>
        <v>2</v>
      </c>
      <c r="U618">
        <v>642</v>
      </c>
      <c r="W618" t="s">
        <v>369</v>
      </c>
    </row>
    <row r="619" spans="1:23" hidden="1" x14ac:dyDescent="0.25">
      <c r="A619" s="21">
        <v>45351</v>
      </c>
      <c r="B619" s="21">
        <v>45351</v>
      </c>
      <c r="C619" s="22" t="s">
        <v>669</v>
      </c>
      <c r="D619" s="22" t="s">
        <v>670</v>
      </c>
      <c r="E619" s="22" t="s">
        <v>1145</v>
      </c>
      <c r="F619" s="22" t="s">
        <v>625</v>
      </c>
      <c r="G619" s="23">
        <v>3382186</v>
      </c>
      <c r="H619" s="23">
        <v>0</v>
      </c>
      <c r="I619" s="23">
        <v>0</v>
      </c>
      <c r="J619" s="23">
        <v>138649108</v>
      </c>
      <c r="K619" s="22"/>
      <c r="L619" s="22"/>
      <c r="M619" s="22" t="s">
        <v>1338</v>
      </c>
      <c r="N619" s="22"/>
      <c r="O619" s="22"/>
      <c r="P619" s="22" t="s">
        <v>529</v>
      </c>
      <c r="S619" s="8" t="s">
        <v>3127</v>
      </c>
      <c r="T619" s="8">
        <f t="shared" si="21"/>
        <v>2</v>
      </c>
      <c r="U619">
        <v>642</v>
      </c>
      <c r="W619" t="s">
        <v>369</v>
      </c>
    </row>
    <row r="620" spans="1:23" hidden="1" x14ac:dyDescent="0.25">
      <c r="A620" s="21">
        <v>45351</v>
      </c>
      <c r="B620" s="21">
        <v>45351</v>
      </c>
      <c r="C620" s="22" t="s">
        <v>669</v>
      </c>
      <c r="D620" s="22" t="s">
        <v>670</v>
      </c>
      <c r="E620" s="22" t="s">
        <v>1145</v>
      </c>
      <c r="F620" s="22" t="s">
        <v>625</v>
      </c>
      <c r="G620" s="23">
        <v>4333720</v>
      </c>
      <c r="H620" s="23">
        <v>0</v>
      </c>
      <c r="I620" s="23">
        <v>0</v>
      </c>
      <c r="J620" s="23">
        <v>134315388</v>
      </c>
      <c r="K620" s="22"/>
      <c r="L620" s="22"/>
      <c r="M620" s="22" t="s">
        <v>626</v>
      </c>
      <c r="N620" s="22"/>
      <c r="O620" s="22"/>
      <c r="P620" s="22" t="s">
        <v>809</v>
      </c>
      <c r="S620" s="8" t="s">
        <v>3127</v>
      </c>
      <c r="T620" s="8">
        <f t="shared" si="21"/>
        <v>2</v>
      </c>
      <c r="U620">
        <v>642</v>
      </c>
      <c r="W620" t="s">
        <v>369</v>
      </c>
    </row>
    <row r="621" spans="1:23" hidden="1" x14ac:dyDescent="0.25">
      <c r="A621" s="21">
        <v>45351</v>
      </c>
      <c r="B621" s="21">
        <v>45351</v>
      </c>
      <c r="C621" s="22" t="s">
        <v>669</v>
      </c>
      <c r="D621" s="22" t="s">
        <v>670</v>
      </c>
      <c r="E621" s="22" t="s">
        <v>1145</v>
      </c>
      <c r="F621" s="22" t="s">
        <v>625</v>
      </c>
      <c r="G621" s="23">
        <v>829545</v>
      </c>
      <c r="H621" s="23">
        <v>0</v>
      </c>
      <c r="I621" s="23">
        <v>0</v>
      </c>
      <c r="J621" s="23">
        <v>133485843</v>
      </c>
      <c r="K621" s="22"/>
      <c r="L621" s="22"/>
      <c r="M621" s="22" t="s">
        <v>626</v>
      </c>
      <c r="N621" s="22"/>
      <c r="O621" s="22"/>
      <c r="P621" s="22" t="s">
        <v>1018</v>
      </c>
      <c r="S621" s="8" t="s">
        <v>3127</v>
      </c>
      <c r="T621" s="8">
        <f t="shared" si="21"/>
        <v>2</v>
      </c>
      <c r="U621">
        <v>642</v>
      </c>
      <c r="W621" t="s">
        <v>369</v>
      </c>
    </row>
    <row r="622" spans="1:23" hidden="1" x14ac:dyDescent="0.25">
      <c r="A622" s="21">
        <v>45351</v>
      </c>
      <c r="B622" s="21">
        <v>45351</v>
      </c>
      <c r="C622" s="22" t="s">
        <v>669</v>
      </c>
      <c r="D622" s="22" t="s">
        <v>670</v>
      </c>
      <c r="E622" s="22" t="s">
        <v>1145</v>
      </c>
      <c r="F622" s="22" t="s">
        <v>625</v>
      </c>
      <c r="G622" s="23">
        <v>795202</v>
      </c>
      <c r="H622" s="23">
        <v>0</v>
      </c>
      <c r="I622" s="23">
        <v>0</v>
      </c>
      <c r="J622" s="23">
        <v>132690641</v>
      </c>
      <c r="K622" s="22"/>
      <c r="L622" s="22"/>
      <c r="M622" s="22" t="s">
        <v>626</v>
      </c>
      <c r="N622" s="22"/>
      <c r="O622" s="22"/>
      <c r="P622" s="22" t="s">
        <v>1292</v>
      </c>
      <c r="S622" s="8" t="s">
        <v>3127</v>
      </c>
      <c r="T622" s="8">
        <f t="shared" si="21"/>
        <v>2</v>
      </c>
      <c r="U622">
        <v>642</v>
      </c>
      <c r="W622" t="s">
        <v>369</v>
      </c>
    </row>
    <row r="623" spans="1:23" hidden="1" x14ac:dyDescent="0.25">
      <c r="A623" s="21">
        <v>45351</v>
      </c>
      <c r="B623" s="21">
        <v>45351</v>
      </c>
      <c r="C623" s="22" t="s">
        <v>669</v>
      </c>
      <c r="D623" s="22" t="s">
        <v>670</v>
      </c>
      <c r="E623" s="22" t="s">
        <v>1145</v>
      </c>
      <c r="F623" s="22" t="s">
        <v>625</v>
      </c>
      <c r="G623" s="23">
        <v>1750734</v>
      </c>
      <c r="H623" s="23">
        <v>0</v>
      </c>
      <c r="I623" s="23">
        <v>0</v>
      </c>
      <c r="J623" s="23">
        <v>130939907</v>
      </c>
      <c r="K623" s="22"/>
      <c r="L623" s="22"/>
      <c r="M623" s="22" t="s">
        <v>626</v>
      </c>
      <c r="N623" s="22"/>
      <c r="O623" s="22"/>
      <c r="P623" s="22" t="s">
        <v>1211</v>
      </c>
      <c r="S623" s="8" t="s">
        <v>3127</v>
      </c>
      <c r="T623" s="8">
        <f t="shared" si="21"/>
        <v>2</v>
      </c>
      <c r="U623">
        <v>642</v>
      </c>
      <c r="W623" t="s">
        <v>369</v>
      </c>
    </row>
    <row r="624" spans="1:23" hidden="1" x14ac:dyDescent="0.25">
      <c r="A624" s="21">
        <v>45351</v>
      </c>
      <c r="B624" s="21">
        <v>45351</v>
      </c>
      <c r="C624" s="22" t="s">
        <v>669</v>
      </c>
      <c r="D624" s="22" t="s">
        <v>670</v>
      </c>
      <c r="E624" s="22" t="s">
        <v>1145</v>
      </c>
      <c r="F624" s="22" t="s">
        <v>625</v>
      </c>
      <c r="G624" s="23">
        <v>6914903</v>
      </c>
      <c r="H624" s="23">
        <v>0</v>
      </c>
      <c r="I624" s="23">
        <v>0</v>
      </c>
      <c r="J624" s="23">
        <v>124025004</v>
      </c>
      <c r="K624" s="22"/>
      <c r="L624" s="22"/>
      <c r="M624" s="22" t="s">
        <v>626</v>
      </c>
      <c r="N624" s="22"/>
      <c r="O624" s="22"/>
      <c r="P624" s="22" t="s">
        <v>1339</v>
      </c>
      <c r="S624" s="8" t="s">
        <v>3127</v>
      </c>
      <c r="T624" s="8">
        <f t="shared" si="21"/>
        <v>2</v>
      </c>
      <c r="U624">
        <v>642</v>
      </c>
      <c r="W624" t="s">
        <v>369</v>
      </c>
    </row>
    <row r="625" spans="1:23" hidden="1" x14ac:dyDescent="0.25">
      <c r="A625" s="21">
        <v>45351</v>
      </c>
      <c r="B625" s="21">
        <v>45351</v>
      </c>
      <c r="C625" s="22" t="s">
        <v>669</v>
      </c>
      <c r="D625" s="22" t="s">
        <v>670</v>
      </c>
      <c r="E625" s="22" t="s">
        <v>1145</v>
      </c>
      <c r="F625" s="22" t="s">
        <v>625</v>
      </c>
      <c r="G625" s="23">
        <v>395833</v>
      </c>
      <c r="H625" s="23">
        <v>0</v>
      </c>
      <c r="I625" s="23">
        <v>0</v>
      </c>
      <c r="J625" s="23">
        <v>123629171</v>
      </c>
      <c r="K625" s="22"/>
      <c r="L625" s="22"/>
      <c r="M625" s="22" t="s">
        <v>626</v>
      </c>
      <c r="N625" s="22"/>
      <c r="O625" s="22"/>
      <c r="P625" s="22" t="s">
        <v>627</v>
      </c>
      <c r="S625" s="8" t="s">
        <v>3127</v>
      </c>
      <c r="T625" s="8">
        <f t="shared" si="21"/>
        <v>2</v>
      </c>
      <c r="U625">
        <v>642</v>
      </c>
      <c r="W625" t="s">
        <v>369</v>
      </c>
    </row>
    <row r="626" spans="1:23" hidden="1" x14ac:dyDescent="0.25">
      <c r="A626" s="21">
        <v>45351</v>
      </c>
      <c r="B626" s="21">
        <v>45351</v>
      </c>
      <c r="C626" s="22" t="s">
        <v>669</v>
      </c>
      <c r="D626" s="22" t="s">
        <v>670</v>
      </c>
      <c r="E626" s="22" t="s">
        <v>1145</v>
      </c>
      <c r="F626" s="22" t="s">
        <v>625</v>
      </c>
      <c r="G626" s="23">
        <v>14773</v>
      </c>
      <c r="H626" s="23">
        <v>0</v>
      </c>
      <c r="I626" s="23">
        <v>0</v>
      </c>
      <c r="J626" s="23">
        <v>123614398</v>
      </c>
      <c r="K626" s="22"/>
      <c r="L626" s="22"/>
      <c r="M626" s="22" t="s">
        <v>626</v>
      </c>
      <c r="N626" s="22"/>
      <c r="O626" s="22"/>
      <c r="P626" s="22" t="s">
        <v>1340</v>
      </c>
      <c r="S626" s="8" t="s">
        <v>3127</v>
      </c>
      <c r="T626" s="8">
        <f t="shared" si="21"/>
        <v>2</v>
      </c>
      <c r="U626">
        <v>642</v>
      </c>
      <c r="W626" t="s">
        <v>369</v>
      </c>
    </row>
    <row r="627" spans="1:23" hidden="1" x14ac:dyDescent="0.25">
      <c r="A627" s="21">
        <v>45351</v>
      </c>
      <c r="B627" s="21">
        <v>45351</v>
      </c>
      <c r="C627" s="22" t="s">
        <v>671</v>
      </c>
      <c r="D627" s="22" t="s">
        <v>672</v>
      </c>
      <c r="E627" s="22" t="s">
        <v>1145</v>
      </c>
      <c r="F627" s="22" t="s">
        <v>625</v>
      </c>
      <c r="G627" s="23">
        <v>3969444</v>
      </c>
      <c r="H627" s="23">
        <v>0</v>
      </c>
      <c r="I627" s="23">
        <v>0</v>
      </c>
      <c r="J627" s="23">
        <v>119644954</v>
      </c>
      <c r="K627" s="22"/>
      <c r="L627" s="22"/>
      <c r="M627" s="22" t="s">
        <v>1343</v>
      </c>
      <c r="N627" s="22"/>
      <c r="O627" s="22"/>
      <c r="P627" s="22"/>
      <c r="S627" s="8" t="s">
        <v>3127</v>
      </c>
      <c r="T627" s="8">
        <f t="shared" si="21"/>
        <v>2</v>
      </c>
      <c r="U627">
        <v>642</v>
      </c>
      <c r="W627" t="s">
        <v>369</v>
      </c>
    </row>
    <row r="628" spans="1:23" hidden="1" x14ac:dyDescent="0.25">
      <c r="A628" s="21">
        <v>45351</v>
      </c>
      <c r="B628" s="21">
        <v>45351</v>
      </c>
      <c r="C628" s="22" t="s">
        <v>671</v>
      </c>
      <c r="D628" s="22" t="s">
        <v>672</v>
      </c>
      <c r="E628" s="22" t="s">
        <v>1145</v>
      </c>
      <c r="F628" s="22" t="s">
        <v>625</v>
      </c>
      <c r="G628" s="23">
        <v>70833</v>
      </c>
      <c r="H628" s="23">
        <v>0</v>
      </c>
      <c r="I628" s="23">
        <v>0</v>
      </c>
      <c r="J628" s="23">
        <v>119574121</v>
      </c>
      <c r="K628" s="22"/>
      <c r="L628" s="22"/>
      <c r="M628" s="22" t="s">
        <v>1216</v>
      </c>
      <c r="N628" s="22"/>
      <c r="O628" s="22"/>
      <c r="P628" s="22"/>
      <c r="S628" s="8" t="s">
        <v>3127</v>
      </c>
      <c r="T628" s="8">
        <f t="shared" si="21"/>
        <v>2</v>
      </c>
      <c r="U628">
        <v>642</v>
      </c>
      <c r="W628" t="s">
        <v>369</v>
      </c>
    </row>
    <row r="629" spans="1:23" hidden="1" x14ac:dyDescent="0.25">
      <c r="A629" s="21">
        <v>45351</v>
      </c>
      <c r="B629" s="21">
        <v>45351</v>
      </c>
      <c r="C629" s="22" t="s">
        <v>671</v>
      </c>
      <c r="D629" s="22" t="s">
        <v>672</v>
      </c>
      <c r="E629" s="22" t="s">
        <v>1145</v>
      </c>
      <c r="F629" s="22" t="s">
        <v>625</v>
      </c>
      <c r="G629" s="23">
        <v>9521</v>
      </c>
      <c r="H629" s="23">
        <v>0</v>
      </c>
      <c r="I629" s="23">
        <v>0</v>
      </c>
      <c r="J629" s="23">
        <v>119564600</v>
      </c>
      <c r="K629" s="22"/>
      <c r="L629" s="22"/>
      <c r="M629" s="22" t="s">
        <v>1243</v>
      </c>
      <c r="N629" s="22"/>
      <c r="O629" s="22"/>
      <c r="P629" s="22"/>
      <c r="S629" s="8" t="s">
        <v>3127</v>
      </c>
      <c r="T629" s="8">
        <f t="shared" si="21"/>
        <v>2</v>
      </c>
      <c r="U629">
        <v>642</v>
      </c>
      <c r="W629" t="s">
        <v>369</v>
      </c>
    </row>
    <row r="630" spans="1:23" hidden="1" x14ac:dyDescent="0.25">
      <c r="A630" s="21">
        <v>45351</v>
      </c>
      <c r="B630" s="21">
        <v>45351</v>
      </c>
      <c r="C630" s="22" t="s">
        <v>671</v>
      </c>
      <c r="D630" s="22" t="s">
        <v>672</v>
      </c>
      <c r="E630" s="22" t="s">
        <v>1145</v>
      </c>
      <c r="F630" s="22" t="s">
        <v>625</v>
      </c>
      <c r="G630" s="23">
        <v>2980000</v>
      </c>
      <c r="H630" s="23">
        <v>0</v>
      </c>
      <c r="I630" s="23">
        <v>0</v>
      </c>
      <c r="J630" s="23">
        <v>116584600</v>
      </c>
      <c r="K630" s="22"/>
      <c r="L630" s="22"/>
      <c r="M630" s="22" t="s">
        <v>626</v>
      </c>
      <c r="N630" s="22"/>
      <c r="O630" s="22"/>
      <c r="P630" s="22"/>
      <c r="S630" s="8" t="s">
        <v>3127</v>
      </c>
      <c r="T630" s="8">
        <f t="shared" si="21"/>
        <v>2</v>
      </c>
      <c r="U630">
        <v>642</v>
      </c>
      <c r="W630" t="s">
        <v>369</v>
      </c>
    </row>
    <row r="631" spans="1:23" hidden="1" x14ac:dyDescent="0.25">
      <c r="A631" s="21">
        <v>45351</v>
      </c>
      <c r="B631" s="21">
        <v>45351</v>
      </c>
      <c r="C631" s="22" t="s">
        <v>671</v>
      </c>
      <c r="D631" s="22" t="s">
        <v>672</v>
      </c>
      <c r="E631" s="22" t="s">
        <v>1145</v>
      </c>
      <c r="F631" s="22" t="s">
        <v>625</v>
      </c>
      <c r="G631" s="23">
        <v>23810</v>
      </c>
      <c r="H631" s="23">
        <v>0</v>
      </c>
      <c r="I631" s="23">
        <v>0</v>
      </c>
      <c r="J631" s="23">
        <v>116560790</v>
      </c>
      <c r="K631" s="22"/>
      <c r="L631" s="22"/>
      <c r="M631" s="22" t="s">
        <v>626</v>
      </c>
      <c r="N631" s="22"/>
      <c r="O631" s="22"/>
      <c r="P631" s="22" t="s">
        <v>1342</v>
      </c>
      <c r="S631" s="8" t="s">
        <v>3127</v>
      </c>
      <c r="T631" s="8">
        <f t="shared" si="21"/>
        <v>2</v>
      </c>
      <c r="U631">
        <v>642</v>
      </c>
      <c r="W631" t="s">
        <v>369</v>
      </c>
    </row>
    <row r="632" spans="1:23" hidden="1" x14ac:dyDescent="0.25">
      <c r="A632" s="21">
        <v>45351</v>
      </c>
      <c r="B632" s="21">
        <v>45351</v>
      </c>
      <c r="C632" s="22" t="s">
        <v>671</v>
      </c>
      <c r="D632" s="22" t="s">
        <v>672</v>
      </c>
      <c r="E632" s="22" t="s">
        <v>1145</v>
      </c>
      <c r="F632" s="22" t="s">
        <v>625</v>
      </c>
      <c r="G632" s="23">
        <v>15000000</v>
      </c>
      <c r="H632" s="23">
        <v>0</v>
      </c>
      <c r="I632" s="23">
        <v>0</v>
      </c>
      <c r="J632" s="23">
        <v>101560790</v>
      </c>
      <c r="K632" s="22"/>
      <c r="L632" s="22"/>
      <c r="M632" s="22" t="s">
        <v>1285</v>
      </c>
      <c r="N632" s="22"/>
      <c r="O632" s="22"/>
      <c r="P632" s="22" t="s">
        <v>558</v>
      </c>
      <c r="S632" s="8" t="s">
        <v>3127</v>
      </c>
      <c r="T632" s="8">
        <f t="shared" si="21"/>
        <v>2</v>
      </c>
      <c r="U632">
        <v>642</v>
      </c>
      <c r="W632" t="s">
        <v>369</v>
      </c>
    </row>
    <row r="633" spans="1:23" hidden="1" x14ac:dyDescent="0.25">
      <c r="A633" s="21">
        <v>45351</v>
      </c>
      <c r="B633" s="21">
        <v>45351</v>
      </c>
      <c r="C633" s="22" t="s">
        <v>671</v>
      </c>
      <c r="D633" s="22" t="s">
        <v>672</v>
      </c>
      <c r="E633" s="22" t="s">
        <v>1145</v>
      </c>
      <c r="F633" s="22" t="s">
        <v>625</v>
      </c>
      <c r="G633" s="23">
        <v>965515</v>
      </c>
      <c r="H633" s="23">
        <v>0</v>
      </c>
      <c r="I633" s="23">
        <v>0</v>
      </c>
      <c r="J633" s="23">
        <v>100595275</v>
      </c>
      <c r="K633" s="22"/>
      <c r="L633" s="22"/>
      <c r="M633" s="22" t="s">
        <v>1243</v>
      </c>
      <c r="N633" s="22"/>
      <c r="O633" s="22"/>
      <c r="P633" s="22" t="s">
        <v>1344</v>
      </c>
      <c r="S633" s="8" t="s">
        <v>3127</v>
      </c>
      <c r="T633" s="8">
        <f t="shared" si="21"/>
        <v>2</v>
      </c>
      <c r="U633">
        <v>642</v>
      </c>
      <c r="W633" t="s">
        <v>369</v>
      </c>
    </row>
    <row r="634" spans="1:23" hidden="1" x14ac:dyDescent="0.25">
      <c r="A634" s="21">
        <v>45351</v>
      </c>
      <c r="B634" s="21">
        <v>45351</v>
      </c>
      <c r="C634" s="22" t="s">
        <v>671</v>
      </c>
      <c r="D634" s="22" t="s">
        <v>672</v>
      </c>
      <c r="E634" s="22" t="s">
        <v>1145</v>
      </c>
      <c r="F634" s="22" t="s">
        <v>625</v>
      </c>
      <c r="G634" s="23">
        <v>179439</v>
      </c>
      <c r="H634" s="23">
        <v>0</v>
      </c>
      <c r="I634" s="23">
        <v>0</v>
      </c>
      <c r="J634" s="23">
        <v>100415836</v>
      </c>
      <c r="K634" s="22"/>
      <c r="L634" s="22"/>
      <c r="M634" s="22" t="s">
        <v>1216</v>
      </c>
      <c r="N634" s="22"/>
      <c r="O634" s="22"/>
      <c r="P634" s="22" t="s">
        <v>529</v>
      </c>
      <c r="S634" s="8" t="s">
        <v>3127</v>
      </c>
      <c r="T634" s="8">
        <f t="shared" si="21"/>
        <v>2</v>
      </c>
      <c r="U634">
        <v>642</v>
      </c>
      <c r="W634" t="s">
        <v>369</v>
      </c>
    </row>
    <row r="635" spans="1:23" hidden="1" x14ac:dyDescent="0.25">
      <c r="A635" s="21">
        <v>45351</v>
      </c>
      <c r="B635" s="21">
        <v>45351</v>
      </c>
      <c r="C635" s="22" t="s">
        <v>671</v>
      </c>
      <c r="D635" s="22" t="s">
        <v>672</v>
      </c>
      <c r="E635" s="22" t="s">
        <v>1145</v>
      </c>
      <c r="F635" s="22" t="s">
        <v>625</v>
      </c>
      <c r="G635" s="23">
        <v>96601636</v>
      </c>
      <c r="H635" s="23">
        <v>0</v>
      </c>
      <c r="I635" s="23">
        <v>0</v>
      </c>
      <c r="J635" s="23">
        <v>3814200</v>
      </c>
      <c r="K635" s="22"/>
      <c r="L635" s="22"/>
      <c r="M635" s="22" t="s">
        <v>1285</v>
      </c>
      <c r="N635" s="22"/>
      <c r="O635" s="22"/>
      <c r="P635" s="22" t="s">
        <v>529</v>
      </c>
      <c r="S635" s="22" t="s">
        <v>3130</v>
      </c>
      <c r="T635" s="8">
        <f t="shared" si="21"/>
        <v>2</v>
      </c>
      <c r="U635">
        <v>642</v>
      </c>
      <c r="W635" t="s">
        <v>369</v>
      </c>
    </row>
    <row r="636" spans="1:23" hidden="1" x14ac:dyDescent="0.25">
      <c r="A636" s="21">
        <v>45351</v>
      </c>
      <c r="B636" s="21">
        <v>45351</v>
      </c>
      <c r="C636" s="22" t="s">
        <v>671</v>
      </c>
      <c r="D636" s="22" t="s">
        <v>672</v>
      </c>
      <c r="E636" s="22" t="s">
        <v>1145</v>
      </c>
      <c r="F636" s="22" t="s">
        <v>625</v>
      </c>
      <c r="G636" s="23">
        <v>834000</v>
      </c>
      <c r="H636" s="23">
        <v>0</v>
      </c>
      <c r="I636" s="23">
        <v>0</v>
      </c>
      <c r="J636" s="23">
        <v>2980200</v>
      </c>
      <c r="K636" s="22"/>
      <c r="L636" s="22"/>
      <c r="M636" s="22" t="s">
        <v>1243</v>
      </c>
      <c r="N636" s="22"/>
      <c r="O636" s="22"/>
      <c r="P636" s="22" t="s">
        <v>529</v>
      </c>
      <c r="S636" s="8" t="s">
        <v>3127</v>
      </c>
      <c r="T636" s="8">
        <f t="shared" si="21"/>
        <v>2</v>
      </c>
      <c r="U636">
        <v>642</v>
      </c>
      <c r="W636" t="s">
        <v>369</v>
      </c>
    </row>
    <row r="637" spans="1:23" hidden="1" x14ac:dyDescent="0.25">
      <c r="A637" s="21">
        <v>45351</v>
      </c>
      <c r="B637" s="21">
        <v>45351</v>
      </c>
      <c r="C637" s="22" t="s">
        <v>671</v>
      </c>
      <c r="D637" s="22" t="s">
        <v>672</v>
      </c>
      <c r="E637" s="22" t="s">
        <v>1145</v>
      </c>
      <c r="F637" s="22" t="s">
        <v>625</v>
      </c>
      <c r="G637" s="23">
        <v>3000000</v>
      </c>
      <c r="H637" s="23">
        <v>0</v>
      </c>
      <c r="I637" s="23">
        <v>19800</v>
      </c>
      <c r="J637" s="23">
        <v>0</v>
      </c>
      <c r="K637" s="22"/>
      <c r="L637" s="22"/>
      <c r="M637" s="22" t="s">
        <v>1243</v>
      </c>
      <c r="N637" s="22"/>
      <c r="O637" s="22"/>
      <c r="P637" s="22" t="s">
        <v>529</v>
      </c>
      <c r="S637" s="8" t="s">
        <v>3127</v>
      </c>
      <c r="T637" s="8">
        <f t="shared" si="21"/>
        <v>2</v>
      </c>
      <c r="U637">
        <v>642</v>
      </c>
      <c r="W637" t="s">
        <v>369</v>
      </c>
    </row>
    <row r="638" spans="1:23" hidden="1" x14ac:dyDescent="0.25">
      <c r="A638" s="21">
        <v>45352</v>
      </c>
      <c r="B638" s="21">
        <v>45352</v>
      </c>
      <c r="C638" s="22" t="s">
        <v>1495</v>
      </c>
      <c r="D638" s="22" t="s">
        <v>1496</v>
      </c>
      <c r="E638" s="22" t="s">
        <v>1145</v>
      </c>
      <c r="F638" s="22" t="s">
        <v>549</v>
      </c>
      <c r="G638" s="23">
        <v>350000</v>
      </c>
      <c r="H638" s="23">
        <v>0</v>
      </c>
      <c r="I638" s="23">
        <v>369800</v>
      </c>
      <c r="J638" s="23">
        <v>0</v>
      </c>
      <c r="K638" s="22" t="s">
        <v>1497</v>
      </c>
      <c r="L638" s="22" t="s">
        <v>1498</v>
      </c>
      <c r="M638" s="22" t="s">
        <v>1216</v>
      </c>
      <c r="N638" s="22"/>
      <c r="O638" s="22"/>
      <c r="P638" s="22"/>
      <c r="S638" s="32" t="s">
        <v>3126</v>
      </c>
      <c r="T638" s="8">
        <f t="shared" si="21"/>
        <v>3</v>
      </c>
      <c r="U638">
        <v>642</v>
      </c>
      <c r="W638" t="s">
        <v>369</v>
      </c>
    </row>
    <row r="639" spans="1:23" hidden="1" x14ac:dyDescent="0.25">
      <c r="A639" s="21">
        <v>45352</v>
      </c>
      <c r="B639" s="21">
        <v>45352</v>
      </c>
      <c r="C639" s="22" t="s">
        <v>1495</v>
      </c>
      <c r="D639" s="22" t="s">
        <v>1499</v>
      </c>
      <c r="E639" s="22" t="s">
        <v>1145</v>
      </c>
      <c r="F639" s="22" t="s">
        <v>549</v>
      </c>
      <c r="G639" s="23">
        <v>100000</v>
      </c>
      <c r="H639" s="23">
        <v>0</v>
      </c>
      <c r="I639" s="23">
        <v>469800</v>
      </c>
      <c r="J639" s="23">
        <v>0</v>
      </c>
      <c r="K639" s="22" t="s">
        <v>1497</v>
      </c>
      <c r="L639" s="22" t="s">
        <v>1498</v>
      </c>
      <c r="M639" s="22" t="s">
        <v>1216</v>
      </c>
      <c r="N639" s="22"/>
      <c r="O639" s="22"/>
      <c r="P639" s="22"/>
      <c r="S639" s="32" t="s">
        <v>3126</v>
      </c>
      <c r="T639" s="8">
        <f t="shared" si="21"/>
        <v>3</v>
      </c>
      <c r="U639">
        <v>642</v>
      </c>
      <c r="W639" t="s">
        <v>369</v>
      </c>
    </row>
    <row r="640" spans="1:23" hidden="1" x14ac:dyDescent="0.25">
      <c r="A640" s="21">
        <v>45352</v>
      </c>
      <c r="B640" s="21">
        <v>45352</v>
      </c>
      <c r="C640" s="22" t="s">
        <v>1500</v>
      </c>
      <c r="D640" s="22" t="s">
        <v>1501</v>
      </c>
      <c r="E640" s="22" t="s">
        <v>1145</v>
      </c>
      <c r="F640" s="22" t="s">
        <v>625</v>
      </c>
      <c r="G640" s="23">
        <v>1704550</v>
      </c>
      <c r="H640" s="23">
        <v>0</v>
      </c>
      <c r="I640" s="23">
        <v>2174350</v>
      </c>
      <c r="J640" s="23">
        <v>0</v>
      </c>
      <c r="K640" s="22"/>
      <c r="L640" s="22"/>
      <c r="M640" s="22" t="s">
        <v>626</v>
      </c>
      <c r="N640" s="22"/>
      <c r="O640" s="22"/>
      <c r="P640" s="22"/>
      <c r="S640" s="8" t="s">
        <v>3127</v>
      </c>
      <c r="T640" s="8">
        <f t="shared" si="21"/>
        <v>3</v>
      </c>
      <c r="U640">
        <v>642</v>
      </c>
      <c r="W640" t="s">
        <v>369</v>
      </c>
    </row>
    <row r="641" spans="1:23" hidden="1" x14ac:dyDescent="0.25">
      <c r="A641" s="21">
        <v>45352</v>
      </c>
      <c r="B641" s="21">
        <v>45352</v>
      </c>
      <c r="C641" s="22" t="s">
        <v>1502</v>
      </c>
      <c r="D641" s="22" t="s">
        <v>1503</v>
      </c>
      <c r="E641" s="22" t="s">
        <v>1145</v>
      </c>
      <c r="F641" s="22" t="s">
        <v>635</v>
      </c>
      <c r="G641" s="23">
        <v>3903704</v>
      </c>
      <c r="H641" s="23">
        <v>0</v>
      </c>
      <c r="I641" s="23">
        <v>6078054</v>
      </c>
      <c r="J641" s="23">
        <v>0</v>
      </c>
      <c r="K641" s="22" t="s">
        <v>1437</v>
      </c>
      <c r="L641" s="22" t="s">
        <v>1438</v>
      </c>
      <c r="M641" s="22" t="s">
        <v>1269</v>
      </c>
      <c r="N641" s="22"/>
      <c r="O641" s="22"/>
      <c r="P641" s="22" t="s">
        <v>529</v>
      </c>
      <c r="S641" s="32" t="s">
        <v>3141</v>
      </c>
      <c r="T641" s="8">
        <f t="shared" si="21"/>
        <v>3</v>
      </c>
      <c r="U641">
        <v>642</v>
      </c>
      <c r="W641" t="s">
        <v>369</v>
      </c>
    </row>
    <row r="642" spans="1:23" hidden="1" x14ac:dyDescent="0.25">
      <c r="A642" s="21">
        <v>45352</v>
      </c>
      <c r="B642" s="21">
        <v>45352</v>
      </c>
      <c r="C642" s="22" t="s">
        <v>1504</v>
      </c>
      <c r="D642" s="22" t="s">
        <v>1505</v>
      </c>
      <c r="E642" s="22" t="s">
        <v>1145</v>
      </c>
      <c r="F642" s="22" t="s">
        <v>635</v>
      </c>
      <c r="G642" s="23">
        <v>280000</v>
      </c>
      <c r="H642" s="23">
        <v>0</v>
      </c>
      <c r="I642" s="23">
        <v>6358054</v>
      </c>
      <c r="J642" s="23">
        <v>0</v>
      </c>
      <c r="K642" s="22"/>
      <c r="L642" s="22"/>
      <c r="M642" s="22" t="s">
        <v>1216</v>
      </c>
      <c r="N642" s="22"/>
      <c r="O642" s="22"/>
      <c r="P642" s="22" t="s">
        <v>529</v>
      </c>
      <c r="S642" s="32" t="s">
        <v>3126</v>
      </c>
      <c r="T642" s="8">
        <f t="shared" si="21"/>
        <v>3</v>
      </c>
      <c r="U642">
        <v>642</v>
      </c>
      <c r="W642" t="s">
        <v>369</v>
      </c>
    </row>
    <row r="643" spans="1:23" hidden="1" x14ac:dyDescent="0.25">
      <c r="A643" s="21">
        <v>45352</v>
      </c>
      <c r="B643" s="21">
        <v>45352</v>
      </c>
      <c r="C643" s="22" t="s">
        <v>1506</v>
      </c>
      <c r="D643" s="22" t="s">
        <v>1507</v>
      </c>
      <c r="E643" s="22" t="s">
        <v>1145</v>
      </c>
      <c r="F643" s="22" t="s">
        <v>635</v>
      </c>
      <c r="G643" s="23">
        <v>2372348</v>
      </c>
      <c r="H643" s="23">
        <v>0</v>
      </c>
      <c r="I643" s="23">
        <v>8730402</v>
      </c>
      <c r="J643" s="23">
        <v>0</v>
      </c>
      <c r="K643" s="22"/>
      <c r="L643" s="22"/>
      <c r="M643" s="22" t="s">
        <v>1243</v>
      </c>
      <c r="N643" s="22"/>
      <c r="O643" s="22"/>
      <c r="P643" s="22" t="s">
        <v>529</v>
      </c>
      <c r="S643" s="32" t="s">
        <v>3142</v>
      </c>
      <c r="T643" s="8">
        <f t="shared" si="21"/>
        <v>3</v>
      </c>
      <c r="U643">
        <v>642</v>
      </c>
      <c r="W643" t="s">
        <v>369</v>
      </c>
    </row>
    <row r="644" spans="1:23" hidden="1" x14ac:dyDescent="0.25">
      <c r="A644" s="21">
        <v>45352</v>
      </c>
      <c r="B644" s="21">
        <v>45352</v>
      </c>
      <c r="C644" s="22" t="s">
        <v>1508</v>
      </c>
      <c r="D644" s="22" t="s">
        <v>1242</v>
      </c>
      <c r="E644" s="22" t="s">
        <v>1145</v>
      </c>
      <c r="F644" s="22" t="s">
        <v>635</v>
      </c>
      <c r="G644" s="23">
        <v>40000</v>
      </c>
      <c r="H644" s="23">
        <v>0</v>
      </c>
      <c r="I644" s="23">
        <v>8770402</v>
      </c>
      <c r="J644" s="23">
        <v>0</v>
      </c>
      <c r="K644" s="22"/>
      <c r="L644" s="22"/>
      <c r="M644" s="22" t="s">
        <v>1243</v>
      </c>
      <c r="N644" s="22"/>
      <c r="O644" s="22"/>
      <c r="P644" s="22" t="s">
        <v>529</v>
      </c>
      <c r="S644" s="32" t="s">
        <v>3142</v>
      </c>
      <c r="T644" s="8">
        <f t="shared" si="21"/>
        <v>3</v>
      </c>
      <c r="U644">
        <v>642</v>
      </c>
      <c r="W644" t="s">
        <v>369</v>
      </c>
    </row>
    <row r="645" spans="1:23" hidden="1" x14ac:dyDescent="0.25">
      <c r="A645" s="21">
        <v>45352</v>
      </c>
      <c r="B645" s="21">
        <v>45352</v>
      </c>
      <c r="C645" s="22" t="s">
        <v>1508</v>
      </c>
      <c r="D645" s="22" t="s">
        <v>1509</v>
      </c>
      <c r="E645" s="22" t="s">
        <v>1145</v>
      </c>
      <c r="F645" s="22" t="s">
        <v>635</v>
      </c>
      <c r="G645" s="23">
        <v>913364</v>
      </c>
      <c r="H645" s="23">
        <v>0</v>
      </c>
      <c r="I645" s="23">
        <v>9683766</v>
      </c>
      <c r="J645" s="23">
        <v>0</v>
      </c>
      <c r="K645" s="22"/>
      <c r="L645" s="22"/>
      <c r="M645" s="22" t="s">
        <v>1243</v>
      </c>
      <c r="N645" s="22"/>
      <c r="O645" s="22"/>
      <c r="P645" s="22" t="s">
        <v>529</v>
      </c>
      <c r="S645" s="32" t="s">
        <v>3142</v>
      </c>
      <c r="T645" s="8">
        <f t="shared" ref="T645:T708" si="22">+MONTH(A645)</f>
        <v>3</v>
      </c>
      <c r="U645">
        <v>642</v>
      </c>
      <c r="W645" t="s">
        <v>369</v>
      </c>
    </row>
    <row r="646" spans="1:23" hidden="1" x14ac:dyDescent="0.25">
      <c r="A646" s="21">
        <v>45352</v>
      </c>
      <c r="B646" s="21">
        <v>45352</v>
      </c>
      <c r="C646" s="22" t="s">
        <v>1508</v>
      </c>
      <c r="D646" s="22" t="s">
        <v>1244</v>
      </c>
      <c r="E646" s="22" t="s">
        <v>1145</v>
      </c>
      <c r="F646" s="22" t="s">
        <v>635</v>
      </c>
      <c r="G646" s="23">
        <v>948648</v>
      </c>
      <c r="H646" s="23">
        <v>0</v>
      </c>
      <c r="I646" s="23">
        <v>10632414</v>
      </c>
      <c r="J646" s="23">
        <v>0</v>
      </c>
      <c r="K646" s="22"/>
      <c r="L646" s="22"/>
      <c r="M646" s="22" t="s">
        <v>1243</v>
      </c>
      <c r="N646" s="22"/>
      <c r="O646" s="22"/>
      <c r="P646" s="22" t="s">
        <v>529</v>
      </c>
      <c r="S646" s="32" t="s">
        <v>3142</v>
      </c>
      <c r="T646" s="8">
        <f t="shared" si="22"/>
        <v>3</v>
      </c>
      <c r="U646">
        <v>642</v>
      </c>
      <c r="W646" t="s">
        <v>369</v>
      </c>
    </row>
    <row r="647" spans="1:23" hidden="1" x14ac:dyDescent="0.25">
      <c r="A647" s="21">
        <v>45352</v>
      </c>
      <c r="B647" s="21">
        <v>45352</v>
      </c>
      <c r="C647" s="22" t="s">
        <v>1508</v>
      </c>
      <c r="D647" s="22" t="s">
        <v>1247</v>
      </c>
      <c r="E647" s="22" t="s">
        <v>1145</v>
      </c>
      <c r="F647" s="22" t="s">
        <v>635</v>
      </c>
      <c r="G647" s="23">
        <v>915218</v>
      </c>
      <c r="H647" s="23">
        <v>0</v>
      </c>
      <c r="I647" s="23">
        <v>11547632</v>
      </c>
      <c r="J647" s="23">
        <v>0</v>
      </c>
      <c r="K647" s="22"/>
      <c r="L647" s="22"/>
      <c r="M647" s="22" t="s">
        <v>1243</v>
      </c>
      <c r="N647" s="22"/>
      <c r="O647" s="22"/>
      <c r="P647" s="22" t="s">
        <v>529</v>
      </c>
      <c r="S647" s="32" t="s">
        <v>3142</v>
      </c>
      <c r="T647" s="8">
        <f t="shared" si="22"/>
        <v>3</v>
      </c>
      <c r="U647">
        <v>642</v>
      </c>
      <c r="W647" t="s">
        <v>369</v>
      </c>
    </row>
    <row r="648" spans="1:23" hidden="1" x14ac:dyDescent="0.25">
      <c r="A648" s="21">
        <v>45352</v>
      </c>
      <c r="B648" s="21">
        <v>45352</v>
      </c>
      <c r="C648" s="22" t="s">
        <v>1508</v>
      </c>
      <c r="D648" s="22" t="s">
        <v>1247</v>
      </c>
      <c r="E648" s="22" t="s">
        <v>1145</v>
      </c>
      <c r="F648" s="22" t="s">
        <v>635</v>
      </c>
      <c r="G648" s="23">
        <v>648782</v>
      </c>
      <c r="H648" s="23">
        <v>0</v>
      </c>
      <c r="I648" s="23">
        <v>12196414</v>
      </c>
      <c r="J648" s="23">
        <v>0</v>
      </c>
      <c r="K648" s="22"/>
      <c r="L648" s="22"/>
      <c r="M648" s="22" t="s">
        <v>1243</v>
      </c>
      <c r="N648" s="22"/>
      <c r="O648" s="22"/>
      <c r="P648" s="22" t="s">
        <v>529</v>
      </c>
      <c r="S648" s="32" t="s">
        <v>3142</v>
      </c>
      <c r="T648" s="8">
        <f t="shared" si="22"/>
        <v>3</v>
      </c>
      <c r="U648">
        <v>642</v>
      </c>
      <c r="W648" t="s">
        <v>369</v>
      </c>
    </row>
    <row r="649" spans="1:23" hidden="1" x14ac:dyDescent="0.25">
      <c r="A649" s="21">
        <v>45352</v>
      </c>
      <c r="B649" s="21">
        <v>45352</v>
      </c>
      <c r="C649" s="22" t="s">
        <v>1508</v>
      </c>
      <c r="D649" s="22" t="s">
        <v>1245</v>
      </c>
      <c r="E649" s="22" t="s">
        <v>1145</v>
      </c>
      <c r="F649" s="22" t="s">
        <v>635</v>
      </c>
      <c r="G649" s="23">
        <v>500046</v>
      </c>
      <c r="H649" s="23">
        <v>0</v>
      </c>
      <c r="I649" s="23">
        <v>12696460</v>
      </c>
      <c r="J649" s="23">
        <v>0</v>
      </c>
      <c r="K649" s="22"/>
      <c r="L649" s="22"/>
      <c r="M649" s="22" t="s">
        <v>1243</v>
      </c>
      <c r="N649" s="22"/>
      <c r="O649" s="22"/>
      <c r="P649" s="22" t="s">
        <v>529</v>
      </c>
      <c r="S649" s="32" t="s">
        <v>3142</v>
      </c>
      <c r="T649" s="8">
        <f t="shared" si="22"/>
        <v>3</v>
      </c>
      <c r="U649">
        <v>642</v>
      </c>
      <c r="W649" t="s">
        <v>369</v>
      </c>
    </row>
    <row r="650" spans="1:23" hidden="1" x14ac:dyDescent="0.25">
      <c r="A650" s="21">
        <v>45352</v>
      </c>
      <c r="B650" s="21">
        <v>45352</v>
      </c>
      <c r="C650" s="22" t="s">
        <v>1508</v>
      </c>
      <c r="D650" s="22" t="s">
        <v>1245</v>
      </c>
      <c r="E650" s="22" t="s">
        <v>1145</v>
      </c>
      <c r="F650" s="22" t="s">
        <v>635</v>
      </c>
      <c r="G650" s="23">
        <v>917727</v>
      </c>
      <c r="H650" s="23">
        <v>0</v>
      </c>
      <c r="I650" s="23">
        <v>13614187</v>
      </c>
      <c r="J650" s="23">
        <v>0</v>
      </c>
      <c r="K650" s="22"/>
      <c r="L650" s="22"/>
      <c r="M650" s="22" t="s">
        <v>1243</v>
      </c>
      <c r="N650" s="22"/>
      <c r="O650" s="22"/>
      <c r="P650" s="22" t="s">
        <v>529</v>
      </c>
      <c r="S650" s="32" t="s">
        <v>3142</v>
      </c>
      <c r="T650" s="8">
        <f t="shared" si="22"/>
        <v>3</v>
      </c>
      <c r="U650">
        <v>642</v>
      </c>
      <c r="W650" t="s">
        <v>369</v>
      </c>
    </row>
    <row r="651" spans="1:23" hidden="1" x14ac:dyDescent="0.25">
      <c r="A651" s="21">
        <v>45352</v>
      </c>
      <c r="B651" s="21">
        <v>45352</v>
      </c>
      <c r="C651" s="22" t="s">
        <v>1508</v>
      </c>
      <c r="D651" s="22" t="s">
        <v>1248</v>
      </c>
      <c r="E651" s="22" t="s">
        <v>1145</v>
      </c>
      <c r="F651" s="22" t="s">
        <v>635</v>
      </c>
      <c r="G651" s="23">
        <v>532000</v>
      </c>
      <c r="H651" s="23">
        <v>0</v>
      </c>
      <c r="I651" s="23">
        <v>14146187</v>
      </c>
      <c r="J651" s="23">
        <v>0</v>
      </c>
      <c r="K651" s="22"/>
      <c r="L651" s="22"/>
      <c r="M651" s="22" t="s">
        <v>1243</v>
      </c>
      <c r="N651" s="22"/>
      <c r="O651" s="22"/>
      <c r="P651" s="22" t="s">
        <v>529</v>
      </c>
      <c r="S651" s="32" t="s">
        <v>3142</v>
      </c>
      <c r="T651" s="8">
        <f t="shared" si="22"/>
        <v>3</v>
      </c>
      <c r="U651">
        <v>642</v>
      </c>
      <c r="W651" t="s">
        <v>369</v>
      </c>
    </row>
    <row r="652" spans="1:23" hidden="1" x14ac:dyDescent="0.25">
      <c r="A652" s="21">
        <v>45352</v>
      </c>
      <c r="B652" s="21">
        <v>45352</v>
      </c>
      <c r="C652" s="22" t="s">
        <v>1510</v>
      </c>
      <c r="D652" s="22" t="s">
        <v>1511</v>
      </c>
      <c r="E652" s="22" t="s">
        <v>1145</v>
      </c>
      <c r="F652" s="22" t="s">
        <v>532</v>
      </c>
      <c r="G652" s="23">
        <v>900000</v>
      </c>
      <c r="H652" s="23">
        <v>0</v>
      </c>
      <c r="I652" s="23">
        <v>15046187</v>
      </c>
      <c r="J652" s="23">
        <v>0</v>
      </c>
      <c r="K652" s="22" t="s">
        <v>1199</v>
      </c>
      <c r="L652" s="22" t="s">
        <v>1200</v>
      </c>
      <c r="M652" s="22" t="s">
        <v>1216</v>
      </c>
      <c r="N652" s="22"/>
      <c r="O652" s="22"/>
      <c r="P652" s="22" t="s">
        <v>529</v>
      </c>
      <c r="S652" s="32" t="s">
        <v>3126</v>
      </c>
      <c r="T652" s="8">
        <f t="shared" si="22"/>
        <v>3</v>
      </c>
      <c r="U652">
        <v>642</v>
      </c>
      <c r="W652" t="s">
        <v>369</v>
      </c>
    </row>
    <row r="653" spans="1:23" hidden="1" x14ac:dyDescent="0.25">
      <c r="A653" s="21">
        <v>45352</v>
      </c>
      <c r="B653" s="21">
        <v>45352</v>
      </c>
      <c r="C653" s="22" t="s">
        <v>1512</v>
      </c>
      <c r="D653" s="22" t="s">
        <v>1155</v>
      </c>
      <c r="E653" s="22" t="s">
        <v>1145</v>
      </c>
      <c r="F653" s="22" t="s">
        <v>521</v>
      </c>
      <c r="G653" s="23">
        <v>283475</v>
      </c>
      <c r="H653" s="23">
        <v>0</v>
      </c>
      <c r="I653" s="23">
        <v>15329662</v>
      </c>
      <c r="J653" s="23">
        <v>0</v>
      </c>
      <c r="K653" s="22" t="s">
        <v>1156</v>
      </c>
      <c r="L653" s="22" t="s">
        <v>1157</v>
      </c>
      <c r="M653" s="22" t="s">
        <v>524</v>
      </c>
      <c r="N653" s="22"/>
      <c r="O653" s="22"/>
      <c r="P653" s="22"/>
      <c r="S653" s="32" t="s">
        <v>3126</v>
      </c>
      <c r="T653" s="8">
        <f t="shared" si="22"/>
        <v>3</v>
      </c>
      <c r="U653">
        <v>642</v>
      </c>
      <c r="W653" t="s">
        <v>369</v>
      </c>
    </row>
    <row r="654" spans="1:23" hidden="1" x14ac:dyDescent="0.25">
      <c r="A654" s="21">
        <v>45352</v>
      </c>
      <c r="B654" s="21">
        <v>45352</v>
      </c>
      <c r="C654" s="22" t="s">
        <v>1512</v>
      </c>
      <c r="D654" s="22" t="s">
        <v>1158</v>
      </c>
      <c r="E654" s="22" t="s">
        <v>1145</v>
      </c>
      <c r="F654" s="22" t="s">
        <v>521</v>
      </c>
      <c r="G654" s="23">
        <v>8918</v>
      </c>
      <c r="H654" s="23">
        <v>0</v>
      </c>
      <c r="I654" s="23">
        <v>15338580</v>
      </c>
      <c r="J654" s="23">
        <v>0</v>
      </c>
      <c r="K654" s="22" t="s">
        <v>1156</v>
      </c>
      <c r="L654" s="22" t="s">
        <v>1157</v>
      </c>
      <c r="M654" s="22" t="s">
        <v>524</v>
      </c>
      <c r="N654" s="22"/>
      <c r="O654" s="22"/>
      <c r="P654" s="22"/>
      <c r="S654" s="32" t="s">
        <v>3126</v>
      </c>
      <c r="T654" s="8">
        <f t="shared" si="22"/>
        <v>3</v>
      </c>
      <c r="U654">
        <v>642</v>
      </c>
      <c r="W654" t="s">
        <v>369</v>
      </c>
    </row>
    <row r="655" spans="1:23" hidden="1" x14ac:dyDescent="0.25">
      <c r="A655" s="21">
        <v>45353</v>
      </c>
      <c r="B655" s="21">
        <v>45353</v>
      </c>
      <c r="C655" s="22" t="s">
        <v>679</v>
      </c>
      <c r="D655" s="22" t="s">
        <v>526</v>
      </c>
      <c r="E655" s="22" t="s">
        <v>1145</v>
      </c>
      <c r="F655" s="22" t="s">
        <v>521</v>
      </c>
      <c r="G655" s="23">
        <v>620</v>
      </c>
      <c r="H655" s="23">
        <v>0</v>
      </c>
      <c r="I655" s="23">
        <v>15339200</v>
      </c>
      <c r="J655" s="23">
        <v>0</v>
      </c>
      <c r="K655" s="22" t="s">
        <v>527</v>
      </c>
      <c r="L655" s="22" t="s">
        <v>528</v>
      </c>
      <c r="M655" s="22" t="s">
        <v>1159</v>
      </c>
      <c r="N655" s="22"/>
      <c r="O655" s="22"/>
      <c r="P655" s="22" t="s">
        <v>529</v>
      </c>
      <c r="S655" s="32" t="s">
        <v>3126</v>
      </c>
      <c r="T655" s="8">
        <f t="shared" si="22"/>
        <v>3</v>
      </c>
      <c r="U655">
        <v>642</v>
      </c>
      <c r="W655" t="s">
        <v>369</v>
      </c>
    </row>
    <row r="656" spans="1:23" hidden="1" x14ac:dyDescent="0.25">
      <c r="A656" s="21">
        <v>45358</v>
      </c>
      <c r="B656" s="21">
        <v>45349</v>
      </c>
      <c r="C656" s="22" t="s">
        <v>1513</v>
      </c>
      <c r="D656" s="22" t="s">
        <v>1514</v>
      </c>
      <c r="E656" s="22" t="s">
        <v>1145</v>
      </c>
      <c r="F656" s="22" t="s">
        <v>549</v>
      </c>
      <c r="G656" s="23">
        <v>1031551</v>
      </c>
      <c r="H656" s="23">
        <v>0</v>
      </c>
      <c r="I656" s="23">
        <v>16370751</v>
      </c>
      <c r="J656" s="23">
        <v>0</v>
      </c>
      <c r="K656" s="22" t="s">
        <v>1363</v>
      </c>
      <c r="L656" s="22" t="s">
        <v>1364</v>
      </c>
      <c r="M656" s="22" t="s">
        <v>1365</v>
      </c>
      <c r="N656" s="22"/>
      <c r="O656" s="22"/>
      <c r="P656" s="22" t="s">
        <v>529</v>
      </c>
      <c r="S656" s="32" t="s">
        <v>3126</v>
      </c>
      <c r="T656" s="8">
        <f t="shared" si="22"/>
        <v>3</v>
      </c>
      <c r="U656">
        <v>642</v>
      </c>
      <c r="W656" t="s">
        <v>369</v>
      </c>
    </row>
    <row r="657" spans="1:23" hidden="1" x14ac:dyDescent="0.25">
      <c r="A657" s="21">
        <v>45358</v>
      </c>
      <c r="B657" s="21">
        <v>45351</v>
      </c>
      <c r="C657" s="22" t="s">
        <v>1515</v>
      </c>
      <c r="D657" s="22" t="s">
        <v>1516</v>
      </c>
      <c r="E657" s="22" t="s">
        <v>1145</v>
      </c>
      <c r="F657" s="22" t="s">
        <v>549</v>
      </c>
      <c r="G657" s="23">
        <v>930556</v>
      </c>
      <c r="H657" s="23">
        <v>0</v>
      </c>
      <c r="I657" s="23">
        <v>17301307</v>
      </c>
      <c r="J657" s="23">
        <v>0</v>
      </c>
      <c r="K657" s="22" t="s">
        <v>1517</v>
      </c>
      <c r="L657" s="22" t="s">
        <v>1518</v>
      </c>
      <c r="M657" s="22" t="s">
        <v>1169</v>
      </c>
      <c r="N657" s="22"/>
      <c r="O657" s="22"/>
      <c r="P657" s="22" t="s">
        <v>529</v>
      </c>
      <c r="S657" s="32" t="s">
        <v>3126</v>
      </c>
      <c r="T657" s="8">
        <f t="shared" si="22"/>
        <v>3</v>
      </c>
      <c r="U657">
        <v>642</v>
      </c>
      <c r="W657" t="s">
        <v>369</v>
      </c>
    </row>
    <row r="658" spans="1:23" hidden="1" x14ac:dyDescent="0.25">
      <c r="A658" s="21">
        <v>45358</v>
      </c>
      <c r="B658" s="21">
        <v>45351</v>
      </c>
      <c r="C658" s="22" t="s">
        <v>1519</v>
      </c>
      <c r="D658" s="22" t="s">
        <v>1520</v>
      </c>
      <c r="E658" s="22" t="s">
        <v>1145</v>
      </c>
      <c r="F658" s="22" t="s">
        <v>549</v>
      </c>
      <c r="G658" s="23">
        <v>6000000</v>
      </c>
      <c r="H658" s="23">
        <v>0</v>
      </c>
      <c r="I658" s="23">
        <v>23301307</v>
      </c>
      <c r="J658" s="23">
        <v>0</v>
      </c>
      <c r="K658" s="22" t="s">
        <v>1521</v>
      </c>
      <c r="L658" s="22" t="s">
        <v>1522</v>
      </c>
      <c r="M658" s="22" t="s">
        <v>1216</v>
      </c>
      <c r="N658" s="22"/>
      <c r="O658" s="22"/>
      <c r="P658" s="22"/>
      <c r="S658" s="32" t="s">
        <v>3126</v>
      </c>
      <c r="T658" s="8">
        <f t="shared" si="22"/>
        <v>3</v>
      </c>
      <c r="U658">
        <v>642</v>
      </c>
      <c r="W658" t="s">
        <v>369</v>
      </c>
    </row>
    <row r="659" spans="1:23" hidden="1" x14ac:dyDescent="0.25">
      <c r="A659" s="21">
        <v>45358</v>
      </c>
      <c r="B659" s="21">
        <v>45351</v>
      </c>
      <c r="C659" s="22" t="s">
        <v>1523</v>
      </c>
      <c r="D659" s="22" t="s">
        <v>1524</v>
      </c>
      <c r="E659" s="22" t="s">
        <v>1145</v>
      </c>
      <c r="F659" s="22" t="s">
        <v>549</v>
      </c>
      <c r="G659" s="23">
        <v>680000</v>
      </c>
      <c r="H659" s="23">
        <v>0</v>
      </c>
      <c r="I659" s="23">
        <v>23981307</v>
      </c>
      <c r="J659" s="23">
        <v>0</v>
      </c>
      <c r="K659" s="22" t="s">
        <v>1395</v>
      </c>
      <c r="L659" s="22" t="s">
        <v>1396</v>
      </c>
      <c r="M659" s="22" t="s">
        <v>1169</v>
      </c>
      <c r="N659" s="22"/>
      <c r="O659" s="22"/>
      <c r="P659" s="22" t="s">
        <v>573</v>
      </c>
      <c r="S659" s="32" t="s">
        <v>3126</v>
      </c>
      <c r="T659" s="8">
        <f t="shared" si="22"/>
        <v>3</v>
      </c>
      <c r="U659">
        <v>642</v>
      </c>
      <c r="W659" t="s">
        <v>369</v>
      </c>
    </row>
    <row r="660" spans="1:23" hidden="1" x14ac:dyDescent="0.25">
      <c r="A660" s="21">
        <v>45358</v>
      </c>
      <c r="B660" s="21">
        <v>45352</v>
      </c>
      <c r="C660" s="22" t="s">
        <v>1525</v>
      </c>
      <c r="D660" s="22" t="s">
        <v>1526</v>
      </c>
      <c r="E660" s="22" t="s">
        <v>1145</v>
      </c>
      <c r="F660" s="22" t="s">
        <v>549</v>
      </c>
      <c r="G660" s="23">
        <v>953000</v>
      </c>
      <c r="H660" s="23">
        <v>0</v>
      </c>
      <c r="I660" s="23">
        <v>24934307</v>
      </c>
      <c r="J660" s="23">
        <v>0</v>
      </c>
      <c r="K660" s="22" t="s">
        <v>1233</v>
      </c>
      <c r="L660" s="22" t="s">
        <v>1234</v>
      </c>
      <c r="M660" s="22" t="s">
        <v>1235</v>
      </c>
      <c r="N660" s="22"/>
      <c r="O660" s="22"/>
      <c r="P660" s="22" t="s">
        <v>529</v>
      </c>
      <c r="S660" s="32" t="s">
        <v>3126</v>
      </c>
      <c r="T660" s="8">
        <f t="shared" si="22"/>
        <v>3</v>
      </c>
      <c r="U660">
        <v>642</v>
      </c>
      <c r="W660" t="s">
        <v>369</v>
      </c>
    </row>
    <row r="661" spans="1:23" hidden="1" x14ac:dyDescent="0.25">
      <c r="A661" s="21">
        <v>45358</v>
      </c>
      <c r="B661" s="21">
        <v>45353</v>
      </c>
      <c r="C661" s="22" t="s">
        <v>1527</v>
      </c>
      <c r="D661" s="22" t="s">
        <v>1528</v>
      </c>
      <c r="E661" s="22" t="s">
        <v>1145</v>
      </c>
      <c r="F661" s="22" t="s">
        <v>549</v>
      </c>
      <c r="G661" s="23">
        <v>1402793</v>
      </c>
      <c r="H661" s="23">
        <v>0</v>
      </c>
      <c r="I661" s="23">
        <v>26337100</v>
      </c>
      <c r="J661" s="23">
        <v>0</v>
      </c>
      <c r="K661" s="22" t="s">
        <v>1167</v>
      </c>
      <c r="L661" s="22" t="s">
        <v>1168</v>
      </c>
      <c r="M661" s="22" t="s">
        <v>1169</v>
      </c>
      <c r="N661" s="22"/>
      <c r="O661" s="22"/>
      <c r="P661" s="22" t="s">
        <v>537</v>
      </c>
      <c r="S661" s="32" t="s">
        <v>3143</v>
      </c>
      <c r="T661" s="8">
        <f t="shared" si="22"/>
        <v>3</v>
      </c>
      <c r="U661">
        <v>642</v>
      </c>
      <c r="V661" t="s">
        <v>3129</v>
      </c>
      <c r="W661" t="s">
        <v>369</v>
      </c>
    </row>
    <row r="662" spans="1:23" hidden="1" x14ac:dyDescent="0.25">
      <c r="A662" s="21">
        <v>45358</v>
      </c>
      <c r="B662" s="21">
        <v>45358</v>
      </c>
      <c r="C662" s="22" t="s">
        <v>1529</v>
      </c>
      <c r="D662" s="22" t="s">
        <v>1530</v>
      </c>
      <c r="E662" s="22" t="s">
        <v>1145</v>
      </c>
      <c r="F662" s="22" t="s">
        <v>532</v>
      </c>
      <c r="G662" s="23">
        <v>353000</v>
      </c>
      <c r="H662" s="23">
        <v>0</v>
      </c>
      <c r="I662" s="23">
        <v>26690100</v>
      </c>
      <c r="J662" s="23">
        <v>0</v>
      </c>
      <c r="K662" s="22" t="s">
        <v>541</v>
      </c>
      <c r="L662" s="22" t="s">
        <v>542</v>
      </c>
      <c r="M662" s="22" t="s">
        <v>1216</v>
      </c>
      <c r="N662" s="22"/>
      <c r="O662" s="22"/>
      <c r="P662" s="22" t="s">
        <v>558</v>
      </c>
      <c r="S662" s="32" t="s">
        <v>3126</v>
      </c>
      <c r="T662" s="8">
        <f t="shared" si="22"/>
        <v>3</v>
      </c>
      <c r="U662">
        <v>642</v>
      </c>
      <c r="W662" t="s">
        <v>369</v>
      </c>
    </row>
    <row r="663" spans="1:23" hidden="1" x14ac:dyDescent="0.25">
      <c r="A663" s="21">
        <v>45358</v>
      </c>
      <c r="B663" s="21">
        <v>45358</v>
      </c>
      <c r="C663" s="22" t="s">
        <v>1531</v>
      </c>
      <c r="D663" s="22" t="s">
        <v>1532</v>
      </c>
      <c r="E663" s="22" t="s">
        <v>1145</v>
      </c>
      <c r="F663" s="22" t="s">
        <v>532</v>
      </c>
      <c r="G663" s="23">
        <v>858589</v>
      </c>
      <c r="H663" s="23">
        <v>0</v>
      </c>
      <c r="I663" s="23">
        <v>27548689</v>
      </c>
      <c r="J663" s="23">
        <v>0</v>
      </c>
      <c r="K663" s="22" t="s">
        <v>1179</v>
      </c>
      <c r="L663" s="22" t="s">
        <v>1180</v>
      </c>
      <c r="M663" s="22" t="s">
        <v>1169</v>
      </c>
      <c r="N663" s="22"/>
      <c r="O663" s="22"/>
      <c r="P663" s="22" t="s">
        <v>558</v>
      </c>
      <c r="S663" s="32" t="s">
        <v>3126</v>
      </c>
      <c r="T663" s="8">
        <f t="shared" si="22"/>
        <v>3</v>
      </c>
      <c r="U663">
        <v>642</v>
      </c>
      <c r="W663" t="s">
        <v>369</v>
      </c>
    </row>
    <row r="664" spans="1:23" hidden="1" x14ac:dyDescent="0.25">
      <c r="A664" s="21">
        <v>45358</v>
      </c>
      <c r="B664" s="21">
        <v>45358</v>
      </c>
      <c r="C664" s="22" t="s">
        <v>1533</v>
      </c>
      <c r="D664" s="22" t="s">
        <v>1534</v>
      </c>
      <c r="E664" s="22" t="s">
        <v>1145</v>
      </c>
      <c r="F664" s="22" t="s">
        <v>1162</v>
      </c>
      <c r="G664" s="23">
        <v>33000</v>
      </c>
      <c r="H664" s="23">
        <v>0</v>
      </c>
      <c r="I664" s="23">
        <v>27581689</v>
      </c>
      <c r="J664" s="23">
        <v>0</v>
      </c>
      <c r="K664" s="22" t="s">
        <v>1163</v>
      </c>
      <c r="L664" s="22" t="s">
        <v>1164</v>
      </c>
      <c r="M664" s="22" t="s">
        <v>1159</v>
      </c>
      <c r="N664" s="22"/>
      <c r="O664" s="22"/>
      <c r="P664" s="22"/>
      <c r="S664" s="32" t="s">
        <v>3126</v>
      </c>
      <c r="T664" s="8">
        <f t="shared" si="22"/>
        <v>3</v>
      </c>
      <c r="U664">
        <v>642</v>
      </c>
      <c r="W664" t="s">
        <v>369</v>
      </c>
    </row>
    <row r="665" spans="1:23" hidden="1" x14ac:dyDescent="0.25">
      <c r="A665" s="21">
        <v>45359</v>
      </c>
      <c r="B665" s="21">
        <v>45359</v>
      </c>
      <c r="C665" s="22" t="s">
        <v>1535</v>
      </c>
      <c r="D665" s="22" t="s">
        <v>1536</v>
      </c>
      <c r="E665" s="22" t="s">
        <v>1145</v>
      </c>
      <c r="F665" s="22" t="s">
        <v>521</v>
      </c>
      <c r="G665" s="23">
        <v>0</v>
      </c>
      <c r="H665" s="23">
        <v>13054</v>
      </c>
      <c r="I665" s="23">
        <v>27568635</v>
      </c>
      <c r="J665" s="23">
        <v>0</v>
      </c>
      <c r="K665" s="22" t="s">
        <v>522</v>
      </c>
      <c r="L665" s="22" t="s">
        <v>523</v>
      </c>
      <c r="M665" s="22" t="s">
        <v>524</v>
      </c>
      <c r="N665" s="22"/>
      <c r="O665" s="22"/>
      <c r="P665" s="22"/>
      <c r="S665" s="32" t="s">
        <v>3121</v>
      </c>
      <c r="T665" s="8">
        <f t="shared" si="22"/>
        <v>3</v>
      </c>
      <c r="U665">
        <v>642</v>
      </c>
      <c r="W665" t="s">
        <v>369</v>
      </c>
    </row>
    <row r="666" spans="1:23" hidden="1" x14ac:dyDescent="0.25">
      <c r="A666" s="21">
        <v>45359</v>
      </c>
      <c r="B666" s="21">
        <v>45359</v>
      </c>
      <c r="C666" s="22" t="s">
        <v>1535</v>
      </c>
      <c r="D666" s="22" t="s">
        <v>1536</v>
      </c>
      <c r="E666" s="22" t="s">
        <v>1145</v>
      </c>
      <c r="F666" s="22" t="s">
        <v>521</v>
      </c>
      <c r="G666" s="23">
        <v>0</v>
      </c>
      <c r="H666" s="23">
        <v>1000000</v>
      </c>
      <c r="I666" s="23">
        <v>26568635</v>
      </c>
      <c r="J666" s="23">
        <v>0</v>
      </c>
      <c r="K666" s="22" t="s">
        <v>522</v>
      </c>
      <c r="L666" s="22" t="s">
        <v>523</v>
      </c>
      <c r="M666" s="22" t="s">
        <v>524</v>
      </c>
      <c r="N666" s="22"/>
      <c r="O666" s="22"/>
      <c r="P666" s="22"/>
      <c r="S666" s="32" t="s">
        <v>3121</v>
      </c>
      <c r="T666" s="8">
        <f t="shared" si="22"/>
        <v>3</v>
      </c>
      <c r="U666">
        <v>642</v>
      </c>
      <c r="W666" t="s">
        <v>369</v>
      </c>
    </row>
    <row r="667" spans="1:23" hidden="1" x14ac:dyDescent="0.25">
      <c r="A667" s="21">
        <v>45362</v>
      </c>
      <c r="B667" s="21">
        <v>45362</v>
      </c>
      <c r="C667" s="22" t="s">
        <v>1537</v>
      </c>
      <c r="D667" s="22" t="s">
        <v>1538</v>
      </c>
      <c r="E667" s="22" t="s">
        <v>1145</v>
      </c>
      <c r="F667" s="22" t="s">
        <v>1225</v>
      </c>
      <c r="G667" s="23">
        <v>158400</v>
      </c>
      <c r="H667" s="23">
        <v>0</v>
      </c>
      <c r="I667" s="23">
        <v>26727035</v>
      </c>
      <c r="J667" s="23">
        <v>0</v>
      </c>
      <c r="K667" s="22" t="s">
        <v>1184</v>
      </c>
      <c r="L667" s="22" t="s">
        <v>1185</v>
      </c>
      <c r="M667" s="22" t="s">
        <v>1186</v>
      </c>
      <c r="N667" s="22"/>
      <c r="O667" s="22"/>
      <c r="P667" s="22"/>
      <c r="S667" s="32" t="s">
        <v>3126</v>
      </c>
      <c r="T667" s="8">
        <f t="shared" si="22"/>
        <v>3</v>
      </c>
      <c r="U667">
        <v>642</v>
      </c>
      <c r="W667" t="s">
        <v>369</v>
      </c>
    </row>
    <row r="668" spans="1:23" hidden="1" x14ac:dyDescent="0.25">
      <c r="A668" s="21">
        <v>45362</v>
      </c>
      <c r="B668" s="21">
        <v>45362</v>
      </c>
      <c r="C668" s="22" t="s">
        <v>1539</v>
      </c>
      <c r="D668" s="22" t="s">
        <v>1188</v>
      </c>
      <c r="E668" s="22" t="s">
        <v>1145</v>
      </c>
      <c r="F668" s="22" t="s">
        <v>1189</v>
      </c>
      <c r="G668" s="23">
        <v>22000</v>
      </c>
      <c r="H668" s="23">
        <v>0</v>
      </c>
      <c r="I668" s="23">
        <v>26749035</v>
      </c>
      <c r="J668" s="23">
        <v>0</v>
      </c>
      <c r="K668" s="22" t="s">
        <v>1190</v>
      </c>
      <c r="L668" s="22" t="s">
        <v>1191</v>
      </c>
      <c r="M668" s="22" t="s">
        <v>1186</v>
      </c>
      <c r="N668" s="22"/>
      <c r="O668" s="22"/>
      <c r="P668" s="22"/>
      <c r="S668" s="32" t="s">
        <v>3126</v>
      </c>
      <c r="T668" s="8">
        <f t="shared" si="22"/>
        <v>3</v>
      </c>
      <c r="U668">
        <v>642</v>
      </c>
      <c r="W668" t="s">
        <v>369</v>
      </c>
    </row>
    <row r="669" spans="1:23" hidden="1" x14ac:dyDescent="0.25">
      <c r="A669" s="21">
        <v>45362</v>
      </c>
      <c r="B669" s="21">
        <v>45362</v>
      </c>
      <c r="C669" s="22" t="s">
        <v>1540</v>
      </c>
      <c r="D669" s="22" t="s">
        <v>1188</v>
      </c>
      <c r="E669" s="22" t="s">
        <v>1145</v>
      </c>
      <c r="F669" s="22" t="s">
        <v>1189</v>
      </c>
      <c r="G669" s="23">
        <v>22000</v>
      </c>
      <c r="H669" s="23">
        <v>0</v>
      </c>
      <c r="I669" s="23">
        <v>26771035</v>
      </c>
      <c r="J669" s="23">
        <v>0</v>
      </c>
      <c r="K669" s="22" t="s">
        <v>1190</v>
      </c>
      <c r="L669" s="22" t="s">
        <v>1191</v>
      </c>
      <c r="M669" s="22" t="s">
        <v>1186</v>
      </c>
      <c r="N669" s="22"/>
      <c r="O669" s="22"/>
      <c r="P669" s="22"/>
      <c r="S669" s="32" t="s">
        <v>3126</v>
      </c>
      <c r="T669" s="8">
        <f t="shared" si="22"/>
        <v>3</v>
      </c>
      <c r="U669">
        <v>642</v>
      </c>
      <c r="W669" t="s">
        <v>369</v>
      </c>
    </row>
    <row r="670" spans="1:23" hidden="1" x14ac:dyDescent="0.25">
      <c r="A670" s="21">
        <v>45363</v>
      </c>
      <c r="B670" s="21">
        <v>45363</v>
      </c>
      <c r="C670" s="22" t="s">
        <v>1541</v>
      </c>
      <c r="D670" s="22" t="s">
        <v>1536</v>
      </c>
      <c r="E670" s="22" t="s">
        <v>1145</v>
      </c>
      <c r="F670" s="22" t="s">
        <v>521</v>
      </c>
      <c r="G670" s="23">
        <v>0</v>
      </c>
      <c r="H670" s="23">
        <v>200000</v>
      </c>
      <c r="I670" s="23">
        <v>26571035</v>
      </c>
      <c r="J670" s="23">
        <v>0</v>
      </c>
      <c r="K670" s="22" t="s">
        <v>522</v>
      </c>
      <c r="L670" s="22" t="s">
        <v>523</v>
      </c>
      <c r="M670" s="22" t="s">
        <v>524</v>
      </c>
      <c r="N670" s="22"/>
      <c r="O670" s="22"/>
      <c r="P670" s="22"/>
      <c r="S670" s="32" t="s">
        <v>3121</v>
      </c>
      <c r="T670" s="8">
        <f t="shared" si="22"/>
        <v>3</v>
      </c>
      <c r="U670">
        <v>642</v>
      </c>
      <c r="W670" t="s">
        <v>369</v>
      </c>
    </row>
    <row r="671" spans="1:23" hidden="1" x14ac:dyDescent="0.25">
      <c r="A671" s="21">
        <v>45363</v>
      </c>
      <c r="B671" s="21">
        <v>45363</v>
      </c>
      <c r="C671" s="22" t="s">
        <v>1541</v>
      </c>
      <c r="D671" s="22" t="s">
        <v>1536</v>
      </c>
      <c r="E671" s="22" t="s">
        <v>1145</v>
      </c>
      <c r="F671" s="22" t="s">
        <v>521</v>
      </c>
      <c r="G671" s="23">
        <v>0</v>
      </c>
      <c r="H671" s="23">
        <v>160000</v>
      </c>
      <c r="I671" s="23">
        <v>26411035</v>
      </c>
      <c r="J671" s="23">
        <v>0</v>
      </c>
      <c r="K671" s="22" t="s">
        <v>522</v>
      </c>
      <c r="L671" s="22" t="s">
        <v>523</v>
      </c>
      <c r="M671" s="22" t="s">
        <v>524</v>
      </c>
      <c r="N671" s="22"/>
      <c r="O671" s="22"/>
      <c r="P671" s="22"/>
      <c r="S671" s="32" t="s">
        <v>3121</v>
      </c>
      <c r="T671" s="8">
        <f t="shared" si="22"/>
        <v>3</v>
      </c>
      <c r="U671">
        <v>642</v>
      </c>
      <c r="W671" t="s">
        <v>369</v>
      </c>
    </row>
    <row r="672" spans="1:23" hidden="1" x14ac:dyDescent="0.25">
      <c r="A672" s="21">
        <v>45364</v>
      </c>
      <c r="B672" s="21">
        <v>45364</v>
      </c>
      <c r="C672" s="22" t="s">
        <v>1542</v>
      </c>
      <c r="D672" s="22" t="s">
        <v>1543</v>
      </c>
      <c r="E672" s="22" t="s">
        <v>1145</v>
      </c>
      <c r="F672" s="22" t="s">
        <v>1414</v>
      </c>
      <c r="G672" s="23">
        <v>110000</v>
      </c>
      <c r="H672" s="23">
        <v>0</v>
      </c>
      <c r="I672" s="23">
        <v>26521035</v>
      </c>
      <c r="J672" s="23">
        <v>0</v>
      </c>
      <c r="K672" s="22" t="s">
        <v>1415</v>
      </c>
      <c r="L672" s="22" t="s">
        <v>1416</v>
      </c>
      <c r="M672" s="22" t="s">
        <v>1186</v>
      </c>
      <c r="N672" s="22"/>
      <c r="O672" s="22"/>
      <c r="P672" s="22"/>
      <c r="S672" s="32" t="s">
        <v>3126</v>
      </c>
      <c r="T672" s="8">
        <f t="shared" si="22"/>
        <v>3</v>
      </c>
      <c r="U672">
        <v>642</v>
      </c>
      <c r="W672" t="s">
        <v>369</v>
      </c>
    </row>
    <row r="673" spans="1:23" hidden="1" x14ac:dyDescent="0.25">
      <c r="A673" s="21">
        <v>45364</v>
      </c>
      <c r="B673" s="21">
        <v>45364</v>
      </c>
      <c r="C673" s="22" t="s">
        <v>1544</v>
      </c>
      <c r="D673" s="22" t="s">
        <v>1545</v>
      </c>
      <c r="E673" s="22" t="s">
        <v>1145</v>
      </c>
      <c r="F673" s="22" t="s">
        <v>1414</v>
      </c>
      <c r="G673" s="23">
        <v>165000</v>
      </c>
      <c r="H673" s="23">
        <v>0</v>
      </c>
      <c r="I673" s="23">
        <v>26686035</v>
      </c>
      <c r="J673" s="23">
        <v>0</v>
      </c>
      <c r="K673" s="22" t="s">
        <v>1415</v>
      </c>
      <c r="L673" s="22" t="s">
        <v>1416</v>
      </c>
      <c r="M673" s="22" t="s">
        <v>1186</v>
      </c>
      <c r="N673" s="22"/>
      <c r="O673" s="22"/>
      <c r="P673" s="22"/>
      <c r="S673" s="32" t="s">
        <v>3126</v>
      </c>
      <c r="T673" s="8">
        <f t="shared" si="22"/>
        <v>3</v>
      </c>
      <c r="U673">
        <v>642</v>
      </c>
      <c r="W673" t="s">
        <v>369</v>
      </c>
    </row>
    <row r="674" spans="1:23" hidden="1" x14ac:dyDescent="0.25">
      <c r="A674" s="21">
        <v>45365</v>
      </c>
      <c r="B674" s="21">
        <v>45365</v>
      </c>
      <c r="C674" s="22" t="s">
        <v>1546</v>
      </c>
      <c r="D674" s="22" t="s">
        <v>1547</v>
      </c>
      <c r="E674" s="22" t="s">
        <v>1145</v>
      </c>
      <c r="F674" s="22" t="s">
        <v>532</v>
      </c>
      <c r="G674" s="23">
        <v>240000</v>
      </c>
      <c r="H674" s="23">
        <v>0</v>
      </c>
      <c r="I674" s="23">
        <v>26926035</v>
      </c>
      <c r="J674" s="23">
        <v>0</v>
      </c>
      <c r="K674" s="22" t="s">
        <v>1548</v>
      </c>
      <c r="L674" s="22" t="s">
        <v>1549</v>
      </c>
      <c r="M674" s="22" t="s">
        <v>1216</v>
      </c>
      <c r="N674" s="22"/>
      <c r="O674" s="22"/>
      <c r="P674" s="22" t="s">
        <v>529</v>
      </c>
      <c r="S674" s="32" t="s">
        <v>3126</v>
      </c>
      <c r="T674" s="8">
        <f t="shared" si="22"/>
        <v>3</v>
      </c>
      <c r="U674">
        <v>642</v>
      </c>
      <c r="W674" t="s">
        <v>369</v>
      </c>
    </row>
    <row r="675" spans="1:23" hidden="1" x14ac:dyDescent="0.25">
      <c r="A675" s="21">
        <v>45365</v>
      </c>
      <c r="B675" s="21">
        <v>45365</v>
      </c>
      <c r="C675" s="22" t="s">
        <v>1550</v>
      </c>
      <c r="D675" s="22" t="s">
        <v>1551</v>
      </c>
      <c r="E675" s="22" t="s">
        <v>1145</v>
      </c>
      <c r="F675" s="22" t="s">
        <v>532</v>
      </c>
      <c r="G675" s="23">
        <v>3500000</v>
      </c>
      <c r="H675" s="23">
        <v>0</v>
      </c>
      <c r="I675" s="23">
        <v>30426035</v>
      </c>
      <c r="J675" s="23">
        <v>0</v>
      </c>
      <c r="K675" s="22" t="s">
        <v>1552</v>
      </c>
      <c r="L675" s="22" t="s">
        <v>1553</v>
      </c>
      <c r="M675" s="22" t="s">
        <v>814</v>
      </c>
      <c r="N675" s="22"/>
      <c r="O675" s="22"/>
      <c r="P675" s="22"/>
      <c r="S675" s="32" t="s">
        <v>3121</v>
      </c>
      <c r="T675" s="8">
        <f t="shared" si="22"/>
        <v>3</v>
      </c>
      <c r="U675">
        <v>642</v>
      </c>
      <c r="W675" t="s">
        <v>369</v>
      </c>
    </row>
    <row r="676" spans="1:23" hidden="1" x14ac:dyDescent="0.25">
      <c r="A676" s="21">
        <v>45365</v>
      </c>
      <c r="B676" s="21">
        <v>45365</v>
      </c>
      <c r="C676" s="22" t="s">
        <v>1554</v>
      </c>
      <c r="D676" s="22" t="s">
        <v>1555</v>
      </c>
      <c r="E676" s="22" t="s">
        <v>1145</v>
      </c>
      <c r="F676" s="22" t="s">
        <v>532</v>
      </c>
      <c r="G676" s="23">
        <v>2766667</v>
      </c>
      <c r="H676" s="23">
        <v>0</v>
      </c>
      <c r="I676" s="23">
        <v>33192702</v>
      </c>
      <c r="J676" s="23">
        <v>0</v>
      </c>
      <c r="K676" s="22" t="s">
        <v>1552</v>
      </c>
      <c r="L676" s="22" t="s">
        <v>1553</v>
      </c>
      <c r="M676" s="22" t="s">
        <v>1216</v>
      </c>
      <c r="N676" s="22"/>
      <c r="O676" s="22"/>
      <c r="P676" s="22"/>
      <c r="S676" s="32" t="s">
        <v>3143</v>
      </c>
      <c r="T676" s="8">
        <f t="shared" si="22"/>
        <v>3</v>
      </c>
      <c r="U676">
        <v>642</v>
      </c>
      <c r="V676" t="s">
        <v>3129</v>
      </c>
      <c r="W676" t="s">
        <v>369</v>
      </c>
    </row>
    <row r="677" spans="1:23" hidden="1" x14ac:dyDescent="0.25">
      <c r="A677" s="21">
        <v>45365</v>
      </c>
      <c r="B677" s="21">
        <v>45365</v>
      </c>
      <c r="C677" s="22" t="s">
        <v>1556</v>
      </c>
      <c r="D677" s="22" t="s">
        <v>1557</v>
      </c>
      <c r="E677" s="22" t="s">
        <v>1145</v>
      </c>
      <c r="F677" s="22" t="s">
        <v>532</v>
      </c>
      <c r="G677" s="23">
        <v>365508</v>
      </c>
      <c r="H677" s="23">
        <v>0</v>
      </c>
      <c r="I677" s="23">
        <v>33558210</v>
      </c>
      <c r="J677" s="23">
        <v>0</v>
      </c>
      <c r="K677" s="22" t="s">
        <v>1251</v>
      </c>
      <c r="L677" s="22" t="s">
        <v>1252</v>
      </c>
      <c r="M677" s="22" t="s">
        <v>1169</v>
      </c>
      <c r="N677" s="22"/>
      <c r="O677" s="22"/>
      <c r="P677" s="22" t="s">
        <v>573</v>
      </c>
      <c r="S677" s="32" t="s">
        <v>3143</v>
      </c>
      <c r="T677" s="8">
        <f t="shared" si="22"/>
        <v>3</v>
      </c>
      <c r="U677">
        <v>642</v>
      </c>
      <c r="V677" t="s">
        <v>3129</v>
      </c>
      <c r="W677" t="s">
        <v>369</v>
      </c>
    </row>
    <row r="678" spans="1:23" hidden="1" x14ac:dyDescent="0.25">
      <c r="A678" s="21">
        <v>45365</v>
      </c>
      <c r="B678" s="21">
        <v>45365</v>
      </c>
      <c r="C678" s="22" t="s">
        <v>1558</v>
      </c>
      <c r="D678" s="22" t="s">
        <v>1559</v>
      </c>
      <c r="E678" s="22" t="s">
        <v>1145</v>
      </c>
      <c r="F678" s="22" t="s">
        <v>1204</v>
      </c>
      <c r="G678" s="23">
        <v>19800</v>
      </c>
      <c r="H678" s="23">
        <v>0</v>
      </c>
      <c r="I678" s="23">
        <v>33578010</v>
      </c>
      <c r="J678" s="23">
        <v>0</v>
      </c>
      <c r="K678" s="22" t="s">
        <v>1163</v>
      </c>
      <c r="L678" s="22" t="s">
        <v>1164</v>
      </c>
      <c r="M678" s="22" t="s">
        <v>1186</v>
      </c>
      <c r="N678" s="22"/>
      <c r="O678" s="22"/>
      <c r="P678" s="22" t="s">
        <v>529</v>
      </c>
      <c r="S678" s="32" t="s">
        <v>3126</v>
      </c>
      <c r="T678" s="8">
        <f t="shared" si="22"/>
        <v>3</v>
      </c>
      <c r="U678">
        <v>642</v>
      </c>
      <c r="W678" t="s">
        <v>369</v>
      </c>
    </row>
    <row r="679" spans="1:23" hidden="1" x14ac:dyDescent="0.25">
      <c r="A679" s="21">
        <v>45365</v>
      </c>
      <c r="B679" s="21">
        <v>45365</v>
      </c>
      <c r="C679" s="22" t="s">
        <v>1560</v>
      </c>
      <c r="D679" s="22" t="s">
        <v>1559</v>
      </c>
      <c r="E679" s="22" t="s">
        <v>1145</v>
      </c>
      <c r="F679" s="22" t="s">
        <v>1204</v>
      </c>
      <c r="G679" s="23">
        <v>19800</v>
      </c>
      <c r="H679" s="23">
        <v>0</v>
      </c>
      <c r="I679" s="23">
        <v>33597810</v>
      </c>
      <c r="J679" s="23">
        <v>0</v>
      </c>
      <c r="K679" s="22" t="s">
        <v>1163</v>
      </c>
      <c r="L679" s="22" t="s">
        <v>1164</v>
      </c>
      <c r="M679" s="22" t="s">
        <v>1186</v>
      </c>
      <c r="N679" s="22"/>
      <c r="O679" s="22"/>
      <c r="P679" s="22" t="s">
        <v>529</v>
      </c>
      <c r="S679" s="32" t="s">
        <v>3126</v>
      </c>
      <c r="T679" s="8">
        <f t="shared" si="22"/>
        <v>3</v>
      </c>
      <c r="U679">
        <v>642</v>
      </c>
      <c r="W679" t="s">
        <v>369</v>
      </c>
    </row>
    <row r="680" spans="1:23" hidden="1" x14ac:dyDescent="0.25">
      <c r="A680" s="21">
        <v>45365</v>
      </c>
      <c r="B680" s="21">
        <v>45365</v>
      </c>
      <c r="C680" s="22" t="s">
        <v>1561</v>
      </c>
      <c r="D680" s="22" t="s">
        <v>1559</v>
      </c>
      <c r="E680" s="22" t="s">
        <v>1145</v>
      </c>
      <c r="F680" s="22" t="s">
        <v>1204</v>
      </c>
      <c r="G680" s="23">
        <v>19800</v>
      </c>
      <c r="H680" s="23">
        <v>0</v>
      </c>
      <c r="I680" s="23">
        <v>33617610</v>
      </c>
      <c r="J680" s="23">
        <v>0</v>
      </c>
      <c r="K680" s="22" t="s">
        <v>1163</v>
      </c>
      <c r="L680" s="22" t="s">
        <v>1164</v>
      </c>
      <c r="M680" s="22" t="s">
        <v>1186</v>
      </c>
      <c r="N680" s="22"/>
      <c r="O680" s="22"/>
      <c r="P680" s="22" t="s">
        <v>529</v>
      </c>
      <c r="S680" s="32" t="s">
        <v>3126</v>
      </c>
      <c r="T680" s="8">
        <f t="shared" si="22"/>
        <v>3</v>
      </c>
      <c r="U680">
        <v>642</v>
      </c>
      <c r="W680" t="s">
        <v>369</v>
      </c>
    </row>
    <row r="681" spans="1:23" hidden="1" x14ac:dyDescent="0.25">
      <c r="A681" s="21">
        <v>45366</v>
      </c>
      <c r="B681" s="21">
        <v>45366</v>
      </c>
      <c r="C681" s="22" t="s">
        <v>1562</v>
      </c>
      <c r="D681" s="22" t="s">
        <v>1536</v>
      </c>
      <c r="E681" s="22" t="s">
        <v>1145</v>
      </c>
      <c r="F681" s="22" t="s">
        <v>521</v>
      </c>
      <c r="G681" s="23">
        <v>0</v>
      </c>
      <c r="H681" s="23">
        <v>1000000</v>
      </c>
      <c r="I681" s="23">
        <v>32617610</v>
      </c>
      <c r="J681" s="23">
        <v>0</v>
      </c>
      <c r="K681" s="22" t="s">
        <v>522</v>
      </c>
      <c r="L681" s="22" t="s">
        <v>523</v>
      </c>
      <c r="M681" s="22" t="s">
        <v>524</v>
      </c>
      <c r="N681" s="22"/>
      <c r="O681" s="22"/>
      <c r="P681" s="22"/>
      <c r="S681" s="32" t="s">
        <v>3121</v>
      </c>
      <c r="T681" s="8">
        <f t="shared" si="22"/>
        <v>3</v>
      </c>
      <c r="U681">
        <v>642</v>
      </c>
      <c r="W681" t="s">
        <v>369</v>
      </c>
    </row>
    <row r="682" spans="1:23" hidden="1" x14ac:dyDescent="0.25">
      <c r="A682" s="21">
        <v>45366</v>
      </c>
      <c r="B682" s="21">
        <v>45366</v>
      </c>
      <c r="C682" s="22" t="s">
        <v>1562</v>
      </c>
      <c r="D682" s="22" t="s">
        <v>1536</v>
      </c>
      <c r="E682" s="22" t="s">
        <v>1145</v>
      </c>
      <c r="F682" s="22" t="s">
        <v>521</v>
      </c>
      <c r="G682" s="23">
        <v>0</v>
      </c>
      <c r="H682" s="23">
        <v>403746</v>
      </c>
      <c r="I682" s="23">
        <v>32213864</v>
      </c>
      <c r="J682" s="23">
        <v>0</v>
      </c>
      <c r="K682" s="22" t="s">
        <v>522</v>
      </c>
      <c r="L682" s="22" t="s">
        <v>523</v>
      </c>
      <c r="M682" s="22" t="s">
        <v>524</v>
      </c>
      <c r="N682" s="22"/>
      <c r="O682" s="22"/>
      <c r="P682" s="22"/>
      <c r="S682" s="32" t="s">
        <v>3121</v>
      </c>
      <c r="T682" s="8">
        <f t="shared" si="22"/>
        <v>3</v>
      </c>
      <c r="U682">
        <v>642</v>
      </c>
      <c r="W682" t="s">
        <v>369</v>
      </c>
    </row>
    <row r="683" spans="1:23" hidden="1" x14ac:dyDescent="0.25">
      <c r="A683" s="21">
        <v>45366</v>
      </c>
      <c r="B683" s="21">
        <v>45366</v>
      </c>
      <c r="C683" s="22" t="s">
        <v>1562</v>
      </c>
      <c r="D683" s="22" t="s">
        <v>1536</v>
      </c>
      <c r="E683" s="22" t="s">
        <v>1145</v>
      </c>
      <c r="F683" s="22" t="s">
        <v>521</v>
      </c>
      <c r="G683" s="23">
        <v>0</v>
      </c>
      <c r="H683" s="23">
        <v>161000</v>
      </c>
      <c r="I683" s="23">
        <v>32052864</v>
      </c>
      <c r="J683" s="23">
        <v>0</v>
      </c>
      <c r="K683" s="22" t="s">
        <v>522</v>
      </c>
      <c r="L683" s="22" t="s">
        <v>523</v>
      </c>
      <c r="M683" s="22" t="s">
        <v>524</v>
      </c>
      <c r="N683" s="22"/>
      <c r="O683" s="22"/>
      <c r="P683" s="22"/>
      <c r="S683" s="32" t="s">
        <v>3121</v>
      </c>
      <c r="T683" s="8">
        <f t="shared" si="22"/>
        <v>3</v>
      </c>
      <c r="U683">
        <v>642</v>
      </c>
      <c r="W683" t="s">
        <v>369</v>
      </c>
    </row>
    <row r="684" spans="1:23" hidden="1" x14ac:dyDescent="0.25">
      <c r="A684" s="21">
        <v>45366</v>
      </c>
      <c r="B684" s="21">
        <v>45366</v>
      </c>
      <c r="C684" s="22" t="s">
        <v>1562</v>
      </c>
      <c r="D684" s="22" t="s">
        <v>1536</v>
      </c>
      <c r="E684" s="22" t="s">
        <v>1145</v>
      </c>
      <c r="F684" s="22" t="s">
        <v>521</v>
      </c>
      <c r="G684" s="23">
        <v>0</v>
      </c>
      <c r="H684" s="23">
        <v>160000</v>
      </c>
      <c r="I684" s="23">
        <v>31892864</v>
      </c>
      <c r="J684" s="23">
        <v>0</v>
      </c>
      <c r="K684" s="22" t="s">
        <v>522</v>
      </c>
      <c r="L684" s="22" t="s">
        <v>523</v>
      </c>
      <c r="M684" s="22" t="s">
        <v>524</v>
      </c>
      <c r="N684" s="22"/>
      <c r="O684" s="22"/>
      <c r="P684" s="22"/>
      <c r="S684" s="32" t="s">
        <v>3121</v>
      </c>
      <c r="T684" s="8">
        <f t="shared" si="22"/>
        <v>3</v>
      </c>
      <c r="U684">
        <v>642</v>
      </c>
      <c r="W684" t="s">
        <v>369</v>
      </c>
    </row>
    <row r="685" spans="1:23" hidden="1" x14ac:dyDescent="0.25">
      <c r="A685" s="21">
        <v>45366</v>
      </c>
      <c r="B685" s="21">
        <v>45366</v>
      </c>
      <c r="C685" s="22" t="s">
        <v>1562</v>
      </c>
      <c r="D685" s="22" t="s">
        <v>1536</v>
      </c>
      <c r="E685" s="22" t="s">
        <v>1145</v>
      </c>
      <c r="F685" s="22" t="s">
        <v>521</v>
      </c>
      <c r="G685" s="23">
        <v>0</v>
      </c>
      <c r="H685" s="23">
        <v>162000</v>
      </c>
      <c r="I685" s="23">
        <v>31730864</v>
      </c>
      <c r="J685" s="23">
        <v>0</v>
      </c>
      <c r="K685" s="22" t="s">
        <v>522</v>
      </c>
      <c r="L685" s="22" t="s">
        <v>523</v>
      </c>
      <c r="M685" s="22" t="s">
        <v>524</v>
      </c>
      <c r="N685" s="22"/>
      <c r="O685" s="22"/>
      <c r="P685" s="22"/>
      <c r="S685" s="32" t="s">
        <v>3121</v>
      </c>
      <c r="T685" s="8">
        <f t="shared" si="22"/>
        <v>3</v>
      </c>
      <c r="U685">
        <v>642</v>
      </c>
      <c r="W685" t="s">
        <v>369</v>
      </c>
    </row>
    <row r="686" spans="1:23" hidden="1" x14ac:dyDescent="0.25">
      <c r="A686" s="21">
        <v>45366</v>
      </c>
      <c r="B686" s="21">
        <v>45366</v>
      </c>
      <c r="C686" s="22" t="s">
        <v>1563</v>
      </c>
      <c r="D686" s="22" t="s">
        <v>1564</v>
      </c>
      <c r="E686" s="22" t="s">
        <v>1145</v>
      </c>
      <c r="F686" s="22" t="s">
        <v>532</v>
      </c>
      <c r="G686" s="23">
        <v>10853334</v>
      </c>
      <c r="H686" s="23">
        <v>0</v>
      </c>
      <c r="I686" s="23">
        <v>42584198</v>
      </c>
      <c r="J686" s="23">
        <v>0</v>
      </c>
      <c r="K686" s="22" t="s">
        <v>1565</v>
      </c>
      <c r="L686" s="22" t="s">
        <v>1566</v>
      </c>
      <c r="M686" s="22" t="s">
        <v>1285</v>
      </c>
      <c r="N686" s="22"/>
      <c r="O686" s="22"/>
      <c r="P686" s="22" t="s">
        <v>607</v>
      </c>
      <c r="S686" s="32" t="s">
        <v>3130</v>
      </c>
      <c r="T686" s="8">
        <f t="shared" si="22"/>
        <v>3</v>
      </c>
      <c r="U686">
        <v>642</v>
      </c>
      <c r="V686" t="s">
        <v>3129</v>
      </c>
      <c r="W686" t="s">
        <v>369</v>
      </c>
    </row>
    <row r="687" spans="1:23" hidden="1" x14ac:dyDescent="0.25">
      <c r="A687" s="21">
        <v>45366</v>
      </c>
      <c r="B687" s="21">
        <v>45366</v>
      </c>
      <c r="C687" s="22" t="s">
        <v>1567</v>
      </c>
      <c r="D687" s="22" t="s">
        <v>1568</v>
      </c>
      <c r="E687" s="22" t="s">
        <v>1145</v>
      </c>
      <c r="F687" s="22" t="s">
        <v>532</v>
      </c>
      <c r="G687" s="23">
        <v>90909</v>
      </c>
      <c r="H687" s="23">
        <v>0</v>
      </c>
      <c r="I687" s="23">
        <v>42675107</v>
      </c>
      <c r="J687" s="23">
        <v>0</v>
      </c>
      <c r="K687" s="22" t="s">
        <v>1255</v>
      </c>
      <c r="L687" s="22" t="s">
        <v>1256</v>
      </c>
      <c r="M687" s="22" t="s">
        <v>1257</v>
      </c>
      <c r="N687" s="22"/>
      <c r="O687" s="22"/>
      <c r="P687" s="22" t="s">
        <v>529</v>
      </c>
      <c r="S687" s="32" t="s">
        <v>3126</v>
      </c>
      <c r="T687" s="8">
        <f t="shared" si="22"/>
        <v>3</v>
      </c>
      <c r="U687">
        <v>642</v>
      </c>
      <c r="W687" t="s">
        <v>369</v>
      </c>
    </row>
    <row r="688" spans="1:23" hidden="1" x14ac:dyDescent="0.25">
      <c r="A688" s="21">
        <v>45366</v>
      </c>
      <c r="B688" s="21">
        <v>45366</v>
      </c>
      <c r="C688" s="22" t="s">
        <v>1567</v>
      </c>
      <c r="D688" s="22" t="s">
        <v>1568</v>
      </c>
      <c r="E688" s="22" t="s">
        <v>1145</v>
      </c>
      <c r="F688" s="22" t="s">
        <v>532</v>
      </c>
      <c r="G688" s="23">
        <v>95091</v>
      </c>
      <c r="H688" s="23">
        <v>0</v>
      </c>
      <c r="I688" s="23">
        <v>42770198</v>
      </c>
      <c r="J688" s="23">
        <v>0</v>
      </c>
      <c r="K688" s="22" t="s">
        <v>1255</v>
      </c>
      <c r="L688" s="22" t="s">
        <v>1256</v>
      </c>
      <c r="M688" s="22" t="s">
        <v>1257</v>
      </c>
      <c r="N688" s="22"/>
      <c r="O688" s="22"/>
      <c r="P688" s="22" t="s">
        <v>529</v>
      </c>
      <c r="S688" s="32" t="s">
        <v>3126</v>
      </c>
      <c r="T688" s="8">
        <f t="shared" si="22"/>
        <v>3</v>
      </c>
      <c r="U688">
        <v>642</v>
      </c>
      <c r="W688" t="s">
        <v>369</v>
      </c>
    </row>
    <row r="689" spans="1:23" hidden="1" x14ac:dyDescent="0.25">
      <c r="A689" s="21">
        <v>45366</v>
      </c>
      <c r="B689" s="21">
        <v>45366</v>
      </c>
      <c r="C689" s="22" t="s">
        <v>1567</v>
      </c>
      <c r="D689" s="22" t="s">
        <v>1568</v>
      </c>
      <c r="E689" s="22" t="s">
        <v>1145</v>
      </c>
      <c r="F689" s="22" t="s">
        <v>532</v>
      </c>
      <c r="G689" s="23">
        <v>388024</v>
      </c>
      <c r="H689" s="23">
        <v>0</v>
      </c>
      <c r="I689" s="23">
        <v>43158222</v>
      </c>
      <c r="J689" s="23">
        <v>0</v>
      </c>
      <c r="K689" s="22" t="s">
        <v>1255</v>
      </c>
      <c r="L689" s="22" t="s">
        <v>1256</v>
      </c>
      <c r="M689" s="22" t="s">
        <v>1257</v>
      </c>
      <c r="N689" s="22"/>
      <c r="O689" s="22"/>
      <c r="P689" s="22" t="s">
        <v>529</v>
      </c>
      <c r="S689" s="32" t="s">
        <v>3126</v>
      </c>
      <c r="T689" s="8">
        <f t="shared" si="22"/>
        <v>3</v>
      </c>
      <c r="U689">
        <v>642</v>
      </c>
      <c r="W689" t="s">
        <v>369</v>
      </c>
    </row>
    <row r="690" spans="1:23" hidden="1" x14ac:dyDescent="0.25">
      <c r="A690" s="21">
        <v>45366</v>
      </c>
      <c r="B690" s="21">
        <v>45366</v>
      </c>
      <c r="C690" s="22" t="s">
        <v>1569</v>
      </c>
      <c r="D690" s="22" t="s">
        <v>1570</v>
      </c>
      <c r="E690" s="22" t="s">
        <v>1145</v>
      </c>
      <c r="F690" s="22" t="s">
        <v>1183</v>
      </c>
      <c r="G690" s="23">
        <v>35067</v>
      </c>
      <c r="H690" s="23">
        <v>0</v>
      </c>
      <c r="I690" s="23">
        <v>43193289</v>
      </c>
      <c r="J690" s="23">
        <v>0</v>
      </c>
      <c r="K690" s="22" t="s">
        <v>1184</v>
      </c>
      <c r="L690" s="22" t="s">
        <v>1185</v>
      </c>
      <c r="M690" s="22" t="s">
        <v>1186</v>
      </c>
      <c r="N690" s="22"/>
      <c r="O690" s="22"/>
      <c r="P690" s="22"/>
      <c r="S690" s="32" t="s">
        <v>3126</v>
      </c>
      <c r="T690" s="8">
        <f t="shared" si="22"/>
        <v>3</v>
      </c>
      <c r="U690">
        <v>642</v>
      </c>
      <c r="W690" t="s">
        <v>369</v>
      </c>
    </row>
    <row r="691" spans="1:23" hidden="1" x14ac:dyDescent="0.25">
      <c r="A691" s="21">
        <v>45369</v>
      </c>
      <c r="B691" s="21">
        <v>45369</v>
      </c>
      <c r="C691" s="22" t="s">
        <v>1571</v>
      </c>
      <c r="D691" s="22" t="s">
        <v>1572</v>
      </c>
      <c r="E691" s="22" t="s">
        <v>1145</v>
      </c>
      <c r="F691" s="22" t="s">
        <v>549</v>
      </c>
      <c r="G691" s="23">
        <v>350000</v>
      </c>
      <c r="H691" s="23">
        <v>0</v>
      </c>
      <c r="I691" s="23">
        <v>43543289</v>
      </c>
      <c r="J691" s="23">
        <v>0</v>
      </c>
      <c r="K691" s="22" t="s">
        <v>1497</v>
      </c>
      <c r="L691" s="22" t="s">
        <v>1498</v>
      </c>
      <c r="M691" s="22" t="s">
        <v>706</v>
      </c>
      <c r="N691" s="22"/>
      <c r="O691" s="22"/>
      <c r="P691" s="22" t="s">
        <v>529</v>
      </c>
      <c r="S691" s="32" t="s">
        <v>3121</v>
      </c>
      <c r="T691" s="8">
        <f t="shared" si="22"/>
        <v>3</v>
      </c>
      <c r="U691">
        <v>642</v>
      </c>
      <c r="W691" t="s">
        <v>369</v>
      </c>
    </row>
    <row r="692" spans="1:23" hidden="1" x14ac:dyDescent="0.25">
      <c r="A692" s="21">
        <v>45369</v>
      </c>
      <c r="B692" s="21">
        <v>45369</v>
      </c>
      <c r="C692" s="22" t="s">
        <v>1571</v>
      </c>
      <c r="D692" s="22" t="s">
        <v>1573</v>
      </c>
      <c r="E692" s="22" t="s">
        <v>1145</v>
      </c>
      <c r="F692" s="22" t="s">
        <v>549</v>
      </c>
      <c r="G692" s="23">
        <v>100000</v>
      </c>
      <c r="H692" s="23">
        <v>0</v>
      </c>
      <c r="I692" s="23">
        <v>43643289</v>
      </c>
      <c r="J692" s="23">
        <v>0</v>
      </c>
      <c r="K692" s="22" t="s">
        <v>1497</v>
      </c>
      <c r="L692" s="22" t="s">
        <v>1498</v>
      </c>
      <c r="M692" s="22" t="s">
        <v>706</v>
      </c>
      <c r="N692" s="22"/>
      <c r="O692" s="22"/>
      <c r="P692" s="22" t="s">
        <v>529</v>
      </c>
      <c r="S692" s="32" t="s">
        <v>3121</v>
      </c>
      <c r="T692" s="8">
        <f t="shared" si="22"/>
        <v>3</v>
      </c>
      <c r="U692">
        <v>642</v>
      </c>
      <c r="W692" t="s">
        <v>369</v>
      </c>
    </row>
    <row r="693" spans="1:23" hidden="1" x14ac:dyDescent="0.25">
      <c r="A693" s="21">
        <v>45370</v>
      </c>
      <c r="B693" s="21">
        <v>45370</v>
      </c>
      <c r="C693" s="22" t="s">
        <v>1574</v>
      </c>
      <c r="D693" s="22" t="s">
        <v>1536</v>
      </c>
      <c r="E693" s="22" t="s">
        <v>1145</v>
      </c>
      <c r="F693" s="22" t="s">
        <v>521</v>
      </c>
      <c r="G693" s="23">
        <v>0</v>
      </c>
      <c r="H693" s="23">
        <v>1718</v>
      </c>
      <c r="I693" s="23">
        <v>43641571</v>
      </c>
      <c r="J693" s="23">
        <v>0</v>
      </c>
      <c r="K693" s="22" t="s">
        <v>522</v>
      </c>
      <c r="L693" s="22" t="s">
        <v>523</v>
      </c>
      <c r="M693" s="22" t="s">
        <v>524</v>
      </c>
      <c r="N693" s="22"/>
      <c r="O693" s="22"/>
      <c r="P693" s="22"/>
      <c r="S693" s="32" t="s">
        <v>3121</v>
      </c>
      <c r="T693" s="8">
        <f t="shared" si="22"/>
        <v>3</v>
      </c>
      <c r="U693">
        <v>642</v>
      </c>
      <c r="W693" t="s">
        <v>369</v>
      </c>
    </row>
    <row r="694" spans="1:23" hidden="1" x14ac:dyDescent="0.25">
      <c r="A694" s="21">
        <v>45370</v>
      </c>
      <c r="B694" s="21">
        <v>45370</v>
      </c>
      <c r="C694" s="22" t="s">
        <v>1575</v>
      </c>
      <c r="D694" s="22" t="s">
        <v>1576</v>
      </c>
      <c r="E694" s="22" t="s">
        <v>1145</v>
      </c>
      <c r="F694" s="22" t="s">
        <v>635</v>
      </c>
      <c r="G694" s="23">
        <v>500000</v>
      </c>
      <c r="H694" s="23">
        <v>0</v>
      </c>
      <c r="I694" s="23">
        <v>44141571</v>
      </c>
      <c r="J694" s="23">
        <v>0</v>
      </c>
      <c r="K694" s="22"/>
      <c r="L694" s="22"/>
      <c r="M694" s="22" t="s">
        <v>1216</v>
      </c>
      <c r="N694" s="22"/>
      <c r="O694" s="22"/>
      <c r="P694" s="22" t="s">
        <v>1577</v>
      </c>
      <c r="S694" s="32" t="s">
        <v>3126</v>
      </c>
      <c r="T694" s="8">
        <f t="shared" si="22"/>
        <v>3</v>
      </c>
      <c r="U694">
        <v>642</v>
      </c>
      <c r="W694" t="s">
        <v>369</v>
      </c>
    </row>
    <row r="695" spans="1:23" hidden="1" x14ac:dyDescent="0.25">
      <c r="A695" s="21">
        <v>45370</v>
      </c>
      <c r="B695" s="21">
        <v>45370</v>
      </c>
      <c r="C695" s="22" t="s">
        <v>1575</v>
      </c>
      <c r="D695" s="22" t="s">
        <v>1578</v>
      </c>
      <c r="E695" s="22" t="s">
        <v>1145</v>
      </c>
      <c r="F695" s="22" t="s">
        <v>635</v>
      </c>
      <c r="G695" s="23">
        <v>378000</v>
      </c>
      <c r="H695" s="23">
        <v>0</v>
      </c>
      <c r="I695" s="23">
        <v>44519571</v>
      </c>
      <c r="J695" s="23">
        <v>0</v>
      </c>
      <c r="K695" s="22"/>
      <c r="L695" s="22"/>
      <c r="M695" s="22" t="s">
        <v>1216</v>
      </c>
      <c r="N695" s="22"/>
      <c r="O695" s="22"/>
      <c r="P695" s="22" t="s">
        <v>1577</v>
      </c>
      <c r="S695" s="32" t="s">
        <v>3126</v>
      </c>
      <c r="T695" s="8">
        <f t="shared" si="22"/>
        <v>3</v>
      </c>
      <c r="U695">
        <v>642</v>
      </c>
      <c r="W695" t="s">
        <v>369</v>
      </c>
    </row>
    <row r="696" spans="1:23" hidden="1" x14ac:dyDescent="0.25">
      <c r="A696" s="21">
        <v>45370</v>
      </c>
      <c r="B696" s="21">
        <v>45370</v>
      </c>
      <c r="C696" s="22" t="s">
        <v>1575</v>
      </c>
      <c r="D696" s="22" t="s">
        <v>1579</v>
      </c>
      <c r="E696" s="22" t="s">
        <v>1145</v>
      </c>
      <c r="F696" s="22" t="s">
        <v>635</v>
      </c>
      <c r="G696" s="23">
        <v>1979000</v>
      </c>
      <c r="H696" s="23">
        <v>0</v>
      </c>
      <c r="I696" s="23">
        <v>46498571</v>
      </c>
      <c r="J696" s="23">
        <v>0</v>
      </c>
      <c r="K696" s="22"/>
      <c r="L696" s="22"/>
      <c r="M696" s="22" t="s">
        <v>1216</v>
      </c>
      <c r="N696" s="22"/>
      <c r="O696" s="22"/>
      <c r="P696" s="22" t="s">
        <v>1577</v>
      </c>
      <c r="S696" s="32" t="s">
        <v>3126</v>
      </c>
      <c r="T696" s="8">
        <f t="shared" si="22"/>
        <v>3</v>
      </c>
      <c r="U696">
        <v>642</v>
      </c>
      <c r="W696" t="s">
        <v>369</v>
      </c>
    </row>
    <row r="697" spans="1:23" hidden="1" x14ac:dyDescent="0.25">
      <c r="A697" s="21">
        <v>45370</v>
      </c>
      <c r="B697" s="21">
        <v>45370</v>
      </c>
      <c r="C697" s="22" t="s">
        <v>1580</v>
      </c>
      <c r="D697" s="22" t="s">
        <v>1581</v>
      </c>
      <c r="E697" s="22" t="s">
        <v>1145</v>
      </c>
      <c r="F697" s="22" t="s">
        <v>532</v>
      </c>
      <c r="G697" s="23">
        <v>200000</v>
      </c>
      <c r="H697" s="23">
        <v>0</v>
      </c>
      <c r="I697" s="23">
        <v>46698571</v>
      </c>
      <c r="J697" s="23">
        <v>0</v>
      </c>
      <c r="K697" s="22" t="s">
        <v>541</v>
      </c>
      <c r="L697" s="22" t="s">
        <v>542</v>
      </c>
      <c r="M697" s="22" t="s">
        <v>557</v>
      </c>
      <c r="N697" s="22"/>
      <c r="O697" s="22"/>
      <c r="P697" s="22" t="s">
        <v>558</v>
      </c>
      <c r="S697" s="32" t="s">
        <v>3126</v>
      </c>
      <c r="T697" s="8">
        <f t="shared" si="22"/>
        <v>3</v>
      </c>
      <c r="U697">
        <v>642</v>
      </c>
      <c r="W697" t="s">
        <v>369</v>
      </c>
    </row>
    <row r="698" spans="1:23" hidden="1" x14ac:dyDescent="0.25">
      <c r="A698" s="21">
        <v>45371</v>
      </c>
      <c r="B698" s="21">
        <v>45371</v>
      </c>
      <c r="C698" s="22" t="s">
        <v>1582</v>
      </c>
      <c r="D698" s="22" t="s">
        <v>1224</v>
      </c>
      <c r="E698" s="22" t="s">
        <v>1145</v>
      </c>
      <c r="F698" s="22" t="s">
        <v>1225</v>
      </c>
      <c r="G698" s="23">
        <v>22000</v>
      </c>
      <c r="H698" s="23">
        <v>0</v>
      </c>
      <c r="I698" s="23">
        <v>46720571</v>
      </c>
      <c r="J698" s="23">
        <v>0</v>
      </c>
      <c r="K698" s="22" t="s">
        <v>1184</v>
      </c>
      <c r="L698" s="22" t="s">
        <v>1185</v>
      </c>
      <c r="M698" s="22" t="s">
        <v>1186</v>
      </c>
      <c r="N698" s="22"/>
      <c r="O698" s="22"/>
      <c r="P698" s="22"/>
      <c r="S698" s="32" t="s">
        <v>3126</v>
      </c>
      <c r="T698" s="8">
        <f t="shared" si="22"/>
        <v>3</v>
      </c>
      <c r="U698">
        <v>642</v>
      </c>
      <c r="W698" t="s">
        <v>369</v>
      </c>
    </row>
    <row r="699" spans="1:23" hidden="1" x14ac:dyDescent="0.25">
      <c r="A699" s="21">
        <v>45371</v>
      </c>
      <c r="B699" s="21">
        <v>45371</v>
      </c>
      <c r="C699" s="22" t="s">
        <v>1583</v>
      </c>
      <c r="D699" s="22" t="s">
        <v>1584</v>
      </c>
      <c r="E699" s="22" t="s">
        <v>1145</v>
      </c>
      <c r="F699" s="22" t="s">
        <v>1183</v>
      </c>
      <c r="G699" s="23">
        <v>55000</v>
      </c>
      <c r="H699" s="23">
        <v>0</v>
      </c>
      <c r="I699" s="23">
        <v>46775571</v>
      </c>
      <c r="J699" s="23">
        <v>0</v>
      </c>
      <c r="K699" s="22" t="s">
        <v>1184</v>
      </c>
      <c r="L699" s="22" t="s">
        <v>1185</v>
      </c>
      <c r="M699" s="22" t="s">
        <v>1186</v>
      </c>
      <c r="N699" s="22"/>
      <c r="O699" s="22"/>
      <c r="P699" s="22"/>
      <c r="S699" s="32" t="s">
        <v>3126</v>
      </c>
      <c r="T699" s="8">
        <f t="shared" si="22"/>
        <v>3</v>
      </c>
      <c r="U699">
        <v>642</v>
      </c>
      <c r="W699" t="s">
        <v>369</v>
      </c>
    </row>
    <row r="700" spans="1:23" hidden="1" x14ac:dyDescent="0.25">
      <c r="A700" s="21">
        <v>45371</v>
      </c>
      <c r="B700" s="21">
        <v>45371</v>
      </c>
      <c r="C700" s="22" t="s">
        <v>1585</v>
      </c>
      <c r="D700" s="22" t="s">
        <v>1584</v>
      </c>
      <c r="E700" s="22" t="s">
        <v>1145</v>
      </c>
      <c r="F700" s="22" t="s">
        <v>1183</v>
      </c>
      <c r="G700" s="23">
        <v>55000</v>
      </c>
      <c r="H700" s="23">
        <v>0</v>
      </c>
      <c r="I700" s="23">
        <v>46830571</v>
      </c>
      <c r="J700" s="23">
        <v>0</v>
      </c>
      <c r="K700" s="22" t="s">
        <v>1184</v>
      </c>
      <c r="L700" s="22" t="s">
        <v>1185</v>
      </c>
      <c r="M700" s="22" t="s">
        <v>1186</v>
      </c>
      <c r="N700" s="22"/>
      <c r="O700" s="22"/>
      <c r="P700" s="22"/>
      <c r="S700" s="32" t="s">
        <v>3126</v>
      </c>
      <c r="T700" s="8">
        <f t="shared" si="22"/>
        <v>3</v>
      </c>
      <c r="U700">
        <v>642</v>
      </c>
      <c r="W700" t="s">
        <v>369</v>
      </c>
    </row>
    <row r="701" spans="1:23" hidden="1" x14ac:dyDescent="0.25">
      <c r="A701" s="21">
        <v>45372</v>
      </c>
      <c r="B701" s="21">
        <v>45372</v>
      </c>
      <c r="C701" s="22" t="s">
        <v>1586</v>
      </c>
      <c r="D701" s="22" t="s">
        <v>1244</v>
      </c>
      <c r="E701" s="22" t="s">
        <v>1145</v>
      </c>
      <c r="F701" s="22" t="s">
        <v>635</v>
      </c>
      <c r="G701" s="23">
        <v>909091</v>
      </c>
      <c r="H701" s="23">
        <v>0</v>
      </c>
      <c r="I701" s="23">
        <v>47739662</v>
      </c>
      <c r="J701" s="23">
        <v>0</v>
      </c>
      <c r="K701" s="22"/>
      <c r="L701" s="22"/>
      <c r="M701" s="22" t="s">
        <v>1243</v>
      </c>
      <c r="N701" s="22"/>
      <c r="O701" s="22"/>
      <c r="P701" s="22" t="s">
        <v>529</v>
      </c>
      <c r="S701" s="32" t="s">
        <v>3142</v>
      </c>
      <c r="T701" s="8">
        <f t="shared" si="22"/>
        <v>3</v>
      </c>
      <c r="U701">
        <v>642</v>
      </c>
      <c r="W701" t="s">
        <v>369</v>
      </c>
    </row>
    <row r="702" spans="1:23" hidden="1" x14ac:dyDescent="0.25">
      <c r="A702" s="21">
        <v>45372</v>
      </c>
      <c r="B702" s="21">
        <v>45372</v>
      </c>
      <c r="C702" s="22" t="s">
        <v>1586</v>
      </c>
      <c r="D702" s="22" t="s">
        <v>1247</v>
      </c>
      <c r="E702" s="22" t="s">
        <v>1145</v>
      </c>
      <c r="F702" s="22" t="s">
        <v>635</v>
      </c>
      <c r="G702" s="23">
        <v>925209</v>
      </c>
      <c r="H702" s="23">
        <v>0</v>
      </c>
      <c r="I702" s="23">
        <v>48664871</v>
      </c>
      <c r="J702" s="23">
        <v>0</v>
      </c>
      <c r="K702" s="22"/>
      <c r="L702" s="22"/>
      <c r="M702" s="22" t="s">
        <v>1243</v>
      </c>
      <c r="N702" s="22"/>
      <c r="O702" s="22"/>
      <c r="P702" s="22" t="s">
        <v>529</v>
      </c>
      <c r="S702" s="32" t="s">
        <v>3142</v>
      </c>
      <c r="T702" s="8">
        <f t="shared" si="22"/>
        <v>3</v>
      </c>
      <c r="U702">
        <v>642</v>
      </c>
      <c r="W702" t="s">
        <v>369</v>
      </c>
    </row>
    <row r="703" spans="1:23" hidden="1" x14ac:dyDescent="0.25">
      <c r="A703" s="21">
        <v>45372</v>
      </c>
      <c r="B703" s="21">
        <v>45372</v>
      </c>
      <c r="C703" s="22" t="s">
        <v>1586</v>
      </c>
      <c r="D703" s="22" t="s">
        <v>1247</v>
      </c>
      <c r="E703" s="22" t="s">
        <v>1145</v>
      </c>
      <c r="F703" s="22" t="s">
        <v>635</v>
      </c>
      <c r="G703" s="23">
        <v>1000736</v>
      </c>
      <c r="H703" s="23">
        <v>0</v>
      </c>
      <c r="I703" s="23">
        <v>49665607</v>
      </c>
      <c r="J703" s="23">
        <v>0</v>
      </c>
      <c r="K703" s="22"/>
      <c r="L703" s="22"/>
      <c r="M703" s="22" t="s">
        <v>1243</v>
      </c>
      <c r="N703" s="22"/>
      <c r="O703" s="22"/>
      <c r="P703" s="22" t="s">
        <v>529</v>
      </c>
      <c r="S703" s="32" t="s">
        <v>3142</v>
      </c>
      <c r="T703" s="8">
        <f t="shared" si="22"/>
        <v>3</v>
      </c>
      <c r="U703">
        <v>642</v>
      </c>
      <c r="W703" t="s">
        <v>369</v>
      </c>
    </row>
    <row r="704" spans="1:23" hidden="1" x14ac:dyDescent="0.25">
      <c r="A704" s="21">
        <v>45372</v>
      </c>
      <c r="B704" s="21">
        <v>45372</v>
      </c>
      <c r="C704" s="22" t="s">
        <v>1586</v>
      </c>
      <c r="D704" s="22" t="s">
        <v>1248</v>
      </c>
      <c r="E704" s="22" t="s">
        <v>1145</v>
      </c>
      <c r="F704" s="22" t="s">
        <v>635</v>
      </c>
      <c r="G704" s="23">
        <v>350000</v>
      </c>
      <c r="H704" s="23">
        <v>0</v>
      </c>
      <c r="I704" s="23">
        <v>50015607</v>
      </c>
      <c r="J704" s="23">
        <v>0</v>
      </c>
      <c r="K704" s="22"/>
      <c r="L704" s="22"/>
      <c r="M704" s="22" t="s">
        <v>1243</v>
      </c>
      <c r="N704" s="22"/>
      <c r="O704" s="22"/>
      <c r="P704" s="22" t="s">
        <v>529</v>
      </c>
      <c r="S704" s="32" t="s">
        <v>3142</v>
      </c>
      <c r="T704" s="8">
        <f t="shared" si="22"/>
        <v>3</v>
      </c>
      <c r="U704">
        <v>642</v>
      </c>
      <c r="W704" t="s">
        <v>369</v>
      </c>
    </row>
    <row r="705" spans="1:23" hidden="1" x14ac:dyDescent="0.25">
      <c r="A705" s="21">
        <v>45372</v>
      </c>
      <c r="B705" s="21">
        <v>45372</v>
      </c>
      <c r="C705" s="22" t="s">
        <v>1587</v>
      </c>
      <c r="D705" s="22" t="s">
        <v>1534</v>
      </c>
      <c r="E705" s="22" t="s">
        <v>1145</v>
      </c>
      <c r="F705" s="22" t="s">
        <v>532</v>
      </c>
      <c r="G705" s="23">
        <v>33000</v>
      </c>
      <c r="H705" s="23">
        <v>0</v>
      </c>
      <c r="I705" s="23">
        <v>50048607</v>
      </c>
      <c r="J705" s="23">
        <v>0</v>
      </c>
      <c r="K705" s="22" t="s">
        <v>1163</v>
      </c>
      <c r="L705" s="22" t="s">
        <v>1164</v>
      </c>
      <c r="M705" s="22" t="s">
        <v>1186</v>
      </c>
      <c r="N705" s="22"/>
      <c r="O705" s="22"/>
      <c r="P705" s="22" t="s">
        <v>529</v>
      </c>
      <c r="S705" s="32" t="s">
        <v>3126</v>
      </c>
      <c r="T705" s="8">
        <f t="shared" si="22"/>
        <v>3</v>
      </c>
      <c r="U705">
        <v>642</v>
      </c>
      <c r="W705" t="s">
        <v>369</v>
      </c>
    </row>
    <row r="706" spans="1:23" hidden="1" x14ac:dyDescent="0.25">
      <c r="A706" s="21">
        <v>45372</v>
      </c>
      <c r="B706" s="21">
        <v>45372</v>
      </c>
      <c r="C706" s="22" t="s">
        <v>1588</v>
      </c>
      <c r="D706" s="22" t="s">
        <v>1559</v>
      </c>
      <c r="E706" s="22" t="s">
        <v>1145</v>
      </c>
      <c r="F706" s="22" t="s">
        <v>532</v>
      </c>
      <c r="G706" s="23">
        <v>19800</v>
      </c>
      <c r="H706" s="23">
        <v>0</v>
      </c>
      <c r="I706" s="23">
        <v>50068407</v>
      </c>
      <c r="J706" s="23">
        <v>0</v>
      </c>
      <c r="K706" s="22" t="s">
        <v>1163</v>
      </c>
      <c r="L706" s="22" t="s">
        <v>1164</v>
      </c>
      <c r="M706" s="22" t="s">
        <v>1186</v>
      </c>
      <c r="N706" s="22"/>
      <c r="O706" s="22"/>
      <c r="P706" s="22" t="s">
        <v>529</v>
      </c>
      <c r="S706" s="32" t="s">
        <v>3126</v>
      </c>
      <c r="T706" s="8">
        <f t="shared" si="22"/>
        <v>3</v>
      </c>
      <c r="U706">
        <v>642</v>
      </c>
      <c r="W706" t="s">
        <v>369</v>
      </c>
    </row>
    <row r="707" spans="1:23" hidden="1" x14ac:dyDescent="0.25">
      <c r="A707" s="21">
        <v>45372</v>
      </c>
      <c r="B707" s="21">
        <v>45372</v>
      </c>
      <c r="C707" s="22" t="s">
        <v>696</v>
      </c>
      <c r="D707" s="22" t="s">
        <v>565</v>
      </c>
      <c r="E707" s="22" t="s">
        <v>1145</v>
      </c>
      <c r="F707" s="22" t="s">
        <v>521</v>
      </c>
      <c r="G707" s="23">
        <v>2339</v>
      </c>
      <c r="H707" s="23">
        <v>0</v>
      </c>
      <c r="I707" s="23">
        <v>50070746</v>
      </c>
      <c r="J707" s="23">
        <v>0</v>
      </c>
      <c r="K707" s="22" t="s">
        <v>566</v>
      </c>
      <c r="L707" s="22" t="s">
        <v>567</v>
      </c>
      <c r="M707" s="22" t="s">
        <v>1159</v>
      </c>
      <c r="N707" s="22"/>
      <c r="O707" s="22"/>
      <c r="P707" s="22" t="s">
        <v>529</v>
      </c>
      <c r="S707" s="32" t="s">
        <v>3126</v>
      </c>
      <c r="T707" s="8">
        <f t="shared" si="22"/>
        <v>3</v>
      </c>
      <c r="U707">
        <v>642</v>
      </c>
      <c r="W707" t="s">
        <v>369</v>
      </c>
    </row>
    <row r="708" spans="1:23" hidden="1" x14ac:dyDescent="0.25">
      <c r="A708" s="21">
        <v>45373</v>
      </c>
      <c r="B708" s="21">
        <v>45373</v>
      </c>
      <c r="C708" s="22" t="s">
        <v>1589</v>
      </c>
      <c r="D708" s="22" t="s">
        <v>1590</v>
      </c>
      <c r="E708" s="22" t="s">
        <v>1145</v>
      </c>
      <c r="F708" s="22" t="s">
        <v>549</v>
      </c>
      <c r="G708" s="23">
        <v>1044000</v>
      </c>
      <c r="H708" s="23">
        <v>0</v>
      </c>
      <c r="I708" s="23">
        <v>51114746</v>
      </c>
      <c r="J708" s="23">
        <v>0</v>
      </c>
      <c r="K708" s="22" t="s">
        <v>1591</v>
      </c>
      <c r="L708" s="22" t="s">
        <v>1592</v>
      </c>
      <c r="M708" s="22" t="s">
        <v>1216</v>
      </c>
      <c r="N708" s="22"/>
      <c r="O708" s="22"/>
      <c r="P708" s="22"/>
      <c r="S708" s="32" t="s">
        <v>3126</v>
      </c>
      <c r="T708" s="8">
        <f t="shared" si="22"/>
        <v>3</v>
      </c>
      <c r="U708">
        <v>642</v>
      </c>
      <c r="W708" t="s">
        <v>369</v>
      </c>
    </row>
    <row r="709" spans="1:23" hidden="1" x14ac:dyDescent="0.25">
      <c r="A709" s="21">
        <v>45375</v>
      </c>
      <c r="B709" s="21">
        <v>45375</v>
      </c>
      <c r="C709" s="22" t="s">
        <v>1593</v>
      </c>
      <c r="D709" s="22" t="s">
        <v>1590</v>
      </c>
      <c r="E709" s="22" t="s">
        <v>1145</v>
      </c>
      <c r="F709" s="22" t="s">
        <v>549</v>
      </c>
      <c r="G709" s="23">
        <v>1034000</v>
      </c>
      <c r="H709" s="23">
        <v>0</v>
      </c>
      <c r="I709" s="23">
        <v>52148746</v>
      </c>
      <c r="J709" s="23">
        <v>0</v>
      </c>
      <c r="K709" s="22" t="s">
        <v>1594</v>
      </c>
      <c r="L709" s="22" t="s">
        <v>1595</v>
      </c>
      <c r="M709" s="22" t="s">
        <v>1216</v>
      </c>
      <c r="N709" s="22"/>
      <c r="O709" s="22"/>
      <c r="P709" s="22"/>
      <c r="S709" s="32" t="s">
        <v>3126</v>
      </c>
      <c r="T709" s="8">
        <f t="shared" ref="T709:T772" si="23">+MONTH(A709)</f>
        <v>3</v>
      </c>
      <c r="U709">
        <v>642</v>
      </c>
      <c r="W709" t="s">
        <v>369</v>
      </c>
    </row>
    <row r="710" spans="1:23" hidden="1" x14ac:dyDescent="0.25">
      <c r="A710" s="21">
        <v>45376</v>
      </c>
      <c r="B710" s="21">
        <v>45376</v>
      </c>
      <c r="C710" s="22" t="s">
        <v>1596</v>
      </c>
      <c r="D710" s="22" t="s">
        <v>1597</v>
      </c>
      <c r="E710" s="22" t="s">
        <v>1145</v>
      </c>
      <c r="F710" s="22" t="s">
        <v>1225</v>
      </c>
      <c r="G710" s="23">
        <v>33000</v>
      </c>
      <c r="H710" s="23">
        <v>0</v>
      </c>
      <c r="I710" s="23">
        <v>52181746</v>
      </c>
      <c r="J710" s="23">
        <v>0</v>
      </c>
      <c r="K710" s="22" t="s">
        <v>1184</v>
      </c>
      <c r="L710" s="22" t="s">
        <v>1185</v>
      </c>
      <c r="M710" s="22" t="s">
        <v>1186</v>
      </c>
      <c r="N710" s="22"/>
      <c r="O710" s="22"/>
      <c r="P710" s="22"/>
      <c r="S710" s="32" t="s">
        <v>3126</v>
      </c>
      <c r="T710" s="8">
        <f t="shared" si="23"/>
        <v>3</v>
      </c>
      <c r="U710">
        <v>642</v>
      </c>
      <c r="W710" t="s">
        <v>369</v>
      </c>
    </row>
    <row r="711" spans="1:23" hidden="1" x14ac:dyDescent="0.25">
      <c r="A711" s="21">
        <v>45376</v>
      </c>
      <c r="B711" s="21">
        <v>45376</v>
      </c>
      <c r="C711" s="22" t="s">
        <v>1598</v>
      </c>
      <c r="D711" s="22" t="s">
        <v>1224</v>
      </c>
      <c r="E711" s="22" t="s">
        <v>1145</v>
      </c>
      <c r="F711" s="22" t="s">
        <v>1225</v>
      </c>
      <c r="G711" s="23">
        <v>22000</v>
      </c>
      <c r="H711" s="23">
        <v>0</v>
      </c>
      <c r="I711" s="23">
        <v>52203746</v>
      </c>
      <c r="J711" s="23">
        <v>0</v>
      </c>
      <c r="K711" s="22" t="s">
        <v>1184</v>
      </c>
      <c r="L711" s="22" t="s">
        <v>1185</v>
      </c>
      <c r="M711" s="22" t="s">
        <v>1186</v>
      </c>
      <c r="N711" s="22"/>
      <c r="O711" s="22"/>
      <c r="P711" s="22"/>
      <c r="S711" s="32" t="s">
        <v>3126</v>
      </c>
      <c r="T711" s="8">
        <f t="shared" si="23"/>
        <v>3</v>
      </c>
      <c r="U711">
        <v>642</v>
      </c>
      <c r="W711" t="s">
        <v>369</v>
      </c>
    </row>
    <row r="712" spans="1:23" hidden="1" x14ac:dyDescent="0.25">
      <c r="A712" s="21">
        <v>45376</v>
      </c>
      <c r="B712" s="21">
        <v>45376</v>
      </c>
      <c r="C712" s="22" t="s">
        <v>1599</v>
      </c>
      <c r="D712" s="22" t="s">
        <v>1600</v>
      </c>
      <c r="E712" s="22" t="s">
        <v>1145</v>
      </c>
      <c r="F712" s="22" t="s">
        <v>1183</v>
      </c>
      <c r="G712" s="23">
        <v>22000</v>
      </c>
      <c r="H712" s="23">
        <v>0</v>
      </c>
      <c r="I712" s="23">
        <v>52225746</v>
      </c>
      <c r="J712" s="23">
        <v>0</v>
      </c>
      <c r="K712" s="22" t="s">
        <v>1184</v>
      </c>
      <c r="L712" s="22" t="s">
        <v>1185</v>
      </c>
      <c r="M712" s="22" t="s">
        <v>1186</v>
      </c>
      <c r="N712" s="22"/>
      <c r="O712" s="22"/>
      <c r="P712" s="22"/>
      <c r="S712" s="32" t="s">
        <v>3126</v>
      </c>
      <c r="T712" s="8">
        <f t="shared" si="23"/>
        <v>3</v>
      </c>
      <c r="U712">
        <v>642</v>
      </c>
      <c r="W712" t="s">
        <v>369</v>
      </c>
    </row>
    <row r="713" spans="1:23" hidden="1" x14ac:dyDescent="0.25">
      <c r="A713" s="21">
        <v>45377</v>
      </c>
      <c r="B713" s="21">
        <v>45377</v>
      </c>
      <c r="C713" s="22" t="s">
        <v>1601</v>
      </c>
      <c r="D713" s="22" t="s">
        <v>1602</v>
      </c>
      <c r="E713" s="22" t="s">
        <v>1145</v>
      </c>
      <c r="F713" s="22" t="s">
        <v>1225</v>
      </c>
      <c r="G713" s="23">
        <v>242</v>
      </c>
      <c r="H713" s="23">
        <v>0</v>
      </c>
      <c r="I713" s="23">
        <v>52225988</v>
      </c>
      <c r="J713" s="23">
        <v>0</v>
      </c>
      <c r="K713" s="22" t="s">
        <v>1184</v>
      </c>
      <c r="L713" s="22" t="s">
        <v>1185</v>
      </c>
      <c r="M713" s="22" t="s">
        <v>1186</v>
      </c>
      <c r="N713" s="22"/>
      <c r="O713" s="22"/>
      <c r="P713" s="22"/>
      <c r="S713" s="32" t="s">
        <v>3126</v>
      </c>
      <c r="T713" s="8">
        <f t="shared" si="23"/>
        <v>3</v>
      </c>
      <c r="U713">
        <v>642</v>
      </c>
      <c r="W713" t="s">
        <v>369</v>
      </c>
    </row>
    <row r="714" spans="1:23" hidden="1" x14ac:dyDescent="0.25">
      <c r="A714" s="21">
        <v>45378</v>
      </c>
      <c r="B714" s="21">
        <v>45377</v>
      </c>
      <c r="C714" s="22" t="s">
        <v>1603</v>
      </c>
      <c r="D714" s="22" t="s">
        <v>1604</v>
      </c>
      <c r="E714" s="22" t="s">
        <v>1145</v>
      </c>
      <c r="F714" s="22" t="s">
        <v>549</v>
      </c>
      <c r="G714" s="23">
        <v>462963</v>
      </c>
      <c r="H714" s="23">
        <v>0</v>
      </c>
      <c r="I714" s="23">
        <v>52688951</v>
      </c>
      <c r="J714" s="23">
        <v>0</v>
      </c>
      <c r="K714" s="22" t="s">
        <v>1605</v>
      </c>
      <c r="L714" s="22" t="s">
        <v>1606</v>
      </c>
      <c r="M714" s="22" t="s">
        <v>1169</v>
      </c>
      <c r="N714" s="22" t="s">
        <v>1607</v>
      </c>
      <c r="O714" s="22" t="s">
        <v>1608</v>
      </c>
      <c r="P714" s="22" t="s">
        <v>558</v>
      </c>
      <c r="S714" s="32" t="s">
        <v>3126</v>
      </c>
      <c r="T714" s="8">
        <f t="shared" si="23"/>
        <v>3</v>
      </c>
      <c r="U714">
        <v>642</v>
      </c>
      <c r="W714" t="s">
        <v>369</v>
      </c>
    </row>
    <row r="715" spans="1:23" hidden="1" x14ac:dyDescent="0.25">
      <c r="A715" s="21">
        <v>45378</v>
      </c>
      <c r="B715" s="21">
        <v>45378</v>
      </c>
      <c r="C715" s="22" t="s">
        <v>1609</v>
      </c>
      <c r="D715" s="22" t="s">
        <v>1610</v>
      </c>
      <c r="E715" s="22" t="s">
        <v>1145</v>
      </c>
      <c r="F715" s="22" t="s">
        <v>532</v>
      </c>
      <c r="G715" s="23">
        <v>863636</v>
      </c>
      <c r="H715" s="23">
        <v>0</v>
      </c>
      <c r="I715" s="23">
        <v>53552587</v>
      </c>
      <c r="J715" s="23">
        <v>0</v>
      </c>
      <c r="K715" s="22" t="s">
        <v>1611</v>
      </c>
      <c r="L715" s="22" t="s">
        <v>1612</v>
      </c>
      <c r="M715" s="22" t="s">
        <v>1216</v>
      </c>
      <c r="N715" s="22"/>
      <c r="O715" s="22"/>
      <c r="P715" s="22"/>
      <c r="S715" s="32" t="s">
        <v>3126</v>
      </c>
      <c r="T715" s="8">
        <f t="shared" si="23"/>
        <v>3</v>
      </c>
      <c r="U715">
        <v>642</v>
      </c>
      <c r="W715" t="s">
        <v>369</v>
      </c>
    </row>
    <row r="716" spans="1:23" hidden="1" x14ac:dyDescent="0.25">
      <c r="A716" s="21">
        <v>45379</v>
      </c>
      <c r="B716" s="21">
        <v>45379</v>
      </c>
      <c r="C716" s="22" t="s">
        <v>1613</v>
      </c>
      <c r="D716" s="22" t="s">
        <v>1614</v>
      </c>
      <c r="E716" s="22" t="s">
        <v>1145</v>
      </c>
      <c r="F716" s="22" t="s">
        <v>549</v>
      </c>
      <c r="G716" s="23">
        <v>200000</v>
      </c>
      <c r="H716" s="23">
        <v>0</v>
      </c>
      <c r="I716" s="23">
        <v>53752587</v>
      </c>
      <c r="J716" s="23">
        <v>0</v>
      </c>
      <c r="K716" s="22" t="s">
        <v>1615</v>
      </c>
      <c r="L716" s="22" t="s">
        <v>1616</v>
      </c>
      <c r="M716" s="22" t="s">
        <v>1216</v>
      </c>
      <c r="N716" s="22"/>
      <c r="O716" s="22"/>
      <c r="P716" s="22"/>
      <c r="S716" s="32" t="s">
        <v>3126</v>
      </c>
      <c r="T716" s="8">
        <f t="shared" si="23"/>
        <v>3</v>
      </c>
      <c r="U716">
        <v>642</v>
      </c>
      <c r="W716" t="s">
        <v>369</v>
      </c>
    </row>
    <row r="717" spans="1:23" hidden="1" x14ac:dyDescent="0.25">
      <c r="A717" s="21">
        <v>45379</v>
      </c>
      <c r="B717" s="21">
        <v>45379</v>
      </c>
      <c r="C717" s="22" t="s">
        <v>1617</v>
      </c>
      <c r="D717" s="22" t="s">
        <v>1618</v>
      </c>
      <c r="E717" s="22" t="s">
        <v>1145</v>
      </c>
      <c r="F717" s="22" t="s">
        <v>532</v>
      </c>
      <c r="G717" s="23">
        <v>2400000</v>
      </c>
      <c r="H717" s="23">
        <v>0</v>
      </c>
      <c r="I717" s="23">
        <v>56152587</v>
      </c>
      <c r="J717" s="23">
        <v>0</v>
      </c>
      <c r="K717" s="22" t="s">
        <v>1611</v>
      </c>
      <c r="L717" s="22" t="s">
        <v>1612</v>
      </c>
      <c r="M717" s="22" t="s">
        <v>1216</v>
      </c>
      <c r="N717" s="22"/>
      <c r="O717" s="22"/>
      <c r="P717" s="22"/>
      <c r="S717" s="32" t="s">
        <v>3126</v>
      </c>
      <c r="T717" s="8">
        <f t="shared" si="23"/>
        <v>3</v>
      </c>
      <c r="U717">
        <v>642</v>
      </c>
      <c r="W717" t="s">
        <v>369</v>
      </c>
    </row>
    <row r="718" spans="1:23" hidden="1" x14ac:dyDescent="0.25">
      <c r="A718" s="21">
        <v>45379</v>
      </c>
      <c r="B718" s="21">
        <v>45379</v>
      </c>
      <c r="C718" s="22" t="s">
        <v>1619</v>
      </c>
      <c r="D718" s="22" t="s">
        <v>1620</v>
      </c>
      <c r="E718" s="22" t="s">
        <v>1145</v>
      </c>
      <c r="F718" s="22" t="s">
        <v>532</v>
      </c>
      <c r="G718" s="23">
        <v>1700000</v>
      </c>
      <c r="H718" s="23">
        <v>0</v>
      </c>
      <c r="I718" s="23">
        <v>57852587</v>
      </c>
      <c r="J718" s="23">
        <v>0</v>
      </c>
      <c r="K718" s="22" t="s">
        <v>1611</v>
      </c>
      <c r="L718" s="22" t="s">
        <v>1612</v>
      </c>
      <c r="M718" s="22" t="s">
        <v>1216</v>
      </c>
      <c r="N718" s="22"/>
      <c r="O718" s="22"/>
      <c r="P718" s="22"/>
      <c r="S718" s="32" t="s">
        <v>3126</v>
      </c>
      <c r="T718" s="8">
        <f t="shared" si="23"/>
        <v>3</v>
      </c>
      <c r="U718">
        <v>642</v>
      </c>
      <c r="W718" t="s">
        <v>369</v>
      </c>
    </row>
    <row r="719" spans="1:23" hidden="1" x14ac:dyDescent="0.25">
      <c r="A719" s="21">
        <v>45379</v>
      </c>
      <c r="B719" s="21">
        <v>45379</v>
      </c>
      <c r="C719" s="22" t="s">
        <v>1621</v>
      </c>
      <c r="D719" s="22" t="s">
        <v>1622</v>
      </c>
      <c r="E719" s="22" t="s">
        <v>1145</v>
      </c>
      <c r="F719" s="22" t="s">
        <v>532</v>
      </c>
      <c r="G719" s="23">
        <v>167000</v>
      </c>
      <c r="H719" s="23">
        <v>0</v>
      </c>
      <c r="I719" s="23">
        <v>58019587</v>
      </c>
      <c r="J719" s="23">
        <v>0</v>
      </c>
      <c r="K719" s="22" t="s">
        <v>1552</v>
      </c>
      <c r="L719" s="22" t="s">
        <v>1553</v>
      </c>
      <c r="M719" s="22" t="s">
        <v>1216</v>
      </c>
      <c r="N719" s="22"/>
      <c r="O719" s="22"/>
      <c r="P719" s="22"/>
      <c r="S719" s="32" t="s">
        <v>3143</v>
      </c>
      <c r="T719" s="8">
        <f t="shared" si="23"/>
        <v>3</v>
      </c>
      <c r="U719">
        <v>642</v>
      </c>
      <c r="V719" t="s">
        <v>3129</v>
      </c>
      <c r="W719" t="s">
        <v>369</v>
      </c>
    </row>
    <row r="720" spans="1:23" hidden="1" x14ac:dyDescent="0.25">
      <c r="A720" s="21">
        <v>45380</v>
      </c>
      <c r="B720" s="21">
        <v>45380</v>
      </c>
      <c r="C720" s="22" t="s">
        <v>1623</v>
      </c>
      <c r="D720" s="22" t="s">
        <v>1268</v>
      </c>
      <c r="E720" s="22" t="s">
        <v>1145</v>
      </c>
      <c r="F720" s="22" t="s">
        <v>514</v>
      </c>
      <c r="G720" s="23">
        <v>8471000</v>
      </c>
      <c r="H720" s="23">
        <v>0</v>
      </c>
      <c r="I720" s="23">
        <v>66490587</v>
      </c>
      <c r="J720" s="23">
        <v>0</v>
      </c>
      <c r="K720" s="22" t="s">
        <v>1565</v>
      </c>
      <c r="L720" s="22" t="s">
        <v>1566</v>
      </c>
      <c r="M720" s="22" t="s">
        <v>1269</v>
      </c>
      <c r="N720" s="22"/>
      <c r="O720" s="22"/>
      <c r="P720" s="22"/>
      <c r="S720" s="32" t="s">
        <v>3141</v>
      </c>
      <c r="T720" s="8">
        <f t="shared" si="23"/>
        <v>3</v>
      </c>
      <c r="U720">
        <v>642</v>
      </c>
      <c r="W720" t="s">
        <v>369</v>
      </c>
    </row>
    <row r="721" spans="1:23" hidden="1" x14ac:dyDescent="0.25">
      <c r="A721" s="21">
        <v>45381</v>
      </c>
      <c r="B721" s="21">
        <v>45381</v>
      </c>
      <c r="C721" s="22" t="s">
        <v>1624</v>
      </c>
      <c r="D721" s="22" t="s">
        <v>1625</v>
      </c>
      <c r="E721" s="22" t="s">
        <v>1145</v>
      </c>
      <c r="F721" s="22" t="s">
        <v>532</v>
      </c>
      <c r="G721" s="23">
        <v>0</v>
      </c>
      <c r="H721" s="23">
        <v>2480000</v>
      </c>
      <c r="I721" s="23">
        <v>64010587</v>
      </c>
      <c r="J721" s="23">
        <v>0</v>
      </c>
      <c r="K721" s="22" t="s">
        <v>993</v>
      </c>
      <c r="L721" s="22" t="s">
        <v>994</v>
      </c>
      <c r="M721" s="22" t="s">
        <v>1216</v>
      </c>
      <c r="N721" s="22"/>
      <c r="O721" s="22"/>
      <c r="P721" s="22"/>
      <c r="S721" s="32" t="s">
        <v>3140</v>
      </c>
      <c r="T721" s="8">
        <f t="shared" si="23"/>
        <v>3</v>
      </c>
      <c r="U721">
        <v>642</v>
      </c>
      <c r="W721" t="s">
        <v>369</v>
      </c>
    </row>
    <row r="722" spans="1:23" hidden="1" x14ac:dyDescent="0.25">
      <c r="A722" s="21">
        <v>45381</v>
      </c>
      <c r="B722" s="21">
        <v>45381</v>
      </c>
      <c r="C722" s="22" t="s">
        <v>1626</v>
      </c>
      <c r="D722" s="22" t="s">
        <v>1625</v>
      </c>
      <c r="E722" s="22" t="s">
        <v>1145</v>
      </c>
      <c r="F722" s="22" t="s">
        <v>532</v>
      </c>
      <c r="G722" s="23">
        <v>0</v>
      </c>
      <c r="H722" s="23">
        <v>2480000</v>
      </c>
      <c r="I722" s="23">
        <v>61530587</v>
      </c>
      <c r="J722" s="23">
        <v>0</v>
      </c>
      <c r="K722" s="22" t="s">
        <v>699</v>
      </c>
      <c r="L722" s="22" t="s">
        <v>700</v>
      </c>
      <c r="M722" s="22" t="s">
        <v>1216</v>
      </c>
      <c r="N722" s="22"/>
      <c r="O722" s="22"/>
      <c r="P722" s="22"/>
      <c r="S722" s="32" t="s">
        <v>3140</v>
      </c>
      <c r="T722" s="8">
        <f t="shared" si="23"/>
        <v>3</v>
      </c>
      <c r="U722">
        <v>642</v>
      </c>
      <c r="W722" t="s">
        <v>369</v>
      </c>
    </row>
    <row r="723" spans="1:23" hidden="1" x14ac:dyDescent="0.25">
      <c r="A723" s="21">
        <v>45381</v>
      </c>
      <c r="B723" s="21">
        <v>45381</v>
      </c>
      <c r="C723" s="22" t="s">
        <v>1627</v>
      </c>
      <c r="D723" s="22" t="s">
        <v>1625</v>
      </c>
      <c r="E723" s="22" t="s">
        <v>1145</v>
      </c>
      <c r="F723" s="22" t="s">
        <v>532</v>
      </c>
      <c r="G723" s="23">
        <v>0</v>
      </c>
      <c r="H723" s="23">
        <v>2500000</v>
      </c>
      <c r="I723" s="23">
        <v>59030587</v>
      </c>
      <c r="J723" s="23">
        <v>0</v>
      </c>
      <c r="K723" s="22" t="s">
        <v>996</v>
      </c>
      <c r="L723" s="22" t="s">
        <v>997</v>
      </c>
      <c r="M723" s="22" t="s">
        <v>1216</v>
      </c>
      <c r="N723" s="22"/>
      <c r="O723" s="22"/>
      <c r="P723" s="22"/>
      <c r="S723" s="32" t="s">
        <v>3140</v>
      </c>
      <c r="T723" s="8">
        <f t="shared" si="23"/>
        <v>3</v>
      </c>
      <c r="U723">
        <v>642</v>
      </c>
      <c r="W723" t="s">
        <v>369</v>
      </c>
    </row>
    <row r="724" spans="1:23" hidden="1" x14ac:dyDescent="0.25">
      <c r="A724" s="21">
        <v>45381</v>
      </c>
      <c r="B724" s="21">
        <v>45381</v>
      </c>
      <c r="C724" s="22" t="s">
        <v>1628</v>
      </c>
      <c r="D724" s="22" t="s">
        <v>1158</v>
      </c>
      <c r="E724" s="22" t="s">
        <v>1145</v>
      </c>
      <c r="F724" s="22" t="s">
        <v>1431</v>
      </c>
      <c r="G724" s="23">
        <v>110000</v>
      </c>
      <c r="H724" s="23">
        <v>0</v>
      </c>
      <c r="I724" s="23">
        <v>59140587</v>
      </c>
      <c r="J724" s="23">
        <v>0</v>
      </c>
      <c r="K724" s="22" t="s">
        <v>1163</v>
      </c>
      <c r="L724" s="22" t="s">
        <v>1164</v>
      </c>
      <c r="M724" s="22" t="s">
        <v>1159</v>
      </c>
      <c r="N724" s="22"/>
      <c r="O724" s="22"/>
      <c r="P724" s="22"/>
      <c r="S724" s="32" t="s">
        <v>3126</v>
      </c>
      <c r="T724" s="8">
        <f t="shared" si="23"/>
        <v>3</v>
      </c>
      <c r="U724">
        <v>642</v>
      </c>
      <c r="W724" t="s">
        <v>369</v>
      </c>
    </row>
    <row r="725" spans="1:23" hidden="1" x14ac:dyDescent="0.25">
      <c r="A725" s="21">
        <v>45381</v>
      </c>
      <c r="B725" s="21">
        <v>45381</v>
      </c>
      <c r="C725" s="22" t="s">
        <v>1629</v>
      </c>
      <c r="D725" s="22" t="s">
        <v>1158</v>
      </c>
      <c r="E725" s="22" t="s">
        <v>1145</v>
      </c>
      <c r="F725" s="22" t="s">
        <v>1287</v>
      </c>
      <c r="G725" s="23">
        <v>110000</v>
      </c>
      <c r="H725" s="23">
        <v>0</v>
      </c>
      <c r="I725" s="23">
        <v>59250587</v>
      </c>
      <c r="J725" s="23">
        <v>0</v>
      </c>
      <c r="K725" s="22" t="s">
        <v>682</v>
      </c>
      <c r="L725" s="22" t="s">
        <v>683</v>
      </c>
      <c r="M725" s="22" t="s">
        <v>1159</v>
      </c>
      <c r="N725" s="22"/>
      <c r="O725" s="22"/>
      <c r="P725" s="22"/>
      <c r="S725" s="32" t="s">
        <v>3126</v>
      </c>
      <c r="T725" s="8">
        <f t="shared" si="23"/>
        <v>3</v>
      </c>
      <c r="U725">
        <v>642</v>
      </c>
      <c r="W725" t="s">
        <v>369</v>
      </c>
    </row>
    <row r="726" spans="1:23" hidden="1" x14ac:dyDescent="0.25">
      <c r="A726" s="21">
        <v>45382</v>
      </c>
      <c r="B726" s="21">
        <v>45382</v>
      </c>
      <c r="C726" s="22" t="s">
        <v>1630</v>
      </c>
      <c r="D726" s="22" t="s">
        <v>1631</v>
      </c>
      <c r="E726" s="22" t="s">
        <v>1145</v>
      </c>
      <c r="F726" s="22" t="s">
        <v>1290</v>
      </c>
      <c r="G726" s="23">
        <v>1754761</v>
      </c>
      <c r="H726" s="23">
        <v>0</v>
      </c>
      <c r="I726" s="23">
        <v>61005348</v>
      </c>
      <c r="J726" s="23">
        <v>0</v>
      </c>
      <c r="K726" s="22"/>
      <c r="L726" s="22"/>
      <c r="M726" s="22" t="s">
        <v>1291</v>
      </c>
      <c r="N726" s="22"/>
      <c r="O726" s="22"/>
      <c r="P726" s="22" t="s">
        <v>1292</v>
      </c>
      <c r="S726" s="8" t="s">
        <v>3127</v>
      </c>
      <c r="T726" s="8">
        <f t="shared" si="23"/>
        <v>3</v>
      </c>
      <c r="U726">
        <v>642</v>
      </c>
      <c r="W726" t="s">
        <v>369</v>
      </c>
    </row>
    <row r="727" spans="1:23" hidden="1" x14ac:dyDescent="0.25">
      <c r="A727" s="21">
        <v>45382</v>
      </c>
      <c r="B727" s="21">
        <v>45382</v>
      </c>
      <c r="C727" s="22" t="s">
        <v>1630</v>
      </c>
      <c r="D727" s="22" t="s">
        <v>1631</v>
      </c>
      <c r="E727" s="22" t="s">
        <v>1145</v>
      </c>
      <c r="F727" s="22" t="s">
        <v>1290</v>
      </c>
      <c r="G727" s="23">
        <v>1045581</v>
      </c>
      <c r="H727" s="23">
        <v>0</v>
      </c>
      <c r="I727" s="23">
        <v>62050929</v>
      </c>
      <c r="J727" s="23">
        <v>0</v>
      </c>
      <c r="K727" s="22"/>
      <c r="L727" s="22"/>
      <c r="M727" s="22" t="s">
        <v>1291</v>
      </c>
      <c r="N727" s="22"/>
      <c r="O727" s="22"/>
      <c r="P727" s="22" t="s">
        <v>815</v>
      </c>
      <c r="S727" s="8" t="s">
        <v>3127</v>
      </c>
      <c r="T727" s="8">
        <f t="shared" si="23"/>
        <v>3</v>
      </c>
      <c r="U727">
        <v>642</v>
      </c>
      <c r="W727" t="s">
        <v>369</v>
      </c>
    </row>
    <row r="728" spans="1:23" hidden="1" x14ac:dyDescent="0.25">
      <c r="A728" s="21">
        <v>45382</v>
      </c>
      <c r="B728" s="21">
        <v>45382</v>
      </c>
      <c r="C728" s="22" t="s">
        <v>1630</v>
      </c>
      <c r="D728" s="22" t="s">
        <v>1631</v>
      </c>
      <c r="E728" s="22" t="s">
        <v>1145</v>
      </c>
      <c r="F728" s="22" t="s">
        <v>1290</v>
      </c>
      <c r="G728" s="23">
        <v>9364545</v>
      </c>
      <c r="H728" s="23">
        <v>0</v>
      </c>
      <c r="I728" s="23">
        <v>71415474</v>
      </c>
      <c r="J728" s="23">
        <v>0</v>
      </c>
      <c r="K728" s="22"/>
      <c r="L728" s="22"/>
      <c r="M728" s="22" t="s">
        <v>1291</v>
      </c>
      <c r="N728" s="22"/>
      <c r="O728" s="22"/>
      <c r="P728" s="22" t="s">
        <v>529</v>
      </c>
      <c r="S728" s="8" t="s">
        <v>3127</v>
      </c>
      <c r="T728" s="8">
        <f t="shared" si="23"/>
        <v>3</v>
      </c>
      <c r="U728">
        <v>642</v>
      </c>
      <c r="W728" t="s">
        <v>369</v>
      </c>
    </row>
    <row r="729" spans="1:23" hidden="1" x14ac:dyDescent="0.25">
      <c r="A729" s="21">
        <v>45382</v>
      </c>
      <c r="B729" s="21">
        <v>45382</v>
      </c>
      <c r="C729" s="22" t="s">
        <v>1630</v>
      </c>
      <c r="D729" s="22" t="s">
        <v>1631</v>
      </c>
      <c r="E729" s="22" t="s">
        <v>1145</v>
      </c>
      <c r="F729" s="22" t="s">
        <v>1290</v>
      </c>
      <c r="G729" s="23">
        <v>438510</v>
      </c>
      <c r="H729" s="23">
        <v>0</v>
      </c>
      <c r="I729" s="23">
        <v>71853984</v>
      </c>
      <c r="J729" s="23">
        <v>0</v>
      </c>
      <c r="K729" s="22"/>
      <c r="L729" s="22"/>
      <c r="M729" s="22" t="s">
        <v>1291</v>
      </c>
      <c r="N729" s="22"/>
      <c r="O729" s="22"/>
      <c r="P729" s="22" t="s">
        <v>809</v>
      </c>
      <c r="S729" s="8" t="s">
        <v>3127</v>
      </c>
      <c r="T729" s="8">
        <f t="shared" si="23"/>
        <v>3</v>
      </c>
      <c r="U729">
        <v>642</v>
      </c>
      <c r="W729" t="s">
        <v>369</v>
      </c>
    </row>
    <row r="730" spans="1:23" hidden="1" x14ac:dyDescent="0.25">
      <c r="A730" s="21">
        <v>45382</v>
      </c>
      <c r="B730" s="21">
        <v>45382</v>
      </c>
      <c r="C730" s="22" t="s">
        <v>1630</v>
      </c>
      <c r="D730" s="22" t="s">
        <v>1631</v>
      </c>
      <c r="E730" s="22" t="s">
        <v>1145</v>
      </c>
      <c r="F730" s="22" t="s">
        <v>1293</v>
      </c>
      <c r="G730" s="23">
        <v>7296154</v>
      </c>
      <c r="H730" s="23">
        <v>0</v>
      </c>
      <c r="I730" s="23">
        <v>79150138</v>
      </c>
      <c r="J730" s="23">
        <v>0</v>
      </c>
      <c r="K730" s="22"/>
      <c r="L730" s="22"/>
      <c r="M730" s="22" t="s">
        <v>1291</v>
      </c>
      <c r="N730" s="22"/>
      <c r="O730" s="22"/>
      <c r="P730" s="22" t="s">
        <v>809</v>
      </c>
      <c r="S730" s="8" t="s">
        <v>3127</v>
      </c>
      <c r="T730" s="8">
        <f t="shared" si="23"/>
        <v>3</v>
      </c>
      <c r="U730">
        <v>642</v>
      </c>
      <c r="W730" t="s">
        <v>369</v>
      </c>
    </row>
    <row r="731" spans="1:23" hidden="1" x14ac:dyDescent="0.25">
      <c r="A731" s="21">
        <v>45382</v>
      </c>
      <c r="B731" s="21">
        <v>45382</v>
      </c>
      <c r="C731" s="22" t="s">
        <v>707</v>
      </c>
      <c r="D731" s="22" t="s">
        <v>1632</v>
      </c>
      <c r="E731" s="22" t="s">
        <v>1145</v>
      </c>
      <c r="F731" s="22" t="s">
        <v>620</v>
      </c>
      <c r="G731" s="23">
        <v>700000</v>
      </c>
      <c r="H731" s="23">
        <v>0</v>
      </c>
      <c r="I731" s="23">
        <v>79850138</v>
      </c>
      <c r="J731" s="23">
        <v>0</v>
      </c>
      <c r="K731" s="22"/>
      <c r="L731" s="22"/>
      <c r="M731" s="22" t="s">
        <v>621</v>
      </c>
      <c r="N731" s="22"/>
      <c r="O731" s="22"/>
      <c r="P731" s="22" t="s">
        <v>529</v>
      </c>
      <c r="S731" s="32" t="s">
        <v>3132</v>
      </c>
      <c r="T731" s="8">
        <f t="shared" si="23"/>
        <v>3</v>
      </c>
      <c r="U731">
        <v>642</v>
      </c>
      <c r="W731" t="s">
        <v>369</v>
      </c>
    </row>
    <row r="732" spans="1:23" hidden="1" x14ac:dyDescent="0.25">
      <c r="A732" s="21">
        <v>45382</v>
      </c>
      <c r="B732" s="21">
        <v>45382</v>
      </c>
      <c r="C732" s="22" t="s">
        <v>707</v>
      </c>
      <c r="D732" s="22" t="s">
        <v>1633</v>
      </c>
      <c r="E732" s="22" t="s">
        <v>1145</v>
      </c>
      <c r="F732" s="22" t="s">
        <v>620</v>
      </c>
      <c r="G732" s="23">
        <v>102000</v>
      </c>
      <c r="H732" s="23">
        <v>0</v>
      </c>
      <c r="I732" s="23">
        <v>79952138</v>
      </c>
      <c r="J732" s="23">
        <v>0</v>
      </c>
      <c r="K732" s="22"/>
      <c r="L732" s="22"/>
      <c r="M732" s="22" t="s">
        <v>621</v>
      </c>
      <c r="N732" s="22"/>
      <c r="O732" s="22"/>
      <c r="P732" s="22" t="s">
        <v>529</v>
      </c>
      <c r="S732" s="32" t="s">
        <v>3132</v>
      </c>
      <c r="T732" s="8">
        <f t="shared" si="23"/>
        <v>3</v>
      </c>
      <c r="U732">
        <v>642</v>
      </c>
      <c r="W732" t="s">
        <v>369</v>
      </c>
    </row>
    <row r="733" spans="1:23" hidden="1" x14ac:dyDescent="0.25">
      <c r="A733" s="21">
        <v>45382</v>
      </c>
      <c r="B733" s="21">
        <v>45382</v>
      </c>
      <c r="C733" s="22" t="s">
        <v>707</v>
      </c>
      <c r="D733" s="22" t="s">
        <v>1634</v>
      </c>
      <c r="E733" s="22" t="s">
        <v>1145</v>
      </c>
      <c r="F733" s="22" t="s">
        <v>620</v>
      </c>
      <c r="G733" s="23">
        <v>424000</v>
      </c>
      <c r="H733" s="23">
        <v>0</v>
      </c>
      <c r="I733" s="23">
        <v>80376138</v>
      </c>
      <c r="J733" s="23">
        <v>0</v>
      </c>
      <c r="K733" s="22"/>
      <c r="L733" s="22"/>
      <c r="M733" s="22" t="s">
        <v>621</v>
      </c>
      <c r="N733" s="22"/>
      <c r="O733" s="22"/>
      <c r="P733" s="22" t="s">
        <v>529</v>
      </c>
      <c r="S733" s="32" t="s">
        <v>3131</v>
      </c>
      <c r="T733" s="8">
        <f t="shared" si="23"/>
        <v>3</v>
      </c>
      <c r="U733">
        <v>642</v>
      </c>
      <c r="W733" t="s">
        <v>369</v>
      </c>
    </row>
    <row r="734" spans="1:23" hidden="1" x14ac:dyDescent="0.25">
      <c r="A734" s="21">
        <v>45382</v>
      </c>
      <c r="B734" s="21">
        <v>45382</v>
      </c>
      <c r="C734" s="22" t="s">
        <v>707</v>
      </c>
      <c r="D734" s="22" t="s">
        <v>1635</v>
      </c>
      <c r="E734" s="22" t="s">
        <v>1145</v>
      </c>
      <c r="F734" s="22" t="s">
        <v>620</v>
      </c>
      <c r="G734" s="23">
        <v>230000</v>
      </c>
      <c r="H734" s="23">
        <v>0</v>
      </c>
      <c r="I734" s="23">
        <v>80606138</v>
      </c>
      <c r="J734" s="23">
        <v>0</v>
      </c>
      <c r="K734" s="22"/>
      <c r="L734" s="22"/>
      <c r="M734" s="22" t="s">
        <v>621</v>
      </c>
      <c r="N734" s="22"/>
      <c r="O734" s="22"/>
      <c r="P734" s="22" t="s">
        <v>529</v>
      </c>
      <c r="S734" s="32" t="s">
        <v>3132</v>
      </c>
      <c r="T734" s="8">
        <f t="shared" si="23"/>
        <v>3</v>
      </c>
      <c r="U734">
        <v>642</v>
      </c>
      <c r="W734" t="s">
        <v>369</v>
      </c>
    </row>
    <row r="735" spans="1:23" hidden="1" x14ac:dyDescent="0.25">
      <c r="A735" s="21">
        <v>45382</v>
      </c>
      <c r="B735" s="21">
        <v>45382</v>
      </c>
      <c r="C735" s="22" t="s">
        <v>707</v>
      </c>
      <c r="D735" s="22" t="s">
        <v>1636</v>
      </c>
      <c r="E735" s="22" t="s">
        <v>1145</v>
      </c>
      <c r="F735" s="22" t="s">
        <v>620</v>
      </c>
      <c r="G735" s="23">
        <v>102000</v>
      </c>
      <c r="H735" s="23">
        <v>0</v>
      </c>
      <c r="I735" s="23">
        <v>80708138</v>
      </c>
      <c r="J735" s="23">
        <v>0</v>
      </c>
      <c r="K735" s="22"/>
      <c r="L735" s="22"/>
      <c r="M735" s="22" t="s">
        <v>621</v>
      </c>
      <c r="N735" s="22"/>
      <c r="O735" s="22"/>
      <c r="P735" s="22" t="s">
        <v>529</v>
      </c>
      <c r="S735" s="32" t="s">
        <v>3132</v>
      </c>
      <c r="T735" s="8">
        <f t="shared" si="23"/>
        <v>3</v>
      </c>
      <c r="U735">
        <v>642</v>
      </c>
      <c r="W735" t="s">
        <v>369</v>
      </c>
    </row>
    <row r="736" spans="1:23" hidden="1" x14ac:dyDescent="0.25">
      <c r="A736" s="21">
        <v>45382</v>
      </c>
      <c r="B736" s="21">
        <v>45382</v>
      </c>
      <c r="C736" s="22" t="s">
        <v>1637</v>
      </c>
      <c r="D736" s="22" t="s">
        <v>1638</v>
      </c>
      <c r="E736" s="22" t="s">
        <v>1145</v>
      </c>
      <c r="F736" s="22" t="s">
        <v>1146</v>
      </c>
      <c r="G736" s="23">
        <v>33688</v>
      </c>
      <c r="H736" s="23">
        <v>0</v>
      </c>
      <c r="I736" s="23">
        <v>80741826</v>
      </c>
      <c r="J736" s="23">
        <v>0</v>
      </c>
      <c r="K736" s="22"/>
      <c r="L736" s="22"/>
      <c r="M736" s="22" t="s">
        <v>1296</v>
      </c>
      <c r="N736" s="22" t="s">
        <v>809</v>
      </c>
      <c r="O736" s="22" t="s">
        <v>1297</v>
      </c>
      <c r="P736" s="22" t="s">
        <v>809</v>
      </c>
      <c r="S736" s="32" t="s">
        <v>3136</v>
      </c>
      <c r="T736" s="8">
        <f t="shared" si="23"/>
        <v>3</v>
      </c>
      <c r="U736">
        <v>642</v>
      </c>
      <c r="W736" t="s">
        <v>369</v>
      </c>
    </row>
    <row r="737" spans="1:23" hidden="1" x14ac:dyDescent="0.25">
      <c r="A737" s="21">
        <v>45382</v>
      </c>
      <c r="B737" s="21">
        <v>45382</v>
      </c>
      <c r="C737" s="22" t="s">
        <v>710</v>
      </c>
      <c r="D737" s="22" t="s">
        <v>1639</v>
      </c>
      <c r="E737" s="22" t="s">
        <v>1145</v>
      </c>
      <c r="F737" s="22" t="s">
        <v>603</v>
      </c>
      <c r="G737" s="23">
        <v>128149300</v>
      </c>
      <c r="H737" s="23">
        <v>0</v>
      </c>
      <c r="I737" s="23">
        <v>208891126</v>
      </c>
      <c r="J737" s="23">
        <v>0</v>
      </c>
      <c r="K737" s="22"/>
      <c r="L737" s="22"/>
      <c r="M737" s="22" t="s">
        <v>1299</v>
      </c>
      <c r="N737" s="22"/>
      <c r="O737" s="22"/>
      <c r="P737" s="22" t="s">
        <v>529</v>
      </c>
      <c r="S737" s="32" t="s">
        <v>3132</v>
      </c>
      <c r="T737" s="8">
        <f t="shared" si="23"/>
        <v>3</v>
      </c>
      <c r="U737">
        <v>642</v>
      </c>
      <c r="W737" t="s">
        <v>369</v>
      </c>
    </row>
    <row r="738" spans="1:23" hidden="1" x14ac:dyDescent="0.25">
      <c r="A738" s="21">
        <v>45382</v>
      </c>
      <c r="B738" s="21">
        <v>45382</v>
      </c>
      <c r="C738" s="22" t="s">
        <v>710</v>
      </c>
      <c r="D738" s="22" t="s">
        <v>1640</v>
      </c>
      <c r="E738" s="22" t="s">
        <v>1145</v>
      </c>
      <c r="F738" s="22" t="s">
        <v>603</v>
      </c>
      <c r="G738" s="23">
        <v>15737800</v>
      </c>
      <c r="H738" s="23">
        <v>0</v>
      </c>
      <c r="I738" s="23">
        <v>224628926</v>
      </c>
      <c r="J738" s="23">
        <v>0</v>
      </c>
      <c r="K738" s="22"/>
      <c r="L738" s="22"/>
      <c r="M738" s="22" t="s">
        <v>1301</v>
      </c>
      <c r="N738" s="22"/>
      <c r="O738" s="22"/>
      <c r="P738" s="22" t="s">
        <v>529</v>
      </c>
      <c r="S738" s="32" t="s">
        <v>3132</v>
      </c>
      <c r="T738" s="8">
        <f t="shared" si="23"/>
        <v>3</v>
      </c>
      <c r="U738">
        <v>642</v>
      </c>
      <c r="W738" t="s">
        <v>369</v>
      </c>
    </row>
    <row r="739" spans="1:23" hidden="1" x14ac:dyDescent="0.25">
      <c r="A739" s="21">
        <v>45382</v>
      </c>
      <c r="B739" s="21">
        <v>45382</v>
      </c>
      <c r="C739" s="22" t="s">
        <v>710</v>
      </c>
      <c r="D739" s="22" t="s">
        <v>1641</v>
      </c>
      <c r="E739" s="22" t="s">
        <v>1145</v>
      </c>
      <c r="F739" s="22" t="s">
        <v>603</v>
      </c>
      <c r="G739" s="23">
        <v>21652200</v>
      </c>
      <c r="H739" s="23">
        <v>0</v>
      </c>
      <c r="I739" s="23">
        <v>246281126</v>
      </c>
      <c r="J739" s="23">
        <v>0</v>
      </c>
      <c r="K739" s="22"/>
      <c r="L739" s="22"/>
      <c r="M739" s="22" t="s">
        <v>1303</v>
      </c>
      <c r="N739" s="22"/>
      <c r="O739" s="22"/>
      <c r="P739" s="22" t="s">
        <v>529</v>
      </c>
      <c r="S739" s="32" t="s">
        <v>3132</v>
      </c>
      <c r="T739" s="8">
        <f t="shared" si="23"/>
        <v>3</v>
      </c>
      <c r="U739">
        <v>642</v>
      </c>
      <c r="W739" t="s">
        <v>369</v>
      </c>
    </row>
    <row r="740" spans="1:23" hidden="1" x14ac:dyDescent="0.25">
      <c r="A740" s="21">
        <v>45382</v>
      </c>
      <c r="B740" s="21">
        <v>45382</v>
      </c>
      <c r="C740" s="22" t="s">
        <v>710</v>
      </c>
      <c r="D740" s="22" t="s">
        <v>1642</v>
      </c>
      <c r="E740" s="22" t="s">
        <v>1145</v>
      </c>
      <c r="F740" s="22" t="s">
        <v>603</v>
      </c>
      <c r="G740" s="23">
        <v>68871300</v>
      </c>
      <c r="H740" s="23">
        <v>0</v>
      </c>
      <c r="I740" s="23">
        <v>315152426</v>
      </c>
      <c r="J740" s="23">
        <v>0</v>
      </c>
      <c r="K740" s="22"/>
      <c r="L740" s="22"/>
      <c r="M740" s="22" t="s">
        <v>1305</v>
      </c>
      <c r="N740" s="22"/>
      <c r="O740" s="22"/>
      <c r="P740" s="22" t="s">
        <v>529</v>
      </c>
      <c r="S740" s="32" t="s">
        <v>3131</v>
      </c>
      <c r="T740" s="8">
        <f t="shared" si="23"/>
        <v>3</v>
      </c>
      <c r="U740">
        <v>642</v>
      </c>
      <c r="W740" t="s">
        <v>369</v>
      </c>
    </row>
    <row r="741" spans="1:23" hidden="1" x14ac:dyDescent="0.25">
      <c r="A741" s="21">
        <v>45382</v>
      </c>
      <c r="B741" s="21">
        <v>45382</v>
      </c>
      <c r="C741" s="22" t="s">
        <v>710</v>
      </c>
      <c r="D741" s="22" t="s">
        <v>1643</v>
      </c>
      <c r="E741" s="22" t="s">
        <v>1145</v>
      </c>
      <c r="F741" s="22" t="s">
        <v>603</v>
      </c>
      <c r="G741" s="23">
        <v>62560000</v>
      </c>
      <c r="H741" s="23">
        <v>0</v>
      </c>
      <c r="I741" s="23">
        <v>377712426</v>
      </c>
      <c r="J741" s="23">
        <v>0</v>
      </c>
      <c r="K741" s="22"/>
      <c r="L741" s="22"/>
      <c r="M741" s="22" t="s">
        <v>1307</v>
      </c>
      <c r="N741" s="22"/>
      <c r="O741" s="22"/>
      <c r="P741" s="22" t="s">
        <v>529</v>
      </c>
      <c r="S741" s="32" t="s">
        <v>3132</v>
      </c>
      <c r="T741" s="8">
        <f t="shared" si="23"/>
        <v>3</v>
      </c>
      <c r="U741">
        <v>642</v>
      </c>
      <c r="W741" t="s">
        <v>369</v>
      </c>
    </row>
    <row r="742" spans="1:23" hidden="1" x14ac:dyDescent="0.25">
      <c r="A742" s="21">
        <v>45382</v>
      </c>
      <c r="B742" s="21">
        <v>45382</v>
      </c>
      <c r="C742" s="22" t="s">
        <v>710</v>
      </c>
      <c r="D742" s="22" t="s">
        <v>1644</v>
      </c>
      <c r="E742" s="22" t="s">
        <v>1145</v>
      </c>
      <c r="F742" s="22" t="s">
        <v>603</v>
      </c>
      <c r="G742" s="23">
        <v>36387700</v>
      </c>
      <c r="H742" s="23">
        <v>0</v>
      </c>
      <c r="I742" s="23">
        <v>414100126</v>
      </c>
      <c r="J742" s="23">
        <v>0</v>
      </c>
      <c r="K742" s="22"/>
      <c r="L742" s="22"/>
      <c r="M742" s="22" t="s">
        <v>1309</v>
      </c>
      <c r="N742" s="22"/>
      <c r="O742" s="22"/>
      <c r="P742" s="22" t="s">
        <v>529</v>
      </c>
      <c r="S742" s="32" t="s">
        <v>3132</v>
      </c>
      <c r="T742" s="8">
        <f t="shared" si="23"/>
        <v>3</v>
      </c>
      <c r="U742">
        <v>642</v>
      </c>
      <c r="W742" t="s">
        <v>369</v>
      </c>
    </row>
    <row r="743" spans="1:23" hidden="1" x14ac:dyDescent="0.25">
      <c r="A743" s="21">
        <v>45382</v>
      </c>
      <c r="B743" s="21">
        <v>45382</v>
      </c>
      <c r="C743" s="22" t="s">
        <v>714</v>
      </c>
      <c r="D743" s="22" t="s">
        <v>1645</v>
      </c>
      <c r="E743" s="22" t="s">
        <v>1145</v>
      </c>
      <c r="F743" s="22" t="s">
        <v>610</v>
      </c>
      <c r="G743" s="23">
        <v>6125000</v>
      </c>
      <c r="H743" s="23">
        <v>0</v>
      </c>
      <c r="I743" s="23">
        <v>0</v>
      </c>
      <c r="J743" s="23">
        <v>220597638</v>
      </c>
      <c r="K743" s="22"/>
      <c r="L743" s="22"/>
      <c r="M743" s="22" t="s">
        <v>1299</v>
      </c>
      <c r="N743" s="22"/>
      <c r="O743" s="22"/>
      <c r="P743" s="22" t="s">
        <v>529</v>
      </c>
      <c r="S743" s="32" t="s">
        <v>3132</v>
      </c>
      <c r="T743" s="8">
        <f t="shared" si="23"/>
        <v>3</v>
      </c>
      <c r="U743">
        <v>642</v>
      </c>
      <c r="W743" t="s">
        <v>369</v>
      </c>
    </row>
    <row r="744" spans="1:23" hidden="1" x14ac:dyDescent="0.25">
      <c r="A744" s="21">
        <v>45382</v>
      </c>
      <c r="B744" s="21">
        <v>45382</v>
      </c>
      <c r="C744" s="22" t="s">
        <v>714</v>
      </c>
      <c r="D744" s="22" t="s">
        <v>1646</v>
      </c>
      <c r="E744" s="22" t="s">
        <v>1145</v>
      </c>
      <c r="F744" s="22" t="s">
        <v>612</v>
      </c>
      <c r="G744" s="23">
        <v>1050000</v>
      </c>
      <c r="H744" s="23">
        <v>0</v>
      </c>
      <c r="I744" s="23">
        <v>0</v>
      </c>
      <c r="J744" s="23">
        <v>219547638</v>
      </c>
      <c r="K744" s="22"/>
      <c r="L744" s="22"/>
      <c r="M744" s="22" t="s">
        <v>1299</v>
      </c>
      <c r="N744" s="22"/>
      <c r="O744" s="22"/>
      <c r="P744" s="22" t="s">
        <v>529</v>
      </c>
      <c r="S744" s="32" t="s">
        <v>3132</v>
      </c>
      <c r="T744" s="8">
        <f t="shared" si="23"/>
        <v>3</v>
      </c>
      <c r="U744">
        <v>642</v>
      </c>
      <c r="W744" t="s">
        <v>369</v>
      </c>
    </row>
    <row r="745" spans="1:23" hidden="1" x14ac:dyDescent="0.25">
      <c r="A745" s="21">
        <v>45382</v>
      </c>
      <c r="B745" s="21">
        <v>45382</v>
      </c>
      <c r="C745" s="22" t="s">
        <v>714</v>
      </c>
      <c r="D745" s="22" t="s">
        <v>1647</v>
      </c>
      <c r="E745" s="22" t="s">
        <v>1145</v>
      </c>
      <c r="F745" s="22" t="s">
        <v>614</v>
      </c>
      <c r="G745" s="23">
        <v>350000</v>
      </c>
      <c r="H745" s="23">
        <v>0</v>
      </c>
      <c r="I745" s="23">
        <v>0</v>
      </c>
      <c r="J745" s="23">
        <v>219197638</v>
      </c>
      <c r="K745" s="22"/>
      <c r="L745" s="22"/>
      <c r="M745" s="22" t="s">
        <v>1299</v>
      </c>
      <c r="N745" s="22"/>
      <c r="O745" s="22"/>
      <c r="P745" s="22" t="s">
        <v>529</v>
      </c>
      <c r="S745" s="32" t="s">
        <v>3132</v>
      </c>
      <c r="T745" s="8">
        <f t="shared" si="23"/>
        <v>3</v>
      </c>
      <c r="U745">
        <v>642</v>
      </c>
      <c r="W745" t="s">
        <v>369</v>
      </c>
    </row>
    <row r="746" spans="1:23" hidden="1" x14ac:dyDescent="0.25">
      <c r="A746" s="21">
        <v>45382</v>
      </c>
      <c r="B746" s="21">
        <v>45382</v>
      </c>
      <c r="C746" s="22" t="s">
        <v>714</v>
      </c>
      <c r="D746" s="22" t="s">
        <v>1648</v>
      </c>
      <c r="E746" s="22" t="s">
        <v>1145</v>
      </c>
      <c r="F746" s="22" t="s">
        <v>610</v>
      </c>
      <c r="G746" s="23">
        <v>892500</v>
      </c>
      <c r="H746" s="23">
        <v>0</v>
      </c>
      <c r="I746" s="23">
        <v>0</v>
      </c>
      <c r="J746" s="23">
        <v>218305138</v>
      </c>
      <c r="K746" s="22"/>
      <c r="L746" s="22"/>
      <c r="M746" s="22" t="s">
        <v>1301</v>
      </c>
      <c r="N746" s="22"/>
      <c r="O746" s="22"/>
      <c r="P746" s="22" t="s">
        <v>529</v>
      </c>
      <c r="S746" s="32" t="s">
        <v>3132</v>
      </c>
      <c r="T746" s="8">
        <f t="shared" si="23"/>
        <v>3</v>
      </c>
      <c r="U746">
        <v>642</v>
      </c>
      <c r="W746" t="s">
        <v>369</v>
      </c>
    </row>
    <row r="747" spans="1:23" hidden="1" x14ac:dyDescent="0.25">
      <c r="A747" s="21">
        <v>45382</v>
      </c>
      <c r="B747" s="21">
        <v>45382</v>
      </c>
      <c r="C747" s="22" t="s">
        <v>714</v>
      </c>
      <c r="D747" s="22" t="s">
        <v>1649</v>
      </c>
      <c r="E747" s="22" t="s">
        <v>1145</v>
      </c>
      <c r="F747" s="22" t="s">
        <v>612</v>
      </c>
      <c r="G747" s="23">
        <v>153000</v>
      </c>
      <c r="H747" s="23">
        <v>0</v>
      </c>
      <c r="I747" s="23">
        <v>0</v>
      </c>
      <c r="J747" s="23">
        <v>218152138</v>
      </c>
      <c r="K747" s="22"/>
      <c r="L747" s="22"/>
      <c r="M747" s="22" t="s">
        <v>1301</v>
      </c>
      <c r="N747" s="22"/>
      <c r="O747" s="22"/>
      <c r="P747" s="22" t="s">
        <v>529</v>
      </c>
      <c r="S747" s="32" t="s">
        <v>3132</v>
      </c>
      <c r="T747" s="8">
        <f t="shared" si="23"/>
        <v>3</v>
      </c>
      <c r="U747">
        <v>642</v>
      </c>
      <c r="W747" t="s">
        <v>369</v>
      </c>
    </row>
    <row r="748" spans="1:23" hidden="1" x14ac:dyDescent="0.25">
      <c r="A748" s="21">
        <v>45382</v>
      </c>
      <c r="B748" s="21">
        <v>45382</v>
      </c>
      <c r="C748" s="22" t="s">
        <v>714</v>
      </c>
      <c r="D748" s="22" t="s">
        <v>1650</v>
      </c>
      <c r="E748" s="22" t="s">
        <v>1145</v>
      </c>
      <c r="F748" s="22" t="s">
        <v>614</v>
      </c>
      <c r="G748" s="23">
        <v>51000</v>
      </c>
      <c r="H748" s="23">
        <v>0</v>
      </c>
      <c r="I748" s="23">
        <v>0</v>
      </c>
      <c r="J748" s="23">
        <v>218101138</v>
      </c>
      <c r="K748" s="22"/>
      <c r="L748" s="22"/>
      <c r="M748" s="22" t="s">
        <v>1301</v>
      </c>
      <c r="N748" s="22"/>
      <c r="O748" s="22"/>
      <c r="P748" s="22" t="s">
        <v>529</v>
      </c>
      <c r="S748" s="32" t="s">
        <v>3132</v>
      </c>
      <c r="T748" s="8">
        <f t="shared" si="23"/>
        <v>3</v>
      </c>
      <c r="U748">
        <v>642</v>
      </c>
      <c r="W748" t="s">
        <v>369</v>
      </c>
    </row>
    <row r="749" spans="1:23" hidden="1" x14ac:dyDescent="0.25">
      <c r="A749" s="21">
        <v>45382</v>
      </c>
      <c r="B749" s="21">
        <v>45382</v>
      </c>
      <c r="C749" s="22" t="s">
        <v>714</v>
      </c>
      <c r="D749" s="22" t="s">
        <v>1651</v>
      </c>
      <c r="E749" s="22" t="s">
        <v>1145</v>
      </c>
      <c r="F749" s="22" t="s">
        <v>610</v>
      </c>
      <c r="G749" s="23">
        <v>892500</v>
      </c>
      <c r="H749" s="23">
        <v>0</v>
      </c>
      <c r="I749" s="23">
        <v>0</v>
      </c>
      <c r="J749" s="23">
        <v>217208638</v>
      </c>
      <c r="K749" s="22"/>
      <c r="L749" s="22"/>
      <c r="M749" s="22" t="s">
        <v>1303</v>
      </c>
      <c r="N749" s="22"/>
      <c r="O749" s="22"/>
      <c r="P749" s="22" t="s">
        <v>529</v>
      </c>
      <c r="S749" s="32" t="s">
        <v>3132</v>
      </c>
      <c r="T749" s="8">
        <f t="shared" si="23"/>
        <v>3</v>
      </c>
      <c r="U749">
        <v>642</v>
      </c>
      <c r="W749" t="s">
        <v>369</v>
      </c>
    </row>
    <row r="750" spans="1:23" hidden="1" x14ac:dyDescent="0.25">
      <c r="A750" s="21">
        <v>45382</v>
      </c>
      <c r="B750" s="21">
        <v>45382</v>
      </c>
      <c r="C750" s="22" t="s">
        <v>714</v>
      </c>
      <c r="D750" s="22" t="s">
        <v>1652</v>
      </c>
      <c r="E750" s="22" t="s">
        <v>1145</v>
      </c>
      <c r="F750" s="22" t="s">
        <v>612</v>
      </c>
      <c r="G750" s="23">
        <v>153000</v>
      </c>
      <c r="H750" s="23">
        <v>0</v>
      </c>
      <c r="I750" s="23">
        <v>0</v>
      </c>
      <c r="J750" s="23">
        <v>217055638</v>
      </c>
      <c r="K750" s="22"/>
      <c r="L750" s="22"/>
      <c r="M750" s="22" t="s">
        <v>1303</v>
      </c>
      <c r="N750" s="22"/>
      <c r="O750" s="22"/>
      <c r="P750" s="22" t="s">
        <v>529</v>
      </c>
      <c r="S750" s="32" t="s">
        <v>3132</v>
      </c>
      <c r="T750" s="8">
        <f t="shared" si="23"/>
        <v>3</v>
      </c>
      <c r="U750">
        <v>642</v>
      </c>
      <c r="W750" t="s">
        <v>369</v>
      </c>
    </row>
    <row r="751" spans="1:23" hidden="1" x14ac:dyDescent="0.25">
      <c r="A751" s="21">
        <v>45382</v>
      </c>
      <c r="B751" s="21">
        <v>45382</v>
      </c>
      <c r="C751" s="22" t="s">
        <v>714</v>
      </c>
      <c r="D751" s="22" t="s">
        <v>1653</v>
      </c>
      <c r="E751" s="22" t="s">
        <v>1145</v>
      </c>
      <c r="F751" s="22" t="s">
        <v>614</v>
      </c>
      <c r="G751" s="23">
        <v>51000</v>
      </c>
      <c r="H751" s="23">
        <v>0</v>
      </c>
      <c r="I751" s="23">
        <v>0</v>
      </c>
      <c r="J751" s="23">
        <v>217004638</v>
      </c>
      <c r="K751" s="22"/>
      <c r="L751" s="22"/>
      <c r="M751" s="22" t="s">
        <v>1303</v>
      </c>
      <c r="N751" s="22"/>
      <c r="O751" s="22"/>
      <c r="P751" s="22" t="s">
        <v>529</v>
      </c>
      <c r="S751" s="32" t="s">
        <v>3132</v>
      </c>
      <c r="T751" s="8">
        <f t="shared" si="23"/>
        <v>3</v>
      </c>
      <c r="U751">
        <v>642</v>
      </c>
      <c r="W751" t="s">
        <v>369</v>
      </c>
    </row>
    <row r="752" spans="1:23" hidden="1" x14ac:dyDescent="0.25">
      <c r="A752" s="21">
        <v>45382</v>
      </c>
      <c r="B752" s="21">
        <v>45382</v>
      </c>
      <c r="C752" s="22" t="s">
        <v>714</v>
      </c>
      <c r="D752" s="22" t="s">
        <v>1654</v>
      </c>
      <c r="E752" s="22" t="s">
        <v>1145</v>
      </c>
      <c r="F752" s="22" t="s">
        <v>610</v>
      </c>
      <c r="G752" s="23">
        <v>3710000</v>
      </c>
      <c r="H752" s="23">
        <v>0</v>
      </c>
      <c r="I752" s="23">
        <v>0</v>
      </c>
      <c r="J752" s="23">
        <v>213294638</v>
      </c>
      <c r="K752" s="22"/>
      <c r="L752" s="22"/>
      <c r="M752" s="22" t="s">
        <v>1305</v>
      </c>
      <c r="N752" s="22"/>
      <c r="O752" s="22"/>
      <c r="P752" s="22" t="s">
        <v>529</v>
      </c>
      <c r="S752" s="32" t="s">
        <v>3131</v>
      </c>
      <c r="T752" s="8">
        <f t="shared" si="23"/>
        <v>3</v>
      </c>
      <c r="U752">
        <v>642</v>
      </c>
      <c r="W752" t="s">
        <v>369</v>
      </c>
    </row>
    <row r="753" spans="1:23" hidden="1" x14ac:dyDescent="0.25">
      <c r="A753" s="21">
        <v>45382</v>
      </c>
      <c r="B753" s="21">
        <v>45382</v>
      </c>
      <c r="C753" s="22" t="s">
        <v>714</v>
      </c>
      <c r="D753" s="22" t="s">
        <v>1655</v>
      </c>
      <c r="E753" s="22" t="s">
        <v>1145</v>
      </c>
      <c r="F753" s="22" t="s">
        <v>612</v>
      </c>
      <c r="G753" s="23">
        <v>636000</v>
      </c>
      <c r="H753" s="23">
        <v>0</v>
      </c>
      <c r="I753" s="23">
        <v>0</v>
      </c>
      <c r="J753" s="23">
        <v>212658638</v>
      </c>
      <c r="K753" s="22"/>
      <c r="L753" s="22"/>
      <c r="M753" s="22" t="s">
        <v>1305</v>
      </c>
      <c r="N753" s="22"/>
      <c r="O753" s="22"/>
      <c r="P753" s="22" t="s">
        <v>529</v>
      </c>
      <c r="S753" s="32" t="s">
        <v>3131</v>
      </c>
      <c r="T753" s="8">
        <f t="shared" si="23"/>
        <v>3</v>
      </c>
      <c r="U753">
        <v>642</v>
      </c>
      <c r="W753" t="s">
        <v>369</v>
      </c>
    </row>
    <row r="754" spans="1:23" hidden="1" x14ac:dyDescent="0.25">
      <c r="A754" s="21">
        <v>45382</v>
      </c>
      <c r="B754" s="21">
        <v>45382</v>
      </c>
      <c r="C754" s="22" t="s">
        <v>714</v>
      </c>
      <c r="D754" s="22" t="s">
        <v>1656</v>
      </c>
      <c r="E754" s="22" t="s">
        <v>1145</v>
      </c>
      <c r="F754" s="22" t="s">
        <v>614</v>
      </c>
      <c r="G754" s="23">
        <v>212000</v>
      </c>
      <c r="H754" s="23">
        <v>0</v>
      </c>
      <c r="I754" s="23">
        <v>0</v>
      </c>
      <c r="J754" s="23">
        <v>212446638</v>
      </c>
      <c r="K754" s="22"/>
      <c r="L754" s="22"/>
      <c r="M754" s="22" t="s">
        <v>1305</v>
      </c>
      <c r="N754" s="22"/>
      <c r="O754" s="22"/>
      <c r="P754" s="22" t="s">
        <v>529</v>
      </c>
      <c r="S754" s="32" t="s">
        <v>3131</v>
      </c>
      <c r="T754" s="8">
        <f t="shared" si="23"/>
        <v>3</v>
      </c>
      <c r="U754">
        <v>642</v>
      </c>
      <c r="W754" t="s">
        <v>369</v>
      </c>
    </row>
    <row r="755" spans="1:23" hidden="1" x14ac:dyDescent="0.25">
      <c r="A755" s="21">
        <v>45382</v>
      </c>
      <c r="B755" s="21">
        <v>45382</v>
      </c>
      <c r="C755" s="22" t="s">
        <v>714</v>
      </c>
      <c r="D755" s="22" t="s">
        <v>1657</v>
      </c>
      <c r="E755" s="22" t="s">
        <v>1145</v>
      </c>
      <c r="F755" s="22" t="s">
        <v>610</v>
      </c>
      <c r="G755" s="23">
        <v>2012500</v>
      </c>
      <c r="H755" s="23">
        <v>0</v>
      </c>
      <c r="I755" s="23">
        <v>0</v>
      </c>
      <c r="J755" s="23">
        <v>210434138</v>
      </c>
      <c r="K755" s="22"/>
      <c r="L755" s="22"/>
      <c r="M755" s="22" t="s">
        <v>1307</v>
      </c>
      <c r="N755" s="22"/>
      <c r="O755" s="22"/>
      <c r="P755" s="22" t="s">
        <v>529</v>
      </c>
      <c r="S755" s="32" t="s">
        <v>3132</v>
      </c>
      <c r="T755" s="8">
        <f t="shared" si="23"/>
        <v>3</v>
      </c>
      <c r="U755">
        <v>642</v>
      </c>
      <c r="W755" t="s">
        <v>369</v>
      </c>
    </row>
    <row r="756" spans="1:23" hidden="1" x14ac:dyDescent="0.25">
      <c r="A756" s="21">
        <v>45382</v>
      </c>
      <c r="B756" s="21">
        <v>45382</v>
      </c>
      <c r="C756" s="22" t="s">
        <v>714</v>
      </c>
      <c r="D756" s="22" t="s">
        <v>1658</v>
      </c>
      <c r="E756" s="22" t="s">
        <v>1145</v>
      </c>
      <c r="F756" s="22" t="s">
        <v>612</v>
      </c>
      <c r="G756" s="23">
        <v>345000</v>
      </c>
      <c r="H756" s="23">
        <v>0</v>
      </c>
      <c r="I756" s="23">
        <v>0</v>
      </c>
      <c r="J756" s="23">
        <v>210089138</v>
      </c>
      <c r="K756" s="22"/>
      <c r="L756" s="22"/>
      <c r="M756" s="22" t="s">
        <v>1307</v>
      </c>
      <c r="N756" s="22"/>
      <c r="O756" s="22"/>
      <c r="P756" s="22" t="s">
        <v>529</v>
      </c>
      <c r="S756" s="32" t="s">
        <v>3132</v>
      </c>
      <c r="T756" s="8">
        <f t="shared" si="23"/>
        <v>3</v>
      </c>
      <c r="U756">
        <v>642</v>
      </c>
      <c r="W756" t="s">
        <v>369</v>
      </c>
    </row>
    <row r="757" spans="1:23" hidden="1" x14ac:dyDescent="0.25">
      <c r="A757" s="21">
        <v>45382</v>
      </c>
      <c r="B757" s="21">
        <v>45382</v>
      </c>
      <c r="C757" s="22" t="s">
        <v>714</v>
      </c>
      <c r="D757" s="22" t="s">
        <v>1659</v>
      </c>
      <c r="E757" s="22" t="s">
        <v>1145</v>
      </c>
      <c r="F757" s="22" t="s">
        <v>614</v>
      </c>
      <c r="G757" s="23">
        <v>115000</v>
      </c>
      <c r="H757" s="23">
        <v>0</v>
      </c>
      <c r="I757" s="23">
        <v>0</v>
      </c>
      <c r="J757" s="23">
        <v>209974138</v>
      </c>
      <c r="K757" s="22"/>
      <c r="L757" s="22"/>
      <c r="M757" s="22" t="s">
        <v>1307</v>
      </c>
      <c r="N757" s="22"/>
      <c r="O757" s="22"/>
      <c r="P757" s="22" t="s">
        <v>529</v>
      </c>
      <c r="S757" s="32" t="s">
        <v>3132</v>
      </c>
      <c r="T757" s="8">
        <f t="shared" si="23"/>
        <v>3</v>
      </c>
      <c r="U757">
        <v>642</v>
      </c>
      <c r="W757" t="s">
        <v>369</v>
      </c>
    </row>
    <row r="758" spans="1:23" hidden="1" x14ac:dyDescent="0.25">
      <c r="A758" s="21">
        <v>45382</v>
      </c>
      <c r="B758" s="21">
        <v>45382</v>
      </c>
      <c r="C758" s="22" t="s">
        <v>714</v>
      </c>
      <c r="D758" s="22" t="s">
        <v>1660</v>
      </c>
      <c r="E758" s="22" t="s">
        <v>1145</v>
      </c>
      <c r="F758" s="22" t="s">
        <v>610</v>
      </c>
      <c r="G758" s="23">
        <v>892500</v>
      </c>
      <c r="H758" s="23">
        <v>0</v>
      </c>
      <c r="I758" s="23">
        <v>0</v>
      </c>
      <c r="J758" s="23">
        <v>209081638</v>
      </c>
      <c r="K758" s="22"/>
      <c r="L758" s="22"/>
      <c r="M758" s="22" t="s">
        <v>1309</v>
      </c>
      <c r="N758" s="22"/>
      <c r="O758" s="22"/>
      <c r="P758" s="22" t="s">
        <v>529</v>
      </c>
      <c r="S758" s="32" t="s">
        <v>3132</v>
      </c>
      <c r="T758" s="8">
        <f t="shared" si="23"/>
        <v>3</v>
      </c>
      <c r="U758">
        <v>642</v>
      </c>
      <c r="W758" t="s">
        <v>369</v>
      </c>
    </row>
    <row r="759" spans="1:23" hidden="1" x14ac:dyDescent="0.25">
      <c r="A759" s="21">
        <v>45382</v>
      </c>
      <c r="B759" s="21">
        <v>45382</v>
      </c>
      <c r="C759" s="22" t="s">
        <v>714</v>
      </c>
      <c r="D759" s="22" t="s">
        <v>1661</v>
      </c>
      <c r="E759" s="22" t="s">
        <v>1145</v>
      </c>
      <c r="F759" s="22" t="s">
        <v>612</v>
      </c>
      <c r="G759" s="23">
        <v>153000</v>
      </c>
      <c r="H759" s="23">
        <v>0</v>
      </c>
      <c r="I759" s="23">
        <v>0</v>
      </c>
      <c r="J759" s="23">
        <v>208928638</v>
      </c>
      <c r="K759" s="22"/>
      <c r="L759" s="22"/>
      <c r="M759" s="22" t="s">
        <v>1309</v>
      </c>
      <c r="N759" s="22"/>
      <c r="O759" s="22"/>
      <c r="P759" s="22" t="s">
        <v>529</v>
      </c>
      <c r="S759" s="32" t="s">
        <v>3132</v>
      </c>
      <c r="T759" s="8">
        <f t="shared" si="23"/>
        <v>3</v>
      </c>
      <c r="U759">
        <v>642</v>
      </c>
      <c r="W759" t="s">
        <v>369</v>
      </c>
    </row>
    <row r="760" spans="1:23" hidden="1" x14ac:dyDescent="0.25">
      <c r="A760" s="21">
        <v>45382</v>
      </c>
      <c r="B760" s="21">
        <v>45382</v>
      </c>
      <c r="C760" s="22" t="s">
        <v>714</v>
      </c>
      <c r="D760" s="22" t="s">
        <v>1662</v>
      </c>
      <c r="E760" s="22" t="s">
        <v>1145</v>
      </c>
      <c r="F760" s="22" t="s">
        <v>614</v>
      </c>
      <c r="G760" s="23">
        <v>51000</v>
      </c>
      <c r="H760" s="23">
        <v>0</v>
      </c>
      <c r="I760" s="23">
        <v>0</v>
      </c>
      <c r="J760" s="23">
        <v>208877638</v>
      </c>
      <c r="K760" s="22"/>
      <c r="L760" s="22"/>
      <c r="M760" s="22" t="s">
        <v>1309</v>
      </c>
      <c r="N760" s="22"/>
      <c r="O760" s="22"/>
      <c r="P760" s="22" t="s">
        <v>529</v>
      </c>
      <c r="S760" s="32" t="s">
        <v>3132</v>
      </c>
      <c r="T760" s="8">
        <f t="shared" si="23"/>
        <v>3</v>
      </c>
      <c r="U760">
        <v>642</v>
      </c>
      <c r="W760" t="s">
        <v>369</v>
      </c>
    </row>
    <row r="761" spans="1:23" hidden="1" x14ac:dyDescent="0.25">
      <c r="A761" s="21">
        <v>45382</v>
      </c>
      <c r="B761" s="21">
        <v>45382</v>
      </c>
      <c r="C761" s="22" t="s">
        <v>721</v>
      </c>
      <c r="D761" s="22" t="s">
        <v>722</v>
      </c>
      <c r="E761" s="22" t="s">
        <v>1145</v>
      </c>
      <c r="F761" s="22" t="s">
        <v>625</v>
      </c>
      <c r="G761" s="23">
        <v>176742</v>
      </c>
      <c r="H761" s="23">
        <v>0</v>
      </c>
      <c r="I761" s="23">
        <v>0</v>
      </c>
      <c r="J761" s="23">
        <v>208700896</v>
      </c>
      <c r="K761" s="22"/>
      <c r="L761" s="22"/>
      <c r="M761" s="22" t="s">
        <v>1257</v>
      </c>
      <c r="N761" s="22"/>
      <c r="O761" s="22"/>
      <c r="P761" s="22" t="s">
        <v>1292</v>
      </c>
      <c r="S761" s="8" t="s">
        <v>3127</v>
      </c>
      <c r="T761" s="8">
        <f t="shared" si="23"/>
        <v>3</v>
      </c>
      <c r="U761">
        <v>642</v>
      </c>
      <c r="W761" t="s">
        <v>369</v>
      </c>
    </row>
    <row r="762" spans="1:23" hidden="1" x14ac:dyDescent="0.25">
      <c r="A762" s="21">
        <v>45382</v>
      </c>
      <c r="B762" s="21">
        <v>45382</v>
      </c>
      <c r="C762" s="22" t="s">
        <v>721</v>
      </c>
      <c r="D762" s="22" t="s">
        <v>722</v>
      </c>
      <c r="E762" s="22" t="s">
        <v>1145</v>
      </c>
      <c r="F762" s="22" t="s">
        <v>625</v>
      </c>
      <c r="G762" s="23">
        <v>1925006</v>
      </c>
      <c r="H762" s="23">
        <v>0</v>
      </c>
      <c r="I762" s="23">
        <v>0</v>
      </c>
      <c r="J762" s="23">
        <v>206775890</v>
      </c>
      <c r="K762" s="22"/>
      <c r="L762" s="22"/>
      <c r="M762" s="22" t="s">
        <v>626</v>
      </c>
      <c r="N762" s="22"/>
      <c r="O762" s="22"/>
      <c r="P762" s="22" t="s">
        <v>824</v>
      </c>
      <c r="S762" s="8" t="s">
        <v>3127</v>
      </c>
      <c r="T762" s="8">
        <f t="shared" si="23"/>
        <v>3</v>
      </c>
      <c r="U762">
        <v>642</v>
      </c>
      <c r="W762" t="s">
        <v>369</v>
      </c>
    </row>
    <row r="763" spans="1:23" hidden="1" x14ac:dyDescent="0.25">
      <c r="A763" s="21">
        <v>45382</v>
      </c>
      <c r="B763" s="21">
        <v>45382</v>
      </c>
      <c r="C763" s="22" t="s">
        <v>721</v>
      </c>
      <c r="D763" s="22" t="s">
        <v>722</v>
      </c>
      <c r="E763" s="22" t="s">
        <v>1145</v>
      </c>
      <c r="F763" s="22" t="s">
        <v>625</v>
      </c>
      <c r="G763" s="23">
        <v>9089346</v>
      </c>
      <c r="H763" s="23">
        <v>0</v>
      </c>
      <c r="I763" s="23">
        <v>0</v>
      </c>
      <c r="J763" s="23">
        <v>197686544</v>
      </c>
      <c r="K763" s="22"/>
      <c r="L763" s="22"/>
      <c r="M763" s="22" t="s">
        <v>626</v>
      </c>
      <c r="N763" s="22"/>
      <c r="O763" s="22"/>
      <c r="P763" s="22" t="s">
        <v>529</v>
      </c>
      <c r="S763" s="8" t="s">
        <v>3127</v>
      </c>
      <c r="T763" s="8">
        <f t="shared" si="23"/>
        <v>3</v>
      </c>
      <c r="U763">
        <v>642</v>
      </c>
      <c r="W763" t="s">
        <v>369</v>
      </c>
    </row>
    <row r="764" spans="1:23" hidden="1" x14ac:dyDescent="0.25">
      <c r="A764" s="21">
        <v>45382</v>
      </c>
      <c r="B764" s="21">
        <v>45382</v>
      </c>
      <c r="C764" s="22" t="s">
        <v>721</v>
      </c>
      <c r="D764" s="22" t="s">
        <v>722</v>
      </c>
      <c r="E764" s="22" t="s">
        <v>1145</v>
      </c>
      <c r="F764" s="22" t="s">
        <v>625</v>
      </c>
      <c r="G764" s="23">
        <v>23870907</v>
      </c>
      <c r="H764" s="23">
        <v>0</v>
      </c>
      <c r="I764" s="23">
        <v>0</v>
      </c>
      <c r="J764" s="23">
        <v>173815637</v>
      </c>
      <c r="K764" s="22"/>
      <c r="L764" s="22"/>
      <c r="M764" s="22" t="s">
        <v>626</v>
      </c>
      <c r="N764" s="22"/>
      <c r="O764" s="22"/>
      <c r="P764" s="22" t="s">
        <v>607</v>
      </c>
      <c r="S764" s="8" t="s">
        <v>3127</v>
      </c>
      <c r="T764" s="8">
        <f t="shared" si="23"/>
        <v>3</v>
      </c>
      <c r="U764">
        <v>642</v>
      </c>
      <c r="W764" t="s">
        <v>369</v>
      </c>
    </row>
    <row r="765" spans="1:23" hidden="1" x14ac:dyDescent="0.25">
      <c r="A765" s="21">
        <v>45382</v>
      </c>
      <c r="B765" s="21">
        <v>45382</v>
      </c>
      <c r="C765" s="22" t="s">
        <v>721</v>
      </c>
      <c r="D765" s="22" t="s">
        <v>722</v>
      </c>
      <c r="E765" s="22" t="s">
        <v>1145</v>
      </c>
      <c r="F765" s="22" t="s">
        <v>625</v>
      </c>
      <c r="G765" s="23">
        <v>3097392</v>
      </c>
      <c r="H765" s="23">
        <v>0</v>
      </c>
      <c r="I765" s="23">
        <v>0</v>
      </c>
      <c r="J765" s="23">
        <v>170718245</v>
      </c>
      <c r="K765" s="22"/>
      <c r="L765" s="22"/>
      <c r="M765" s="22" t="s">
        <v>626</v>
      </c>
      <c r="N765" s="22"/>
      <c r="O765" s="22"/>
      <c r="P765" s="22" t="s">
        <v>558</v>
      </c>
      <c r="S765" s="8" t="s">
        <v>3127</v>
      </c>
      <c r="T765" s="8">
        <f t="shared" si="23"/>
        <v>3</v>
      </c>
      <c r="U765">
        <v>642</v>
      </c>
      <c r="W765" t="s">
        <v>369</v>
      </c>
    </row>
    <row r="766" spans="1:23" hidden="1" x14ac:dyDescent="0.25">
      <c r="A766" s="21">
        <v>45382</v>
      </c>
      <c r="B766" s="21">
        <v>45382</v>
      </c>
      <c r="C766" s="22" t="s">
        <v>721</v>
      </c>
      <c r="D766" s="22" t="s">
        <v>722</v>
      </c>
      <c r="E766" s="22" t="s">
        <v>1145</v>
      </c>
      <c r="F766" s="22" t="s">
        <v>625</v>
      </c>
      <c r="G766" s="23">
        <v>505682</v>
      </c>
      <c r="H766" s="23">
        <v>0</v>
      </c>
      <c r="I766" s="23">
        <v>0</v>
      </c>
      <c r="J766" s="23">
        <v>170212563</v>
      </c>
      <c r="K766" s="22"/>
      <c r="L766" s="22"/>
      <c r="M766" s="22" t="s">
        <v>626</v>
      </c>
      <c r="N766" s="22"/>
      <c r="O766" s="22"/>
      <c r="P766" s="22" t="s">
        <v>1335</v>
      </c>
      <c r="S766" s="8" t="s">
        <v>3127</v>
      </c>
      <c r="T766" s="8">
        <f t="shared" si="23"/>
        <v>3</v>
      </c>
      <c r="U766">
        <v>642</v>
      </c>
      <c r="W766" t="s">
        <v>369</v>
      </c>
    </row>
    <row r="767" spans="1:23" hidden="1" x14ac:dyDescent="0.25">
      <c r="A767" s="21">
        <v>45382</v>
      </c>
      <c r="B767" s="21">
        <v>45382</v>
      </c>
      <c r="C767" s="22" t="s">
        <v>721</v>
      </c>
      <c r="D767" s="22" t="s">
        <v>722</v>
      </c>
      <c r="E767" s="22" t="s">
        <v>1145</v>
      </c>
      <c r="F767" s="22" t="s">
        <v>625</v>
      </c>
      <c r="G767" s="23">
        <v>1560606</v>
      </c>
      <c r="H767" s="23">
        <v>0</v>
      </c>
      <c r="I767" s="23">
        <v>0</v>
      </c>
      <c r="J767" s="23">
        <v>168651957</v>
      </c>
      <c r="K767" s="22"/>
      <c r="L767" s="22"/>
      <c r="M767" s="22" t="s">
        <v>626</v>
      </c>
      <c r="N767" s="22"/>
      <c r="O767" s="22"/>
      <c r="P767" s="22" t="s">
        <v>1336</v>
      </c>
      <c r="S767" s="8" t="s">
        <v>3127</v>
      </c>
      <c r="T767" s="8">
        <f t="shared" si="23"/>
        <v>3</v>
      </c>
      <c r="U767">
        <v>642</v>
      </c>
      <c r="W767" t="s">
        <v>369</v>
      </c>
    </row>
    <row r="768" spans="1:23" hidden="1" x14ac:dyDescent="0.25">
      <c r="A768" s="21">
        <v>45382</v>
      </c>
      <c r="B768" s="21">
        <v>45382</v>
      </c>
      <c r="C768" s="22" t="s">
        <v>721</v>
      </c>
      <c r="D768" s="22" t="s">
        <v>722</v>
      </c>
      <c r="E768" s="22" t="s">
        <v>1145</v>
      </c>
      <c r="F768" s="22" t="s">
        <v>625</v>
      </c>
      <c r="G768" s="23">
        <v>4011325</v>
      </c>
      <c r="H768" s="23">
        <v>0</v>
      </c>
      <c r="I768" s="23">
        <v>0</v>
      </c>
      <c r="J768" s="23">
        <v>164640632</v>
      </c>
      <c r="K768" s="22"/>
      <c r="L768" s="22"/>
      <c r="M768" s="22" t="s">
        <v>626</v>
      </c>
      <c r="N768" s="22"/>
      <c r="O768" s="22"/>
      <c r="P768" s="22" t="s">
        <v>1337</v>
      </c>
      <c r="S768" s="8" t="s">
        <v>3127</v>
      </c>
      <c r="T768" s="8">
        <f t="shared" si="23"/>
        <v>3</v>
      </c>
      <c r="U768">
        <v>642</v>
      </c>
      <c r="W768" t="s">
        <v>369</v>
      </c>
    </row>
    <row r="769" spans="1:23" hidden="1" x14ac:dyDescent="0.25">
      <c r="A769" s="21">
        <v>45382</v>
      </c>
      <c r="B769" s="21">
        <v>45382</v>
      </c>
      <c r="C769" s="22" t="s">
        <v>721</v>
      </c>
      <c r="D769" s="22" t="s">
        <v>722</v>
      </c>
      <c r="E769" s="22" t="s">
        <v>1145</v>
      </c>
      <c r="F769" s="22" t="s">
        <v>625</v>
      </c>
      <c r="G769" s="23">
        <v>3382186</v>
      </c>
      <c r="H769" s="23">
        <v>0</v>
      </c>
      <c r="I769" s="23">
        <v>0</v>
      </c>
      <c r="J769" s="23">
        <v>161258446</v>
      </c>
      <c r="K769" s="22"/>
      <c r="L769" s="22"/>
      <c r="M769" s="22" t="s">
        <v>1338</v>
      </c>
      <c r="N769" s="22"/>
      <c r="O769" s="22"/>
      <c r="P769" s="22" t="s">
        <v>529</v>
      </c>
      <c r="S769" s="8" t="s">
        <v>3127</v>
      </c>
      <c r="T769" s="8">
        <f t="shared" si="23"/>
        <v>3</v>
      </c>
      <c r="U769">
        <v>642</v>
      </c>
      <c r="W769" t="s">
        <v>369</v>
      </c>
    </row>
    <row r="770" spans="1:23" hidden="1" x14ac:dyDescent="0.25">
      <c r="A770" s="21">
        <v>45382</v>
      </c>
      <c r="B770" s="21">
        <v>45382</v>
      </c>
      <c r="C770" s="22" t="s">
        <v>721</v>
      </c>
      <c r="D770" s="22" t="s">
        <v>722</v>
      </c>
      <c r="E770" s="22" t="s">
        <v>1145</v>
      </c>
      <c r="F770" s="22" t="s">
        <v>625</v>
      </c>
      <c r="G770" s="23">
        <v>4721330</v>
      </c>
      <c r="H770" s="23">
        <v>0</v>
      </c>
      <c r="I770" s="23">
        <v>0</v>
      </c>
      <c r="J770" s="23">
        <v>156537116</v>
      </c>
      <c r="K770" s="22"/>
      <c r="L770" s="22"/>
      <c r="M770" s="22" t="s">
        <v>626</v>
      </c>
      <c r="N770" s="22"/>
      <c r="O770" s="22"/>
      <c r="P770" s="22" t="s">
        <v>809</v>
      </c>
      <c r="S770" s="8" t="s">
        <v>3127</v>
      </c>
      <c r="T770" s="8">
        <f t="shared" si="23"/>
        <v>3</v>
      </c>
      <c r="U770">
        <v>642</v>
      </c>
      <c r="W770" t="s">
        <v>369</v>
      </c>
    </row>
    <row r="771" spans="1:23" hidden="1" x14ac:dyDescent="0.25">
      <c r="A771" s="21">
        <v>45382</v>
      </c>
      <c r="B771" s="21">
        <v>45382</v>
      </c>
      <c r="C771" s="22" t="s">
        <v>721</v>
      </c>
      <c r="D771" s="22" t="s">
        <v>722</v>
      </c>
      <c r="E771" s="22" t="s">
        <v>1145</v>
      </c>
      <c r="F771" s="22" t="s">
        <v>625</v>
      </c>
      <c r="G771" s="23">
        <v>829545</v>
      </c>
      <c r="H771" s="23">
        <v>0</v>
      </c>
      <c r="I771" s="23">
        <v>0</v>
      </c>
      <c r="J771" s="23">
        <v>155707571</v>
      </c>
      <c r="K771" s="22"/>
      <c r="L771" s="22"/>
      <c r="M771" s="22" t="s">
        <v>626</v>
      </c>
      <c r="N771" s="22"/>
      <c r="O771" s="22"/>
      <c r="P771" s="22" t="s">
        <v>1018</v>
      </c>
      <c r="S771" s="8" t="s">
        <v>3127</v>
      </c>
      <c r="T771" s="8">
        <f t="shared" si="23"/>
        <v>3</v>
      </c>
      <c r="U771">
        <v>642</v>
      </c>
      <c r="W771" t="s">
        <v>369</v>
      </c>
    </row>
    <row r="772" spans="1:23" hidden="1" x14ac:dyDescent="0.25">
      <c r="A772" s="21">
        <v>45382</v>
      </c>
      <c r="B772" s="21">
        <v>45382</v>
      </c>
      <c r="C772" s="22" t="s">
        <v>721</v>
      </c>
      <c r="D772" s="22" t="s">
        <v>722</v>
      </c>
      <c r="E772" s="22" t="s">
        <v>1145</v>
      </c>
      <c r="F772" s="22" t="s">
        <v>625</v>
      </c>
      <c r="G772" s="23">
        <v>795202</v>
      </c>
      <c r="H772" s="23">
        <v>0</v>
      </c>
      <c r="I772" s="23">
        <v>0</v>
      </c>
      <c r="J772" s="23">
        <v>154912369</v>
      </c>
      <c r="K772" s="22"/>
      <c r="L772" s="22"/>
      <c r="M772" s="22" t="s">
        <v>626</v>
      </c>
      <c r="N772" s="22"/>
      <c r="O772" s="22"/>
      <c r="P772" s="22" t="s">
        <v>1292</v>
      </c>
      <c r="S772" s="8" t="s">
        <v>3127</v>
      </c>
      <c r="T772" s="8">
        <f t="shared" si="23"/>
        <v>3</v>
      </c>
      <c r="U772">
        <v>642</v>
      </c>
      <c r="W772" t="s">
        <v>369</v>
      </c>
    </row>
    <row r="773" spans="1:23" hidden="1" x14ac:dyDescent="0.25">
      <c r="A773" s="21">
        <v>45382</v>
      </c>
      <c r="B773" s="21">
        <v>45382</v>
      </c>
      <c r="C773" s="22" t="s">
        <v>721</v>
      </c>
      <c r="D773" s="22" t="s">
        <v>722</v>
      </c>
      <c r="E773" s="22" t="s">
        <v>1145</v>
      </c>
      <c r="F773" s="22" t="s">
        <v>625</v>
      </c>
      <c r="G773" s="23">
        <v>1750723</v>
      </c>
      <c r="H773" s="23">
        <v>0</v>
      </c>
      <c r="I773" s="23">
        <v>0</v>
      </c>
      <c r="J773" s="23">
        <v>153161646</v>
      </c>
      <c r="K773" s="22"/>
      <c r="L773" s="22"/>
      <c r="M773" s="22" t="s">
        <v>626</v>
      </c>
      <c r="N773" s="22"/>
      <c r="O773" s="22"/>
      <c r="P773" s="22" t="s">
        <v>1211</v>
      </c>
      <c r="S773" s="8" t="s">
        <v>3127</v>
      </c>
      <c r="T773" s="8">
        <f t="shared" ref="T773:T836" si="24">+MONTH(A773)</f>
        <v>3</v>
      </c>
      <c r="U773">
        <v>642</v>
      </c>
      <c r="W773" t="s">
        <v>369</v>
      </c>
    </row>
    <row r="774" spans="1:23" hidden="1" x14ac:dyDescent="0.25">
      <c r="A774" s="21">
        <v>45382</v>
      </c>
      <c r="B774" s="21">
        <v>45382</v>
      </c>
      <c r="C774" s="22" t="s">
        <v>721</v>
      </c>
      <c r="D774" s="22" t="s">
        <v>722</v>
      </c>
      <c r="E774" s="22" t="s">
        <v>1145</v>
      </c>
      <c r="F774" s="22" t="s">
        <v>625</v>
      </c>
      <c r="G774" s="23">
        <v>6914903</v>
      </c>
      <c r="H774" s="23">
        <v>0</v>
      </c>
      <c r="I774" s="23">
        <v>0</v>
      </c>
      <c r="J774" s="23">
        <v>146246743</v>
      </c>
      <c r="K774" s="22"/>
      <c r="L774" s="22"/>
      <c r="M774" s="22" t="s">
        <v>626</v>
      </c>
      <c r="N774" s="22"/>
      <c r="O774" s="22"/>
      <c r="P774" s="22" t="s">
        <v>1339</v>
      </c>
      <c r="S774" s="8" t="s">
        <v>3127</v>
      </c>
      <c r="T774" s="8">
        <f t="shared" si="24"/>
        <v>3</v>
      </c>
      <c r="U774">
        <v>642</v>
      </c>
      <c r="W774" t="s">
        <v>369</v>
      </c>
    </row>
    <row r="775" spans="1:23" hidden="1" x14ac:dyDescent="0.25">
      <c r="A775" s="21">
        <v>45382</v>
      </c>
      <c r="B775" s="21">
        <v>45382</v>
      </c>
      <c r="C775" s="22" t="s">
        <v>721</v>
      </c>
      <c r="D775" s="22" t="s">
        <v>722</v>
      </c>
      <c r="E775" s="22" t="s">
        <v>1145</v>
      </c>
      <c r="F775" s="22" t="s">
        <v>625</v>
      </c>
      <c r="G775" s="23">
        <v>395833</v>
      </c>
      <c r="H775" s="23">
        <v>0</v>
      </c>
      <c r="I775" s="23">
        <v>0</v>
      </c>
      <c r="J775" s="23">
        <v>145850910</v>
      </c>
      <c r="K775" s="22"/>
      <c r="L775" s="22"/>
      <c r="M775" s="22" t="s">
        <v>626</v>
      </c>
      <c r="N775" s="22"/>
      <c r="O775" s="22"/>
      <c r="P775" s="22" t="s">
        <v>627</v>
      </c>
      <c r="S775" s="8" t="s">
        <v>3127</v>
      </c>
      <c r="T775" s="8">
        <f t="shared" si="24"/>
        <v>3</v>
      </c>
      <c r="U775">
        <v>642</v>
      </c>
      <c r="W775" t="s">
        <v>369</v>
      </c>
    </row>
    <row r="776" spans="1:23" hidden="1" x14ac:dyDescent="0.25">
      <c r="A776" s="21">
        <v>45382</v>
      </c>
      <c r="B776" s="21">
        <v>45382</v>
      </c>
      <c r="C776" s="22" t="s">
        <v>721</v>
      </c>
      <c r="D776" s="22" t="s">
        <v>722</v>
      </c>
      <c r="E776" s="22" t="s">
        <v>1145</v>
      </c>
      <c r="F776" s="22" t="s">
        <v>625</v>
      </c>
      <c r="G776" s="23">
        <v>14773</v>
      </c>
      <c r="H776" s="23">
        <v>0</v>
      </c>
      <c r="I776" s="23">
        <v>0</v>
      </c>
      <c r="J776" s="23">
        <v>145836137</v>
      </c>
      <c r="K776" s="22"/>
      <c r="L776" s="22"/>
      <c r="M776" s="22" t="s">
        <v>626</v>
      </c>
      <c r="N776" s="22"/>
      <c r="O776" s="22"/>
      <c r="P776" s="22" t="s">
        <v>1340</v>
      </c>
      <c r="S776" s="8" t="s">
        <v>3127</v>
      </c>
      <c r="T776" s="8">
        <f t="shared" si="24"/>
        <v>3</v>
      </c>
      <c r="U776">
        <v>642</v>
      </c>
      <c r="W776" t="s">
        <v>369</v>
      </c>
    </row>
    <row r="777" spans="1:23" hidden="1" x14ac:dyDescent="0.25">
      <c r="A777" s="21">
        <v>45382</v>
      </c>
      <c r="B777" s="21">
        <v>45382</v>
      </c>
      <c r="C777" s="22" t="s">
        <v>723</v>
      </c>
      <c r="D777" s="22" t="s">
        <v>724</v>
      </c>
      <c r="E777" s="22" t="s">
        <v>1145</v>
      </c>
      <c r="F777" s="22" t="s">
        <v>625</v>
      </c>
      <c r="G777" s="23">
        <v>3969444</v>
      </c>
      <c r="H777" s="23">
        <v>0</v>
      </c>
      <c r="I777" s="23">
        <v>0</v>
      </c>
      <c r="J777" s="23">
        <v>141866693</v>
      </c>
      <c r="K777" s="22"/>
      <c r="L777" s="22"/>
      <c r="M777" s="22" t="s">
        <v>1343</v>
      </c>
      <c r="N777" s="22"/>
      <c r="O777" s="22"/>
      <c r="P777" s="22"/>
      <c r="S777" s="8" t="s">
        <v>3127</v>
      </c>
      <c r="T777" s="8">
        <f t="shared" si="24"/>
        <v>3</v>
      </c>
      <c r="U777">
        <v>642</v>
      </c>
      <c r="W777" t="s">
        <v>369</v>
      </c>
    </row>
    <row r="778" spans="1:23" hidden="1" x14ac:dyDescent="0.25">
      <c r="A778" s="21">
        <v>45382</v>
      </c>
      <c r="B778" s="21">
        <v>45382</v>
      </c>
      <c r="C778" s="22" t="s">
        <v>723</v>
      </c>
      <c r="D778" s="22" t="s">
        <v>724</v>
      </c>
      <c r="E778" s="22" t="s">
        <v>1145</v>
      </c>
      <c r="F778" s="22" t="s">
        <v>625</v>
      </c>
      <c r="G778" s="23">
        <v>70833</v>
      </c>
      <c r="H778" s="23">
        <v>0</v>
      </c>
      <c r="I778" s="23">
        <v>0</v>
      </c>
      <c r="J778" s="23">
        <v>141795860</v>
      </c>
      <c r="K778" s="22"/>
      <c r="L778" s="22"/>
      <c r="M778" s="22" t="s">
        <v>1216</v>
      </c>
      <c r="N778" s="22"/>
      <c r="O778" s="22"/>
      <c r="P778" s="22"/>
      <c r="S778" s="8" t="s">
        <v>3127</v>
      </c>
      <c r="T778" s="8">
        <f t="shared" si="24"/>
        <v>3</v>
      </c>
      <c r="U778">
        <v>642</v>
      </c>
      <c r="W778" t="s">
        <v>369</v>
      </c>
    </row>
    <row r="779" spans="1:23" hidden="1" x14ac:dyDescent="0.25">
      <c r="A779" s="21">
        <v>45382</v>
      </c>
      <c r="B779" s="21">
        <v>45382</v>
      </c>
      <c r="C779" s="22" t="s">
        <v>723</v>
      </c>
      <c r="D779" s="22" t="s">
        <v>724</v>
      </c>
      <c r="E779" s="22" t="s">
        <v>1145</v>
      </c>
      <c r="F779" s="22" t="s">
        <v>625</v>
      </c>
      <c r="G779" s="23">
        <v>9521</v>
      </c>
      <c r="H779" s="23">
        <v>0</v>
      </c>
      <c r="I779" s="23">
        <v>0</v>
      </c>
      <c r="J779" s="23">
        <v>141786339</v>
      </c>
      <c r="K779" s="22"/>
      <c r="L779" s="22"/>
      <c r="M779" s="22" t="s">
        <v>1243</v>
      </c>
      <c r="N779" s="22"/>
      <c r="O779" s="22"/>
      <c r="P779" s="22"/>
      <c r="S779" s="8" t="s">
        <v>3127</v>
      </c>
      <c r="T779" s="8">
        <f t="shared" si="24"/>
        <v>3</v>
      </c>
      <c r="U779">
        <v>642</v>
      </c>
      <c r="W779" t="s">
        <v>369</v>
      </c>
    </row>
    <row r="780" spans="1:23" hidden="1" x14ac:dyDescent="0.25">
      <c r="A780" s="21">
        <v>45382</v>
      </c>
      <c r="B780" s="21">
        <v>45382</v>
      </c>
      <c r="C780" s="22" t="s">
        <v>723</v>
      </c>
      <c r="D780" s="22" t="s">
        <v>724</v>
      </c>
      <c r="E780" s="22" t="s">
        <v>1145</v>
      </c>
      <c r="F780" s="22" t="s">
        <v>625</v>
      </c>
      <c r="G780" s="23">
        <v>5761333</v>
      </c>
      <c r="H780" s="23">
        <v>0</v>
      </c>
      <c r="I780" s="23">
        <v>0</v>
      </c>
      <c r="J780" s="23">
        <v>136025006</v>
      </c>
      <c r="K780" s="22"/>
      <c r="L780" s="22"/>
      <c r="M780" s="22" t="s">
        <v>626</v>
      </c>
      <c r="N780" s="22"/>
      <c r="O780" s="22"/>
      <c r="P780" s="22"/>
      <c r="S780" s="8" t="s">
        <v>3127</v>
      </c>
      <c r="T780" s="8">
        <f t="shared" si="24"/>
        <v>3</v>
      </c>
      <c r="U780">
        <v>642</v>
      </c>
      <c r="W780" t="s">
        <v>369</v>
      </c>
    </row>
    <row r="781" spans="1:23" hidden="1" x14ac:dyDescent="0.25">
      <c r="A781" s="21">
        <v>45382</v>
      </c>
      <c r="B781" s="21">
        <v>45382</v>
      </c>
      <c r="C781" s="22" t="s">
        <v>723</v>
      </c>
      <c r="D781" s="22" t="s">
        <v>724</v>
      </c>
      <c r="E781" s="22" t="s">
        <v>1145</v>
      </c>
      <c r="F781" s="22" t="s">
        <v>625</v>
      </c>
      <c r="G781" s="23">
        <v>23810</v>
      </c>
      <c r="H781" s="23">
        <v>0</v>
      </c>
      <c r="I781" s="23">
        <v>0</v>
      </c>
      <c r="J781" s="23">
        <v>136001196</v>
      </c>
      <c r="K781" s="22"/>
      <c r="L781" s="22"/>
      <c r="M781" s="22" t="s">
        <v>626</v>
      </c>
      <c r="N781" s="22"/>
      <c r="O781" s="22"/>
      <c r="P781" s="22" t="s">
        <v>1342</v>
      </c>
      <c r="S781" s="8" t="s">
        <v>3127</v>
      </c>
      <c r="T781" s="8">
        <f t="shared" si="24"/>
        <v>3</v>
      </c>
      <c r="U781">
        <v>642</v>
      </c>
      <c r="W781" t="s">
        <v>369</v>
      </c>
    </row>
    <row r="782" spans="1:23" hidden="1" x14ac:dyDescent="0.25">
      <c r="A782" s="21">
        <v>45382</v>
      </c>
      <c r="B782" s="21">
        <v>45382</v>
      </c>
      <c r="C782" s="22" t="s">
        <v>723</v>
      </c>
      <c r="D782" s="22" t="s">
        <v>724</v>
      </c>
      <c r="E782" s="22" t="s">
        <v>1145</v>
      </c>
      <c r="F782" s="22" t="s">
        <v>625</v>
      </c>
      <c r="G782" s="23">
        <v>19193548</v>
      </c>
      <c r="H782" s="23">
        <v>0</v>
      </c>
      <c r="I782" s="23">
        <v>0</v>
      </c>
      <c r="J782" s="23">
        <v>116807648</v>
      </c>
      <c r="K782" s="22"/>
      <c r="L782" s="22"/>
      <c r="M782" s="22" t="s">
        <v>1235</v>
      </c>
      <c r="N782" s="22" t="s">
        <v>1663</v>
      </c>
      <c r="O782" s="22" t="s">
        <v>1664</v>
      </c>
      <c r="P782" s="22"/>
      <c r="S782" s="8" t="s">
        <v>3127</v>
      </c>
      <c r="T782" s="8">
        <f t="shared" si="24"/>
        <v>3</v>
      </c>
      <c r="U782">
        <v>642</v>
      </c>
      <c r="W782" t="s">
        <v>369</v>
      </c>
    </row>
    <row r="783" spans="1:23" hidden="1" x14ac:dyDescent="0.25">
      <c r="A783" s="21">
        <v>45382</v>
      </c>
      <c r="B783" s="21">
        <v>45382</v>
      </c>
      <c r="C783" s="22" t="s">
        <v>723</v>
      </c>
      <c r="D783" s="22" t="s">
        <v>724</v>
      </c>
      <c r="E783" s="22" t="s">
        <v>1145</v>
      </c>
      <c r="F783" s="22" t="s">
        <v>625</v>
      </c>
      <c r="G783" s="23">
        <v>15000000</v>
      </c>
      <c r="H783" s="23">
        <v>0</v>
      </c>
      <c r="I783" s="23">
        <v>0</v>
      </c>
      <c r="J783" s="23">
        <v>101807648</v>
      </c>
      <c r="K783" s="22"/>
      <c r="L783" s="22"/>
      <c r="M783" s="22" t="s">
        <v>1285</v>
      </c>
      <c r="N783" s="22"/>
      <c r="O783" s="22"/>
      <c r="P783" s="22" t="s">
        <v>558</v>
      </c>
      <c r="S783" s="8" t="s">
        <v>3127</v>
      </c>
      <c r="T783" s="8">
        <f t="shared" si="24"/>
        <v>3</v>
      </c>
      <c r="U783">
        <v>642</v>
      </c>
      <c r="W783" t="s">
        <v>369</v>
      </c>
    </row>
    <row r="784" spans="1:23" hidden="1" x14ac:dyDescent="0.25">
      <c r="A784" s="21">
        <v>45382</v>
      </c>
      <c r="B784" s="21">
        <v>45382</v>
      </c>
      <c r="C784" s="22" t="s">
        <v>723</v>
      </c>
      <c r="D784" s="22" t="s">
        <v>724</v>
      </c>
      <c r="E784" s="22" t="s">
        <v>1145</v>
      </c>
      <c r="F784" s="22" t="s">
        <v>625</v>
      </c>
      <c r="G784" s="23">
        <v>965515</v>
      </c>
      <c r="H784" s="23">
        <v>0</v>
      </c>
      <c r="I784" s="23">
        <v>0</v>
      </c>
      <c r="J784" s="23">
        <v>100842133</v>
      </c>
      <c r="K784" s="22"/>
      <c r="L784" s="22"/>
      <c r="M784" s="22" t="s">
        <v>1243</v>
      </c>
      <c r="N784" s="22"/>
      <c r="O784" s="22"/>
      <c r="P784" s="22" t="s">
        <v>1344</v>
      </c>
      <c r="S784" s="8" t="s">
        <v>3127</v>
      </c>
      <c r="T784" s="8">
        <f t="shared" si="24"/>
        <v>3</v>
      </c>
      <c r="U784">
        <v>642</v>
      </c>
      <c r="W784" t="s">
        <v>369</v>
      </c>
    </row>
    <row r="785" spans="1:23" hidden="1" x14ac:dyDescent="0.25">
      <c r="A785" s="21">
        <v>45382</v>
      </c>
      <c r="B785" s="21">
        <v>45382</v>
      </c>
      <c r="C785" s="22" t="s">
        <v>723</v>
      </c>
      <c r="D785" s="22" t="s">
        <v>724</v>
      </c>
      <c r="E785" s="22" t="s">
        <v>1145</v>
      </c>
      <c r="F785" s="22" t="s">
        <v>625</v>
      </c>
      <c r="G785" s="23">
        <v>246857</v>
      </c>
      <c r="H785" s="23">
        <v>0</v>
      </c>
      <c r="I785" s="23">
        <v>0</v>
      </c>
      <c r="J785" s="23">
        <v>100595276</v>
      </c>
      <c r="K785" s="22"/>
      <c r="L785" s="22"/>
      <c r="M785" s="22" t="s">
        <v>1341</v>
      </c>
      <c r="N785" s="22"/>
      <c r="O785" s="22"/>
      <c r="P785" s="22" t="s">
        <v>607</v>
      </c>
      <c r="S785" s="8" t="s">
        <v>3127</v>
      </c>
      <c r="T785" s="8">
        <f t="shared" si="24"/>
        <v>3</v>
      </c>
      <c r="U785">
        <v>642</v>
      </c>
      <c r="W785" t="s">
        <v>369</v>
      </c>
    </row>
    <row r="786" spans="1:23" hidden="1" x14ac:dyDescent="0.25">
      <c r="A786" s="21">
        <v>45382</v>
      </c>
      <c r="B786" s="21">
        <v>45382</v>
      </c>
      <c r="C786" s="22" t="s">
        <v>723</v>
      </c>
      <c r="D786" s="22" t="s">
        <v>724</v>
      </c>
      <c r="E786" s="22" t="s">
        <v>1145</v>
      </c>
      <c r="F786" s="22" t="s">
        <v>625</v>
      </c>
      <c r="G786" s="23">
        <v>179439</v>
      </c>
      <c r="H786" s="23">
        <v>0</v>
      </c>
      <c r="I786" s="23">
        <v>0</v>
      </c>
      <c r="J786" s="23">
        <v>100415837</v>
      </c>
      <c r="K786" s="22"/>
      <c r="L786" s="22"/>
      <c r="M786" s="22" t="s">
        <v>1216</v>
      </c>
      <c r="N786" s="22"/>
      <c r="O786" s="22"/>
      <c r="P786" s="22" t="s">
        <v>529</v>
      </c>
      <c r="S786" s="8" t="s">
        <v>3127</v>
      </c>
      <c r="T786" s="8">
        <f t="shared" si="24"/>
        <v>3</v>
      </c>
      <c r="U786">
        <v>642</v>
      </c>
      <c r="W786" t="s">
        <v>369</v>
      </c>
    </row>
    <row r="787" spans="1:23" hidden="1" x14ac:dyDescent="0.25">
      <c r="A787" s="21">
        <v>45382</v>
      </c>
      <c r="B787" s="21">
        <v>45382</v>
      </c>
      <c r="C787" s="22" t="s">
        <v>723</v>
      </c>
      <c r="D787" s="22" t="s">
        <v>724</v>
      </c>
      <c r="E787" s="22" t="s">
        <v>1145</v>
      </c>
      <c r="F787" s="22" t="s">
        <v>625</v>
      </c>
      <c r="G787" s="23">
        <v>96601637</v>
      </c>
      <c r="H787" s="23">
        <v>0</v>
      </c>
      <c r="I787" s="23">
        <v>0</v>
      </c>
      <c r="J787" s="23">
        <v>3814200</v>
      </c>
      <c r="K787" s="22"/>
      <c r="L787" s="22"/>
      <c r="M787" s="22" t="s">
        <v>1285</v>
      </c>
      <c r="N787" s="22"/>
      <c r="O787" s="22"/>
      <c r="P787" s="22" t="s">
        <v>529</v>
      </c>
      <c r="S787" s="22" t="s">
        <v>3130</v>
      </c>
      <c r="T787" s="8">
        <f t="shared" si="24"/>
        <v>3</v>
      </c>
      <c r="U787">
        <v>642</v>
      </c>
      <c r="W787" t="s">
        <v>369</v>
      </c>
    </row>
    <row r="788" spans="1:23" hidden="1" x14ac:dyDescent="0.25">
      <c r="A788" s="21">
        <v>45382</v>
      </c>
      <c r="B788" s="21">
        <v>45382</v>
      </c>
      <c r="C788" s="22" t="s">
        <v>723</v>
      </c>
      <c r="D788" s="22" t="s">
        <v>724</v>
      </c>
      <c r="E788" s="22" t="s">
        <v>1145</v>
      </c>
      <c r="F788" s="22" t="s">
        <v>625</v>
      </c>
      <c r="G788" s="23">
        <v>834000</v>
      </c>
      <c r="H788" s="23">
        <v>0</v>
      </c>
      <c r="I788" s="23">
        <v>0</v>
      </c>
      <c r="J788" s="23">
        <v>2980200</v>
      </c>
      <c r="K788" s="22"/>
      <c r="L788" s="22"/>
      <c r="M788" s="22" t="s">
        <v>1243</v>
      </c>
      <c r="N788" s="22"/>
      <c r="O788" s="22"/>
      <c r="P788" s="22" t="s">
        <v>529</v>
      </c>
      <c r="S788" s="8" t="s">
        <v>3127</v>
      </c>
      <c r="T788" s="8">
        <f t="shared" si="24"/>
        <v>3</v>
      </c>
      <c r="U788">
        <v>642</v>
      </c>
      <c r="W788" t="s">
        <v>369</v>
      </c>
    </row>
    <row r="789" spans="1:23" hidden="1" x14ac:dyDescent="0.25">
      <c r="A789" s="21">
        <v>45382</v>
      </c>
      <c r="B789" s="21">
        <v>45382</v>
      </c>
      <c r="C789" s="22" t="s">
        <v>723</v>
      </c>
      <c r="D789" s="22" t="s">
        <v>724</v>
      </c>
      <c r="E789" s="22" t="s">
        <v>1145</v>
      </c>
      <c r="F789" s="22" t="s">
        <v>625</v>
      </c>
      <c r="G789" s="23">
        <v>3000000</v>
      </c>
      <c r="H789" s="23">
        <v>0</v>
      </c>
      <c r="I789" s="23">
        <v>19800</v>
      </c>
      <c r="J789" s="23">
        <v>0</v>
      </c>
      <c r="K789" s="22"/>
      <c r="L789" s="22"/>
      <c r="M789" s="22" t="s">
        <v>1243</v>
      </c>
      <c r="N789" s="22"/>
      <c r="O789" s="22"/>
      <c r="P789" s="22" t="s">
        <v>529</v>
      </c>
      <c r="S789" s="8" t="s">
        <v>3127</v>
      </c>
      <c r="T789" s="8">
        <f t="shared" si="24"/>
        <v>3</v>
      </c>
      <c r="U789">
        <v>642</v>
      </c>
      <c r="W789" t="s">
        <v>369</v>
      </c>
    </row>
    <row r="790" spans="1:23" hidden="1" x14ac:dyDescent="0.25">
      <c r="A790" s="21">
        <v>45383</v>
      </c>
      <c r="B790" s="21">
        <v>45383</v>
      </c>
      <c r="C790" s="22" t="s">
        <v>1665</v>
      </c>
      <c r="D790" s="22" t="s">
        <v>1666</v>
      </c>
      <c r="E790" s="22" t="s">
        <v>1145</v>
      </c>
      <c r="F790" s="22" t="s">
        <v>549</v>
      </c>
      <c r="G790" s="23">
        <v>200000</v>
      </c>
      <c r="H790" s="23">
        <v>0</v>
      </c>
      <c r="I790" s="23">
        <v>219800</v>
      </c>
      <c r="J790" s="23">
        <v>0</v>
      </c>
      <c r="K790" s="22" t="s">
        <v>1351</v>
      </c>
      <c r="L790" s="22" t="s">
        <v>1352</v>
      </c>
      <c r="M790" s="22" t="s">
        <v>1169</v>
      </c>
      <c r="N790" s="22"/>
      <c r="O790" s="22"/>
      <c r="P790" s="22" t="s">
        <v>558</v>
      </c>
      <c r="S790" s="32" t="s">
        <v>3126</v>
      </c>
      <c r="T790" s="8">
        <f t="shared" si="24"/>
        <v>4</v>
      </c>
      <c r="U790">
        <v>642</v>
      </c>
      <c r="W790" t="s">
        <v>369</v>
      </c>
    </row>
    <row r="791" spans="1:23" hidden="1" x14ac:dyDescent="0.25">
      <c r="A791" s="21">
        <v>45383</v>
      </c>
      <c r="B791" s="21">
        <v>45383</v>
      </c>
      <c r="C791" s="22" t="s">
        <v>1667</v>
      </c>
      <c r="D791" s="22" t="s">
        <v>1668</v>
      </c>
      <c r="E791" s="22" t="s">
        <v>1145</v>
      </c>
      <c r="F791" s="22" t="s">
        <v>748</v>
      </c>
      <c r="G791" s="23">
        <v>12033307</v>
      </c>
      <c r="H791" s="23">
        <v>0</v>
      </c>
      <c r="I791" s="23">
        <v>12253107</v>
      </c>
      <c r="J791" s="23">
        <v>0</v>
      </c>
      <c r="K791" s="22"/>
      <c r="L791" s="22"/>
      <c r="M791" s="22" t="s">
        <v>1169</v>
      </c>
      <c r="N791" s="22"/>
      <c r="O791" s="22"/>
      <c r="P791" s="22"/>
      <c r="S791" s="32" t="s">
        <v>3143</v>
      </c>
      <c r="T791" s="8">
        <f t="shared" si="24"/>
        <v>4</v>
      </c>
      <c r="U791">
        <v>642</v>
      </c>
      <c r="V791" t="s">
        <v>3129</v>
      </c>
      <c r="W791" t="s">
        <v>369</v>
      </c>
    </row>
    <row r="792" spans="1:23" hidden="1" x14ac:dyDescent="0.25">
      <c r="A792" s="21">
        <v>45383</v>
      </c>
      <c r="B792" s="21">
        <v>45383</v>
      </c>
      <c r="C792" s="22" t="s">
        <v>1669</v>
      </c>
      <c r="D792" s="22" t="s">
        <v>1670</v>
      </c>
      <c r="E792" s="22" t="s">
        <v>1145</v>
      </c>
      <c r="F792" s="22" t="s">
        <v>748</v>
      </c>
      <c r="G792" s="23">
        <v>260553</v>
      </c>
      <c r="H792" s="23">
        <v>0</v>
      </c>
      <c r="I792" s="23">
        <v>12513660</v>
      </c>
      <c r="J792" s="23">
        <v>0</v>
      </c>
      <c r="K792" s="22"/>
      <c r="L792" s="22"/>
      <c r="M792" s="22" t="s">
        <v>1341</v>
      </c>
      <c r="N792" s="22"/>
      <c r="O792" s="22"/>
      <c r="P792" s="22"/>
      <c r="S792" s="32" t="s">
        <v>3126</v>
      </c>
      <c r="T792" s="8">
        <f t="shared" si="24"/>
        <v>4</v>
      </c>
      <c r="U792">
        <v>642</v>
      </c>
      <c r="W792" t="s">
        <v>369</v>
      </c>
    </row>
    <row r="793" spans="1:23" hidden="1" x14ac:dyDescent="0.25">
      <c r="A793" s="21">
        <v>45383</v>
      </c>
      <c r="B793" s="21">
        <v>45383</v>
      </c>
      <c r="C793" s="22" t="s">
        <v>1671</v>
      </c>
      <c r="D793" s="22" t="s">
        <v>1672</v>
      </c>
      <c r="E793" s="22" t="s">
        <v>1145</v>
      </c>
      <c r="F793" s="22" t="s">
        <v>635</v>
      </c>
      <c r="G793" s="23">
        <v>1090909</v>
      </c>
      <c r="H793" s="23">
        <v>0</v>
      </c>
      <c r="I793" s="23">
        <v>13604569</v>
      </c>
      <c r="J793" s="23">
        <v>0</v>
      </c>
      <c r="K793" s="22"/>
      <c r="L793" s="22"/>
      <c r="M793" s="22" t="s">
        <v>1243</v>
      </c>
      <c r="N793" s="22"/>
      <c r="O793" s="22"/>
      <c r="P793" s="22" t="s">
        <v>529</v>
      </c>
      <c r="S793" s="32" t="s">
        <v>3142</v>
      </c>
      <c r="T793" s="8">
        <f t="shared" si="24"/>
        <v>4</v>
      </c>
      <c r="U793">
        <v>642</v>
      </c>
      <c r="W793" t="s">
        <v>369</v>
      </c>
    </row>
    <row r="794" spans="1:23" hidden="1" x14ac:dyDescent="0.25">
      <c r="A794" s="21">
        <v>45383</v>
      </c>
      <c r="B794" s="21">
        <v>45383</v>
      </c>
      <c r="C794" s="22" t="s">
        <v>1671</v>
      </c>
      <c r="D794" s="22" t="s">
        <v>1673</v>
      </c>
      <c r="E794" s="22" t="s">
        <v>1145</v>
      </c>
      <c r="F794" s="22" t="s">
        <v>635</v>
      </c>
      <c r="G794" s="23">
        <v>945546</v>
      </c>
      <c r="H794" s="23">
        <v>0</v>
      </c>
      <c r="I794" s="23">
        <v>14550115</v>
      </c>
      <c r="J794" s="23">
        <v>0</v>
      </c>
      <c r="K794" s="22"/>
      <c r="L794" s="22"/>
      <c r="M794" s="22" t="s">
        <v>1243</v>
      </c>
      <c r="N794" s="22"/>
      <c r="O794" s="22"/>
      <c r="P794" s="22" t="s">
        <v>529</v>
      </c>
      <c r="S794" s="32" t="s">
        <v>3142</v>
      </c>
      <c r="T794" s="8">
        <f t="shared" si="24"/>
        <v>4</v>
      </c>
      <c r="U794">
        <v>642</v>
      </c>
      <c r="W794" t="s">
        <v>369</v>
      </c>
    </row>
    <row r="795" spans="1:23" hidden="1" x14ac:dyDescent="0.25">
      <c r="A795" s="21">
        <v>45383</v>
      </c>
      <c r="B795" s="21">
        <v>45383</v>
      </c>
      <c r="C795" s="22" t="s">
        <v>1671</v>
      </c>
      <c r="D795" s="22" t="s">
        <v>1674</v>
      </c>
      <c r="E795" s="22" t="s">
        <v>1145</v>
      </c>
      <c r="F795" s="22" t="s">
        <v>635</v>
      </c>
      <c r="G795" s="23">
        <v>914964</v>
      </c>
      <c r="H795" s="23">
        <v>0</v>
      </c>
      <c r="I795" s="23">
        <v>15465079</v>
      </c>
      <c r="J795" s="23">
        <v>0</v>
      </c>
      <c r="K795" s="22"/>
      <c r="L795" s="22"/>
      <c r="M795" s="22" t="s">
        <v>1243</v>
      </c>
      <c r="N795" s="22"/>
      <c r="O795" s="22"/>
      <c r="P795" s="22" t="s">
        <v>529</v>
      </c>
      <c r="S795" s="32" t="s">
        <v>3142</v>
      </c>
      <c r="T795" s="8">
        <f t="shared" si="24"/>
        <v>4</v>
      </c>
      <c r="U795">
        <v>642</v>
      </c>
      <c r="W795" t="s">
        <v>369</v>
      </c>
    </row>
    <row r="796" spans="1:23" hidden="1" x14ac:dyDescent="0.25">
      <c r="A796" s="21">
        <v>45383</v>
      </c>
      <c r="B796" s="21">
        <v>45383</v>
      </c>
      <c r="C796" s="22" t="s">
        <v>1671</v>
      </c>
      <c r="D796" s="22" t="s">
        <v>1675</v>
      </c>
      <c r="E796" s="22" t="s">
        <v>1145</v>
      </c>
      <c r="F796" s="22" t="s">
        <v>635</v>
      </c>
      <c r="G796" s="23">
        <v>909091</v>
      </c>
      <c r="H796" s="23">
        <v>0</v>
      </c>
      <c r="I796" s="23">
        <v>16374170</v>
      </c>
      <c r="J796" s="23">
        <v>0</v>
      </c>
      <c r="K796" s="22"/>
      <c r="L796" s="22"/>
      <c r="M796" s="22" t="s">
        <v>1243</v>
      </c>
      <c r="N796" s="22"/>
      <c r="O796" s="22"/>
      <c r="P796" s="22" t="s">
        <v>529</v>
      </c>
      <c r="S796" s="32" t="s">
        <v>3142</v>
      </c>
      <c r="T796" s="8">
        <f t="shared" si="24"/>
        <v>4</v>
      </c>
      <c r="U796">
        <v>642</v>
      </c>
      <c r="W796" t="s">
        <v>369</v>
      </c>
    </row>
    <row r="797" spans="1:23" hidden="1" x14ac:dyDescent="0.25">
      <c r="A797" s="21">
        <v>45383</v>
      </c>
      <c r="B797" s="21">
        <v>45383</v>
      </c>
      <c r="C797" s="22" t="s">
        <v>1671</v>
      </c>
      <c r="D797" s="22" t="s">
        <v>1675</v>
      </c>
      <c r="E797" s="22" t="s">
        <v>1145</v>
      </c>
      <c r="F797" s="22" t="s">
        <v>635</v>
      </c>
      <c r="G797" s="23">
        <v>647545</v>
      </c>
      <c r="H797" s="23">
        <v>0</v>
      </c>
      <c r="I797" s="23">
        <v>17021715</v>
      </c>
      <c r="J797" s="23">
        <v>0</v>
      </c>
      <c r="K797" s="22"/>
      <c r="L797" s="22"/>
      <c r="M797" s="22" t="s">
        <v>1243</v>
      </c>
      <c r="N797" s="22"/>
      <c r="O797" s="22"/>
      <c r="P797" s="22" t="s">
        <v>529</v>
      </c>
      <c r="S797" s="32" t="s">
        <v>3142</v>
      </c>
      <c r="T797" s="8">
        <f t="shared" si="24"/>
        <v>4</v>
      </c>
      <c r="U797">
        <v>642</v>
      </c>
      <c r="W797" t="s">
        <v>369</v>
      </c>
    </row>
    <row r="798" spans="1:23" hidden="1" x14ac:dyDescent="0.25">
      <c r="A798" s="21">
        <v>45383</v>
      </c>
      <c r="B798" s="21">
        <v>45383</v>
      </c>
      <c r="C798" s="22" t="s">
        <v>1671</v>
      </c>
      <c r="D798" s="22" t="s">
        <v>1676</v>
      </c>
      <c r="E798" s="22" t="s">
        <v>1145</v>
      </c>
      <c r="F798" s="22" t="s">
        <v>635</v>
      </c>
      <c r="G798" s="23">
        <v>2198500</v>
      </c>
      <c r="H798" s="23">
        <v>0</v>
      </c>
      <c r="I798" s="23">
        <v>19220215</v>
      </c>
      <c r="J798" s="23">
        <v>0</v>
      </c>
      <c r="K798" s="22"/>
      <c r="L798" s="22"/>
      <c r="M798" s="22" t="s">
        <v>1243</v>
      </c>
      <c r="N798" s="22"/>
      <c r="O798" s="22"/>
      <c r="P798" s="22" t="s">
        <v>529</v>
      </c>
      <c r="S798" s="32" t="s">
        <v>3142</v>
      </c>
      <c r="T798" s="8">
        <f t="shared" si="24"/>
        <v>4</v>
      </c>
      <c r="U798">
        <v>642</v>
      </c>
      <c r="W798" t="s">
        <v>369</v>
      </c>
    </row>
    <row r="799" spans="1:23" hidden="1" x14ac:dyDescent="0.25">
      <c r="A799" s="21">
        <v>45383</v>
      </c>
      <c r="B799" s="21">
        <v>45383</v>
      </c>
      <c r="C799" s="22" t="s">
        <v>1671</v>
      </c>
      <c r="D799" s="22" t="s">
        <v>1677</v>
      </c>
      <c r="E799" s="22" t="s">
        <v>1145</v>
      </c>
      <c r="F799" s="22" t="s">
        <v>635</v>
      </c>
      <c r="G799" s="23">
        <v>261000</v>
      </c>
      <c r="H799" s="23">
        <v>0</v>
      </c>
      <c r="I799" s="23">
        <v>19481215</v>
      </c>
      <c r="J799" s="23">
        <v>0</v>
      </c>
      <c r="K799" s="22"/>
      <c r="L799" s="22"/>
      <c r="M799" s="22" t="s">
        <v>1243</v>
      </c>
      <c r="N799" s="22"/>
      <c r="O799" s="22"/>
      <c r="P799" s="22" t="s">
        <v>529</v>
      </c>
      <c r="S799" s="32" t="s">
        <v>3142</v>
      </c>
      <c r="T799" s="8">
        <f t="shared" si="24"/>
        <v>4</v>
      </c>
      <c r="U799">
        <v>642</v>
      </c>
      <c r="W799" t="s">
        <v>369</v>
      </c>
    </row>
    <row r="800" spans="1:23" hidden="1" x14ac:dyDescent="0.25">
      <c r="A800" s="21">
        <v>45383</v>
      </c>
      <c r="B800" s="21">
        <v>45383</v>
      </c>
      <c r="C800" s="22" t="s">
        <v>1671</v>
      </c>
      <c r="D800" s="22" t="s">
        <v>1678</v>
      </c>
      <c r="E800" s="22" t="s">
        <v>1145</v>
      </c>
      <c r="F800" s="22" t="s">
        <v>635</v>
      </c>
      <c r="G800" s="23">
        <v>585400</v>
      </c>
      <c r="H800" s="23">
        <v>0</v>
      </c>
      <c r="I800" s="23">
        <v>20066615</v>
      </c>
      <c r="J800" s="23">
        <v>0</v>
      </c>
      <c r="K800" s="22"/>
      <c r="L800" s="22"/>
      <c r="M800" s="22" t="s">
        <v>1243</v>
      </c>
      <c r="N800" s="22"/>
      <c r="O800" s="22"/>
      <c r="P800" s="22" t="s">
        <v>529</v>
      </c>
      <c r="S800" s="32" t="s">
        <v>3142</v>
      </c>
      <c r="T800" s="8">
        <f t="shared" si="24"/>
        <v>4</v>
      </c>
      <c r="U800">
        <v>642</v>
      </c>
      <c r="W800" t="s">
        <v>369</v>
      </c>
    </row>
    <row r="801" spans="1:23" hidden="1" x14ac:dyDescent="0.25">
      <c r="A801" s="21">
        <v>45384</v>
      </c>
      <c r="B801" s="21">
        <v>45384</v>
      </c>
      <c r="C801" s="22" t="s">
        <v>1679</v>
      </c>
      <c r="D801" s="22" t="s">
        <v>1155</v>
      </c>
      <c r="E801" s="22" t="s">
        <v>1145</v>
      </c>
      <c r="F801" s="22" t="s">
        <v>521</v>
      </c>
      <c r="G801" s="23">
        <v>285315</v>
      </c>
      <c r="H801" s="23">
        <v>0</v>
      </c>
      <c r="I801" s="23">
        <v>20351930</v>
      </c>
      <c r="J801" s="23">
        <v>0</v>
      </c>
      <c r="K801" s="22" t="s">
        <v>1156</v>
      </c>
      <c r="L801" s="22" t="s">
        <v>1157</v>
      </c>
      <c r="M801" s="22" t="s">
        <v>524</v>
      </c>
      <c r="N801" s="22"/>
      <c r="O801" s="22"/>
      <c r="P801" s="22"/>
      <c r="S801" s="32" t="s">
        <v>3126</v>
      </c>
      <c r="T801" s="8">
        <f t="shared" si="24"/>
        <v>4</v>
      </c>
      <c r="U801">
        <v>642</v>
      </c>
      <c r="W801" t="s">
        <v>369</v>
      </c>
    </row>
    <row r="802" spans="1:23" hidden="1" x14ac:dyDescent="0.25">
      <c r="A802" s="21">
        <v>45385</v>
      </c>
      <c r="B802" s="21">
        <v>45379</v>
      </c>
      <c r="C802" s="22" t="s">
        <v>1680</v>
      </c>
      <c r="D802" s="22" t="s">
        <v>1681</v>
      </c>
      <c r="E802" s="22" t="s">
        <v>1145</v>
      </c>
      <c r="F802" s="22" t="s">
        <v>549</v>
      </c>
      <c r="G802" s="23">
        <v>679938</v>
      </c>
      <c r="H802" s="23">
        <v>0</v>
      </c>
      <c r="I802" s="23">
        <v>21031868</v>
      </c>
      <c r="J802" s="23">
        <v>0</v>
      </c>
      <c r="K802" s="22" t="s">
        <v>1363</v>
      </c>
      <c r="L802" s="22" t="s">
        <v>1364</v>
      </c>
      <c r="M802" s="22" t="s">
        <v>1365</v>
      </c>
      <c r="N802" s="22"/>
      <c r="O802" s="22"/>
      <c r="P802" s="22" t="s">
        <v>529</v>
      </c>
      <c r="S802" s="32" t="s">
        <v>3126</v>
      </c>
      <c r="T802" s="8">
        <f t="shared" si="24"/>
        <v>4</v>
      </c>
      <c r="U802">
        <v>642</v>
      </c>
      <c r="W802" t="s">
        <v>369</v>
      </c>
    </row>
    <row r="803" spans="1:23" hidden="1" x14ac:dyDescent="0.25">
      <c r="A803" s="21">
        <v>45385</v>
      </c>
      <c r="B803" s="21">
        <v>45382</v>
      </c>
      <c r="C803" s="22" t="s">
        <v>1682</v>
      </c>
      <c r="D803" s="22" t="s">
        <v>1683</v>
      </c>
      <c r="E803" s="22" t="s">
        <v>1145</v>
      </c>
      <c r="F803" s="22" t="s">
        <v>549</v>
      </c>
      <c r="G803" s="23">
        <v>620370</v>
      </c>
      <c r="H803" s="23">
        <v>0</v>
      </c>
      <c r="I803" s="23">
        <v>21652238</v>
      </c>
      <c r="J803" s="23">
        <v>0</v>
      </c>
      <c r="K803" s="22" t="s">
        <v>1517</v>
      </c>
      <c r="L803" s="22" t="s">
        <v>1518</v>
      </c>
      <c r="M803" s="22" t="s">
        <v>1169</v>
      </c>
      <c r="N803" s="22"/>
      <c r="O803" s="22"/>
      <c r="P803" s="22" t="s">
        <v>529</v>
      </c>
      <c r="S803" s="32" t="s">
        <v>3126</v>
      </c>
      <c r="T803" s="8">
        <f t="shared" si="24"/>
        <v>4</v>
      </c>
      <c r="U803">
        <v>642</v>
      </c>
      <c r="W803" t="s">
        <v>369</v>
      </c>
    </row>
    <row r="804" spans="1:23" hidden="1" x14ac:dyDescent="0.25">
      <c r="A804" s="21">
        <v>45385</v>
      </c>
      <c r="B804" s="21">
        <v>45385</v>
      </c>
      <c r="C804" s="22" t="s">
        <v>1684</v>
      </c>
      <c r="D804" s="22" t="s">
        <v>1685</v>
      </c>
      <c r="E804" s="22" t="s">
        <v>1145</v>
      </c>
      <c r="F804" s="22" t="s">
        <v>549</v>
      </c>
      <c r="G804" s="23">
        <v>1360000</v>
      </c>
      <c r="H804" s="23">
        <v>0</v>
      </c>
      <c r="I804" s="23">
        <v>23012238</v>
      </c>
      <c r="J804" s="23">
        <v>0</v>
      </c>
      <c r="K804" s="22" t="s">
        <v>1395</v>
      </c>
      <c r="L804" s="22" t="s">
        <v>1396</v>
      </c>
      <c r="M804" s="22" t="s">
        <v>1169</v>
      </c>
      <c r="N804" s="22"/>
      <c r="O804" s="22"/>
      <c r="P804" s="22" t="s">
        <v>573</v>
      </c>
      <c r="S804" s="32" t="s">
        <v>3126</v>
      </c>
      <c r="T804" s="8">
        <f t="shared" si="24"/>
        <v>4</v>
      </c>
      <c r="U804">
        <v>642</v>
      </c>
      <c r="W804" t="s">
        <v>369</v>
      </c>
    </row>
    <row r="805" spans="1:23" hidden="1" x14ac:dyDescent="0.25">
      <c r="A805" s="21">
        <v>45385</v>
      </c>
      <c r="B805" s="21">
        <v>45385</v>
      </c>
      <c r="C805" s="22" t="s">
        <v>1686</v>
      </c>
      <c r="D805" s="22" t="s">
        <v>1687</v>
      </c>
      <c r="E805" s="22" t="s">
        <v>1145</v>
      </c>
      <c r="F805" s="22" t="s">
        <v>635</v>
      </c>
      <c r="G805" s="23">
        <v>664000</v>
      </c>
      <c r="H805" s="23">
        <v>0</v>
      </c>
      <c r="I805" s="23">
        <v>23676238</v>
      </c>
      <c r="J805" s="23">
        <v>0</v>
      </c>
      <c r="K805" s="22"/>
      <c r="L805" s="22"/>
      <c r="M805" s="22" t="s">
        <v>1216</v>
      </c>
      <c r="N805" s="22"/>
      <c r="O805" s="22"/>
      <c r="P805" s="22" t="s">
        <v>1176</v>
      </c>
      <c r="S805" s="32" t="s">
        <v>3126</v>
      </c>
      <c r="T805" s="8">
        <f t="shared" si="24"/>
        <v>4</v>
      </c>
      <c r="U805">
        <v>642</v>
      </c>
      <c r="W805" t="s">
        <v>369</v>
      </c>
    </row>
    <row r="806" spans="1:23" hidden="1" x14ac:dyDescent="0.25">
      <c r="A806" s="21">
        <v>45385</v>
      </c>
      <c r="B806" s="21">
        <v>45385</v>
      </c>
      <c r="C806" s="22" t="s">
        <v>730</v>
      </c>
      <c r="D806" s="22" t="s">
        <v>1688</v>
      </c>
      <c r="E806" s="22" t="s">
        <v>1145</v>
      </c>
      <c r="F806" s="22" t="s">
        <v>691</v>
      </c>
      <c r="G806" s="23">
        <v>555556</v>
      </c>
      <c r="H806" s="23">
        <v>0</v>
      </c>
      <c r="I806" s="23">
        <v>24231794</v>
      </c>
      <c r="J806" s="23">
        <v>0</v>
      </c>
      <c r="K806" s="22" t="s">
        <v>1025</v>
      </c>
      <c r="L806" s="22" t="s">
        <v>1026</v>
      </c>
      <c r="M806" s="22" t="s">
        <v>692</v>
      </c>
      <c r="N806" s="22" t="s">
        <v>693</v>
      </c>
      <c r="O806" s="22" t="s">
        <v>694</v>
      </c>
      <c r="P806" s="22" t="s">
        <v>1018</v>
      </c>
      <c r="S806" s="32" t="s">
        <v>3125</v>
      </c>
      <c r="T806" s="8">
        <f t="shared" si="24"/>
        <v>4</v>
      </c>
      <c r="U806">
        <v>642</v>
      </c>
      <c r="W806" t="s">
        <v>369</v>
      </c>
    </row>
    <row r="807" spans="1:23" hidden="1" x14ac:dyDescent="0.25">
      <c r="A807" s="21">
        <v>45385</v>
      </c>
      <c r="B807" s="21">
        <v>45385</v>
      </c>
      <c r="C807" s="22" t="s">
        <v>1689</v>
      </c>
      <c r="D807" s="22" t="s">
        <v>1690</v>
      </c>
      <c r="E807" s="22" t="s">
        <v>1145</v>
      </c>
      <c r="F807" s="22" t="s">
        <v>532</v>
      </c>
      <c r="G807" s="23">
        <v>436000</v>
      </c>
      <c r="H807" s="23">
        <v>0</v>
      </c>
      <c r="I807" s="23">
        <v>24667794</v>
      </c>
      <c r="J807" s="23">
        <v>0</v>
      </c>
      <c r="K807" s="22" t="s">
        <v>1691</v>
      </c>
      <c r="L807" s="22" t="s">
        <v>1692</v>
      </c>
      <c r="M807" s="22" t="s">
        <v>1216</v>
      </c>
      <c r="N807" s="22"/>
      <c r="O807" s="22"/>
      <c r="P807" s="22"/>
      <c r="S807" s="32" t="s">
        <v>3126</v>
      </c>
      <c r="T807" s="8">
        <f t="shared" si="24"/>
        <v>4</v>
      </c>
      <c r="U807">
        <v>642</v>
      </c>
      <c r="W807" t="s">
        <v>369</v>
      </c>
    </row>
    <row r="808" spans="1:23" hidden="1" x14ac:dyDescent="0.25">
      <c r="A808" s="21">
        <v>45386</v>
      </c>
      <c r="B808" s="21">
        <v>45386</v>
      </c>
      <c r="C808" s="22" t="s">
        <v>1693</v>
      </c>
      <c r="D808" s="22" t="s">
        <v>1694</v>
      </c>
      <c r="E808" s="22" t="s">
        <v>1145</v>
      </c>
      <c r="F808" s="22" t="s">
        <v>748</v>
      </c>
      <c r="G808" s="23">
        <v>1683334</v>
      </c>
      <c r="H808" s="23">
        <v>0</v>
      </c>
      <c r="I808" s="23">
        <v>26351128</v>
      </c>
      <c r="J808" s="23">
        <v>0</v>
      </c>
      <c r="K808" s="22"/>
      <c r="L808" s="22"/>
      <c r="M808" s="22" t="s">
        <v>1269</v>
      </c>
      <c r="N808" s="22"/>
      <c r="O808" s="22"/>
      <c r="P808" s="22"/>
      <c r="S808" s="32" t="s">
        <v>3141</v>
      </c>
      <c r="T808" s="8">
        <f t="shared" si="24"/>
        <v>4</v>
      </c>
      <c r="U808">
        <v>642</v>
      </c>
      <c r="W808" t="s">
        <v>369</v>
      </c>
    </row>
    <row r="809" spans="1:23" hidden="1" x14ac:dyDescent="0.25">
      <c r="A809" s="21">
        <v>45387</v>
      </c>
      <c r="B809" s="21">
        <v>45387</v>
      </c>
      <c r="C809" s="22" t="s">
        <v>1695</v>
      </c>
      <c r="D809" s="22" t="s">
        <v>1696</v>
      </c>
      <c r="E809" s="22" t="s">
        <v>1145</v>
      </c>
      <c r="F809" s="22" t="s">
        <v>549</v>
      </c>
      <c r="G809" s="23">
        <v>876000</v>
      </c>
      <c r="H809" s="23">
        <v>0</v>
      </c>
      <c r="I809" s="23">
        <v>27227128</v>
      </c>
      <c r="J809" s="23">
        <v>0</v>
      </c>
      <c r="K809" s="22" t="s">
        <v>1697</v>
      </c>
      <c r="L809" s="22" t="s">
        <v>1698</v>
      </c>
      <c r="M809" s="22" t="s">
        <v>1216</v>
      </c>
      <c r="N809" s="22"/>
      <c r="O809" s="22"/>
      <c r="P809" s="22" t="s">
        <v>529</v>
      </c>
      <c r="S809" s="32" t="s">
        <v>3126</v>
      </c>
      <c r="T809" s="8">
        <f t="shared" si="24"/>
        <v>4</v>
      </c>
      <c r="U809">
        <v>642</v>
      </c>
      <c r="W809" t="s">
        <v>369</v>
      </c>
    </row>
    <row r="810" spans="1:23" hidden="1" x14ac:dyDescent="0.25">
      <c r="A810" s="21">
        <v>45387</v>
      </c>
      <c r="B810" s="21">
        <v>45387</v>
      </c>
      <c r="C810" s="22" t="s">
        <v>1699</v>
      </c>
      <c r="D810" s="22" t="s">
        <v>1700</v>
      </c>
      <c r="E810" s="22" t="s">
        <v>1145</v>
      </c>
      <c r="F810" s="22" t="s">
        <v>748</v>
      </c>
      <c r="G810" s="23">
        <v>471000</v>
      </c>
      <c r="H810" s="23">
        <v>0</v>
      </c>
      <c r="I810" s="23">
        <v>27698128</v>
      </c>
      <c r="J810" s="23">
        <v>0</v>
      </c>
      <c r="K810" s="22"/>
      <c r="L810" s="22"/>
      <c r="M810" s="22" t="s">
        <v>1269</v>
      </c>
      <c r="N810" s="22"/>
      <c r="O810" s="22"/>
      <c r="P810" s="22"/>
      <c r="S810" s="32" t="s">
        <v>3141</v>
      </c>
      <c r="T810" s="8">
        <f t="shared" si="24"/>
        <v>4</v>
      </c>
      <c r="U810">
        <v>642</v>
      </c>
      <c r="W810" t="s">
        <v>369</v>
      </c>
    </row>
    <row r="811" spans="1:23" hidden="1" x14ac:dyDescent="0.25">
      <c r="A811" s="21">
        <v>45388</v>
      </c>
      <c r="B811" s="21">
        <v>45388</v>
      </c>
      <c r="C811" s="22" t="s">
        <v>1701</v>
      </c>
      <c r="D811" s="22" t="s">
        <v>1702</v>
      </c>
      <c r="E811" s="22" t="s">
        <v>1145</v>
      </c>
      <c r="F811" s="22" t="s">
        <v>532</v>
      </c>
      <c r="G811" s="23">
        <v>1506406</v>
      </c>
      <c r="H811" s="23">
        <v>0</v>
      </c>
      <c r="I811" s="23">
        <v>29204534</v>
      </c>
      <c r="J811" s="23">
        <v>0</v>
      </c>
      <c r="K811" s="22" t="s">
        <v>1179</v>
      </c>
      <c r="L811" s="22" t="s">
        <v>1180</v>
      </c>
      <c r="M811" s="22" t="s">
        <v>1169</v>
      </c>
      <c r="N811" s="22"/>
      <c r="O811" s="22"/>
      <c r="P811" s="22" t="s">
        <v>558</v>
      </c>
      <c r="S811" s="32" t="s">
        <v>3126</v>
      </c>
      <c r="T811" s="8">
        <f t="shared" si="24"/>
        <v>4</v>
      </c>
      <c r="U811">
        <v>642</v>
      </c>
      <c r="W811" t="s">
        <v>369</v>
      </c>
    </row>
    <row r="812" spans="1:23" hidden="1" x14ac:dyDescent="0.25">
      <c r="A812" s="21">
        <v>45388</v>
      </c>
      <c r="B812" s="21">
        <v>45388</v>
      </c>
      <c r="C812" s="22" t="s">
        <v>742</v>
      </c>
      <c r="D812" s="22" t="s">
        <v>1703</v>
      </c>
      <c r="E812" s="22" t="s">
        <v>1145</v>
      </c>
      <c r="F812" s="22" t="s">
        <v>691</v>
      </c>
      <c r="G812" s="23">
        <v>555556</v>
      </c>
      <c r="H812" s="23">
        <v>0</v>
      </c>
      <c r="I812" s="23">
        <v>29760090</v>
      </c>
      <c r="J812" s="23">
        <v>0</v>
      </c>
      <c r="K812" s="22" t="s">
        <v>758</v>
      </c>
      <c r="L812" s="22" t="s">
        <v>759</v>
      </c>
      <c r="M812" s="22" t="s">
        <v>692</v>
      </c>
      <c r="N812" s="22" t="s">
        <v>693</v>
      </c>
      <c r="O812" s="22" t="s">
        <v>694</v>
      </c>
      <c r="P812" s="22" t="s">
        <v>1018</v>
      </c>
      <c r="S812" s="32" t="s">
        <v>3125</v>
      </c>
      <c r="T812" s="8">
        <f t="shared" si="24"/>
        <v>4</v>
      </c>
      <c r="U812">
        <v>642</v>
      </c>
      <c r="W812" t="s">
        <v>369</v>
      </c>
    </row>
    <row r="813" spans="1:23" hidden="1" x14ac:dyDescent="0.25">
      <c r="A813" s="21">
        <v>45388</v>
      </c>
      <c r="B813" s="21">
        <v>45388</v>
      </c>
      <c r="C813" s="22" t="s">
        <v>1704</v>
      </c>
      <c r="D813" s="22" t="s">
        <v>1705</v>
      </c>
      <c r="E813" s="22" t="s">
        <v>1145</v>
      </c>
      <c r="F813" s="22" t="s">
        <v>532</v>
      </c>
      <c r="G813" s="23">
        <v>360000</v>
      </c>
      <c r="H813" s="23">
        <v>0</v>
      </c>
      <c r="I813" s="23">
        <v>30120090</v>
      </c>
      <c r="J813" s="23">
        <v>0</v>
      </c>
      <c r="K813" s="22" t="s">
        <v>1548</v>
      </c>
      <c r="L813" s="22" t="s">
        <v>1549</v>
      </c>
      <c r="M813" s="22" t="s">
        <v>1216</v>
      </c>
      <c r="N813" s="22"/>
      <c r="O813" s="22"/>
      <c r="P813" s="22" t="s">
        <v>529</v>
      </c>
      <c r="S813" s="32" t="s">
        <v>3126</v>
      </c>
      <c r="T813" s="8">
        <f t="shared" si="24"/>
        <v>4</v>
      </c>
      <c r="U813">
        <v>642</v>
      </c>
      <c r="W813" t="s">
        <v>369</v>
      </c>
    </row>
    <row r="814" spans="1:23" hidden="1" x14ac:dyDescent="0.25">
      <c r="A814" s="21">
        <v>45389</v>
      </c>
      <c r="B814" s="21">
        <v>45389</v>
      </c>
      <c r="C814" s="22" t="s">
        <v>1706</v>
      </c>
      <c r="D814" s="22" t="s">
        <v>1707</v>
      </c>
      <c r="E814" s="22" t="s">
        <v>1145</v>
      </c>
      <c r="F814" s="22" t="s">
        <v>1162</v>
      </c>
      <c r="G814" s="23">
        <v>33000</v>
      </c>
      <c r="H814" s="23">
        <v>0</v>
      </c>
      <c r="I814" s="23">
        <v>30153090</v>
      </c>
      <c r="J814" s="23">
        <v>0</v>
      </c>
      <c r="K814" s="22" t="s">
        <v>1163</v>
      </c>
      <c r="L814" s="22" t="s">
        <v>1164</v>
      </c>
      <c r="M814" s="22" t="s">
        <v>1159</v>
      </c>
      <c r="N814" s="22"/>
      <c r="O814" s="22"/>
      <c r="P814" s="22"/>
      <c r="S814" s="32" t="s">
        <v>3126</v>
      </c>
      <c r="T814" s="8">
        <f t="shared" si="24"/>
        <v>4</v>
      </c>
      <c r="U814">
        <v>642</v>
      </c>
      <c r="W814" t="s">
        <v>369</v>
      </c>
    </row>
    <row r="815" spans="1:23" hidden="1" x14ac:dyDescent="0.25">
      <c r="A815" s="21">
        <v>45391</v>
      </c>
      <c r="B815" s="21">
        <v>45391</v>
      </c>
      <c r="C815" s="22" t="s">
        <v>1708</v>
      </c>
      <c r="D815" s="22" t="s">
        <v>1709</v>
      </c>
      <c r="E815" s="22" t="s">
        <v>1145</v>
      </c>
      <c r="F815" s="22" t="s">
        <v>856</v>
      </c>
      <c r="G815" s="23">
        <v>62573475</v>
      </c>
      <c r="H815" s="23">
        <v>0</v>
      </c>
      <c r="I815" s="23">
        <v>92726565</v>
      </c>
      <c r="J815" s="23">
        <v>0</v>
      </c>
      <c r="K815" s="22" t="s">
        <v>1710</v>
      </c>
      <c r="L815" s="22" t="s">
        <v>1711</v>
      </c>
      <c r="M815" s="22" t="s">
        <v>535</v>
      </c>
      <c r="N815" s="22"/>
      <c r="O815" s="22"/>
      <c r="P815" s="22" t="s">
        <v>529</v>
      </c>
      <c r="S815" s="32" t="s">
        <v>3121</v>
      </c>
      <c r="T815" s="8">
        <f t="shared" si="24"/>
        <v>4</v>
      </c>
      <c r="U815">
        <v>642</v>
      </c>
      <c r="W815" t="s">
        <v>369</v>
      </c>
    </row>
    <row r="816" spans="1:23" hidden="1" x14ac:dyDescent="0.25">
      <c r="A816" s="21">
        <v>45392</v>
      </c>
      <c r="B816" s="21">
        <v>45392</v>
      </c>
      <c r="C816" s="22" t="s">
        <v>1712</v>
      </c>
      <c r="D816" s="22" t="s">
        <v>1713</v>
      </c>
      <c r="E816" s="22" t="s">
        <v>1145</v>
      </c>
      <c r="F816" s="22" t="s">
        <v>514</v>
      </c>
      <c r="G816" s="23">
        <v>1000000</v>
      </c>
      <c r="H816" s="23">
        <v>0</v>
      </c>
      <c r="I816" s="23">
        <v>93726565</v>
      </c>
      <c r="J816" s="23">
        <v>0</v>
      </c>
      <c r="K816" s="22" t="s">
        <v>1714</v>
      </c>
      <c r="L816" s="22" t="s">
        <v>1715</v>
      </c>
      <c r="M816" s="22" t="s">
        <v>1435</v>
      </c>
      <c r="N816" s="22"/>
      <c r="O816" s="22"/>
      <c r="P816" s="22"/>
      <c r="S816" s="32" t="s">
        <v>3133</v>
      </c>
      <c r="T816" s="8">
        <f t="shared" si="24"/>
        <v>4</v>
      </c>
      <c r="U816">
        <v>642</v>
      </c>
      <c r="W816" t="s">
        <v>369</v>
      </c>
    </row>
    <row r="817" spans="1:23" hidden="1" x14ac:dyDescent="0.25">
      <c r="A817" s="21">
        <v>45392</v>
      </c>
      <c r="B817" s="21">
        <v>45392</v>
      </c>
      <c r="C817" s="22" t="s">
        <v>1716</v>
      </c>
      <c r="D817" s="22" t="s">
        <v>1188</v>
      </c>
      <c r="E817" s="22" t="s">
        <v>1145</v>
      </c>
      <c r="F817" s="22" t="s">
        <v>1189</v>
      </c>
      <c r="G817" s="23">
        <v>22000</v>
      </c>
      <c r="H817" s="23">
        <v>0</v>
      </c>
      <c r="I817" s="23">
        <v>93748565</v>
      </c>
      <c r="J817" s="23">
        <v>0</v>
      </c>
      <c r="K817" s="22" t="s">
        <v>1190</v>
      </c>
      <c r="L817" s="22" t="s">
        <v>1191</v>
      </c>
      <c r="M817" s="22" t="s">
        <v>1186</v>
      </c>
      <c r="N817" s="22"/>
      <c r="O817" s="22"/>
      <c r="P817" s="22"/>
      <c r="S817" s="32" t="s">
        <v>3126</v>
      </c>
      <c r="T817" s="8">
        <f t="shared" si="24"/>
        <v>4</v>
      </c>
      <c r="U817">
        <v>642</v>
      </c>
      <c r="W817" t="s">
        <v>369</v>
      </c>
    </row>
    <row r="818" spans="1:23" hidden="1" x14ac:dyDescent="0.25">
      <c r="A818" s="21">
        <v>45392</v>
      </c>
      <c r="B818" s="21">
        <v>45392</v>
      </c>
      <c r="C818" s="22" t="s">
        <v>1717</v>
      </c>
      <c r="D818" s="22" t="s">
        <v>1188</v>
      </c>
      <c r="E818" s="22" t="s">
        <v>1145</v>
      </c>
      <c r="F818" s="22" t="s">
        <v>1189</v>
      </c>
      <c r="G818" s="23">
        <v>22000</v>
      </c>
      <c r="H818" s="23">
        <v>0</v>
      </c>
      <c r="I818" s="23">
        <v>93770565</v>
      </c>
      <c r="J818" s="23">
        <v>0</v>
      </c>
      <c r="K818" s="22" t="s">
        <v>1190</v>
      </c>
      <c r="L818" s="22" t="s">
        <v>1191</v>
      </c>
      <c r="M818" s="22" t="s">
        <v>1186</v>
      </c>
      <c r="N818" s="22"/>
      <c r="O818" s="22"/>
      <c r="P818" s="22"/>
      <c r="S818" s="32" t="s">
        <v>3126</v>
      </c>
      <c r="T818" s="8">
        <f t="shared" si="24"/>
        <v>4</v>
      </c>
      <c r="U818">
        <v>642</v>
      </c>
      <c r="W818" t="s">
        <v>369</v>
      </c>
    </row>
    <row r="819" spans="1:23" hidden="1" x14ac:dyDescent="0.25">
      <c r="A819" s="21">
        <v>45393</v>
      </c>
      <c r="B819" s="21">
        <v>45393</v>
      </c>
      <c r="C819" s="22" t="s">
        <v>1718</v>
      </c>
      <c r="D819" s="22" t="s">
        <v>1719</v>
      </c>
      <c r="E819" s="22" t="s">
        <v>1145</v>
      </c>
      <c r="F819" s="22" t="s">
        <v>748</v>
      </c>
      <c r="G819" s="23">
        <v>658333</v>
      </c>
      <c r="H819" s="23">
        <v>0</v>
      </c>
      <c r="I819" s="23">
        <v>94428898</v>
      </c>
      <c r="J819" s="23">
        <v>0</v>
      </c>
      <c r="K819" s="22"/>
      <c r="L819" s="22"/>
      <c r="M819" s="22" t="s">
        <v>1269</v>
      </c>
      <c r="N819" s="22"/>
      <c r="O819" s="22"/>
      <c r="P819" s="22"/>
      <c r="S819" s="32" t="s">
        <v>3141</v>
      </c>
      <c r="T819" s="8">
        <f t="shared" si="24"/>
        <v>4</v>
      </c>
      <c r="U819">
        <v>642</v>
      </c>
      <c r="W819" t="s">
        <v>369</v>
      </c>
    </row>
    <row r="820" spans="1:23" hidden="1" x14ac:dyDescent="0.25">
      <c r="A820" s="21">
        <v>45393</v>
      </c>
      <c r="B820" s="21">
        <v>45393</v>
      </c>
      <c r="C820" s="22" t="s">
        <v>1720</v>
      </c>
      <c r="D820" s="22" t="s">
        <v>1721</v>
      </c>
      <c r="E820" s="22" t="s">
        <v>1145</v>
      </c>
      <c r="F820" s="22" t="s">
        <v>748</v>
      </c>
      <c r="G820" s="23">
        <v>909091</v>
      </c>
      <c r="H820" s="23">
        <v>0</v>
      </c>
      <c r="I820" s="23">
        <v>95337989</v>
      </c>
      <c r="J820" s="23">
        <v>0</v>
      </c>
      <c r="K820" s="22" t="s">
        <v>1722</v>
      </c>
      <c r="L820" s="22" t="s">
        <v>1723</v>
      </c>
      <c r="M820" s="22" t="s">
        <v>1724</v>
      </c>
      <c r="N820" s="22"/>
      <c r="O820" s="22"/>
      <c r="P820" s="22" t="s">
        <v>529</v>
      </c>
      <c r="S820" s="32" t="s">
        <v>3142</v>
      </c>
      <c r="T820" s="8">
        <f t="shared" si="24"/>
        <v>4</v>
      </c>
      <c r="U820">
        <v>642</v>
      </c>
      <c r="W820" t="s">
        <v>369</v>
      </c>
    </row>
    <row r="821" spans="1:23" hidden="1" x14ac:dyDescent="0.25">
      <c r="A821" s="21">
        <v>45393</v>
      </c>
      <c r="B821" s="21">
        <v>45393</v>
      </c>
      <c r="C821" s="22" t="s">
        <v>1725</v>
      </c>
      <c r="D821" s="22" t="s">
        <v>1726</v>
      </c>
      <c r="E821" s="22" t="s">
        <v>1145</v>
      </c>
      <c r="F821" s="22" t="s">
        <v>532</v>
      </c>
      <c r="G821" s="23">
        <v>90909</v>
      </c>
      <c r="H821" s="23">
        <v>0</v>
      </c>
      <c r="I821" s="23">
        <v>95428898</v>
      </c>
      <c r="J821" s="23">
        <v>0</v>
      </c>
      <c r="K821" s="22" t="s">
        <v>1255</v>
      </c>
      <c r="L821" s="22" t="s">
        <v>1256</v>
      </c>
      <c r="M821" s="22" t="s">
        <v>1257</v>
      </c>
      <c r="N821" s="22"/>
      <c r="O821" s="22"/>
      <c r="P821" s="22" t="s">
        <v>529</v>
      </c>
      <c r="S821" s="32" t="s">
        <v>3126</v>
      </c>
      <c r="T821" s="8">
        <f t="shared" si="24"/>
        <v>4</v>
      </c>
      <c r="U821">
        <v>642</v>
      </c>
      <c r="W821" t="s">
        <v>369</v>
      </c>
    </row>
    <row r="822" spans="1:23" hidden="1" x14ac:dyDescent="0.25">
      <c r="A822" s="21">
        <v>45393</v>
      </c>
      <c r="B822" s="21">
        <v>45393</v>
      </c>
      <c r="C822" s="22" t="s">
        <v>1725</v>
      </c>
      <c r="D822" s="22" t="s">
        <v>1726</v>
      </c>
      <c r="E822" s="22" t="s">
        <v>1145</v>
      </c>
      <c r="F822" s="22" t="s">
        <v>532</v>
      </c>
      <c r="G822" s="23">
        <v>102727</v>
      </c>
      <c r="H822" s="23">
        <v>0</v>
      </c>
      <c r="I822" s="23">
        <v>95531625</v>
      </c>
      <c r="J822" s="23">
        <v>0</v>
      </c>
      <c r="K822" s="22" t="s">
        <v>1255</v>
      </c>
      <c r="L822" s="22" t="s">
        <v>1256</v>
      </c>
      <c r="M822" s="22" t="s">
        <v>1257</v>
      </c>
      <c r="N822" s="22"/>
      <c r="O822" s="22"/>
      <c r="P822" s="22" t="s">
        <v>529</v>
      </c>
      <c r="S822" s="32" t="s">
        <v>3126</v>
      </c>
      <c r="T822" s="8">
        <f t="shared" si="24"/>
        <v>4</v>
      </c>
      <c r="U822">
        <v>642</v>
      </c>
      <c r="W822" t="s">
        <v>369</v>
      </c>
    </row>
    <row r="823" spans="1:23" hidden="1" x14ac:dyDescent="0.25">
      <c r="A823" s="21">
        <v>45393</v>
      </c>
      <c r="B823" s="21">
        <v>45393</v>
      </c>
      <c r="C823" s="22" t="s">
        <v>1725</v>
      </c>
      <c r="D823" s="22" t="s">
        <v>1726</v>
      </c>
      <c r="E823" s="22" t="s">
        <v>1145</v>
      </c>
      <c r="F823" s="22" t="s">
        <v>532</v>
      </c>
      <c r="G823" s="23">
        <v>418182</v>
      </c>
      <c r="H823" s="23">
        <v>0</v>
      </c>
      <c r="I823" s="23">
        <v>95949807</v>
      </c>
      <c r="J823" s="23">
        <v>0</v>
      </c>
      <c r="K823" s="22" t="s">
        <v>1255</v>
      </c>
      <c r="L823" s="22" t="s">
        <v>1256</v>
      </c>
      <c r="M823" s="22" t="s">
        <v>1257</v>
      </c>
      <c r="N823" s="22"/>
      <c r="O823" s="22"/>
      <c r="P823" s="22" t="s">
        <v>529</v>
      </c>
      <c r="S823" s="32" t="s">
        <v>3126</v>
      </c>
      <c r="T823" s="8">
        <f t="shared" si="24"/>
        <v>4</v>
      </c>
      <c r="U823">
        <v>642</v>
      </c>
      <c r="W823" t="s">
        <v>369</v>
      </c>
    </row>
    <row r="824" spans="1:23" hidden="1" x14ac:dyDescent="0.25">
      <c r="A824" s="21">
        <v>45393</v>
      </c>
      <c r="B824" s="21">
        <v>45393</v>
      </c>
      <c r="C824" s="22" t="s">
        <v>1727</v>
      </c>
      <c r="D824" s="22" t="s">
        <v>1728</v>
      </c>
      <c r="E824" s="22" t="s">
        <v>1145</v>
      </c>
      <c r="F824" s="22" t="s">
        <v>532</v>
      </c>
      <c r="G824" s="23">
        <v>9000000</v>
      </c>
      <c r="H824" s="23">
        <v>0</v>
      </c>
      <c r="I824" s="23">
        <v>104949807</v>
      </c>
      <c r="J824" s="23">
        <v>0</v>
      </c>
      <c r="K824" s="22" t="s">
        <v>1729</v>
      </c>
      <c r="L824" s="22" t="s">
        <v>1730</v>
      </c>
      <c r="M824" s="22" t="s">
        <v>1216</v>
      </c>
      <c r="N824" s="22"/>
      <c r="O824" s="22"/>
      <c r="P824" s="22" t="s">
        <v>529</v>
      </c>
      <c r="S824" s="32" t="s">
        <v>3126</v>
      </c>
      <c r="T824" s="8">
        <f t="shared" si="24"/>
        <v>4</v>
      </c>
      <c r="U824">
        <v>642</v>
      </c>
      <c r="W824" t="s">
        <v>369</v>
      </c>
    </row>
    <row r="825" spans="1:23" hidden="1" x14ac:dyDescent="0.25">
      <c r="A825" s="21">
        <v>45393</v>
      </c>
      <c r="B825" s="21">
        <v>45393</v>
      </c>
      <c r="C825" s="22" t="s">
        <v>1731</v>
      </c>
      <c r="D825" s="22" t="s">
        <v>1732</v>
      </c>
      <c r="E825" s="22" t="s">
        <v>1145</v>
      </c>
      <c r="F825" s="22" t="s">
        <v>1183</v>
      </c>
      <c r="G825" s="23">
        <v>156000</v>
      </c>
      <c r="H825" s="23">
        <v>0</v>
      </c>
      <c r="I825" s="23">
        <v>105105807</v>
      </c>
      <c r="J825" s="23">
        <v>0</v>
      </c>
      <c r="K825" s="22" t="s">
        <v>1184</v>
      </c>
      <c r="L825" s="22" t="s">
        <v>1185</v>
      </c>
      <c r="M825" s="22" t="s">
        <v>1186</v>
      </c>
      <c r="N825" s="22"/>
      <c r="O825" s="22"/>
      <c r="P825" s="22"/>
      <c r="S825" s="32" t="s">
        <v>3126</v>
      </c>
      <c r="T825" s="8">
        <f t="shared" si="24"/>
        <v>4</v>
      </c>
      <c r="U825">
        <v>642</v>
      </c>
      <c r="W825" t="s">
        <v>369</v>
      </c>
    </row>
    <row r="826" spans="1:23" hidden="1" x14ac:dyDescent="0.25">
      <c r="A826" s="21">
        <v>45396</v>
      </c>
      <c r="B826" s="21">
        <v>45396</v>
      </c>
      <c r="C826" s="22" t="s">
        <v>1733</v>
      </c>
      <c r="D826" s="22" t="s">
        <v>1734</v>
      </c>
      <c r="E826" s="22" t="s">
        <v>1145</v>
      </c>
      <c r="F826" s="22" t="s">
        <v>1204</v>
      </c>
      <c r="G826" s="23">
        <v>18000</v>
      </c>
      <c r="H826" s="23">
        <v>0</v>
      </c>
      <c r="I826" s="23">
        <v>105123807</v>
      </c>
      <c r="J826" s="23">
        <v>0</v>
      </c>
      <c r="K826" s="22" t="s">
        <v>1163</v>
      </c>
      <c r="L826" s="22" t="s">
        <v>1164</v>
      </c>
      <c r="M826" s="22" t="s">
        <v>1186</v>
      </c>
      <c r="N826" s="22"/>
      <c r="O826" s="22"/>
      <c r="P826" s="22" t="s">
        <v>529</v>
      </c>
      <c r="S826" s="32" t="s">
        <v>3126</v>
      </c>
      <c r="T826" s="8">
        <f t="shared" si="24"/>
        <v>4</v>
      </c>
      <c r="U826">
        <v>642</v>
      </c>
      <c r="W826" t="s">
        <v>369</v>
      </c>
    </row>
    <row r="827" spans="1:23" hidden="1" x14ac:dyDescent="0.25">
      <c r="A827" s="21">
        <v>45396</v>
      </c>
      <c r="B827" s="21">
        <v>45396</v>
      </c>
      <c r="C827" s="22" t="s">
        <v>1735</v>
      </c>
      <c r="D827" s="22" t="s">
        <v>1734</v>
      </c>
      <c r="E827" s="22" t="s">
        <v>1145</v>
      </c>
      <c r="F827" s="22" t="s">
        <v>1204</v>
      </c>
      <c r="G827" s="23">
        <v>18000</v>
      </c>
      <c r="H827" s="23">
        <v>0</v>
      </c>
      <c r="I827" s="23">
        <v>105141807</v>
      </c>
      <c r="J827" s="23">
        <v>0</v>
      </c>
      <c r="K827" s="22" t="s">
        <v>1163</v>
      </c>
      <c r="L827" s="22" t="s">
        <v>1164</v>
      </c>
      <c r="M827" s="22" t="s">
        <v>1186</v>
      </c>
      <c r="N827" s="22"/>
      <c r="O827" s="22"/>
      <c r="P827" s="22" t="s">
        <v>529</v>
      </c>
      <c r="S827" s="32" t="s">
        <v>3126</v>
      </c>
      <c r="T827" s="8">
        <f t="shared" si="24"/>
        <v>4</v>
      </c>
      <c r="U827">
        <v>642</v>
      </c>
      <c r="W827" t="s">
        <v>369</v>
      </c>
    </row>
    <row r="828" spans="1:23" hidden="1" x14ac:dyDescent="0.25">
      <c r="A828" s="21">
        <v>45396</v>
      </c>
      <c r="B828" s="21">
        <v>45396</v>
      </c>
      <c r="C828" s="22" t="s">
        <v>1736</v>
      </c>
      <c r="D828" s="22" t="s">
        <v>1734</v>
      </c>
      <c r="E828" s="22" t="s">
        <v>1145</v>
      </c>
      <c r="F828" s="22" t="s">
        <v>1204</v>
      </c>
      <c r="G828" s="23">
        <v>18000</v>
      </c>
      <c r="H828" s="23">
        <v>0</v>
      </c>
      <c r="I828" s="23">
        <v>105159807</v>
      </c>
      <c r="J828" s="23">
        <v>0</v>
      </c>
      <c r="K828" s="22" t="s">
        <v>1163</v>
      </c>
      <c r="L828" s="22" t="s">
        <v>1164</v>
      </c>
      <c r="M828" s="22" t="s">
        <v>1186</v>
      </c>
      <c r="N828" s="22"/>
      <c r="O828" s="22"/>
      <c r="P828" s="22" t="s">
        <v>529</v>
      </c>
      <c r="S828" s="32" t="s">
        <v>3126</v>
      </c>
      <c r="T828" s="8">
        <f t="shared" si="24"/>
        <v>4</v>
      </c>
      <c r="U828">
        <v>642</v>
      </c>
      <c r="W828" t="s">
        <v>369</v>
      </c>
    </row>
    <row r="829" spans="1:23" hidden="1" x14ac:dyDescent="0.25">
      <c r="A829" s="21">
        <v>45401</v>
      </c>
      <c r="B829" s="21">
        <v>45380</v>
      </c>
      <c r="C829" s="22" t="s">
        <v>1737</v>
      </c>
      <c r="D829" s="22" t="s">
        <v>1738</v>
      </c>
      <c r="E829" s="22" t="s">
        <v>1145</v>
      </c>
      <c r="F829" s="22" t="s">
        <v>549</v>
      </c>
      <c r="G829" s="23">
        <v>18657407</v>
      </c>
      <c r="H829" s="23">
        <v>0</v>
      </c>
      <c r="I829" s="23">
        <v>123817214</v>
      </c>
      <c r="J829" s="23">
        <v>0</v>
      </c>
      <c r="K829" s="22" t="s">
        <v>1419</v>
      </c>
      <c r="L829" s="22" t="s">
        <v>1420</v>
      </c>
      <c r="M829" s="22" t="s">
        <v>1266</v>
      </c>
      <c r="N829" s="22"/>
      <c r="O829" s="22"/>
      <c r="P829" s="22" t="s">
        <v>573</v>
      </c>
      <c r="S829" s="32" t="s">
        <v>3140</v>
      </c>
      <c r="T829" s="8">
        <f t="shared" si="24"/>
        <v>4</v>
      </c>
      <c r="U829">
        <v>642</v>
      </c>
      <c r="W829" t="s">
        <v>369</v>
      </c>
    </row>
    <row r="830" spans="1:23" hidden="1" x14ac:dyDescent="0.25">
      <c r="A830" s="21">
        <v>45401</v>
      </c>
      <c r="B830" s="21">
        <v>45380</v>
      </c>
      <c r="C830" s="22" t="s">
        <v>1737</v>
      </c>
      <c r="D830" s="22" t="s">
        <v>1738</v>
      </c>
      <c r="E830" s="22" t="s">
        <v>1145</v>
      </c>
      <c r="F830" s="22" t="s">
        <v>549</v>
      </c>
      <c r="G830" s="23">
        <v>1200000</v>
      </c>
      <c r="H830" s="23">
        <v>0</v>
      </c>
      <c r="I830" s="23">
        <v>125017214</v>
      </c>
      <c r="J830" s="23">
        <v>0</v>
      </c>
      <c r="K830" s="22" t="s">
        <v>1419</v>
      </c>
      <c r="L830" s="22" t="s">
        <v>1420</v>
      </c>
      <c r="M830" s="22" t="s">
        <v>1266</v>
      </c>
      <c r="N830" s="22"/>
      <c r="O830" s="22"/>
      <c r="P830" s="22" t="s">
        <v>573</v>
      </c>
      <c r="S830" s="32" t="s">
        <v>3140</v>
      </c>
      <c r="T830" s="8">
        <f t="shared" si="24"/>
        <v>4</v>
      </c>
      <c r="U830">
        <v>642</v>
      </c>
      <c r="W830" t="s">
        <v>369</v>
      </c>
    </row>
    <row r="831" spans="1:23" hidden="1" x14ac:dyDescent="0.25">
      <c r="A831" s="21">
        <v>45401</v>
      </c>
      <c r="B831" s="21">
        <v>45380</v>
      </c>
      <c r="C831" s="22" t="s">
        <v>1737</v>
      </c>
      <c r="D831" s="22" t="s">
        <v>1738</v>
      </c>
      <c r="E831" s="22" t="s">
        <v>1145</v>
      </c>
      <c r="F831" s="22" t="s">
        <v>549</v>
      </c>
      <c r="G831" s="23">
        <v>250000</v>
      </c>
      <c r="H831" s="23">
        <v>0</v>
      </c>
      <c r="I831" s="23">
        <v>125267214</v>
      </c>
      <c r="J831" s="23">
        <v>0</v>
      </c>
      <c r="K831" s="22" t="s">
        <v>1419</v>
      </c>
      <c r="L831" s="22" t="s">
        <v>1420</v>
      </c>
      <c r="M831" s="22" t="s">
        <v>1266</v>
      </c>
      <c r="N831" s="22"/>
      <c r="O831" s="22"/>
      <c r="P831" s="22" t="s">
        <v>573</v>
      </c>
      <c r="S831" s="32" t="s">
        <v>3140</v>
      </c>
      <c r="T831" s="8">
        <f t="shared" si="24"/>
        <v>4</v>
      </c>
      <c r="U831">
        <v>642</v>
      </c>
      <c r="W831" t="s">
        <v>369</v>
      </c>
    </row>
    <row r="832" spans="1:23" hidden="1" x14ac:dyDescent="0.25">
      <c r="A832" s="21">
        <v>45401</v>
      </c>
      <c r="B832" s="21">
        <v>45401</v>
      </c>
      <c r="C832" s="22" t="s">
        <v>1739</v>
      </c>
      <c r="D832" s="22" t="s">
        <v>1740</v>
      </c>
      <c r="E832" s="22" t="s">
        <v>1145</v>
      </c>
      <c r="F832" s="22" t="s">
        <v>1414</v>
      </c>
      <c r="G832" s="23">
        <v>100000</v>
      </c>
      <c r="H832" s="23">
        <v>0</v>
      </c>
      <c r="I832" s="23">
        <v>125367214</v>
      </c>
      <c r="J832" s="23">
        <v>0</v>
      </c>
      <c r="K832" s="22" t="s">
        <v>1415</v>
      </c>
      <c r="L832" s="22" t="s">
        <v>1416</v>
      </c>
      <c r="M832" s="22" t="s">
        <v>1186</v>
      </c>
      <c r="N832" s="22"/>
      <c r="O832" s="22"/>
      <c r="P832" s="22"/>
      <c r="S832" s="32" t="s">
        <v>3126</v>
      </c>
      <c r="T832" s="8">
        <f t="shared" si="24"/>
        <v>4</v>
      </c>
      <c r="U832">
        <v>642</v>
      </c>
      <c r="W832" t="s">
        <v>369</v>
      </c>
    </row>
    <row r="833" spans="1:23" hidden="1" x14ac:dyDescent="0.25">
      <c r="A833" s="21">
        <v>45402</v>
      </c>
      <c r="B833" s="21">
        <v>45402</v>
      </c>
      <c r="C833" s="22" t="s">
        <v>1741</v>
      </c>
      <c r="D833" s="22" t="s">
        <v>1224</v>
      </c>
      <c r="E833" s="22" t="s">
        <v>1145</v>
      </c>
      <c r="F833" s="22" t="s">
        <v>1225</v>
      </c>
      <c r="G833" s="23">
        <v>20000</v>
      </c>
      <c r="H833" s="23">
        <v>0</v>
      </c>
      <c r="I833" s="23">
        <v>125387214</v>
      </c>
      <c r="J833" s="23">
        <v>0</v>
      </c>
      <c r="K833" s="22" t="s">
        <v>1184</v>
      </c>
      <c r="L833" s="22" t="s">
        <v>1185</v>
      </c>
      <c r="M833" s="22" t="s">
        <v>1186</v>
      </c>
      <c r="N833" s="22"/>
      <c r="O833" s="22"/>
      <c r="P833" s="22"/>
      <c r="S833" s="32" t="s">
        <v>3126</v>
      </c>
      <c r="T833" s="8">
        <f t="shared" si="24"/>
        <v>4</v>
      </c>
      <c r="U833">
        <v>642</v>
      </c>
      <c r="W833" t="s">
        <v>369</v>
      </c>
    </row>
    <row r="834" spans="1:23" hidden="1" x14ac:dyDescent="0.25">
      <c r="A834" s="21">
        <v>45402</v>
      </c>
      <c r="B834" s="21">
        <v>45402</v>
      </c>
      <c r="C834" s="22" t="s">
        <v>1742</v>
      </c>
      <c r="D834" s="22" t="s">
        <v>1224</v>
      </c>
      <c r="E834" s="22" t="s">
        <v>1145</v>
      </c>
      <c r="F834" s="22" t="s">
        <v>1225</v>
      </c>
      <c r="G834" s="23">
        <v>20000</v>
      </c>
      <c r="H834" s="23">
        <v>0</v>
      </c>
      <c r="I834" s="23">
        <v>125407214</v>
      </c>
      <c r="J834" s="23">
        <v>0</v>
      </c>
      <c r="K834" s="22" t="s">
        <v>1184</v>
      </c>
      <c r="L834" s="22" t="s">
        <v>1185</v>
      </c>
      <c r="M834" s="22" t="s">
        <v>1186</v>
      </c>
      <c r="N834" s="22"/>
      <c r="O834" s="22"/>
      <c r="P834" s="22"/>
      <c r="S834" s="32" t="s">
        <v>3126</v>
      </c>
      <c r="T834" s="8">
        <f t="shared" si="24"/>
        <v>4</v>
      </c>
      <c r="U834">
        <v>642</v>
      </c>
      <c r="W834" t="s">
        <v>369</v>
      </c>
    </row>
    <row r="835" spans="1:23" hidden="1" x14ac:dyDescent="0.25">
      <c r="A835" s="21">
        <v>45402</v>
      </c>
      <c r="B835" s="21">
        <v>45402</v>
      </c>
      <c r="C835" s="22" t="s">
        <v>1743</v>
      </c>
      <c r="D835" s="22" t="s">
        <v>1744</v>
      </c>
      <c r="E835" s="22" t="s">
        <v>1145</v>
      </c>
      <c r="F835" s="22" t="s">
        <v>1183</v>
      </c>
      <c r="G835" s="23">
        <v>50000</v>
      </c>
      <c r="H835" s="23">
        <v>0</v>
      </c>
      <c r="I835" s="23">
        <v>125457214</v>
      </c>
      <c r="J835" s="23">
        <v>0</v>
      </c>
      <c r="K835" s="22" t="s">
        <v>1184</v>
      </c>
      <c r="L835" s="22" t="s">
        <v>1185</v>
      </c>
      <c r="M835" s="22" t="s">
        <v>1186</v>
      </c>
      <c r="N835" s="22"/>
      <c r="O835" s="22"/>
      <c r="P835" s="22"/>
      <c r="S835" s="32" t="s">
        <v>3126</v>
      </c>
      <c r="T835" s="8">
        <f t="shared" si="24"/>
        <v>4</v>
      </c>
      <c r="U835">
        <v>642</v>
      </c>
      <c r="W835" t="s">
        <v>369</v>
      </c>
    </row>
    <row r="836" spans="1:23" hidden="1" x14ac:dyDescent="0.25">
      <c r="A836" s="21">
        <v>45402</v>
      </c>
      <c r="B836" s="21">
        <v>45402</v>
      </c>
      <c r="C836" s="22" t="s">
        <v>1745</v>
      </c>
      <c r="D836" s="22" t="s">
        <v>1746</v>
      </c>
      <c r="E836" s="22" t="s">
        <v>1145</v>
      </c>
      <c r="F836" s="22" t="s">
        <v>1183</v>
      </c>
      <c r="G836" s="23">
        <v>50000</v>
      </c>
      <c r="H836" s="23">
        <v>0</v>
      </c>
      <c r="I836" s="23">
        <v>125507214</v>
      </c>
      <c r="J836" s="23">
        <v>0</v>
      </c>
      <c r="K836" s="22" t="s">
        <v>1184</v>
      </c>
      <c r="L836" s="22" t="s">
        <v>1185</v>
      </c>
      <c r="M836" s="22" t="s">
        <v>1186</v>
      </c>
      <c r="N836" s="22"/>
      <c r="O836" s="22"/>
      <c r="P836" s="22"/>
      <c r="S836" s="32" t="s">
        <v>3126</v>
      </c>
      <c r="T836" s="8">
        <f t="shared" si="24"/>
        <v>4</v>
      </c>
      <c r="U836">
        <v>642</v>
      </c>
      <c r="W836" t="s">
        <v>369</v>
      </c>
    </row>
    <row r="837" spans="1:23" hidden="1" x14ac:dyDescent="0.25">
      <c r="A837" s="21">
        <v>45403</v>
      </c>
      <c r="B837" s="21">
        <v>45403</v>
      </c>
      <c r="C837" s="22" t="s">
        <v>1747</v>
      </c>
      <c r="D837" s="22" t="s">
        <v>1748</v>
      </c>
      <c r="E837" s="22" t="s">
        <v>1145</v>
      </c>
      <c r="F837" s="22" t="s">
        <v>748</v>
      </c>
      <c r="G837" s="23">
        <v>575000</v>
      </c>
      <c r="H837" s="23">
        <v>0</v>
      </c>
      <c r="I837" s="23">
        <v>126082214</v>
      </c>
      <c r="J837" s="23">
        <v>0</v>
      </c>
      <c r="K837" s="22"/>
      <c r="L837" s="22"/>
      <c r="M837" s="22" t="s">
        <v>1266</v>
      </c>
      <c r="N837" s="22"/>
      <c r="O837" s="22"/>
      <c r="P837" s="22"/>
      <c r="S837" s="32" t="s">
        <v>3140</v>
      </c>
      <c r="T837" s="8">
        <f t="shared" ref="T837:T900" si="25">+MONTH(A837)</f>
        <v>4</v>
      </c>
      <c r="U837">
        <v>642</v>
      </c>
      <c r="W837" t="s">
        <v>369</v>
      </c>
    </row>
    <row r="838" spans="1:23" hidden="1" x14ac:dyDescent="0.25">
      <c r="A838" s="21">
        <v>45403</v>
      </c>
      <c r="B838" s="21">
        <v>45403</v>
      </c>
      <c r="C838" s="22" t="s">
        <v>1749</v>
      </c>
      <c r="D838" s="22" t="s">
        <v>1750</v>
      </c>
      <c r="E838" s="22" t="s">
        <v>1145</v>
      </c>
      <c r="F838" s="22" t="s">
        <v>532</v>
      </c>
      <c r="G838" s="23">
        <v>18000</v>
      </c>
      <c r="H838" s="23">
        <v>0</v>
      </c>
      <c r="I838" s="23">
        <v>126100214</v>
      </c>
      <c r="J838" s="23">
        <v>0</v>
      </c>
      <c r="K838" s="22" t="s">
        <v>1163</v>
      </c>
      <c r="L838" s="22" t="s">
        <v>1164</v>
      </c>
      <c r="M838" s="22" t="s">
        <v>1186</v>
      </c>
      <c r="N838" s="22"/>
      <c r="O838" s="22"/>
      <c r="P838" s="22" t="s">
        <v>529</v>
      </c>
      <c r="S838" s="32" t="s">
        <v>3126</v>
      </c>
      <c r="T838" s="8">
        <f t="shared" si="25"/>
        <v>4</v>
      </c>
      <c r="U838">
        <v>642</v>
      </c>
      <c r="W838" t="s">
        <v>369</v>
      </c>
    </row>
    <row r="839" spans="1:23" hidden="1" x14ac:dyDescent="0.25">
      <c r="A839" s="21">
        <v>45403</v>
      </c>
      <c r="B839" s="21">
        <v>45403</v>
      </c>
      <c r="C839" s="22" t="s">
        <v>1751</v>
      </c>
      <c r="D839" s="22" t="s">
        <v>1707</v>
      </c>
      <c r="E839" s="22" t="s">
        <v>1145</v>
      </c>
      <c r="F839" s="22" t="s">
        <v>532</v>
      </c>
      <c r="G839" s="23">
        <v>30000</v>
      </c>
      <c r="H839" s="23">
        <v>0</v>
      </c>
      <c r="I839" s="23">
        <v>126130214</v>
      </c>
      <c r="J839" s="23">
        <v>0</v>
      </c>
      <c r="K839" s="22" t="s">
        <v>1163</v>
      </c>
      <c r="L839" s="22" t="s">
        <v>1164</v>
      </c>
      <c r="M839" s="22" t="s">
        <v>1186</v>
      </c>
      <c r="N839" s="22"/>
      <c r="O839" s="22"/>
      <c r="P839" s="22" t="s">
        <v>529</v>
      </c>
      <c r="S839" s="32" t="s">
        <v>3126</v>
      </c>
      <c r="T839" s="8">
        <f t="shared" si="25"/>
        <v>4</v>
      </c>
      <c r="U839">
        <v>642</v>
      </c>
      <c r="W839" t="s">
        <v>369</v>
      </c>
    </row>
    <row r="840" spans="1:23" hidden="1" x14ac:dyDescent="0.25">
      <c r="A840" s="21">
        <v>45404</v>
      </c>
      <c r="B840" s="21">
        <v>45404</v>
      </c>
      <c r="C840" s="22" t="s">
        <v>1752</v>
      </c>
      <c r="D840" s="22" t="s">
        <v>1753</v>
      </c>
      <c r="E840" s="22" t="s">
        <v>1145</v>
      </c>
      <c r="F840" s="22" t="s">
        <v>549</v>
      </c>
      <c r="G840" s="23">
        <v>190909</v>
      </c>
      <c r="H840" s="23">
        <v>0</v>
      </c>
      <c r="I840" s="23">
        <v>126321123</v>
      </c>
      <c r="J840" s="23">
        <v>0</v>
      </c>
      <c r="K840" s="22" t="s">
        <v>1754</v>
      </c>
      <c r="L840" s="22" t="s">
        <v>1755</v>
      </c>
      <c r="M840" s="22" t="s">
        <v>1257</v>
      </c>
      <c r="N840" s="22"/>
      <c r="O840" s="22"/>
      <c r="P840" s="22" t="s">
        <v>1342</v>
      </c>
      <c r="S840" s="32" t="s">
        <v>3126</v>
      </c>
      <c r="T840" s="8">
        <f t="shared" si="25"/>
        <v>4</v>
      </c>
      <c r="U840">
        <v>642</v>
      </c>
      <c r="W840" t="s">
        <v>369</v>
      </c>
    </row>
    <row r="841" spans="1:23" hidden="1" x14ac:dyDescent="0.25">
      <c r="A841" s="21">
        <v>45405</v>
      </c>
      <c r="B841" s="21">
        <v>45405</v>
      </c>
      <c r="C841" s="22" t="s">
        <v>1756</v>
      </c>
      <c r="D841" s="22" t="s">
        <v>1757</v>
      </c>
      <c r="E841" s="22" t="s">
        <v>1145</v>
      </c>
      <c r="F841" s="22" t="s">
        <v>748</v>
      </c>
      <c r="G841" s="23">
        <v>170926</v>
      </c>
      <c r="H841" s="23">
        <v>0</v>
      </c>
      <c r="I841" s="23">
        <v>126492049</v>
      </c>
      <c r="J841" s="23">
        <v>0</v>
      </c>
      <c r="K841" s="22"/>
      <c r="L841" s="22"/>
      <c r="M841" s="22" t="s">
        <v>1216</v>
      </c>
      <c r="N841" s="22"/>
      <c r="O841" s="22"/>
      <c r="P841" s="22"/>
      <c r="S841" s="32" t="s">
        <v>3126</v>
      </c>
      <c r="T841" s="8">
        <f t="shared" si="25"/>
        <v>4</v>
      </c>
      <c r="U841">
        <v>642</v>
      </c>
      <c r="W841" t="s">
        <v>369</v>
      </c>
    </row>
    <row r="842" spans="1:23" hidden="1" x14ac:dyDescent="0.25">
      <c r="A842" s="21">
        <v>45405</v>
      </c>
      <c r="B842" s="21">
        <v>45405</v>
      </c>
      <c r="C842" s="22" t="s">
        <v>1756</v>
      </c>
      <c r="D842" s="22" t="s">
        <v>1758</v>
      </c>
      <c r="E842" s="22" t="s">
        <v>1145</v>
      </c>
      <c r="F842" s="22" t="s">
        <v>748</v>
      </c>
      <c r="G842" s="23">
        <v>201949</v>
      </c>
      <c r="H842" s="23">
        <v>0</v>
      </c>
      <c r="I842" s="23">
        <v>126693998</v>
      </c>
      <c r="J842" s="23">
        <v>0</v>
      </c>
      <c r="K842" s="22"/>
      <c r="L842" s="22"/>
      <c r="M842" s="22" t="s">
        <v>1216</v>
      </c>
      <c r="N842" s="22"/>
      <c r="O842" s="22"/>
      <c r="P842" s="22"/>
      <c r="S842" s="32" t="s">
        <v>3126</v>
      </c>
      <c r="T842" s="8">
        <f t="shared" si="25"/>
        <v>4</v>
      </c>
      <c r="U842">
        <v>642</v>
      </c>
      <c r="W842" t="s">
        <v>369</v>
      </c>
    </row>
    <row r="843" spans="1:23" hidden="1" x14ac:dyDescent="0.25">
      <c r="A843" s="21">
        <v>45405</v>
      </c>
      <c r="B843" s="21">
        <v>45405</v>
      </c>
      <c r="C843" s="22" t="s">
        <v>1756</v>
      </c>
      <c r="D843" s="22" t="s">
        <v>1759</v>
      </c>
      <c r="E843" s="22" t="s">
        <v>1145</v>
      </c>
      <c r="F843" s="22" t="s">
        <v>748</v>
      </c>
      <c r="G843" s="23">
        <v>211372</v>
      </c>
      <c r="H843" s="23">
        <v>0</v>
      </c>
      <c r="I843" s="23">
        <v>126905370</v>
      </c>
      <c r="J843" s="23">
        <v>0</v>
      </c>
      <c r="K843" s="22"/>
      <c r="L843" s="22"/>
      <c r="M843" s="22" t="s">
        <v>1216</v>
      </c>
      <c r="N843" s="22"/>
      <c r="O843" s="22"/>
      <c r="P843" s="22"/>
      <c r="S843" s="32" t="s">
        <v>3126</v>
      </c>
      <c r="T843" s="8">
        <f t="shared" si="25"/>
        <v>4</v>
      </c>
      <c r="U843">
        <v>642</v>
      </c>
      <c r="W843" t="s">
        <v>369</v>
      </c>
    </row>
    <row r="844" spans="1:23" hidden="1" x14ac:dyDescent="0.25">
      <c r="A844" s="21">
        <v>45405</v>
      </c>
      <c r="B844" s="21">
        <v>45405</v>
      </c>
      <c r="C844" s="22" t="s">
        <v>1760</v>
      </c>
      <c r="D844" s="22" t="s">
        <v>1761</v>
      </c>
      <c r="E844" s="22" t="s">
        <v>1145</v>
      </c>
      <c r="F844" s="22" t="s">
        <v>1414</v>
      </c>
      <c r="G844" s="23">
        <v>50000</v>
      </c>
      <c r="H844" s="23">
        <v>0</v>
      </c>
      <c r="I844" s="23">
        <v>126955370</v>
      </c>
      <c r="J844" s="23">
        <v>0</v>
      </c>
      <c r="K844" s="22" t="s">
        <v>1415</v>
      </c>
      <c r="L844" s="22" t="s">
        <v>1416</v>
      </c>
      <c r="M844" s="22" t="s">
        <v>1186</v>
      </c>
      <c r="N844" s="22"/>
      <c r="O844" s="22"/>
      <c r="P844" s="22"/>
      <c r="S844" s="32" t="s">
        <v>3126</v>
      </c>
      <c r="T844" s="8">
        <f t="shared" si="25"/>
        <v>4</v>
      </c>
      <c r="U844">
        <v>642</v>
      </c>
      <c r="W844" t="s">
        <v>369</v>
      </c>
    </row>
    <row r="845" spans="1:23" hidden="1" x14ac:dyDescent="0.25">
      <c r="A845" s="21">
        <v>45405</v>
      </c>
      <c r="B845" s="21">
        <v>45405</v>
      </c>
      <c r="C845" s="22" t="s">
        <v>1762</v>
      </c>
      <c r="D845" s="22" t="s">
        <v>1763</v>
      </c>
      <c r="E845" s="22" t="s">
        <v>1145</v>
      </c>
      <c r="F845" s="22" t="s">
        <v>1183</v>
      </c>
      <c r="G845" s="23">
        <v>33002</v>
      </c>
      <c r="H845" s="23">
        <v>0</v>
      </c>
      <c r="I845" s="23">
        <v>126988372</v>
      </c>
      <c r="J845" s="23">
        <v>0</v>
      </c>
      <c r="K845" s="22" t="s">
        <v>1184</v>
      </c>
      <c r="L845" s="22" t="s">
        <v>1185</v>
      </c>
      <c r="M845" s="22" t="s">
        <v>1186</v>
      </c>
      <c r="N845" s="22"/>
      <c r="O845" s="22"/>
      <c r="P845" s="22"/>
      <c r="S845" s="32" t="s">
        <v>3126</v>
      </c>
      <c r="T845" s="8">
        <f t="shared" si="25"/>
        <v>4</v>
      </c>
      <c r="U845">
        <v>642</v>
      </c>
      <c r="W845" t="s">
        <v>369</v>
      </c>
    </row>
    <row r="846" spans="1:23" hidden="1" x14ac:dyDescent="0.25">
      <c r="A846" s="21">
        <v>45406</v>
      </c>
      <c r="B846" s="21">
        <v>45406</v>
      </c>
      <c r="C846" s="22" t="s">
        <v>1764</v>
      </c>
      <c r="D846" s="22" t="s">
        <v>1765</v>
      </c>
      <c r="E846" s="22" t="s">
        <v>1145</v>
      </c>
      <c r="F846" s="22" t="s">
        <v>514</v>
      </c>
      <c r="G846" s="23">
        <v>980000</v>
      </c>
      <c r="H846" s="23">
        <v>0</v>
      </c>
      <c r="I846" s="23">
        <v>127968372</v>
      </c>
      <c r="J846" s="23">
        <v>0</v>
      </c>
      <c r="K846" s="22" t="s">
        <v>1552</v>
      </c>
      <c r="L846" s="22" t="s">
        <v>1553</v>
      </c>
      <c r="M846" s="22" t="s">
        <v>1216</v>
      </c>
      <c r="N846" s="22"/>
      <c r="O846" s="22"/>
      <c r="P846" s="22"/>
      <c r="S846" s="32" t="s">
        <v>3126</v>
      </c>
      <c r="T846" s="8">
        <f t="shared" si="25"/>
        <v>4</v>
      </c>
      <c r="U846">
        <v>642</v>
      </c>
      <c r="W846" t="s">
        <v>369</v>
      </c>
    </row>
    <row r="847" spans="1:23" hidden="1" x14ac:dyDescent="0.25">
      <c r="A847" s="21">
        <v>45407</v>
      </c>
      <c r="B847" s="21">
        <v>45407</v>
      </c>
      <c r="C847" s="22" t="s">
        <v>1766</v>
      </c>
      <c r="D847" s="22" t="s">
        <v>1767</v>
      </c>
      <c r="E847" s="22" t="s">
        <v>1145</v>
      </c>
      <c r="F847" s="22" t="s">
        <v>748</v>
      </c>
      <c r="G847" s="23">
        <v>454545</v>
      </c>
      <c r="H847" s="23">
        <v>0</v>
      </c>
      <c r="I847" s="23">
        <v>128422917</v>
      </c>
      <c r="J847" s="23">
        <v>0</v>
      </c>
      <c r="K847" s="22"/>
      <c r="L847" s="22"/>
      <c r="M847" s="22" t="s">
        <v>1243</v>
      </c>
      <c r="N847" s="22"/>
      <c r="O847" s="22"/>
      <c r="P847" s="22"/>
      <c r="S847" s="32" t="s">
        <v>3142</v>
      </c>
      <c r="T847" s="8">
        <f t="shared" si="25"/>
        <v>4</v>
      </c>
      <c r="U847">
        <v>642</v>
      </c>
      <c r="W847" t="s">
        <v>369</v>
      </c>
    </row>
    <row r="848" spans="1:23" hidden="1" x14ac:dyDescent="0.25">
      <c r="A848" s="21">
        <v>45407</v>
      </c>
      <c r="B848" s="21">
        <v>45407</v>
      </c>
      <c r="C848" s="22" t="s">
        <v>1768</v>
      </c>
      <c r="D848" s="22" t="s">
        <v>1769</v>
      </c>
      <c r="E848" s="22" t="s">
        <v>1145</v>
      </c>
      <c r="F848" s="22" t="s">
        <v>748</v>
      </c>
      <c r="G848" s="23">
        <v>928000</v>
      </c>
      <c r="H848" s="23">
        <v>0</v>
      </c>
      <c r="I848" s="23">
        <v>129350917</v>
      </c>
      <c r="J848" s="23">
        <v>0</v>
      </c>
      <c r="K848" s="22"/>
      <c r="L848" s="22"/>
      <c r="M848" s="22" t="s">
        <v>1235</v>
      </c>
      <c r="N848" s="22"/>
      <c r="O848" s="22"/>
      <c r="P848" s="22"/>
      <c r="S848" s="32" t="s">
        <v>3126</v>
      </c>
      <c r="T848" s="8">
        <f t="shared" si="25"/>
        <v>4</v>
      </c>
      <c r="U848">
        <v>642</v>
      </c>
      <c r="W848" t="s">
        <v>369</v>
      </c>
    </row>
    <row r="849" spans="1:23" hidden="1" x14ac:dyDescent="0.25">
      <c r="A849" s="21">
        <v>45407</v>
      </c>
      <c r="B849" s="21">
        <v>45407</v>
      </c>
      <c r="C849" s="22" t="s">
        <v>1770</v>
      </c>
      <c r="D849" s="22" t="s">
        <v>1771</v>
      </c>
      <c r="E849" s="22" t="s">
        <v>1145</v>
      </c>
      <c r="F849" s="22" t="s">
        <v>1183</v>
      </c>
      <c r="G849" s="23">
        <v>30000</v>
      </c>
      <c r="H849" s="23">
        <v>0</v>
      </c>
      <c r="I849" s="23">
        <v>129380917</v>
      </c>
      <c r="J849" s="23">
        <v>0</v>
      </c>
      <c r="K849" s="22" t="s">
        <v>1184</v>
      </c>
      <c r="L849" s="22" t="s">
        <v>1185</v>
      </c>
      <c r="M849" s="22" t="s">
        <v>1186</v>
      </c>
      <c r="N849" s="22"/>
      <c r="O849" s="22"/>
      <c r="P849" s="22"/>
      <c r="S849" s="32" t="s">
        <v>3126</v>
      </c>
      <c r="T849" s="8">
        <f t="shared" si="25"/>
        <v>4</v>
      </c>
      <c r="U849">
        <v>642</v>
      </c>
      <c r="W849" t="s">
        <v>369</v>
      </c>
    </row>
    <row r="850" spans="1:23" hidden="1" x14ac:dyDescent="0.25">
      <c r="A850" s="21">
        <v>45407</v>
      </c>
      <c r="B850" s="21">
        <v>45407</v>
      </c>
      <c r="C850" s="22" t="s">
        <v>1772</v>
      </c>
      <c r="D850" s="22" t="s">
        <v>1773</v>
      </c>
      <c r="E850" s="22" t="s">
        <v>1145</v>
      </c>
      <c r="F850" s="22" t="s">
        <v>1183</v>
      </c>
      <c r="G850" s="23">
        <v>20000</v>
      </c>
      <c r="H850" s="23">
        <v>0</v>
      </c>
      <c r="I850" s="23">
        <v>129400917</v>
      </c>
      <c r="J850" s="23">
        <v>0</v>
      </c>
      <c r="K850" s="22" t="s">
        <v>1184</v>
      </c>
      <c r="L850" s="22" t="s">
        <v>1185</v>
      </c>
      <c r="M850" s="22" t="s">
        <v>1186</v>
      </c>
      <c r="N850" s="22"/>
      <c r="O850" s="22"/>
      <c r="P850" s="22"/>
      <c r="S850" s="32" t="s">
        <v>3126</v>
      </c>
      <c r="T850" s="8">
        <f t="shared" si="25"/>
        <v>4</v>
      </c>
      <c r="U850">
        <v>642</v>
      </c>
      <c r="W850" t="s">
        <v>369</v>
      </c>
    </row>
    <row r="851" spans="1:23" hidden="1" x14ac:dyDescent="0.25">
      <c r="A851" s="21">
        <v>45408</v>
      </c>
      <c r="B851" s="21">
        <v>45408</v>
      </c>
      <c r="C851" s="22" t="s">
        <v>1774</v>
      </c>
      <c r="D851" s="22" t="s">
        <v>1775</v>
      </c>
      <c r="E851" s="22" t="s">
        <v>1145</v>
      </c>
      <c r="F851" s="22" t="s">
        <v>748</v>
      </c>
      <c r="G851" s="23">
        <v>1079000</v>
      </c>
      <c r="H851" s="23">
        <v>0</v>
      </c>
      <c r="I851" s="23">
        <v>130479917</v>
      </c>
      <c r="J851" s="23">
        <v>0</v>
      </c>
      <c r="K851" s="22"/>
      <c r="L851" s="22"/>
      <c r="M851" s="22" t="s">
        <v>1269</v>
      </c>
      <c r="N851" s="22"/>
      <c r="O851" s="22"/>
      <c r="P851" s="22"/>
      <c r="S851" s="32" t="s">
        <v>3141</v>
      </c>
      <c r="T851" s="8">
        <f t="shared" si="25"/>
        <v>4</v>
      </c>
      <c r="U851">
        <v>642</v>
      </c>
      <c r="W851" t="s">
        <v>369</v>
      </c>
    </row>
    <row r="852" spans="1:23" hidden="1" x14ac:dyDescent="0.25">
      <c r="A852" s="21">
        <v>45409</v>
      </c>
      <c r="B852" s="21">
        <v>45409</v>
      </c>
      <c r="C852" s="22" t="s">
        <v>1776</v>
      </c>
      <c r="D852" s="22" t="s">
        <v>1777</v>
      </c>
      <c r="E852" s="22" t="s">
        <v>1145</v>
      </c>
      <c r="F852" s="22" t="s">
        <v>549</v>
      </c>
      <c r="G852" s="23">
        <v>2877560</v>
      </c>
      <c r="H852" s="23">
        <v>0</v>
      </c>
      <c r="I852" s="23">
        <v>133357477</v>
      </c>
      <c r="J852" s="23">
        <v>0</v>
      </c>
      <c r="K852" s="22" t="s">
        <v>1363</v>
      </c>
      <c r="L852" s="22" t="s">
        <v>1364</v>
      </c>
      <c r="M852" s="22" t="s">
        <v>1365</v>
      </c>
      <c r="N852" s="22"/>
      <c r="O852" s="22"/>
      <c r="P852" s="22" t="s">
        <v>529</v>
      </c>
      <c r="S852" s="32" t="s">
        <v>3126</v>
      </c>
      <c r="T852" s="8">
        <f t="shared" si="25"/>
        <v>4</v>
      </c>
      <c r="U852">
        <v>642</v>
      </c>
      <c r="W852" t="s">
        <v>369</v>
      </c>
    </row>
    <row r="853" spans="1:23" hidden="1" x14ac:dyDescent="0.25">
      <c r="A853" s="21">
        <v>45410</v>
      </c>
      <c r="B853" s="21">
        <v>45410</v>
      </c>
      <c r="C853" s="22" t="s">
        <v>1778</v>
      </c>
      <c r="D853" s="22" t="s">
        <v>1158</v>
      </c>
      <c r="E853" s="22" t="s">
        <v>1145</v>
      </c>
      <c r="F853" s="22" t="s">
        <v>1431</v>
      </c>
      <c r="G853" s="23">
        <v>100000</v>
      </c>
      <c r="H853" s="23">
        <v>0</v>
      </c>
      <c r="I853" s="23">
        <v>133457477</v>
      </c>
      <c r="J853" s="23">
        <v>0</v>
      </c>
      <c r="K853" s="22" t="s">
        <v>1163</v>
      </c>
      <c r="L853" s="22" t="s">
        <v>1164</v>
      </c>
      <c r="M853" s="22" t="s">
        <v>1159</v>
      </c>
      <c r="N853" s="22"/>
      <c r="O853" s="22"/>
      <c r="P853" s="22"/>
      <c r="S853" s="32" t="s">
        <v>3126</v>
      </c>
      <c r="T853" s="8">
        <f t="shared" si="25"/>
        <v>4</v>
      </c>
      <c r="U853">
        <v>642</v>
      </c>
      <c r="W853" t="s">
        <v>369</v>
      </c>
    </row>
    <row r="854" spans="1:23" hidden="1" x14ac:dyDescent="0.25">
      <c r="A854" s="21">
        <v>45410</v>
      </c>
      <c r="B854" s="21">
        <v>45410</v>
      </c>
      <c r="C854" s="22" t="s">
        <v>1779</v>
      </c>
      <c r="D854" s="22" t="s">
        <v>1158</v>
      </c>
      <c r="E854" s="22" t="s">
        <v>1145</v>
      </c>
      <c r="F854" s="22" t="s">
        <v>1287</v>
      </c>
      <c r="G854" s="23">
        <v>100000</v>
      </c>
      <c r="H854" s="23">
        <v>0</v>
      </c>
      <c r="I854" s="23">
        <v>133557477</v>
      </c>
      <c r="J854" s="23">
        <v>0</v>
      </c>
      <c r="K854" s="22" t="s">
        <v>682</v>
      </c>
      <c r="L854" s="22" t="s">
        <v>683</v>
      </c>
      <c r="M854" s="22" t="s">
        <v>1159</v>
      </c>
      <c r="N854" s="22"/>
      <c r="O854" s="22"/>
      <c r="P854" s="22"/>
      <c r="S854" s="32" t="s">
        <v>3126</v>
      </c>
      <c r="T854" s="8">
        <f t="shared" si="25"/>
        <v>4</v>
      </c>
      <c r="U854">
        <v>642</v>
      </c>
      <c r="W854" t="s">
        <v>369</v>
      </c>
    </row>
    <row r="855" spans="1:23" hidden="1" x14ac:dyDescent="0.25">
      <c r="A855" s="21">
        <v>45411</v>
      </c>
      <c r="B855" s="21">
        <v>45411</v>
      </c>
      <c r="C855" s="22" t="s">
        <v>1780</v>
      </c>
      <c r="D855" s="22" t="s">
        <v>1781</v>
      </c>
      <c r="E855" s="22" t="s">
        <v>1145</v>
      </c>
      <c r="F855" s="22" t="s">
        <v>549</v>
      </c>
      <c r="G855" s="23">
        <v>635938</v>
      </c>
      <c r="H855" s="23">
        <v>0</v>
      </c>
      <c r="I855" s="23">
        <v>134193415</v>
      </c>
      <c r="J855" s="23">
        <v>0</v>
      </c>
      <c r="K855" s="22" t="s">
        <v>1363</v>
      </c>
      <c r="L855" s="22" t="s">
        <v>1364</v>
      </c>
      <c r="M855" s="22" t="s">
        <v>1365</v>
      </c>
      <c r="N855" s="22"/>
      <c r="O855" s="22"/>
      <c r="P855" s="22" t="s">
        <v>529</v>
      </c>
      <c r="S855" s="32" t="s">
        <v>3126</v>
      </c>
      <c r="T855" s="8">
        <f t="shared" si="25"/>
        <v>4</v>
      </c>
      <c r="U855">
        <v>642</v>
      </c>
      <c r="W855" t="s">
        <v>369</v>
      </c>
    </row>
    <row r="856" spans="1:23" hidden="1" x14ac:dyDescent="0.25">
      <c r="A856" s="21">
        <v>45411</v>
      </c>
      <c r="B856" s="21">
        <v>45411</v>
      </c>
      <c r="C856" s="22" t="s">
        <v>1782</v>
      </c>
      <c r="D856" s="22" t="s">
        <v>1783</v>
      </c>
      <c r="E856" s="22" t="s">
        <v>1145</v>
      </c>
      <c r="F856" s="22" t="s">
        <v>748</v>
      </c>
      <c r="G856" s="23">
        <v>1934000</v>
      </c>
      <c r="H856" s="23">
        <v>0</v>
      </c>
      <c r="I856" s="23">
        <v>136127415</v>
      </c>
      <c r="J856" s="23">
        <v>0</v>
      </c>
      <c r="K856" s="22"/>
      <c r="L856" s="22"/>
      <c r="M856" s="22" t="s">
        <v>1269</v>
      </c>
      <c r="N856" s="22"/>
      <c r="O856" s="22"/>
      <c r="P856" s="22"/>
      <c r="S856" s="32" t="s">
        <v>3141</v>
      </c>
      <c r="T856" s="8">
        <f t="shared" si="25"/>
        <v>4</v>
      </c>
      <c r="U856">
        <v>642</v>
      </c>
      <c r="W856" t="s">
        <v>369</v>
      </c>
    </row>
    <row r="857" spans="1:23" hidden="1" x14ac:dyDescent="0.25">
      <c r="A857" s="21">
        <v>45412</v>
      </c>
      <c r="B857" s="21">
        <v>45412</v>
      </c>
      <c r="C857" s="22" t="s">
        <v>1784</v>
      </c>
      <c r="D857" s="22" t="s">
        <v>1785</v>
      </c>
      <c r="E857" s="22" t="s">
        <v>1145</v>
      </c>
      <c r="F857" s="22" t="s">
        <v>1290</v>
      </c>
      <c r="G857" s="23">
        <v>1754761</v>
      </c>
      <c r="H857" s="23">
        <v>0</v>
      </c>
      <c r="I857" s="23">
        <v>137882176</v>
      </c>
      <c r="J857" s="23">
        <v>0</v>
      </c>
      <c r="K857" s="22"/>
      <c r="L857" s="22"/>
      <c r="M857" s="22" t="s">
        <v>1291</v>
      </c>
      <c r="N857" s="22"/>
      <c r="O857" s="22"/>
      <c r="P857" s="22" t="s">
        <v>1292</v>
      </c>
      <c r="S857" s="8" t="s">
        <v>3127</v>
      </c>
      <c r="T857" s="8">
        <f t="shared" si="25"/>
        <v>4</v>
      </c>
      <c r="U857">
        <v>642</v>
      </c>
      <c r="W857" t="s">
        <v>369</v>
      </c>
    </row>
    <row r="858" spans="1:23" hidden="1" x14ac:dyDescent="0.25">
      <c r="A858" s="21">
        <v>45412</v>
      </c>
      <c r="B858" s="21">
        <v>45412</v>
      </c>
      <c r="C858" s="22" t="s">
        <v>1784</v>
      </c>
      <c r="D858" s="22" t="s">
        <v>1785</v>
      </c>
      <c r="E858" s="22" t="s">
        <v>1145</v>
      </c>
      <c r="F858" s="22" t="s">
        <v>1290</v>
      </c>
      <c r="G858" s="23">
        <v>1045581</v>
      </c>
      <c r="H858" s="23">
        <v>0</v>
      </c>
      <c r="I858" s="23">
        <v>138927757</v>
      </c>
      <c r="J858" s="23">
        <v>0</v>
      </c>
      <c r="K858" s="22"/>
      <c r="L858" s="22"/>
      <c r="M858" s="22" t="s">
        <v>1291</v>
      </c>
      <c r="N858" s="22"/>
      <c r="O858" s="22"/>
      <c r="P858" s="22" t="s">
        <v>815</v>
      </c>
      <c r="S858" s="8" t="s">
        <v>3127</v>
      </c>
      <c r="T858" s="8">
        <f t="shared" si="25"/>
        <v>4</v>
      </c>
      <c r="U858">
        <v>642</v>
      </c>
      <c r="W858" t="s">
        <v>369</v>
      </c>
    </row>
    <row r="859" spans="1:23" hidden="1" x14ac:dyDescent="0.25">
      <c r="A859" s="21">
        <v>45412</v>
      </c>
      <c r="B859" s="21">
        <v>45412</v>
      </c>
      <c r="C859" s="22" t="s">
        <v>1784</v>
      </c>
      <c r="D859" s="22" t="s">
        <v>1785</v>
      </c>
      <c r="E859" s="22" t="s">
        <v>1145</v>
      </c>
      <c r="F859" s="22" t="s">
        <v>1290</v>
      </c>
      <c r="G859" s="23">
        <v>9364545</v>
      </c>
      <c r="H859" s="23">
        <v>0</v>
      </c>
      <c r="I859" s="23">
        <v>148292302</v>
      </c>
      <c r="J859" s="23">
        <v>0</v>
      </c>
      <c r="K859" s="22"/>
      <c r="L859" s="22"/>
      <c r="M859" s="22" t="s">
        <v>1291</v>
      </c>
      <c r="N859" s="22"/>
      <c r="O859" s="22"/>
      <c r="P859" s="22" t="s">
        <v>529</v>
      </c>
      <c r="S859" s="8" t="s">
        <v>3127</v>
      </c>
      <c r="T859" s="8">
        <f t="shared" si="25"/>
        <v>4</v>
      </c>
      <c r="U859">
        <v>642</v>
      </c>
      <c r="W859" t="s">
        <v>369</v>
      </c>
    </row>
    <row r="860" spans="1:23" hidden="1" x14ac:dyDescent="0.25">
      <c r="A860" s="21">
        <v>45412</v>
      </c>
      <c r="B860" s="21">
        <v>45412</v>
      </c>
      <c r="C860" s="22" t="s">
        <v>1784</v>
      </c>
      <c r="D860" s="22" t="s">
        <v>1785</v>
      </c>
      <c r="E860" s="22" t="s">
        <v>1145</v>
      </c>
      <c r="F860" s="22" t="s">
        <v>1290</v>
      </c>
      <c r="G860" s="23">
        <v>438510</v>
      </c>
      <c r="H860" s="23">
        <v>0</v>
      </c>
      <c r="I860" s="23">
        <v>148730812</v>
      </c>
      <c r="J860" s="23">
        <v>0</v>
      </c>
      <c r="K860" s="22"/>
      <c r="L860" s="22"/>
      <c r="M860" s="22" t="s">
        <v>1291</v>
      </c>
      <c r="N860" s="22"/>
      <c r="O860" s="22"/>
      <c r="P860" s="22" t="s">
        <v>809</v>
      </c>
      <c r="S860" s="8" t="s">
        <v>3127</v>
      </c>
      <c r="T860" s="8">
        <f t="shared" si="25"/>
        <v>4</v>
      </c>
      <c r="U860">
        <v>642</v>
      </c>
      <c r="W860" t="s">
        <v>369</v>
      </c>
    </row>
    <row r="861" spans="1:23" hidden="1" x14ac:dyDescent="0.25">
      <c r="A861" s="21">
        <v>45412</v>
      </c>
      <c r="B861" s="21">
        <v>45412</v>
      </c>
      <c r="C861" s="22" t="s">
        <v>1784</v>
      </c>
      <c r="D861" s="22" t="s">
        <v>1785</v>
      </c>
      <c r="E861" s="22" t="s">
        <v>1145</v>
      </c>
      <c r="F861" s="22" t="s">
        <v>1293</v>
      </c>
      <c r="G861" s="23">
        <v>7296154</v>
      </c>
      <c r="H861" s="23">
        <v>0</v>
      </c>
      <c r="I861" s="23">
        <v>156026966</v>
      </c>
      <c r="J861" s="23">
        <v>0</v>
      </c>
      <c r="K861" s="22"/>
      <c r="L861" s="22"/>
      <c r="M861" s="22" t="s">
        <v>1291</v>
      </c>
      <c r="N861" s="22"/>
      <c r="O861" s="22"/>
      <c r="P861" s="22" t="s">
        <v>809</v>
      </c>
      <c r="S861" s="8" t="s">
        <v>3127</v>
      </c>
      <c r="T861" s="8">
        <f t="shared" si="25"/>
        <v>4</v>
      </c>
      <c r="U861">
        <v>642</v>
      </c>
      <c r="W861" t="s">
        <v>369</v>
      </c>
    </row>
    <row r="862" spans="1:23" hidden="1" x14ac:dyDescent="0.25">
      <c r="A862" s="21">
        <v>45412</v>
      </c>
      <c r="B862" s="21">
        <v>45412</v>
      </c>
      <c r="C862" s="22" t="s">
        <v>1786</v>
      </c>
      <c r="D862" s="22" t="s">
        <v>1787</v>
      </c>
      <c r="E862" s="22" t="s">
        <v>1145</v>
      </c>
      <c r="F862" s="22" t="s">
        <v>549</v>
      </c>
      <c r="G862" s="23">
        <v>620370</v>
      </c>
      <c r="H862" s="23">
        <v>0</v>
      </c>
      <c r="I862" s="23">
        <v>156647336</v>
      </c>
      <c r="J862" s="23">
        <v>0</v>
      </c>
      <c r="K862" s="22" t="s">
        <v>1517</v>
      </c>
      <c r="L862" s="22" t="s">
        <v>1518</v>
      </c>
      <c r="M862" s="22" t="s">
        <v>1169</v>
      </c>
      <c r="N862" s="22"/>
      <c r="O862" s="22"/>
      <c r="P862" s="22" t="s">
        <v>529</v>
      </c>
      <c r="S862" s="32" t="s">
        <v>3126</v>
      </c>
      <c r="T862" s="8">
        <f t="shared" si="25"/>
        <v>4</v>
      </c>
      <c r="U862">
        <v>642</v>
      </c>
      <c r="W862" t="s">
        <v>369</v>
      </c>
    </row>
    <row r="863" spans="1:23" hidden="1" x14ac:dyDescent="0.25">
      <c r="A863" s="21">
        <v>45412</v>
      </c>
      <c r="B863" s="21">
        <v>45412</v>
      </c>
      <c r="C863" s="22" t="s">
        <v>1788</v>
      </c>
      <c r="D863" s="22" t="s">
        <v>1789</v>
      </c>
      <c r="E863" s="22" t="s">
        <v>1145</v>
      </c>
      <c r="F863" s="22" t="s">
        <v>549</v>
      </c>
      <c r="G863" s="23">
        <v>13376000</v>
      </c>
      <c r="H863" s="23">
        <v>0</v>
      </c>
      <c r="I863" s="23">
        <v>170023336</v>
      </c>
      <c r="J863" s="23">
        <v>0</v>
      </c>
      <c r="K863" s="22" t="s">
        <v>1790</v>
      </c>
      <c r="L863" s="22" t="s">
        <v>1791</v>
      </c>
      <c r="M863" s="22" t="s">
        <v>1792</v>
      </c>
      <c r="N863" s="22" t="s">
        <v>809</v>
      </c>
      <c r="O863" s="22" t="s">
        <v>1297</v>
      </c>
      <c r="P863" s="22" t="s">
        <v>529</v>
      </c>
      <c r="S863" s="32" t="s">
        <v>3139</v>
      </c>
      <c r="T863" s="8">
        <f t="shared" si="25"/>
        <v>4</v>
      </c>
      <c r="U863">
        <v>642</v>
      </c>
      <c r="W863" t="s">
        <v>369</v>
      </c>
    </row>
    <row r="864" spans="1:23" hidden="1" x14ac:dyDescent="0.25">
      <c r="A864" s="21">
        <v>45412</v>
      </c>
      <c r="B864" s="21">
        <v>45412</v>
      </c>
      <c r="C864" s="22" t="s">
        <v>1793</v>
      </c>
      <c r="D864" s="22" t="s">
        <v>1794</v>
      </c>
      <c r="E864" s="22" t="s">
        <v>1145</v>
      </c>
      <c r="F864" s="22" t="s">
        <v>603</v>
      </c>
      <c r="G864" s="23">
        <v>500000</v>
      </c>
      <c r="H864" s="23">
        <v>0</v>
      </c>
      <c r="I864" s="23">
        <v>170523336</v>
      </c>
      <c r="J864" s="23">
        <v>0</v>
      </c>
      <c r="K864" s="22"/>
      <c r="L864" s="22"/>
      <c r="M864" s="22" t="s">
        <v>1303</v>
      </c>
      <c r="N864" s="22" t="s">
        <v>1795</v>
      </c>
      <c r="O864" s="22" t="s">
        <v>1796</v>
      </c>
      <c r="P864" s="22" t="s">
        <v>529</v>
      </c>
      <c r="S864" s="32" t="s">
        <v>3133</v>
      </c>
      <c r="T864" s="8">
        <f t="shared" si="25"/>
        <v>4</v>
      </c>
      <c r="U864">
        <v>642</v>
      </c>
      <c r="W864" t="s">
        <v>369</v>
      </c>
    </row>
    <row r="865" spans="1:23" hidden="1" x14ac:dyDescent="0.25">
      <c r="A865" s="21">
        <v>45412</v>
      </c>
      <c r="B865" s="21">
        <v>45412</v>
      </c>
      <c r="C865" s="22" t="s">
        <v>1793</v>
      </c>
      <c r="D865" s="22" t="s">
        <v>1797</v>
      </c>
      <c r="E865" s="22" t="s">
        <v>1145</v>
      </c>
      <c r="F865" s="22" t="s">
        <v>603</v>
      </c>
      <c r="G865" s="23">
        <v>1000000</v>
      </c>
      <c r="H865" s="23">
        <v>0</v>
      </c>
      <c r="I865" s="23">
        <v>171523336</v>
      </c>
      <c r="J865" s="23">
        <v>0</v>
      </c>
      <c r="K865" s="22"/>
      <c r="L865" s="22"/>
      <c r="M865" s="22" t="s">
        <v>1309</v>
      </c>
      <c r="N865" s="22" t="s">
        <v>1795</v>
      </c>
      <c r="O865" s="22" t="s">
        <v>1796</v>
      </c>
      <c r="P865" s="22" t="s">
        <v>529</v>
      </c>
      <c r="S865" s="32" t="s">
        <v>3133</v>
      </c>
      <c r="T865" s="8">
        <f t="shared" si="25"/>
        <v>4</v>
      </c>
      <c r="U865">
        <v>642</v>
      </c>
      <c r="W865" t="s">
        <v>369</v>
      </c>
    </row>
    <row r="866" spans="1:23" hidden="1" x14ac:dyDescent="0.25">
      <c r="A866" s="21">
        <v>45412</v>
      </c>
      <c r="B866" s="21">
        <v>45412</v>
      </c>
      <c r="C866" s="22" t="s">
        <v>1793</v>
      </c>
      <c r="D866" s="22" t="s">
        <v>1798</v>
      </c>
      <c r="E866" s="22" t="s">
        <v>1145</v>
      </c>
      <c r="F866" s="22" t="s">
        <v>603</v>
      </c>
      <c r="G866" s="23">
        <v>700000</v>
      </c>
      <c r="H866" s="23">
        <v>0</v>
      </c>
      <c r="I866" s="23">
        <v>172223336</v>
      </c>
      <c r="J866" s="23">
        <v>0</v>
      </c>
      <c r="K866" s="22"/>
      <c r="L866" s="22"/>
      <c r="M866" s="22" t="s">
        <v>1301</v>
      </c>
      <c r="N866" s="22" t="s">
        <v>1795</v>
      </c>
      <c r="O866" s="22" t="s">
        <v>1796</v>
      </c>
      <c r="P866" s="22" t="s">
        <v>529</v>
      </c>
      <c r="S866" s="32" t="s">
        <v>3133</v>
      </c>
      <c r="T866" s="8">
        <f t="shared" si="25"/>
        <v>4</v>
      </c>
      <c r="U866">
        <v>642</v>
      </c>
      <c r="W866" t="s">
        <v>369</v>
      </c>
    </row>
    <row r="867" spans="1:23" hidden="1" x14ac:dyDescent="0.25">
      <c r="A867" s="21">
        <v>45412</v>
      </c>
      <c r="B867" s="21">
        <v>45412</v>
      </c>
      <c r="C867" s="22" t="s">
        <v>1793</v>
      </c>
      <c r="D867" s="22" t="s">
        <v>1799</v>
      </c>
      <c r="E867" s="22" t="s">
        <v>1145</v>
      </c>
      <c r="F867" s="22" t="s">
        <v>603</v>
      </c>
      <c r="G867" s="23">
        <v>1900000</v>
      </c>
      <c r="H867" s="23">
        <v>0</v>
      </c>
      <c r="I867" s="23">
        <v>174123336</v>
      </c>
      <c r="J867" s="23">
        <v>0</v>
      </c>
      <c r="K867" s="22"/>
      <c r="L867" s="22"/>
      <c r="M867" s="22" t="s">
        <v>1305</v>
      </c>
      <c r="N867" s="22" t="s">
        <v>1795</v>
      </c>
      <c r="O867" s="22" t="s">
        <v>1796</v>
      </c>
      <c r="P867" s="22" t="s">
        <v>529</v>
      </c>
      <c r="S867" s="32" t="s">
        <v>3133</v>
      </c>
      <c r="T867" s="8">
        <f t="shared" si="25"/>
        <v>4</v>
      </c>
      <c r="U867">
        <v>642</v>
      </c>
      <c r="W867" t="s">
        <v>369</v>
      </c>
    </row>
    <row r="868" spans="1:23" hidden="1" x14ac:dyDescent="0.25">
      <c r="A868" s="21">
        <v>45412</v>
      </c>
      <c r="B868" s="21">
        <v>45412</v>
      </c>
      <c r="C868" s="22" t="s">
        <v>1793</v>
      </c>
      <c r="D868" s="22" t="s">
        <v>1800</v>
      </c>
      <c r="E868" s="22" t="s">
        <v>1145</v>
      </c>
      <c r="F868" s="22" t="s">
        <v>603</v>
      </c>
      <c r="G868" s="23">
        <v>1000000</v>
      </c>
      <c r="H868" s="23">
        <v>0</v>
      </c>
      <c r="I868" s="23">
        <v>175123336</v>
      </c>
      <c r="J868" s="23">
        <v>0</v>
      </c>
      <c r="K868" s="22"/>
      <c r="L868" s="22"/>
      <c r="M868" s="22" t="s">
        <v>1307</v>
      </c>
      <c r="N868" s="22" t="s">
        <v>1795</v>
      </c>
      <c r="O868" s="22" t="s">
        <v>1796</v>
      </c>
      <c r="P868" s="22" t="s">
        <v>529</v>
      </c>
      <c r="S868" s="32" t="s">
        <v>3133</v>
      </c>
      <c r="T868" s="8">
        <f t="shared" si="25"/>
        <v>4</v>
      </c>
      <c r="U868">
        <v>642</v>
      </c>
      <c r="W868" t="s">
        <v>369</v>
      </c>
    </row>
    <row r="869" spans="1:23" hidden="1" x14ac:dyDescent="0.25">
      <c r="A869" s="21">
        <v>45412</v>
      </c>
      <c r="B869" s="21">
        <v>45412</v>
      </c>
      <c r="C869" s="22" t="s">
        <v>1801</v>
      </c>
      <c r="D869" s="22" t="s">
        <v>1802</v>
      </c>
      <c r="E869" s="22" t="s">
        <v>1145</v>
      </c>
      <c r="F869" s="22" t="s">
        <v>748</v>
      </c>
      <c r="G869" s="23">
        <v>1500000</v>
      </c>
      <c r="H869" s="23">
        <v>0</v>
      </c>
      <c r="I869" s="23">
        <v>176623336</v>
      </c>
      <c r="J869" s="23">
        <v>0</v>
      </c>
      <c r="K869" s="22"/>
      <c r="L869" s="22"/>
      <c r="M869" s="22" t="s">
        <v>1169</v>
      </c>
      <c r="N869" s="22"/>
      <c r="O869" s="22"/>
      <c r="P869" s="22"/>
      <c r="S869" s="32" t="s">
        <v>3126</v>
      </c>
      <c r="T869" s="8">
        <f t="shared" si="25"/>
        <v>4</v>
      </c>
      <c r="U869">
        <v>642</v>
      </c>
      <c r="W869" t="s">
        <v>369</v>
      </c>
    </row>
    <row r="870" spans="1:23" hidden="1" x14ac:dyDescent="0.25">
      <c r="A870" s="21">
        <v>45412</v>
      </c>
      <c r="B870" s="21">
        <v>45412</v>
      </c>
      <c r="C870" s="22" t="s">
        <v>1801</v>
      </c>
      <c r="D870" s="22" t="s">
        <v>1803</v>
      </c>
      <c r="E870" s="22" t="s">
        <v>1145</v>
      </c>
      <c r="F870" s="22" t="s">
        <v>748</v>
      </c>
      <c r="G870" s="23">
        <v>1200000</v>
      </c>
      <c r="H870" s="23">
        <v>0</v>
      </c>
      <c r="I870" s="23">
        <v>177823336</v>
      </c>
      <c r="J870" s="23">
        <v>0</v>
      </c>
      <c r="K870" s="22"/>
      <c r="L870" s="22"/>
      <c r="M870" s="22" t="s">
        <v>1169</v>
      </c>
      <c r="N870" s="22"/>
      <c r="O870" s="22"/>
      <c r="P870" s="22"/>
      <c r="S870" s="32" t="s">
        <v>3126</v>
      </c>
      <c r="T870" s="8">
        <f t="shared" si="25"/>
        <v>4</v>
      </c>
      <c r="U870">
        <v>642</v>
      </c>
      <c r="W870" t="s">
        <v>369</v>
      </c>
    </row>
    <row r="871" spans="1:23" hidden="1" x14ac:dyDescent="0.25">
      <c r="A871" s="21">
        <v>45412</v>
      </c>
      <c r="B871" s="21">
        <v>45412</v>
      </c>
      <c r="C871" s="22" t="s">
        <v>1801</v>
      </c>
      <c r="D871" s="22" t="s">
        <v>1804</v>
      </c>
      <c r="E871" s="22" t="s">
        <v>1145</v>
      </c>
      <c r="F871" s="22" t="s">
        <v>748</v>
      </c>
      <c r="G871" s="23">
        <v>678175</v>
      </c>
      <c r="H871" s="23">
        <v>0</v>
      </c>
      <c r="I871" s="23">
        <v>178501511</v>
      </c>
      <c r="J871" s="23">
        <v>0</v>
      </c>
      <c r="K871" s="22"/>
      <c r="L871" s="22"/>
      <c r="M871" s="22" t="s">
        <v>1169</v>
      </c>
      <c r="N871" s="22"/>
      <c r="O871" s="22"/>
      <c r="P871" s="22"/>
      <c r="S871" s="32" t="s">
        <v>3126</v>
      </c>
      <c r="T871" s="8">
        <f t="shared" si="25"/>
        <v>4</v>
      </c>
      <c r="U871">
        <v>642</v>
      </c>
      <c r="W871" t="s">
        <v>369</v>
      </c>
    </row>
    <row r="872" spans="1:23" hidden="1" x14ac:dyDescent="0.25">
      <c r="A872" s="21">
        <v>45412</v>
      </c>
      <c r="B872" s="21">
        <v>45412</v>
      </c>
      <c r="C872" s="22" t="s">
        <v>1801</v>
      </c>
      <c r="D872" s="22" t="s">
        <v>1805</v>
      </c>
      <c r="E872" s="22" t="s">
        <v>1145</v>
      </c>
      <c r="F872" s="22" t="s">
        <v>748</v>
      </c>
      <c r="G872" s="23">
        <v>30476</v>
      </c>
      <c r="H872" s="23">
        <v>0</v>
      </c>
      <c r="I872" s="23">
        <v>178531987</v>
      </c>
      <c r="J872" s="23">
        <v>0</v>
      </c>
      <c r="K872" s="22"/>
      <c r="L872" s="22"/>
      <c r="M872" s="22" t="s">
        <v>1169</v>
      </c>
      <c r="N872" s="22"/>
      <c r="O872" s="22"/>
      <c r="P872" s="22"/>
      <c r="S872" s="32" t="s">
        <v>3126</v>
      </c>
      <c r="T872" s="8">
        <f t="shared" si="25"/>
        <v>4</v>
      </c>
      <c r="U872">
        <v>642</v>
      </c>
      <c r="W872" t="s">
        <v>369</v>
      </c>
    </row>
    <row r="873" spans="1:23" hidden="1" x14ac:dyDescent="0.25">
      <c r="A873" s="21">
        <v>45412</v>
      </c>
      <c r="B873" s="21">
        <v>45412</v>
      </c>
      <c r="C873" s="22" t="s">
        <v>1806</v>
      </c>
      <c r="D873" s="22" t="s">
        <v>1807</v>
      </c>
      <c r="E873" s="22" t="s">
        <v>1145</v>
      </c>
      <c r="F873" s="22" t="s">
        <v>635</v>
      </c>
      <c r="G873" s="23">
        <v>8333</v>
      </c>
      <c r="H873" s="23">
        <v>0</v>
      </c>
      <c r="I873" s="23">
        <v>178540320</v>
      </c>
      <c r="J873" s="23">
        <v>0</v>
      </c>
      <c r="K873" s="22" t="s">
        <v>1808</v>
      </c>
      <c r="L873" s="22" t="s">
        <v>1809</v>
      </c>
      <c r="M873" s="22" t="s">
        <v>1243</v>
      </c>
      <c r="N873" s="22"/>
      <c r="O873" s="22"/>
      <c r="P873" s="22" t="s">
        <v>529</v>
      </c>
      <c r="S873" s="32" t="s">
        <v>3142</v>
      </c>
      <c r="T873" s="8">
        <f t="shared" si="25"/>
        <v>4</v>
      </c>
      <c r="U873">
        <v>642</v>
      </c>
      <c r="W873" t="s">
        <v>369</v>
      </c>
    </row>
    <row r="874" spans="1:23" hidden="1" x14ac:dyDescent="0.25">
      <c r="A874" s="21">
        <v>45412</v>
      </c>
      <c r="B874" s="21">
        <v>45412</v>
      </c>
      <c r="C874" s="22" t="s">
        <v>1806</v>
      </c>
      <c r="D874" s="22" t="s">
        <v>1810</v>
      </c>
      <c r="E874" s="22" t="s">
        <v>1145</v>
      </c>
      <c r="F874" s="22" t="s">
        <v>635</v>
      </c>
      <c r="G874" s="23">
        <v>8333</v>
      </c>
      <c r="H874" s="23">
        <v>0</v>
      </c>
      <c r="I874" s="23">
        <v>178548653</v>
      </c>
      <c r="J874" s="23">
        <v>0</v>
      </c>
      <c r="K874" s="22" t="s">
        <v>1808</v>
      </c>
      <c r="L874" s="22" t="s">
        <v>1809</v>
      </c>
      <c r="M874" s="22" t="s">
        <v>1243</v>
      </c>
      <c r="N874" s="22"/>
      <c r="O874" s="22"/>
      <c r="P874" s="22" t="s">
        <v>529</v>
      </c>
      <c r="S874" s="32" t="s">
        <v>3142</v>
      </c>
      <c r="T874" s="8">
        <f t="shared" si="25"/>
        <v>4</v>
      </c>
      <c r="U874">
        <v>642</v>
      </c>
      <c r="W874" t="s">
        <v>369</v>
      </c>
    </row>
    <row r="875" spans="1:23" hidden="1" x14ac:dyDescent="0.25">
      <c r="A875" s="21">
        <v>45412</v>
      </c>
      <c r="B875" s="21">
        <v>45412</v>
      </c>
      <c r="C875" s="22" t="s">
        <v>1806</v>
      </c>
      <c r="D875" s="22" t="s">
        <v>1811</v>
      </c>
      <c r="E875" s="22" t="s">
        <v>1145</v>
      </c>
      <c r="F875" s="22" t="s">
        <v>635</v>
      </c>
      <c r="G875" s="23">
        <v>8333</v>
      </c>
      <c r="H875" s="23">
        <v>0</v>
      </c>
      <c r="I875" s="23">
        <v>178556986</v>
      </c>
      <c r="J875" s="23">
        <v>0</v>
      </c>
      <c r="K875" s="22" t="s">
        <v>1808</v>
      </c>
      <c r="L875" s="22" t="s">
        <v>1809</v>
      </c>
      <c r="M875" s="22" t="s">
        <v>1243</v>
      </c>
      <c r="N875" s="22"/>
      <c r="O875" s="22"/>
      <c r="P875" s="22" t="s">
        <v>529</v>
      </c>
      <c r="S875" s="32" t="s">
        <v>3142</v>
      </c>
      <c r="T875" s="8">
        <f t="shared" si="25"/>
        <v>4</v>
      </c>
      <c r="U875">
        <v>642</v>
      </c>
      <c r="W875" t="s">
        <v>369</v>
      </c>
    </row>
    <row r="876" spans="1:23" hidden="1" x14ac:dyDescent="0.25">
      <c r="A876" s="21">
        <v>45412</v>
      </c>
      <c r="B876" s="21">
        <v>45412</v>
      </c>
      <c r="C876" s="22" t="s">
        <v>1806</v>
      </c>
      <c r="D876" s="22" t="s">
        <v>1812</v>
      </c>
      <c r="E876" s="22" t="s">
        <v>1145</v>
      </c>
      <c r="F876" s="22" t="s">
        <v>635</v>
      </c>
      <c r="G876" s="23">
        <v>114286</v>
      </c>
      <c r="H876" s="23">
        <v>0</v>
      </c>
      <c r="I876" s="23">
        <v>178671272</v>
      </c>
      <c r="J876" s="23">
        <v>0</v>
      </c>
      <c r="K876" s="22" t="s">
        <v>1808</v>
      </c>
      <c r="L876" s="22" t="s">
        <v>1809</v>
      </c>
      <c r="M876" s="22" t="s">
        <v>1243</v>
      </c>
      <c r="N876" s="22"/>
      <c r="O876" s="22"/>
      <c r="P876" s="22" t="s">
        <v>529</v>
      </c>
      <c r="S876" s="32" t="s">
        <v>3142</v>
      </c>
      <c r="T876" s="8">
        <f t="shared" si="25"/>
        <v>4</v>
      </c>
      <c r="U876">
        <v>642</v>
      </c>
      <c r="W876" t="s">
        <v>369</v>
      </c>
    </row>
    <row r="877" spans="1:23" hidden="1" x14ac:dyDescent="0.25">
      <c r="A877" s="21">
        <v>45412</v>
      </c>
      <c r="B877" s="21">
        <v>45412</v>
      </c>
      <c r="C877" s="22" t="s">
        <v>1806</v>
      </c>
      <c r="D877" s="22" t="s">
        <v>1813</v>
      </c>
      <c r="E877" s="22" t="s">
        <v>1145</v>
      </c>
      <c r="F877" s="22" t="s">
        <v>635</v>
      </c>
      <c r="G877" s="23">
        <v>114286</v>
      </c>
      <c r="H877" s="23">
        <v>0</v>
      </c>
      <c r="I877" s="23">
        <v>178785558</v>
      </c>
      <c r="J877" s="23">
        <v>0</v>
      </c>
      <c r="K877" s="22" t="s">
        <v>1808</v>
      </c>
      <c r="L877" s="22" t="s">
        <v>1809</v>
      </c>
      <c r="M877" s="22" t="s">
        <v>1243</v>
      </c>
      <c r="N877" s="22"/>
      <c r="O877" s="22"/>
      <c r="P877" s="22" t="s">
        <v>529</v>
      </c>
      <c r="S877" s="32" t="s">
        <v>3142</v>
      </c>
      <c r="T877" s="8">
        <f t="shared" si="25"/>
        <v>4</v>
      </c>
      <c r="U877">
        <v>642</v>
      </c>
      <c r="W877" t="s">
        <v>369</v>
      </c>
    </row>
    <row r="878" spans="1:23" hidden="1" x14ac:dyDescent="0.25">
      <c r="A878" s="21">
        <v>45412</v>
      </c>
      <c r="B878" s="21">
        <v>45412</v>
      </c>
      <c r="C878" s="22" t="s">
        <v>1806</v>
      </c>
      <c r="D878" s="22" t="s">
        <v>1814</v>
      </c>
      <c r="E878" s="22" t="s">
        <v>1145</v>
      </c>
      <c r="F878" s="22" t="s">
        <v>635</v>
      </c>
      <c r="G878" s="23">
        <v>114286</v>
      </c>
      <c r="H878" s="23">
        <v>0</v>
      </c>
      <c r="I878" s="23">
        <v>178899844</v>
      </c>
      <c r="J878" s="23">
        <v>0</v>
      </c>
      <c r="K878" s="22" t="s">
        <v>1808</v>
      </c>
      <c r="L878" s="22" t="s">
        <v>1809</v>
      </c>
      <c r="M878" s="22" t="s">
        <v>1243</v>
      </c>
      <c r="N878" s="22"/>
      <c r="O878" s="22"/>
      <c r="P878" s="22" t="s">
        <v>529</v>
      </c>
      <c r="S878" s="32" t="s">
        <v>3142</v>
      </c>
      <c r="T878" s="8">
        <f t="shared" si="25"/>
        <v>4</v>
      </c>
      <c r="U878">
        <v>642</v>
      </c>
      <c r="W878" t="s">
        <v>369</v>
      </c>
    </row>
    <row r="879" spans="1:23" hidden="1" x14ac:dyDescent="0.25">
      <c r="A879" s="21">
        <v>45412</v>
      </c>
      <c r="B879" s="21">
        <v>45412</v>
      </c>
      <c r="C879" s="22" t="s">
        <v>1806</v>
      </c>
      <c r="D879" s="22" t="s">
        <v>1815</v>
      </c>
      <c r="E879" s="22" t="s">
        <v>1145</v>
      </c>
      <c r="F879" s="22" t="s">
        <v>635</v>
      </c>
      <c r="G879" s="23">
        <v>114286</v>
      </c>
      <c r="H879" s="23">
        <v>0</v>
      </c>
      <c r="I879" s="23">
        <v>179014130</v>
      </c>
      <c r="J879" s="23">
        <v>0</v>
      </c>
      <c r="K879" s="22" t="s">
        <v>1808</v>
      </c>
      <c r="L879" s="22" t="s">
        <v>1809</v>
      </c>
      <c r="M879" s="22" t="s">
        <v>1243</v>
      </c>
      <c r="N879" s="22"/>
      <c r="O879" s="22"/>
      <c r="P879" s="22" t="s">
        <v>529</v>
      </c>
      <c r="S879" s="32" t="s">
        <v>3142</v>
      </c>
      <c r="T879" s="8">
        <f t="shared" si="25"/>
        <v>4</v>
      </c>
      <c r="U879">
        <v>642</v>
      </c>
      <c r="W879" t="s">
        <v>369</v>
      </c>
    </row>
    <row r="880" spans="1:23" hidden="1" x14ac:dyDescent="0.25">
      <c r="A880" s="21">
        <v>45412</v>
      </c>
      <c r="B880" s="21">
        <v>45412</v>
      </c>
      <c r="C880" s="22" t="s">
        <v>1806</v>
      </c>
      <c r="D880" s="22" t="s">
        <v>1816</v>
      </c>
      <c r="E880" s="22" t="s">
        <v>1145</v>
      </c>
      <c r="F880" s="22" t="s">
        <v>635</v>
      </c>
      <c r="G880" s="23">
        <v>114286</v>
      </c>
      <c r="H880" s="23">
        <v>0</v>
      </c>
      <c r="I880" s="23">
        <v>179128416</v>
      </c>
      <c r="J880" s="23">
        <v>0</v>
      </c>
      <c r="K880" s="22" t="s">
        <v>1808</v>
      </c>
      <c r="L880" s="22" t="s">
        <v>1809</v>
      </c>
      <c r="M880" s="22" t="s">
        <v>1243</v>
      </c>
      <c r="N880" s="22"/>
      <c r="O880" s="22"/>
      <c r="P880" s="22" t="s">
        <v>529</v>
      </c>
      <c r="S880" s="32" t="s">
        <v>3142</v>
      </c>
      <c r="T880" s="8">
        <f t="shared" si="25"/>
        <v>4</v>
      </c>
      <c r="U880">
        <v>642</v>
      </c>
      <c r="W880" t="s">
        <v>369</v>
      </c>
    </row>
    <row r="881" spans="1:23" hidden="1" x14ac:dyDescent="0.25">
      <c r="A881" s="21">
        <v>45412</v>
      </c>
      <c r="B881" s="21">
        <v>45412</v>
      </c>
      <c r="C881" s="22" t="s">
        <v>1806</v>
      </c>
      <c r="D881" s="22" t="s">
        <v>1817</v>
      </c>
      <c r="E881" s="22" t="s">
        <v>1145</v>
      </c>
      <c r="F881" s="22" t="s">
        <v>635</v>
      </c>
      <c r="G881" s="23">
        <v>114286</v>
      </c>
      <c r="H881" s="23">
        <v>0</v>
      </c>
      <c r="I881" s="23">
        <v>179242702</v>
      </c>
      <c r="J881" s="23">
        <v>0</v>
      </c>
      <c r="K881" s="22" t="s">
        <v>1808</v>
      </c>
      <c r="L881" s="22" t="s">
        <v>1809</v>
      </c>
      <c r="M881" s="22" t="s">
        <v>1243</v>
      </c>
      <c r="N881" s="22"/>
      <c r="O881" s="22"/>
      <c r="P881" s="22" t="s">
        <v>529</v>
      </c>
      <c r="S881" s="32" t="s">
        <v>3142</v>
      </c>
      <c r="T881" s="8">
        <f t="shared" si="25"/>
        <v>4</v>
      </c>
      <c r="U881">
        <v>642</v>
      </c>
      <c r="W881" t="s">
        <v>369</v>
      </c>
    </row>
    <row r="882" spans="1:23" hidden="1" x14ac:dyDescent="0.25">
      <c r="A882" s="21">
        <v>45412</v>
      </c>
      <c r="B882" s="21">
        <v>45412</v>
      </c>
      <c r="C882" s="22" t="s">
        <v>1818</v>
      </c>
      <c r="D882" s="22" t="s">
        <v>1819</v>
      </c>
      <c r="E882" s="22" t="s">
        <v>1145</v>
      </c>
      <c r="F882" s="22" t="s">
        <v>1146</v>
      </c>
      <c r="G882" s="23">
        <v>30526</v>
      </c>
      <c r="H882" s="23">
        <v>0</v>
      </c>
      <c r="I882" s="23">
        <v>179273228</v>
      </c>
      <c r="J882" s="23">
        <v>0</v>
      </c>
      <c r="K882" s="22"/>
      <c r="L882" s="22"/>
      <c r="M882" s="22" t="s">
        <v>1296</v>
      </c>
      <c r="N882" s="22" t="s">
        <v>809</v>
      </c>
      <c r="O882" s="22" t="s">
        <v>1297</v>
      </c>
      <c r="P882" s="22" t="s">
        <v>809</v>
      </c>
      <c r="S882" s="32" t="s">
        <v>3136</v>
      </c>
      <c r="T882" s="8">
        <f t="shared" si="25"/>
        <v>4</v>
      </c>
      <c r="U882">
        <v>642</v>
      </c>
      <c r="W882" t="s">
        <v>369</v>
      </c>
    </row>
    <row r="883" spans="1:23" hidden="1" x14ac:dyDescent="0.25">
      <c r="A883" s="21">
        <v>45412</v>
      </c>
      <c r="B883" s="21">
        <v>45412</v>
      </c>
      <c r="C883" s="22" t="s">
        <v>779</v>
      </c>
      <c r="D883" s="22" t="s">
        <v>1820</v>
      </c>
      <c r="E883" s="22" t="s">
        <v>1145</v>
      </c>
      <c r="F883" s="22" t="s">
        <v>620</v>
      </c>
      <c r="G883" s="23">
        <v>700000</v>
      </c>
      <c r="H883" s="23">
        <v>0</v>
      </c>
      <c r="I883" s="23">
        <v>0</v>
      </c>
      <c r="J883" s="23">
        <v>551545497</v>
      </c>
      <c r="K883" s="22"/>
      <c r="L883" s="22"/>
      <c r="M883" s="22" t="s">
        <v>621</v>
      </c>
      <c r="N883" s="22"/>
      <c r="O883" s="22"/>
      <c r="P883" s="22" t="s">
        <v>529</v>
      </c>
      <c r="S883" s="32" t="s">
        <v>3132</v>
      </c>
      <c r="T883" s="8">
        <f t="shared" si="25"/>
        <v>4</v>
      </c>
      <c r="U883">
        <v>642</v>
      </c>
      <c r="W883" t="s">
        <v>369</v>
      </c>
    </row>
    <row r="884" spans="1:23" hidden="1" x14ac:dyDescent="0.25">
      <c r="A884" s="21">
        <v>45412</v>
      </c>
      <c r="B884" s="21">
        <v>45412</v>
      </c>
      <c r="C884" s="22" t="s">
        <v>779</v>
      </c>
      <c r="D884" s="22" t="s">
        <v>1821</v>
      </c>
      <c r="E884" s="22" t="s">
        <v>1145</v>
      </c>
      <c r="F884" s="22" t="s">
        <v>620</v>
      </c>
      <c r="G884" s="23">
        <v>110000</v>
      </c>
      <c r="H884" s="23">
        <v>0</v>
      </c>
      <c r="I884" s="23">
        <v>0</v>
      </c>
      <c r="J884" s="23">
        <v>551435497</v>
      </c>
      <c r="K884" s="22"/>
      <c r="L884" s="22"/>
      <c r="M884" s="22" t="s">
        <v>621</v>
      </c>
      <c r="N884" s="22"/>
      <c r="O884" s="22"/>
      <c r="P884" s="22" t="s">
        <v>529</v>
      </c>
      <c r="S884" s="32" t="s">
        <v>3132</v>
      </c>
      <c r="T884" s="8">
        <f t="shared" si="25"/>
        <v>4</v>
      </c>
      <c r="U884">
        <v>642</v>
      </c>
      <c r="W884" t="s">
        <v>369</v>
      </c>
    </row>
    <row r="885" spans="1:23" hidden="1" x14ac:dyDescent="0.25">
      <c r="A885" s="21">
        <v>45412</v>
      </c>
      <c r="B885" s="21">
        <v>45412</v>
      </c>
      <c r="C885" s="22" t="s">
        <v>779</v>
      </c>
      <c r="D885" s="22" t="s">
        <v>1822</v>
      </c>
      <c r="E885" s="22" t="s">
        <v>1145</v>
      </c>
      <c r="F885" s="22" t="s">
        <v>620</v>
      </c>
      <c r="G885" s="23">
        <v>102000</v>
      </c>
      <c r="H885" s="23">
        <v>0</v>
      </c>
      <c r="I885" s="23">
        <v>0</v>
      </c>
      <c r="J885" s="23">
        <v>551333497</v>
      </c>
      <c r="K885" s="22"/>
      <c r="L885" s="22"/>
      <c r="M885" s="22" t="s">
        <v>621</v>
      </c>
      <c r="N885" s="22"/>
      <c r="O885" s="22"/>
      <c r="P885" s="22" t="s">
        <v>529</v>
      </c>
      <c r="S885" s="32" t="s">
        <v>3132</v>
      </c>
      <c r="T885" s="8">
        <f t="shared" si="25"/>
        <v>4</v>
      </c>
      <c r="U885">
        <v>642</v>
      </c>
      <c r="W885" t="s">
        <v>369</v>
      </c>
    </row>
    <row r="886" spans="1:23" hidden="1" x14ac:dyDescent="0.25">
      <c r="A886" s="21">
        <v>45412</v>
      </c>
      <c r="B886" s="21">
        <v>45412</v>
      </c>
      <c r="C886" s="22" t="s">
        <v>779</v>
      </c>
      <c r="D886" s="22" t="s">
        <v>1823</v>
      </c>
      <c r="E886" s="22" t="s">
        <v>1145</v>
      </c>
      <c r="F886" s="22" t="s">
        <v>620</v>
      </c>
      <c r="G886" s="23">
        <v>424000</v>
      </c>
      <c r="H886" s="23">
        <v>0</v>
      </c>
      <c r="I886" s="23">
        <v>0</v>
      </c>
      <c r="J886" s="23">
        <v>550909497</v>
      </c>
      <c r="K886" s="22"/>
      <c r="L886" s="22"/>
      <c r="M886" s="22" t="s">
        <v>621</v>
      </c>
      <c r="N886" s="22"/>
      <c r="O886" s="22"/>
      <c r="P886" s="22" t="s">
        <v>529</v>
      </c>
      <c r="S886" s="32" t="s">
        <v>3131</v>
      </c>
      <c r="T886" s="8">
        <f t="shared" si="25"/>
        <v>4</v>
      </c>
      <c r="U886">
        <v>642</v>
      </c>
      <c r="W886" t="s">
        <v>369</v>
      </c>
    </row>
    <row r="887" spans="1:23" hidden="1" x14ac:dyDescent="0.25">
      <c r="A887" s="21">
        <v>45412</v>
      </c>
      <c r="B887" s="21">
        <v>45412</v>
      </c>
      <c r="C887" s="22" t="s">
        <v>779</v>
      </c>
      <c r="D887" s="22" t="s">
        <v>1824</v>
      </c>
      <c r="E887" s="22" t="s">
        <v>1145</v>
      </c>
      <c r="F887" s="22" t="s">
        <v>620</v>
      </c>
      <c r="G887" s="23">
        <v>230000</v>
      </c>
      <c r="H887" s="23">
        <v>0</v>
      </c>
      <c r="I887" s="23">
        <v>0</v>
      </c>
      <c r="J887" s="23">
        <v>550679497</v>
      </c>
      <c r="K887" s="22"/>
      <c r="L887" s="22"/>
      <c r="M887" s="22" t="s">
        <v>621</v>
      </c>
      <c r="N887" s="22"/>
      <c r="O887" s="22"/>
      <c r="P887" s="22" t="s">
        <v>529</v>
      </c>
      <c r="S887" s="32" t="s">
        <v>3132</v>
      </c>
      <c r="T887" s="8">
        <f t="shared" si="25"/>
        <v>4</v>
      </c>
      <c r="U887">
        <v>642</v>
      </c>
      <c r="W887" t="s">
        <v>369</v>
      </c>
    </row>
    <row r="888" spans="1:23" hidden="1" x14ac:dyDescent="0.25">
      <c r="A888" s="21">
        <v>45412</v>
      </c>
      <c r="B888" s="21">
        <v>45412</v>
      </c>
      <c r="C888" s="22" t="s">
        <v>779</v>
      </c>
      <c r="D888" s="22" t="s">
        <v>1825</v>
      </c>
      <c r="E888" s="22" t="s">
        <v>1145</v>
      </c>
      <c r="F888" s="22" t="s">
        <v>620</v>
      </c>
      <c r="G888" s="23">
        <v>102000</v>
      </c>
      <c r="H888" s="23">
        <v>0</v>
      </c>
      <c r="I888" s="23">
        <v>0</v>
      </c>
      <c r="J888" s="23">
        <v>550577497</v>
      </c>
      <c r="K888" s="22"/>
      <c r="L888" s="22"/>
      <c r="M888" s="22" t="s">
        <v>621</v>
      </c>
      <c r="N888" s="22"/>
      <c r="O888" s="22"/>
      <c r="P888" s="22" t="s">
        <v>529</v>
      </c>
      <c r="S888" s="32" t="s">
        <v>3132</v>
      </c>
      <c r="T888" s="8">
        <f t="shared" si="25"/>
        <v>4</v>
      </c>
      <c r="U888">
        <v>642</v>
      </c>
      <c r="W888" t="s">
        <v>369</v>
      </c>
    </row>
    <row r="889" spans="1:23" hidden="1" x14ac:dyDescent="0.25">
      <c r="A889" s="21">
        <v>45412</v>
      </c>
      <c r="B889" s="21">
        <v>45412</v>
      </c>
      <c r="C889" s="22" t="s">
        <v>782</v>
      </c>
      <c r="D889" s="22" t="s">
        <v>1826</v>
      </c>
      <c r="E889" s="22" t="s">
        <v>1145</v>
      </c>
      <c r="F889" s="22" t="s">
        <v>603</v>
      </c>
      <c r="G889" s="23">
        <v>128649282</v>
      </c>
      <c r="H889" s="23">
        <v>0</v>
      </c>
      <c r="I889" s="23">
        <v>0</v>
      </c>
      <c r="J889" s="23">
        <v>421928215</v>
      </c>
      <c r="K889" s="22"/>
      <c r="L889" s="22"/>
      <c r="M889" s="22" t="s">
        <v>1299</v>
      </c>
      <c r="N889" s="22"/>
      <c r="O889" s="22"/>
      <c r="P889" s="22" t="s">
        <v>529</v>
      </c>
      <c r="S889" s="32" t="s">
        <v>3132</v>
      </c>
      <c r="T889" s="8">
        <f t="shared" si="25"/>
        <v>4</v>
      </c>
      <c r="U889">
        <v>642</v>
      </c>
      <c r="W889" t="s">
        <v>369</v>
      </c>
    </row>
    <row r="890" spans="1:23" hidden="1" x14ac:dyDescent="0.25">
      <c r="A890" s="21">
        <v>45412</v>
      </c>
      <c r="B890" s="21">
        <v>45412</v>
      </c>
      <c r="C890" s="22" t="s">
        <v>782</v>
      </c>
      <c r="D890" s="22" t="s">
        <v>1827</v>
      </c>
      <c r="E890" s="22" t="s">
        <v>1145</v>
      </c>
      <c r="F890" s="22" t="s">
        <v>603</v>
      </c>
      <c r="G890" s="23">
        <v>35833100</v>
      </c>
      <c r="H890" s="23">
        <v>0</v>
      </c>
      <c r="I890" s="23">
        <v>0</v>
      </c>
      <c r="J890" s="23">
        <v>386095115</v>
      </c>
      <c r="K890" s="22"/>
      <c r="L890" s="22"/>
      <c r="M890" s="22" t="s">
        <v>1301</v>
      </c>
      <c r="N890" s="22"/>
      <c r="O890" s="22"/>
      <c r="P890" s="22" t="s">
        <v>529</v>
      </c>
      <c r="S890" s="32" t="s">
        <v>3132</v>
      </c>
      <c r="T890" s="8">
        <f t="shared" si="25"/>
        <v>4</v>
      </c>
      <c r="U890">
        <v>642</v>
      </c>
      <c r="W890" t="s">
        <v>369</v>
      </c>
    </row>
    <row r="891" spans="1:23" hidden="1" x14ac:dyDescent="0.25">
      <c r="A891" s="21">
        <v>45412</v>
      </c>
      <c r="B891" s="21">
        <v>45412</v>
      </c>
      <c r="C891" s="22" t="s">
        <v>782</v>
      </c>
      <c r="D891" s="22" t="s">
        <v>1828</v>
      </c>
      <c r="E891" s="22" t="s">
        <v>1145</v>
      </c>
      <c r="F891" s="22" t="s">
        <v>603</v>
      </c>
      <c r="G891" s="23">
        <v>20665000</v>
      </c>
      <c r="H891" s="23">
        <v>0</v>
      </c>
      <c r="I891" s="23">
        <v>0</v>
      </c>
      <c r="J891" s="23">
        <v>365430115</v>
      </c>
      <c r="K891" s="22"/>
      <c r="L891" s="22"/>
      <c r="M891" s="22" t="s">
        <v>1303</v>
      </c>
      <c r="N891" s="22"/>
      <c r="O891" s="22"/>
      <c r="P891" s="22" t="s">
        <v>529</v>
      </c>
      <c r="S891" s="32" t="s">
        <v>3132</v>
      </c>
      <c r="T891" s="8">
        <f t="shared" si="25"/>
        <v>4</v>
      </c>
      <c r="U891">
        <v>642</v>
      </c>
      <c r="W891" t="s">
        <v>369</v>
      </c>
    </row>
    <row r="892" spans="1:23" hidden="1" x14ac:dyDescent="0.25">
      <c r="A892" s="21">
        <v>45412</v>
      </c>
      <c r="B892" s="21">
        <v>45412</v>
      </c>
      <c r="C892" s="22" t="s">
        <v>782</v>
      </c>
      <c r="D892" s="22" t="s">
        <v>1829</v>
      </c>
      <c r="E892" s="22" t="s">
        <v>1145</v>
      </c>
      <c r="F892" s="22" t="s">
        <v>603</v>
      </c>
      <c r="G892" s="23">
        <v>55967800</v>
      </c>
      <c r="H892" s="23">
        <v>0</v>
      </c>
      <c r="I892" s="23">
        <v>0</v>
      </c>
      <c r="J892" s="23">
        <v>309462315</v>
      </c>
      <c r="K892" s="22"/>
      <c r="L892" s="22"/>
      <c r="M892" s="22" t="s">
        <v>1305</v>
      </c>
      <c r="N892" s="22"/>
      <c r="O892" s="22"/>
      <c r="P892" s="22" t="s">
        <v>529</v>
      </c>
      <c r="S892" s="32" t="s">
        <v>3131</v>
      </c>
      <c r="T892" s="8">
        <f t="shared" si="25"/>
        <v>4</v>
      </c>
      <c r="U892">
        <v>642</v>
      </c>
      <c r="W892" t="s">
        <v>369</v>
      </c>
    </row>
    <row r="893" spans="1:23" hidden="1" x14ac:dyDescent="0.25">
      <c r="A893" s="21">
        <v>45412</v>
      </c>
      <c r="B893" s="21">
        <v>45412</v>
      </c>
      <c r="C893" s="22" t="s">
        <v>782</v>
      </c>
      <c r="D893" s="22" t="s">
        <v>1830</v>
      </c>
      <c r="E893" s="22" t="s">
        <v>1145</v>
      </c>
      <c r="F893" s="22" t="s">
        <v>603</v>
      </c>
      <c r="G893" s="23">
        <v>50375000</v>
      </c>
      <c r="H893" s="23">
        <v>0</v>
      </c>
      <c r="I893" s="23">
        <v>0</v>
      </c>
      <c r="J893" s="23">
        <v>259087315</v>
      </c>
      <c r="K893" s="22"/>
      <c r="L893" s="22"/>
      <c r="M893" s="22" t="s">
        <v>1307</v>
      </c>
      <c r="N893" s="22"/>
      <c r="O893" s="22"/>
      <c r="P893" s="22" t="s">
        <v>529</v>
      </c>
      <c r="S893" s="32" t="s">
        <v>3132</v>
      </c>
      <c r="T893" s="8">
        <f t="shared" si="25"/>
        <v>4</v>
      </c>
      <c r="U893">
        <v>642</v>
      </c>
      <c r="W893" t="s">
        <v>369</v>
      </c>
    </row>
    <row r="894" spans="1:23" hidden="1" x14ac:dyDescent="0.25">
      <c r="A894" s="21">
        <v>45412</v>
      </c>
      <c r="B894" s="21">
        <v>45412</v>
      </c>
      <c r="C894" s="22" t="s">
        <v>782</v>
      </c>
      <c r="D894" s="22" t="s">
        <v>1831</v>
      </c>
      <c r="E894" s="22" t="s">
        <v>1145</v>
      </c>
      <c r="F894" s="22" t="s">
        <v>603</v>
      </c>
      <c r="G894" s="23">
        <v>47984800</v>
      </c>
      <c r="H894" s="23">
        <v>0</v>
      </c>
      <c r="I894" s="23">
        <v>0</v>
      </c>
      <c r="J894" s="23">
        <v>211102515</v>
      </c>
      <c r="K894" s="22"/>
      <c r="L894" s="22"/>
      <c r="M894" s="22" t="s">
        <v>1309</v>
      </c>
      <c r="N894" s="22"/>
      <c r="O894" s="22"/>
      <c r="P894" s="22" t="s">
        <v>529</v>
      </c>
      <c r="S894" s="32" t="s">
        <v>3132</v>
      </c>
      <c r="T894" s="8">
        <f t="shared" si="25"/>
        <v>4</v>
      </c>
      <c r="U894">
        <v>642</v>
      </c>
      <c r="W894" t="s">
        <v>369</v>
      </c>
    </row>
    <row r="895" spans="1:23" hidden="1" x14ac:dyDescent="0.25">
      <c r="A895" s="21">
        <v>45412</v>
      </c>
      <c r="B895" s="21">
        <v>45412</v>
      </c>
      <c r="C895" s="22" t="s">
        <v>786</v>
      </c>
      <c r="D895" s="22" t="s">
        <v>1832</v>
      </c>
      <c r="E895" s="22" t="s">
        <v>1145</v>
      </c>
      <c r="F895" s="22" t="s">
        <v>610</v>
      </c>
      <c r="G895" s="23">
        <v>6125000</v>
      </c>
      <c r="H895" s="23">
        <v>0</v>
      </c>
      <c r="I895" s="23">
        <v>0</v>
      </c>
      <c r="J895" s="23">
        <v>204977515</v>
      </c>
      <c r="K895" s="22"/>
      <c r="L895" s="22"/>
      <c r="M895" s="22" t="s">
        <v>1299</v>
      </c>
      <c r="N895" s="22"/>
      <c r="O895" s="22"/>
      <c r="P895" s="22" t="s">
        <v>529</v>
      </c>
      <c r="S895" s="32" t="s">
        <v>3132</v>
      </c>
      <c r="T895" s="8">
        <f t="shared" si="25"/>
        <v>4</v>
      </c>
      <c r="U895">
        <v>642</v>
      </c>
      <c r="W895" t="s">
        <v>369</v>
      </c>
    </row>
    <row r="896" spans="1:23" hidden="1" x14ac:dyDescent="0.25">
      <c r="A896" s="21">
        <v>45412</v>
      </c>
      <c r="B896" s="21">
        <v>45412</v>
      </c>
      <c r="C896" s="22" t="s">
        <v>786</v>
      </c>
      <c r="D896" s="22" t="s">
        <v>1833</v>
      </c>
      <c r="E896" s="22" t="s">
        <v>1145</v>
      </c>
      <c r="F896" s="22" t="s">
        <v>612</v>
      </c>
      <c r="G896" s="23">
        <v>1050000</v>
      </c>
      <c r="H896" s="23">
        <v>0</v>
      </c>
      <c r="I896" s="23">
        <v>0</v>
      </c>
      <c r="J896" s="23">
        <v>203927515</v>
      </c>
      <c r="K896" s="22"/>
      <c r="L896" s="22"/>
      <c r="M896" s="22" t="s">
        <v>1299</v>
      </c>
      <c r="N896" s="22"/>
      <c r="O896" s="22"/>
      <c r="P896" s="22" t="s">
        <v>529</v>
      </c>
      <c r="S896" s="32" t="s">
        <v>3132</v>
      </c>
      <c r="T896" s="8">
        <f t="shared" si="25"/>
        <v>4</v>
      </c>
      <c r="U896">
        <v>642</v>
      </c>
      <c r="W896" t="s">
        <v>369</v>
      </c>
    </row>
    <row r="897" spans="1:23" hidden="1" x14ac:dyDescent="0.25">
      <c r="A897" s="21">
        <v>45412</v>
      </c>
      <c r="B897" s="21">
        <v>45412</v>
      </c>
      <c r="C897" s="22" t="s">
        <v>786</v>
      </c>
      <c r="D897" s="22" t="s">
        <v>1834</v>
      </c>
      <c r="E897" s="22" t="s">
        <v>1145</v>
      </c>
      <c r="F897" s="22" t="s">
        <v>614</v>
      </c>
      <c r="G897" s="23">
        <v>350000</v>
      </c>
      <c r="H897" s="23">
        <v>0</v>
      </c>
      <c r="I897" s="23">
        <v>0</v>
      </c>
      <c r="J897" s="23">
        <v>203577515</v>
      </c>
      <c r="K897" s="22"/>
      <c r="L897" s="22"/>
      <c r="M897" s="22" t="s">
        <v>1299</v>
      </c>
      <c r="N897" s="22"/>
      <c r="O897" s="22"/>
      <c r="P897" s="22" t="s">
        <v>529</v>
      </c>
      <c r="S897" s="32" t="s">
        <v>3132</v>
      </c>
      <c r="T897" s="8">
        <f t="shared" si="25"/>
        <v>4</v>
      </c>
      <c r="U897">
        <v>642</v>
      </c>
      <c r="W897" t="s">
        <v>369</v>
      </c>
    </row>
    <row r="898" spans="1:23" hidden="1" x14ac:dyDescent="0.25">
      <c r="A898" s="21">
        <v>45412</v>
      </c>
      <c r="B898" s="21">
        <v>45412</v>
      </c>
      <c r="C898" s="22" t="s">
        <v>786</v>
      </c>
      <c r="D898" s="22" t="s">
        <v>1835</v>
      </c>
      <c r="E898" s="22" t="s">
        <v>1145</v>
      </c>
      <c r="F898" s="22" t="s">
        <v>610</v>
      </c>
      <c r="G898" s="23">
        <v>1855000</v>
      </c>
      <c r="H898" s="23">
        <v>0</v>
      </c>
      <c r="I898" s="23">
        <v>0</v>
      </c>
      <c r="J898" s="23">
        <v>201722515</v>
      </c>
      <c r="K898" s="22"/>
      <c r="L898" s="22"/>
      <c r="M898" s="22" t="s">
        <v>1301</v>
      </c>
      <c r="N898" s="22"/>
      <c r="O898" s="22"/>
      <c r="P898" s="22" t="s">
        <v>529</v>
      </c>
      <c r="S898" s="32" t="s">
        <v>3132</v>
      </c>
      <c r="T898" s="8">
        <f t="shared" si="25"/>
        <v>4</v>
      </c>
      <c r="U898">
        <v>642</v>
      </c>
      <c r="W898" t="s">
        <v>369</v>
      </c>
    </row>
    <row r="899" spans="1:23" hidden="1" x14ac:dyDescent="0.25">
      <c r="A899" s="21">
        <v>45412</v>
      </c>
      <c r="B899" s="21">
        <v>45412</v>
      </c>
      <c r="C899" s="22" t="s">
        <v>786</v>
      </c>
      <c r="D899" s="22" t="s">
        <v>1836</v>
      </c>
      <c r="E899" s="22" t="s">
        <v>1145</v>
      </c>
      <c r="F899" s="22" t="s">
        <v>612</v>
      </c>
      <c r="G899" s="23">
        <v>318000</v>
      </c>
      <c r="H899" s="23">
        <v>0</v>
      </c>
      <c r="I899" s="23">
        <v>0</v>
      </c>
      <c r="J899" s="23">
        <v>201404515</v>
      </c>
      <c r="K899" s="22"/>
      <c r="L899" s="22"/>
      <c r="M899" s="22" t="s">
        <v>1301</v>
      </c>
      <c r="N899" s="22"/>
      <c r="O899" s="22"/>
      <c r="P899" s="22" t="s">
        <v>529</v>
      </c>
      <c r="S899" s="32" t="s">
        <v>3132</v>
      </c>
      <c r="T899" s="8">
        <f t="shared" si="25"/>
        <v>4</v>
      </c>
      <c r="U899">
        <v>642</v>
      </c>
      <c r="W899" t="s">
        <v>369</v>
      </c>
    </row>
    <row r="900" spans="1:23" hidden="1" x14ac:dyDescent="0.25">
      <c r="A900" s="21">
        <v>45412</v>
      </c>
      <c r="B900" s="21">
        <v>45412</v>
      </c>
      <c r="C900" s="22" t="s">
        <v>786</v>
      </c>
      <c r="D900" s="22" t="s">
        <v>1837</v>
      </c>
      <c r="E900" s="22" t="s">
        <v>1145</v>
      </c>
      <c r="F900" s="22" t="s">
        <v>614</v>
      </c>
      <c r="G900" s="23">
        <v>106000</v>
      </c>
      <c r="H900" s="23">
        <v>0</v>
      </c>
      <c r="I900" s="23">
        <v>0</v>
      </c>
      <c r="J900" s="23">
        <v>201298515</v>
      </c>
      <c r="K900" s="22"/>
      <c r="L900" s="22"/>
      <c r="M900" s="22" t="s">
        <v>1301</v>
      </c>
      <c r="N900" s="22"/>
      <c r="O900" s="22"/>
      <c r="P900" s="22" t="s">
        <v>529</v>
      </c>
      <c r="S900" s="32" t="s">
        <v>3132</v>
      </c>
      <c r="T900" s="8">
        <f t="shared" si="25"/>
        <v>4</v>
      </c>
      <c r="U900">
        <v>642</v>
      </c>
      <c r="W900" t="s">
        <v>369</v>
      </c>
    </row>
    <row r="901" spans="1:23" hidden="1" x14ac:dyDescent="0.25">
      <c r="A901" s="21">
        <v>45412</v>
      </c>
      <c r="B901" s="21">
        <v>45412</v>
      </c>
      <c r="C901" s="22" t="s">
        <v>786</v>
      </c>
      <c r="D901" s="22" t="s">
        <v>1838</v>
      </c>
      <c r="E901" s="22" t="s">
        <v>1145</v>
      </c>
      <c r="F901" s="22" t="s">
        <v>610</v>
      </c>
      <c r="G901" s="23">
        <v>892500</v>
      </c>
      <c r="H901" s="23">
        <v>0</v>
      </c>
      <c r="I901" s="23">
        <v>0</v>
      </c>
      <c r="J901" s="23">
        <v>200406015</v>
      </c>
      <c r="K901" s="22"/>
      <c r="L901" s="22"/>
      <c r="M901" s="22" t="s">
        <v>1303</v>
      </c>
      <c r="N901" s="22"/>
      <c r="O901" s="22"/>
      <c r="P901" s="22" t="s">
        <v>529</v>
      </c>
      <c r="S901" s="32" t="s">
        <v>3132</v>
      </c>
      <c r="T901" s="8">
        <f t="shared" ref="T901:T964" si="26">+MONTH(A901)</f>
        <v>4</v>
      </c>
      <c r="U901">
        <v>642</v>
      </c>
      <c r="W901" t="s">
        <v>369</v>
      </c>
    </row>
    <row r="902" spans="1:23" hidden="1" x14ac:dyDescent="0.25">
      <c r="A902" s="21">
        <v>45412</v>
      </c>
      <c r="B902" s="21">
        <v>45412</v>
      </c>
      <c r="C902" s="22" t="s">
        <v>786</v>
      </c>
      <c r="D902" s="22" t="s">
        <v>1839</v>
      </c>
      <c r="E902" s="22" t="s">
        <v>1145</v>
      </c>
      <c r="F902" s="22" t="s">
        <v>612</v>
      </c>
      <c r="G902" s="23">
        <v>153000</v>
      </c>
      <c r="H902" s="23">
        <v>0</v>
      </c>
      <c r="I902" s="23">
        <v>0</v>
      </c>
      <c r="J902" s="23">
        <v>200253015</v>
      </c>
      <c r="K902" s="22"/>
      <c r="L902" s="22"/>
      <c r="M902" s="22" t="s">
        <v>1303</v>
      </c>
      <c r="N902" s="22"/>
      <c r="O902" s="22"/>
      <c r="P902" s="22" t="s">
        <v>529</v>
      </c>
      <c r="S902" s="32" t="s">
        <v>3132</v>
      </c>
      <c r="T902" s="8">
        <f t="shared" si="26"/>
        <v>4</v>
      </c>
      <c r="U902">
        <v>642</v>
      </c>
      <c r="W902" t="s">
        <v>369</v>
      </c>
    </row>
    <row r="903" spans="1:23" hidden="1" x14ac:dyDescent="0.25">
      <c r="A903" s="21">
        <v>45412</v>
      </c>
      <c r="B903" s="21">
        <v>45412</v>
      </c>
      <c r="C903" s="22" t="s">
        <v>786</v>
      </c>
      <c r="D903" s="22" t="s">
        <v>1840</v>
      </c>
      <c r="E903" s="22" t="s">
        <v>1145</v>
      </c>
      <c r="F903" s="22" t="s">
        <v>614</v>
      </c>
      <c r="G903" s="23">
        <v>51000</v>
      </c>
      <c r="H903" s="23">
        <v>0</v>
      </c>
      <c r="I903" s="23">
        <v>0</v>
      </c>
      <c r="J903" s="23">
        <v>200202015</v>
      </c>
      <c r="K903" s="22"/>
      <c r="L903" s="22"/>
      <c r="M903" s="22" t="s">
        <v>1303</v>
      </c>
      <c r="N903" s="22"/>
      <c r="O903" s="22"/>
      <c r="P903" s="22" t="s">
        <v>529</v>
      </c>
      <c r="S903" s="32" t="s">
        <v>3132</v>
      </c>
      <c r="T903" s="8">
        <f t="shared" si="26"/>
        <v>4</v>
      </c>
      <c r="U903">
        <v>642</v>
      </c>
      <c r="W903" t="s">
        <v>369</v>
      </c>
    </row>
    <row r="904" spans="1:23" hidden="1" x14ac:dyDescent="0.25">
      <c r="A904" s="21">
        <v>45412</v>
      </c>
      <c r="B904" s="21">
        <v>45412</v>
      </c>
      <c r="C904" s="22" t="s">
        <v>786</v>
      </c>
      <c r="D904" s="22" t="s">
        <v>1841</v>
      </c>
      <c r="E904" s="22" t="s">
        <v>1145</v>
      </c>
      <c r="F904" s="22" t="s">
        <v>610</v>
      </c>
      <c r="G904" s="23">
        <v>3710000</v>
      </c>
      <c r="H904" s="23">
        <v>0</v>
      </c>
      <c r="I904" s="23">
        <v>0</v>
      </c>
      <c r="J904" s="23">
        <v>196492015</v>
      </c>
      <c r="K904" s="22"/>
      <c r="L904" s="22"/>
      <c r="M904" s="22" t="s">
        <v>1305</v>
      </c>
      <c r="N904" s="22"/>
      <c r="O904" s="22"/>
      <c r="P904" s="22" t="s">
        <v>529</v>
      </c>
      <c r="S904" s="32" t="s">
        <v>3131</v>
      </c>
      <c r="T904" s="8">
        <f t="shared" si="26"/>
        <v>4</v>
      </c>
      <c r="U904">
        <v>642</v>
      </c>
      <c r="W904" t="s">
        <v>369</v>
      </c>
    </row>
    <row r="905" spans="1:23" hidden="1" x14ac:dyDescent="0.25">
      <c r="A905" s="21">
        <v>45412</v>
      </c>
      <c r="B905" s="21">
        <v>45412</v>
      </c>
      <c r="C905" s="22" t="s">
        <v>786</v>
      </c>
      <c r="D905" s="22" t="s">
        <v>1842</v>
      </c>
      <c r="E905" s="22" t="s">
        <v>1145</v>
      </c>
      <c r="F905" s="22" t="s">
        <v>612</v>
      </c>
      <c r="G905" s="23">
        <v>636000</v>
      </c>
      <c r="H905" s="23">
        <v>0</v>
      </c>
      <c r="I905" s="23">
        <v>0</v>
      </c>
      <c r="J905" s="23">
        <v>195856015</v>
      </c>
      <c r="K905" s="22"/>
      <c r="L905" s="22"/>
      <c r="M905" s="22" t="s">
        <v>1305</v>
      </c>
      <c r="N905" s="22"/>
      <c r="O905" s="22"/>
      <c r="P905" s="22" t="s">
        <v>529</v>
      </c>
      <c r="S905" s="32" t="s">
        <v>3131</v>
      </c>
      <c r="T905" s="8">
        <f t="shared" si="26"/>
        <v>4</v>
      </c>
      <c r="U905">
        <v>642</v>
      </c>
      <c r="W905" t="s">
        <v>369</v>
      </c>
    </row>
    <row r="906" spans="1:23" hidden="1" x14ac:dyDescent="0.25">
      <c r="A906" s="21">
        <v>45412</v>
      </c>
      <c r="B906" s="21">
        <v>45412</v>
      </c>
      <c r="C906" s="22" t="s">
        <v>786</v>
      </c>
      <c r="D906" s="22" t="s">
        <v>1843</v>
      </c>
      <c r="E906" s="22" t="s">
        <v>1145</v>
      </c>
      <c r="F906" s="22" t="s">
        <v>614</v>
      </c>
      <c r="G906" s="23">
        <v>212000</v>
      </c>
      <c r="H906" s="23">
        <v>0</v>
      </c>
      <c r="I906" s="23">
        <v>0</v>
      </c>
      <c r="J906" s="23">
        <v>195644015</v>
      </c>
      <c r="K906" s="22"/>
      <c r="L906" s="22"/>
      <c r="M906" s="22" t="s">
        <v>1305</v>
      </c>
      <c r="N906" s="22"/>
      <c r="O906" s="22"/>
      <c r="P906" s="22" t="s">
        <v>529</v>
      </c>
      <c r="S906" s="32" t="s">
        <v>3131</v>
      </c>
      <c r="T906" s="8">
        <f t="shared" si="26"/>
        <v>4</v>
      </c>
      <c r="U906">
        <v>642</v>
      </c>
      <c r="W906" t="s">
        <v>369</v>
      </c>
    </row>
    <row r="907" spans="1:23" hidden="1" x14ac:dyDescent="0.25">
      <c r="A907" s="21">
        <v>45412</v>
      </c>
      <c r="B907" s="21">
        <v>45412</v>
      </c>
      <c r="C907" s="22" t="s">
        <v>786</v>
      </c>
      <c r="D907" s="22" t="s">
        <v>1844</v>
      </c>
      <c r="E907" s="22" t="s">
        <v>1145</v>
      </c>
      <c r="F907" s="22" t="s">
        <v>610</v>
      </c>
      <c r="G907" s="23">
        <v>2012500</v>
      </c>
      <c r="H907" s="23">
        <v>0</v>
      </c>
      <c r="I907" s="23">
        <v>0</v>
      </c>
      <c r="J907" s="23">
        <v>193631515</v>
      </c>
      <c r="K907" s="22"/>
      <c r="L907" s="22"/>
      <c r="M907" s="22" t="s">
        <v>1307</v>
      </c>
      <c r="N907" s="22"/>
      <c r="O907" s="22"/>
      <c r="P907" s="22" t="s">
        <v>529</v>
      </c>
      <c r="S907" s="32" t="s">
        <v>3132</v>
      </c>
      <c r="T907" s="8">
        <f t="shared" si="26"/>
        <v>4</v>
      </c>
      <c r="U907">
        <v>642</v>
      </c>
      <c r="W907" t="s">
        <v>369</v>
      </c>
    </row>
    <row r="908" spans="1:23" hidden="1" x14ac:dyDescent="0.25">
      <c r="A908" s="21">
        <v>45412</v>
      </c>
      <c r="B908" s="21">
        <v>45412</v>
      </c>
      <c r="C908" s="22" t="s">
        <v>786</v>
      </c>
      <c r="D908" s="22" t="s">
        <v>1845</v>
      </c>
      <c r="E908" s="22" t="s">
        <v>1145</v>
      </c>
      <c r="F908" s="22" t="s">
        <v>612</v>
      </c>
      <c r="G908" s="23">
        <v>345000</v>
      </c>
      <c r="H908" s="23">
        <v>0</v>
      </c>
      <c r="I908" s="23">
        <v>0</v>
      </c>
      <c r="J908" s="23">
        <v>193286515</v>
      </c>
      <c r="K908" s="22"/>
      <c r="L908" s="22"/>
      <c r="M908" s="22" t="s">
        <v>1307</v>
      </c>
      <c r="N908" s="22"/>
      <c r="O908" s="22"/>
      <c r="P908" s="22" t="s">
        <v>529</v>
      </c>
      <c r="S908" s="32" t="s">
        <v>3132</v>
      </c>
      <c r="T908" s="8">
        <f t="shared" si="26"/>
        <v>4</v>
      </c>
      <c r="U908">
        <v>642</v>
      </c>
      <c r="W908" t="s">
        <v>369</v>
      </c>
    </row>
    <row r="909" spans="1:23" hidden="1" x14ac:dyDescent="0.25">
      <c r="A909" s="21">
        <v>45412</v>
      </c>
      <c r="B909" s="21">
        <v>45412</v>
      </c>
      <c r="C909" s="22" t="s">
        <v>786</v>
      </c>
      <c r="D909" s="22" t="s">
        <v>1846</v>
      </c>
      <c r="E909" s="22" t="s">
        <v>1145</v>
      </c>
      <c r="F909" s="22" t="s">
        <v>614</v>
      </c>
      <c r="G909" s="23">
        <v>115000</v>
      </c>
      <c r="H909" s="23">
        <v>0</v>
      </c>
      <c r="I909" s="23">
        <v>0</v>
      </c>
      <c r="J909" s="23">
        <v>193171515</v>
      </c>
      <c r="K909" s="22"/>
      <c r="L909" s="22"/>
      <c r="M909" s="22" t="s">
        <v>1307</v>
      </c>
      <c r="N909" s="22"/>
      <c r="O909" s="22"/>
      <c r="P909" s="22" t="s">
        <v>529</v>
      </c>
      <c r="S909" s="32" t="s">
        <v>3132</v>
      </c>
      <c r="T909" s="8">
        <f t="shared" si="26"/>
        <v>4</v>
      </c>
      <c r="U909">
        <v>642</v>
      </c>
      <c r="W909" t="s">
        <v>369</v>
      </c>
    </row>
    <row r="910" spans="1:23" hidden="1" x14ac:dyDescent="0.25">
      <c r="A910" s="21">
        <v>45412</v>
      </c>
      <c r="B910" s="21">
        <v>45412</v>
      </c>
      <c r="C910" s="22" t="s">
        <v>786</v>
      </c>
      <c r="D910" s="22" t="s">
        <v>1847</v>
      </c>
      <c r="E910" s="22" t="s">
        <v>1145</v>
      </c>
      <c r="F910" s="22" t="s">
        <v>610</v>
      </c>
      <c r="G910" s="23">
        <v>892500</v>
      </c>
      <c r="H910" s="23">
        <v>0</v>
      </c>
      <c r="I910" s="23">
        <v>0</v>
      </c>
      <c r="J910" s="23">
        <v>192279015</v>
      </c>
      <c r="K910" s="22"/>
      <c r="L910" s="22"/>
      <c r="M910" s="22" t="s">
        <v>1309</v>
      </c>
      <c r="N910" s="22"/>
      <c r="O910" s="22"/>
      <c r="P910" s="22" t="s">
        <v>529</v>
      </c>
      <c r="S910" s="32" t="s">
        <v>3132</v>
      </c>
      <c r="T910" s="8">
        <f t="shared" si="26"/>
        <v>4</v>
      </c>
      <c r="U910">
        <v>642</v>
      </c>
      <c r="W910" t="s">
        <v>369</v>
      </c>
    </row>
    <row r="911" spans="1:23" hidden="1" x14ac:dyDescent="0.25">
      <c r="A911" s="21">
        <v>45412</v>
      </c>
      <c r="B911" s="21">
        <v>45412</v>
      </c>
      <c r="C911" s="22" t="s">
        <v>786</v>
      </c>
      <c r="D911" s="22" t="s">
        <v>1848</v>
      </c>
      <c r="E911" s="22" t="s">
        <v>1145</v>
      </c>
      <c r="F911" s="22" t="s">
        <v>612</v>
      </c>
      <c r="G911" s="23">
        <v>153000</v>
      </c>
      <c r="H911" s="23">
        <v>0</v>
      </c>
      <c r="I911" s="23">
        <v>0</v>
      </c>
      <c r="J911" s="23">
        <v>192126015</v>
      </c>
      <c r="K911" s="22"/>
      <c r="L911" s="22"/>
      <c r="M911" s="22" t="s">
        <v>1309</v>
      </c>
      <c r="N911" s="22"/>
      <c r="O911" s="22"/>
      <c r="P911" s="22" t="s">
        <v>529</v>
      </c>
      <c r="S911" s="32" t="s">
        <v>3132</v>
      </c>
      <c r="T911" s="8">
        <f t="shared" si="26"/>
        <v>4</v>
      </c>
      <c r="U911">
        <v>642</v>
      </c>
      <c r="W911" t="s">
        <v>369</v>
      </c>
    </row>
    <row r="912" spans="1:23" hidden="1" x14ac:dyDescent="0.25">
      <c r="A912" s="21">
        <v>45412</v>
      </c>
      <c r="B912" s="21">
        <v>45412</v>
      </c>
      <c r="C912" s="22" t="s">
        <v>786</v>
      </c>
      <c r="D912" s="22" t="s">
        <v>1849</v>
      </c>
      <c r="E912" s="22" t="s">
        <v>1145</v>
      </c>
      <c r="F912" s="22" t="s">
        <v>614</v>
      </c>
      <c r="G912" s="23">
        <v>51000</v>
      </c>
      <c r="H912" s="23">
        <v>0</v>
      </c>
      <c r="I912" s="23">
        <v>0</v>
      </c>
      <c r="J912" s="23">
        <v>192075015</v>
      </c>
      <c r="K912" s="22"/>
      <c r="L912" s="22"/>
      <c r="M912" s="22" t="s">
        <v>1309</v>
      </c>
      <c r="N912" s="22"/>
      <c r="O912" s="22"/>
      <c r="P912" s="22" t="s">
        <v>529</v>
      </c>
      <c r="S912" s="32" t="s">
        <v>3132</v>
      </c>
      <c r="T912" s="8">
        <f t="shared" si="26"/>
        <v>4</v>
      </c>
      <c r="U912">
        <v>642</v>
      </c>
      <c r="W912" t="s">
        <v>369</v>
      </c>
    </row>
    <row r="913" spans="1:23" hidden="1" x14ac:dyDescent="0.25">
      <c r="A913" s="21">
        <v>45412</v>
      </c>
      <c r="B913" s="21">
        <v>45412</v>
      </c>
      <c r="C913" s="22" t="s">
        <v>793</v>
      </c>
      <c r="D913" s="22" t="s">
        <v>794</v>
      </c>
      <c r="E913" s="22" t="s">
        <v>1145</v>
      </c>
      <c r="F913" s="22" t="s">
        <v>625</v>
      </c>
      <c r="G913" s="23">
        <v>176742</v>
      </c>
      <c r="H913" s="23">
        <v>0</v>
      </c>
      <c r="I913" s="23">
        <v>0</v>
      </c>
      <c r="J913" s="23">
        <v>191898273</v>
      </c>
      <c r="K913" s="22"/>
      <c r="L913" s="22"/>
      <c r="M913" s="22" t="s">
        <v>1257</v>
      </c>
      <c r="N913" s="22"/>
      <c r="O913" s="22"/>
      <c r="P913" s="22" t="s">
        <v>1292</v>
      </c>
      <c r="S913" s="8" t="s">
        <v>3127</v>
      </c>
      <c r="T913" s="8">
        <f t="shared" si="26"/>
        <v>4</v>
      </c>
      <c r="U913">
        <v>642</v>
      </c>
      <c r="W913" t="s">
        <v>369</v>
      </c>
    </row>
    <row r="914" spans="1:23" hidden="1" x14ac:dyDescent="0.25">
      <c r="A914" s="21">
        <v>45412</v>
      </c>
      <c r="B914" s="21">
        <v>45412</v>
      </c>
      <c r="C914" s="22" t="s">
        <v>793</v>
      </c>
      <c r="D914" s="22" t="s">
        <v>794</v>
      </c>
      <c r="E914" s="22" t="s">
        <v>1145</v>
      </c>
      <c r="F914" s="22" t="s">
        <v>625</v>
      </c>
      <c r="G914" s="23">
        <v>9666307</v>
      </c>
      <c r="H914" s="23">
        <v>0</v>
      </c>
      <c r="I914" s="23">
        <v>0</v>
      </c>
      <c r="J914" s="23">
        <v>182231966</v>
      </c>
      <c r="K914" s="22"/>
      <c r="L914" s="22"/>
      <c r="M914" s="22" t="s">
        <v>626</v>
      </c>
      <c r="N914" s="22"/>
      <c r="O914" s="22"/>
      <c r="P914" s="22" t="s">
        <v>529</v>
      </c>
      <c r="S914" s="8" t="s">
        <v>3127</v>
      </c>
      <c r="T914" s="8">
        <f t="shared" si="26"/>
        <v>4</v>
      </c>
      <c r="U914">
        <v>642</v>
      </c>
      <c r="W914" t="s">
        <v>369</v>
      </c>
    </row>
    <row r="915" spans="1:23" hidden="1" x14ac:dyDescent="0.25">
      <c r="A915" s="21">
        <v>45412</v>
      </c>
      <c r="B915" s="21">
        <v>45412</v>
      </c>
      <c r="C915" s="22" t="s">
        <v>793</v>
      </c>
      <c r="D915" s="22" t="s">
        <v>794</v>
      </c>
      <c r="E915" s="22" t="s">
        <v>1145</v>
      </c>
      <c r="F915" s="22" t="s">
        <v>625</v>
      </c>
      <c r="G915" s="23">
        <v>3456447</v>
      </c>
      <c r="H915" s="23">
        <v>0</v>
      </c>
      <c r="I915" s="23">
        <v>0</v>
      </c>
      <c r="J915" s="23">
        <v>178775519</v>
      </c>
      <c r="K915" s="22"/>
      <c r="L915" s="22"/>
      <c r="M915" s="22" t="s">
        <v>626</v>
      </c>
      <c r="N915" s="22"/>
      <c r="O915" s="22"/>
      <c r="P915" s="22" t="s">
        <v>558</v>
      </c>
      <c r="S915" s="8" t="s">
        <v>3127</v>
      </c>
      <c r="T915" s="8">
        <f t="shared" si="26"/>
        <v>4</v>
      </c>
      <c r="U915">
        <v>642</v>
      </c>
      <c r="W915" t="s">
        <v>369</v>
      </c>
    </row>
    <row r="916" spans="1:23" hidden="1" x14ac:dyDescent="0.25">
      <c r="A916" s="21">
        <v>45412</v>
      </c>
      <c r="B916" s="21">
        <v>45412</v>
      </c>
      <c r="C916" s="22" t="s">
        <v>793</v>
      </c>
      <c r="D916" s="22" t="s">
        <v>794</v>
      </c>
      <c r="E916" s="22" t="s">
        <v>1145</v>
      </c>
      <c r="F916" s="22" t="s">
        <v>625</v>
      </c>
      <c r="G916" s="23">
        <v>16393369</v>
      </c>
      <c r="H916" s="23">
        <v>0</v>
      </c>
      <c r="I916" s="23">
        <v>0</v>
      </c>
      <c r="J916" s="23">
        <v>162382150</v>
      </c>
      <c r="K916" s="22"/>
      <c r="L916" s="22"/>
      <c r="M916" s="22" t="s">
        <v>626</v>
      </c>
      <c r="N916" s="22"/>
      <c r="O916" s="22"/>
      <c r="P916" s="22" t="s">
        <v>607</v>
      </c>
      <c r="S916" s="8" t="s">
        <v>3127</v>
      </c>
      <c r="T916" s="8">
        <f t="shared" si="26"/>
        <v>4</v>
      </c>
      <c r="U916">
        <v>642</v>
      </c>
      <c r="W916" t="s">
        <v>369</v>
      </c>
    </row>
    <row r="917" spans="1:23" hidden="1" x14ac:dyDescent="0.25">
      <c r="A917" s="21">
        <v>45412</v>
      </c>
      <c r="B917" s="21">
        <v>45412</v>
      </c>
      <c r="C917" s="22" t="s">
        <v>793</v>
      </c>
      <c r="D917" s="22" t="s">
        <v>794</v>
      </c>
      <c r="E917" s="22" t="s">
        <v>1145</v>
      </c>
      <c r="F917" s="22" t="s">
        <v>625</v>
      </c>
      <c r="G917" s="23">
        <v>505682</v>
      </c>
      <c r="H917" s="23">
        <v>0</v>
      </c>
      <c r="I917" s="23">
        <v>0</v>
      </c>
      <c r="J917" s="23">
        <v>161876468</v>
      </c>
      <c r="K917" s="22"/>
      <c r="L917" s="22"/>
      <c r="M917" s="22" t="s">
        <v>626</v>
      </c>
      <c r="N917" s="22"/>
      <c r="O917" s="22"/>
      <c r="P917" s="22" t="s">
        <v>1335</v>
      </c>
      <c r="S917" s="8" t="s">
        <v>3127</v>
      </c>
      <c r="T917" s="8">
        <f t="shared" si="26"/>
        <v>4</v>
      </c>
      <c r="U917">
        <v>642</v>
      </c>
      <c r="W917" t="s">
        <v>369</v>
      </c>
    </row>
    <row r="918" spans="1:23" hidden="1" x14ac:dyDescent="0.25">
      <c r="A918" s="21">
        <v>45412</v>
      </c>
      <c r="B918" s="21">
        <v>45412</v>
      </c>
      <c r="C918" s="22" t="s">
        <v>793</v>
      </c>
      <c r="D918" s="22" t="s">
        <v>794</v>
      </c>
      <c r="E918" s="22" t="s">
        <v>1145</v>
      </c>
      <c r="F918" s="22" t="s">
        <v>625</v>
      </c>
      <c r="G918" s="23">
        <v>1560606</v>
      </c>
      <c r="H918" s="23">
        <v>0</v>
      </c>
      <c r="I918" s="23">
        <v>0</v>
      </c>
      <c r="J918" s="23">
        <v>160315862</v>
      </c>
      <c r="K918" s="22"/>
      <c r="L918" s="22"/>
      <c r="M918" s="22" t="s">
        <v>626</v>
      </c>
      <c r="N918" s="22"/>
      <c r="O918" s="22"/>
      <c r="P918" s="22" t="s">
        <v>1336</v>
      </c>
      <c r="S918" s="8" t="s">
        <v>3127</v>
      </c>
      <c r="T918" s="8">
        <f t="shared" si="26"/>
        <v>4</v>
      </c>
      <c r="U918">
        <v>642</v>
      </c>
      <c r="W918" t="s">
        <v>369</v>
      </c>
    </row>
    <row r="919" spans="1:23" hidden="1" x14ac:dyDescent="0.25">
      <c r="A919" s="21">
        <v>45412</v>
      </c>
      <c r="B919" s="21">
        <v>45412</v>
      </c>
      <c r="C919" s="22" t="s">
        <v>793</v>
      </c>
      <c r="D919" s="22" t="s">
        <v>794</v>
      </c>
      <c r="E919" s="22" t="s">
        <v>1145</v>
      </c>
      <c r="F919" s="22" t="s">
        <v>625</v>
      </c>
      <c r="G919" s="23">
        <v>4011325</v>
      </c>
      <c r="H919" s="23">
        <v>0</v>
      </c>
      <c r="I919" s="23">
        <v>0</v>
      </c>
      <c r="J919" s="23">
        <v>156304537</v>
      </c>
      <c r="K919" s="22"/>
      <c r="L919" s="22"/>
      <c r="M919" s="22" t="s">
        <v>626</v>
      </c>
      <c r="N919" s="22"/>
      <c r="O919" s="22"/>
      <c r="P919" s="22" t="s">
        <v>1337</v>
      </c>
      <c r="S919" s="8" t="s">
        <v>3127</v>
      </c>
      <c r="T919" s="8">
        <f t="shared" si="26"/>
        <v>4</v>
      </c>
      <c r="U919">
        <v>642</v>
      </c>
      <c r="W919" t="s">
        <v>369</v>
      </c>
    </row>
    <row r="920" spans="1:23" hidden="1" x14ac:dyDescent="0.25">
      <c r="A920" s="21">
        <v>45412</v>
      </c>
      <c r="B920" s="21">
        <v>45412</v>
      </c>
      <c r="C920" s="22" t="s">
        <v>793</v>
      </c>
      <c r="D920" s="22" t="s">
        <v>794</v>
      </c>
      <c r="E920" s="22" t="s">
        <v>1145</v>
      </c>
      <c r="F920" s="22" t="s">
        <v>625</v>
      </c>
      <c r="G920" s="23">
        <v>3382186</v>
      </c>
      <c r="H920" s="23">
        <v>0</v>
      </c>
      <c r="I920" s="23">
        <v>0</v>
      </c>
      <c r="J920" s="23">
        <v>152922351</v>
      </c>
      <c r="K920" s="22"/>
      <c r="L920" s="22"/>
      <c r="M920" s="22" t="s">
        <v>1338</v>
      </c>
      <c r="N920" s="22"/>
      <c r="O920" s="22"/>
      <c r="P920" s="22" t="s">
        <v>529</v>
      </c>
      <c r="S920" s="8" t="s">
        <v>3127</v>
      </c>
      <c r="T920" s="8">
        <f t="shared" si="26"/>
        <v>4</v>
      </c>
      <c r="U920">
        <v>642</v>
      </c>
      <c r="W920" t="s">
        <v>369</v>
      </c>
    </row>
    <row r="921" spans="1:23" hidden="1" x14ac:dyDescent="0.25">
      <c r="A921" s="21">
        <v>45412</v>
      </c>
      <c r="B921" s="21">
        <v>45412</v>
      </c>
      <c r="C921" s="22" t="s">
        <v>793</v>
      </c>
      <c r="D921" s="22" t="s">
        <v>794</v>
      </c>
      <c r="E921" s="22" t="s">
        <v>1145</v>
      </c>
      <c r="F921" s="22" t="s">
        <v>625</v>
      </c>
      <c r="G921" s="23">
        <v>216389</v>
      </c>
      <c r="H921" s="23">
        <v>0</v>
      </c>
      <c r="I921" s="23">
        <v>0</v>
      </c>
      <c r="J921" s="23">
        <v>152705962</v>
      </c>
      <c r="K921" s="22"/>
      <c r="L921" s="22"/>
      <c r="M921" s="22" t="s">
        <v>626</v>
      </c>
      <c r="N921" s="22"/>
      <c r="O921" s="22"/>
      <c r="P921" s="22" t="s">
        <v>824</v>
      </c>
      <c r="S921" s="8" t="s">
        <v>3127</v>
      </c>
      <c r="T921" s="8">
        <f t="shared" si="26"/>
        <v>4</v>
      </c>
      <c r="U921">
        <v>642</v>
      </c>
      <c r="W921" t="s">
        <v>369</v>
      </c>
    </row>
    <row r="922" spans="1:23" hidden="1" x14ac:dyDescent="0.25">
      <c r="A922" s="21">
        <v>45412</v>
      </c>
      <c r="B922" s="21">
        <v>45412</v>
      </c>
      <c r="C922" s="22" t="s">
        <v>793</v>
      </c>
      <c r="D922" s="22" t="s">
        <v>794</v>
      </c>
      <c r="E922" s="22" t="s">
        <v>1145</v>
      </c>
      <c r="F922" s="22" t="s">
        <v>625</v>
      </c>
      <c r="G922" s="23">
        <v>5040538</v>
      </c>
      <c r="H922" s="23">
        <v>0</v>
      </c>
      <c r="I922" s="23">
        <v>0</v>
      </c>
      <c r="J922" s="23">
        <v>147665424</v>
      </c>
      <c r="K922" s="22"/>
      <c r="L922" s="22"/>
      <c r="M922" s="22" t="s">
        <v>626</v>
      </c>
      <c r="N922" s="22"/>
      <c r="O922" s="22"/>
      <c r="P922" s="22" t="s">
        <v>809</v>
      </c>
      <c r="S922" s="8" t="s">
        <v>3127</v>
      </c>
      <c r="T922" s="8">
        <f t="shared" si="26"/>
        <v>4</v>
      </c>
      <c r="U922">
        <v>642</v>
      </c>
      <c r="W922" t="s">
        <v>369</v>
      </c>
    </row>
    <row r="923" spans="1:23" hidden="1" x14ac:dyDescent="0.25">
      <c r="A923" s="21">
        <v>45412</v>
      </c>
      <c r="B923" s="21">
        <v>45412</v>
      </c>
      <c r="C923" s="22" t="s">
        <v>793</v>
      </c>
      <c r="D923" s="22" t="s">
        <v>794</v>
      </c>
      <c r="E923" s="22" t="s">
        <v>1145</v>
      </c>
      <c r="F923" s="22" t="s">
        <v>625</v>
      </c>
      <c r="G923" s="23">
        <v>829545</v>
      </c>
      <c r="H923" s="23">
        <v>0</v>
      </c>
      <c r="I923" s="23">
        <v>0</v>
      </c>
      <c r="J923" s="23">
        <v>146835879</v>
      </c>
      <c r="K923" s="22"/>
      <c r="L923" s="22"/>
      <c r="M923" s="22" t="s">
        <v>626</v>
      </c>
      <c r="N923" s="22"/>
      <c r="O923" s="22"/>
      <c r="P923" s="22" t="s">
        <v>1018</v>
      </c>
      <c r="S923" s="8" t="s">
        <v>3127</v>
      </c>
      <c r="T923" s="8">
        <f t="shared" si="26"/>
        <v>4</v>
      </c>
      <c r="U923">
        <v>642</v>
      </c>
      <c r="W923" t="s">
        <v>369</v>
      </c>
    </row>
    <row r="924" spans="1:23" hidden="1" x14ac:dyDescent="0.25">
      <c r="A924" s="21">
        <v>45412</v>
      </c>
      <c r="B924" s="21">
        <v>45412</v>
      </c>
      <c r="C924" s="22" t="s">
        <v>793</v>
      </c>
      <c r="D924" s="22" t="s">
        <v>794</v>
      </c>
      <c r="E924" s="22" t="s">
        <v>1145</v>
      </c>
      <c r="F924" s="22" t="s">
        <v>625</v>
      </c>
      <c r="G924" s="23">
        <v>795202</v>
      </c>
      <c r="H924" s="23">
        <v>0</v>
      </c>
      <c r="I924" s="23">
        <v>0</v>
      </c>
      <c r="J924" s="23">
        <v>146040677</v>
      </c>
      <c r="K924" s="22"/>
      <c r="L924" s="22"/>
      <c r="M924" s="22" t="s">
        <v>626</v>
      </c>
      <c r="N924" s="22"/>
      <c r="O924" s="22"/>
      <c r="P924" s="22" t="s">
        <v>1292</v>
      </c>
      <c r="S924" s="8" t="s">
        <v>3127</v>
      </c>
      <c r="T924" s="8">
        <f t="shared" si="26"/>
        <v>4</v>
      </c>
      <c r="U924">
        <v>642</v>
      </c>
      <c r="W924" t="s">
        <v>369</v>
      </c>
    </row>
    <row r="925" spans="1:23" hidden="1" x14ac:dyDescent="0.25">
      <c r="A925" s="21">
        <v>45412</v>
      </c>
      <c r="B925" s="21">
        <v>45412</v>
      </c>
      <c r="C925" s="22" t="s">
        <v>793</v>
      </c>
      <c r="D925" s="22" t="s">
        <v>794</v>
      </c>
      <c r="E925" s="22" t="s">
        <v>1145</v>
      </c>
      <c r="F925" s="22" t="s">
        <v>625</v>
      </c>
      <c r="G925" s="23">
        <v>559832</v>
      </c>
      <c r="H925" s="23">
        <v>0</v>
      </c>
      <c r="I925" s="23">
        <v>0</v>
      </c>
      <c r="J925" s="23">
        <v>145480845</v>
      </c>
      <c r="K925" s="22"/>
      <c r="L925" s="22"/>
      <c r="M925" s="22" t="s">
        <v>626</v>
      </c>
      <c r="N925" s="22"/>
      <c r="O925" s="22"/>
      <c r="P925" s="22" t="s">
        <v>1211</v>
      </c>
      <c r="S925" s="8" t="s">
        <v>3127</v>
      </c>
      <c r="T925" s="8">
        <f t="shared" si="26"/>
        <v>4</v>
      </c>
      <c r="U925">
        <v>642</v>
      </c>
      <c r="W925" t="s">
        <v>369</v>
      </c>
    </row>
    <row r="926" spans="1:23" hidden="1" x14ac:dyDescent="0.25">
      <c r="A926" s="21">
        <v>45412</v>
      </c>
      <c r="B926" s="21">
        <v>45412</v>
      </c>
      <c r="C926" s="22" t="s">
        <v>793</v>
      </c>
      <c r="D926" s="22" t="s">
        <v>794</v>
      </c>
      <c r="E926" s="22" t="s">
        <v>1145</v>
      </c>
      <c r="F926" s="22" t="s">
        <v>625</v>
      </c>
      <c r="G926" s="23">
        <v>6914905</v>
      </c>
      <c r="H926" s="23">
        <v>0</v>
      </c>
      <c r="I926" s="23">
        <v>0</v>
      </c>
      <c r="J926" s="23">
        <v>138565940</v>
      </c>
      <c r="K926" s="22"/>
      <c r="L926" s="22"/>
      <c r="M926" s="22" t="s">
        <v>626</v>
      </c>
      <c r="N926" s="22"/>
      <c r="O926" s="22"/>
      <c r="P926" s="22" t="s">
        <v>1339</v>
      </c>
      <c r="S926" s="8" t="s">
        <v>3127</v>
      </c>
      <c r="T926" s="8">
        <f t="shared" si="26"/>
        <v>4</v>
      </c>
      <c r="U926">
        <v>642</v>
      </c>
      <c r="W926" t="s">
        <v>369</v>
      </c>
    </row>
    <row r="927" spans="1:23" hidden="1" x14ac:dyDescent="0.25">
      <c r="A927" s="21">
        <v>45412</v>
      </c>
      <c r="B927" s="21">
        <v>45412</v>
      </c>
      <c r="C927" s="22" t="s">
        <v>793</v>
      </c>
      <c r="D927" s="22" t="s">
        <v>794</v>
      </c>
      <c r="E927" s="22" t="s">
        <v>1145</v>
      </c>
      <c r="F927" s="22" t="s">
        <v>625</v>
      </c>
      <c r="G927" s="23">
        <v>715061</v>
      </c>
      <c r="H927" s="23">
        <v>0</v>
      </c>
      <c r="I927" s="23">
        <v>0</v>
      </c>
      <c r="J927" s="23">
        <v>137850879</v>
      </c>
      <c r="K927" s="22"/>
      <c r="L927" s="22"/>
      <c r="M927" s="22" t="s">
        <v>626</v>
      </c>
      <c r="N927" s="22"/>
      <c r="O927" s="22"/>
      <c r="P927" s="22" t="s">
        <v>627</v>
      </c>
      <c r="S927" s="8" t="s">
        <v>3127</v>
      </c>
      <c r="T927" s="8">
        <f t="shared" si="26"/>
        <v>4</v>
      </c>
      <c r="U927">
        <v>642</v>
      </c>
      <c r="W927" t="s">
        <v>369</v>
      </c>
    </row>
    <row r="928" spans="1:23" hidden="1" x14ac:dyDescent="0.25">
      <c r="A928" s="21">
        <v>45412</v>
      </c>
      <c r="B928" s="21">
        <v>45412</v>
      </c>
      <c r="C928" s="22" t="s">
        <v>793</v>
      </c>
      <c r="D928" s="22" t="s">
        <v>794</v>
      </c>
      <c r="E928" s="22" t="s">
        <v>1145</v>
      </c>
      <c r="F928" s="22" t="s">
        <v>625</v>
      </c>
      <c r="G928" s="23">
        <v>14773</v>
      </c>
      <c r="H928" s="23">
        <v>0</v>
      </c>
      <c r="I928" s="23">
        <v>0</v>
      </c>
      <c r="J928" s="23">
        <v>137836106</v>
      </c>
      <c r="K928" s="22"/>
      <c r="L928" s="22"/>
      <c r="M928" s="22" t="s">
        <v>626</v>
      </c>
      <c r="N928" s="22"/>
      <c r="O928" s="22"/>
      <c r="P928" s="22" t="s">
        <v>1340</v>
      </c>
      <c r="S928" s="8" t="s">
        <v>3127</v>
      </c>
      <c r="T928" s="8">
        <f t="shared" si="26"/>
        <v>4</v>
      </c>
      <c r="U928">
        <v>642</v>
      </c>
      <c r="W928" t="s">
        <v>369</v>
      </c>
    </row>
    <row r="929" spans="1:23" hidden="1" x14ac:dyDescent="0.25">
      <c r="A929" s="21">
        <v>45412</v>
      </c>
      <c r="B929" s="21">
        <v>45412</v>
      </c>
      <c r="C929" s="22" t="s">
        <v>1850</v>
      </c>
      <c r="D929" s="22" t="s">
        <v>1851</v>
      </c>
      <c r="E929" s="22" t="s">
        <v>1145</v>
      </c>
      <c r="F929" s="22" t="s">
        <v>625</v>
      </c>
      <c r="G929" s="23">
        <v>3969444</v>
      </c>
      <c r="H929" s="23">
        <v>0</v>
      </c>
      <c r="I929" s="23">
        <v>0</v>
      </c>
      <c r="J929" s="23">
        <v>133866662</v>
      </c>
      <c r="K929" s="22"/>
      <c r="L929" s="22"/>
      <c r="M929" s="22" t="s">
        <v>1343</v>
      </c>
      <c r="N929" s="22"/>
      <c r="O929" s="22"/>
      <c r="P929" s="22"/>
      <c r="S929" s="8" t="s">
        <v>3127</v>
      </c>
      <c r="T929" s="8">
        <f t="shared" si="26"/>
        <v>4</v>
      </c>
      <c r="U929">
        <v>642</v>
      </c>
      <c r="W929" t="s">
        <v>369</v>
      </c>
    </row>
    <row r="930" spans="1:23" hidden="1" x14ac:dyDescent="0.25">
      <c r="A930" s="21">
        <v>45412</v>
      </c>
      <c r="B930" s="21">
        <v>45412</v>
      </c>
      <c r="C930" s="22" t="s">
        <v>1850</v>
      </c>
      <c r="D930" s="22" t="s">
        <v>1851</v>
      </c>
      <c r="E930" s="22" t="s">
        <v>1145</v>
      </c>
      <c r="F930" s="22" t="s">
        <v>625</v>
      </c>
      <c r="G930" s="23">
        <v>70833</v>
      </c>
      <c r="H930" s="23">
        <v>0</v>
      </c>
      <c r="I930" s="23">
        <v>0</v>
      </c>
      <c r="J930" s="23">
        <v>133795829</v>
      </c>
      <c r="K930" s="22"/>
      <c r="L930" s="22"/>
      <c r="M930" s="22" t="s">
        <v>1216</v>
      </c>
      <c r="N930" s="22"/>
      <c r="O930" s="22"/>
      <c r="P930" s="22"/>
      <c r="S930" s="8" t="s">
        <v>3127</v>
      </c>
      <c r="T930" s="8">
        <f t="shared" si="26"/>
        <v>4</v>
      </c>
      <c r="U930">
        <v>642</v>
      </c>
      <c r="W930" t="s">
        <v>369</v>
      </c>
    </row>
    <row r="931" spans="1:23" hidden="1" x14ac:dyDescent="0.25">
      <c r="A931" s="21">
        <v>45412</v>
      </c>
      <c r="B931" s="21">
        <v>45412</v>
      </c>
      <c r="C931" s="22" t="s">
        <v>1850</v>
      </c>
      <c r="D931" s="22" t="s">
        <v>1851</v>
      </c>
      <c r="E931" s="22" t="s">
        <v>1145</v>
      </c>
      <c r="F931" s="22" t="s">
        <v>625</v>
      </c>
      <c r="G931" s="23">
        <v>9521</v>
      </c>
      <c r="H931" s="23">
        <v>0</v>
      </c>
      <c r="I931" s="23">
        <v>0</v>
      </c>
      <c r="J931" s="23">
        <v>133786308</v>
      </c>
      <c r="K931" s="22"/>
      <c r="L931" s="22"/>
      <c r="M931" s="22" t="s">
        <v>1243</v>
      </c>
      <c r="N931" s="22"/>
      <c r="O931" s="22"/>
      <c r="P931" s="22"/>
      <c r="S931" s="8" t="s">
        <v>3127</v>
      </c>
      <c r="T931" s="8">
        <f t="shared" si="26"/>
        <v>4</v>
      </c>
      <c r="U931">
        <v>642</v>
      </c>
      <c r="W931" t="s">
        <v>369</v>
      </c>
    </row>
    <row r="932" spans="1:23" hidden="1" x14ac:dyDescent="0.25">
      <c r="A932" s="21">
        <v>45412</v>
      </c>
      <c r="B932" s="21">
        <v>45412</v>
      </c>
      <c r="C932" s="22" t="s">
        <v>1850</v>
      </c>
      <c r="D932" s="22" t="s">
        <v>1851</v>
      </c>
      <c r="E932" s="22" t="s">
        <v>1145</v>
      </c>
      <c r="F932" s="22" t="s">
        <v>625</v>
      </c>
      <c r="G932" s="23">
        <v>23810</v>
      </c>
      <c r="H932" s="23">
        <v>0</v>
      </c>
      <c r="I932" s="23">
        <v>0</v>
      </c>
      <c r="J932" s="23">
        <v>133762498</v>
      </c>
      <c r="K932" s="22"/>
      <c r="L932" s="22"/>
      <c r="M932" s="22" t="s">
        <v>626</v>
      </c>
      <c r="N932" s="22"/>
      <c r="O932" s="22"/>
      <c r="P932" s="22" t="s">
        <v>1342</v>
      </c>
      <c r="S932" s="8" t="s">
        <v>3127</v>
      </c>
      <c r="T932" s="8">
        <f t="shared" si="26"/>
        <v>4</v>
      </c>
      <c r="U932">
        <v>642</v>
      </c>
      <c r="W932" t="s">
        <v>369</v>
      </c>
    </row>
    <row r="933" spans="1:23" hidden="1" x14ac:dyDescent="0.25">
      <c r="A933" s="21">
        <v>45412</v>
      </c>
      <c r="B933" s="21">
        <v>45412</v>
      </c>
      <c r="C933" s="22" t="s">
        <v>1850</v>
      </c>
      <c r="D933" s="22" t="s">
        <v>1851</v>
      </c>
      <c r="E933" s="22" t="s">
        <v>1145</v>
      </c>
      <c r="F933" s="22" t="s">
        <v>625</v>
      </c>
      <c r="G933" s="23">
        <v>50806452</v>
      </c>
      <c r="H933" s="23">
        <v>0</v>
      </c>
      <c r="I933" s="23">
        <v>0</v>
      </c>
      <c r="J933" s="23">
        <v>82956046</v>
      </c>
      <c r="K933" s="22"/>
      <c r="L933" s="22"/>
      <c r="M933" s="22" t="s">
        <v>1235</v>
      </c>
      <c r="N933" s="22" t="s">
        <v>1663</v>
      </c>
      <c r="O933" s="22" t="s">
        <v>1664</v>
      </c>
      <c r="P933" s="22"/>
      <c r="S933" s="22" t="s">
        <v>3130</v>
      </c>
      <c r="T933" s="8">
        <f t="shared" si="26"/>
        <v>4</v>
      </c>
      <c r="U933">
        <v>642</v>
      </c>
      <c r="W933" t="s">
        <v>369</v>
      </c>
    </row>
    <row r="934" spans="1:23" hidden="1" x14ac:dyDescent="0.25">
      <c r="A934" s="21">
        <v>45412</v>
      </c>
      <c r="B934" s="21">
        <v>45412</v>
      </c>
      <c r="C934" s="22" t="s">
        <v>1850</v>
      </c>
      <c r="D934" s="22" t="s">
        <v>1851</v>
      </c>
      <c r="E934" s="22" t="s">
        <v>1145</v>
      </c>
      <c r="F934" s="22" t="s">
        <v>625</v>
      </c>
      <c r="G934" s="23">
        <v>1351726</v>
      </c>
      <c r="H934" s="23">
        <v>0</v>
      </c>
      <c r="I934" s="23">
        <v>0</v>
      </c>
      <c r="J934" s="23">
        <v>81604320</v>
      </c>
      <c r="K934" s="22"/>
      <c r="L934" s="22"/>
      <c r="M934" s="22" t="s">
        <v>1243</v>
      </c>
      <c r="N934" s="22"/>
      <c r="O934" s="22"/>
      <c r="P934" s="22" t="s">
        <v>1344</v>
      </c>
      <c r="S934" s="8" t="s">
        <v>3127</v>
      </c>
      <c r="T934" s="8">
        <f t="shared" si="26"/>
        <v>4</v>
      </c>
      <c r="U934">
        <v>642</v>
      </c>
      <c r="W934" t="s">
        <v>369</v>
      </c>
    </row>
    <row r="935" spans="1:23" hidden="1" x14ac:dyDescent="0.25">
      <c r="A935" s="21">
        <v>45412</v>
      </c>
      <c r="B935" s="21">
        <v>45412</v>
      </c>
      <c r="C935" s="22" t="s">
        <v>1850</v>
      </c>
      <c r="D935" s="22" t="s">
        <v>1851</v>
      </c>
      <c r="E935" s="22" t="s">
        <v>1145</v>
      </c>
      <c r="F935" s="22" t="s">
        <v>625</v>
      </c>
      <c r="G935" s="23">
        <v>246857</v>
      </c>
      <c r="H935" s="23">
        <v>0</v>
      </c>
      <c r="I935" s="23">
        <v>0</v>
      </c>
      <c r="J935" s="23">
        <v>81357463</v>
      </c>
      <c r="K935" s="22"/>
      <c r="L935" s="22"/>
      <c r="M935" s="22" t="s">
        <v>1341</v>
      </c>
      <c r="N935" s="22"/>
      <c r="O935" s="22"/>
      <c r="P935" s="22" t="s">
        <v>607</v>
      </c>
      <c r="S935" s="8" t="s">
        <v>3127</v>
      </c>
      <c r="T935" s="8">
        <f t="shared" si="26"/>
        <v>4</v>
      </c>
      <c r="U935">
        <v>642</v>
      </c>
      <c r="W935" t="s">
        <v>369</v>
      </c>
    </row>
    <row r="936" spans="1:23" hidden="1" x14ac:dyDescent="0.25">
      <c r="A936" s="21">
        <v>45412</v>
      </c>
      <c r="B936" s="21">
        <v>45412</v>
      </c>
      <c r="C936" s="22" t="s">
        <v>1850</v>
      </c>
      <c r="D936" s="22" t="s">
        <v>1851</v>
      </c>
      <c r="E936" s="22" t="s">
        <v>1145</v>
      </c>
      <c r="F936" s="22" t="s">
        <v>625</v>
      </c>
      <c r="G936" s="23">
        <v>1645714</v>
      </c>
      <c r="H936" s="23">
        <v>0</v>
      </c>
      <c r="I936" s="23">
        <v>0</v>
      </c>
      <c r="J936" s="23">
        <v>79711749</v>
      </c>
      <c r="K936" s="22"/>
      <c r="L936" s="22"/>
      <c r="M936" s="22" t="s">
        <v>1343</v>
      </c>
      <c r="N936" s="22"/>
      <c r="O936" s="22"/>
      <c r="P936" s="22" t="s">
        <v>529</v>
      </c>
      <c r="S936" s="8" t="s">
        <v>3127</v>
      </c>
      <c r="T936" s="8">
        <f t="shared" si="26"/>
        <v>4</v>
      </c>
      <c r="U936">
        <v>642</v>
      </c>
      <c r="W936" t="s">
        <v>369</v>
      </c>
    </row>
    <row r="937" spans="1:23" hidden="1" x14ac:dyDescent="0.25">
      <c r="A937" s="21">
        <v>45412</v>
      </c>
      <c r="B937" s="21">
        <v>45412</v>
      </c>
      <c r="C937" s="22" t="s">
        <v>1850</v>
      </c>
      <c r="D937" s="22" t="s">
        <v>1851</v>
      </c>
      <c r="E937" s="22" t="s">
        <v>1145</v>
      </c>
      <c r="F937" s="22" t="s">
        <v>625</v>
      </c>
      <c r="G937" s="23">
        <v>179439</v>
      </c>
      <c r="H937" s="23">
        <v>0</v>
      </c>
      <c r="I937" s="23">
        <v>0</v>
      </c>
      <c r="J937" s="23">
        <v>79532310</v>
      </c>
      <c r="K937" s="22"/>
      <c r="L937" s="22"/>
      <c r="M937" s="22" t="s">
        <v>1216</v>
      </c>
      <c r="N937" s="22"/>
      <c r="O937" s="22"/>
      <c r="P937" s="22" t="s">
        <v>529</v>
      </c>
      <c r="S937" s="8" t="s">
        <v>3127</v>
      </c>
      <c r="T937" s="8">
        <f t="shared" si="26"/>
        <v>4</v>
      </c>
      <c r="U937">
        <v>642</v>
      </c>
      <c r="W937" t="s">
        <v>369</v>
      </c>
    </row>
    <row r="938" spans="1:23" hidden="1" x14ac:dyDescent="0.25">
      <c r="A938" s="21">
        <v>45412</v>
      </c>
      <c r="B938" s="21">
        <v>45412</v>
      </c>
      <c r="C938" s="22" t="s">
        <v>1850</v>
      </c>
      <c r="D938" s="22" t="s">
        <v>1851</v>
      </c>
      <c r="E938" s="22" t="s">
        <v>1145</v>
      </c>
      <c r="F938" s="22" t="s">
        <v>625</v>
      </c>
      <c r="G938" s="23">
        <v>5941973</v>
      </c>
      <c r="H938" s="23">
        <v>0</v>
      </c>
      <c r="I938" s="23">
        <v>0</v>
      </c>
      <c r="J938" s="23">
        <v>73590337</v>
      </c>
      <c r="K938" s="22"/>
      <c r="L938" s="22"/>
      <c r="M938" s="22" t="s">
        <v>1169</v>
      </c>
      <c r="N938" s="22"/>
      <c r="O938" s="22"/>
      <c r="P938" s="22" t="s">
        <v>529</v>
      </c>
      <c r="S938" s="8" t="s">
        <v>3127</v>
      </c>
      <c r="T938" s="8">
        <f t="shared" si="26"/>
        <v>4</v>
      </c>
      <c r="U938">
        <v>642</v>
      </c>
      <c r="W938" t="s">
        <v>369</v>
      </c>
    </row>
    <row r="939" spans="1:23" hidden="1" x14ac:dyDescent="0.25">
      <c r="A939" s="21">
        <v>45412</v>
      </c>
      <c r="B939" s="21">
        <v>45412</v>
      </c>
      <c r="C939" s="22" t="s">
        <v>1850</v>
      </c>
      <c r="D939" s="22" t="s">
        <v>1851</v>
      </c>
      <c r="E939" s="22" t="s">
        <v>1145</v>
      </c>
      <c r="F939" s="22" t="s">
        <v>625</v>
      </c>
      <c r="G939" s="23">
        <v>67621145</v>
      </c>
      <c r="H939" s="23">
        <v>0</v>
      </c>
      <c r="I939" s="23">
        <v>0</v>
      </c>
      <c r="J939" s="23">
        <v>5969192</v>
      </c>
      <c r="K939" s="22"/>
      <c r="L939" s="22"/>
      <c r="M939" s="22" t="s">
        <v>1285</v>
      </c>
      <c r="N939" s="22"/>
      <c r="O939" s="22"/>
      <c r="P939" s="22" t="s">
        <v>529</v>
      </c>
      <c r="S939" s="22" t="s">
        <v>3130</v>
      </c>
      <c r="T939" s="8">
        <f t="shared" si="26"/>
        <v>4</v>
      </c>
      <c r="U939">
        <v>642</v>
      </c>
      <c r="W939" t="s">
        <v>369</v>
      </c>
    </row>
    <row r="940" spans="1:23" hidden="1" x14ac:dyDescent="0.25">
      <c r="A940" s="21">
        <v>45412</v>
      </c>
      <c r="B940" s="21">
        <v>45412</v>
      </c>
      <c r="C940" s="22" t="s">
        <v>1850</v>
      </c>
      <c r="D940" s="22" t="s">
        <v>1851</v>
      </c>
      <c r="E940" s="22" t="s">
        <v>1145</v>
      </c>
      <c r="F940" s="22" t="s">
        <v>625</v>
      </c>
      <c r="G940" s="23">
        <v>834000</v>
      </c>
      <c r="H940" s="23">
        <v>0</v>
      </c>
      <c r="I940" s="23">
        <v>0</v>
      </c>
      <c r="J940" s="23">
        <v>5135192</v>
      </c>
      <c r="K940" s="22"/>
      <c r="L940" s="22"/>
      <c r="M940" s="22" t="s">
        <v>1243</v>
      </c>
      <c r="N940" s="22"/>
      <c r="O940" s="22"/>
      <c r="P940" s="22" t="s">
        <v>529</v>
      </c>
      <c r="S940" s="8" t="s">
        <v>3127</v>
      </c>
      <c r="T940" s="8">
        <f t="shared" si="26"/>
        <v>4</v>
      </c>
      <c r="U940">
        <v>642</v>
      </c>
      <c r="W940" t="s">
        <v>369</v>
      </c>
    </row>
    <row r="941" spans="1:23" hidden="1" x14ac:dyDescent="0.25">
      <c r="A941" s="21">
        <v>45412</v>
      </c>
      <c r="B941" s="21">
        <v>45412</v>
      </c>
      <c r="C941" s="22" t="s">
        <v>1852</v>
      </c>
      <c r="D941" s="22" t="s">
        <v>1853</v>
      </c>
      <c r="E941" s="22" t="s">
        <v>1145</v>
      </c>
      <c r="F941" s="22" t="s">
        <v>635</v>
      </c>
      <c r="G941" s="23">
        <v>727273</v>
      </c>
      <c r="H941" s="23">
        <v>0</v>
      </c>
      <c r="I941" s="23">
        <v>0</v>
      </c>
      <c r="J941" s="23">
        <v>4407919</v>
      </c>
      <c r="K941" s="22" t="s">
        <v>1722</v>
      </c>
      <c r="L941" s="22" t="s">
        <v>1723</v>
      </c>
      <c r="M941" s="22" t="s">
        <v>1724</v>
      </c>
      <c r="N941" s="22"/>
      <c r="O941" s="22"/>
      <c r="P941" s="22" t="s">
        <v>529</v>
      </c>
      <c r="S941" s="32" t="s">
        <v>3142</v>
      </c>
      <c r="T941" s="8">
        <f t="shared" si="26"/>
        <v>4</v>
      </c>
      <c r="U941">
        <v>642</v>
      </c>
      <c r="W941" t="s">
        <v>369</v>
      </c>
    </row>
    <row r="942" spans="1:23" hidden="1" x14ac:dyDescent="0.25">
      <c r="A942" s="21">
        <v>45412</v>
      </c>
      <c r="B942" s="21">
        <v>45412</v>
      </c>
      <c r="C942" s="22" t="s">
        <v>1852</v>
      </c>
      <c r="D942" s="22" t="s">
        <v>1854</v>
      </c>
      <c r="E942" s="22" t="s">
        <v>1145</v>
      </c>
      <c r="F942" s="22" t="s">
        <v>635</v>
      </c>
      <c r="G942" s="23">
        <v>1090909</v>
      </c>
      <c r="H942" s="23">
        <v>0</v>
      </c>
      <c r="I942" s="23">
        <v>0</v>
      </c>
      <c r="J942" s="23">
        <v>3317010</v>
      </c>
      <c r="K942" s="22" t="s">
        <v>1855</v>
      </c>
      <c r="L942" s="22" t="s">
        <v>1856</v>
      </c>
      <c r="M942" s="22" t="s">
        <v>1724</v>
      </c>
      <c r="N942" s="22"/>
      <c r="O942" s="22"/>
      <c r="P942" s="22" t="s">
        <v>529</v>
      </c>
      <c r="S942" s="32" t="s">
        <v>3142</v>
      </c>
      <c r="T942" s="8">
        <f t="shared" si="26"/>
        <v>4</v>
      </c>
      <c r="U942">
        <v>642</v>
      </c>
      <c r="W942" t="s">
        <v>369</v>
      </c>
    </row>
    <row r="943" spans="1:23" hidden="1" x14ac:dyDescent="0.25">
      <c r="A943" s="21">
        <v>45412</v>
      </c>
      <c r="B943" s="21">
        <v>45412</v>
      </c>
      <c r="C943" s="22" t="s">
        <v>1852</v>
      </c>
      <c r="D943" s="22" t="s">
        <v>1857</v>
      </c>
      <c r="E943" s="22" t="s">
        <v>1145</v>
      </c>
      <c r="F943" s="22" t="s">
        <v>635</v>
      </c>
      <c r="G943" s="23">
        <v>909091</v>
      </c>
      <c r="H943" s="23">
        <v>0</v>
      </c>
      <c r="I943" s="23">
        <v>0</v>
      </c>
      <c r="J943" s="23">
        <v>2407919</v>
      </c>
      <c r="K943" s="22" t="s">
        <v>1855</v>
      </c>
      <c r="L943" s="22" t="s">
        <v>1856</v>
      </c>
      <c r="M943" s="22" t="s">
        <v>1724</v>
      </c>
      <c r="N943" s="22"/>
      <c r="O943" s="22"/>
      <c r="P943" s="22" t="s">
        <v>529</v>
      </c>
      <c r="S943" s="32" t="s">
        <v>3142</v>
      </c>
      <c r="T943" s="8">
        <f t="shared" si="26"/>
        <v>4</v>
      </c>
      <c r="U943">
        <v>642</v>
      </c>
      <c r="W943" t="s">
        <v>369</v>
      </c>
    </row>
    <row r="944" spans="1:23" hidden="1" x14ac:dyDescent="0.25">
      <c r="A944" s="21">
        <v>45412</v>
      </c>
      <c r="B944" s="21">
        <v>45412</v>
      </c>
      <c r="C944" s="22" t="s">
        <v>1852</v>
      </c>
      <c r="D944" s="22" t="s">
        <v>1858</v>
      </c>
      <c r="E944" s="22" t="s">
        <v>1145</v>
      </c>
      <c r="F944" s="22" t="s">
        <v>635</v>
      </c>
      <c r="G944" s="23">
        <v>636524</v>
      </c>
      <c r="H944" s="23">
        <v>0</v>
      </c>
      <c r="I944" s="23">
        <v>0</v>
      </c>
      <c r="J944" s="23">
        <v>1771395</v>
      </c>
      <c r="K944" s="22" t="s">
        <v>1859</v>
      </c>
      <c r="L944" s="22" t="s">
        <v>1860</v>
      </c>
      <c r="M944" s="22" t="s">
        <v>1724</v>
      </c>
      <c r="N944" s="22"/>
      <c r="O944" s="22"/>
      <c r="P944" s="22" t="s">
        <v>529</v>
      </c>
      <c r="S944" s="32" t="s">
        <v>3142</v>
      </c>
      <c r="T944" s="8">
        <f t="shared" si="26"/>
        <v>4</v>
      </c>
      <c r="U944">
        <v>642</v>
      </c>
      <c r="W944" t="s">
        <v>369</v>
      </c>
    </row>
    <row r="945" spans="1:23" hidden="1" x14ac:dyDescent="0.25">
      <c r="A945" s="21">
        <v>45412</v>
      </c>
      <c r="B945" s="21">
        <v>45412</v>
      </c>
      <c r="C945" s="22" t="s">
        <v>1852</v>
      </c>
      <c r="D945" s="22" t="s">
        <v>1861</v>
      </c>
      <c r="E945" s="22" t="s">
        <v>1145</v>
      </c>
      <c r="F945" s="22" t="s">
        <v>635</v>
      </c>
      <c r="G945" s="23">
        <v>772736</v>
      </c>
      <c r="H945" s="23">
        <v>0</v>
      </c>
      <c r="I945" s="23">
        <v>0</v>
      </c>
      <c r="J945" s="23">
        <v>998659</v>
      </c>
      <c r="K945" s="22" t="s">
        <v>1862</v>
      </c>
      <c r="L945" s="22" t="s">
        <v>1863</v>
      </c>
      <c r="M945" s="22" t="s">
        <v>1724</v>
      </c>
      <c r="N945" s="22"/>
      <c r="O945" s="22"/>
      <c r="P945" s="22" t="s">
        <v>529</v>
      </c>
      <c r="S945" s="32" t="s">
        <v>3142</v>
      </c>
      <c r="T945" s="8">
        <f t="shared" si="26"/>
        <v>4</v>
      </c>
      <c r="U945">
        <v>642</v>
      </c>
      <c r="W945" t="s">
        <v>369</v>
      </c>
    </row>
    <row r="946" spans="1:23" hidden="1" x14ac:dyDescent="0.25">
      <c r="A946" s="21">
        <v>45412</v>
      </c>
      <c r="B946" s="21">
        <v>45412</v>
      </c>
      <c r="C946" s="22" t="s">
        <v>1852</v>
      </c>
      <c r="D946" s="22" t="s">
        <v>1864</v>
      </c>
      <c r="E946" s="22" t="s">
        <v>1145</v>
      </c>
      <c r="F946" s="22" t="s">
        <v>635</v>
      </c>
      <c r="G946" s="23">
        <v>1007545</v>
      </c>
      <c r="H946" s="23">
        <v>0</v>
      </c>
      <c r="I946" s="23">
        <v>8886</v>
      </c>
      <c r="J946" s="23">
        <v>0</v>
      </c>
      <c r="K946" s="22"/>
      <c r="L946" s="22"/>
      <c r="M946" s="22" t="s">
        <v>1724</v>
      </c>
      <c r="N946" s="22"/>
      <c r="O946" s="22"/>
      <c r="P946" s="22" t="s">
        <v>529</v>
      </c>
      <c r="S946" s="32" t="s">
        <v>3142</v>
      </c>
      <c r="T946" s="8">
        <f t="shared" si="26"/>
        <v>4</v>
      </c>
      <c r="U946">
        <v>642</v>
      </c>
      <c r="W946" t="s">
        <v>369</v>
      </c>
    </row>
    <row r="947" spans="1:23" hidden="1" x14ac:dyDescent="0.25">
      <c r="A947" s="21">
        <v>45412</v>
      </c>
      <c r="B947" s="21">
        <v>45412</v>
      </c>
      <c r="C947" s="22" t="s">
        <v>1865</v>
      </c>
      <c r="D947" s="22" t="s">
        <v>1158</v>
      </c>
      <c r="E947" s="22" t="s">
        <v>1145</v>
      </c>
      <c r="F947" s="22" t="s">
        <v>521</v>
      </c>
      <c r="G947" s="23">
        <v>10914</v>
      </c>
      <c r="H947" s="23">
        <v>0</v>
      </c>
      <c r="I947" s="23">
        <v>19800</v>
      </c>
      <c r="J947" s="23">
        <v>0</v>
      </c>
      <c r="K947" s="22" t="s">
        <v>682</v>
      </c>
      <c r="L947" s="22" t="s">
        <v>683</v>
      </c>
      <c r="M947" s="22" t="s">
        <v>524</v>
      </c>
      <c r="N947" s="22"/>
      <c r="O947" s="22"/>
      <c r="P947" s="22" t="s">
        <v>529</v>
      </c>
      <c r="S947" s="32" t="s">
        <v>3126</v>
      </c>
      <c r="T947" s="8">
        <f t="shared" si="26"/>
        <v>4</v>
      </c>
      <c r="U947">
        <v>642</v>
      </c>
      <c r="W947" t="s">
        <v>369</v>
      </c>
    </row>
    <row r="948" spans="1:23" hidden="1" x14ac:dyDescent="0.25">
      <c r="A948" s="21">
        <v>45413</v>
      </c>
      <c r="B948" s="21">
        <v>45413</v>
      </c>
      <c r="C948" s="22" t="s">
        <v>1866</v>
      </c>
      <c r="D948" s="22" t="s">
        <v>1867</v>
      </c>
      <c r="E948" s="22" t="s">
        <v>1145</v>
      </c>
      <c r="F948" s="22" t="s">
        <v>748</v>
      </c>
      <c r="G948" s="23">
        <v>324545</v>
      </c>
      <c r="H948" s="23">
        <v>0</v>
      </c>
      <c r="I948" s="23">
        <v>344345</v>
      </c>
      <c r="J948" s="23">
        <v>0</v>
      </c>
      <c r="K948" s="22"/>
      <c r="L948" s="22"/>
      <c r="M948" s="22" t="s">
        <v>1341</v>
      </c>
      <c r="N948" s="22"/>
      <c r="O948" s="22"/>
      <c r="P948" s="22"/>
      <c r="S948" s="32" t="s">
        <v>3126</v>
      </c>
      <c r="T948" s="8">
        <f t="shared" si="26"/>
        <v>5</v>
      </c>
      <c r="U948">
        <v>642</v>
      </c>
      <c r="W948" t="s">
        <v>369</v>
      </c>
    </row>
    <row r="949" spans="1:23" hidden="1" x14ac:dyDescent="0.25">
      <c r="A949" s="21">
        <v>45413</v>
      </c>
      <c r="B949" s="21">
        <v>45413</v>
      </c>
      <c r="C949" s="22" t="s">
        <v>1868</v>
      </c>
      <c r="D949" s="22" t="s">
        <v>1869</v>
      </c>
      <c r="E949" s="22" t="s">
        <v>1145</v>
      </c>
      <c r="F949" s="22" t="s">
        <v>521</v>
      </c>
      <c r="G949" s="23">
        <v>291755</v>
      </c>
      <c r="H949" s="23">
        <v>0</v>
      </c>
      <c r="I949" s="23">
        <v>636100</v>
      </c>
      <c r="J949" s="23">
        <v>0</v>
      </c>
      <c r="K949" s="22" t="s">
        <v>1156</v>
      </c>
      <c r="L949" s="22" t="s">
        <v>1157</v>
      </c>
      <c r="M949" s="22" t="s">
        <v>524</v>
      </c>
      <c r="N949" s="22"/>
      <c r="O949" s="22"/>
      <c r="P949" s="22"/>
      <c r="S949" s="32" t="s">
        <v>3126</v>
      </c>
      <c r="T949" s="8">
        <f t="shared" si="26"/>
        <v>5</v>
      </c>
      <c r="U949">
        <v>642</v>
      </c>
      <c r="W949" t="s">
        <v>369</v>
      </c>
    </row>
    <row r="950" spans="1:23" hidden="1" x14ac:dyDescent="0.25">
      <c r="A950" s="21">
        <v>45413</v>
      </c>
      <c r="B950" s="21">
        <v>45413</v>
      </c>
      <c r="C950" s="22" t="s">
        <v>1868</v>
      </c>
      <c r="D950" s="22" t="s">
        <v>1158</v>
      </c>
      <c r="E950" s="22" t="s">
        <v>1145</v>
      </c>
      <c r="F950" s="22" t="s">
        <v>521</v>
      </c>
      <c r="G950" s="23">
        <v>9178</v>
      </c>
      <c r="H950" s="23">
        <v>0</v>
      </c>
      <c r="I950" s="23">
        <v>645278</v>
      </c>
      <c r="J950" s="23">
        <v>0</v>
      </c>
      <c r="K950" s="22" t="s">
        <v>1156</v>
      </c>
      <c r="L950" s="22" t="s">
        <v>1157</v>
      </c>
      <c r="M950" s="22" t="s">
        <v>1159</v>
      </c>
      <c r="N950" s="22"/>
      <c r="O950" s="22"/>
      <c r="P950" s="22"/>
      <c r="S950" s="32" t="s">
        <v>3126</v>
      </c>
      <c r="T950" s="8">
        <f t="shared" si="26"/>
        <v>5</v>
      </c>
      <c r="U950">
        <v>642</v>
      </c>
      <c r="W950" t="s">
        <v>369</v>
      </c>
    </row>
    <row r="951" spans="1:23" hidden="1" x14ac:dyDescent="0.25">
      <c r="A951" s="21">
        <v>45414</v>
      </c>
      <c r="B951" s="21">
        <v>45414</v>
      </c>
      <c r="C951" s="22" t="s">
        <v>1870</v>
      </c>
      <c r="D951" s="22" t="s">
        <v>1871</v>
      </c>
      <c r="E951" s="22" t="s">
        <v>1145</v>
      </c>
      <c r="F951" s="22" t="s">
        <v>549</v>
      </c>
      <c r="G951" s="23">
        <v>420909</v>
      </c>
      <c r="H951" s="23">
        <v>0</v>
      </c>
      <c r="I951" s="23">
        <v>1066187</v>
      </c>
      <c r="J951" s="23">
        <v>0</v>
      </c>
      <c r="K951" s="22" t="s">
        <v>1754</v>
      </c>
      <c r="L951" s="22" t="s">
        <v>1755</v>
      </c>
      <c r="M951" s="22" t="s">
        <v>1257</v>
      </c>
      <c r="N951" s="22"/>
      <c r="O951" s="22"/>
      <c r="P951" s="22" t="s">
        <v>809</v>
      </c>
      <c r="S951" s="32" t="s">
        <v>3126</v>
      </c>
      <c r="T951" s="8">
        <f t="shared" si="26"/>
        <v>5</v>
      </c>
      <c r="U951">
        <v>642</v>
      </c>
      <c r="W951" t="s">
        <v>369</v>
      </c>
    </row>
    <row r="952" spans="1:23" hidden="1" x14ac:dyDescent="0.25">
      <c r="A952" s="21">
        <v>45414</v>
      </c>
      <c r="B952" s="21">
        <v>45414</v>
      </c>
      <c r="C952" s="22" t="s">
        <v>1870</v>
      </c>
      <c r="D952" s="22" t="s">
        <v>1872</v>
      </c>
      <c r="E952" s="22" t="s">
        <v>1145</v>
      </c>
      <c r="F952" s="22" t="s">
        <v>549</v>
      </c>
      <c r="G952" s="23">
        <v>93182</v>
      </c>
      <c r="H952" s="23">
        <v>0</v>
      </c>
      <c r="I952" s="23">
        <v>1159369</v>
      </c>
      <c r="J952" s="23">
        <v>0</v>
      </c>
      <c r="K952" s="22" t="s">
        <v>1754</v>
      </c>
      <c r="L952" s="22" t="s">
        <v>1755</v>
      </c>
      <c r="M952" s="22" t="s">
        <v>1257</v>
      </c>
      <c r="N952" s="22"/>
      <c r="O952" s="22"/>
      <c r="P952" s="22" t="s">
        <v>1873</v>
      </c>
      <c r="S952" s="32" t="s">
        <v>3126</v>
      </c>
      <c r="T952" s="8">
        <f t="shared" si="26"/>
        <v>5</v>
      </c>
      <c r="U952">
        <v>642</v>
      </c>
      <c r="W952" t="s">
        <v>369</v>
      </c>
    </row>
    <row r="953" spans="1:23" hidden="1" x14ac:dyDescent="0.25">
      <c r="A953" s="21">
        <v>45414</v>
      </c>
      <c r="B953" s="21">
        <v>45414</v>
      </c>
      <c r="C953" s="22" t="s">
        <v>1870</v>
      </c>
      <c r="D953" s="22" t="s">
        <v>1874</v>
      </c>
      <c r="E953" s="22" t="s">
        <v>1145</v>
      </c>
      <c r="F953" s="22" t="s">
        <v>549</v>
      </c>
      <c r="G953" s="23">
        <v>92954</v>
      </c>
      <c r="H953" s="23">
        <v>0</v>
      </c>
      <c r="I953" s="23">
        <v>1252323</v>
      </c>
      <c r="J953" s="23">
        <v>0</v>
      </c>
      <c r="K953" s="22" t="s">
        <v>1754</v>
      </c>
      <c r="L953" s="22" t="s">
        <v>1755</v>
      </c>
      <c r="M953" s="22" t="s">
        <v>1257</v>
      </c>
      <c r="N953" s="22"/>
      <c r="O953" s="22"/>
      <c r="P953" s="22" t="s">
        <v>1577</v>
      </c>
      <c r="S953" s="32" t="s">
        <v>3126</v>
      </c>
      <c r="T953" s="8">
        <f t="shared" si="26"/>
        <v>5</v>
      </c>
      <c r="U953">
        <v>642</v>
      </c>
      <c r="W953" t="s">
        <v>369</v>
      </c>
    </row>
    <row r="954" spans="1:23" hidden="1" x14ac:dyDescent="0.25">
      <c r="A954" s="21">
        <v>45414</v>
      </c>
      <c r="B954" s="21">
        <v>45414</v>
      </c>
      <c r="C954" s="22" t="s">
        <v>1875</v>
      </c>
      <c r="D954" s="22" t="s">
        <v>1876</v>
      </c>
      <c r="E954" s="22" t="s">
        <v>1145</v>
      </c>
      <c r="F954" s="22" t="s">
        <v>748</v>
      </c>
      <c r="G954" s="23">
        <v>90000</v>
      </c>
      <c r="H954" s="23">
        <v>0</v>
      </c>
      <c r="I954" s="23">
        <v>1342323</v>
      </c>
      <c r="J954" s="23">
        <v>0</v>
      </c>
      <c r="K954" s="22"/>
      <c r="L954" s="22"/>
      <c r="M954" s="22" t="s">
        <v>1257</v>
      </c>
      <c r="N954" s="22"/>
      <c r="O954" s="22"/>
      <c r="P954" s="22"/>
      <c r="S954" s="32" t="s">
        <v>3126</v>
      </c>
      <c r="T954" s="8">
        <f t="shared" si="26"/>
        <v>5</v>
      </c>
      <c r="U954">
        <v>642</v>
      </c>
      <c r="W954" t="s">
        <v>369</v>
      </c>
    </row>
    <row r="955" spans="1:23" hidden="1" x14ac:dyDescent="0.25">
      <c r="A955" s="21">
        <v>45414</v>
      </c>
      <c r="B955" s="21">
        <v>45414</v>
      </c>
      <c r="C955" s="22" t="s">
        <v>1877</v>
      </c>
      <c r="D955" s="22" t="s">
        <v>1878</v>
      </c>
      <c r="E955" s="22" t="s">
        <v>1145</v>
      </c>
      <c r="F955" s="22" t="s">
        <v>748</v>
      </c>
      <c r="G955" s="23">
        <v>188485</v>
      </c>
      <c r="H955" s="23">
        <v>0</v>
      </c>
      <c r="I955" s="23">
        <v>1530808</v>
      </c>
      <c r="J955" s="23">
        <v>0</v>
      </c>
      <c r="K955" s="22"/>
      <c r="L955" s="22"/>
      <c r="M955" s="22" t="s">
        <v>1341</v>
      </c>
      <c r="N955" s="22"/>
      <c r="O955" s="22"/>
      <c r="P955" s="22"/>
      <c r="S955" s="32" t="s">
        <v>3126</v>
      </c>
      <c r="T955" s="8">
        <f t="shared" si="26"/>
        <v>5</v>
      </c>
      <c r="U955">
        <v>642</v>
      </c>
      <c r="W955" t="s">
        <v>369</v>
      </c>
    </row>
    <row r="956" spans="1:23" hidden="1" x14ac:dyDescent="0.25">
      <c r="A956" s="21">
        <v>45414</v>
      </c>
      <c r="B956" s="21">
        <v>45414</v>
      </c>
      <c r="C956" s="22" t="s">
        <v>797</v>
      </c>
      <c r="D956" s="22" t="s">
        <v>1879</v>
      </c>
      <c r="E956" s="22" t="s">
        <v>1145</v>
      </c>
      <c r="F956" s="22" t="s">
        <v>521</v>
      </c>
      <c r="G956" s="23">
        <v>638</v>
      </c>
      <c r="H956" s="23">
        <v>0</v>
      </c>
      <c r="I956" s="23">
        <v>1531446</v>
      </c>
      <c r="J956" s="23">
        <v>0</v>
      </c>
      <c r="K956" s="22" t="s">
        <v>527</v>
      </c>
      <c r="L956" s="22" t="s">
        <v>528</v>
      </c>
      <c r="M956" s="22" t="s">
        <v>1159</v>
      </c>
      <c r="N956" s="22"/>
      <c r="O956" s="22"/>
      <c r="P956" s="22" t="s">
        <v>529</v>
      </c>
      <c r="S956" s="32" t="s">
        <v>3126</v>
      </c>
      <c r="T956" s="8">
        <f t="shared" si="26"/>
        <v>5</v>
      </c>
      <c r="U956">
        <v>642</v>
      </c>
      <c r="W956" t="s">
        <v>369</v>
      </c>
    </row>
    <row r="957" spans="1:23" hidden="1" x14ac:dyDescent="0.25">
      <c r="A957" s="21">
        <v>45415</v>
      </c>
      <c r="B957" s="21">
        <v>45415</v>
      </c>
      <c r="C957" s="22" t="s">
        <v>1880</v>
      </c>
      <c r="D957" s="22" t="s">
        <v>1881</v>
      </c>
      <c r="E957" s="22" t="s">
        <v>1145</v>
      </c>
      <c r="F957" s="22" t="s">
        <v>549</v>
      </c>
      <c r="G957" s="23">
        <v>228769</v>
      </c>
      <c r="H957" s="23">
        <v>0</v>
      </c>
      <c r="I957" s="23">
        <v>1760215</v>
      </c>
      <c r="J957" s="23">
        <v>0</v>
      </c>
      <c r="K957" s="22" t="s">
        <v>1882</v>
      </c>
      <c r="L957" s="22" t="s">
        <v>1883</v>
      </c>
      <c r="M957" s="22" t="s">
        <v>1169</v>
      </c>
      <c r="N957" s="22"/>
      <c r="O957" s="22"/>
      <c r="P957" s="22" t="s">
        <v>824</v>
      </c>
      <c r="S957" s="32" t="s">
        <v>3126</v>
      </c>
      <c r="T957" s="8">
        <f t="shared" si="26"/>
        <v>5</v>
      </c>
      <c r="U957">
        <v>642</v>
      </c>
      <c r="W957" t="s">
        <v>369</v>
      </c>
    </row>
    <row r="958" spans="1:23" hidden="1" x14ac:dyDescent="0.25">
      <c r="A958" s="21">
        <v>45415</v>
      </c>
      <c r="B958" s="21">
        <v>45415</v>
      </c>
      <c r="C958" s="22" t="s">
        <v>1884</v>
      </c>
      <c r="D958" s="22" t="s">
        <v>1885</v>
      </c>
      <c r="E958" s="22" t="s">
        <v>1145</v>
      </c>
      <c r="F958" s="22" t="s">
        <v>748</v>
      </c>
      <c r="G958" s="23">
        <v>909091</v>
      </c>
      <c r="H958" s="23">
        <v>0</v>
      </c>
      <c r="I958" s="23">
        <v>2669306</v>
      </c>
      <c r="J958" s="23">
        <v>0</v>
      </c>
      <c r="K958" s="22" t="s">
        <v>1886</v>
      </c>
      <c r="L958" s="22" t="s">
        <v>1887</v>
      </c>
      <c r="M958" s="22" t="s">
        <v>1724</v>
      </c>
      <c r="N958" s="22"/>
      <c r="O958" s="22"/>
      <c r="P958" s="22" t="s">
        <v>529</v>
      </c>
      <c r="S958" s="32" t="s">
        <v>3142</v>
      </c>
      <c r="T958" s="8">
        <f t="shared" si="26"/>
        <v>5</v>
      </c>
      <c r="U958">
        <v>642</v>
      </c>
      <c r="W958" t="s">
        <v>369</v>
      </c>
    </row>
    <row r="959" spans="1:23" hidden="1" x14ac:dyDescent="0.25">
      <c r="A959" s="21">
        <v>45417</v>
      </c>
      <c r="B959" s="21">
        <v>45417</v>
      </c>
      <c r="C959" s="22" t="s">
        <v>1888</v>
      </c>
      <c r="D959" s="22" t="s">
        <v>1889</v>
      </c>
      <c r="E959" s="22" t="s">
        <v>1145</v>
      </c>
      <c r="F959" s="22" t="s">
        <v>748</v>
      </c>
      <c r="G959" s="23">
        <v>580556</v>
      </c>
      <c r="H959" s="23">
        <v>0</v>
      </c>
      <c r="I959" s="23">
        <v>3249862</v>
      </c>
      <c r="J959" s="23">
        <v>0</v>
      </c>
      <c r="K959" s="22" t="s">
        <v>1890</v>
      </c>
      <c r="L959" s="22" t="s">
        <v>1891</v>
      </c>
      <c r="M959" s="22" t="s">
        <v>1269</v>
      </c>
      <c r="N959" s="22"/>
      <c r="O959" s="22"/>
      <c r="P959" s="22"/>
      <c r="S959" s="32" t="s">
        <v>3141</v>
      </c>
      <c r="T959" s="8">
        <f t="shared" si="26"/>
        <v>5</v>
      </c>
      <c r="U959">
        <v>642</v>
      </c>
      <c r="W959" t="s">
        <v>369</v>
      </c>
    </row>
    <row r="960" spans="1:23" hidden="1" x14ac:dyDescent="0.25">
      <c r="A960" s="21">
        <v>45419</v>
      </c>
      <c r="B960" s="21">
        <v>45419</v>
      </c>
      <c r="C960" s="22" t="s">
        <v>1892</v>
      </c>
      <c r="D960" s="22" t="s">
        <v>1893</v>
      </c>
      <c r="E960" s="22" t="s">
        <v>1145</v>
      </c>
      <c r="F960" s="22" t="s">
        <v>549</v>
      </c>
      <c r="G960" s="23">
        <v>1530000</v>
      </c>
      <c r="H960" s="23">
        <v>0</v>
      </c>
      <c r="I960" s="23">
        <v>4779862</v>
      </c>
      <c r="J960" s="23">
        <v>0</v>
      </c>
      <c r="K960" s="22" t="s">
        <v>1395</v>
      </c>
      <c r="L960" s="22" t="s">
        <v>1396</v>
      </c>
      <c r="M960" s="22" t="s">
        <v>1169</v>
      </c>
      <c r="N960" s="22"/>
      <c r="O960" s="22"/>
      <c r="P960" s="22" t="s">
        <v>558</v>
      </c>
      <c r="S960" s="32" t="s">
        <v>3126</v>
      </c>
      <c r="T960" s="8">
        <f t="shared" si="26"/>
        <v>5</v>
      </c>
      <c r="U960">
        <v>642</v>
      </c>
      <c r="W960" t="s">
        <v>369</v>
      </c>
    </row>
    <row r="961" spans="1:23" hidden="1" x14ac:dyDescent="0.25">
      <c r="A961" s="21">
        <v>45419</v>
      </c>
      <c r="B961" s="21">
        <v>45419</v>
      </c>
      <c r="C961" s="22" t="s">
        <v>1894</v>
      </c>
      <c r="D961" s="22" t="s">
        <v>1895</v>
      </c>
      <c r="E961" s="22" t="s">
        <v>1145</v>
      </c>
      <c r="F961" s="22" t="s">
        <v>549</v>
      </c>
      <c r="G961" s="23">
        <v>20053704</v>
      </c>
      <c r="H961" s="23">
        <v>0</v>
      </c>
      <c r="I961" s="23">
        <v>24833566</v>
      </c>
      <c r="J961" s="23">
        <v>0</v>
      </c>
      <c r="K961" s="22" t="s">
        <v>1419</v>
      </c>
      <c r="L961" s="22" t="s">
        <v>1420</v>
      </c>
      <c r="M961" s="22" t="s">
        <v>1266</v>
      </c>
      <c r="N961" s="22"/>
      <c r="O961" s="22"/>
      <c r="P961" s="22" t="s">
        <v>573</v>
      </c>
      <c r="S961" s="32" t="s">
        <v>3140</v>
      </c>
      <c r="T961" s="8">
        <f t="shared" si="26"/>
        <v>5</v>
      </c>
      <c r="U961">
        <v>642</v>
      </c>
      <c r="W961" t="s">
        <v>369</v>
      </c>
    </row>
    <row r="962" spans="1:23" hidden="1" x14ac:dyDescent="0.25">
      <c r="A962" s="21">
        <v>45419</v>
      </c>
      <c r="B962" s="21">
        <v>45419</v>
      </c>
      <c r="C962" s="22" t="s">
        <v>1894</v>
      </c>
      <c r="D962" s="22" t="s">
        <v>1895</v>
      </c>
      <c r="E962" s="22" t="s">
        <v>1145</v>
      </c>
      <c r="F962" s="22" t="s">
        <v>549</v>
      </c>
      <c r="G962" s="23">
        <v>407407</v>
      </c>
      <c r="H962" s="23">
        <v>0</v>
      </c>
      <c r="I962" s="23">
        <v>25240973</v>
      </c>
      <c r="J962" s="23">
        <v>0</v>
      </c>
      <c r="K962" s="22" t="s">
        <v>1419</v>
      </c>
      <c r="L962" s="22" t="s">
        <v>1420</v>
      </c>
      <c r="M962" s="22" t="s">
        <v>1266</v>
      </c>
      <c r="N962" s="22"/>
      <c r="O962" s="22"/>
      <c r="P962" s="22" t="s">
        <v>573</v>
      </c>
      <c r="S962" s="32" t="s">
        <v>3140</v>
      </c>
      <c r="T962" s="8">
        <f t="shared" si="26"/>
        <v>5</v>
      </c>
      <c r="U962">
        <v>642</v>
      </c>
      <c r="W962" t="s">
        <v>369</v>
      </c>
    </row>
    <row r="963" spans="1:23" hidden="1" x14ac:dyDescent="0.25">
      <c r="A963" s="21">
        <v>45419</v>
      </c>
      <c r="B963" s="21">
        <v>45419</v>
      </c>
      <c r="C963" s="22" t="s">
        <v>1894</v>
      </c>
      <c r="D963" s="22" t="s">
        <v>1895</v>
      </c>
      <c r="E963" s="22" t="s">
        <v>1145</v>
      </c>
      <c r="F963" s="22" t="s">
        <v>549</v>
      </c>
      <c r="G963" s="23">
        <v>840000</v>
      </c>
      <c r="H963" s="23">
        <v>0</v>
      </c>
      <c r="I963" s="23">
        <v>26080973</v>
      </c>
      <c r="J963" s="23">
        <v>0</v>
      </c>
      <c r="K963" s="22" t="s">
        <v>1419</v>
      </c>
      <c r="L963" s="22" t="s">
        <v>1420</v>
      </c>
      <c r="M963" s="22" t="s">
        <v>1266</v>
      </c>
      <c r="N963" s="22"/>
      <c r="O963" s="22"/>
      <c r="P963" s="22" t="s">
        <v>573</v>
      </c>
      <c r="S963" s="32" t="s">
        <v>3140</v>
      </c>
      <c r="T963" s="8">
        <f t="shared" si="26"/>
        <v>5</v>
      </c>
      <c r="U963">
        <v>642</v>
      </c>
      <c r="W963" t="s">
        <v>369</v>
      </c>
    </row>
    <row r="964" spans="1:23" hidden="1" x14ac:dyDescent="0.25">
      <c r="A964" s="21">
        <v>45419</v>
      </c>
      <c r="B964" s="21">
        <v>45419</v>
      </c>
      <c r="C964" s="22" t="s">
        <v>1896</v>
      </c>
      <c r="D964" s="22" t="s">
        <v>1897</v>
      </c>
      <c r="E964" s="22" t="s">
        <v>1145</v>
      </c>
      <c r="F964" s="22" t="s">
        <v>748</v>
      </c>
      <c r="G964" s="23">
        <v>2880000</v>
      </c>
      <c r="H964" s="23">
        <v>0</v>
      </c>
      <c r="I964" s="23">
        <v>28960973</v>
      </c>
      <c r="J964" s="23">
        <v>0</v>
      </c>
      <c r="K964" s="22"/>
      <c r="L964" s="22"/>
      <c r="M964" s="22" t="s">
        <v>1341</v>
      </c>
      <c r="N964" s="22"/>
      <c r="O964" s="22"/>
      <c r="P964" s="22"/>
      <c r="S964" s="32" t="s">
        <v>3126</v>
      </c>
      <c r="T964" s="8">
        <f t="shared" si="26"/>
        <v>5</v>
      </c>
      <c r="U964">
        <v>642</v>
      </c>
      <c r="W964" t="s">
        <v>369</v>
      </c>
    </row>
    <row r="965" spans="1:23" hidden="1" x14ac:dyDescent="0.25">
      <c r="A965" s="21">
        <v>45420</v>
      </c>
      <c r="B965" s="21">
        <v>45420</v>
      </c>
      <c r="C965" s="22" t="s">
        <v>1898</v>
      </c>
      <c r="D965" s="22" t="s">
        <v>1899</v>
      </c>
      <c r="E965" s="22" t="s">
        <v>1145</v>
      </c>
      <c r="F965" s="22" t="s">
        <v>748</v>
      </c>
      <c r="G965" s="23">
        <v>2937900</v>
      </c>
      <c r="H965" s="23">
        <v>0</v>
      </c>
      <c r="I965" s="23">
        <v>31898873</v>
      </c>
      <c r="J965" s="23">
        <v>0</v>
      </c>
      <c r="K965" s="22"/>
      <c r="L965" s="22"/>
      <c r="M965" s="22" t="s">
        <v>1269</v>
      </c>
      <c r="N965" s="22"/>
      <c r="O965" s="22"/>
      <c r="P965" s="22"/>
      <c r="S965" s="32" t="s">
        <v>3141</v>
      </c>
      <c r="T965" s="8">
        <f t="shared" ref="T965:T1028" si="27">+MONTH(A965)</f>
        <v>5</v>
      </c>
      <c r="U965">
        <v>642</v>
      </c>
      <c r="W965" t="s">
        <v>369</v>
      </c>
    </row>
    <row r="966" spans="1:23" hidden="1" x14ac:dyDescent="0.25">
      <c r="A966" s="21">
        <v>45421</v>
      </c>
      <c r="B966" s="21">
        <v>45421</v>
      </c>
      <c r="C966" s="22" t="s">
        <v>1900</v>
      </c>
      <c r="D966" s="22" t="s">
        <v>1901</v>
      </c>
      <c r="E966" s="22" t="s">
        <v>1145</v>
      </c>
      <c r="F966" s="22" t="s">
        <v>549</v>
      </c>
      <c r="G966" s="23">
        <v>1590000</v>
      </c>
      <c r="H966" s="23">
        <v>0</v>
      </c>
      <c r="I966" s="23">
        <v>33488873</v>
      </c>
      <c r="J966" s="23">
        <v>0</v>
      </c>
      <c r="K966" s="22" t="s">
        <v>1902</v>
      </c>
      <c r="L966" s="22" t="s">
        <v>1903</v>
      </c>
      <c r="M966" s="22" t="s">
        <v>582</v>
      </c>
      <c r="N966" s="22"/>
      <c r="O966" s="22"/>
      <c r="P966" s="22" t="s">
        <v>809</v>
      </c>
      <c r="S966" s="32" t="s">
        <v>3126</v>
      </c>
      <c r="T966" s="8">
        <f t="shared" si="27"/>
        <v>5</v>
      </c>
      <c r="U966">
        <v>642</v>
      </c>
      <c r="W966" t="s">
        <v>369</v>
      </c>
    </row>
    <row r="967" spans="1:23" hidden="1" x14ac:dyDescent="0.25">
      <c r="A967" s="21">
        <v>45421</v>
      </c>
      <c r="B967" s="21">
        <v>45421</v>
      </c>
      <c r="C967" s="22" t="s">
        <v>1904</v>
      </c>
      <c r="D967" s="22" t="s">
        <v>1905</v>
      </c>
      <c r="E967" s="22" t="s">
        <v>1145</v>
      </c>
      <c r="F967" s="22" t="s">
        <v>748</v>
      </c>
      <c r="G967" s="23">
        <v>909091</v>
      </c>
      <c r="H967" s="23">
        <v>0</v>
      </c>
      <c r="I967" s="23">
        <v>34397964</v>
      </c>
      <c r="J967" s="23">
        <v>0</v>
      </c>
      <c r="K967" s="22" t="s">
        <v>1906</v>
      </c>
      <c r="L967" s="22" t="s">
        <v>1907</v>
      </c>
      <c r="M967" s="22" t="s">
        <v>1243</v>
      </c>
      <c r="N967" s="22"/>
      <c r="O967" s="22"/>
      <c r="P967" s="22"/>
      <c r="S967" s="32" t="s">
        <v>3142</v>
      </c>
      <c r="T967" s="8">
        <f t="shared" si="27"/>
        <v>5</v>
      </c>
      <c r="U967">
        <v>642</v>
      </c>
      <c r="W967" t="s">
        <v>369</v>
      </c>
    </row>
    <row r="968" spans="1:23" hidden="1" x14ac:dyDescent="0.25">
      <c r="A968" s="21">
        <v>45422</v>
      </c>
      <c r="B968" s="21">
        <v>45422</v>
      </c>
      <c r="C968" s="22" t="s">
        <v>1908</v>
      </c>
      <c r="D968" s="22" t="s">
        <v>1909</v>
      </c>
      <c r="E968" s="22" t="s">
        <v>1145</v>
      </c>
      <c r="F968" s="22" t="s">
        <v>748</v>
      </c>
      <c r="G968" s="23">
        <v>185673</v>
      </c>
      <c r="H968" s="23">
        <v>0</v>
      </c>
      <c r="I968" s="23">
        <v>34583637</v>
      </c>
      <c r="J968" s="23">
        <v>0</v>
      </c>
      <c r="K968" s="22" t="s">
        <v>1214</v>
      </c>
      <c r="L968" s="22" t="s">
        <v>1215</v>
      </c>
      <c r="M968" s="22" t="s">
        <v>1216</v>
      </c>
      <c r="N968" s="22"/>
      <c r="O968" s="22"/>
      <c r="P968" s="22" t="s">
        <v>529</v>
      </c>
      <c r="S968" s="32" t="s">
        <v>3126</v>
      </c>
      <c r="T968" s="8">
        <f t="shared" si="27"/>
        <v>5</v>
      </c>
      <c r="U968">
        <v>642</v>
      </c>
      <c r="W968" t="s">
        <v>369</v>
      </c>
    </row>
    <row r="969" spans="1:23" hidden="1" x14ac:dyDescent="0.25">
      <c r="A969" s="21">
        <v>45422</v>
      </c>
      <c r="B969" s="21">
        <v>45422</v>
      </c>
      <c r="C969" s="22" t="s">
        <v>1908</v>
      </c>
      <c r="D969" s="22" t="s">
        <v>1910</v>
      </c>
      <c r="E969" s="22" t="s">
        <v>1145</v>
      </c>
      <c r="F969" s="22" t="s">
        <v>748</v>
      </c>
      <c r="G969" s="23">
        <v>126852</v>
      </c>
      <c r="H969" s="23">
        <v>0</v>
      </c>
      <c r="I969" s="23">
        <v>34710489</v>
      </c>
      <c r="J969" s="23">
        <v>0</v>
      </c>
      <c r="K969" s="22" t="s">
        <v>1214</v>
      </c>
      <c r="L969" s="22" t="s">
        <v>1215</v>
      </c>
      <c r="M969" s="22" t="s">
        <v>1216</v>
      </c>
      <c r="N969" s="22"/>
      <c r="O969" s="22"/>
      <c r="P969" s="22" t="s">
        <v>529</v>
      </c>
      <c r="S969" s="32" t="s">
        <v>3126</v>
      </c>
      <c r="T969" s="8">
        <f t="shared" si="27"/>
        <v>5</v>
      </c>
      <c r="U969">
        <v>642</v>
      </c>
      <c r="W969" t="s">
        <v>369</v>
      </c>
    </row>
    <row r="970" spans="1:23" hidden="1" x14ac:dyDescent="0.25">
      <c r="A970" s="21">
        <v>45422</v>
      </c>
      <c r="B970" s="21">
        <v>45422</v>
      </c>
      <c r="C970" s="22" t="s">
        <v>1911</v>
      </c>
      <c r="D970" s="22" t="s">
        <v>1912</v>
      </c>
      <c r="E970" s="22" t="s">
        <v>1145</v>
      </c>
      <c r="F970" s="22" t="s">
        <v>748</v>
      </c>
      <c r="G970" s="23">
        <v>2000000</v>
      </c>
      <c r="H970" s="23">
        <v>0</v>
      </c>
      <c r="I970" s="23">
        <v>36710489</v>
      </c>
      <c r="J970" s="23">
        <v>0</v>
      </c>
      <c r="K970" s="22"/>
      <c r="L970" s="22"/>
      <c r="M970" s="22" t="s">
        <v>1266</v>
      </c>
      <c r="N970" s="22"/>
      <c r="O970" s="22"/>
      <c r="P970" s="22"/>
      <c r="S970" s="32" t="s">
        <v>3140</v>
      </c>
      <c r="T970" s="8">
        <f t="shared" si="27"/>
        <v>5</v>
      </c>
      <c r="U970">
        <v>642</v>
      </c>
      <c r="W970" t="s">
        <v>369</v>
      </c>
    </row>
    <row r="971" spans="1:23" hidden="1" x14ac:dyDescent="0.25">
      <c r="A971" s="21">
        <v>45422</v>
      </c>
      <c r="B971" s="21">
        <v>45422</v>
      </c>
      <c r="C971" s="22" t="s">
        <v>1913</v>
      </c>
      <c r="D971" s="22" t="s">
        <v>1914</v>
      </c>
      <c r="E971" s="22" t="s">
        <v>1145</v>
      </c>
      <c r="F971" s="22" t="s">
        <v>748</v>
      </c>
      <c r="G971" s="23">
        <v>545475</v>
      </c>
      <c r="H971" s="23">
        <v>0</v>
      </c>
      <c r="I971" s="23">
        <v>37255964</v>
      </c>
      <c r="J971" s="23">
        <v>0</v>
      </c>
      <c r="K971" s="22"/>
      <c r="L971" s="22"/>
      <c r="M971" s="22" t="s">
        <v>1724</v>
      </c>
      <c r="N971" s="22"/>
      <c r="O971" s="22"/>
      <c r="P971" s="22" t="s">
        <v>1915</v>
      </c>
      <c r="S971" s="32" t="s">
        <v>3142</v>
      </c>
      <c r="T971" s="8">
        <f t="shared" si="27"/>
        <v>5</v>
      </c>
      <c r="U971">
        <v>642</v>
      </c>
      <c r="W971" t="s">
        <v>369</v>
      </c>
    </row>
    <row r="972" spans="1:23" hidden="1" x14ac:dyDescent="0.25">
      <c r="A972" s="21">
        <v>45422</v>
      </c>
      <c r="B972" s="21">
        <v>45422</v>
      </c>
      <c r="C972" s="22" t="s">
        <v>1916</v>
      </c>
      <c r="D972" s="22" t="s">
        <v>1917</v>
      </c>
      <c r="E972" s="22" t="s">
        <v>1145</v>
      </c>
      <c r="F972" s="22" t="s">
        <v>635</v>
      </c>
      <c r="G972" s="23">
        <v>200000</v>
      </c>
      <c r="H972" s="23">
        <v>0</v>
      </c>
      <c r="I972" s="23">
        <v>37455964</v>
      </c>
      <c r="J972" s="23">
        <v>0</v>
      </c>
      <c r="K972" s="22" t="s">
        <v>1918</v>
      </c>
      <c r="L972" s="22" t="s">
        <v>1919</v>
      </c>
      <c r="M972" s="22" t="s">
        <v>524</v>
      </c>
      <c r="N972" s="22"/>
      <c r="O972" s="22"/>
      <c r="P972" s="22" t="s">
        <v>529</v>
      </c>
      <c r="S972" s="32" t="s">
        <v>3126</v>
      </c>
      <c r="T972" s="8">
        <f t="shared" si="27"/>
        <v>5</v>
      </c>
      <c r="U972">
        <v>642</v>
      </c>
      <c r="W972" t="s">
        <v>369</v>
      </c>
    </row>
    <row r="973" spans="1:23" hidden="1" x14ac:dyDescent="0.25">
      <c r="A973" s="21">
        <v>45422</v>
      </c>
      <c r="B973" s="21">
        <v>45422</v>
      </c>
      <c r="C973" s="22" t="s">
        <v>1920</v>
      </c>
      <c r="D973" s="22" t="s">
        <v>1921</v>
      </c>
      <c r="E973" s="22" t="s">
        <v>1145</v>
      </c>
      <c r="F973" s="22" t="s">
        <v>1183</v>
      </c>
      <c r="G973" s="23">
        <v>1440000</v>
      </c>
      <c r="H973" s="23">
        <v>0</v>
      </c>
      <c r="I973" s="23">
        <v>38895964</v>
      </c>
      <c r="J973" s="23">
        <v>0</v>
      </c>
      <c r="K973" s="22" t="s">
        <v>1184</v>
      </c>
      <c r="L973" s="22" t="s">
        <v>1185</v>
      </c>
      <c r="M973" s="22" t="s">
        <v>1186</v>
      </c>
      <c r="N973" s="22"/>
      <c r="O973" s="22"/>
      <c r="P973" s="22"/>
      <c r="S973" s="32" t="s">
        <v>3126</v>
      </c>
      <c r="T973" s="8">
        <f t="shared" si="27"/>
        <v>5</v>
      </c>
      <c r="U973">
        <v>642</v>
      </c>
      <c r="W973" t="s">
        <v>369</v>
      </c>
    </row>
    <row r="974" spans="1:23" hidden="1" x14ac:dyDescent="0.25">
      <c r="A974" s="21">
        <v>45422</v>
      </c>
      <c r="B974" s="21">
        <v>45422</v>
      </c>
      <c r="C974" s="22" t="s">
        <v>1920</v>
      </c>
      <c r="D974" s="22" t="s">
        <v>1921</v>
      </c>
      <c r="E974" s="22" t="s">
        <v>1145</v>
      </c>
      <c r="F974" s="22" t="s">
        <v>1183</v>
      </c>
      <c r="G974" s="23">
        <v>144000</v>
      </c>
      <c r="H974" s="23">
        <v>0</v>
      </c>
      <c r="I974" s="23">
        <v>39039964</v>
      </c>
      <c r="J974" s="23">
        <v>0</v>
      </c>
      <c r="K974" s="22" t="s">
        <v>1184</v>
      </c>
      <c r="L974" s="22" t="s">
        <v>1185</v>
      </c>
      <c r="M974" s="22" t="s">
        <v>1186</v>
      </c>
      <c r="N974" s="22"/>
      <c r="O974" s="22"/>
      <c r="P974" s="22"/>
      <c r="S974" s="32" t="s">
        <v>3126</v>
      </c>
      <c r="T974" s="8">
        <f t="shared" si="27"/>
        <v>5</v>
      </c>
      <c r="U974">
        <v>642</v>
      </c>
      <c r="W974" t="s">
        <v>369</v>
      </c>
    </row>
    <row r="975" spans="1:23" hidden="1" x14ac:dyDescent="0.25">
      <c r="A975" s="21">
        <v>45422</v>
      </c>
      <c r="B975" s="21">
        <v>45422</v>
      </c>
      <c r="C975" s="22" t="s">
        <v>1922</v>
      </c>
      <c r="D975" s="22" t="s">
        <v>1923</v>
      </c>
      <c r="E975" s="22" t="s">
        <v>1145</v>
      </c>
      <c r="F975" s="22" t="s">
        <v>1189</v>
      </c>
      <c r="G975" s="23">
        <v>20000</v>
      </c>
      <c r="H975" s="23">
        <v>0</v>
      </c>
      <c r="I975" s="23">
        <v>39059964</v>
      </c>
      <c r="J975" s="23">
        <v>0</v>
      </c>
      <c r="K975" s="22" t="s">
        <v>1190</v>
      </c>
      <c r="L975" s="22" t="s">
        <v>1191</v>
      </c>
      <c r="M975" s="22" t="s">
        <v>1186</v>
      </c>
      <c r="N975" s="22"/>
      <c r="O975" s="22"/>
      <c r="P975" s="22"/>
      <c r="S975" s="32" t="s">
        <v>3126</v>
      </c>
      <c r="T975" s="8">
        <f t="shared" si="27"/>
        <v>5</v>
      </c>
      <c r="U975">
        <v>642</v>
      </c>
      <c r="W975" t="s">
        <v>369</v>
      </c>
    </row>
    <row r="976" spans="1:23" hidden="1" x14ac:dyDescent="0.25">
      <c r="A976" s="21">
        <v>45422</v>
      </c>
      <c r="B976" s="21">
        <v>45422</v>
      </c>
      <c r="C976" s="22" t="s">
        <v>1922</v>
      </c>
      <c r="D976" s="22" t="s">
        <v>1923</v>
      </c>
      <c r="E976" s="22" t="s">
        <v>1145</v>
      </c>
      <c r="F976" s="22" t="s">
        <v>1189</v>
      </c>
      <c r="G976" s="23">
        <v>2000</v>
      </c>
      <c r="H976" s="23">
        <v>0</v>
      </c>
      <c r="I976" s="23">
        <v>39061964</v>
      </c>
      <c r="J976" s="23">
        <v>0</v>
      </c>
      <c r="K976" s="22" t="s">
        <v>1190</v>
      </c>
      <c r="L976" s="22" t="s">
        <v>1191</v>
      </c>
      <c r="M976" s="22" t="s">
        <v>1186</v>
      </c>
      <c r="N976" s="22"/>
      <c r="O976" s="22"/>
      <c r="P976" s="22"/>
      <c r="S976" s="32" t="s">
        <v>3126</v>
      </c>
      <c r="T976" s="8">
        <f t="shared" si="27"/>
        <v>5</v>
      </c>
      <c r="U976">
        <v>642</v>
      </c>
      <c r="W976" t="s">
        <v>369</v>
      </c>
    </row>
    <row r="977" spans="1:23" hidden="1" x14ac:dyDescent="0.25">
      <c r="A977" s="21">
        <v>45422</v>
      </c>
      <c r="B977" s="21">
        <v>45422</v>
      </c>
      <c r="C977" s="22" t="s">
        <v>1924</v>
      </c>
      <c r="D977" s="22" t="s">
        <v>1923</v>
      </c>
      <c r="E977" s="22" t="s">
        <v>1145</v>
      </c>
      <c r="F977" s="22" t="s">
        <v>1189</v>
      </c>
      <c r="G977" s="23">
        <v>20000</v>
      </c>
      <c r="H977" s="23">
        <v>0</v>
      </c>
      <c r="I977" s="23">
        <v>39081964</v>
      </c>
      <c r="J977" s="23">
        <v>0</v>
      </c>
      <c r="K977" s="22" t="s">
        <v>1190</v>
      </c>
      <c r="L977" s="22" t="s">
        <v>1191</v>
      </c>
      <c r="M977" s="22" t="s">
        <v>1186</v>
      </c>
      <c r="N977" s="22"/>
      <c r="O977" s="22"/>
      <c r="P977" s="22"/>
      <c r="S977" s="32" t="s">
        <v>3126</v>
      </c>
      <c r="T977" s="8">
        <f t="shared" si="27"/>
        <v>5</v>
      </c>
      <c r="U977">
        <v>642</v>
      </c>
      <c r="W977" t="s">
        <v>369</v>
      </c>
    </row>
    <row r="978" spans="1:23" hidden="1" x14ac:dyDescent="0.25">
      <c r="A978" s="21">
        <v>45422</v>
      </c>
      <c r="B978" s="21">
        <v>45422</v>
      </c>
      <c r="C978" s="22" t="s">
        <v>1924</v>
      </c>
      <c r="D978" s="22" t="s">
        <v>1923</v>
      </c>
      <c r="E978" s="22" t="s">
        <v>1145</v>
      </c>
      <c r="F978" s="22" t="s">
        <v>1189</v>
      </c>
      <c r="G978" s="23">
        <v>2000</v>
      </c>
      <c r="H978" s="23">
        <v>0</v>
      </c>
      <c r="I978" s="23">
        <v>39083964</v>
      </c>
      <c r="J978" s="23">
        <v>0</v>
      </c>
      <c r="K978" s="22" t="s">
        <v>1190</v>
      </c>
      <c r="L978" s="22" t="s">
        <v>1191</v>
      </c>
      <c r="M978" s="22" t="s">
        <v>1186</v>
      </c>
      <c r="N978" s="22"/>
      <c r="O978" s="22"/>
      <c r="P978" s="22"/>
      <c r="S978" s="32" t="s">
        <v>3126</v>
      </c>
      <c r="T978" s="8">
        <f t="shared" si="27"/>
        <v>5</v>
      </c>
      <c r="U978">
        <v>642</v>
      </c>
      <c r="W978" t="s">
        <v>369</v>
      </c>
    </row>
    <row r="979" spans="1:23" hidden="1" x14ac:dyDescent="0.25">
      <c r="A979" s="21">
        <v>45423</v>
      </c>
      <c r="B979" s="21">
        <v>45423</v>
      </c>
      <c r="C979" s="22" t="s">
        <v>1925</v>
      </c>
      <c r="D979" s="22" t="s">
        <v>1926</v>
      </c>
      <c r="E979" s="22" t="s">
        <v>1145</v>
      </c>
      <c r="F979" s="22" t="s">
        <v>549</v>
      </c>
      <c r="G979" s="23">
        <v>1296296</v>
      </c>
      <c r="H979" s="23">
        <v>0</v>
      </c>
      <c r="I979" s="23">
        <v>40380260</v>
      </c>
      <c r="J979" s="23">
        <v>0</v>
      </c>
      <c r="K979" s="22"/>
      <c r="L979" s="22"/>
      <c r="M979" s="22" t="s">
        <v>1266</v>
      </c>
      <c r="N979" s="22" t="s">
        <v>1927</v>
      </c>
      <c r="O979" s="22" t="s">
        <v>1928</v>
      </c>
      <c r="P979" s="22"/>
      <c r="S979" s="32" t="s">
        <v>3140</v>
      </c>
      <c r="T979" s="8">
        <f t="shared" si="27"/>
        <v>5</v>
      </c>
      <c r="U979">
        <v>642</v>
      </c>
      <c r="W979" t="s">
        <v>369</v>
      </c>
    </row>
    <row r="980" spans="1:23" hidden="1" x14ac:dyDescent="0.25">
      <c r="A980" s="21">
        <v>45423</v>
      </c>
      <c r="B980" s="21">
        <v>45423</v>
      </c>
      <c r="C980" s="22" t="s">
        <v>1925</v>
      </c>
      <c r="D980" s="22" t="s">
        <v>1929</v>
      </c>
      <c r="E980" s="22" t="s">
        <v>1145</v>
      </c>
      <c r="F980" s="22" t="s">
        <v>549</v>
      </c>
      <c r="G980" s="23">
        <v>600000</v>
      </c>
      <c r="H980" s="23">
        <v>0</v>
      </c>
      <c r="I980" s="23">
        <v>40980260</v>
      </c>
      <c r="J980" s="23">
        <v>0</v>
      </c>
      <c r="K980" s="22"/>
      <c r="L980" s="22"/>
      <c r="M980" s="22" t="s">
        <v>1266</v>
      </c>
      <c r="N980" s="22" t="s">
        <v>1927</v>
      </c>
      <c r="O980" s="22" t="s">
        <v>1928</v>
      </c>
      <c r="P980" s="22" t="s">
        <v>1577</v>
      </c>
      <c r="S980" s="32" t="s">
        <v>3140</v>
      </c>
      <c r="T980" s="8">
        <f t="shared" si="27"/>
        <v>5</v>
      </c>
      <c r="U980">
        <v>642</v>
      </c>
      <c r="W980" t="s">
        <v>369</v>
      </c>
    </row>
    <row r="981" spans="1:23" hidden="1" x14ac:dyDescent="0.25">
      <c r="A981" s="21">
        <v>45424</v>
      </c>
      <c r="B981" s="21">
        <v>45424</v>
      </c>
      <c r="C981" s="22" t="s">
        <v>1930</v>
      </c>
      <c r="D981" s="22" t="s">
        <v>1931</v>
      </c>
      <c r="E981" s="22" t="s">
        <v>1145</v>
      </c>
      <c r="F981" s="22" t="s">
        <v>549</v>
      </c>
      <c r="G981" s="23">
        <v>6402492</v>
      </c>
      <c r="H981" s="23">
        <v>0</v>
      </c>
      <c r="I981" s="23">
        <v>47382752</v>
      </c>
      <c r="J981" s="23">
        <v>0</v>
      </c>
      <c r="K981" s="22"/>
      <c r="L981" s="22"/>
      <c r="M981" s="22" t="s">
        <v>1932</v>
      </c>
      <c r="N981" s="22"/>
      <c r="O981" s="22"/>
      <c r="P981" s="22" t="s">
        <v>558</v>
      </c>
      <c r="S981" s="32" t="s">
        <v>3141</v>
      </c>
      <c r="T981" s="8">
        <f t="shared" si="27"/>
        <v>5</v>
      </c>
      <c r="U981">
        <v>642</v>
      </c>
      <c r="W981" t="s">
        <v>369</v>
      </c>
    </row>
    <row r="982" spans="1:23" hidden="1" x14ac:dyDescent="0.25">
      <c r="A982" s="21">
        <v>45425</v>
      </c>
      <c r="B982" s="21">
        <v>45425</v>
      </c>
      <c r="C982" s="22" t="s">
        <v>1933</v>
      </c>
      <c r="D982" s="22" t="s">
        <v>1934</v>
      </c>
      <c r="E982" s="22" t="s">
        <v>1145</v>
      </c>
      <c r="F982" s="22" t="s">
        <v>532</v>
      </c>
      <c r="G982" s="23">
        <v>351852</v>
      </c>
      <c r="H982" s="23">
        <v>0</v>
      </c>
      <c r="I982" s="23">
        <v>47734604</v>
      </c>
      <c r="J982" s="23">
        <v>0</v>
      </c>
      <c r="K982" s="22" t="s">
        <v>1935</v>
      </c>
      <c r="L982" s="22" t="s">
        <v>1936</v>
      </c>
      <c r="M982" s="22" t="s">
        <v>1937</v>
      </c>
      <c r="N982" s="22"/>
      <c r="O982" s="22"/>
      <c r="P982" s="22" t="s">
        <v>529</v>
      </c>
      <c r="S982" s="32" t="s">
        <v>3119</v>
      </c>
      <c r="T982" s="8">
        <f t="shared" si="27"/>
        <v>5</v>
      </c>
      <c r="U982">
        <v>642</v>
      </c>
      <c r="W982" t="s">
        <v>369</v>
      </c>
    </row>
    <row r="983" spans="1:23" hidden="1" x14ac:dyDescent="0.25">
      <c r="A983" s="21">
        <v>45425</v>
      </c>
      <c r="B983" s="21">
        <v>45425</v>
      </c>
      <c r="C983" s="22" t="s">
        <v>1933</v>
      </c>
      <c r="D983" s="22" t="s">
        <v>1938</v>
      </c>
      <c r="E983" s="22" t="s">
        <v>1145</v>
      </c>
      <c r="F983" s="22" t="s">
        <v>532</v>
      </c>
      <c r="G983" s="23">
        <v>916573</v>
      </c>
      <c r="H983" s="23">
        <v>0</v>
      </c>
      <c r="I983" s="23">
        <v>48651177</v>
      </c>
      <c r="J983" s="23">
        <v>0</v>
      </c>
      <c r="K983" s="22" t="s">
        <v>1214</v>
      </c>
      <c r="L983" s="22" t="s">
        <v>1215</v>
      </c>
      <c r="M983" s="22" t="s">
        <v>1937</v>
      </c>
      <c r="N983" s="22"/>
      <c r="O983" s="22"/>
      <c r="P983" s="22" t="s">
        <v>529</v>
      </c>
      <c r="S983" s="32" t="s">
        <v>3119</v>
      </c>
      <c r="T983" s="8">
        <f t="shared" si="27"/>
        <v>5</v>
      </c>
      <c r="U983">
        <v>642</v>
      </c>
      <c r="W983" t="s">
        <v>369</v>
      </c>
    </row>
    <row r="984" spans="1:23" hidden="1" x14ac:dyDescent="0.25">
      <c r="A984" s="21">
        <v>45425</v>
      </c>
      <c r="B984" s="21">
        <v>45425</v>
      </c>
      <c r="C984" s="22" t="s">
        <v>1933</v>
      </c>
      <c r="D984" s="22" t="s">
        <v>1939</v>
      </c>
      <c r="E984" s="22" t="s">
        <v>1145</v>
      </c>
      <c r="F984" s="22" t="s">
        <v>532</v>
      </c>
      <c r="G984" s="23">
        <v>320000</v>
      </c>
      <c r="H984" s="23">
        <v>0</v>
      </c>
      <c r="I984" s="23">
        <v>48971177</v>
      </c>
      <c r="J984" s="23">
        <v>0</v>
      </c>
      <c r="K984" s="22"/>
      <c r="L984" s="22"/>
      <c r="M984" s="22" t="s">
        <v>1937</v>
      </c>
      <c r="N984" s="22"/>
      <c r="O984" s="22"/>
      <c r="P984" s="22" t="s">
        <v>558</v>
      </c>
      <c r="S984" s="32" t="s">
        <v>3119</v>
      </c>
      <c r="T984" s="8">
        <f t="shared" si="27"/>
        <v>5</v>
      </c>
      <c r="U984">
        <v>642</v>
      </c>
      <c r="W984" t="s">
        <v>369</v>
      </c>
    </row>
    <row r="985" spans="1:23" hidden="1" x14ac:dyDescent="0.25">
      <c r="A985" s="21">
        <v>45425</v>
      </c>
      <c r="B985" s="21">
        <v>45425</v>
      </c>
      <c r="C985" s="22" t="s">
        <v>1933</v>
      </c>
      <c r="D985" s="22" t="s">
        <v>1940</v>
      </c>
      <c r="E985" s="22" t="s">
        <v>1145</v>
      </c>
      <c r="F985" s="22" t="s">
        <v>532</v>
      </c>
      <c r="G985" s="23">
        <v>120000</v>
      </c>
      <c r="H985" s="23">
        <v>0</v>
      </c>
      <c r="I985" s="23">
        <v>49091177</v>
      </c>
      <c r="J985" s="23">
        <v>0</v>
      </c>
      <c r="K985" s="22"/>
      <c r="L985" s="22"/>
      <c r="M985" s="22" t="s">
        <v>1937</v>
      </c>
      <c r="N985" s="22"/>
      <c r="O985" s="22"/>
      <c r="P985" s="22" t="s">
        <v>558</v>
      </c>
      <c r="S985" s="32" t="s">
        <v>3119</v>
      </c>
      <c r="T985" s="8">
        <f t="shared" si="27"/>
        <v>5</v>
      </c>
      <c r="U985">
        <v>642</v>
      </c>
      <c r="W985" t="s">
        <v>369</v>
      </c>
    </row>
    <row r="986" spans="1:23" hidden="1" x14ac:dyDescent="0.25">
      <c r="A986" s="21">
        <v>45425</v>
      </c>
      <c r="B986" s="21">
        <v>45425</v>
      </c>
      <c r="C986" s="22" t="s">
        <v>1933</v>
      </c>
      <c r="D986" s="22" t="s">
        <v>1941</v>
      </c>
      <c r="E986" s="22" t="s">
        <v>1145</v>
      </c>
      <c r="F986" s="22" t="s">
        <v>532</v>
      </c>
      <c r="G986" s="23">
        <v>50000</v>
      </c>
      <c r="H986" s="23">
        <v>0</v>
      </c>
      <c r="I986" s="23">
        <v>49141177</v>
      </c>
      <c r="J986" s="23">
        <v>0</v>
      </c>
      <c r="K986" s="22"/>
      <c r="L986" s="22"/>
      <c r="M986" s="22" t="s">
        <v>1937</v>
      </c>
      <c r="N986" s="22"/>
      <c r="O986" s="22"/>
      <c r="P986" s="22" t="s">
        <v>558</v>
      </c>
      <c r="S986" s="32" t="s">
        <v>3119</v>
      </c>
      <c r="T986" s="8">
        <f t="shared" si="27"/>
        <v>5</v>
      </c>
      <c r="U986">
        <v>642</v>
      </c>
      <c r="W986" t="s">
        <v>369</v>
      </c>
    </row>
    <row r="987" spans="1:23" hidden="1" x14ac:dyDescent="0.25">
      <c r="A987" s="21">
        <v>45425</v>
      </c>
      <c r="B987" s="21">
        <v>45425</v>
      </c>
      <c r="C987" s="22" t="s">
        <v>1933</v>
      </c>
      <c r="D987" s="22" t="s">
        <v>1942</v>
      </c>
      <c r="E987" s="22" t="s">
        <v>1145</v>
      </c>
      <c r="F987" s="22" t="s">
        <v>532</v>
      </c>
      <c r="G987" s="23">
        <v>670000</v>
      </c>
      <c r="H987" s="23">
        <v>0</v>
      </c>
      <c r="I987" s="23">
        <v>49811177</v>
      </c>
      <c r="J987" s="23">
        <v>0</v>
      </c>
      <c r="K987" s="22"/>
      <c r="L987" s="22"/>
      <c r="M987" s="22" t="s">
        <v>1937</v>
      </c>
      <c r="N987" s="22"/>
      <c r="O987" s="22"/>
      <c r="P987" s="22" t="s">
        <v>558</v>
      </c>
      <c r="S987" s="32" t="s">
        <v>3119</v>
      </c>
      <c r="T987" s="8">
        <f t="shared" si="27"/>
        <v>5</v>
      </c>
      <c r="U987">
        <v>642</v>
      </c>
      <c r="W987" t="s">
        <v>369</v>
      </c>
    </row>
    <row r="988" spans="1:23" hidden="1" x14ac:dyDescent="0.25">
      <c r="A988" s="21">
        <v>45425</v>
      </c>
      <c r="B988" s="21">
        <v>45425</v>
      </c>
      <c r="C988" s="22" t="s">
        <v>1933</v>
      </c>
      <c r="D988" s="22" t="s">
        <v>1943</v>
      </c>
      <c r="E988" s="22" t="s">
        <v>1145</v>
      </c>
      <c r="F988" s="22" t="s">
        <v>532</v>
      </c>
      <c r="G988" s="23">
        <v>600000</v>
      </c>
      <c r="H988" s="23">
        <v>0</v>
      </c>
      <c r="I988" s="23">
        <v>50411177</v>
      </c>
      <c r="J988" s="23">
        <v>0</v>
      </c>
      <c r="K988" s="22"/>
      <c r="L988" s="22"/>
      <c r="M988" s="22" t="s">
        <v>1937</v>
      </c>
      <c r="N988" s="22"/>
      <c r="O988" s="22"/>
      <c r="P988" s="22" t="s">
        <v>558</v>
      </c>
      <c r="S988" s="32" t="s">
        <v>3119</v>
      </c>
      <c r="T988" s="8">
        <f t="shared" si="27"/>
        <v>5</v>
      </c>
      <c r="U988">
        <v>642</v>
      </c>
      <c r="W988" t="s">
        <v>369</v>
      </c>
    </row>
    <row r="989" spans="1:23" hidden="1" x14ac:dyDescent="0.25">
      <c r="A989" s="21">
        <v>45425</v>
      </c>
      <c r="B989" s="21">
        <v>45425</v>
      </c>
      <c r="C989" s="22" t="s">
        <v>1933</v>
      </c>
      <c r="D989" s="22" t="s">
        <v>1944</v>
      </c>
      <c r="E989" s="22" t="s">
        <v>1145</v>
      </c>
      <c r="F989" s="22" t="s">
        <v>532</v>
      </c>
      <c r="G989" s="23">
        <v>805000</v>
      </c>
      <c r="H989" s="23">
        <v>0</v>
      </c>
      <c r="I989" s="23">
        <v>51216177</v>
      </c>
      <c r="J989" s="23">
        <v>0</v>
      </c>
      <c r="K989" s="22"/>
      <c r="L989" s="22"/>
      <c r="M989" s="22" t="s">
        <v>1937</v>
      </c>
      <c r="N989" s="22"/>
      <c r="O989" s="22"/>
      <c r="P989" s="22" t="s">
        <v>529</v>
      </c>
      <c r="S989" s="32" t="s">
        <v>3119</v>
      </c>
      <c r="T989" s="8">
        <f t="shared" si="27"/>
        <v>5</v>
      </c>
      <c r="U989">
        <v>642</v>
      </c>
      <c r="W989" t="s">
        <v>369</v>
      </c>
    </row>
    <row r="990" spans="1:23" hidden="1" x14ac:dyDescent="0.25">
      <c r="A990" s="21">
        <v>45425</v>
      </c>
      <c r="B990" s="21">
        <v>45425</v>
      </c>
      <c r="C990" s="22" t="s">
        <v>1933</v>
      </c>
      <c r="D990" s="22" t="s">
        <v>1945</v>
      </c>
      <c r="E990" s="22" t="s">
        <v>1145</v>
      </c>
      <c r="F990" s="22" t="s">
        <v>532</v>
      </c>
      <c r="G990" s="23">
        <v>160000</v>
      </c>
      <c r="H990" s="23">
        <v>0</v>
      </c>
      <c r="I990" s="23">
        <v>51376177</v>
      </c>
      <c r="J990" s="23">
        <v>0</v>
      </c>
      <c r="K990" s="22"/>
      <c r="L990" s="22"/>
      <c r="M990" s="22" t="s">
        <v>1937</v>
      </c>
      <c r="N990" s="22"/>
      <c r="O990" s="22"/>
      <c r="P990" s="22" t="s">
        <v>529</v>
      </c>
      <c r="S990" s="32" t="s">
        <v>3119</v>
      </c>
      <c r="T990" s="8">
        <f t="shared" si="27"/>
        <v>5</v>
      </c>
      <c r="U990">
        <v>642</v>
      </c>
      <c r="W990" t="s">
        <v>369</v>
      </c>
    </row>
    <row r="991" spans="1:23" hidden="1" x14ac:dyDescent="0.25">
      <c r="A991" s="21">
        <v>45426</v>
      </c>
      <c r="B991" s="21">
        <v>45426</v>
      </c>
      <c r="C991" s="22" t="s">
        <v>1946</v>
      </c>
      <c r="D991" s="22" t="s">
        <v>1947</v>
      </c>
      <c r="E991" s="22" t="s">
        <v>1145</v>
      </c>
      <c r="F991" s="22" t="s">
        <v>748</v>
      </c>
      <c r="G991" s="23">
        <v>909091</v>
      </c>
      <c r="H991" s="23">
        <v>0</v>
      </c>
      <c r="I991" s="23">
        <v>52285268</v>
      </c>
      <c r="J991" s="23">
        <v>0</v>
      </c>
      <c r="K991" s="22" t="s">
        <v>1948</v>
      </c>
      <c r="L991" s="22" t="s">
        <v>1949</v>
      </c>
      <c r="M991" s="22" t="s">
        <v>1724</v>
      </c>
      <c r="N991" s="22"/>
      <c r="O991" s="22"/>
      <c r="P991" s="22" t="s">
        <v>1915</v>
      </c>
      <c r="S991" s="32" t="s">
        <v>3142</v>
      </c>
      <c r="T991" s="8">
        <f t="shared" si="27"/>
        <v>5</v>
      </c>
      <c r="U991">
        <v>642</v>
      </c>
      <c r="W991" t="s">
        <v>369</v>
      </c>
    </row>
    <row r="992" spans="1:23" hidden="1" x14ac:dyDescent="0.25">
      <c r="A992" s="21">
        <v>45426</v>
      </c>
      <c r="B992" s="21">
        <v>45426</v>
      </c>
      <c r="C992" s="22" t="s">
        <v>1950</v>
      </c>
      <c r="D992" s="22" t="s">
        <v>1951</v>
      </c>
      <c r="E992" s="22" t="s">
        <v>1145</v>
      </c>
      <c r="F992" s="22" t="s">
        <v>1204</v>
      </c>
      <c r="G992" s="23">
        <v>18000</v>
      </c>
      <c r="H992" s="23">
        <v>0</v>
      </c>
      <c r="I992" s="23">
        <v>52303268</v>
      </c>
      <c r="J992" s="23">
        <v>0</v>
      </c>
      <c r="K992" s="22" t="s">
        <v>1163</v>
      </c>
      <c r="L992" s="22" t="s">
        <v>1164</v>
      </c>
      <c r="M992" s="22" t="s">
        <v>1186</v>
      </c>
      <c r="N992" s="22"/>
      <c r="O992" s="22"/>
      <c r="P992" s="22" t="s">
        <v>529</v>
      </c>
      <c r="S992" s="32" t="s">
        <v>3126</v>
      </c>
      <c r="T992" s="8">
        <f t="shared" si="27"/>
        <v>5</v>
      </c>
      <c r="U992">
        <v>642</v>
      </c>
      <c r="W992" t="s">
        <v>369</v>
      </c>
    </row>
    <row r="993" spans="1:23" hidden="1" x14ac:dyDescent="0.25">
      <c r="A993" s="21">
        <v>45426</v>
      </c>
      <c r="B993" s="21">
        <v>45426</v>
      </c>
      <c r="C993" s="22" t="s">
        <v>1952</v>
      </c>
      <c r="D993" s="22" t="s">
        <v>1953</v>
      </c>
      <c r="E993" s="22" t="s">
        <v>1145</v>
      </c>
      <c r="F993" s="22" t="s">
        <v>1204</v>
      </c>
      <c r="G993" s="23">
        <v>18000</v>
      </c>
      <c r="H993" s="23">
        <v>0</v>
      </c>
      <c r="I993" s="23">
        <v>52321268</v>
      </c>
      <c r="J993" s="23">
        <v>0</v>
      </c>
      <c r="K993" s="22" t="s">
        <v>1163</v>
      </c>
      <c r="L993" s="22" t="s">
        <v>1164</v>
      </c>
      <c r="M993" s="22" t="s">
        <v>1186</v>
      </c>
      <c r="N993" s="22"/>
      <c r="O993" s="22"/>
      <c r="P993" s="22" t="s">
        <v>529</v>
      </c>
      <c r="S993" s="32" t="s">
        <v>3126</v>
      </c>
      <c r="T993" s="8">
        <f t="shared" si="27"/>
        <v>5</v>
      </c>
      <c r="U993">
        <v>642</v>
      </c>
      <c r="W993" t="s">
        <v>369</v>
      </c>
    </row>
    <row r="994" spans="1:23" hidden="1" x14ac:dyDescent="0.25">
      <c r="A994" s="21">
        <v>45426</v>
      </c>
      <c r="B994" s="21">
        <v>45426</v>
      </c>
      <c r="C994" s="22" t="s">
        <v>1954</v>
      </c>
      <c r="D994" s="22" t="s">
        <v>1955</v>
      </c>
      <c r="E994" s="22" t="s">
        <v>1145</v>
      </c>
      <c r="F994" s="22" t="s">
        <v>1204</v>
      </c>
      <c r="G994" s="23">
        <v>18000</v>
      </c>
      <c r="H994" s="23">
        <v>0</v>
      </c>
      <c r="I994" s="23">
        <v>52339268</v>
      </c>
      <c r="J994" s="23">
        <v>0</v>
      </c>
      <c r="K994" s="22" t="s">
        <v>1163</v>
      </c>
      <c r="L994" s="22" t="s">
        <v>1164</v>
      </c>
      <c r="M994" s="22" t="s">
        <v>1186</v>
      </c>
      <c r="N994" s="22"/>
      <c r="O994" s="22"/>
      <c r="P994" s="22" t="s">
        <v>529</v>
      </c>
      <c r="S994" s="32" t="s">
        <v>3126</v>
      </c>
      <c r="T994" s="8">
        <f t="shared" si="27"/>
        <v>5</v>
      </c>
      <c r="U994">
        <v>642</v>
      </c>
      <c r="W994" t="s">
        <v>369</v>
      </c>
    </row>
    <row r="995" spans="1:23" hidden="1" x14ac:dyDescent="0.25">
      <c r="A995" s="21">
        <v>45427</v>
      </c>
      <c r="B995" s="21">
        <v>45427</v>
      </c>
      <c r="C995" s="22" t="s">
        <v>1956</v>
      </c>
      <c r="D995" s="22" t="s">
        <v>1957</v>
      </c>
      <c r="E995" s="22" t="s">
        <v>1145</v>
      </c>
      <c r="F995" s="22" t="s">
        <v>549</v>
      </c>
      <c r="G995" s="23">
        <v>20000000</v>
      </c>
      <c r="H995" s="23">
        <v>0</v>
      </c>
      <c r="I995" s="23">
        <v>72339268</v>
      </c>
      <c r="J995" s="23">
        <v>0</v>
      </c>
      <c r="K995" s="22" t="s">
        <v>1958</v>
      </c>
      <c r="L995" s="22" t="s">
        <v>1959</v>
      </c>
      <c r="M995" s="22" t="s">
        <v>1960</v>
      </c>
      <c r="N995" s="22" t="s">
        <v>1795</v>
      </c>
      <c r="O995" s="22" t="s">
        <v>1796</v>
      </c>
      <c r="P995" s="22" t="s">
        <v>529</v>
      </c>
      <c r="S995" s="32" t="s">
        <v>3126</v>
      </c>
      <c r="T995" s="8">
        <f t="shared" si="27"/>
        <v>5</v>
      </c>
      <c r="U995">
        <v>642</v>
      </c>
      <c r="W995" t="s">
        <v>369</v>
      </c>
    </row>
    <row r="996" spans="1:23" hidden="1" x14ac:dyDescent="0.25">
      <c r="A996" s="21">
        <v>45427</v>
      </c>
      <c r="B996" s="21">
        <v>45427</v>
      </c>
      <c r="C996" s="22" t="s">
        <v>1961</v>
      </c>
      <c r="D996" s="22" t="s">
        <v>1962</v>
      </c>
      <c r="E996" s="22" t="s">
        <v>1145</v>
      </c>
      <c r="F996" s="22" t="s">
        <v>635</v>
      </c>
      <c r="G996" s="23">
        <v>201949</v>
      </c>
      <c r="H996" s="23">
        <v>0</v>
      </c>
      <c r="I996" s="23">
        <v>72541217</v>
      </c>
      <c r="J996" s="23">
        <v>0</v>
      </c>
      <c r="K996" s="22" t="s">
        <v>1214</v>
      </c>
      <c r="L996" s="22" t="s">
        <v>1215</v>
      </c>
      <c r="M996" s="22" t="s">
        <v>1216</v>
      </c>
      <c r="N996" s="22"/>
      <c r="O996" s="22"/>
      <c r="P996" s="22" t="s">
        <v>1577</v>
      </c>
      <c r="S996" s="32" t="s">
        <v>3126</v>
      </c>
      <c r="T996" s="8">
        <f t="shared" si="27"/>
        <v>5</v>
      </c>
      <c r="U996">
        <v>642</v>
      </c>
      <c r="W996" t="s">
        <v>369</v>
      </c>
    </row>
    <row r="997" spans="1:23" hidden="1" x14ac:dyDescent="0.25">
      <c r="A997" s="21">
        <v>45427</v>
      </c>
      <c r="B997" s="21">
        <v>45427</v>
      </c>
      <c r="C997" s="22" t="s">
        <v>1961</v>
      </c>
      <c r="D997" s="22" t="s">
        <v>1963</v>
      </c>
      <c r="E997" s="22" t="s">
        <v>1145</v>
      </c>
      <c r="F997" s="22" t="s">
        <v>635</v>
      </c>
      <c r="G997" s="23">
        <v>211372</v>
      </c>
      <c r="H997" s="23">
        <v>0</v>
      </c>
      <c r="I997" s="23">
        <v>72752589</v>
      </c>
      <c r="J997" s="23">
        <v>0</v>
      </c>
      <c r="K997" s="22" t="s">
        <v>1214</v>
      </c>
      <c r="L997" s="22" t="s">
        <v>1215</v>
      </c>
      <c r="M997" s="22" t="s">
        <v>1216</v>
      </c>
      <c r="N997" s="22"/>
      <c r="O997" s="22"/>
      <c r="P997" s="22" t="s">
        <v>1577</v>
      </c>
      <c r="S997" s="32" t="s">
        <v>3126</v>
      </c>
      <c r="T997" s="8">
        <f t="shared" si="27"/>
        <v>5</v>
      </c>
      <c r="U997">
        <v>642</v>
      </c>
      <c r="W997" t="s">
        <v>369</v>
      </c>
    </row>
    <row r="998" spans="1:23" hidden="1" x14ac:dyDescent="0.25">
      <c r="A998" s="21">
        <v>45427</v>
      </c>
      <c r="B998" s="21">
        <v>45427</v>
      </c>
      <c r="C998" s="22" t="s">
        <v>1961</v>
      </c>
      <c r="D998" s="22" t="s">
        <v>1964</v>
      </c>
      <c r="E998" s="22" t="s">
        <v>1145</v>
      </c>
      <c r="F998" s="22" t="s">
        <v>635</v>
      </c>
      <c r="G998" s="23">
        <v>70000</v>
      </c>
      <c r="H998" s="23">
        <v>0</v>
      </c>
      <c r="I998" s="23">
        <v>72822589</v>
      </c>
      <c r="J998" s="23">
        <v>0</v>
      </c>
      <c r="K998" s="22"/>
      <c r="L998" s="22"/>
      <c r="M998" s="22" t="s">
        <v>1216</v>
      </c>
      <c r="N998" s="22"/>
      <c r="O998" s="22"/>
      <c r="P998" s="22" t="s">
        <v>1577</v>
      </c>
      <c r="S998" s="32" t="s">
        <v>3126</v>
      </c>
      <c r="T998" s="8">
        <f t="shared" si="27"/>
        <v>5</v>
      </c>
      <c r="U998">
        <v>642</v>
      </c>
      <c r="W998" t="s">
        <v>369</v>
      </c>
    </row>
    <row r="999" spans="1:23" hidden="1" x14ac:dyDescent="0.25">
      <c r="A999" s="21">
        <v>45427</v>
      </c>
      <c r="B999" s="21">
        <v>45427</v>
      </c>
      <c r="C999" s="22" t="s">
        <v>1961</v>
      </c>
      <c r="D999" s="22" t="s">
        <v>1965</v>
      </c>
      <c r="E999" s="22" t="s">
        <v>1145</v>
      </c>
      <c r="F999" s="22" t="s">
        <v>635</v>
      </c>
      <c r="G999" s="23">
        <v>150000</v>
      </c>
      <c r="H999" s="23">
        <v>0</v>
      </c>
      <c r="I999" s="23">
        <v>72972589</v>
      </c>
      <c r="J999" s="23">
        <v>0</v>
      </c>
      <c r="K999" s="22"/>
      <c r="L999" s="22"/>
      <c r="M999" s="22" t="s">
        <v>1216</v>
      </c>
      <c r="N999" s="22"/>
      <c r="O999" s="22"/>
      <c r="P999" s="22" t="s">
        <v>1577</v>
      </c>
      <c r="S999" s="32" t="s">
        <v>3126</v>
      </c>
      <c r="T999" s="8">
        <f t="shared" si="27"/>
        <v>5</v>
      </c>
      <c r="U999">
        <v>642</v>
      </c>
      <c r="W999" t="s">
        <v>369</v>
      </c>
    </row>
    <row r="1000" spans="1:23" hidden="1" x14ac:dyDescent="0.25">
      <c r="A1000" s="21">
        <v>45427</v>
      </c>
      <c r="B1000" s="21">
        <v>45427</v>
      </c>
      <c r="C1000" s="22" t="s">
        <v>1961</v>
      </c>
      <c r="D1000" s="22" t="s">
        <v>1966</v>
      </c>
      <c r="E1000" s="22" t="s">
        <v>1145</v>
      </c>
      <c r="F1000" s="22" t="s">
        <v>635</v>
      </c>
      <c r="G1000" s="23">
        <v>215000</v>
      </c>
      <c r="H1000" s="23">
        <v>0</v>
      </c>
      <c r="I1000" s="23">
        <v>73187589</v>
      </c>
      <c r="J1000" s="23">
        <v>0</v>
      </c>
      <c r="K1000" s="22"/>
      <c r="L1000" s="22"/>
      <c r="M1000" s="22" t="s">
        <v>1216</v>
      </c>
      <c r="N1000" s="22"/>
      <c r="O1000" s="22"/>
      <c r="P1000" s="22" t="s">
        <v>1577</v>
      </c>
      <c r="S1000" s="32" t="s">
        <v>3126</v>
      </c>
      <c r="T1000" s="8">
        <f t="shared" si="27"/>
        <v>5</v>
      </c>
      <c r="U1000">
        <v>642</v>
      </c>
      <c r="W1000" t="s">
        <v>369</v>
      </c>
    </row>
    <row r="1001" spans="1:23" hidden="1" x14ac:dyDescent="0.25">
      <c r="A1001" s="21">
        <v>45427</v>
      </c>
      <c r="B1001" s="21">
        <v>45427</v>
      </c>
      <c r="C1001" s="22" t="s">
        <v>1961</v>
      </c>
      <c r="D1001" s="22" t="s">
        <v>1967</v>
      </c>
      <c r="E1001" s="22" t="s">
        <v>1145</v>
      </c>
      <c r="F1001" s="22" t="s">
        <v>635</v>
      </c>
      <c r="G1001" s="23">
        <v>420000</v>
      </c>
      <c r="H1001" s="23">
        <v>0</v>
      </c>
      <c r="I1001" s="23">
        <v>73607589</v>
      </c>
      <c r="J1001" s="23">
        <v>0</v>
      </c>
      <c r="K1001" s="22"/>
      <c r="L1001" s="22"/>
      <c r="M1001" s="22" t="s">
        <v>1216</v>
      </c>
      <c r="N1001" s="22"/>
      <c r="O1001" s="22"/>
      <c r="P1001" s="22" t="s">
        <v>1577</v>
      </c>
      <c r="S1001" s="32" t="s">
        <v>3126</v>
      </c>
      <c r="T1001" s="8">
        <f t="shared" si="27"/>
        <v>5</v>
      </c>
      <c r="U1001">
        <v>642</v>
      </c>
      <c r="W1001" t="s">
        <v>369</v>
      </c>
    </row>
    <row r="1002" spans="1:23" hidden="1" x14ac:dyDescent="0.25">
      <c r="A1002" s="21">
        <v>45427</v>
      </c>
      <c r="B1002" s="21">
        <v>45427</v>
      </c>
      <c r="C1002" s="22" t="s">
        <v>1961</v>
      </c>
      <c r="D1002" s="22" t="s">
        <v>1968</v>
      </c>
      <c r="E1002" s="22" t="s">
        <v>1145</v>
      </c>
      <c r="F1002" s="22" t="s">
        <v>635</v>
      </c>
      <c r="G1002" s="23">
        <v>64000</v>
      </c>
      <c r="H1002" s="23">
        <v>0</v>
      </c>
      <c r="I1002" s="23">
        <v>73671589</v>
      </c>
      <c r="J1002" s="23">
        <v>0</v>
      </c>
      <c r="K1002" s="22"/>
      <c r="L1002" s="22"/>
      <c r="M1002" s="22" t="s">
        <v>1216</v>
      </c>
      <c r="N1002" s="22"/>
      <c r="O1002" s="22"/>
      <c r="P1002" s="22" t="s">
        <v>1577</v>
      </c>
      <c r="S1002" s="32" t="s">
        <v>3126</v>
      </c>
      <c r="T1002" s="8">
        <f t="shared" si="27"/>
        <v>5</v>
      </c>
      <c r="U1002">
        <v>642</v>
      </c>
      <c r="W1002" t="s">
        <v>369</v>
      </c>
    </row>
    <row r="1003" spans="1:23" hidden="1" x14ac:dyDescent="0.25">
      <c r="A1003" s="21">
        <v>45427</v>
      </c>
      <c r="B1003" s="21">
        <v>45427</v>
      </c>
      <c r="C1003" s="22" t="s">
        <v>1961</v>
      </c>
      <c r="D1003" s="22" t="s">
        <v>1969</v>
      </c>
      <c r="E1003" s="22" t="s">
        <v>1145</v>
      </c>
      <c r="F1003" s="22" t="s">
        <v>635</v>
      </c>
      <c r="G1003" s="23">
        <v>32503</v>
      </c>
      <c r="H1003" s="23">
        <v>0</v>
      </c>
      <c r="I1003" s="23">
        <v>73704092</v>
      </c>
      <c r="J1003" s="23">
        <v>0</v>
      </c>
      <c r="K1003" s="22"/>
      <c r="L1003" s="22"/>
      <c r="M1003" s="22" t="s">
        <v>1169</v>
      </c>
      <c r="N1003" s="22"/>
      <c r="O1003" s="22"/>
      <c r="P1003" s="22" t="s">
        <v>1176</v>
      </c>
      <c r="S1003" s="32" t="s">
        <v>3126</v>
      </c>
      <c r="T1003" s="8">
        <f t="shared" si="27"/>
        <v>5</v>
      </c>
      <c r="U1003">
        <v>642</v>
      </c>
      <c r="W1003" t="s">
        <v>369</v>
      </c>
    </row>
    <row r="1004" spans="1:23" hidden="1" x14ac:dyDescent="0.25">
      <c r="A1004" s="21">
        <v>45427</v>
      </c>
      <c r="B1004" s="21">
        <v>45427</v>
      </c>
      <c r="C1004" s="22" t="s">
        <v>1961</v>
      </c>
      <c r="D1004" s="22" t="s">
        <v>1964</v>
      </c>
      <c r="E1004" s="22" t="s">
        <v>1145</v>
      </c>
      <c r="F1004" s="22" t="s">
        <v>635</v>
      </c>
      <c r="G1004" s="23">
        <v>60000</v>
      </c>
      <c r="H1004" s="23">
        <v>0</v>
      </c>
      <c r="I1004" s="23">
        <v>73764092</v>
      </c>
      <c r="J1004" s="23">
        <v>0</v>
      </c>
      <c r="K1004" s="22"/>
      <c r="L1004" s="22"/>
      <c r="M1004" s="22" t="s">
        <v>1216</v>
      </c>
      <c r="N1004" s="22"/>
      <c r="O1004" s="22"/>
      <c r="P1004" s="22" t="s">
        <v>1577</v>
      </c>
      <c r="S1004" s="32" t="s">
        <v>3126</v>
      </c>
      <c r="T1004" s="8">
        <f t="shared" si="27"/>
        <v>5</v>
      </c>
      <c r="U1004">
        <v>642</v>
      </c>
      <c r="W1004" t="s">
        <v>369</v>
      </c>
    </row>
    <row r="1005" spans="1:23" hidden="1" x14ac:dyDescent="0.25">
      <c r="A1005" s="21">
        <v>45427</v>
      </c>
      <c r="B1005" s="21">
        <v>45427</v>
      </c>
      <c r="C1005" s="22" t="s">
        <v>1961</v>
      </c>
      <c r="D1005" s="22" t="s">
        <v>1970</v>
      </c>
      <c r="E1005" s="22" t="s">
        <v>1145</v>
      </c>
      <c r="F1005" s="22" t="s">
        <v>635</v>
      </c>
      <c r="G1005" s="23">
        <v>25000</v>
      </c>
      <c r="H1005" s="23">
        <v>0</v>
      </c>
      <c r="I1005" s="23">
        <v>73789092</v>
      </c>
      <c r="J1005" s="23">
        <v>0</v>
      </c>
      <c r="K1005" s="22"/>
      <c r="L1005" s="22"/>
      <c r="M1005" s="22" t="s">
        <v>1216</v>
      </c>
      <c r="N1005" s="22"/>
      <c r="O1005" s="22"/>
      <c r="P1005" s="22" t="s">
        <v>1577</v>
      </c>
      <c r="S1005" s="32" t="s">
        <v>3126</v>
      </c>
      <c r="T1005" s="8">
        <f t="shared" si="27"/>
        <v>5</v>
      </c>
      <c r="U1005">
        <v>642</v>
      </c>
      <c r="W1005" t="s">
        <v>369</v>
      </c>
    </row>
    <row r="1006" spans="1:23" hidden="1" x14ac:dyDescent="0.25">
      <c r="A1006" s="21">
        <v>45427</v>
      </c>
      <c r="B1006" s="21">
        <v>45427</v>
      </c>
      <c r="C1006" s="22" t="s">
        <v>1961</v>
      </c>
      <c r="D1006" s="22" t="s">
        <v>1971</v>
      </c>
      <c r="E1006" s="22" t="s">
        <v>1145</v>
      </c>
      <c r="F1006" s="22" t="s">
        <v>635</v>
      </c>
      <c r="G1006" s="23">
        <v>160000</v>
      </c>
      <c r="H1006" s="23">
        <v>0</v>
      </c>
      <c r="I1006" s="23">
        <v>73949092</v>
      </c>
      <c r="J1006" s="23">
        <v>0</v>
      </c>
      <c r="K1006" s="22"/>
      <c r="L1006" s="22"/>
      <c r="M1006" s="22" t="s">
        <v>1216</v>
      </c>
      <c r="N1006" s="22"/>
      <c r="O1006" s="22"/>
      <c r="P1006" s="22" t="s">
        <v>1577</v>
      </c>
      <c r="S1006" s="32" t="s">
        <v>3126</v>
      </c>
      <c r="T1006" s="8">
        <f t="shared" si="27"/>
        <v>5</v>
      </c>
      <c r="U1006">
        <v>642</v>
      </c>
      <c r="W1006" t="s">
        <v>369</v>
      </c>
    </row>
    <row r="1007" spans="1:23" hidden="1" x14ac:dyDescent="0.25">
      <c r="A1007" s="21">
        <v>45427</v>
      </c>
      <c r="B1007" s="21">
        <v>45427</v>
      </c>
      <c r="C1007" s="22" t="s">
        <v>1961</v>
      </c>
      <c r="D1007" s="22" t="s">
        <v>1972</v>
      </c>
      <c r="E1007" s="22" t="s">
        <v>1145</v>
      </c>
      <c r="F1007" s="22" t="s">
        <v>635</v>
      </c>
      <c r="G1007" s="23">
        <v>384000</v>
      </c>
      <c r="H1007" s="23">
        <v>0</v>
      </c>
      <c r="I1007" s="23">
        <v>74333092</v>
      </c>
      <c r="J1007" s="23">
        <v>0</v>
      </c>
      <c r="K1007" s="22"/>
      <c r="L1007" s="22"/>
      <c r="M1007" s="22" t="s">
        <v>1216</v>
      </c>
      <c r="N1007" s="22"/>
      <c r="O1007" s="22"/>
      <c r="P1007" s="22" t="s">
        <v>1577</v>
      </c>
      <c r="S1007" s="32" t="s">
        <v>3126</v>
      </c>
      <c r="T1007" s="8">
        <f t="shared" si="27"/>
        <v>5</v>
      </c>
      <c r="U1007">
        <v>642</v>
      </c>
      <c r="W1007" t="s">
        <v>369</v>
      </c>
    </row>
    <row r="1008" spans="1:23" hidden="1" x14ac:dyDescent="0.25">
      <c r="A1008" s="21">
        <v>45427</v>
      </c>
      <c r="B1008" s="21">
        <v>45427</v>
      </c>
      <c r="C1008" s="22" t="s">
        <v>1961</v>
      </c>
      <c r="D1008" s="22" t="s">
        <v>1973</v>
      </c>
      <c r="E1008" s="22" t="s">
        <v>1145</v>
      </c>
      <c r="F1008" s="22" t="s">
        <v>635</v>
      </c>
      <c r="G1008" s="23">
        <v>80200</v>
      </c>
      <c r="H1008" s="23">
        <v>0</v>
      </c>
      <c r="I1008" s="23">
        <v>74413292</v>
      </c>
      <c r="J1008" s="23">
        <v>0</v>
      </c>
      <c r="K1008" s="22"/>
      <c r="L1008" s="22"/>
      <c r="M1008" s="22" t="s">
        <v>1216</v>
      </c>
      <c r="N1008" s="22"/>
      <c r="O1008" s="22"/>
      <c r="P1008" s="22" t="s">
        <v>1577</v>
      </c>
      <c r="S1008" s="32" t="s">
        <v>3126</v>
      </c>
      <c r="T1008" s="8">
        <f t="shared" si="27"/>
        <v>5</v>
      </c>
      <c r="U1008">
        <v>642</v>
      </c>
      <c r="W1008" t="s">
        <v>369</v>
      </c>
    </row>
    <row r="1009" spans="1:23" hidden="1" x14ac:dyDescent="0.25">
      <c r="A1009" s="21">
        <v>45427</v>
      </c>
      <c r="B1009" s="21">
        <v>45427</v>
      </c>
      <c r="C1009" s="22" t="s">
        <v>1961</v>
      </c>
      <c r="D1009" s="22" t="s">
        <v>1219</v>
      </c>
      <c r="E1009" s="22" t="s">
        <v>1145</v>
      </c>
      <c r="F1009" s="22" t="s">
        <v>635</v>
      </c>
      <c r="G1009" s="23">
        <v>213000</v>
      </c>
      <c r="H1009" s="23">
        <v>0</v>
      </c>
      <c r="I1009" s="23">
        <v>74626292</v>
      </c>
      <c r="J1009" s="23">
        <v>0</v>
      </c>
      <c r="K1009" s="22"/>
      <c r="L1009" s="22"/>
      <c r="M1009" s="22" t="s">
        <v>1216</v>
      </c>
      <c r="N1009" s="22"/>
      <c r="O1009" s="22"/>
      <c r="P1009" s="22" t="s">
        <v>1577</v>
      </c>
      <c r="S1009" s="32" t="s">
        <v>3126</v>
      </c>
      <c r="T1009" s="8">
        <f t="shared" si="27"/>
        <v>5</v>
      </c>
      <c r="U1009">
        <v>642</v>
      </c>
      <c r="W1009" t="s">
        <v>369</v>
      </c>
    </row>
    <row r="1010" spans="1:23" hidden="1" x14ac:dyDescent="0.25">
      <c r="A1010" s="21">
        <v>45427</v>
      </c>
      <c r="B1010" s="21">
        <v>45427</v>
      </c>
      <c r="C1010" s="22" t="s">
        <v>1974</v>
      </c>
      <c r="D1010" s="22" t="s">
        <v>1975</v>
      </c>
      <c r="E1010" s="22" t="s">
        <v>1145</v>
      </c>
      <c r="F1010" s="22" t="s">
        <v>532</v>
      </c>
      <c r="G1010" s="23">
        <v>182000</v>
      </c>
      <c r="H1010" s="23">
        <v>0</v>
      </c>
      <c r="I1010" s="23">
        <v>74808292</v>
      </c>
      <c r="J1010" s="23">
        <v>0</v>
      </c>
      <c r="K1010" s="22" t="s">
        <v>884</v>
      </c>
      <c r="L1010" s="22" t="s">
        <v>885</v>
      </c>
      <c r="M1010" s="22" t="s">
        <v>1216</v>
      </c>
      <c r="N1010" s="22"/>
      <c r="O1010" s="22"/>
      <c r="P1010" s="22" t="s">
        <v>824</v>
      </c>
      <c r="S1010" s="32" t="s">
        <v>3126</v>
      </c>
      <c r="T1010" s="8">
        <f t="shared" si="27"/>
        <v>5</v>
      </c>
      <c r="U1010">
        <v>642</v>
      </c>
      <c r="W1010" t="s">
        <v>369</v>
      </c>
    </row>
    <row r="1011" spans="1:23" hidden="1" x14ac:dyDescent="0.25">
      <c r="A1011" s="21">
        <v>45427</v>
      </c>
      <c r="B1011" s="21">
        <v>45427</v>
      </c>
      <c r="C1011" s="22" t="s">
        <v>1976</v>
      </c>
      <c r="D1011" s="22" t="s">
        <v>1977</v>
      </c>
      <c r="E1011" s="22" t="s">
        <v>1145</v>
      </c>
      <c r="F1011" s="22" t="s">
        <v>532</v>
      </c>
      <c r="G1011" s="23">
        <v>170000</v>
      </c>
      <c r="H1011" s="23">
        <v>0</v>
      </c>
      <c r="I1011" s="23">
        <v>74978292</v>
      </c>
      <c r="J1011" s="23">
        <v>0</v>
      </c>
      <c r="K1011" s="22"/>
      <c r="L1011" s="22"/>
      <c r="M1011" s="22" t="s">
        <v>1216</v>
      </c>
      <c r="N1011" s="22"/>
      <c r="O1011" s="22"/>
      <c r="P1011" s="22" t="s">
        <v>824</v>
      </c>
      <c r="S1011" s="32" t="s">
        <v>3126</v>
      </c>
      <c r="T1011" s="8">
        <f t="shared" si="27"/>
        <v>5</v>
      </c>
      <c r="U1011">
        <v>642</v>
      </c>
      <c r="W1011" t="s">
        <v>369</v>
      </c>
    </row>
    <row r="1012" spans="1:23" hidden="1" x14ac:dyDescent="0.25">
      <c r="A1012" s="21">
        <v>45427</v>
      </c>
      <c r="B1012" s="21">
        <v>45427</v>
      </c>
      <c r="C1012" s="22" t="s">
        <v>1976</v>
      </c>
      <c r="D1012" s="22" t="s">
        <v>1978</v>
      </c>
      <c r="E1012" s="22" t="s">
        <v>1145</v>
      </c>
      <c r="F1012" s="22" t="s">
        <v>532</v>
      </c>
      <c r="G1012" s="23">
        <v>70000</v>
      </c>
      <c r="H1012" s="23">
        <v>0</v>
      </c>
      <c r="I1012" s="23">
        <v>75048292</v>
      </c>
      <c r="J1012" s="23">
        <v>0</v>
      </c>
      <c r="K1012" s="22"/>
      <c r="L1012" s="22"/>
      <c r="M1012" s="22" t="s">
        <v>1216</v>
      </c>
      <c r="N1012" s="22"/>
      <c r="O1012" s="22"/>
      <c r="P1012" s="22" t="s">
        <v>824</v>
      </c>
      <c r="S1012" s="32" t="s">
        <v>3126</v>
      </c>
      <c r="T1012" s="8">
        <f t="shared" si="27"/>
        <v>5</v>
      </c>
      <c r="U1012">
        <v>642</v>
      </c>
      <c r="W1012" t="s">
        <v>369</v>
      </c>
    </row>
    <row r="1013" spans="1:23" hidden="1" x14ac:dyDescent="0.25">
      <c r="A1013" s="21">
        <v>45427</v>
      </c>
      <c r="B1013" s="21">
        <v>45427</v>
      </c>
      <c r="C1013" s="22" t="s">
        <v>1976</v>
      </c>
      <c r="D1013" s="22" t="s">
        <v>1979</v>
      </c>
      <c r="E1013" s="22" t="s">
        <v>1145</v>
      </c>
      <c r="F1013" s="22" t="s">
        <v>532</v>
      </c>
      <c r="G1013" s="23">
        <v>35000</v>
      </c>
      <c r="H1013" s="23">
        <v>0</v>
      </c>
      <c r="I1013" s="23">
        <v>75083292</v>
      </c>
      <c r="J1013" s="23">
        <v>0</v>
      </c>
      <c r="K1013" s="22"/>
      <c r="L1013" s="22"/>
      <c r="M1013" s="22" t="s">
        <v>1216</v>
      </c>
      <c r="N1013" s="22"/>
      <c r="O1013" s="22"/>
      <c r="P1013" s="22" t="s">
        <v>824</v>
      </c>
      <c r="S1013" s="32" t="s">
        <v>3126</v>
      </c>
      <c r="T1013" s="8">
        <f t="shared" si="27"/>
        <v>5</v>
      </c>
      <c r="U1013">
        <v>642</v>
      </c>
      <c r="W1013" t="s">
        <v>369</v>
      </c>
    </row>
    <row r="1014" spans="1:23" hidden="1" x14ac:dyDescent="0.25">
      <c r="A1014" s="21">
        <v>45427</v>
      </c>
      <c r="B1014" s="21">
        <v>45427</v>
      </c>
      <c r="C1014" s="22" t="s">
        <v>1976</v>
      </c>
      <c r="D1014" s="22" t="s">
        <v>1980</v>
      </c>
      <c r="E1014" s="22" t="s">
        <v>1145</v>
      </c>
      <c r="F1014" s="22" t="s">
        <v>532</v>
      </c>
      <c r="G1014" s="23">
        <v>15000</v>
      </c>
      <c r="H1014" s="23">
        <v>0</v>
      </c>
      <c r="I1014" s="23">
        <v>75098292</v>
      </c>
      <c r="J1014" s="23">
        <v>0</v>
      </c>
      <c r="K1014" s="22"/>
      <c r="L1014" s="22"/>
      <c r="M1014" s="22" t="s">
        <v>1216</v>
      </c>
      <c r="N1014" s="22"/>
      <c r="O1014" s="22"/>
      <c r="P1014" s="22" t="s">
        <v>824</v>
      </c>
      <c r="S1014" s="32" t="s">
        <v>3126</v>
      </c>
      <c r="T1014" s="8">
        <f t="shared" si="27"/>
        <v>5</v>
      </c>
      <c r="U1014">
        <v>642</v>
      </c>
      <c r="W1014" t="s">
        <v>369</v>
      </c>
    </row>
    <row r="1015" spans="1:23" hidden="1" x14ac:dyDescent="0.25">
      <c r="A1015" s="21">
        <v>45427</v>
      </c>
      <c r="B1015" s="21">
        <v>45427</v>
      </c>
      <c r="C1015" s="22" t="s">
        <v>1976</v>
      </c>
      <c r="D1015" s="22" t="s">
        <v>1981</v>
      </c>
      <c r="E1015" s="22" t="s">
        <v>1145</v>
      </c>
      <c r="F1015" s="22" t="s">
        <v>532</v>
      </c>
      <c r="G1015" s="23">
        <v>3000</v>
      </c>
      <c r="H1015" s="23">
        <v>0</v>
      </c>
      <c r="I1015" s="23">
        <v>75101292</v>
      </c>
      <c r="J1015" s="23">
        <v>0</v>
      </c>
      <c r="K1015" s="22"/>
      <c r="L1015" s="22"/>
      <c r="M1015" s="22" t="s">
        <v>1216</v>
      </c>
      <c r="N1015" s="22"/>
      <c r="O1015" s="22"/>
      <c r="P1015" s="22" t="s">
        <v>824</v>
      </c>
      <c r="S1015" s="32" t="s">
        <v>3126</v>
      </c>
      <c r="T1015" s="8">
        <f t="shared" si="27"/>
        <v>5</v>
      </c>
      <c r="U1015">
        <v>642</v>
      </c>
      <c r="W1015" t="s">
        <v>369</v>
      </c>
    </row>
    <row r="1016" spans="1:23" hidden="1" x14ac:dyDescent="0.25">
      <c r="A1016" s="21">
        <v>45427</v>
      </c>
      <c r="B1016" s="21">
        <v>45427</v>
      </c>
      <c r="C1016" s="22" t="s">
        <v>1982</v>
      </c>
      <c r="D1016" s="22" t="s">
        <v>1983</v>
      </c>
      <c r="E1016" s="22" t="s">
        <v>1145</v>
      </c>
      <c r="F1016" s="22" t="s">
        <v>532</v>
      </c>
      <c r="G1016" s="23">
        <v>100000</v>
      </c>
      <c r="H1016" s="23">
        <v>0</v>
      </c>
      <c r="I1016" s="23">
        <v>75201292</v>
      </c>
      <c r="J1016" s="23">
        <v>0</v>
      </c>
      <c r="K1016" s="22"/>
      <c r="L1016" s="22"/>
      <c r="M1016" s="22" t="s">
        <v>1216</v>
      </c>
      <c r="N1016" s="22"/>
      <c r="O1016" s="22"/>
      <c r="P1016" s="22" t="s">
        <v>824</v>
      </c>
      <c r="S1016" s="32" t="s">
        <v>3126</v>
      </c>
      <c r="T1016" s="8">
        <f t="shared" si="27"/>
        <v>5</v>
      </c>
      <c r="U1016">
        <v>642</v>
      </c>
      <c r="W1016" t="s">
        <v>369</v>
      </c>
    </row>
    <row r="1017" spans="1:23" hidden="1" x14ac:dyDescent="0.25">
      <c r="A1017" s="21">
        <v>45427</v>
      </c>
      <c r="B1017" s="21">
        <v>45427</v>
      </c>
      <c r="C1017" s="22" t="s">
        <v>1982</v>
      </c>
      <c r="D1017" s="22" t="s">
        <v>1984</v>
      </c>
      <c r="E1017" s="22" t="s">
        <v>1145</v>
      </c>
      <c r="F1017" s="22" t="s">
        <v>532</v>
      </c>
      <c r="G1017" s="23">
        <v>350000</v>
      </c>
      <c r="H1017" s="23">
        <v>0</v>
      </c>
      <c r="I1017" s="23">
        <v>75551292</v>
      </c>
      <c r="J1017" s="23">
        <v>0</v>
      </c>
      <c r="K1017" s="22"/>
      <c r="L1017" s="22"/>
      <c r="M1017" s="22" t="s">
        <v>1216</v>
      </c>
      <c r="N1017" s="22"/>
      <c r="O1017" s="22"/>
      <c r="P1017" s="22" t="s">
        <v>824</v>
      </c>
      <c r="S1017" s="32" t="s">
        <v>3126</v>
      </c>
      <c r="T1017" s="8">
        <f t="shared" si="27"/>
        <v>5</v>
      </c>
      <c r="U1017">
        <v>642</v>
      </c>
      <c r="W1017" t="s">
        <v>369</v>
      </c>
    </row>
    <row r="1018" spans="1:23" hidden="1" x14ac:dyDescent="0.25">
      <c r="A1018" s="21">
        <v>45427</v>
      </c>
      <c r="B1018" s="21">
        <v>45427</v>
      </c>
      <c r="C1018" s="22" t="s">
        <v>1982</v>
      </c>
      <c r="D1018" s="22" t="s">
        <v>1985</v>
      </c>
      <c r="E1018" s="22" t="s">
        <v>1145</v>
      </c>
      <c r="F1018" s="22" t="s">
        <v>532</v>
      </c>
      <c r="G1018" s="23">
        <v>140000</v>
      </c>
      <c r="H1018" s="23">
        <v>0</v>
      </c>
      <c r="I1018" s="23">
        <v>75691292</v>
      </c>
      <c r="J1018" s="23">
        <v>0</v>
      </c>
      <c r="K1018" s="22"/>
      <c r="L1018" s="22"/>
      <c r="M1018" s="22" t="s">
        <v>1216</v>
      </c>
      <c r="N1018" s="22"/>
      <c r="O1018" s="22"/>
      <c r="P1018" s="22" t="s">
        <v>824</v>
      </c>
      <c r="S1018" s="32" t="s">
        <v>3126</v>
      </c>
      <c r="T1018" s="8">
        <f t="shared" si="27"/>
        <v>5</v>
      </c>
      <c r="U1018">
        <v>642</v>
      </c>
      <c r="W1018" t="s">
        <v>369</v>
      </c>
    </row>
    <row r="1019" spans="1:23" hidden="1" x14ac:dyDescent="0.25">
      <c r="A1019" s="21">
        <v>45427</v>
      </c>
      <c r="B1019" s="21">
        <v>45427</v>
      </c>
      <c r="C1019" s="22" t="s">
        <v>1982</v>
      </c>
      <c r="D1019" s="22" t="s">
        <v>1986</v>
      </c>
      <c r="E1019" s="22" t="s">
        <v>1145</v>
      </c>
      <c r="F1019" s="22" t="s">
        <v>532</v>
      </c>
      <c r="G1019" s="23">
        <v>50000</v>
      </c>
      <c r="H1019" s="23">
        <v>0</v>
      </c>
      <c r="I1019" s="23">
        <v>75741292</v>
      </c>
      <c r="J1019" s="23">
        <v>0</v>
      </c>
      <c r="K1019" s="22"/>
      <c r="L1019" s="22"/>
      <c r="M1019" s="22" t="s">
        <v>1216</v>
      </c>
      <c r="N1019" s="22"/>
      <c r="O1019" s="22"/>
      <c r="P1019" s="22" t="s">
        <v>824</v>
      </c>
      <c r="S1019" s="32" t="s">
        <v>3126</v>
      </c>
      <c r="T1019" s="8">
        <f t="shared" si="27"/>
        <v>5</v>
      </c>
      <c r="U1019">
        <v>642</v>
      </c>
      <c r="W1019" t="s">
        <v>369</v>
      </c>
    </row>
    <row r="1020" spans="1:23" hidden="1" x14ac:dyDescent="0.25">
      <c r="A1020" s="21">
        <v>45427</v>
      </c>
      <c r="B1020" s="21">
        <v>45427</v>
      </c>
      <c r="C1020" s="22" t="s">
        <v>1982</v>
      </c>
      <c r="D1020" s="22" t="s">
        <v>1987</v>
      </c>
      <c r="E1020" s="22" t="s">
        <v>1145</v>
      </c>
      <c r="F1020" s="22" t="s">
        <v>532</v>
      </c>
      <c r="G1020" s="23">
        <v>350000</v>
      </c>
      <c r="H1020" s="23">
        <v>0</v>
      </c>
      <c r="I1020" s="23">
        <v>76091292</v>
      </c>
      <c r="J1020" s="23">
        <v>0</v>
      </c>
      <c r="K1020" s="22"/>
      <c r="L1020" s="22"/>
      <c r="M1020" s="22" t="s">
        <v>1216</v>
      </c>
      <c r="N1020" s="22"/>
      <c r="O1020" s="22"/>
      <c r="P1020" s="22" t="s">
        <v>824</v>
      </c>
      <c r="S1020" s="32" t="s">
        <v>3126</v>
      </c>
      <c r="T1020" s="8">
        <f t="shared" si="27"/>
        <v>5</v>
      </c>
      <c r="U1020">
        <v>642</v>
      </c>
      <c r="W1020" t="s">
        <v>369</v>
      </c>
    </row>
    <row r="1021" spans="1:23" hidden="1" x14ac:dyDescent="0.25">
      <c r="A1021" s="21">
        <v>45427</v>
      </c>
      <c r="B1021" s="21">
        <v>45427</v>
      </c>
      <c r="C1021" s="22" t="s">
        <v>1982</v>
      </c>
      <c r="D1021" s="22" t="s">
        <v>1988</v>
      </c>
      <c r="E1021" s="22" t="s">
        <v>1145</v>
      </c>
      <c r="F1021" s="22" t="s">
        <v>532</v>
      </c>
      <c r="G1021" s="23">
        <v>400000</v>
      </c>
      <c r="H1021" s="23">
        <v>0</v>
      </c>
      <c r="I1021" s="23">
        <v>76491292</v>
      </c>
      <c r="J1021" s="23">
        <v>0</v>
      </c>
      <c r="K1021" s="22"/>
      <c r="L1021" s="22"/>
      <c r="M1021" s="22" t="s">
        <v>1216</v>
      </c>
      <c r="N1021" s="22"/>
      <c r="O1021" s="22"/>
      <c r="P1021" s="22" t="s">
        <v>824</v>
      </c>
      <c r="S1021" s="32" t="s">
        <v>3126</v>
      </c>
      <c r="T1021" s="8">
        <f t="shared" si="27"/>
        <v>5</v>
      </c>
      <c r="U1021">
        <v>642</v>
      </c>
      <c r="W1021" t="s">
        <v>369</v>
      </c>
    </row>
    <row r="1022" spans="1:23" hidden="1" x14ac:dyDescent="0.25">
      <c r="A1022" s="21">
        <v>45427</v>
      </c>
      <c r="B1022" s="21">
        <v>45427</v>
      </c>
      <c r="C1022" s="22" t="s">
        <v>1989</v>
      </c>
      <c r="D1022" s="22" t="s">
        <v>1990</v>
      </c>
      <c r="E1022" s="22" t="s">
        <v>1145</v>
      </c>
      <c r="F1022" s="22" t="s">
        <v>532</v>
      </c>
      <c r="G1022" s="23">
        <v>660000</v>
      </c>
      <c r="H1022" s="23">
        <v>0</v>
      </c>
      <c r="I1022" s="23">
        <v>77151292</v>
      </c>
      <c r="J1022" s="23">
        <v>0</v>
      </c>
      <c r="K1022" s="22" t="s">
        <v>1548</v>
      </c>
      <c r="L1022" s="22" t="s">
        <v>1549</v>
      </c>
      <c r="M1022" s="22" t="s">
        <v>1216</v>
      </c>
      <c r="N1022" s="22"/>
      <c r="O1022" s="22"/>
      <c r="P1022" s="22" t="s">
        <v>529</v>
      </c>
      <c r="S1022" s="32" t="s">
        <v>3126</v>
      </c>
      <c r="T1022" s="8">
        <f t="shared" si="27"/>
        <v>5</v>
      </c>
      <c r="U1022">
        <v>642</v>
      </c>
      <c r="W1022" t="s">
        <v>369</v>
      </c>
    </row>
    <row r="1023" spans="1:23" hidden="1" x14ac:dyDescent="0.25">
      <c r="A1023" s="21">
        <v>45427</v>
      </c>
      <c r="B1023" s="21">
        <v>45427</v>
      </c>
      <c r="C1023" s="22" t="s">
        <v>1991</v>
      </c>
      <c r="D1023" s="22" t="s">
        <v>1992</v>
      </c>
      <c r="E1023" s="22" t="s">
        <v>1145</v>
      </c>
      <c r="F1023" s="22" t="s">
        <v>532</v>
      </c>
      <c r="G1023" s="23">
        <v>70000</v>
      </c>
      <c r="H1023" s="23">
        <v>0</v>
      </c>
      <c r="I1023" s="23">
        <v>77221292</v>
      </c>
      <c r="J1023" s="23">
        <v>0</v>
      </c>
      <c r="K1023" s="22"/>
      <c r="L1023" s="22"/>
      <c r="M1023" s="22" t="s">
        <v>1216</v>
      </c>
      <c r="N1023" s="22"/>
      <c r="O1023" s="22"/>
      <c r="P1023" s="22"/>
      <c r="S1023" s="32" t="s">
        <v>3126</v>
      </c>
      <c r="T1023" s="8">
        <f t="shared" si="27"/>
        <v>5</v>
      </c>
      <c r="U1023">
        <v>642</v>
      </c>
      <c r="W1023" t="s">
        <v>369</v>
      </c>
    </row>
    <row r="1024" spans="1:23" hidden="1" x14ac:dyDescent="0.25">
      <c r="A1024" s="21">
        <v>45428</v>
      </c>
      <c r="B1024" s="21">
        <v>45428</v>
      </c>
      <c r="C1024" s="22" t="s">
        <v>1993</v>
      </c>
      <c r="D1024" s="22" t="s">
        <v>1994</v>
      </c>
      <c r="E1024" s="22" t="s">
        <v>1145</v>
      </c>
      <c r="F1024" s="22" t="s">
        <v>748</v>
      </c>
      <c r="G1024" s="23">
        <v>454545</v>
      </c>
      <c r="H1024" s="23">
        <v>0</v>
      </c>
      <c r="I1024" s="23">
        <v>77675837</v>
      </c>
      <c r="J1024" s="23">
        <v>0</v>
      </c>
      <c r="K1024" s="22"/>
      <c r="L1024" s="22"/>
      <c r="M1024" s="22" t="s">
        <v>1243</v>
      </c>
      <c r="N1024" s="22"/>
      <c r="O1024" s="22"/>
      <c r="P1024" s="22"/>
      <c r="S1024" s="32" t="s">
        <v>3142</v>
      </c>
      <c r="T1024" s="8">
        <f t="shared" si="27"/>
        <v>5</v>
      </c>
      <c r="U1024">
        <v>642</v>
      </c>
      <c r="W1024" t="s">
        <v>369</v>
      </c>
    </row>
    <row r="1025" spans="1:23" hidden="1" x14ac:dyDescent="0.25">
      <c r="A1025" s="21">
        <v>45429</v>
      </c>
      <c r="B1025" s="21">
        <v>45429</v>
      </c>
      <c r="C1025" s="22" t="s">
        <v>1995</v>
      </c>
      <c r="D1025" s="22" t="s">
        <v>1996</v>
      </c>
      <c r="E1025" s="22" t="s">
        <v>1145</v>
      </c>
      <c r="F1025" s="22" t="s">
        <v>748</v>
      </c>
      <c r="G1025" s="23">
        <v>20501250</v>
      </c>
      <c r="H1025" s="23">
        <v>0</v>
      </c>
      <c r="I1025" s="23">
        <v>98177087</v>
      </c>
      <c r="J1025" s="23">
        <v>0</v>
      </c>
      <c r="K1025" s="22"/>
      <c r="L1025" s="22"/>
      <c r="M1025" s="22" t="s">
        <v>1285</v>
      </c>
      <c r="N1025" s="22"/>
      <c r="O1025" s="22"/>
      <c r="P1025" s="22"/>
      <c r="S1025" s="32" t="s">
        <v>3130</v>
      </c>
      <c r="T1025" s="8">
        <f t="shared" si="27"/>
        <v>5</v>
      </c>
      <c r="U1025">
        <v>642</v>
      </c>
      <c r="V1025" t="s">
        <v>3129</v>
      </c>
      <c r="W1025" t="s">
        <v>369</v>
      </c>
    </row>
    <row r="1026" spans="1:23" hidden="1" x14ac:dyDescent="0.25">
      <c r="A1026" s="21">
        <v>45429</v>
      </c>
      <c r="B1026" s="21">
        <v>45429</v>
      </c>
      <c r="C1026" s="22" t="s">
        <v>1995</v>
      </c>
      <c r="D1026" s="22" t="s">
        <v>1997</v>
      </c>
      <c r="E1026" s="22" t="s">
        <v>1145</v>
      </c>
      <c r="F1026" s="22" t="s">
        <v>748</v>
      </c>
      <c r="G1026" s="23">
        <v>25411320</v>
      </c>
      <c r="H1026" s="23">
        <v>0</v>
      </c>
      <c r="I1026" s="23">
        <v>123588407</v>
      </c>
      <c r="J1026" s="23">
        <v>0</v>
      </c>
      <c r="K1026" s="22"/>
      <c r="L1026" s="22"/>
      <c r="M1026" s="22" t="s">
        <v>1285</v>
      </c>
      <c r="N1026" s="22"/>
      <c r="O1026" s="22"/>
      <c r="P1026" s="22"/>
      <c r="S1026" s="32" t="s">
        <v>3130</v>
      </c>
      <c r="T1026" s="8">
        <f t="shared" si="27"/>
        <v>5</v>
      </c>
      <c r="U1026">
        <v>642</v>
      </c>
      <c r="V1026" t="s">
        <v>3129</v>
      </c>
      <c r="W1026" t="s">
        <v>369</v>
      </c>
    </row>
    <row r="1027" spans="1:23" hidden="1" x14ac:dyDescent="0.25">
      <c r="A1027" s="21">
        <v>45429</v>
      </c>
      <c r="B1027" s="21">
        <v>45429</v>
      </c>
      <c r="C1027" s="22" t="s">
        <v>1995</v>
      </c>
      <c r="D1027" s="22" t="s">
        <v>1998</v>
      </c>
      <c r="E1027" s="22" t="s">
        <v>1145</v>
      </c>
      <c r="F1027" s="22" t="s">
        <v>748</v>
      </c>
      <c r="G1027" s="23">
        <v>12826088</v>
      </c>
      <c r="H1027" s="23">
        <v>0</v>
      </c>
      <c r="I1027" s="23">
        <v>136414495</v>
      </c>
      <c r="J1027" s="23">
        <v>0</v>
      </c>
      <c r="K1027" s="22"/>
      <c r="L1027" s="22"/>
      <c r="M1027" s="22" t="s">
        <v>1285</v>
      </c>
      <c r="N1027" s="22"/>
      <c r="O1027" s="22"/>
      <c r="P1027" s="22"/>
      <c r="S1027" s="32" t="s">
        <v>3130</v>
      </c>
      <c r="T1027" s="8">
        <f t="shared" si="27"/>
        <v>5</v>
      </c>
      <c r="U1027">
        <v>642</v>
      </c>
      <c r="V1027" t="s">
        <v>3129</v>
      </c>
      <c r="W1027" t="s">
        <v>369</v>
      </c>
    </row>
    <row r="1028" spans="1:23" hidden="1" x14ac:dyDescent="0.25">
      <c r="A1028" s="21">
        <v>45429</v>
      </c>
      <c r="B1028" s="21">
        <v>45429</v>
      </c>
      <c r="C1028" s="22" t="s">
        <v>1995</v>
      </c>
      <c r="D1028" s="22" t="s">
        <v>1999</v>
      </c>
      <c r="E1028" s="22" t="s">
        <v>1145</v>
      </c>
      <c r="F1028" s="22" t="s">
        <v>748</v>
      </c>
      <c r="G1028" s="23">
        <v>1833653</v>
      </c>
      <c r="H1028" s="23">
        <v>0</v>
      </c>
      <c r="I1028" s="23">
        <v>138248148</v>
      </c>
      <c r="J1028" s="23">
        <v>0</v>
      </c>
      <c r="K1028" s="22"/>
      <c r="L1028" s="22"/>
      <c r="M1028" s="22" t="s">
        <v>1169</v>
      </c>
      <c r="N1028" s="22"/>
      <c r="O1028" s="22"/>
      <c r="P1028" s="22"/>
      <c r="S1028" s="32" t="s">
        <v>3143</v>
      </c>
      <c r="T1028" s="8">
        <f t="shared" si="27"/>
        <v>5</v>
      </c>
      <c r="U1028">
        <v>642</v>
      </c>
      <c r="V1028" t="s">
        <v>3129</v>
      </c>
      <c r="W1028" t="s">
        <v>369</v>
      </c>
    </row>
    <row r="1029" spans="1:23" hidden="1" x14ac:dyDescent="0.25">
      <c r="A1029" s="21">
        <v>45429</v>
      </c>
      <c r="B1029" s="21">
        <v>45429</v>
      </c>
      <c r="C1029" s="22" t="s">
        <v>1995</v>
      </c>
      <c r="D1029" s="22" t="s">
        <v>2000</v>
      </c>
      <c r="E1029" s="22" t="s">
        <v>1145</v>
      </c>
      <c r="F1029" s="22" t="s">
        <v>748</v>
      </c>
      <c r="G1029" s="23">
        <v>307432</v>
      </c>
      <c r="H1029" s="23">
        <v>0</v>
      </c>
      <c r="I1029" s="23">
        <v>138555580</v>
      </c>
      <c r="J1029" s="23">
        <v>0</v>
      </c>
      <c r="K1029" s="22"/>
      <c r="L1029" s="22"/>
      <c r="M1029" s="22" t="s">
        <v>1169</v>
      </c>
      <c r="N1029" s="22"/>
      <c r="O1029" s="22"/>
      <c r="P1029" s="22"/>
      <c r="S1029" s="32" t="s">
        <v>3143</v>
      </c>
      <c r="T1029" s="8">
        <f t="shared" ref="T1029:T1092" si="28">+MONTH(A1029)</f>
        <v>5</v>
      </c>
      <c r="U1029">
        <v>642</v>
      </c>
      <c r="V1029" t="s">
        <v>3129</v>
      </c>
      <c r="W1029" t="s">
        <v>369</v>
      </c>
    </row>
    <row r="1030" spans="1:23" hidden="1" x14ac:dyDescent="0.25">
      <c r="A1030" s="21">
        <v>45429</v>
      </c>
      <c r="B1030" s="21">
        <v>45429</v>
      </c>
      <c r="C1030" s="22" t="s">
        <v>1995</v>
      </c>
      <c r="D1030" s="22" t="s">
        <v>2001</v>
      </c>
      <c r="E1030" s="22" t="s">
        <v>1145</v>
      </c>
      <c r="F1030" s="22" t="s">
        <v>748</v>
      </c>
      <c r="G1030" s="23">
        <v>2125200</v>
      </c>
      <c r="H1030" s="23">
        <v>0</v>
      </c>
      <c r="I1030" s="23">
        <v>140680780</v>
      </c>
      <c r="J1030" s="23">
        <v>0</v>
      </c>
      <c r="K1030" s="22"/>
      <c r="L1030" s="22"/>
      <c r="M1030" s="22" t="s">
        <v>1169</v>
      </c>
      <c r="N1030" s="22"/>
      <c r="O1030" s="22"/>
      <c r="P1030" s="22"/>
      <c r="S1030" s="32" t="s">
        <v>3143</v>
      </c>
      <c r="T1030" s="8">
        <f t="shared" si="28"/>
        <v>5</v>
      </c>
      <c r="U1030">
        <v>642</v>
      </c>
      <c r="V1030" t="s">
        <v>3129</v>
      </c>
      <c r="W1030" t="s">
        <v>369</v>
      </c>
    </row>
    <row r="1031" spans="1:23" hidden="1" x14ac:dyDescent="0.25">
      <c r="A1031" s="21">
        <v>45429</v>
      </c>
      <c r="B1031" s="21">
        <v>45429</v>
      </c>
      <c r="C1031" s="22" t="s">
        <v>2002</v>
      </c>
      <c r="D1031" s="22" t="s">
        <v>2003</v>
      </c>
      <c r="E1031" s="22" t="s">
        <v>1145</v>
      </c>
      <c r="F1031" s="22" t="s">
        <v>1414</v>
      </c>
      <c r="G1031" s="23">
        <v>100000</v>
      </c>
      <c r="H1031" s="23">
        <v>0</v>
      </c>
      <c r="I1031" s="23">
        <v>140780780</v>
      </c>
      <c r="J1031" s="23">
        <v>0</v>
      </c>
      <c r="K1031" s="22" t="s">
        <v>1415</v>
      </c>
      <c r="L1031" s="22" t="s">
        <v>1416</v>
      </c>
      <c r="M1031" s="22" t="s">
        <v>1186</v>
      </c>
      <c r="N1031" s="22"/>
      <c r="O1031" s="22"/>
      <c r="P1031" s="22"/>
      <c r="S1031" s="32" t="s">
        <v>3126</v>
      </c>
      <c r="T1031" s="8">
        <f t="shared" si="28"/>
        <v>5</v>
      </c>
      <c r="U1031">
        <v>642</v>
      </c>
      <c r="W1031" t="s">
        <v>369</v>
      </c>
    </row>
    <row r="1032" spans="1:23" hidden="1" x14ac:dyDescent="0.25">
      <c r="A1032" s="21">
        <v>45430</v>
      </c>
      <c r="B1032" s="21">
        <v>45430</v>
      </c>
      <c r="C1032" s="22" t="s">
        <v>2004</v>
      </c>
      <c r="D1032" s="22" t="s">
        <v>2005</v>
      </c>
      <c r="E1032" s="22" t="s">
        <v>1145</v>
      </c>
      <c r="F1032" s="22" t="s">
        <v>748</v>
      </c>
      <c r="G1032" s="23">
        <v>909091</v>
      </c>
      <c r="H1032" s="23">
        <v>0</v>
      </c>
      <c r="I1032" s="23">
        <v>141689871</v>
      </c>
      <c r="J1032" s="23">
        <v>0</v>
      </c>
      <c r="K1032" s="22"/>
      <c r="L1032" s="22"/>
      <c r="M1032" s="22" t="s">
        <v>1724</v>
      </c>
      <c r="N1032" s="22"/>
      <c r="O1032" s="22"/>
      <c r="P1032" s="22" t="s">
        <v>1915</v>
      </c>
      <c r="S1032" s="32" t="s">
        <v>3142</v>
      </c>
      <c r="T1032" s="8">
        <f t="shared" si="28"/>
        <v>5</v>
      </c>
      <c r="U1032">
        <v>642</v>
      </c>
      <c r="W1032" t="s">
        <v>369</v>
      </c>
    </row>
    <row r="1033" spans="1:23" hidden="1" x14ac:dyDescent="0.25">
      <c r="A1033" s="21">
        <v>45430</v>
      </c>
      <c r="B1033" s="21">
        <v>45430</v>
      </c>
      <c r="C1033" s="22" t="s">
        <v>2006</v>
      </c>
      <c r="D1033" s="22" t="s">
        <v>2007</v>
      </c>
      <c r="E1033" s="22" t="s">
        <v>1145</v>
      </c>
      <c r="F1033" s="22" t="s">
        <v>532</v>
      </c>
      <c r="G1033" s="23">
        <v>550000</v>
      </c>
      <c r="H1033" s="23">
        <v>0</v>
      </c>
      <c r="I1033" s="23">
        <v>142239871</v>
      </c>
      <c r="J1033" s="23">
        <v>0</v>
      </c>
      <c r="K1033" s="22" t="s">
        <v>884</v>
      </c>
      <c r="L1033" s="22" t="s">
        <v>885</v>
      </c>
      <c r="M1033" s="22" t="s">
        <v>1216</v>
      </c>
      <c r="N1033" s="22"/>
      <c r="O1033" s="22"/>
      <c r="P1033" s="22" t="s">
        <v>824</v>
      </c>
      <c r="S1033" s="32" t="s">
        <v>3126</v>
      </c>
      <c r="T1033" s="8">
        <f t="shared" si="28"/>
        <v>5</v>
      </c>
      <c r="U1033">
        <v>642</v>
      </c>
      <c r="W1033" t="s">
        <v>369</v>
      </c>
    </row>
    <row r="1034" spans="1:23" hidden="1" x14ac:dyDescent="0.25">
      <c r="A1034" s="21">
        <v>45430</v>
      </c>
      <c r="B1034" s="21">
        <v>45430</v>
      </c>
      <c r="C1034" s="22" t="s">
        <v>2008</v>
      </c>
      <c r="D1034" s="22" t="s">
        <v>2009</v>
      </c>
      <c r="E1034" s="22" t="s">
        <v>1145</v>
      </c>
      <c r="F1034" s="22" t="s">
        <v>532</v>
      </c>
      <c r="G1034" s="23">
        <v>2300000</v>
      </c>
      <c r="H1034" s="23">
        <v>0</v>
      </c>
      <c r="I1034" s="23">
        <v>144539871</v>
      </c>
      <c r="J1034" s="23">
        <v>0</v>
      </c>
      <c r="K1034" s="22" t="s">
        <v>884</v>
      </c>
      <c r="L1034" s="22" t="s">
        <v>885</v>
      </c>
      <c r="M1034" s="22" t="s">
        <v>1216</v>
      </c>
      <c r="N1034" s="22"/>
      <c r="O1034" s="22"/>
      <c r="P1034" s="22" t="s">
        <v>824</v>
      </c>
      <c r="S1034" s="32" t="s">
        <v>3126</v>
      </c>
      <c r="T1034" s="8">
        <f t="shared" si="28"/>
        <v>5</v>
      </c>
      <c r="U1034">
        <v>642</v>
      </c>
      <c r="W1034" t="s">
        <v>369</v>
      </c>
    </row>
    <row r="1035" spans="1:23" hidden="1" x14ac:dyDescent="0.25">
      <c r="A1035" s="21">
        <v>45432</v>
      </c>
      <c r="B1035" s="21">
        <v>45432</v>
      </c>
      <c r="C1035" s="22" t="s">
        <v>2010</v>
      </c>
      <c r="D1035" s="22" t="s">
        <v>2011</v>
      </c>
      <c r="E1035" s="22" t="s">
        <v>1145</v>
      </c>
      <c r="F1035" s="22" t="s">
        <v>748</v>
      </c>
      <c r="G1035" s="23">
        <v>659259</v>
      </c>
      <c r="H1035" s="23">
        <v>0</v>
      </c>
      <c r="I1035" s="23">
        <v>145199130</v>
      </c>
      <c r="J1035" s="23">
        <v>0</v>
      </c>
      <c r="K1035" s="22" t="s">
        <v>2012</v>
      </c>
      <c r="L1035" s="22" t="s">
        <v>2013</v>
      </c>
      <c r="M1035" s="22" t="s">
        <v>1235</v>
      </c>
      <c r="N1035" s="22"/>
      <c r="O1035" s="22"/>
      <c r="P1035" s="22" t="s">
        <v>824</v>
      </c>
      <c r="S1035" s="32" t="s">
        <v>3126</v>
      </c>
      <c r="T1035" s="8">
        <f t="shared" si="28"/>
        <v>5</v>
      </c>
      <c r="U1035">
        <v>642</v>
      </c>
      <c r="W1035" t="s">
        <v>369</v>
      </c>
    </row>
    <row r="1036" spans="1:23" hidden="1" x14ac:dyDescent="0.25">
      <c r="A1036" s="21">
        <v>45432</v>
      </c>
      <c r="B1036" s="21">
        <v>45432</v>
      </c>
      <c r="C1036" s="22" t="s">
        <v>2010</v>
      </c>
      <c r="D1036" s="22" t="s">
        <v>2014</v>
      </c>
      <c r="E1036" s="22" t="s">
        <v>1145</v>
      </c>
      <c r="F1036" s="22" t="s">
        <v>748</v>
      </c>
      <c r="G1036" s="23">
        <v>4545</v>
      </c>
      <c r="H1036" s="23">
        <v>0</v>
      </c>
      <c r="I1036" s="23">
        <v>145203675</v>
      </c>
      <c r="J1036" s="23">
        <v>0</v>
      </c>
      <c r="K1036" s="22"/>
      <c r="L1036" s="22"/>
      <c r="M1036" s="22" t="s">
        <v>1235</v>
      </c>
      <c r="N1036" s="22"/>
      <c r="O1036" s="22"/>
      <c r="P1036" s="22"/>
      <c r="S1036" s="32" t="s">
        <v>3126</v>
      </c>
      <c r="T1036" s="8">
        <f t="shared" si="28"/>
        <v>5</v>
      </c>
      <c r="U1036">
        <v>642</v>
      </c>
      <c r="W1036" t="s">
        <v>369</v>
      </c>
    </row>
    <row r="1037" spans="1:23" hidden="1" x14ac:dyDescent="0.25">
      <c r="A1037" s="21">
        <v>45432</v>
      </c>
      <c r="B1037" s="21">
        <v>45432</v>
      </c>
      <c r="C1037" s="22" t="s">
        <v>2015</v>
      </c>
      <c r="D1037" s="22" t="s">
        <v>2016</v>
      </c>
      <c r="E1037" s="22" t="s">
        <v>1145</v>
      </c>
      <c r="F1037" s="22" t="s">
        <v>1183</v>
      </c>
      <c r="G1037" s="23">
        <v>50000</v>
      </c>
      <c r="H1037" s="23">
        <v>0</v>
      </c>
      <c r="I1037" s="23">
        <v>145253675</v>
      </c>
      <c r="J1037" s="23">
        <v>0</v>
      </c>
      <c r="K1037" s="22" t="s">
        <v>1184</v>
      </c>
      <c r="L1037" s="22" t="s">
        <v>1185</v>
      </c>
      <c r="M1037" s="22" t="s">
        <v>1186</v>
      </c>
      <c r="N1037" s="22"/>
      <c r="O1037" s="22"/>
      <c r="P1037" s="22"/>
      <c r="S1037" s="32" t="s">
        <v>3126</v>
      </c>
      <c r="T1037" s="8">
        <f t="shared" si="28"/>
        <v>5</v>
      </c>
      <c r="U1037">
        <v>642</v>
      </c>
      <c r="W1037" t="s">
        <v>369</v>
      </c>
    </row>
    <row r="1038" spans="1:23" hidden="1" x14ac:dyDescent="0.25">
      <c r="A1038" s="21">
        <v>45432</v>
      </c>
      <c r="B1038" s="21">
        <v>45432</v>
      </c>
      <c r="C1038" s="22" t="s">
        <v>2015</v>
      </c>
      <c r="D1038" s="22" t="s">
        <v>2016</v>
      </c>
      <c r="E1038" s="22" t="s">
        <v>1145</v>
      </c>
      <c r="F1038" s="22" t="s">
        <v>1183</v>
      </c>
      <c r="G1038" s="23">
        <v>5000</v>
      </c>
      <c r="H1038" s="23">
        <v>0</v>
      </c>
      <c r="I1038" s="23">
        <v>145258675</v>
      </c>
      <c r="J1038" s="23">
        <v>0</v>
      </c>
      <c r="K1038" s="22" t="s">
        <v>1184</v>
      </c>
      <c r="L1038" s="22" t="s">
        <v>1185</v>
      </c>
      <c r="M1038" s="22" t="s">
        <v>1186</v>
      </c>
      <c r="N1038" s="22"/>
      <c r="O1038" s="22"/>
      <c r="P1038" s="22"/>
      <c r="S1038" s="32" t="s">
        <v>3126</v>
      </c>
      <c r="T1038" s="8">
        <f t="shared" si="28"/>
        <v>5</v>
      </c>
      <c r="U1038">
        <v>642</v>
      </c>
      <c r="W1038" t="s">
        <v>369</v>
      </c>
    </row>
    <row r="1039" spans="1:23" hidden="1" x14ac:dyDescent="0.25">
      <c r="A1039" s="21">
        <v>45432</v>
      </c>
      <c r="B1039" s="21">
        <v>45432</v>
      </c>
      <c r="C1039" s="22" t="s">
        <v>2017</v>
      </c>
      <c r="D1039" s="22" t="s">
        <v>2018</v>
      </c>
      <c r="E1039" s="22" t="s">
        <v>1145</v>
      </c>
      <c r="F1039" s="22" t="s">
        <v>1183</v>
      </c>
      <c r="G1039" s="23">
        <v>50000</v>
      </c>
      <c r="H1039" s="23">
        <v>0</v>
      </c>
      <c r="I1039" s="23">
        <v>145308675</v>
      </c>
      <c r="J1039" s="23">
        <v>0</v>
      </c>
      <c r="K1039" s="22" t="s">
        <v>1184</v>
      </c>
      <c r="L1039" s="22" t="s">
        <v>1185</v>
      </c>
      <c r="M1039" s="22" t="s">
        <v>1186</v>
      </c>
      <c r="N1039" s="22"/>
      <c r="O1039" s="22"/>
      <c r="P1039" s="22"/>
      <c r="S1039" s="32" t="s">
        <v>3126</v>
      </c>
      <c r="T1039" s="8">
        <f t="shared" si="28"/>
        <v>5</v>
      </c>
      <c r="U1039">
        <v>642</v>
      </c>
      <c r="W1039" t="s">
        <v>369</v>
      </c>
    </row>
    <row r="1040" spans="1:23" hidden="1" x14ac:dyDescent="0.25">
      <c r="A1040" s="21">
        <v>45432</v>
      </c>
      <c r="B1040" s="21">
        <v>45432</v>
      </c>
      <c r="C1040" s="22" t="s">
        <v>2017</v>
      </c>
      <c r="D1040" s="22" t="s">
        <v>2018</v>
      </c>
      <c r="E1040" s="22" t="s">
        <v>1145</v>
      </c>
      <c r="F1040" s="22" t="s">
        <v>1183</v>
      </c>
      <c r="G1040" s="23">
        <v>5000</v>
      </c>
      <c r="H1040" s="23">
        <v>0</v>
      </c>
      <c r="I1040" s="23">
        <v>145313675</v>
      </c>
      <c r="J1040" s="23">
        <v>0</v>
      </c>
      <c r="K1040" s="22" t="s">
        <v>1184</v>
      </c>
      <c r="L1040" s="22" t="s">
        <v>1185</v>
      </c>
      <c r="M1040" s="22" t="s">
        <v>1186</v>
      </c>
      <c r="N1040" s="22"/>
      <c r="O1040" s="22"/>
      <c r="P1040" s="22"/>
      <c r="S1040" s="32" t="s">
        <v>3126</v>
      </c>
      <c r="T1040" s="8">
        <f t="shared" si="28"/>
        <v>5</v>
      </c>
      <c r="U1040">
        <v>642</v>
      </c>
      <c r="W1040" t="s">
        <v>369</v>
      </c>
    </row>
    <row r="1041" spans="1:23" hidden="1" x14ac:dyDescent="0.25">
      <c r="A1041" s="21">
        <v>45432</v>
      </c>
      <c r="B1041" s="21">
        <v>45432</v>
      </c>
      <c r="C1041" s="22" t="s">
        <v>2019</v>
      </c>
      <c r="D1041" s="22" t="s">
        <v>2020</v>
      </c>
      <c r="E1041" s="22" t="s">
        <v>1145</v>
      </c>
      <c r="F1041" s="22" t="s">
        <v>1225</v>
      </c>
      <c r="G1041" s="23">
        <v>20000</v>
      </c>
      <c r="H1041" s="23">
        <v>0</v>
      </c>
      <c r="I1041" s="23">
        <v>145333675</v>
      </c>
      <c r="J1041" s="23">
        <v>0</v>
      </c>
      <c r="K1041" s="22" t="s">
        <v>1184</v>
      </c>
      <c r="L1041" s="22" t="s">
        <v>1185</v>
      </c>
      <c r="M1041" s="22" t="s">
        <v>1186</v>
      </c>
      <c r="N1041" s="22"/>
      <c r="O1041" s="22"/>
      <c r="P1041" s="22"/>
      <c r="S1041" s="32" t="s">
        <v>3126</v>
      </c>
      <c r="T1041" s="8">
        <f t="shared" si="28"/>
        <v>5</v>
      </c>
      <c r="U1041">
        <v>642</v>
      </c>
      <c r="W1041" t="s">
        <v>369</v>
      </c>
    </row>
    <row r="1042" spans="1:23" hidden="1" x14ac:dyDescent="0.25">
      <c r="A1042" s="21">
        <v>45432</v>
      </c>
      <c r="B1042" s="21">
        <v>45432</v>
      </c>
      <c r="C1042" s="22" t="s">
        <v>2019</v>
      </c>
      <c r="D1042" s="22" t="s">
        <v>2020</v>
      </c>
      <c r="E1042" s="22" t="s">
        <v>1145</v>
      </c>
      <c r="F1042" s="22" t="s">
        <v>1225</v>
      </c>
      <c r="G1042" s="23">
        <v>2000</v>
      </c>
      <c r="H1042" s="23">
        <v>0</v>
      </c>
      <c r="I1042" s="23">
        <v>145335675</v>
      </c>
      <c r="J1042" s="23">
        <v>0</v>
      </c>
      <c r="K1042" s="22" t="s">
        <v>1184</v>
      </c>
      <c r="L1042" s="22" t="s">
        <v>1185</v>
      </c>
      <c r="M1042" s="22" t="s">
        <v>1186</v>
      </c>
      <c r="N1042" s="22"/>
      <c r="O1042" s="22"/>
      <c r="P1042" s="22"/>
      <c r="S1042" s="32" t="s">
        <v>3126</v>
      </c>
      <c r="T1042" s="8">
        <f t="shared" si="28"/>
        <v>5</v>
      </c>
      <c r="U1042">
        <v>642</v>
      </c>
      <c r="W1042" t="s">
        <v>369</v>
      </c>
    </row>
    <row r="1043" spans="1:23" hidden="1" x14ac:dyDescent="0.25">
      <c r="A1043" s="21">
        <v>45433</v>
      </c>
      <c r="B1043" s="21">
        <v>45433</v>
      </c>
      <c r="C1043" s="22" t="s">
        <v>816</v>
      </c>
      <c r="D1043" s="22" t="s">
        <v>2021</v>
      </c>
      <c r="E1043" s="22" t="s">
        <v>1145</v>
      </c>
      <c r="F1043" s="22" t="s">
        <v>521</v>
      </c>
      <c r="G1043" s="23">
        <v>2402</v>
      </c>
      <c r="H1043" s="23">
        <v>0</v>
      </c>
      <c r="I1043" s="23">
        <v>145338077</v>
      </c>
      <c r="J1043" s="23">
        <v>0</v>
      </c>
      <c r="K1043" s="22" t="s">
        <v>566</v>
      </c>
      <c r="L1043" s="22" t="s">
        <v>567</v>
      </c>
      <c r="M1043" s="22" t="s">
        <v>1159</v>
      </c>
      <c r="N1043" s="22"/>
      <c r="O1043" s="22"/>
      <c r="P1043" s="22" t="s">
        <v>529</v>
      </c>
      <c r="S1043" s="32" t="s">
        <v>3126</v>
      </c>
      <c r="T1043" s="8">
        <f t="shared" si="28"/>
        <v>5</v>
      </c>
      <c r="U1043">
        <v>642</v>
      </c>
      <c r="W1043" t="s">
        <v>369</v>
      </c>
    </row>
    <row r="1044" spans="1:23" hidden="1" x14ac:dyDescent="0.25">
      <c r="A1044" s="21">
        <v>45433</v>
      </c>
      <c r="B1044" s="21">
        <v>45433</v>
      </c>
      <c r="C1044" s="22" t="s">
        <v>2022</v>
      </c>
      <c r="D1044" s="22" t="s">
        <v>1951</v>
      </c>
      <c r="E1044" s="22" t="s">
        <v>1145</v>
      </c>
      <c r="F1044" s="22" t="s">
        <v>532</v>
      </c>
      <c r="G1044" s="23">
        <v>18000</v>
      </c>
      <c r="H1044" s="23">
        <v>0</v>
      </c>
      <c r="I1044" s="23">
        <v>145356077</v>
      </c>
      <c r="J1044" s="23">
        <v>0</v>
      </c>
      <c r="K1044" s="22" t="s">
        <v>1163</v>
      </c>
      <c r="L1044" s="22" t="s">
        <v>1164</v>
      </c>
      <c r="M1044" s="22" t="s">
        <v>1186</v>
      </c>
      <c r="N1044" s="22"/>
      <c r="O1044" s="22"/>
      <c r="P1044" s="22" t="s">
        <v>529</v>
      </c>
      <c r="S1044" s="32" t="s">
        <v>3126</v>
      </c>
      <c r="T1044" s="8">
        <f t="shared" si="28"/>
        <v>5</v>
      </c>
      <c r="U1044">
        <v>642</v>
      </c>
      <c r="W1044" t="s">
        <v>369</v>
      </c>
    </row>
    <row r="1045" spans="1:23" hidden="1" x14ac:dyDescent="0.25">
      <c r="A1045" s="21">
        <v>45433</v>
      </c>
      <c r="B1045" s="21">
        <v>45433</v>
      </c>
      <c r="C1045" s="22" t="s">
        <v>2023</v>
      </c>
      <c r="D1045" s="22" t="s">
        <v>2024</v>
      </c>
      <c r="E1045" s="22" t="s">
        <v>1145</v>
      </c>
      <c r="F1045" s="22" t="s">
        <v>532</v>
      </c>
      <c r="G1045" s="23">
        <v>30000</v>
      </c>
      <c r="H1045" s="23">
        <v>0</v>
      </c>
      <c r="I1045" s="23">
        <v>145386077</v>
      </c>
      <c r="J1045" s="23">
        <v>0</v>
      </c>
      <c r="K1045" s="22" t="s">
        <v>1163</v>
      </c>
      <c r="L1045" s="22" t="s">
        <v>1164</v>
      </c>
      <c r="M1045" s="22" t="s">
        <v>1186</v>
      </c>
      <c r="N1045" s="22"/>
      <c r="O1045" s="22"/>
      <c r="P1045" s="22" t="s">
        <v>529</v>
      </c>
      <c r="S1045" s="32" t="s">
        <v>3126</v>
      </c>
      <c r="T1045" s="8">
        <f t="shared" si="28"/>
        <v>5</v>
      </c>
      <c r="U1045">
        <v>642</v>
      </c>
      <c r="W1045" t="s">
        <v>369</v>
      </c>
    </row>
    <row r="1046" spans="1:23" hidden="1" x14ac:dyDescent="0.25">
      <c r="A1046" s="21">
        <v>45434</v>
      </c>
      <c r="B1046" s="21">
        <v>45434</v>
      </c>
      <c r="C1046" s="22" t="s">
        <v>2025</v>
      </c>
      <c r="D1046" s="22" t="s">
        <v>2026</v>
      </c>
      <c r="E1046" s="22" t="s">
        <v>1145</v>
      </c>
      <c r="F1046" s="22" t="s">
        <v>549</v>
      </c>
      <c r="G1046" s="23">
        <v>3000000</v>
      </c>
      <c r="H1046" s="23">
        <v>0</v>
      </c>
      <c r="I1046" s="23">
        <v>148386077</v>
      </c>
      <c r="J1046" s="23">
        <v>0</v>
      </c>
      <c r="K1046" s="22" t="s">
        <v>1521</v>
      </c>
      <c r="L1046" s="22" t="s">
        <v>1522</v>
      </c>
      <c r="M1046" s="22" t="s">
        <v>1216</v>
      </c>
      <c r="N1046" s="22"/>
      <c r="O1046" s="22"/>
      <c r="P1046" s="22"/>
      <c r="S1046" s="32" t="s">
        <v>3126</v>
      </c>
      <c r="T1046" s="8">
        <f t="shared" si="28"/>
        <v>5</v>
      </c>
      <c r="U1046">
        <v>642</v>
      </c>
      <c r="W1046" t="s">
        <v>369</v>
      </c>
    </row>
    <row r="1047" spans="1:23" hidden="1" x14ac:dyDescent="0.25">
      <c r="A1047" s="21">
        <v>45434</v>
      </c>
      <c r="B1047" s="21">
        <v>45434</v>
      </c>
      <c r="C1047" s="22" t="s">
        <v>2027</v>
      </c>
      <c r="D1047" s="22" t="s">
        <v>2028</v>
      </c>
      <c r="E1047" s="22" t="s">
        <v>1145</v>
      </c>
      <c r="F1047" s="22" t="s">
        <v>549</v>
      </c>
      <c r="G1047" s="23">
        <v>1225400</v>
      </c>
      <c r="H1047" s="23">
        <v>0</v>
      </c>
      <c r="I1047" s="23">
        <v>149611477</v>
      </c>
      <c r="J1047" s="23">
        <v>0</v>
      </c>
      <c r="K1047" s="22" t="s">
        <v>1428</v>
      </c>
      <c r="L1047" s="22" t="s">
        <v>1429</v>
      </c>
      <c r="M1047" s="22" t="s">
        <v>1243</v>
      </c>
      <c r="N1047" s="22"/>
      <c r="O1047" s="22"/>
      <c r="P1047" s="22" t="s">
        <v>1337</v>
      </c>
      <c r="S1047" s="32" t="s">
        <v>3142</v>
      </c>
      <c r="T1047" s="8">
        <f t="shared" si="28"/>
        <v>5</v>
      </c>
      <c r="U1047">
        <v>642</v>
      </c>
      <c r="W1047" t="s">
        <v>369</v>
      </c>
    </row>
    <row r="1048" spans="1:23" hidden="1" x14ac:dyDescent="0.25">
      <c r="A1048" s="21">
        <v>45434</v>
      </c>
      <c r="B1048" s="21">
        <v>45434</v>
      </c>
      <c r="C1048" s="22" t="s">
        <v>2029</v>
      </c>
      <c r="D1048" s="22" t="s">
        <v>2030</v>
      </c>
      <c r="E1048" s="22" t="s">
        <v>1145</v>
      </c>
      <c r="F1048" s="22" t="s">
        <v>748</v>
      </c>
      <c r="G1048" s="23">
        <v>231481</v>
      </c>
      <c r="H1048" s="23">
        <v>0</v>
      </c>
      <c r="I1048" s="23">
        <v>149842958</v>
      </c>
      <c r="J1048" s="23">
        <v>0</v>
      </c>
      <c r="K1048" s="22" t="s">
        <v>2031</v>
      </c>
      <c r="L1048" s="22" t="s">
        <v>2032</v>
      </c>
      <c r="M1048" s="22" t="s">
        <v>1216</v>
      </c>
      <c r="N1048" s="22"/>
      <c r="O1048" s="22"/>
      <c r="P1048" s="22" t="s">
        <v>558</v>
      </c>
      <c r="S1048" s="32" t="s">
        <v>3126</v>
      </c>
      <c r="T1048" s="8">
        <f t="shared" si="28"/>
        <v>5</v>
      </c>
      <c r="U1048">
        <v>642</v>
      </c>
      <c r="W1048" t="s">
        <v>369</v>
      </c>
    </row>
    <row r="1049" spans="1:23" hidden="1" x14ac:dyDescent="0.25">
      <c r="A1049" s="21">
        <v>45434</v>
      </c>
      <c r="B1049" s="21">
        <v>45434</v>
      </c>
      <c r="C1049" s="22" t="s">
        <v>2033</v>
      </c>
      <c r="D1049" s="22" t="s">
        <v>2034</v>
      </c>
      <c r="E1049" s="22" t="s">
        <v>1145</v>
      </c>
      <c r="F1049" s="22" t="s">
        <v>748</v>
      </c>
      <c r="G1049" s="23">
        <v>740742</v>
      </c>
      <c r="H1049" s="23">
        <v>0</v>
      </c>
      <c r="I1049" s="23">
        <v>150583700</v>
      </c>
      <c r="J1049" s="23">
        <v>0</v>
      </c>
      <c r="K1049" s="22" t="s">
        <v>2035</v>
      </c>
      <c r="L1049" s="22" t="s">
        <v>2036</v>
      </c>
      <c r="M1049" s="22" t="s">
        <v>1266</v>
      </c>
      <c r="N1049" s="22"/>
      <c r="O1049" s="22"/>
      <c r="P1049" s="22"/>
      <c r="S1049" s="32" t="s">
        <v>3140</v>
      </c>
      <c r="T1049" s="8">
        <f t="shared" si="28"/>
        <v>5</v>
      </c>
      <c r="U1049">
        <v>642</v>
      </c>
      <c r="W1049" t="s">
        <v>369</v>
      </c>
    </row>
    <row r="1050" spans="1:23" hidden="1" x14ac:dyDescent="0.25">
      <c r="A1050" s="21">
        <v>45434</v>
      </c>
      <c r="B1050" s="21">
        <v>45434</v>
      </c>
      <c r="C1050" s="22" t="s">
        <v>2037</v>
      </c>
      <c r="D1050" s="22" t="s">
        <v>2038</v>
      </c>
      <c r="E1050" s="22" t="s">
        <v>1145</v>
      </c>
      <c r="F1050" s="22" t="s">
        <v>532</v>
      </c>
      <c r="G1050" s="23">
        <v>20000</v>
      </c>
      <c r="H1050" s="23">
        <v>0</v>
      </c>
      <c r="I1050" s="23">
        <v>150603700</v>
      </c>
      <c r="J1050" s="23">
        <v>0</v>
      </c>
      <c r="K1050" s="22" t="s">
        <v>1163</v>
      </c>
      <c r="L1050" s="22" t="s">
        <v>1164</v>
      </c>
      <c r="M1050" s="22" t="s">
        <v>1159</v>
      </c>
      <c r="N1050" s="22"/>
      <c r="O1050" s="22"/>
      <c r="P1050" s="22"/>
      <c r="S1050" s="32" t="s">
        <v>3126</v>
      </c>
      <c r="T1050" s="8">
        <f t="shared" si="28"/>
        <v>5</v>
      </c>
      <c r="U1050">
        <v>642</v>
      </c>
      <c r="W1050" t="s">
        <v>369</v>
      </c>
    </row>
    <row r="1051" spans="1:23" hidden="1" x14ac:dyDescent="0.25">
      <c r="A1051" s="21">
        <v>45434</v>
      </c>
      <c r="B1051" s="21">
        <v>45434</v>
      </c>
      <c r="C1051" s="22" t="s">
        <v>2039</v>
      </c>
      <c r="D1051" s="22" t="s">
        <v>2040</v>
      </c>
      <c r="E1051" s="22" t="s">
        <v>1145</v>
      </c>
      <c r="F1051" s="22" t="s">
        <v>521</v>
      </c>
      <c r="G1051" s="23">
        <v>200000</v>
      </c>
      <c r="H1051" s="23">
        <v>0</v>
      </c>
      <c r="I1051" s="23">
        <v>150803700</v>
      </c>
      <c r="J1051" s="23">
        <v>0</v>
      </c>
      <c r="K1051" s="22" t="s">
        <v>682</v>
      </c>
      <c r="L1051" s="22" t="s">
        <v>683</v>
      </c>
      <c r="M1051" s="22" t="s">
        <v>1186</v>
      </c>
      <c r="N1051" s="22"/>
      <c r="O1051" s="22"/>
      <c r="P1051" s="22"/>
      <c r="S1051" s="32" t="s">
        <v>3126</v>
      </c>
      <c r="T1051" s="8">
        <f t="shared" si="28"/>
        <v>5</v>
      </c>
      <c r="U1051">
        <v>642</v>
      </c>
      <c r="W1051" t="s">
        <v>369</v>
      </c>
    </row>
    <row r="1052" spans="1:23" hidden="1" x14ac:dyDescent="0.25">
      <c r="A1052" s="21">
        <v>45434</v>
      </c>
      <c r="B1052" s="21">
        <v>45434</v>
      </c>
      <c r="C1052" s="22" t="s">
        <v>2039</v>
      </c>
      <c r="D1052" s="22" t="s">
        <v>2040</v>
      </c>
      <c r="E1052" s="22" t="s">
        <v>1145</v>
      </c>
      <c r="F1052" s="22" t="s">
        <v>521</v>
      </c>
      <c r="G1052" s="23">
        <v>20000</v>
      </c>
      <c r="H1052" s="23">
        <v>0</v>
      </c>
      <c r="I1052" s="23">
        <v>150823700</v>
      </c>
      <c r="J1052" s="23">
        <v>0</v>
      </c>
      <c r="K1052" s="22" t="s">
        <v>682</v>
      </c>
      <c r="L1052" s="22" t="s">
        <v>683</v>
      </c>
      <c r="M1052" s="22" t="s">
        <v>1186</v>
      </c>
      <c r="N1052" s="22"/>
      <c r="O1052" s="22"/>
      <c r="P1052" s="22"/>
      <c r="S1052" s="32" t="s">
        <v>3126</v>
      </c>
      <c r="T1052" s="8">
        <f t="shared" si="28"/>
        <v>5</v>
      </c>
      <c r="U1052">
        <v>642</v>
      </c>
      <c r="W1052" t="s">
        <v>369</v>
      </c>
    </row>
    <row r="1053" spans="1:23" hidden="1" x14ac:dyDescent="0.25">
      <c r="A1053" s="21">
        <v>45434</v>
      </c>
      <c r="B1053" s="21">
        <v>45434</v>
      </c>
      <c r="C1053" s="22" t="s">
        <v>2041</v>
      </c>
      <c r="D1053" s="22" t="s">
        <v>2042</v>
      </c>
      <c r="E1053" s="22" t="s">
        <v>1145</v>
      </c>
      <c r="F1053" s="22" t="s">
        <v>1414</v>
      </c>
      <c r="G1053" s="23">
        <v>50000</v>
      </c>
      <c r="H1053" s="23">
        <v>0</v>
      </c>
      <c r="I1053" s="23">
        <v>150873700</v>
      </c>
      <c r="J1053" s="23">
        <v>0</v>
      </c>
      <c r="K1053" s="22" t="s">
        <v>1415</v>
      </c>
      <c r="L1053" s="22" t="s">
        <v>1416</v>
      </c>
      <c r="M1053" s="22" t="s">
        <v>1186</v>
      </c>
      <c r="N1053" s="22"/>
      <c r="O1053" s="22"/>
      <c r="P1053" s="22"/>
      <c r="S1053" s="32" t="s">
        <v>3126</v>
      </c>
      <c r="T1053" s="8">
        <f t="shared" si="28"/>
        <v>5</v>
      </c>
      <c r="U1053">
        <v>642</v>
      </c>
      <c r="W1053" t="s">
        <v>369</v>
      </c>
    </row>
    <row r="1054" spans="1:23" hidden="1" x14ac:dyDescent="0.25">
      <c r="A1054" s="21">
        <v>45435</v>
      </c>
      <c r="B1054" s="21">
        <v>45435</v>
      </c>
      <c r="C1054" s="22" t="s">
        <v>2043</v>
      </c>
      <c r="D1054" s="22" t="s">
        <v>2044</v>
      </c>
      <c r="E1054" s="22" t="s">
        <v>1145</v>
      </c>
      <c r="F1054" s="22" t="s">
        <v>521</v>
      </c>
      <c r="G1054" s="23">
        <v>200000</v>
      </c>
      <c r="H1054" s="23">
        <v>0</v>
      </c>
      <c r="I1054" s="23">
        <v>151073700</v>
      </c>
      <c r="J1054" s="23">
        <v>0</v>
      </c>
      <c r="K1054" s="22" t="s">
        <v>682</v>
      </c>
      <c r="L1054" s="22" t="s">
        <v>683</v>
      </c>
      <c r="M1054" s="22" t="s">
        <v>1186</v>
      </c>
      <c r="N1054" s="22"/>
      <c r="O1054" s="22"/>
      <c r="P1054" s="22"/>
      <c r="S1054" s="32" t="s">
        <v>3126</v>
      </c>
      <c r="T1054" s="8">
        <f t="shared" si="28"/>
        <v>5</v>
      </c>
      <c r="U1054">
        <v>642</v>
      </c>
      <c r="W1054" t="s">
        <v>369</v>
      </c>
    </row>
    <row r="1055" spans="1:23" hidden="1" x14ac:dyDescent="0.25">
      <c r="A1055" s="21">
        <v>45435</v>
      </c>
      <c r="B1055" s="21">
        <v>45435</v>
      </c>
      <c r="C1055" s="22" t="s">
        <v>2043</v>
      </c>
      <c r="D1055" s="22" t="s">
        <v>2044</v>
      </c>
      <c r="E1055" s="22" t="s">
        <v>1145</v>
      </c>
      <c r="F1055" s="22" t="s">
        <v>521</v>
      </c>
      <c r="G1055" s="23">
        <v>20000</v>
      </c>
      <c r="H1055" s="23">
        <v>0</v>
      </c>
      <c r="I1055" s="23">
        <v>151093700</v>
      </c>
      <c r="J1055" s="23">
        <v>0</v>
      </c>
      <c r="K1055" s="22" t="s">
        <v>682</v>
      </c>
      <c r="L1055" s="22" t="s">
        <v>683</v>
      </c>
      <c r="M1055" s="22" t="s">
        <v>1186</v>
      </c>
      <c r="N1055" s="22"/>
      <c r="O1055" s="22"/>
      <c r="P1055" s="22"/>
      <c r="S1055" s="32" t="s">
        <v>3126</v>
      </c>
      <c r="T1055" s="8">
        <f t="shared" si="28"/>
        <v>5</v>
      </c>
      <c r="U1055">
        <v>642</v>
      </c>
      <c r="W1055" t="s">
        <v>369</v>
      </c>
    </row>
    <row r="1056" spans="1:23" hidden="1" x14ac:dyDescent="0.25">
      <c r="A1056" s="21">
        <v>45435</v>
      </c>
      <c r="B1056" s="21">
        <v>45435</v>
      </c>
      <c r="C1056" s="22" t="s">
        <v>2045</v>
      </c>
      <c r="D1056" s="22" t="s">
        <v>2046</v>
      </c>
      <c r="E1056" s="22" t="s">
        <v>1145</v>
      </c>
      <c r="F1056" s="22" t="s">
        <v>1225</v>
      </c>
      <c r="G1056" s="23">
        <v>40000</v>
      </c>
      <c r="H1056" s="23">
        <v>0</v>
      </c>
      <c r="I1056" s="23">
        <v>151133700</v>
      </c>
      <c r="J1056" s="23">
        <v>0</v>
      </c>
      <c r="K1056" s="22" t="s">
        <v>1184</v>
      </c>
      <c r="L1056" s="22" t="s">
        <v>1185</v>
      </c>
      <c r="M1056" s="22" t="s">
        <v>1186</v>
      </c>
      <c r="N1056" s="22"/>
      <c r="O1056" s="22"/>
      <c r="P1056" s="22"/>
      <c r="S1056" s="32" t="s">
        <v>3126</v>
      </c>
      <c r="T1056" s="8">
        <f t="shared" si="28"/>
        <v>5</v>
      </c>
      <c r="U1056">
        <v>642</v>
      </c>
      <c r="W1056" t="s">
        <v>369</v>
      </c>
    </row>
    <row r="1057" spans="1:23" hidden="1" x14ac:dyDescent="0.25">
      <c r="A1057" s="21">
        <v>45435</v>
      </c>
      <c r="B1057" s="21">
        <v>45435</v>
      </c>
      <c r="C1057" s="22" t="s">
        <v>2045</v>
      </c>
      <c r="D1057" s="22" t="s">
        <v>2046</v>
      </c>
      <c r="E1057" s="22" t="s">
        <v>1145</v>
      </c>
      <c r="F1057" s="22" t="s">
        <v>1225</v>
      </c>
      <c r="G1057" s="23">
        <v>4000</v>
      </c>
      <c r="H1057" s="23">
        <v>0</v>
      </c>
      <c r="I1057" s="23">
        <v>151137700</v>
      </c>
      <c r="J1057" s="23">
        <v>0</v>
      </c>
      <c r="K1057" s="22" t="s">
        <v>1184</v>
      </c>
      <c r="L1057" s="22" t="s">
        <v>1185</v>
      </c>
      <c r="M1057" s="22" t="s">
        <v>1186</v>
      </c>
      <c r="N1057" s="22"/>
      <c r="O1057" s="22"/>
      <c r="P1057" s="22"/>
      <c r="S1057" s="32" t="s">
        <v>3126</v>
      </c>
      <c r="T1057" s="8">
        <f t="shared" si="28"/>
        <v>5</v>
      </c>
      <c r="U1057">
        <v>642</v>
      </c>
      <c r="W1057" t="s">
        <v>369</v>
      </c>
    </row>
    <row r="1058" spans="1:23" hidden="1" x14ac:dyDescent="0.25">
      <c r="A1058" s="21">
        <v>45436</v>
      </c>
      <c r="B1058" s="21">
        <v>45436</v>
      </c>
      <c r="C1058" s="22" t="s">
        <v>2047</v>
      </c>
      <c r="D1058" s="22" t="s">
        <v>2048</v>
      </c>
      <c r="E1058" s="22" t="s">
        <v>1145</v>
      </c>
      <c r="F1058" s="22" t="s">
        <v>748</v>
      </c>
      <c r="G1058" s="23">
        <v>636364</v>
      </c>
      <c r="H1058" s="23">
        <v>0</v>
      </c>
      <c r="I1058" s="23">
        <v>151774064</v>
      </c>
      <c r="J1058" s="23">
        <v>0</v>
      </c>
      <c r="K1058" s="22" t="s">
        <v>1855</v>
      </c>
      <c r="L1058" s="22" t="s">
        <v>1856</v>
      </c>
      <c r="M1058" s="22" t="s">
        <v>1724</v>
      </c>
      <c r="N1058" s="22"/>
      <c r="O1058" s="22"/>
      <c r="P1058" s="22" t="s">
        <v>1915</v>
      </c>
      <c r="S1058" s="32" t="s">
        <v>3142</v>
      </c>
      <c r="T1058" s="8">
        <f t="shared" si="28"/>
        <v>5</v>
      </c>
      <c r="U1058">
        <v>642</v>
      </c>
      <c r="W1058" t="s">
        <v>369</v>
      </c>
    </row>
    <row r="1059" spans="1:23" hidden="1" x14ac:dyDescent="0.25">
      <c r="A1059" s="21">
        <v>45436</v>
      </c>
      <c r="B1059" s="21">
        <v>45436</v>
      </c>
      <c r="C1059" s="22" t="s">
        <v>2049</v>
      </c>
      <c r="D1059" s="22" t="s">
        <v>2050</v>
      </c>
      <c r="E1059" s="22" t="s">
        <v>1145</v>
      </c>
      <c r="F1059" s="22" t="s">
        <v>532</v>
      </c>
      <c r="G1059" s="23">
        <v>2000000</v>
      </c>
      <c r="H1059" s="23">
        <v>0</v>
      </c>
      <c r="I1059" s="23">
        <v>153774064</v>
      </c>
      <c r="J1059" s="23">
        <v>0</v>
      </c>
      <c r="K1059" s="22" t="s">
        <v>1552</v>
      </c>
      <c r="L1059" s="22" t="s">
        <v>1553</v>
      </c>
      <c r="M1059" s="22" t="s">
        <v>1216</v>
      </c>
      <c r="N1059" s="22"/>
      <c r="O1059" s="22"/>
      <c r="P1059" s="22" t="s">
        <v>558</v>
      </c>
      <c r="S1059" s="32" t="s">
        <v>3126</v>
      </c>
      <c r="T1059" s="8">
        <f t="shared" si="28"/>
        <v>5</v>
      </c>
      <c r="U1059">
        <v>642</v>
      </c>
      <c r="W1059" t="s">
        <v>369</v>
      </c>
    </row>
    <row r="1060" spans="1:23" hidden="1" x14ac:dyDescent="0.25">
      <c r="A1060" s="21">
        <v>45437</v>
      </c>
      <c r="B1060" s="21">
        <v>45437</v>
      </c>
      <c r="C1060" s="22" t="s">
        <v>2051</v>
      </c>
      <c r="D1060" s="22" t="s">
        <v>2052</v>
      </c>
      <c r="E1060" s="22" t="s">
        <v>1145</v>
      </c>
      <c r="F1060" s="22" t="s">
        <v>1183</v>
      </c>
      <c r="G1060" s="23">
        <v>20000</v>
      </c>
      <c r="H1060" s="23">
        <v>0</v>
      </c>
      <c r="I1060" s="23">
        <v>153794064</v>
      </c>
      <c r="J1060" s="23">
        <v>0</v>
      </c>
      <c r="K1060" s="22" t="s">
        <v>1184</v>
      </c>
      <c r="L1060" s="22" t="s">
        <v>1185</v>
      </c>
      <c r="M1060" s="22" t="s">
        <v>1186</v>
      </c>
      <c r="N1060" s="22"/>
      <c r="O1060" s="22"/>
      <c r="P1060" s="22"/>
      <c r="S1060" s="32" t="s">
        <v>3126</v>
      </c>
      <c r="T1060" s="8">
        <f t="shared" si="28"/>
        <v>5</v>
      </c>
      <c r="U1060">
        <v>642</v>
      </c>
      <c r="W1060" t="s">
        <v>369</v>
      </c>
    </row>
    <row r="1061" spans="1:23" hidden="1" x14ac:dyDescent="0.25">
      <c r="A1061" s="21">
        <v>45437</v>
      </c>
      <c r="B1061" s="21">
        <v>45437</v>
      </c>
      <c r="C1061" s="22" t="s">
        <v>2051</v>
      </c>
      <c r="D1061" s="22" t="s">
        <v>2052</v>
      </c>
      <c r="E1061" s="22" t="s">
        <v>1145</v>
      </c>
      <c r="F1061" s="22" t="s">
        <v>1183</v>
      </c>
      <c r="G1061" s="23">
        <v>2000</v>
      </c>
      <c r="H1061" s="23">
        <v>0</v>
      </c>
      <c r="I1061" s="23">
        <v>153796064</v>
      </c>
      <c r="J1061" s="23">
        <v>0</v>
      </c>
      <c r="K1061" s="22" t="s">
        <v>1184</v>
      </c>
      <c r="L1061" s="22" t="s">
        <v>1185</v>
      </c>
      <c r="M1061" s="22" t="s">
        <v>1186</v>
      </c>
      <c r="N1061" s="22"/>
      <c r="O1061" s="22"/>
      <c r="P1061" s="22"/>
      <c r="S1061" s="32" t="s">
        <v>3126</v>
      </c>
      <c r="T1061" s="8">
        <f t="shared" si="28"/>
        <v>5</v>
      </c>
      <c r="U1061">
        <v>642</v>
      </c>
      <c r="W1061" t="s">
        <v>369</v>
      </c>
    </row>
    <row r="1062" spans="1:23" hidden="1" x14ac:dyDescent="0.25">
      <c r="A1062" s="21">
        <v>45437</v>
      </c>
      <c r="B1062" s="21">
        <v>45437</v>
      </c>
      <c r="C1062" s="22" t="s">
        <v>2053</v>
      </c>
      <c r="D1062" s="22" t="s">
        <v>2054</v>
      </c>
      <c r="E1062" s="22" t="s">
        <v>1145</v>
      </c>
      <c r="F1062" s="22" t="s">
        <v>532</v>
      </c>
      <c r="G1062" s="23">
        <v>90000</v>
      </c>
      <c r="H1062" s="23">
        <v>0</v>
      </c>
      <c r="I1062" s="23">
        <v>153886064</v>
      </c>
      <c r="J1062" s="23">
        <v>0</v>
      </c>
      <c r="K1062" s="22" t="s">
        <v>1163</v>
      </c>
      <c r="L1062" s="22" t="s">
        <v>1164</v>
      </c>
      <c r="M1062" s="22" t="s">
        <v>1159</v>
      </c>
      <c r="N1062" s="22"/>
      <c r="O1062" s="22"/>
      <c r="P1062" s="22"/>
      <c r="S1062" s="32" t="s">
        <v>3126</v>
      </c>
      <c r="T1062" s="8">
        <f t="shared" si="28"/>
        <v>5</v>
      </c>
      <c r="U1062">
        <v>642</v>
      </c>
      <c r="W1062" t="s">
        <v>369</v>
      </c>
    </row>
    <row r="1063" spans="1:23" hidden="1" x14ac:dyDescent="0.25">
      <c r="A1063" s="21">
        <v>45437</v>
      </c>
      <c r="B1063" s="21">
        <v>45437</v>
      </c>
      <c r="C1063" s="22" t="s">
        <v>2055</v>
      </c>
      <c r="D1063" s="22" t="s">
        <v>2056</v>
      </c>
      <c r="E1063" s="22" t="s">
        <v>1145</v>
      </c>
      <c r="F1063" s="22" t="s">
        <v>1431</v>
      </c>
      <c r="G1063" s="23">
        <v>100000</v>
      </c>
      <c r="H1063" s="23">
        <v>0</v>
      </c>
      <c r="I1063" s="23">
        <v>153986064</v>
      </c>
      <c r="J1063" s="23">
        <v>0</v>
      </c>
      <c r="K1063" s="22" t="s">
        <v>1163</v>
      </c>
      <c r="L1063" s="22" t="s">
        <v>1164</v>
      </c>
      <c r="M1063" s="22" t="s">
        <v>1186</v>
      </c>
      <c r="N1063" s="22"/>
      <c r="O1063" s="22"/>
      <c r="P1063" s="22"/>
      <c r="S1063" s="32" t="s">
        <v>3126</v>
      </c>
      <c r="T1063" s="8">
        <f t="shared" si="28"/>
        <v>5</v>
      </c>
      <c r="U1063">
        <v>642</v>
      </c>
      <c r="W1063" t="s">
        <v>369</v>
      </c>
    </row>
    <row r="1064" spans="1:23" hidden="1" x14ac:dyDescent="0.25">
      <c r="A1064" s="21">
        <v>45437</v>
      </c>
      <c r="B1064" s="21">
        <v>45437</v>
      </c>
      <c r="C1064" s="22" t="s">
        <v>2057</v>
      </c>
      <c r="D1064" s="22" t="s">
        <v>2058</v>
      </c>
      <c r="E1064" s="22" t="s">
        <v>1145</v>
      </c>
      <c r="F1064" s="22" t="s">
        <v>1225</v>
      </c>
      <c r="G1064" s="23">
        <v>20000</v>
      </c>
      <c r="H1064" s="23">
        <v>0</v>
      </c>
      <c r="I1064" s="23">
        <v>154006064</v>
      </c>
      <c r="J1064" s="23">
        <v>0</v>
      </c>
      <c r="K1064" s="22" t="s">
        <v>1184</v>
      </c>
      <c r="L1064" s="22" t="s">
        <v>1185</v>
      </c>
      <c r="M1064" s="22" t="s">
        <v>1186</v>
      </c>
      <c r="N1064" s="22"/>
      <c r="O1064" s="22"/>
      <c r="P1064" s="22"/>
      <c r="S1064" s="32" t="s">
        <v>3126</v>
      </c>
      <c r="T1064" s="8">
        <f t="shared" si="28"/>
        <v>5</v>
      </c>
      <c r="U1064">
        <v>642</v>
      </c>
      <c r="W1064" t="s">
        <v>369</v>
      </c>
    </row>
    <row r="1065" spans="1:23" hidden="1" x14ac:dyDescent="0.25">
      <c r="A1065" s="21">
        <v>45437</v>
      </c>
      <c r="B1065" s="21">
        <v>45437</v>
      </c>
      <c r="C1065" s="22" t="s">
        <v>2057</v>
      </c>
      <c r="D1065" s="22" t="s">
        <v>2058</v>
      </c>
      <c r="E1065" s="22" t="s">
        <v>1145</v>
      </c>
      <c r="F1065" s="22" t="s">
        <v>1225</v>
      </c>
      <c r="G1065" s="23">
        <v>2000</v>
      </c>
      <c r="H1065" s="23">
        <v>0</v>
      </c>
      <c r="I1065" s="23">
        <v>154008064</v>
      </c>
      <c r="J1065" s="23">
        <v>0</v>
      </c>
      <c r="K1065" s="22" t="s">
        <v>1184</v>
      </c>
      <c r="L1065" s="22" t="s">
        <v>1185</v>
      </c>
      <c r="M1065" s="22" t="s">
        <v>1186</v>
      </c>
      <c r="N1065" s="22"/>
      <c r="O1065" s="22"/>
      <c r="P1065" s="22"/>
      <c r="S1065" s="32" t="s">
        <v>3126</v>
      </c>
      <c r="T1065" s="8">
        <f t="shared" si="28"/>
        <v>5</v>
      </c>
      <c r="U1065">
        <v>642</v>
      </c>
      <c r="W1065" t="s">
        <v>369</v>
      </c>
    </row>
    <row r="1066" spans="1:23" hidden="1" x14ac:dyDescent="0.25">
      <c r="A1066" s="21">
        <v>45438</v>
      </c>
      <c r="B1066" s="21">
        <v>45438</v>
      </c>
      <c r="C1066" s="22" t="s">
        <v>2059</v>
      </c>
      <c r="D1066" s="22" t="s">
        <v>2060</v>
      </c>
      <c r="E1066" s="22" t="s">
        <v>1145</v>
      </c>
      <c r="F1066" s="22" t="s">
        <v>1287</v>
      </c>
      <c r="G1066" s="23">
        <v>100000</v>
      </c>
      <c r="H1066" s="23">
        <v>0</v>
      </c>
      <c r="I1066" s="23">
        <v>154108064</v>
      </c>
      <c r="J1066" s="23">
        <v>0</v>
      </c>
      <c r="K1066" s="22" t="s">
        <v>682</v>
      </c>
      <c r="L1066" s="22" t="s">
        <v>683</v>
      </c>
      <c r="M1066" s="22" t="s">
        <v>1186</v>
      </c>
      <c r="N1066" s="22"/>
      <c r="O1066" s="22"/>
      <c r="P1066" s="22"/>
      <c r="S1066" s="32" t="s">
        <v>3126</v>
      </c>
      <c r="T1066" s="8">
        <f t="shared" si="28"/>
        <v>5</v>
      </c>
      <c r="U1066">
        <v>642</v>
      </c>
      <c r="W1066" t="s">
        <v>369</v>
      </c>
    </row>
    <row r="1067" spans="1:23" hidden="1" x14ac:dyDescent="0.25">
      <c r="A1067" s="21">
        <v>45439</v>
      </c>
      <c r="B1067" s="21">
        <v>45439</v>
      </c>
      <c r="C1067" s="22" t="s">
        <v>2061</v>
      </c>
      <c r="D1067" s="22" t="s">
        <v>2062</v>
      </c>
      <c r="E1067" s="22" t="s">
        <v>1145</v>
      </c>
      <c r="F1067" s="22" t="s">
        <v>549</v>
      </c>
      <c r="G1067" s="23">
        <v>16000000</v>
      </c>
      <c r="H1067" s="23">
        <v>0</v>
      </c>
      <c r="I1067" s="23">
        <v>170108064</v>
      </c>
      <c r="J1067" s="23">
        <v>0</v>
      </c>
      <c r="K1067" s="22" t="s">
        <v>2063</v>
      </c>
      <c r="L1067" s="22" t="s">
        <v>2064</v>
      </c>
      <c r="M1067" s="22" t="s">
        <v>1216</v>
      </c>
      <c r="N1067" s="22"/>
      <c r="O1067" s="22"/>
      <c r="P1067" s="22"/>
      <c r="S1067" s="32" t="s">
        <v>3126</v>
      </c>
      <c r="T1067" s="8">
        <f t="shared" si="28"/>
        <v>5</v>
      </c>
      <c r="U1067">
        <v>642</v>
      </c>
      <c r="W1067" t="s">
        <v>369</v>
      </c>
    </row>
    <row r="1068" spans="1:23" hidden="1" x14ac:dyDescent="0.25">
      <c r="A1068" s="21">
        <v>45440</v>
      </c>
      <c r="B1068" s="21">
        <v>45440</v>
      </c>
      <c r="C1068" s="22" t="s">
        <v>2065</v>
      </c>
      <c r="D1068" s="22" t="s">
        <v>2066</v>
      </c>
      <c r="E1068" s="22" t="s">
        <v>1145</v>
      </c>
      <c r="F1068" s="22" t="s">
        <v>549</v>
      </c>
      <c r="G1068" s="23">
        <v>821665</v>
      </c>
      <c r="H1068" s="23">
        <v>0</v>
      </c>
      <c r="I1068" s="23">
        <v>170929729</v>
      </c>
      <c r="J1068" s="23">
        <v>0</v>
      </c>
      <c r="K1068" s="22" t="s">
        <v>1363</v>
      </c>
      <c r="L1068" s="22" t="s">
        <v>1364</v>
      </c>
      <c r="M1068" s="22" t="s">
        <v>1365</v>
      </c>
      <c r="N1068" s="22"/>
      <c r="O1068" s="22"/>
      <c r="P1068" s="22"/>
      <c r="S1068" s="32" t="s">
        <v>3126</v>
      </c>
      <c r="T1068" s="8">
        <f t="shared" si="28"/>
        <v>5</v>
      </c>
      <c r="U1068">
        <v>642</v>
      </c>
      <c r="W1068" t="s">
        <v>369</v>
      </c>
    </row>
    <row r="1069" spans="1:23" hidden="1" x14ac:dyDescent="0.25">
      <c r="A1069" s="21">
        <v>45440</v>
      </c>
      <c r="B1069" s="21">
        <v>45440</v>
      </c>
      <c r="C1069" s="22" t="s">
        <v>2067</v>
      </c>
      <c r="D1069" s="22" t="s">
        <v>2068</v>
      </c>
      <c r="E1069" s="22" t="s">
        <v>1145</v>
      </c>
      <c r="F1069" s="22" t="s">
        <v>532</v>
      </c>
      <c r="G1069" s="23">
        <v>18000</v>
      </c>
      <c r="H1069" s="23">
        <v>0</v>
      </c>
      <c r="I1069" s="23">
        <v>170947729</v>
      </c>
      <c r="J1069" s="23">
        <v>0</v>
      </c>
      <c r="K1069" s="22" t="s">
        <v>1163</v>
      </c>
      <c r="L1069" s="22" t="s">
        <v>1164</v>
      </c>
      <c r="M1069" s="22" t="s">
        <v>1186</v>
      </c>
      <c r="N1069" s="22"/>
      <c r="O1069" s="22"/>
      <c r="P1069" s="22" t="s">
        <v>529</v>
      </c>
      <c r="S1069" s="32" t="s">
        <v>3126</v>
      </c>
      <c r="T1069" s="8">
        <f t="shared" si="28"/>
        <v>5</v>
      </c>
      <c r="U1069">
        <v>642</v>
      </c>
      <c r="W1069" t="s">
        <v>369</v>
      </c>
    </row>
    <row r="1070" spans="1:23" hidden="1" x14ac:dyDescent="0.25">
      <c r="A1070" s="21">
        <v>45440</v>
      </c>
      <c r="B1070" s="21">
        <v>45440</v>
      </c>
      <c r="C1070" s="22" t="s">
        <v>2069</v>
      </c>
      <c r="D1070" s="22" t="s">
        <v>2068</v>
      </c>
      <c r="E1070" s="22" t="s">
        <v>1145</v>
      </c>
      <c r="F1070" s="22" t="s">
        <v>1204</v>
      </c>
      <c r="G1070" s="23">
        <v>18000</v>
      </c>
      <c r="H1070" s="23">
        <v>0</v>
      </c>
      <c r="I1070" s="23">
        <v>170965729</v>
      </c>
      <c r="J1070" s="23">
        <v>0</v>
      </c>
      <c r="K1070" s="22" t="s">
        <v>1163</v>
      </c>
      <c r="L1070" s="22" t="s">
        <v>1164</v>
      </c>
      <c r="M1070" s="22" t="s">
        <v>1186</v>
      </c>
      <c r="N1070" s="22"/>
      <c r="O1070" s="22"/>
      <c r="P1070" s="22" t="s">
        <v>529</v>
      </c>
      <c r="S1070" s="32" t="s">
        <v>3126</v>
      </c>
      <c r="T1070" s="8">
        <f t="shared" si="28"/>
        <v>5</v>
      </c>
      <c r="U1070">
        <v>642</v>
      </c>
      <c r="W1070" t="s">
        <v>369</v>
      </c>
    </row>
    <row r="1071" spans="1:23" hidden="1" x14ac:dyDescent="0.25">
      <c r="A1071" s="21">
        <v>45442</v>
      </c>
      <c r="B1071" s="21">
        <v>45442</v>
      </c>
      <c r="C1071" s="22" t="s">
        <v>2070</v>
      </c>
      <c r="D1071" s="22" t="s">
        <v>2071</v>
      </c>
      <c r="E1071" s="22" t="s">
        <v>1145</v>
      </c>
      <c r="F1071" s="22" t="s">
        <v>748</v>
      </c>
      <c r="G1071" s="23">
        <v>417000</v>
      </c>
      <c r="H1071" s="23">
        <v>0</v>
      </c>
      <c r="I1071" s="23">
        <v>171382729</v>
      </c>
      <c r="J1071" s="23">
        <v>0</v>
      </c>
      <c r="K1071" s="22"/>
      <c r="L1071" s="22"/>
      <c r="M1071" s="22" t="s">
        <v>1269</v>
      </c>
      <c r="N1071" s="22"/>
      <c r="O1071" s="22"/>
      <c r="P1071" s="22"/>
      <c r="S1071" s="32" t="s">
        <v>3141</v>
      </c>
      <c r="T1071" s="8">
        <f t="shared" si="28"/>
        <v>5</v>
      </c>
      <c r="U1071">
        <v>642</v>
      </c>
      <c r="W1071" t="s">
        <v>369</v>
      </c>
    </row>
    <row r="1072" spans="1:23" hidden="1" x14ac:dyDescent="0.25">
      <c r="A1072" s="21">
        <v>45442</v>
      </c>
      <c r="B1072" s="21">
        <v>45442</v>
      </c>
      <c r="C1072" s="22" t="s">
        <v>2072</v>
      </c>
      <c r="D1072" s="22" t="s">
        <v>2073</v>
      </c>
      <c r="E1072" s="22" t="s">
        <v>1145</v>
      </c>
      <c r="F1072" s="22" t="s">
        <v>748</v>
      </c>
      <c r="G1072" s="23">
        <v>454545</v>
      </c>
      <c r="H1072" s="23">
        <v>0</v>
      </c>
      <c r="I1072" s="23">
        <v>171837274</v>
      </c>
      <c r="J1072" s="23">
        <v>0</v>
      </c>
      <c r="K1072" s="22"/>
      <c r="L1072" s="22"/>
      <c r="M1072" s="22" t="s">
        <v>1724</v>
      </c>
      <c r="N1072" s="22"/>
      <c r="O1072" s="22"/>
      <c r="P1072" s="22" t="s">
        <v>1915</v>
      </c>
      <c r="S1072" s="32" t="s">
        <v>3142</v>
      </c>
      <c r="T1072" s="8">
        <f t="shared" si="28"/>
        <v>5</v>
      </c>
      <c r="U1072">
        <v>642</v>
      </c>
      <c r="W1072" t="s">
        <v>369</v>
      </c>
    </row>
    <row r="1073" spans="1:23" hidden="1" x14ac:dyDescent="0.25">
      <c r="A1073" s="21">
        <v>45443</v>
      </c>
      <c r="B1073" s="21">
        <v>45443</v>
      </c>
      <c r="C1073" s="22" t="s">
        <v>2074</v>
      </c>
      <c r="D1073" s="22" t="s">
        <v>2075</v>
      </c>
      <c r="E1073" s="22" t="s">
        <v>1145</v>
      </c>
      <c r="F1073" s="22" t="s">
        <v>1290</v>
      </c>
      <c r="G1073" s="23">
        <v>1754761</v>
      </c>
      <c r="H1073" s="23">
        <v>0</v>
      </c>
      <c r="I1073" s="23">
        <v>173592035</v>
      </c>
      <c r="J1073" s="23">
        <v>0</v>
      </c>
      <c r="K1073" s="22"/>
      <c r="L1073" s="22"/>
      <c r="M1073" s="22" t="s">
        <v>1291</v>
      </c>
      <c r="N1073" s="22"/>
      <c r="O1073" s="22"/>
      <c r="P1073" s="22" t="s">
        <v>1292</v>
      </c>
      <c r="S1073" s="8" t="s">
        <v>3127</v>
      </c>
      <c r="T1073" s="8">
        <f t="shared" si="28"/>
        <v>5</v>
      </c>
      <c r="U1073">
        <v>642</v>
      </c>
      <c r="W1073" t="s">
        <v>369</v>
      </c>
    </row>
    <row r="1074" spans="1:23" hidden="1" x14ac:dyDescent="0.25">
      <c r="A1074" s="21">
        <v>45443</v>
      </c>
      <c r="B1074" s="21">
        <v>45443</v>
      </c>
      <c r="C1074" s="22" t="s">
        <v>2074</v>
      </c>
      <c r="D1074" s="22" t="s">
        <v>2075</v>
      </c>
      <c r="E1074" s="22" t="s">
        <v>1145</v>
      </c>
      <c r="F1074" s="22" t="s">
        <v>1290</v>
      </c>
      <c r="G1074" s="23">
        <v>1045581</v>
      </c>
      <c r="H1074" s="23">
        <v>0</v>
      </c>
      <c r="I1074" s="23">
        <v>174637616</v>
      </c>
      <c r="J1074" s="23">
        <v>0</v>
      </c>
      <c r="K1074" s="22"/>
      <c r="L1074" s="22"/>
      <c r="M1074" s="22" t="s">
        <v>1291</v>
      </c>
      <c r="N1074" s="22"/>
      <c r="O1074" s="22"/>
      <c r="P1074" s="22" t="s">
        <v>815</v>
      </c>
      <c r="S1074" s="8" t="s">
        <v>3127</v>
      </c>
      <c r="T1074" s="8">
        <f t="shared" si="28"/>
        <v>5</v>
      </c>
      <c r="U1074">
        <v>642</v>
      </c>
      <c r="W1074" t="s">
        <v>369</v>
      </c>
    </row>
    <row r="1075" spans="1:23" hidden="1" x14ac:dyDescent="0.25">
      <c r="A1075" s="21">
        <v>45443</v>
      </c>
      <c r="B1075" s="21">
        <v>45443</v>
      </c>
      <c r="C1075" s="22" t="s">
        <v>2074</v>
      </c>
      <c r="D1075" s="22" t="s">
        <v>2075</v>
      </c>
      <c r="E1075" s="22" t="s">
        <v>1145</v>
      </c>
      <c r="F1075" s="22" t="s">
        <v>1290</v>
      </c>
      <c r="G1075" s="23">
        <v>9364545</v>
      </c>
      <c r="H1075" s="23">
        <v>0</v>
      </c>
      <c r="I1075" s="23">
        <v>184002161</v>
      </c>
      <c r="J1075" s="23">
        <v>0</v>
      </c>
      <c r="K1075" s="22"/>
      <c r="L1075" s="22"/>
      <c r="M1075" s="22" t="s">
        <v>1291</v>
      </c>
      <c r="N1075" s="22"/>
      <c r="O1075" s="22"/>
      <c r="P1075" s="22" t="s">
        <v>529</v>
      </c>
      <c r="S1075" s="8" t="s">
        <v>3127</v>
      </c>
      <c r="T1075" s="8">
        <f t="shared" si="28"/>
        <v>5</v>
      </c>
      <c r="U1075">
        <v>642</v>
      </c>
      <c r="W1075" t="s">
        <v>369</v>
      </c>
    </row>
    <row r="1076" spans="1:23" hidden="1" x14ac:dyDescent="0.25">
      <c r="A1076" s="21">
        <v>45443</v>
      </c>
      <c r="B1076" s="21">
        <v>45443</v>
      </c>
      <c r="C1076" s="22" t="s">
        <v>2074</v>
      </c>
      <c r="D1076" s="22" t="s">
        <v>2075</v>
      </c>
      <c r="E1076" s="22" t="s">
        <v>1145</v>
      </c>
      <c r="F1076" s="22" t="s">
        <v>1290</v>
      </c>
      <c r="G1076" s="23">
        <v>438510</v>
      </c>
      <c r="H1076" s="23">
        <v>0</v>
      </c>
      <c r="I1076" s="23">
        <v>184440671</v>
      </c>
      <c r="J1076" s="23">
        <v>0</v>
      </c>
      <c r="K1076" s="22"/>
      <c r="L1076" s="22"/>
      <c r="M1076" s="22" t="s">
        <v>1291</v>
      </c>
      <c r="N1076" s="22"/>
      <c r="O1076" s="22"/>
      <c r="P1076" s="22" t="s">
        <v>809</v>
      </c>
      <c r="S1076" s="8" t="s">
        <v>3127</v>
      </c>
      <c r="T1076" s="8">
        <f t="shared" si="28"/>
        <v>5</v>
      </c>
      <c r="U1076">
        <v>642</v>
      </c>
      <c r="W1076" t="s">
        <v>369</v>
      </c>
    </row>
    <row r="1077" spans="1:23" hidden="1" x14ac:dyDescent="0.25">
      <c r="A1077" s="21">
        <v>45443</v>
      </c>
      <c r="B1077" s="21">
        <v>45443</v>
      </c>
      <c r="C1077" s="22" t="s">
        <v>2074</v>
      </c>
      <c r="D1077" s="22" t="s">
        <v>2075</v>
      </c>
      <c r="E1077" s="22" t="s">
        <v>1145</v>
      </c>
      <c r="F1077" s="22" t="s">
        <v>1293</v>
      </c>
      <c r="G1077" s="23">
        <v>7296154</v>
      </c>
      <c r="H1077" s="23">
        <v>0</v>
      </c>
      <c r="I1077" s="23">
        <v>191736825</v>
      </c>
      <c r="J1077" s="23">
        <v>0</v>
      </c>
      <c r="K1077" s="22"/>
      <c r="L1077" s="22"/>
      <c r="M1077" s="22" t="s">
        <v>1291</v>
      </c>
      <c r="N1077" s="22"/>
      <c r="O1077" s="22"/>
      <c r="P1077" s="22" t="s">
        <v>809</v>
      </c>
      <c r="S1077" s="8" t="s">
        <v>3127</v>
      </c>
      <c r="T1077" s="8">
        <f t="shared" si="28"/>
        <v>5</v>
      </c>
      <c r="U1077">
        <v>642</v>
      </c>
      <c r="W1077" t="s">
        <v>369</v>
      </c>
    </row>
    <row r="1078" spans="1:23" hidden="1" x14ac:dyDescent="0.25">
      <c r="A1078" s="21">
        <v>45443</v>
      </c>
      <c r="B1078" s="21">
        <v>45443</v>
      </c>
      <c r="C1078" s="22" t="s">
        <v>2076</v>
      </c>
      <c r="D1078" s="22" t="s">
        <v>2077</v>
      </c>
      <c r="E1078" s="22" t="s">
        <v>1145</v>
      </c>
      <c r="F1078" s="22" t="s">
        <v>549</v>
      </c>
      <c r="G1078" s="23">
        <v>220000</v>
      </c>
      <c r="H1078" s="23">
        <v>0</v>
      </c>
      <c r="I1078" s="23">
        <v>191956825</v>
      </c>
      <c r="J1078" s="23">
        <v>0</v>
      </c>
      <c r="K1078" s="22" t="s">
        <v>1233</v>
      </c>
      <c r="L1078" s="22" t="s">
        <v>1234</v>
      </c>
      <c r="M1078" s="22" t="s">
        <v>1235</v>
      </c>
      <c r="N1078" s="22"/>
      <c r="O1078" s="22"/>
      <c r="P1078" s="22" t="s">
        <v>529</v>
      </c>
      <c r="S1078" s="32" t="s">
        <v>3126</v>
      </c>
      <c r="T1078" s="8">
        <f t="shared" si="28"/>
        <v>5</v>
      </c>
      <c r="U1078">
        <v>642</v>
      </c>
      <c r="W1078" t="s">
        <v>369</v>
      </c>
    </row>
    <row r="1079" spans="1:23" hidden="1" x14ac:dyDescent="0.25">
      <c r="A1079" s="21">
        <v>45443</v>
      </c>
      <c r="B1079" s="21">
        <v>45443</v>
      </c>
      <c r="C1079" s="22" t="s">
        <v>2076</v>
      </c>
      <c r="D1079" s="22" t="s">
        <v>2078</v>
      </c>
      <c r="E1079" s="22" t="s">
        <v>1145</v>
      </c>
      <c r="F1079" s="22" t="s">
        <v>549</v>
      </c>
      <c r="G1079" s="23">
        <v>360000</v>
      </c>
      <c r="H1079" s="23">
        <v>0</v>
      </c>
      <c r="I1079" s="23">
        <v>192316825</v>
      </c>
      <c r="J1079" s="23">
        <v>0</v>
      </c>
      <c r="K1079" s="22" t="s">
        <v>1233</v>
      </c>
      <c r="L1079" s="22" t="s">
        <v>1234</v>
      </c>
      <c r="M1079" s="22" t="s">
        <v>1235</v>
      </c>
      <c r="N1079" s="22"/>
      <c r="O1079" s="22"/>
      <c r="P1079" s="22" t="s">
        <v>529</v>
      </c>
      <c r="S1079" s="32" t="s">
        <v>3126</v>
      </c>
      <c r="T1079" s="8">
        <f t="shared" si="28"/>
        <v>5</v>
      </c>
      <c r="U1079">
        <v>642</v>
      </c>
      <c r="W1079" t="s">
        <v>369</v>
      </c>
    </row>
    <row r="1080" spans="1:23" hidden="1" x14ac:dyDescent="0.25">
      <c r="A1080" s="21">
        <v>45443</v>
      </c>
      <c r="B1080" s="21">
        <v>45443</v>
      </c>
      <c r="C1080" s="22" t="s">
        <v>2076</v>
      </c>
      <c r="D1080" s="22" t="s">
        <v>2079</v>
      </c>
      <c r="E1080" s="22" t="s">
        <v>1145</v>
      </c>
      <c r="F1080" s="22" t="s">
        <v>549</v>
      </c>
      <c r="G1080" s="23">
        <v>50000</v>
      </c>
      <c r="H1080" s="23">
        <v>0</v>
      </c>
      <c r="I1080" s="23">
        <v>192366825</v>
      </c>
      <c r="J1080" s="23">
        <v>0</v>
      </c>
      <c r="K1080" s="22" t="s">
        <v>1233</v>
      </c>
      <c r="L1080" s="22" t="s">
        <v>1234</v>
      </c>
      <c r="M1080" s="22" t="s">
        <v>1235</v>
      </c>
      <c r="N1080" s="22"/>
      <c r="O1080" s="22"/>
      <c r="P1080" s="22" t="s">
        <v>529</v>
      </c>
      <c r="S1080" s="32" t="s">
        <v>3126</v>
      </c>
      <c r="T1080" s="8">
        <f t="shared" si="28"/>
        <v>5</v>
      </c>
      <c r="U1080">
        <v>642</v>
      </c>
      <c r="W1080" t="s">
        <v>369</v>
      </c>
    </row>
    <row r="1081" spans="1:23" hidden="1" x14ac:dyDescent="0.25">
      <c r="A1081" s="21">
        <v>45443</v>
      </c>
      <c r="B1081" s="21">
        <v>45443</v>
      </c>
      <c r="C1081" s="22" t="s">
        <v>2076</v>
      </c>
      <c r="D1081" s="22" t="s">
        <v>2080</v>
      </c>
      <c r="E1081" s="22" t="s">
        <v>1145</v>
      </c>
      <c r="F1081" s="22" t="s">
        <v>549</v>
      </c>
      <c r="G1081" s="23">
        <v>400000</v>
      </c>
      <c r="H1081" s="23">
        <v>0</v>
      </c>
      <c r="I1081" s="23">
        <v>192766825</v>
      </c>
      <c r="J1081" s="23">
        <v>0</v>
      </c>
      <c r="K1081" s="22" t="s">
        <v>1233</v>
      </c>
      <c r="L1081" s="22" t="s">
        <v>1234</v>
      </c>
      <c r="M1081" s="22" t="s">
        <v>1235</v>
      </c>
      <c r="N1081" s="22"/>
      <c r="O1081" s="22"/>
      <c r="P1081" s="22" t="s">
        <v>529</v>
      </c>
      <c r="S1081" s="32" t="s">
        <v>3126</v>
      </c>
      <c r="T1081" s="8">
        <f t="shared" si="28"/>
        <v>5</v>
      </c>
      <c r="U1081">
        <v>642</v>
      </c>
      <c r="W1081" t="s">
        <v>369</v>
      </c>
    </row>
    <row r="1082" spans="1:23" hidden="1" x14ac:dyDescent="0.25">
      <c r="A1082" s="21">
        <v>45443</v>
      </c>
      <c r="B1082" s="21">
        <v>45443</v>
      </c>
      <c r="C1082" s="22" t="s">
        <v>2076</v>
      </c>
      <c r="D1082" s="22" t="s">
        <v>2081</v>
      </c>
      <c r="E1082" s="22" t="s">
        <v>1145</v>
      </c>
      <c r="F1082" s="22" t="s">
        <v>549</v>
      </c>
      <c r="G1082" s="23">
        <v>70000</v>
      </c>
      <c r="H1082" s="23">
        <v>0</v>
      </c>
      <c r="I1082" s="23">
        <v>192836825</v>
      </c>
      <c r="J1082" s="23">
        <v>0</v>
      </c>
      <c r="K1082" s="22" t="s">
        <v>1233</v>
      </c>
      <c r="L1082" s="22" t="s">
        <v>1234</v>
      </c>
      <c r="M1082" s="22" t="s">
        <v>1235</v>
      </c>
      <c r="N1082" s="22"/>
      <c r="O1082" s="22"/>
      <c r="P1082" s="22" t="s">
        <v>529</v>
      </c>
      <c r="S1082" s="32" t="s">
        <v>3126</v>
      </c>
      <c r="T1082" s="8">
        <f t="shared" si="28"/>
        <v>5</v>
      </c>
      <c r="U1082">
        <v>642</v>
      </c>
      <c r="W1082" t="s">
        <v>369</v>
      </c>
    </row>
    <row r="1083" spans="1:23" hidden="1" x14ac:dyDescent="0.25">
      <c r="A1083" s="21">
        <v>45443</v>
      </c>
      <c r="B1083" s="21">
        <v>45443</v>
      </c>
      <c r="C1083" s="22" t="s">
        <v>2076</v>
      </c>
      <c r="D1083" s="22" t="s">
        <v>2082</v>
      </c>
      <c r="E1083" s="22" t="s">
        <v>1145</v>
      </c>
      <c r="F1083" s="22" t="s">
        <v>549</v>
      </c>
      <c r="G1083" s="23">
        <v>1360000</v>
      </c>
      <c r="H1083" s="23">
        <v>0</v>
      </c>
      <c r="I1083" s="23">
        <v>194196825</v>
      </c>
      <c r="J1083" s="23">
        <v>0</v>
      </c>
      <c r="K1083" s="22" t="s">
        <v>1233</v>
      </c>
      <c r="L1083" s="22" t="s">
        <v>1234</v>
      </c>
      <c r="M1083" s="22" t="s">
        <v>1235</v>
      </c>
      <c r="N1083" s="22"/>
      <c r="O1083" s="22"/>
      <c r="P1083" s="22" t="s">
        <v>529</v>
      </c>
      <c r="S1083" s="32" t="s">
        <v>3126</v>
      </c>
      <c r="T1083" s="8">
        <f t="shared" si="28"/>
        <v>5</v>
      </c>
      <c r="U1083">
        <v>642</v>
      </c>
      <c r="W1083" t="s">
        <v>369</v>
      </c>
    </row>
    <row r="1084" spans="1:23" hidden="1" x14ac:dyDescent="0.25">
      <c r="A1084" s="21">
        <v>45443</v>
      </c>
      <c r="B1084" s="21">
        <v>45443</v>
      </c>
      <c r="C1084" s="22" t="s">
        <v>2076</v>
      </c>
      <c r="D1084" s="22" t="s">
        <v>2083</v>
      </c>
      <c r="E1084" s="22" t="s">
        <v>1145</v>
      </c>
      <c r="F1084" s="22" t="s">
        <v>549</v>
      </c>
      <c r="G1084" s="23">
        <v>250000</v>
      </c>
      <c r="H1084" s="23">
        <v>0</v>
      </c>
      <c r="I1084" s="23">
        <v>194446825</v>
      </c>
      <c r="J1084" s="23">
        <v>0</v>
      </c>
      <c r="K1084" s="22" t="s">
        <v>1233</v>
      </c>
      <c r="L1084" s="22" t="s">
        <v>1234</v>
      </c>
      <c r="M1084" s="22" t="s">
        <v>1235</v>
      </c>
      <c r="N1084" s="22"/>
      <c r="O1084" s="22"/>
      <c r="P1084" s="22" t="s">
        <v>529</v>
      </c>
      <c r="S1084" s="32" t="s">
        <v>3126</v>
      </c>
      <c r="T1084" s="8">
        <f t="shared" si="28"/>
        <v>5</v>
      </c>
      <c r="U1084">
        <v>642</v>
      </c>
      <c r="W1084" t="s">
        <v>369</v>
      </c>
    </row>
    <row r="1085" spans="1:23" hidden="1" x14ac:dyDescent="0.25">
      <c r="A1085" s="21">
        <v>45443</v>
      </c>
      <c r="B1085" s="21">
        <v>45443</v>
      </c>
      <c r="C1085" s="22" t="s">
        <v>2084</v>
      </c>
      <c r="D1085" s="22" t="s">
        <v>2085</v>
      </c>
      <c r="E1085" s="22" t="s">
        <v>1145</v>
      </c>
      <c r="F1085" s="22" t="s">
        <v>635</v>
      </c>
      <c r="G1085" s="23">
        <v>8333</v>
      </c>
      <c r="H1085" s="23">
        <v>0</v>
      </c>
      <c r="I1085" s="23">
        <v>194455158</v>
      </c>
      <c r="J1085" s="23">
        <v>0</v>
      </c>
      <c r="K1085" s="22" t="s">
        <v>1808</v>
      </c>
      <c r="L1085" s="22" t="s">
        <v>1809</v>
      </c>
      <c r="M1085" s="22" t="s">
        <v>1243</v>
      </c>
      <c r="N1085" s="22"/>
      <c r="O1085" s="22"/>
      <c r="P1085" s="22" t="s">
        <v>529</v>
      </c>
      <c r="S1085" s="32" t="s">
        <v>3142</v>
      </c>
      <c r="T1085" s="8">
        <f t="shared" si="28"/>
        <v>5</v>
      </c>
      <c r="U1085">
        <v>642</v>
      </c>
      <c r="W1085" t="s">
        <v>369</v>
      </c>
    </row>
    <row r="1086" spans="1:23" hidden="1" x14ac:dyDescent="0.25">
      <c r="A1086" s="21">
        <v>45443</v>
      </c>
      <c r="B1086" s="21">
        <v>45443</v>
      </c>
      <c r="C1086" s="22" t="s">
        <v>2084</v>
      </c>
      <c r="D1086" s="22" t="s">
        <v>2086</v>
      </c>
      <c r="E1086" s="22" t="s">
        <v>1145</v>
      </c>
      <c r="F1086" s="22" t="s">
        <v>635</v>
      </c>
      <c r="G1086" s="23">
        <v>49990</v>
      </c>
      <c r="H1086" s="23">
        <v>0</v>
      </c>
      <c r="I1086" s="23">
        <v>194505148</v>
      </c>
      <c r="J1086" s="23">
        <v>0</v>
      </c>
      <c r="K1086" s="22" t="s">
        <v>1808</v>
      </c>
      <c r="L1086" s="22" t="s">
        <v>1809</v>
      </c>
      <c r="M1086" s="22" t="s">
        <v>1243</v>
      </c>
      <c r="N1086" s="22"/>
      <c r="O1086" s="22"/>
      <c r="P1086" s="22" t="s">
        <v>529</v>
      </c>
      <c r="S1086" s="32" t="s">
        <v>3142</v>
      </c>
      <c r="T1086" s="8">
        <f t="shared" si="28"/>
        <v>5</v>
      </c>
      <c r="U1086">
        <v>642</v>
      </c>
      <c r="W1086" t="s">
        <v>369</v>
      </c>
    </row>
    <row r="1087" spans="1:23" hidden="1" x14ac:dyDescent="0.25">
      <c r="A1087" s="21">
        <v>45443</v>
      </c>
      <c r="B1087" s="21">
        <v>45443</v>
      </c>
      <c r="C1087" s="22" t="s">
        <v>2084</v>
      </c>
      <c r="D1087" s="22" t="s">
        <v>2087</v>
      </c>
      <c r="E1087" s="22" t="s">
        <v>1145</v>
      </c>
      <c r="F1087" s="22" t="s">
        <v>635</v>
      </c>
      <c r="G1087" s="23">
        <v>17630</v>
      </c>
      <c r="H1087" s="23">
        <v>0</v>
      </c>
      <c r="I1087" s="23">
        <v>194522778</v>
      </c>
      <c r="J1087" s="23">
        <v>0</v>
      </c>
      <c r="K1087" s="22" t="s">
        <v>1808</v>
      </c>
      <c r="L1087" s="22" t="s">
        <v>1809</v>
      </c>
      <c r="M1087" s="22" t="s">
        <v>1243</v>
      </c>
      <c r="N1087" s="22"/>
      <c r="O1087" s="22"/>
      <c r="P1087" s="22" t="s">
        <v>529</v>
      </c>
      <c r="S1087" s="32" t="s">
        <v>3142</v>
      </c>
      <c r="T1087" s="8">
        <f t="shared" si="28"/>
        <v>5</v>
      </c>
      <c r="U1087">
        <v>642</v>
      </c>
      <c r="W1087" t="s">
        <v>369</v>
      </c>
    </row>
    <row r="1088" spans="1:23" hidden="1" x14ac:dyDescent="0.25">
      <c r="A1088" s="21">
        <v>45443</v>
      </c>
      <c r="B1088" s="21">
        <v>45443</v>
      </c>
      <c r="C1088" s="22" t="s">
        <v>2084</v>
      </c>
      <c r="D1088" s="22" t="s">
        <v>2088</v>
      </c>
      <c r="E1088" s="22" t="s">
        <v>1145</v>
      </c>
      <c r="F1088" s="22" t="s">
        <v>635</v>
      </c>
      <c r="G1088" s="23">
        <v>49990</v>
      </c>
      <c r="H1088" s="23">
        <v>0</v>
      </c>
      <c r="I1088" s="23">
        <v>194572768</v>
      </c>
      <c r="J1088" s="23">
        <v>0</v>
      </c>
      <c r="K1088" s="22" t="s">
        <v>1808</v>
      </c>
      <c r="L1088" s="22" t="s">
        <v>1809</v>
      </c>
      <c r="M1088" s="22" t="s">
        <v>1243</v>
      </c>
      <c r="N1088" s="22"/>
      <c r="O1088" s="22"/>
      <c r="P1088" s="22" t="s">
        <v>529</v>
      </c>
      <c r="S1088" s="32" t="s">
        <v>3142</v>
      </c>
      <c r="T1088" s="8">
        <f t="shared" si="28"/>
        <v>5</v>
      </c>
      <c r="U1088">
        <v>642</v>
      </c>
      <c r="W1088" t="s">
        <v>369</v>
      </c>
    </row>
    <row r="1089" spans="1:23" hidden="1" x14ac:dyDescent="0.25">
      <c r="A1089" s="21">
        <v>45443</v>
      </c>
      <c r="B1089" s="21">
        <v>45443</v>
      </c>
      <c r="C1089" s="22" t="s">
        <v>2084</v>
      </c>
      <c r="D1089" s="22" t="s">
        <v>2089</v>
      </c>
      <c r="E1089" s="22" t="s">
        <v>1145</v>
      </c>
      <c r="F1089" s="22" t="s">
        <v>635</v>
      </c>
      <c r="G1089" s="23">
        <v>8333</v>
      </c>
      <c r="H1089" s="23">
        <v>0</v>
      </c>
      <c r="I1089" s="23">
        <v>194581101</v>
      </c>
      <c r="J1089" s="23">
        <v>0</v>
      </c>
      <c r="K1089" s="22" t="s">
        <v>1808</v>
      </c>
      <c r="L1089" s="22" t="s">
        <v>1809</v>
      </c>
      <c r="M1089" s="22" t="s">
        <v>1243</v>
      </c>
      <c r="N1089" s="22"/>
      <c r="O1089" s="22"/>
      <c r="P1089" s="22" t="s">
        <v>529</v>
      </c>
      <c r="S1089" s="32" t="s">
        <v>3142</v>
      </c>
      <c r="T1089" s="8">
        <f t="shared" si="28"/>
        <v>5</v>
      </c>
      <c r="U1089">
        <v>642</v>
      </c>
      <c r="W1089" t="s">
        <v>369</v>
      </c>
    </row>
    <row r="1090" spans="1:23" hidden="1" x14ac:dyDescent="0.25">
      <c r="A1090" s="21">
        <v>45443</v>
      </c>
      <c r="B1090" s="21">
        <v>45443</v>
      </c>
      <c r="C1090" s="22" t="s">
        <v>2084</v>
      </c>
      <c r="D1090" s="22" t="s">
        <v>2090</v>
      </c>
      <c r="E1090" s="22" t="s">
        <v>1145</v>
      </c>
      <c r="F1090" s="22" t="s">
        <v>635</v>
      </c>
      <c r="G1090" s="23">
        <v>68656</v>
      </c>
      <c r="H1090" s="23">
        <v>0</v>
      </c>
      <c r="I1090" s="23">
        <v>194649757</v>
      </c>
      <c r="J1090" s="23">
        <v>0</v>
      </c>
      <c r="K1090" s="22" t="s">
        <v>1808</v>
      </c>
      <c r="L1090" s="22" t="s">
        <v>1809</v>
      </c>
      <c r="M1090" s="22" t="s">
        <v>1243</v>
      </c>
      <c r="N1090" s="22"/>
      <c r="O1090" s="22"/>
      <c r="P1090" s="22" t="s">
        <v>529</v>
      </c>
      <c r="S1090" s="32" t="s">
        <v>3142</v>
      </c>
      <c r="T1090" s="8">
        <f t="shared" si="28"/>
        <v>5</v>
      </c>
      <c r="U1090">
        <v>642</v>
      </c>
      <c r="W1090" t="s">
        <v>369</v>
      </c>
    </row>
    <row r="1091" spans="1:23" hidden="1" x14ac:dyDescent="0.25">
      <c r="A1091" s="21">
        <v>45443</v>
      </c>
      <c r="B1091" s="21">
        <v>45443</v>
      </c>
      <c r="C1091" s="22" t="s">
        <v>2084</v>
      </c>
      <c r="D1091" s="22" t="s">
        <v>2091</v>
      </c>
      <c r="E1091" s="22" t="s">
        <v>1145</v>
      </c>
      <c r="F1091" s="22" t="s">
        <v>635</v>
      </c>
      <c r="G1091" s="23">
        <v>49990</v>
      </c>
      <c r="H1091" s="23">
        <v>0</v>
      </c>
      <c r="I1091" s="23">
        <v>194699747</v>
      </c>
      <c r="J1091" s="23">
        <v>0</v>
      </c>
      <c r="K1091" s="22" t="s">
        <v>1808</v>
      </c>
      <c r="L1091" s="22" t="s">
        <v>1809</v>
      </c>
      <c r="M1091" s="22" t="s">
        <v>1243</v>
      </c>
      <c r="N1091" s="22"/>
      <c r="O1091" s="22"/>
      <c r="P1091" s="22" t="s">
        <v>529</v>
      </c>
      <c r="S1091" s="32" t="s">
        <v>3142</v>
      </c>
      <c r="T1091" s="8">
        <f t="shared" si="28"/>
        <v>5</v>
      </c>
      <c r="U1091">
        <v>642</v>
      </c>
      <c r="W1091" t="s">
        <v>369</v>
      </c>
    </row>
    <row r="1092" spans="1:23" hidden="1" x14ac:dyDescent="0.25">
      <c r="A1092" s="21">
        <v>45443</v>
      </c>
      <c r="B1092" s="21">
        <v>45443</v>
      </c>
      <c r="C1092" s="22" t="s">
        <v>2084</v>
      </c>
      <c r="D1092" s="22" t="s">
        <v>2092</v>
      </c>
      <c r="E1092" s="22" t="s">
        <v>1145</v>
      </c>
      <c r="F1092" s="22" t="s">
        <v>635</v>
      </c>
      <c r="G1092" s="23">
        <v>114286</v>
      </c>
      <c r="H1092" s="23">
        <v>0</v>
      </c>
      <c r="I1092" s="23">
        <v>194814033</v>
      </c>
      <c r="J1092" s="23">
        <v>0</v>
      </c>
      <c r="K1092" s="22" t="s">
        <v>1808</v>
      </c>
      <c r="L1092" s="22" t="s">
        <v>1809</v>
      </c>
      <c r="M1092" s="22" t="s">
        <v>1243</v>
      </c>
      <c r="N1092" s="22"/>
      <c r="O1092" s="22"/>
      <c r="P1092" s="22" t="s">
        <v>529</v>
      </c>
      <c r="S1092" s="32" t="s">
        <v>3142</v>
      </c>
      <c r="T1092" s="8">
        <f t="shared" si="28"/>
        <v>5</v>
      </c>
      <c r="U1092">
        <v>642</v>
      </c>
      <c r="W1092" t="s">
        <v>369</v>
      </c>
    </row>
    <row r="1093" spans="1:23" hidden="1" x14ac:dyDescent="0.25">
      <c r="A1093" s="21">
        <v>45443</v>
      </c>
      <c r="B1093" s="21">
        <v>45443</v>
      </c>
      <c r="C1093" s="22" t="s">
        <v>2084</v>
      </c>
      <c r="D1093" s="22" t="s">
        <v>2093</v>
      </c>
      <c r="E1093" s="22" t="s">
        <v>1145</v>
      </c>
      <c r="F1093" s="22" t="s">
        <v>635</v>
      </c>
      <c r="G1093" s="23">
        <v>114286</v>
      </c>
      <c r="H1093" s="23">
        <v>0</v>
      </c>
      <c r="I1093" s="23">
        <v>194928319</v>
      </c>
      <c r="J1093" s="23">
        <v>0</v>
      </c>
      <c r="K1093" s="22" t="s">
        <v>1808</v>
      </c>
      <c r="L1093" s="22" t="s">
        <v>1809</v>
      </c>
      <c r="M1093" s="22" t="s">
        <v>1243</v>
      </c>
      <c r="N1093" s="22"/>
      <c r="O1093" s="22"/>
      <c r="P1093" s="22" t="s">
        <v>529</v>
      </c>
      <c r="S1093" s="32" t="s">
        <v>3142</v>
      </c>
      <c r="T1093" s="8">
        <f t="shared" ref="T1093:T1156" si="29">+MONTH(A1093)</f>
        <v>5</v>
      </c>
      <c r="U1093">
        <v>642</v>
      </c>
      <c r="W1093" t="s">
        <v>369</v>
      </c>
    </row>
    <row r="1094" spans="1:23" hidden="1" x14ac:dyDescent="0.25">
      <c r="A1094" s="21">
        <v>45443</v>
      </c>
      <c r="B1094" s="21">
        <v>45443</v>
      </c>
      <c r="C1094" s="22" t="s">
        <v>2084</v>
      </c>
      <c r="D1094" s="22" t="s">
        <v>2094</v>
      </c>
      <c r="E1094" s="22" t="s">
        <v>1145</v>
      </c>
      <c r="F1094" s="22" t="s">
        <v>635</v>
      </c>
      <c r="G1094" s="23">
        <v>114286</v>
      </c>
      <c r="H1094" s="23">
        <v>0</v>
      </c>
      <c r="I1094" s="23">
        <v>195042605</v>
      </c>
      <c r="J1094" s="23">
        <v>0</v>
      </c>
      <c r="K1094" s="22" t="s">
        <v>1808</v>
      </c>
      <c r="L1094" s="22" t="s">
        <v>1809</v>
      </c>
      <c r="M1094" s="22" t="s">
        <v>1243</v>
      </c>
      <c r="N1094" s="22"/>
      <c r="O1094" s="22"/>
      <c r="P1094" s="22" t="s">
        <v>529</v>
      </c>
      <c r="S1094" s="32" t="s">
        <v>3142</v>
      </c>
      <c r="T1094" s="8">
        <f t="shared" si="29"/>
        <v>5</v>
      </c>
      <c r="U1094">
        <v>642</v>
      </c>
      <c r="W1094" t="s">
        <v>369</v>
      </c>
    </row>
    <row r="1095" spans="1:23" hidden="1" x14ac:dyDescent="0.25">
      <c r="A1095" s="21">
        <v>45443</v>
      </c>
      <c r="B1095" s="21">
        <v>45443</v>
      </c>
      <c r="C1095" s="22" t="s">
        <v>2084</v>
      </c>
      <c r="D1095" s="22" t="s">
        <v>2095</v>
      </c>
      <c r="E1095" s="22" t="s">
        <v>1145</v>
      </c>
      <c r="F1095" s="22" t="s">
        <v>635</v>
      </c>
      <c r="G1095" s="23">
        <v>114286</v>
      </c>
      <c r="H1095" s="23">
        <v>0</v>
      </c>
      <c r="I1095" s="23">
        <v>195156891</v>
      </c>
      <c r="J1095" s="23">
        <v>0</v>
      </c>
      <c r="K1095" s="22" t="s">
        <v>1808</v>
      </c>
      <c r="L1095" s="22" t="s">
        <v>1809</v>
      </c>
      <c r="M1095" s="22" t="s">
        <v>1243</v>
      </c>
      <c r="N1095" s="22"/>
      <c r="O1095" s="22"/>
      <c r="P1095" s="22" t="s">
        <v>529</v>
      </c>
      <c r="S1095" s="32" t="s">
        <v>3142</v>
      </c>
      <c r="T1095" s="8">
        <f t="shared" si="29"/>
        <v>5</v>
      </c>
      <c r="U1095">
        <v>642</v>
      </c>
      <c r="W1095" t="s">
        <v>369</v>
      </c>
    </row>
    <row r="1096" spans="1:23" hidden="1" x14ac:dyDescent="0.25">
      <c r="A1096" s="21">
        <v>45443</v>
      </c>
      <c r="B1096" s="21">
        <v>45443</v>
      </c>
      <c r="C1096" s="22" t="s">
        <v>2084</v>
      </c>
      <c r="D1096" s="22" t="s">
        <v>2096</v>
      </c>
      <c r="E1096" s="22" t="s">
        <v>1145</v>
      </c>
      <c r="F1096" s="22" t="s">
        <v>635</v>
      </c>
      <c r="G1096" s="23">
        <v>36111</v>
      </c>
      <c r="H1096" s="23">
        <v>0</v>
      </c>
      <c r="I1096" s="23">
        <v>195193002</v>
      </c>
      <c r="J1096" s="23">
        <v>0</v>
      </c>
      <c r="K1096" s="22" t="s">
        <v>1808</v>
      </c>
      <c r="L1096" s="22" t="s">
        <v>1809</v>
      </c>
      <c r="M1096" s="22" t="s">
        <v>1243</v>
      </c>
      <c r="N1096" s="22"/>
      <c r="O1096" s="22"/>
      <c r="P1096" s="22" t="s">
        <v>529</v>
      </c>
      <c r="S1096" s="32" t="s">
        <v>3142</v>
      </c>
      <c r="T1096" s="8">
        <f t="shared" si="29"/>
        <v>5</v>
      </c>
      <c r="U1096">
        <v>642</v>
      </c>
      <c r="W1096" t="s">
        <v>369</v>
      </c>
    </row>
    <row r="1097" spans="1:23" hidden="1" x14ac:dyDescent="0.25">
      <c r="A1097" s="21">
        <v>45443</v>
      </c>
      <c r="B1097" s="21">
        <v>45443</v>
      </c>
      <c r="C1097" s="22" t="s">
        <v>2084</v>
      </c>
      <c r="D1097" s="22" t="s">
        <v>2097</v>
      </c>
      <c r="E1097" s="22" t="s">
        <v>1145</v>
      </c>
      <c r="F1097" s="22" t="s">
        <v>635</v>
      </c>
      <c r="G1097" s="23">
        <v>49990</v>
      </c>
      <c r="H1097" s="23">
        <v>0</v>
      </c>
      <c r="I1097" s="23">
        <v>195242992</v>
      </c>
      <c r="J1097" s="23">
        <v>0</v>
      </c>
      <c r="K1097" s="22" t="s">
        <v>1808</v>
      </c>
      <c r="L1097" s="22" t="s">
        <v>1809</v>
      </c>
      <c r="M1097" s="22" t="s">
        <v>1243</v>
      </c>
      <c r="N1097" s="22"/>
      <c r="O1097" s="22"/>
      <c r="P1097" s="22" t="s">
        <v>529</v>
      </c>
      <c r="S1097" s="32" t="s">
        <v>3142</v>
      </c>
      <c r="T1097" s="8">
        <f t="shared" si="29"/>
        <v>5</v>
      </c>
      <c r="U1097">
        <v>642</v>
      </c>
      <c r="W1097" t="s">
        <v>369</v>
      </c>
    </row>
    <row r="1098" spans="1:23" hidden="1" x14ac:dyDescent="0.25">
      <c r="A1098" s="21">
        <v>45443</v>
      </c>
      <c r="B1098" s="21">
        <v>45443</v>
      </c>
      <c r="C1098" s="22" t="s">
        <v>2084</v>
      </c>
      <c r="D1098" s="22" t="s">
        <v>2098</v>
      </c>
      <c r="E1098" s="22" t="s">
        <v>1145</v>
      </c>
      <c r="F1098" s="22" t="s">
        <v>635</v>
      </c>
      <c r="G1098" s="23">
        <v>49990</v>
      </c>
      <c r="H1098" s="23">
        <v>0</v>
      </c>
      <c r="I1098" s="23">
        <v>195292982</v>
      </c>
      <c r="J1098" s="23">
        <v>0</v>
      </c>
      <c r="K1098" s="22" t="s">
        <v>1808</v>
      </c>
      <c r="L1098" s="22" t="s">
        <v>1809</v>
      </c>
      <c r="M1098" s="22" t="s">
        <v>1243</v>
      </c>
      <c r="N1098" s="22"/>
      <c r="O1098" s="22"/>
      <c r="P1098" s="22" t="s">
        <v>529</v>
      </c>
      <c r="S1098" s="32" t="s">
        <v>3142</v>
      </c>
      <c r="T1098" s="8">
        <f t="shared" si="29"/>
        <v>5</v>
      </c>
      <c r="U1098">
        <v>642</v>
      </c>
      <c r="W1098" t="s">
        <v>369</v>
      </c>
    </row>
    <row r="1099" spans="1:23" hidden="1" x14ac:dyDescent="0.25">
      <c r="A1099" s="21">
        <v>45443</v>
      </c>
      <c r="B1099" s="21">
        <v>45443</v>
      </c>
      <c r="C1099" s="22" t="s">
        <v>2099</v>
      </c>
      <c r="D1099" s="22" t="s">
        <v>2100</v>
      </c>
      <c r="E1099" s="22" t="s">
        <v>1145</v>
      </c>
      <c r="F1099" s="22" t="s">
        <v>748</v>
      </c>
      <c r="G1099" s="23">
        <v>454545</v>
      </c>
      <c r="H1099" s="23">
        <v>0</v>
      </c>
      <c r="I1099" s="23">
        <v>195747527</v>
      </c>
      <c r="J1099" s="23">
        <v>0</v>
      </c>
      <c r="K1099" s="22" t="s">
        <v>1722</v>
      </c>
      <c r="L1099" s="22" t="s">
        <v>1723</v>
      </c>
      <c r="M1099" s="22" t="s">
        <v>1243</v>
      </c>
      <c r="N1099" s="22"/>
      <c r="O1099" s="22"/>
      <c r="P1099" s="22"/>
      <c r="S1099" s="32" t="s">
        <v>3142</v>
      </c>
      <c r="T1099" s="8">
        <f t="shared" si="29"/>
        <v>5</v>
      </c>
      <c r="U1099">
        <v>642</v>
      </c>
      <c r="W1099" t="s">
        <v>369</v>
      </c>
    </row>
    <row r="1100" spans="1:23" hidden="1" x14ac:dyDescent="0.25">
      <c r="A1100" s="21">
        <v>45443</v>
      </c>
      <c r="B1100" s="21">
        <v>45443</v>
      </c>
      <c r="C1100" s="22" t="s">
        <v>2101</v>
      </c>
      <c r="D1100" s="22" t="s">
        <v>2102</v>
      </c>
      <c r="E1100" s="22" t="s">
        <v>1145</v>
      </c>
      <c r="F1100" s="22" t="s">
        <v>748</v>
      </c>
      <c r="G1100" s="23">
        <v>1500000</v>
      </c>
      <c r="H1100" s="23">
        <v>0</v>
      </c>
      <c r="I1100" s="23">
        <v>197247527</v>
      </c>
      <c r="J1100" s="23">
        <v>0</v>
      </c>
      <c r="K1100" s="22"/>
      <c r="L1100" s="22"/>
      <c r="M1100" s="22" t="s">
        <v>1169</v>
      </c>
      <c r="N1100" s="22"/>
      <c r="O1100" s="22"/>
      <c r="P1100" s="22"/>
      <c r="S1100" s="32" t="s">
        <v>3126</v>
      </c>
      <c r="T1100" s="8">
        <f t="shared" si="29"/>
        <v>5</v>
      </c>
      <c r="U1100">
        <v>642</v>
      </c>
      <c r="W1100" t="s">
        <v>369</v>
      </c>
    </row>
    <row r="1101" spans="1:23" hidden="1" x14ac:dyDescent="0.25">
      <c r="A1101" s="21">
        <v>45443</v>
      </c>
      <c r="B1101" s="21">
        <v>45443</v>
      </c>
      <c r="C1101" s="22" t="s">
        <v>2101</v>
      </c>
      <c r="D1101" s="22" t="s">
        <v>2103</v>
      </c>
      <c r="E1101" s="22" t="s">
        <v>1145</v>
      </c>
      <c r="F1101" s="22" t="s">
        <v>748</v>
      </c>
      <c r="G1101" s="23">
        <v>1200000</v>
      </c>
      <c r="H1101" s="23">
        <v>0</v>
      </c>
      <c r="I1101" s="23">
        <v>198447527</v>
      </c>
      <c r="J1101" s="23">
        <v>0</v>
      </c>
      <c r="K1101" s="22"/>
      <c r="L1101" s="22"/>
      <c r="M1101" s="22" t="s">
        <v>1169</v>
      </c>
      <c r="N1101" s="22"/>
      <c r="O1101" s="22"/>
      <c r="P1101" s="22"/>
      <c r="S1101" s="32" t="s">
        <v>3126</v>
      </c>
      <c r="T1101" s="8">
        <f t="shared" si="29"/>
        <v>5</v>
      </c>
      <c r="U1101">
        <v>642</v>
      </c>
      <c r="W1101" t="s">
        <v>369</v>
      </c>
    </row>
    <row r="1102" spans="1:23" hidden="1" x14ac:dyDescent="0.25">
      <c r="A1102" s="21">
        <v>45443</v>
      </c>
      <c r="B1102" s="21">
        <v>45443</v>
      </c>
      <c r="C1102" s="22" t="s">
        <v>2101</v>
      </c>
      <c r="D1102" s="22" t="s">
        <v>2104</v>
      </c>
      <c r="E1102" s="22" t="s">
        <v>1145</v>
      </c>
      <c r="F1102" s="22" t="s">
        <v>748</v>
      </c>
      <c r="G1102" s="23">
        <v>551897</v>
      </c>
      <c r="H1102" s="23">
        <v>0</v>
      </c>
      <c r="I1102" s="23">
        <v>198999424</v>
      </c>
      <c r="J1102" s="23">
        <v>0</v>
      </c>
      <c r="K1102" s="22"/>
      <c r="L1102" s="22"/>
      <c r="M1102" s="22" t="s">
        <v>1169</v>
      </c>
      <c r="N1102" s="22"/>
      <c r="O1102" s="22"/>
      <c r="P1102" s="22"/>
      <c r="S1102" s="32" t="s">
        <v>3126</v>
      </c>
      <c r="T1102" s="8">
        <f t="shared" si="29"/>
        <v>5</v>
      </c>
      <c r="U1102">
        <v>642</v>
      </c>
      <c r="W1102" t="s">
        <v>369</v>
      </c>
    </row>
    <row r="1103" spans="1:23" hidden="1" x14ac:dyDescent="0.25">
      <c r="A1103" s="21">
        <v>45443</v>
      </c>
      <c r="B1103" s="21">
        <v>45443</v>
      </c>
      <c r="C1103" s="22" t="s">
        <v>2105</v>
      </c>
      <c r="D1103" s="22" t="s">
        <v>2106</v>
      </c>
      <c r="E1103" s="22" t="s">
        <v>1145</v>
      </c>
      <c r="F1103" s="22" t="s">
        <v>748</v>
      </c>
      <c r="G1103" s="23">
        <v>1240741</v>
      </c>
      <c r="H1103" s="23">
        <v>0</v>
      </c>
      <c r="I1103" s="23">
        <v>200240165</v>
      </c>
      <c r="J1103" s="23">
        <v>0</v>
      </c>
      <c r="K1103" s="22" t="s">
        <v>1517</v>
      </c>
      <c r="L1103" s="22" t="s">
        <v>1518</v>
      </c>
      <c r="M1103" s="22" t="s">
        <v>1216</v>
      </c>
      <c r="N1103" s="22"/>
      <c r="O1103" s="22"/>
      <c r="P1103" s="22" t="s">
        <v>529</v>
      </c>
      <c r="S1103" s="32" t="s">
        <v>3126</v>
      </c>
      <c r="T1103" s="8">
        <f t="shared" si="29"/>
        <v>5</v>
      </c>
      <c r="U1103">
        <v>642</v>
      </c>
      <c r="W1103" t="s">
        <v>369</v>
      </c>
    </row>
    <row r="1104" spans="1:23" hidden="1" x14ac:dyDescent="0.25">
      <c r="A1104" s="21">
        <v>45443</v>
      </c>
      <c r="B1104" s="21">
        <v>45443</v>
      </c>
      <c r="C1104" s="22" t="s">
        <v>2107</v>
      </c>
      <c r="D1104" s="22" t="s">
        <v>2108</v>
      </c>
      <c r="E1104" s="22" t="s">
        <v>1145</v>
      </c>
      <c r="F1104" s="22" t="s">
        <v>748</v>
      </c>
      <c r="G1104" s="23">
        <v>1055000</v>
      </c>
      <c r="H1104" s="23">
        <v>0</v>
      </c>
      <c r="I1104" s="23">
        <v>201295165</v>
      </c>
      <c r="J1104" s="23">
        <v>0</v>
      </c>
      <c r="K1104" s="22"/>
      <c r="L1104" s="22"/>
      <c r="M1104" s="22" t="s">
        <v>1269</v>
      </c>
      <c r="N1104" s="22"/>
      <c r="O1104" s="22"/>
      <c r="P1104" s="22"/>
      <c r="S1104" s="32" t="s">
        <v>3141</v>
      </c>
      <c r="T1104" s="8">
        <f t="shared" si="29"/>
        <v>5</v>
      </c>
      <c r="U1104">
        <v>642</v>
      </c>
      <c r="W1104" t="s">
        <v>369</v>
      </c>
    </row>
    <row r="1105" spans="1:23" hidden="1" x14ac:dyDescent="0.25">
      <c r="A1105" s="21">
        <v>45443</v>
      </c>
      <c r="B1105" s="21">
        <v>45443</v>
      </c>
      <c r="C1105" s="22" t="s">
        <v>2109</v>
      </c>
      <c r="D1105" s="22" t="s">
        <v>2110</v>
      </c>
      <c r="E1105" s="22" t="s">
        <v>1145</v>
      </c>
      <c r="F1105" s="22" t="s">
        <v>1146</v>
      </c>
      <c r="G1105" s="23">
        <v>31206</v>
      </c>
      <c r="H1105" s="23">
        <v>0</v>
      </c>
      <c r="I1105" s="23">
        <v>201326371</v>
      </c>
      <c r="J1105" s="23">
        <v>0</v>
      </c>
      <c r="K1105" s="22"/>
      <c r="L1105" s="22"/>
      <c r="M1105" s="22" t="s">
        <v>1296</v>
      </c>
      <c r="N1105" s="22" t="s">
        <v>809</v>
      </c>
      <c r="O1105" s="22" t="s">
        <v>1297</v>
      </c>
      <c r="P1105" s="22" t="s">
        <v>809</v>
      </c>
      <c r="S1105" s="32" t="s">
        <v>3136</v>
      </c>
      <c r="T1105" s="8">
        <f t="shared" si="29"/>
        <v>5</v>
      </c>
      <c r="U1105">
        <v>642</v>
      </c>
      <c r="W1105" t="s">
        <v>369</v>
      </c>
    </row>
    <row r="1106" spans="1:23" hidden="1" x14ac:dyDescent="0.25">
      <c r="A1106" s="21">
        <v>45443</v>
      </c>
      <c r="B1106" s="21">
        <v>45443</v>
      </c>
      <c r="C1106" s="22" t="s">
        <v>817</v>
      </c>
      <c r="D1106" s="22" t="s">
        <v>2111</v>
      </c>
      <c r="E1106" s="22" t="s">
        <v>1145</v>
      </c>
      <c r="F1106" s="22" t="s">
        <v>620</v>
      </c>
      <c r="G1106" s="23">
        <v>560000</v>
      </c>
      <c r="H1106" s="23">
        <v>0</v>
      </c>
      <c r="I1106" s="23">
        <v>0</v>
      </c>
      <c r="J1106" s="23">
        <v>540624201</v>
      </c>
      <c r="K1106" s="22"/>
      <c r="L1106" s="22"/>
      <c r="M1106" s="22" t="s">
        <v>621</v>
      </c>
      <c r="N1106" s="22"/>
      <c r="O1106" s="22"/>
      <c r="P1106" s="22" t="s">
        <v>529</v>
      </c>
      <c r="S1106" s="32" t="s">
        <v>3132</v>
      </c>
      <c r="T1106" s="8">
        <f t="shared" si="29"/>
        <v>5</v>
      </c>
      <c r="U1106">
        <v>642</v>
      </c>
      <c r="W1106" t="s">
        <v>369</v>
      </c>
    </row>
    <row r="1107" spans="1:23" hidden="1" x14ac:dyDescent="0.25">
      <c r="A1107" s="21">
        <v>45443</v>
      </c>
      <c r="B1107" s="21">
        <v>45443</v>
      </c>
      <c r="C1107" s="22" t="s">
        <v>817</v>
      </c>
      <c r="D1107" s="22" t="s">
        <v>2112</v>
      </c>
      <c r="E1107" s="22" t="s">
        <v>1145</v>
      </c>
      <c r="F1107" s="22" t="s">
        <v>620</v>
      </c>
      <c r="G1107" s="23">
        <v>110000</v>
      </c>
      <c r="H1107" s="23">
        <v>0</v>
      </c>
      <c r="I1107" s="23">
        <v>0</v>
      </c>
      <c r="J1107" s="23">
        <v>540514201</v>
      </c>
      <c r="K1107" s="22"/>
      <c r="L1107" s="22"/>
      <c r="M1107" s="22" t="s">
        <v>621</v>
      </c>
      <c r="N1107" s="22"/>
      <c r="O1107" s="22"/>
      <c r="P1107" s="22" t="s">
        <v>529</v>
      </c>
      <c r="S1107" s="32" t="s">
        <v>3132</v>
      </c>
      <c r="T1107" s="8">
        <f t="shared" si="29"/>
        <v>5</v>
      </c>
      <c r="U1107">
        <v>642</v>
      </c>
      <c r="W1107" t="s">
        <v>369</v>
      </c>
    </row>
    <row r="1108" spans="1:23" hidden="1" x14ac:dyDescent="0.25">
      <c r="A1108" s="21">
        <v>45443</v>
      </c>
      <c r="B1108" s="21">
        <v>45443</v>
      </c>
      <c r="C1108" s="22" t="s">
        <v>817</v>
      </c>
      <c r="D1108" s="22" t="s">
        <v>2113</v>
      </c>
      <c r="E1108" s="22" t="s">
        <v>1145</v>
      </c>
      <c r="F1108" s="22" t="s">
        <v>620</v>
      </c>
      <c r="G1108" s="23">
        <v>102000</v>
      </c>
      <c r="H1108" s="23">
        <v>0</v>
      </c>
      <c r="I1108" s="23">
        <v>0</v>
      </c>
      <c r="J1108" s="23">
        <v>540412201</v>
      </c>
      <c r="K1108" s="22"/>
      <c r="L1108" s="22"/>
      <c r="M1108" s="22" t="s">
        <v>621</v>
      </c>
      <c r="N1108" s="22"/>
      <c r="O1108" s="22"/>
      <c r="P1108" s="22" t="s">
        <v>529</v>
      </c>
      <c r="S1108" s="32" t="s">
        <v>3132</v>
      </c>
      <c r="T1108" s="8">
        <f t="shared" si="29"/>
        <v>5</v>
      </c>
      <c r="U1108">
        <v>642</v>
      </c>
      <c r="W1108" t="s">
        <v>369</v>
      </c>
    </row>
    <row r="1109" spans="1:23" hidden="1" x14ac:dyDescent="0.25">
      <c r="A1109" s="21">
        <v>45443</v>
      </c>
      <c r="B1109" s="21">
        <v>45443</v>
      </c>
      <c r="C1109" s="22" t="s">
        <v>817</v>
      </c>
      <c r="D1109" s="22" t="s">
        <v>2114</v>
      </c>
      <c r="E1109" s="22" t="s">
        <v>1145</v>
      </c>
      <c r="F1109" s="22" t="s">
        <v>620</v>
      </c>
      <c r="G1109" s="23">
        <v>424000</v>
      </c>
      <c r="H1109" s="23">
        <v>0</v>
      </c>
      <c r="I1109" s="23">
        <v>0</v>
      </c>
      <c r="J1109" s="23">
        <v>539988201</v>
      </c>
      <c r="K1109" s="22"/>
      <c r="L1109" s="22"/>
      <c r="M1109" s="22" t="s">
        <v>621</v>
      </c>
      <c r="N1109" s="22"/>
      <c r="O1109" s="22"/>
      <c r="P1109" s="22" t="s">
        <v>529</v>
      </c>
      <c r="S1109" s="32" t="s">
        <v>3131</v>
      </c>
      <c r="T1109" s="8">
        <f t="shared" si="29"/>
        <v>5</v>
      </c>
      <c r="U1109">
        <v>642</v>
      </c>
      <c r="W1109" t="s">
        <v>369</v>
      </c>
    </row>
    <row r="1110" spans="1:23" hidden="1" x14ac:dyDescent="0.25">
      <c r="A1110" s="21">
        <v>45443</v>
      </c>
      <c r="B1110" s="21">
        <v>45443</v>
      </c>
      <c r="C1110" s="22" t="s">
        <v>817</v>
      </c>
      <c r="D1110" s="22" t="s">
        <v>2115</v>
      </c>
      <c r="E1110" s="22" t="s">
        <v>1145</v>
      </c>
      <c r="F1110" s="22" t="s">
        <v>620</v>
      </c>
      <c r="G1110" s="23">
        <v>230000</v>
      </c>
      <c r="H1110" s="23">
        <v>0</v>
      </c>
      <c r="I1110" s="23">
        <v>0</v>
      </c>
      <c r="J1110" s="23">
        <v>539758201</v>
      </c>
      <c r="K1110" s="22"/>
      <c r="L1110" s="22"/>
      <c r="M1110" s="22" t="s">
        <v>621</v>
      </c>
      <c r="N1110" s="22"/>
      <c r="O1110" s="22"/>
      <c r="P1110" s="22" t="s">
        <v>529</v>
      </c>
      <c r="S1110" s="32" t="s">
        <v>3132</v>
      </c>
      <c r="T1110" s="8">
        <f t="shared" si="29"/>
        <v>5</v>
      </c>
      <c r="U1110">
        <v>642</v>
      </c>
      <c r="W1110" t="s">
        <v>369</v>
      </c>
    </row>
    <row r="1111" spans="1:23" hidden="1" x14ac:dyDescent="0.25">
      <c r="A1111" s="21">
        <v>45443</v>
      </c>
      <c r="B1111" s="21">
        <v>45443</v>
      </c>
      <c r="C1111" s="22" t="s">
        <v>817</v>
      </c>
      <c r="D1111" s="22" t="s">
        <v>2116</v>
      </c>
      <c r="E1111" s="22" t="s">
        <v>1145</v>
      </c>
      <c r="F1111" s="22" t="s">
        <v>620</v>
      </c>
      <c r="G1111" s="23">
        <v>102000</v>
      </c>
      <c r="H1111" s="23">
        <v>0</v>
      </c>
      <c r="I1111" s="23">
        <v>0</v>
      </c>
      <c r="J1111" s="23">
        <v>539656201</v>
      </c>
      <c r="K1111" s="22"/>
      <c r="L1111" s="22"/>
      <c r="M1111" s="22" t="s">
        <v>621</v>
      </c>
      <c r="N1111" s="22"/>
      <c r="O1111" s="22"/>
      <c r="P1111" s="22" t="s">
        <v>529</v>
      </c>
      <c r="S1111" s="32" t="s">
        <v>3132</v>
      </c>
      <c r="T1111" s="8">
        <f t="shared" si="29"/>
        <v>5</v>
      </c>
      <c r="U1111">
        <v>642</v>
      </c>
      <c r="W1111" t="s">
        <v>369</v>
      </c>
    </row>
    <row r="1112" spans="1:23" hidden="1" x14ac:dyDescent="0.25">
      <c r="A1112" s="21">
        <v>45443</v>
      </c>
      <c r="B1112" s="21">
        <v>45443</v>
      </c>
      <c r="C1112" s="22" t="s">
        <v>820</v>
      </c>
      <c r="D1112" s="22" t="s">
        <v>2117</v>
      </c>
      <c r="E1112" s="22" t="s">
        <v>1145</v>
      </c>
      <c r="F1112" s="22" t="s">
        <v>603</v>
      </c>
      <c r="G1112" s="23">
        <v>120089200</v>
      </c>
      <c r="H1112" s="23">
        <v>0</v>
      </c>
      <c r="I1112" s="23">
        <v>0</v>
      </c>
      <c r="J1112" s="23">
        <v>419567001</v>
      </c>
      <c r="K1112" s="22"/>
      <c r="L1112" s="22"/>
      <c r="M1112" s="22" t="s">
        <v>1299</v>
      </c>
      <c r="N1112" s="22"/>
      <c r="O1112" s="22"/>
      <c r="P1112" s="22" t="s">
        <v>529</v>
      </c>
      <c r="S1112" s="32" t="s">
        <v>3132</v>
      </c>
      <c r="T1112" s="8">
        <f t="shared" si="29"/>
        <v>5</v>
      </c>
      <c r="U1112">
        <v>642</v>
      </c>
      <c r="W1112" t="s">
        <v>369</v>
      </c>
    </row>
    <row r="1113" spans="1:23" hidden="1" x14ac:dyDescent="0.25">
      <c r="A1113" s="21">
        <v>45443</v>
      </c>
      <c r="B1113" s="21">
        <v>45443</v>
      </c>
      <c r="C1113" s="22" t="s">
        <v>820</v>
      </c>
      <c r="D1113" s="22" t="s">
        <v>2118</v>
      </c>
      <c r="E1113" s="22" t="s">
        <v>1145</v>
      </c>
      <c r="F1113" s="22" t="s">
        <v>603</v>
      </c>
      <c r="G1113" s="23">
        <v>51903600</v>
      </c>
      <c r="H1113" s="23">
        <v>0</v>
      </c>
      <c r="I1113" s="23">
        <v>0</v>
      </c>
      <c r="J1113" s="23">
        <v>367663401</v>
      </c>
      <c r="K1113" s="22"/>
      <c r="L1113" s="22"/>
      <c r="M1113" s="22" t="s">
        <v>1301</v>
      </c>
      <c r="N1113" s="22"/>
      <c r="O1113" s="22"/>
      <c r="P1113" s="22" t="s">
        <v>529</v>
      </c>
      <c r="S1113" s="32" t="s">
        <v>3132</v>
      </c>
      <c r="T1113" s="8">
        <f t="shared" si="29"/>
        <v>5</v>
      </c>
      <c r="U1113">
        <v>642</v>
      </c>
      <c r="W1113" t="s">
        <v>369</v>
      </c>
    </row>
    <row r="1114" spans="1:23" hidden="1" x14ac:dyDescent="0.25">
      <c r="A1114" s="21">
        <v>45443</v>
      </c>
      <c r="B1114" s="21">
        <v>45443</v>
      </c>
      <c r="C1114" s="22" t="s">
        <v>820</v>
      </c>
      <c r="D1114" s="22" t="s">
        <v>2119</v>
      </c>
      <c r="E1114" s="22" t="s">
        <v>1145</v>
      </c>
      <c r="F1114" s="22" t="s">
        <v>603</v>
      </c>
      <c r="G1114" s="23">
        <v>20454400</v>
      </c>
      <c r="H1114" s="23">
        <v>0</v>
      </c>
      <c r="I1114" s="23">
        <v>0</v>
      </c>
      <c r="J1114" s="23">
        <v>347209001</v>
      </c>
      <c r="K1114" s="22"/>
      <c r="L1114" s="22"/>
      <c r="M1114" s="22" t="s">
        <v>1303</v>
      </c>
      <c r="N1114" s="22"/>
      <c r="O1114" s="22"/>
      <c r="P1114" s="22" t="s">
        <v>529</v>
      </c>
      <c r="S1114" s="32" t="s">
        <v>3132</v>
      </c>
      <c r="T1114" s="8">
        <f t="shared" si="29"/>
        <v>5</v>
      </c>
      <c r="U1114">
        <v>642</v>
      </c>
      <c r="W1114" t="s">
        <v>369</v>
      </c>
    </row>
    <row r="1115" spans="1:23" hidden="1" x14ac:dyDescent="0.25">
      <c r="A1115" s="21">
        <v>45443</v>
      </c>
      <c r="B1115" s="21">
        <v>45443</v>
      </c>
      <c r="C1115" s="22" t="s">
        <v>820</v>
      </c>
      <c r="D1115" s="22" t="s">
        <v>2120</v>
      </c>
      <c r="E1115" s="22" t="s">
        <v>1145</v>
      </c>
      <c r="F1115" s="22" t="s">
        <v>603</v>
      </c>
      <c r="G1115" s="23">
        <v>77210700</v>
      </c>
      <c r="H1115" s="23">
        <v>0</v>
      </c>
      <c r="I1115" s="23">
        <v>0</v>
      </c>
      <c r="J1115" s="23">
        <v>269998301</v>
      </c>
      <c r="K1115" s="22"/>
      <c r="L1115" s="22"/>
      <c r="M1115" s="22" t="s">
        <v>1305</v>
      </c>
      <c r="N1115" s="22"/>
      <c r="O1115" s="22"/>
      <c r="P1115" s="22" t="s">
        <v>529</v>
      </c>
      <c r="S1115" s="32" t="s">
        <v>3131</v>
      </c>
      <c r="T1115" s="8">
        <f t="shared" si="29"/>
        <v>5</v>
      </c>
      <c r="U1115">
        <v>642</v>
      </c>
      <c r="W1115" t="s">
        <v>369</v>
      </c>
    </row>
    <row r="1116" spans="1:23" hidden="1" x14ac:dyDescent="0.25">
      <c r="A1116" s="21">
        <v>45443</v>
      </c>
      <c r="B1116" s="21">
        <v>45443</v>
      </c>
      <c r="C1116" s="22" t="s">
        <v>820</v>
      </c>
      <c r="D1116" s="22" t="s">
        <v>2121</v>
      </c>
      <c r="E1116" s="22" t="s">
        <v>1145</v>
      </c>
      <c r="F1116" s="22" t="s">
        <v>603</v>
      </c>
      <c r="G1116" s="23">
        <v>63466800</v>
      </c>
      <c r="H1116" s="23">
        <v>0</v>
      </c>
      <c r="I1116" s="23">
        <v>0</v>
      </c>
      <c r="J1116" s="23">
        <v>206531501</v>
      </c>
      <c r="K1116" s="22"/>
      <c r="L1116" s="22"/>
      <c r="M1116" s="22" t="s">
        <v>1307</v>
      </c>
      <c r="N1116" s="22"/>
      <c r="O1116" s="22"/>
      <c r="P1116" s="22" t="s">
        <v>529</v>
      </c>
      <c r="S1116" s="32" t="s">
        <v>3132</v>
      </c>
      <c r="T1116" s="8">
        <f t="shared" si="29"/>
        <v>5</v>
      </c>
      <c r="U1116">
        <v>642</v>
      </c>
      <c r="W1116" t="s">
        <v>369</v>
      </c>
    </row>
    <row r="1117" spans="1:23" hidden="1" x14ac:dyDescent="0.25">
      <c r="A1117" s="21">
        <v>45443</v>
      </c>
      <c r="B1117" s="21">
        <v>45443</v>
      </c>
      <c r="C1117" s="22" t="s">
        <v>820</v>
      </c>
      <c r="D1117" s="22" t="s">
        <v>2122</v>
      </c>
      <c r="E1117" s="22" t="s">
        <v>1145</v>
      </c>
      <c r="F1117" s="22" t="s">
        <v>603</v>
      </c>
      <c r="G1117" s="23">
        <v>24493600</v>
      </c>
      <c r="H1117" s="23">
        <v>0</v>
      </c>
      <c r="I1117" s="23">
        <v>0</v>
      </c>
      <c r="J1117" s="23">
        <v>182037901</v>
      </c>
      <c r="K1117" s="22"/>
      <c r="L1117" s="22"/>
      <c r="M1117" s="22" t="s">
        <v>1309</v>
      </c>
      <c r="N1117" s="22"/>
      <c r="O1117" s="22"/>
      <c r="P1117" s="22" t="s">
        <v>529</v>
      </c>
      <c r="S1117" s="32" t="s">
        <v>3132</v>
      </c>
      <c r="T1117" s="8">
        <f t="shared" si="29"/>
        <v>5</v>
      </c>
      <c r="U1117">
        <v>642</v>
      </c>
      <c r="W1117" t="s">
        <v>369</v>
      </c>
    </row>
    <row r="1118" spans="1:23" hidden="1" x14ac:dyDescent="0.25">
      <c r="A1118" s="21">
        <v>45443</v>
      </c>
      <c r="B1118" s="21">
        <v>45443</v>
      </c>
      <c r="C1118" s="22" t="s">
        <v>825</v>
      </c>
      <c r="D1118" s="22" t="s">
        <v>2123</v>
      </c>
      <c r="E1118" s="22" t="s">
        <v>1145</v>
      </c>
      <c r="F1118" s="22" t="s">
        <v>610</v>
      </c>
      <c r="G1118" s="23">
        <v>6125000</v>
      </c>
      <c r="H1118" s="23">
        <v>0</v>
      </c>
      <c r="I1118" s="23">
        <v>0</v>
      </c>
      <c r="J1118" s="23">
        <v>175912901</v>
      </c>
      <c r="K1118" s="22"/>
      <c r="L1118" s="22"/>
      <c r="M1118" s="22" t="s">
        <v>1299</v>
      </c>
      <c r="N1118" s="22"/>
      <c r="O1118" s="22"/>
      <c r="P1118" s="22" t="s">
        <v>529</v>
      </c>
      <c r="S1118" s="32" t="s">
        <v>3132</v>
      </c>
      <c r="T1118" s="8">
        <f t="shared" si="29"/>
        <v>5</v>
      </c>
      <c r="U1118">
        <v>642</v>
      </c>
      <c r="W1118" t="s">
        <v>369</v>
      </c>
    </row>
    <row r="1119" spans="1:23" hidden="1" x14ac:dyDescent="0.25">
      <c r="A1119" s="21">
        <v>45443</v>
      </c>
      <c r="B1119" s="21">
        <v>45443</v>
      </c>
      <c r="C1119" s="22" t="s">
        <v>825</v>
      </c>
      <c r="D1119" s="22" t="s">
        <v>2124</v>
      </c>
      <c r="E1119" s="22" t="s">
        <v>1145</v>
      </c>
      <c r="F1119" s="22" t="s">
        <v>612</v>
      </c>
      <c r="G1119" s="23">
        <v>1050000</v>
      </c>
      <c r="H1119" s="23">
        <v>0</v>
      </c>
      <c r="I1119" s="23">
        <v>0</v>
      </c>
      <c r="J1119" s="23">
        <v>174862901</v>
      </c>
      <c r="K1119" s="22"/>
      <c r="L1119" s="22"/>
      <c r="M1119" s="22" t="s">
        <v>1299</v>
      </c>
      <c r="N1119" s="22"/>
      <c r="O1119" s="22"/>
      <c r="P1119" s="22" t="s">
        <v>529</v>
      </c>
      <c r="S1119" s="32" t="s">
        <v>3132</v>
      </c>
      <c r="T1119" s="8">
        <f t="shared" si="29"/>
        <v>5</v>
      </c>
      <c r="U1119">
        <v>642</v>
      </c>
      <c r="W1119" t="s">
        <v>369</v>
      </c>
    </row>
    <row r="1120" spans="1:23" hidden="1" x14ac:dyDescent="0.25">
      <c r="A1120" s="21">
        <v>45443</v>
      </c>
      <c r="B1120" s="21">
        <v>45443</v>
      </c>
      <c r="C1120" s="22" t="s">
        <v>825</v>
      </c>
      <c r="D1120" s="22" t="s">
        <v>2125</v>
      </c>
      <c r="E1120" s="22" t="s">
        <v>1145</v>
      </c>
      <c r="F1120" s="22" t="s">
        <v>614</v>
      </c>
      <c r="G1120" s="23">
        <v>350000</v>
      </c>
      <c r="H1120" s="23">
        <v>0</v>
      </c>
      <c r="I1120" s="23">
        <v>0</v>
      </c>
      <c r="J1120" s="23">
        <v>174512901</v>
      </c>
      <c r="K1120" s="22"/>
      <c r="L1120" s="22"/>
      <c r="M1120" s="22" t="s">
        <v>1299</v>
      </c>
      <c r="N1120" s="22"/>
      <c r="O1120" s="22"/>
      <c r="P1120" s="22" t="s">
        <v>529</v>
      </c>
      <c r="S1120" s="32" t="s">
        <v>3132</v>
      </c>
      <c r="T1120" s="8">
        <f t="shared" si="29"/>
        <v>5</v>
      </c>
      <c r="U1120">
        <v>642</v>
      </c>
      <c r="W1120" t="s">
        <v>369</v>
      </c>
    </row>
    <row r="1121" spans="1:23" hidden="1" x14ac:dyDescent="0.25">
      <c r="A1121" s="21">
        <v>45443</v>
      </c>
      <c r="B1121" s="21">
        <v>45443</v>
      </c>
      <c r="C1121" s="22" t="s">
        <v>825</v>
      </c>
      <c r="D1121" s="22" t="s">
        <v>2126</v>
      </c>
      <c r="E1121" s="22" t="s">
        <v>1145</v>
      </c>
      <c r="F1121" s="22" t="s">
        <v>610</v>
      </c>
      <c r="G1121" s="23">
        <v>1855000</v>
      </c>
      <c r="H1121" s="23">
        <v>0</v>
      </c>
      <c r="I1121" s="23">
        <v>0</v>
      </c>
      <c r="J1121" s="23">
        <v>172657901</v>
      </c>
      <c r="K1121" s="22"/>
      <c r="L1121" s="22"/>
      <c r="M1121" s="22" t="s">
        <v>1301</v>
      </c>
      <c r="N1121" s="22"/>
      <c r="O1121" s="22"/>
      <c r="P1121" s="22" t="s">
        <v>529</v>
      </c>
      <c r="S1121" s="32" t="s">
        <v>3132</v>
      </c>
      <c r="T1121" s="8">
        <f t="shared" si="29"/>
        <v>5</v>
      </c>
      <c r="U1121">
        <v>642</v>
      </c>
      <c r="W1121" t="s">
        <v>369</v>
      </c>
    </row>
    <row r="1122" spans="1:23" hidden="1" x14ac:dyDescent="0.25">
      <c r="A1122" s="21">
        <v>45443</v>
      </c>
      <c r="B1122" s="21">
        <v>45443</v>
      </c>
      <c r="C1122" s="22" t="s">
        <v>825</v>
      </c>
      <c r="D1122" s="22" t="s">
        <v>2127</v>
      </c>
      <c r="E1122" s="22" t="s">
        <v>1145</v>
      </c>
      <c r="F1122" s="22" t="s">
        <v>612</v>
      </c>
      <c r="G1122" s="23">
        <v>318000</v>
      </c>
      <c r="H1122" s="23">
        <v>0</v>
      </c>
      <c r="I1122" s="23">
        <v>0</v>
      </c>
      <c r="J1122" s="23">
        <v>172339901</v>
      </c>
      <c r="K1122" s="22"/>
      <c r="L1122" s="22"/>
      <c r="M1122" s="22" t="s">
        <v>1301</v>
      </c>
      <c r="N1122" s="22"/>
      <c r="O1122" s="22"/>
      <c r="P1122" s="22" t="s">
        <v>529</v>
      </c>
      <c r="S1122" s="32" t="s">
        <v>3132</v>
      </c>
      <c r="T1122" s="8">
        <f t="shared" si="29"/>
        <v>5</v>
      </c>
      <c r="U1122">
        <v>642</v>
      </c>
      <c r="W1122" t="s">
        <v>369</v>
      </c>
    </row>
    <row r="1123" spans="1:23" hidden="1" x14ac:dyDescent="0.25">
      <c r="A1123" s="21">
        <v>45443</v>
      </c>
      <c r="B1123" s="21">
        <v>45443</v>
      </c>
      <c r="C1123" s="22" t="s">
        <v>825</v>
      </c>
      <c r="D1123" s="22" t="s">
        <v>2128</v>
      </c>
      <c r="E1123" s="22" t="s">
        <v>1145</v>
      </c>
      <c r="F1123" s="22" t="s">
        <v>614</v>
      </c>
      <c r="G1123" s="23">
        <v>106000</v>
      </c>
      <c r="H1123" s="23">
        <v>0</v>
      </c>
      <c r="I1123" s="23">
        <v>0</v>
      </c>
      <c r="J1123" s="23">
        <v>172233901</v>
      </c>
      <c r="K1123" s="22"/>
      <c r="L1123" s="22"/>
      <c r="M1123" s="22" t="s">
        <v>1301</v>
      </c>
      <c r="N1123" s="22"/>
      <c r="O1123" s="22"/>
      <c r="P1123" s="22" t="s">
        <v>529</v>
      </c>
      <c r="S1123" s="32" t="s">
        <v>3132</v>
      </c>
      <c r="T1123" s="8">
        <f t="shared" si="29"/>
        <v>5</v>
      </c>
      <c r="U1123">
        <v>642</v>
      </c>
      <c r="W1123" t="s">
        <v>369</v>
      </c>
    </row>
    <row r="1124" spans="1:23" hidden="1" x14ac:dyDescent="0.25">
      <c r="A1124" s="21">
        <v>45443</v>
      </c>
      <c r="B1124" s="21">
        <v>45443</v>
      </c>
      <c r="C1124" s="22" t="s">
        <v>825</v>
      </c>
      <c r="D1124" s="22" t="s">
        <v>2129</v>
      </c>
      <c r="E1124" s="22" t="s">
        <v>1145</v>
      </c>
      <c r="F1124" s="22" t="s">
        <v>610</v>
      </c>
      <c r="G1124" s="23">
        <v>892500</v>
      </c>
      <c r="H1124" s="23">
        <v>0</v>
      </c>
      <c r="I1124" s="23">
        <v>0</v>
      </c>
      <c r="J1124" s="23">
        <v>171341401</v>
      </c>
      <c r="K1124" s="22"/>
      <c r="L1124" s="22"/>
      <c r="M1124" s="22" t="s">
        <v>1303</v>
      </c>
      <c r="N1124" s="22"/>
      <c r="O1124" s="22"/>
      <c r="P1124" s="22" t="s">
        <v>529</v>
      </c>
      <c r="S1124" s="32" t="s">
        <v>3132</v>
      </c>
      <c r="T1124" s="8">
        <f t="shared" si="29"/>
        <v>5</v>
      </c>
      <c r="U1124">
        <v>642</v>
      </c>
      <c r="W1124" t="s">
        <v>369</v>
      </c>
    </row>
    <row r="1125" spans="1:23" hidden="1" x14ac:dyDescent="0.25">
      <c r="A1125" s="21">
        <v>45443</v>
      </c>
      <c r="B1125" s="21">
        <v>45443</v>
      </c>
      <c r="C1125" s="22" t="s">
        <v>825</v>
      </c>
      <c r="D1125" s="22" t="s">
        <v>2130</v>
      </c>
      <c r="E1125" s="22" t="s">
        <v>1145</v>
      </c>
      <c r="F1125" s="22" t="s">
        <v>612</v>
      </c>
      <c r="G1125" s="23">
        <v>153000</v>
      </c>
      <c r="H1125" s="23">
        <v>0</v>
      </c>
      <c r="I1125" s="23">
        <v>0</v>
      </c>
      <c r="J1125" s="23">
        <v>171188401</v>
      </c>
      <c r="K1125" s="22"/>
      <c r="L1125" s="22"/>
      <c r="M1125" s="22" t="s">
        <v>1303</v>
      </c>
      <c r="N1125" s="22"/>
      <c r="O1125" s="22"/>
      <c r="P1125" s="22" t="s">
        <v>529</v>
      </c>
      <c r="S1125" s="32" t="s">
        <v>3132</v>
      </c>
      <c r="T1125" s="8">
        <f t="shared" si="29"/>
        <v>5</v>
      </c>
      <c r="U1125">
        <v>642</v>
      </c>
      <c r="W1125" t="s">
        <v>369</v>
      </c>
    </row>
    <row r="1126" spans="1:23" hidden="1" x14ac:dyDescent="0.25">
      <c r="A1126" s="21">
        <v>45443</v>
      </c>
      <c r="B1126" s="21">
        <v>45443</v>
      </c>
      <c r="C1126" s="22" t="s">
        <v>825</v>
      </c>
      <c r="D1126" s="22" t="s">
        <v>2131</v>
      </c>
      <c r="E1126" s="22" t="s">
        <v>1145</v>
      </c>
      <c r="F1126" s="22" t="s">
        <v>614</v>
      </c>
      <c r="G1126" s="23">
        <v>51000</v>
      </c>
      <c r="H1126" s="23">
        <v>0</v>
      </c>
      <c r="I1126" s="23">
        <v>0</v>
      </c>
      <c r="J1126" s="23">
        <v>171137401</v>
      </c>
      <c r="K1126" s="22"/>
      <c r="L1126" s="22"/>
      <c r="M1126" s="22" t="s">
        <v>1303</v>
      </c>
      <c r="N1126" s="22"/>
      <c r="O1126" s="22"/>
      <c r="P1126" s="22" t="s">
        <v>529</v>
      </c>
      <c r="S1126" s="32" t="s">
        <v>3132</v>
      </c>
      <c r="T1126" s="8">
        <f t="shared" si="29"/>
        <v>5</v>
      </c>
      <c r="U1126">
        <v>642</v>
      </c>
      <c r="W1126" t="s">
        <v>369</v>
      </c>
    </row>
    <row r="1127" spans="1:23" hidden="1" x14ac:dyDescent="0.25">
      <c r="A1127" s="21">
        <v>45443</v>
      </c>
      <c r="B1127" s="21">
        <v>45443</v>
      </c>
      <c r="C1127" s="22" t="s">
        <v>825</v>
      </c>
      <c r="D1127" s="22" t="s">
        <v>2132</v>
      </c>
      <c r="E1127" s="22" t="s">
        <v>1145</v>
      </c>
      <c r="F1127" s="22" t="s">
        <v>610</v>
      </c>
      <c r="G1127" s="23">
        <v>3710000</v>
      </c>
      <c r="H1127" s="23">
        <v>0</v>
      </c>
      <c r="I1127" s="23">
        <v>0</v>
      </c>
      <c r="J1127" s="23">
        <v>167427401</v>
      </c>
      <c r="K1127" s="22"/>
      <c r="L1127" s="22"/>
      <c r="M1127" s="22" t="s">
        <v>1305</v>
      </c>
      <c r="N1127" s="22"/>
      <c r="O1127" s="22"/>
      <c r="P1127" s="22" t="s">
        <v>529</v>
      </c>
      <c r="S1127" s="32" t="s">
        <v>3131</v>
      </c>
      <c r="T1127" s="8">
        <f t="shared" si="29"/>
        <v>5</v>
      </c>
      <c r="U1127">
        <v>642</v>
      </c>
      <c r="W1127" t="s">
        <v>369</v>
      </c>
    </row>
    <row r="1128" spans="1:23" hidden="1" x14ac:dyDescent="0.25">
      <c r="A1128" s="21">
        <v>45443</v>
      </c>
      <c r="B1128" s="21">
        <v>45443</v>
      </c>
      <c r="C1128" s="22" t="s">
        <v>825</v>
      </c>
      <c r="D1128" s="22" t="s">
        <v>2133</v>
      </c>
      <c r="E1128" s="22" t="s">
        <v>1145</v>
      </c>
      <c r="F1128" s="22" t="s">
        <v>612</v>
      </c>
      <c r="G1128" s="23">
        <v>636000</v>
      </c>
      <c r="H1128" s="23">
        <v>0</v>
      </c>
      <c r="I1128" s="23">
        <v>0</v>
      </c>
      <c r="J1128" s="23">
        <v>166791401</v>
      </c>
      <c r="K1128" s="22"/>
      <c r="L1128" s="22"/>
      <c r="M1128" s="22" t="s">
        <v>1305</v>
      </c>
      <c r="N1128" s="22"/>
      <c r="O1128" s="22"/>
      <c r="P1128" s="22" t="s">
        <v>529</v>
      </c>
      <c r="S1128" s="32" t="s">
        <v>3131</v>
      </c>
      <c r="T1128" s="8">
        <f t="shared" si="29"/>
        <v>5</v>
      </c>
      <c r="U1128">
        <v>642</v>
      </c>
      <c r="W1128" t="s">
        <v>369</v>
      </c>
    </row>
    <row r="1129" spans="1:23" hidden="1" x14ac:dyDescent="0.25">
      <c r="A1129" s="21">
        <v>45443</v>
      </c>
      <c r="B1129" s="21">
        <v>45443</v>
      </c>
      <c r="C1129" s="22" t="s">
        <v>825</v>
      </c>
      <c r="D1129" s="22" t="s">
        <v>2134</v>
      </c>
      <c r="E1129" s="22" t="s">
        <v>1145</v>
      </c>
      <c r="F1129" s="22" t="s">
        <v>614</v>
      </c>
      <c r="G1129" s="23">
        <v>212000</v>
      </c>
      <c r="H1129" s="23">
        <v>0</v>
      </c>
      <c r="I1129" s="23">
        <v>0</v>
      </c>
      <c r="J1129" s="23">
        <v>166579401</v>
      </c>
      <c r="K1129" s="22"/>
      <c r="L1129" s="22"/>
      <c r="M1129" s="22" t="s">
        <v>1305</v>
      </c>
      <c r="N1129" s="22"/>
      <c r="O1129" s="22"/>
      <c r="P1129" s="22" t="s">
        <v>529</v>
      </c>
      <c r="S1129" s="32" t="s">
        <v>3131</v>
      </c>
      <c r="T1129" s="8">
        <f t="shared" si="29"/>
        <v>5</v>
      </c>
      <c r="U1129">
        <v>642</v>
      </c>
      <c r="W1129" t="s">
        <v>369</v>
      </c>
    </row>
    <row r="1130" spans="1:23" hidden="1" x14ac:dyDescent="0.25">
      <c r="A1130" s="21">
        <v>45443</v>
      </c>
      <c r="B1130" s="21">
        <v>45443</v>
      </c>
      <c r="C1130" s="22" t="s">
        <v>825</v>
      </c>
      <c r="D1130" s="22" t="s">
        <v>2135</v>
      </c>
      <c r="E1130" s="22" t="s">
        <v>1145</v>
      </c>
      <c r="F1130" s="22" t="s">
        <v>610</v>
      </c>
      <c r="G1130" s="23">
        <v>2012500</v>
      </c>
      <c r="H1130" s="23">
        <v>0</v>
      </c>
      <c r="I1130" s="23">
        <v>0</v>
      </c>
      <c r="J1130" s="23">
        <v>164566901</v>
      </c>
      <c r="K1130" s="22"/>
      <c r="L1130" s="22"/>
      <c r="M1130" s="22" t="s">
        <v>1307</v>
      </c>
      <c r="N1130" s="22"/>
      <c r="O1130" s="22"/>
      <c r="P1130" s="22" t="s">
        <v>529</v>
      </c>
      <c r="S1130" s="32" t="s">
        <v>3132</v>
      </c>
      <c r="T1130" s="8">
        <f t="shared" si="29"/>
        <v>5</v>
      </c>
      <c r="U1130">
        <v>642</v>
      </c>
      <c r="W1130" t="s">
        <v>369</v>
      </c>
    </row>
    <row r="1131" spans="1:23" hidden="1" x14ac:dyDescent="0.25">
      <c r="A1131" s="21">
        <v>45443</v>
      </c>
      <c r="B1131" s="21">
        <v>45443</v>
      </c>
      <c r="C1131" s="22" t="s">
        <v>825</v>
      </c>
      <c r="D1131" s="22" t="s">
        <v>2136</v>
      </c>
      <c r="E1131" s="22" t="s">
        <v>1145</v>
      </c>
      <c r="F1131" s="22" t="s">
        <v>612</v>
      </c>
      <c r="G1131" s="23">
        <v>345000</v>
      </c>
      <c r="H1131" s="23">
        <v>0</v>
      </c>
      <c r="I1131" s="23">
        <v>0</v>
      </c>
      <c r="J1131" s="23">
        <v>164221901</v>
      </c>
      <c r="K1131" s="22"/>
      <c r="L1131" s="22"/>
      <c r="M1131" s="22" t="s">
        <v>1307</v>
      </c>
      <c r="N1131" s="22"/>
      <c r="O1131" s="22"/>
      <c r="P1131" s="22" t="s">
        <v>529</v>
      </c>
      <c r="S1131" s="32" t="s">
        <v>3132</v>
      </c>
      <c r="T1131" s="8">
        <f t="shared" si="29"/>
        <v>5</v>
      </c>
      <c r="U1131">
        <v>642</v>
      </c>
      <c r="W1131" t="s">
        <v>369</v>
      </c>
    </row>
    <row r="1132" spans="1:23" hidden="1" x14ac:dyDescent="0.25">
      <c r="A1132" s="21">
        <v>45443</v>
      </c>
      <c r="B1132" s="21">
        <v>45443</v>
      </c>
      <c r="C1132" s="22" t="s">
        <v>825</v>
      </c>
      <c r="D1132" s="22" t="s">
        <v>2137</v>
      </c>
      <c r="E1132" s="22" t="s">
        <v>1145</v>
      </c>
      <c r="F1132" s="22" t="s">
        <v>614</v>
      </c>
      <c r="G1132" s="23">
        <v>115000</v>
      </c>
      <c r="H1132" s="23">
        <v>0</v>
      </c>
      <c r="I1132" s="23">
        <v>0</v>
      </c>
      <c r="J1132" s="23">
        <v>164106901</v>
      </c>
      <c r="K1132" s="22"/>
      <c r="L1132" s="22"/>
      <c r="M1132" s="22" t="s">
        <v>1307</v>
      </c>
      <c r="N1132" s="22"/>
      <c r="O1132" s="22"/>
      <c r="P1132" s="22" t="s">
        <v>529</v>
      </c>
      <c r="S1132" s="32" t="s">
        <v>3132</v>
      </c>
      <c r="T1132" s="8">
        <f t="shared" si="29"/>
        <v>5</v>
      </c>
      <c r="U1132">
        <v>642</v>
      </c>
      <c r="W1132" t="s">
        <v>369</v>
      </c>
    </row>
    <row r="1133" spans="1:23" hidden="1" x14ac:dyDescent="0.25">
      <c r="A1133" s="21">
        <v>45443</v>
      </c>
      <c r="B1133" s="21">
        <v>45443</v>
      </c>
      <c r="C1133" s="22" t="s">
        <v>825</v>
      </c>
      <c r="D1133" s="22" t="s">
        <v>2138</v>
      </c>
      <c r="E1133" s="22" t="s">
        <v>1145</v>
      </c>
      <c r="F1133" s="22" t="s">
        <v>610</v>
      </c>
      <c r="G1133" s="23">
        <v>892500</v>
      </c>
      <c r="H1133" s="23">
        <v>0</v>
      </c>
      <c r="I1133" s="23">
        <v>0</v>
      </c>
      <c r="J1133" s="23">
        <v>163214401</v>
      </c>
      <c r="K1133" s="22"/>
      <c r="L1133" s="22"/>
      <c r="M1133" s="22" t="s">
        <v>1309</v>
      </c>
      <c r="N1133" s="22"/>
      <c r="O1133" s="22"/>
      <c r="P1133" s="22" t="s">
        <v>529</v>
      </c>
      <c r="S1133" s="32" t="s">
        <v>3132</v>
      </c>
      <c r="T1133" s="8">
        <f t="shared" si="29"/>
        <v>5</v>
      </c>
      <c r="U1133">
        <v>642</v>
      </c>
      <c r="W1133" t="s">
        <v>369</v>
      </c>
    </row>
    <row r="1134" spans="1:23" hidden="1" x14ac:dyDescent="0.25">
      <c r="A1134" s="21">
        <v>45443</v>
      </c>
      <c r="B1134" s="21">
        <v>45443</v>
      </c>
      <c r="C1134" s="22" t="s">
        <v>825</v>
      </c>
      <c r="D1134" s="22" t="s">
        <v>2139</v>
      </c>
      <c r="E1134" s="22" t="s">
        <v>1145</v>
      </c>
      <c r="F1134" s="22" t="s">
        <v>612</v>
      </c>
      <c r="G1134" s="23">
        <v>153000</v>
      </c>
      <c r="H1134" s="23">
        <v>0</v>
      </c>
      <c r="I1134" s="23">
        <v>0</v>
      </c>
      <c r="J1134" s="23">
        <v>163061401</v>
      </c>
      <c r="K1134" s="22"/>
      <c r="L1134" s="22"/>
      <c r="M1134" s="22" t="s">
        <v>1309</v>
      </c>
      <c r="N1134" s="22"/>
      <c r="O1134" s="22"/>
      <c r="P1134" s="22" t="s">
        <v>529</v>
      </c>
      <c r="S1134" s="32" t="s">
        <v>3132</v>
      </c>
      <c r="T1134" s="8">
        <f t="shared" si="29"/>
        <v>5</v>
      </c>
      <c r="U1134">
        <v>642</v>
      </c>
      <c r="W1134" t="s">
        <v>369</v>
      </c>
    </row>
    <row r="1135" spans="1:23" hidden="1" x14ac:dyDescent="0.25">
      <c r="A1135" s="21">
        <v>45443</v>
      </c>
      <c r="B1135" s="21">
        <v>45443</v>
      </c>
      <c r="C1135" s="22" t="s">
        <v>825</v>
      </c>
      <c r="D1135" s="22" t="s">
        <v>2140</v>
      </c>
      <c r="E1135" s="22" t="s">
        <v>1145</v>
      </c>
      <c r="F1135" s="22" t="s">
        <v>614</v>
      </c>
      <c r="G1135" s="23">
        <v>51000</v>
      </c>
      <c r="H1135" s="23">
        <v>0</v>
      </c>
      <c r="I1135" s="23">
        <v>0</v>
      </c>
      <c r="J1135" s="23">
        <v>163010401</v>
      </c>
      <c r="K1135" s="22"/>
      <c r="L1135" s="22"/>
      <c r="M1135" s="22" t="s">
        <v>1309</v>
      </c>
      <c r="N1135" s="22"/>
      <c r="O1135" s="22"/>
      <c r="P1135" s="22" t="s">
        <v>529</v>
      </c>
      <c r="S1135" s="32" t="s">
        <v>3132</v>
      </c>
      <c r="T1135" s="8">
        <f t="shared" si="29"/>
        <v>5</v>
      </c>
      <c r="U1135">
        <v>642</v>
      </c>
      <c r="W1135" t="s">
        <v>369</v>
      </c>
    </row>
    <row r="1136" spans="1:23" hidden="1" x14ac:dyDescent="0.25">
      <c r="A1136" s="21">
        <v>45443</v>
      </c>
      <c r="B1136" s="21">
        <v>45443</v>
      </c>
      <c r="C1136" s="22" t="s">
        <v>832</v>
      </c>
      <c r="D1136" s="22" t="s">
        <v>833</v>
      </c>
      <c r="E1136" s="22" t="s">
        <v>1145</v>
      </c>
      <c r="F1136" s="22" t="s">
        <v>625</v>
      </c>
      <c r="G1136" s="23">
        <v>176742</v>
      </c>
      <c r="H1136" s="23">
        <v>0</v>
      </c>
      <c r="I1136" s="23">
        <v>0</v>
      </c>
      <c r="J1136" s="23">
        <v>162833659</v>
      </c>
      <c r="K1136" s="22"/>
      <c r="L1136" s="22"/>
      <c r="M1136" s="22" t="s">
        <v>1257</v>
      </c>
      <c r="N1136" s="22"/>
      <c r="O1136" s="22"/>
      <c r="P1136" s="22" t="s">
        <v>1292</v>
      </c>
      <c r="S1136" s="8" t="s">
        <v>3127</v>
      </c>
      <c r="T1136" s="8">
        <f t="shared" si="29"/>
        <v>5</v>
      </c>
      <c r="U1136">
        <v>642</v>
      </c>
      <c r="W1136" t="s">
        <v>369</v>
      </c>
    </row>
    <row r="1137" spans="1:23" hidden="1" x14ac:dyDescent="0.25">
      <c r="A1137" s="21">
        <v>45443</v>
      </c>
      <c r="B1137" s="21">
        <v>45443</v>
      </c>
      <c r="C1137" s="22" t="s">
        <v>832</v>
      </c>
      <c r="D1137" s="22" t="s">
        <v>833</v>
      </c>
      <c r="E1137" s="22" t="s">
        <v>1145</v>
      </c>
      <c r="F1137" s="22" t="s">
        <v>625</v>
      </c>
      <c r="G1137" s="23">
        <v>5405875</v>
      </c>
      <c r="H1137" s="23">
        <v>0</v>
      </c>
      <c r="I1137" s="23">
        <v>0</v>
      </c>
      <c r="J1137" s="23">
        <v>157427784</v>
      </c>
      <c r="K1137" s="22"/>
      <c r="L1137" s="22"/>
      <c r="M1137" s="22" t="s">
        <v>626</v>
      </c>
      <c r="N1137" s="22"/>
      <c r="O1137" s="22"/>
      <c r="P1137" s="22" t="s">
        <v>529</v>
      </c>
      <c r="S1137" s="8" t="s">
        <v>3127</v>
      </c>
      <c r="T1137" s="8">
        <f t="shared" si="29"/>
        <v>5</v>
      </c>
      <c r="U1137">
        <v>642</v>
      </c>
      <c r="W1137" t="s">
        <v>369</v>
      </c>
    </row>
    <row r="1138" spans="1:23" hidden="1" x14ac:dyDescent="0.25">
      <c r="A1138" s="21">
        <v>45443</v>
      </c>
      <c r="B1138" s="21">
        <v>45443</v>
      </c>
      <c r="C1138" s="22" t="s">
        <v>832</v>
      </c>
      <c r="D1138" s="22" t="s">
        <v>833</v>
      </c>
      <c r="E1138" s="22" t="s">
        <v>1145</v>
      </c>
      <c r="F1138" s="22" t="s">
        <v>625</v>
      </c>
      <c r="G1138" s="23">
        <v>60164</v>
      </c>
      <c r="H1138" s="23">
        <v>0</v>
      </c>
      <c r="I1138" s="23">
        <v>0</v>
      </c>
      <c r="J1138" s="23">
        <v>157367620</v>
      </c>
      <c r="K1138" s="22"/>
      <c r="L1138" s="22"/>
      <c r="M1138" s="22" t="s">
        <v>626</v>
      </c>
      <c r="N1138" s="22"/>
      <c r="O1138" s="22"/>
      <c r="P1138" s="22" t="s">
        <v>2141</v>
      </c>
      <c r="S1138" s="8" t="s">
        <v>3127</v>
      </c>
      <c r="T1138" s="8">
        <f t="shared" si="29"/>
        <v>5</v>
      </c>
      <c r="U1138">
        <v>642</v>
      </c>
      <c r="W1138" t="s">
        <v>369</v>
      </c>
    </row>
    <row r="1139" spans="1:23" hidden="1" x14ac:dyDescent="0.25">
      <c r="A1139" s="21">
        <v>45443</v>
      </c>
      <c r="B1139" s="21">
        <v>45443</v>
      </c>
      <c r="C1139" s="22" t="s">
        <v>832</v>
      </c>
      <c r="D1139" s="22" t="s">
        <v>833</v>
      </c>
      <c r="E1139" s="22" t="s">
        <v>1145</v>
      </c>
      <c r="F1139" s="22" t="s">
        <v>625</v>
      </c>
      <c r="G1139" s="23">
        <v>42148</v>
      </c>
      <c r="H1139" s="23">
        <v>0</v>
      </c>
      <c r="I1139" s="23">
        <v>0</v>
      </c>
      <c r="J1139" s="23">
        <v>157325472</v>
      </c>
      <c r="K1139" s="22"/>
      <c r="L1139" s="22"/>
      <c r="M1139" s="22" t="s">
        <v>626</v>
      </c>
      <c r="N1139" s="22"/>
      <c r="O1139" s="22"/>
      <c r="P1139" s="22" t="s">
        <v>849</v>
      </c>
      <c r="S1139" s="8" t="s">
        <v>3127</v>
      </c>
      <c r="T1139" s="8">
        <f t="shared" si="29"/>
        <v>5</v>
      </c>
      <c r="U1139">
        <v>642</v>
      </c>
      <c r="W1139" t="s">
        <v>369</v>
      </c>
    </row>
    <row r="1140" spans="1:23" hidden="1" x14ac:dyDescent="0.25">
      <c r="A1140" s="21">
        <v>45443</v>
      </c>
      <c r="B1140" s="21">
        <v>45443</v>
      </c>
      <c r="C1140" s="22" t="s">
        <v>832</v>
      </c>
      <c r="D1140" s="22" t="s">
        <v>833</v>
      </c>
      <c r="E1140" s="22" t="s">
        <v>1145</v>
      </c>
      <c r="F1140" s="22" t="s">
        <v>625</v>
      </c>
      <c r="G1140" s="23">
        <v>4048363</v>
      </c>
      <c r="H1140" s="23">
        <v>0</v>
      </c>
      <c r="I1140" s="23">
        <v>0</v>
      </c>
      <c r="J1140" s="23">
        <v>153277109</v>
      </c>
      <c r="K1140" s="22"/>
      <c r="L1140" s="22"/>
      <c r="M1140" s="22" t="s">
        <v>626</v>
      </c>
      <c r="N1140" s="22"/>
      <c r="O1140" s="22"/>
      <c r="P1140" s="22" t="s">
        <v>558</v>
      </c>
      <c r="S1140" s="8" t="s">
        <v>3127</v>
      </c>
      <c r="T1140" s="8">
        <f t="shared" si="29"/>
        <v>5</v>
      </c>
      <c r="U1140">
        <v>642</v>
      </c>
      <c r="W1140" t="s">
        <v>369</v>
      </c>
    </row>
    <row r="1141" spans="1:23" hidden="1" x14ac:dyDescent="0.25">
      <c r="A1141" s="21">
        <v>45443</v>
      </c>
      <c r="B1141" s="21">
        <v>45443</v>
      </c>
      <c r="C1141" s="22" t="s">
        <v>832</v>
      </c>
      <c r="D1141" s="22" t="s">
        <v>833</v>
      </c>
      <c r="E1141" s="22" t="s">
        <v>1145</v>
      </c>
      <c r="F1141" s="22" t="s">
        <v>625</v>
      </c>
      <c r="G1141" s="23">
        <v>12997350</v>
      </c>
      <c r="H1141" s="23">
        <v>0</v>
      </c>
      <c r="I1141" s="23">
        <v>0</v>
      </c>
      <c r="J1141" s="23">
        <v>140279759</v>
      </c>
      <c r="K1141" s="22"/>
      <c r="L1141" s="22"/>
      <c r="M1141" s="22" t="s">
        <v>626</v>
      </c>
      <c r="N1141" s="22"/>
      <c r="O1141" s="22"/>
      <c r="P1141" s="22" t="s">
        <v>607</v>
      </c>
      <c r="S1141" s="8" t="s">
        <v>3127</v>
      </c>
      <c r="T1141" s="8">
        <f t="shared" si="29"/>
        <v>5</v>
      </c>
      <c r="U1141">
        <v>642</v>
      </c>
      <c r="W1141" t="s">
        <v>369</v>
      </c>
    </row>
    <row r="1142" spans="1:23" hidden="1" x14ac:dyDescent="0.25">
      <c r="A1142" s="21">
        <v>45443</v>
      </c>
      <c r="B1142" s="21">
        <v>45443</v>
      </c>
      <c r="C1142" s="22" t="s">
        <v>832</v>
      </c>
      <c r="D1142" s="22" t="s">
        <v>833</v>
      </c>
      <c r="E1142" s="22" t="s">
        <v>1145</v>
      </c>
      <c r="F1142" s="22" t="s">
        <v>625</v>
      </c>
      <c r="G1142" s="23">
        <v>505682</v>
      </c>
      <c r="H1142" s="23">
        <v>0</v>
      </c>
      <c r="I1142" s="23">
        <v>0</v>
      </c>
      <c r="J1142" s="23">
        <v>139774077</v>
      </c>
      <c r="K1142" s="22"/>
      <c r="L1142" s="22"/>
      <c r="M1142" s="22" t="s">
        <v>626</v>
      </c>
      <c r="N1142" s="22"/>
      <c r="O1142" s="22"/>
      <c r="P1142" s="22" t="s">
        <v>1335</v>
      </c>
      <c r="S1142" s="8" t="s">
        <v>3127</v>
      </c>
      <c r="T1142" s="8">
        <f t="shared" si="29"/>
        <v>5</v>
      </c>
      <c r="U1142">
        <v>642</v>
      </c>
      <c r="W1142" t="s">
        <v>369</v>
      </c>
    </row>
    <row r="1143" spans="1:23" hidden="1" x14ac:dyDescent="0.25">
      <c r="A1143" s="21">
        <v>45443</v>
      </c>
      <c r="B1143" s="21">
        <v>45443</v>
      </c>
      <c r="C1143" s="22" t="s">
        <v>832</v>
      </c>
      <c r="D1143" s="22" t="s">
        <v>833</v>
      </c>
      <c r="E1143" s="22" t="s">
        <v>1145</v>
      </c>
      <c r="F1143" s="22" t="s">
        <v>625</v>
      </c>
      <c r="G1143" s="23">
        <v>1560606</v>
      </c>
      <c r="H1143" s="23">
        <v>0</v>
      </c>
      <c r="I1143" s="23">
        <v>0</v>
      </c>
      <c r="J1143" s="23">
        <v>138213471</v>
      </c>
      <c r="K1143" s="22"/>
      <c r="L1143" s="22"/>
      <c r="M1143" s="22" t="s">
        <v>626</v>
      </c>
      <c r="N1143" s="22"/>
      <c r="O1143" s="22"/>
      <c r="P1143" s="22" t="s">
        <v>1336</v>
      </c>
      <c r="S1143" s="8" t="s">
        <v>3127</v>
      </c>
      <c r="T1143" s="8">
        <f t="shared" si="29"/>
        <v>5</v>
      </c>
      <c r="U1143">
        <v>642</v>
      </c>
      <c r="W1143" t="s">
        <v>369</v>
      </c>
    </row>
    <row r="1144" spans="1:23" hidden="1" x14ac:dyDescent="0.25">
      <c r="A1144" s="21">
        <v>45443</v>
      </c>
      <c r="B1144" s="21">
        <v>45443</v>
      </c>
      <c r="C1144" s="22" t="s">
        <v>832</v>
      </c>
      <c r="D1144" s="22" t="s">
        <v>833</v>
      </c>
      <c r="E1144" s="22" t="s">
        <v>1145</v>
      </c>
      <c r="F1144" s="22" t="s">
        <v>625</v>
      </c>
      <c r="G1144" s="23">
        <v>4011325</v>
      </c>
      <c r="H1144" s="23">
        <v>0</v>
      </c>
      <c r="I1144" s="23">
        <v>0</v>
      </c>
      <c r="J1144" s="23">
        <v>134202146</v>
      </c>
      <c r="K1144" s="22"/>
      <c r="L1144" s="22"/>
      <c r="M1144" s="22" t="s">
        <v>626</v>
      </c>
      <c r="N1144" s="22"/>
      <c r="O1144" s="22"/>
      <c r="P1144" s="22" t="s">
        <v>1337</v>
      </c>
      <c r="S1144" s="8" t="s">
        <v>3127</v>
      </c>
      <c r="T1144" s="8">
        <f t="shared" si="29"/>
        <v>5</v>
      </c>
      <c r="U1144">
        <v>642</v>
      </c>
      <c r="W1144" t="s">
        <v>369</v>
      </c>
    </row>
    <row r="1145" spans="1:23" hidden="1" x14ac:dyDescent="0.25">
      <c r="A1145" s="21">
        <v>45443</v>
      </c>
      <c r="B1145" s="21">
        <v>45443</v>
      </c>
      <c r="C1145" s="22" t="s">
        <v>832</v>
      </c>
      <c r="D1145" s="22" t="s">
        <v>833</v>
      </c>
      <c r="E1145" s="22" t="s">
        <v>1145</v>
      </c>
      <c r="F1145" s="22" t="s">
        <v>625</v>
      </c>
      <c r="G1145" s="23">
        <v>3382186</v>
      </c>
      <c r="H1145" s="23">
        <v>0</v>
      </c>
      <c r="I1145" s="23">
        <v>0</v>
      </c>
      <c r="J1145" s="23">
        <v>130819960</v>
      </c>
      <c r="K1145" s="22"/>
      <c r="L1145" s="22"/>
      <c r="M1145" s="22" t="s">
        <v>1338</v>
      </c>
      <c r="N1145" s="22"/>
      <c r="O1145" s="22"/>
      <c r="P1145" s="22" t="s">
        <v>529</v>
      </c>
      <c r="S1145" s="8" t="s">
        <v>3127</v>
      </c>
      <c r="T1145" s="8">
        <f t="shared" si="29"/>
        <v>5</v>
      </c>
      <c r="U1145">
        <v>642</v>
      </c>
      <c r="W1145" t="s">
        <v>369</v>
      </c>
    </row>
    <row r="1146" spans="1:23" hidden="1" x14ac:dyDescent="0.25">
      <c r="A1146" s="21">
        <v>45443</v>
      </c>
      <c r="B1146" s="21">
        <v>45443</v>
      </c>
      <c r="C1146" s="22" t="s">
        <v>832</v>
      </c>
      <c r="D1146" s="22" t="s">
        <v>833</v>
      </c>
      <c r="E1146" s="22" t="s">
        <v>1145</v>
      </c>
      <c r="F1146" s="22" t="s">
        <v>625</v>
      </c>
      <c r="G1146" s="23">
        <v>216389</v>
      </c>
      <c r="H1146" s="23">
        <v>0</v>
      </c>
      <c r="I1146" s="23">
        <v>0</v>
      </c>
      <c r="J1146" s="23">
        <v>130603571</v>
      </c>
      <c r="K1146" s="22"/>
      <c r="L1146" s="22"/>
      <c r="M1146" s="22" t="s">
        <v>626</v>
      </c>
      <c r="N1146" s="22"/>
      <c r="O1146" s="22"/>
      <c r="P1146" s="22" t="s">
        <v>824</v>
      </c>
      <c r="S1146" s="8" t="s">
        <v>3127</v>
      </c>
      <c r="T1146" s="8">
        <f t="shared" si="29"/>
        <v>5</v>
      </c>
      <c r="U1146">
        <v>642</v>
      </c>
      <c r="W1146" t="s">
        <v>369</v>
      </c>
    </row>
    <row r="1147" spans="1:23" hidden="1" x14ac:dyDescent="0.25">
      <c r="A1147" s="21">
        <v>45443</v>
      </c>
      <c r="B1147" s="21">
        <v>45443</v>
      </c>
      <c r="C1147" s="22" t="s">
        <v>832</v>
      </c>
      <c r="D1147" s="22" t="s">
        <v>833</v>
      </c>
      <c r="E1147" s="22" t="s">
        <v>1145</v>
      </c>
      <c r="F1147" s="22" t="s">
        <v>625</v>
      </c>
      <c r="G1147" s="23">
        <v>5040538</v>
      </c>
      <c r="H1147" s="23">
        <v>0</v>
      </c>
      <c r="I1147" s="23">
        <v>0</v>
      </c>
      <c r="J1147" s="23">
        <v>125563033</v>
      </c>
      <c r="K1147" s="22"/>
      <c r="L1147" s="22"/>
      <c r="M1147" s="22" t="s">
        <v>626</v>
      </c>
      <c r="N1147" s="22"/>
      <c r="O1147" s="22"/>
      <c r="P1147" s="22" t="s">
        <v>809</v>
      </c>
      <c r="S1147" s="8" t="s">
        <v>3127</v>
      </c>
      <c r="T1147" s="8">
        <f t="shared" si="29"/>
        <v>5</v>
      </c>
      <c r="U1147">
        <v>642</v>
      </c>
      <c r="W1147" t="s">
        <v>369</v>
      </c>
    </row>
    <row r="1148" spans="1:23" hidden="1" x14ac:dyDescent="0.25">
      <c r="A1148" s="21">
        <v>45443</v>
      </c>
      <c r="B1148" s="21">
        <v>45443</v>
      </c>
      <c r="C1148" s="22" t="s">
        <v>832</v>
      </c>
      <c r="D1148" s="22" t="s">
        <v>833</v>
      </c>
      <c r="E1148" s="22" t="s">
        <v>1145</v>
      </c>
      <c r="F1148" s="22" t="s">
        <v>625</v>
      </c>
      <c r="G1148" s="23">
        <v>829545</v>
      </c>
      <c r="H1148" s="23">
        <v>0</v>
      </c>
      <c r="I1148" s="23">
        <v>0</v>
      </c>
      <c r="J1148" s="23">
        <v>124733488</v>
      </c>
      <c r="K1148" s="22"/>
      <c r="L1148" s="22"/>
      <c r="M1148" s="22" t="s">
        <v>626</v>
      </c>
      <c r="N1148" s="22"/>
      <c r="O1148" s="22"/>
      <c r="P1148" s="22" t="s">
        <v>1018</v>
      </c>
      <c r="S1148" s="8" t="s">
        <v>3127</v>
      </c>
      <c r="T1148" s="8">
        <f t="shared" si="29"/>
        <v>5</v>
      </c>
      <c r="U1148">
        <v>642</v>
      </c>
      <c r="W1148" t="s">
        <v>369</v>
      </c>
    </row>
    <row r="1149" spans="1:23" hidden="1" x14ac:dyDescent="0.25">
      <c r="A1149" s="21">
        <v>45443</v>
      </c>
      <c r="B1149" s="21">
        <v>45443</v>
      </c>
      <c r="C1149" s="22" t="s">
        <v>832</v>
      </c>
      <c r="D1149" s="22" t="s">
        <v>833</v>
      </c>
      <c r="E1149" s="22" t="s">
        <v>1145</v>
      </c>
      <c r="F1149" s="22" t="s">
        <v>625</v>
      </c>
      <c r="G1149" s="23">
        <v>795202</v>
      </c>
      <c r="H1149" s="23">
        <v>0</v>
      </c>
      <c r="I1149" s="23">
        <v>0</v>
      </c>
      <c r="J1149" s="23">
        <v>123938286</v>
      </c>
      <c r="K1149" s="22"/>
      <c r="L1149" s="22"/>
      <c r="M1149" s="22" t="s">
        <v>626</v>
      </c>
      <c r="N1149" s="22"/>
      <c r="O1149" s="22"/>
      <c r="P1149" s="22" t="s">
        <v>1292</v>
      </c>
      <c r="S1149" s="8" t="s">
        <v>3127</v>
      </c>
      <c r="T1149" s="8">
        <f t="shared" si="29"/>
        <v>5</v>
      </c>
      <c r="U1149">
        <v>642</v>
      </c>
      <c r="W1149" t="s">
        <v>369</v>
      </c>
    </row>
    <row r="1150" spans="1:23" hidden="1" x14ac:dyDescent="0.25">
      <c r="A1150" s="21">
        <v>45443</v>
      </c>
      <c r="B1150" s="21">
        <v>45443</v>
      </c>
      <c r="C1150" s="22" t="s">
        <v>832</v>
      </c>
      <c r="D1150" s="22" t="s">
        <v>833</v>
      </c>
      <c r="E1150" s="22" t="s">
        <v>1145</v>
      </c>
      <c r="F1150" s="22" t="s">
        <v>625</v>
      </c>
      <c r="G1150" s="23">
        <v>40133</v>
      </c>
      <c r="H1150" s="23">
        <v>0</v>
      </c>
      <c r="I1150" s="23">
        <v>0</v>
      </c>
      <c r="J1150" s="23">
        <v>123898153</v>
      </c>
      <c r="K1150" s="22"/>
      <c r="L1150" s="22"/>
      <c r="M1150" s="22" t="s">
        <v>626</v>
      </c>
      <c r="N1150" s="22"/>
      <c r="O1150" s="22"/>
      <c r="P1150" s="22" t="s">
        <v>1211</v>
      </c>
      <c r="S1150" s="8" t="s">
        <v>3127</v>
      </c>
      <c r="T1150" s="8">
        <f t="shared" si="29"/>
        <v>5</v>
      </c>
      <c r="U1150">
        <v>642</v>
      </c>
      <c r="W1150" t="s">
        <v>369</v>
      </c>
    </row>
    <row r="1151" spans="1:23" hidden="1" x14ac:dyDescent="0.25">
      <c r="A1151" s="21">
        <v>45443</v>
      </c>
      <c r="B1151" s="21">
        <v>45443</v>
      </c>
      <c r="C1151" s="22" t="s">
        <v>832</v>
      </c>
      <c r="D1151" s="22" t="s">
        <v>833</v>
      </c>
      <c r="E1151" s="22" t="s">
        <v>1145</v>
      </c>
      <c r="F1151" s="22" t="s">
        <v>625</v>
      </c>
      <c r="G1151" s="23">
        <v>6624969</v>
      </c>
      <c r="H1151" s="23">
        <v>0</v>
      </c>
      <c r="I1151" s="23">
        <v>0</v>
      </c>
      <c r="J1151" s="23">
        <v>117273184</v>
      </c>
      <c r="K1151" s="22"/>
      <c r="L1151" s="22"/>
      <c r="M1151" s="22" t="s">
        <v>626</v>
      </c>
      <c r="N1151" s="22"/>
      <c r="O1151" s="22"/>
      <c r="P1151" s="22" t="s">
        <v>1339</v>
      </c>
      <c r="S1151" s="8" t="s">
        <v>3127</v>
      </c>
      <c r="T1151" s="8">
        <f t="shared" si="29"/>
        <v>5</v>
      </c>
      <c r="U1151">
        <v>642</v>
      </c>
      <c r="W1151" t="s">
        <v>369</v>
      </c>
    </row>
    <row r="1152" spans="1:23" hidden="1" x14ac:dyDescent="0.25">
      <c r="A1152" s="21">
        <v>45443</v>
      </c>
      <c r="B1152" s="21">
        <v>45443</v>
      </c>
      <c r="C1152" s="22" t="s">
        <v>832</v>
      </c>
      <c r="D1152" s="22" t="s">
        <v>833</v>
      </c>
      <c r="E1152" s="22" t="s">
        <v>1145</v>
      </c>
      <c r="F1152" s="22" t="s">
        <v>625</v>
      </c>
      <c r="G1152" s="23">
        <v>14773</v>
      </c>
      <c r="H1152" s="23">
        <v>0</v>
      </c>
      <c r="I1152" s="23">
        <v>0</v>
      </c>
      <c r="J1152" s="23">
        <v>117258411</v>
      </c>
      <c r="K1152" s="22"/>
      <c r="L1152" s="22"/>
      <c r="M1152" s="22" t="s">
        <v>626</v>
      </c>
      <c r="N1152" s="22"/>
      <c r="O1152" s="22"/>
      <c r="P1152" s="22" t="s">
        <v>1340</v>
      </c>
      <c r="S1152" s="8" t="s">
        <v>3127</v>
      </c>
      <c r="T1152" s="8">
        <f t="shared" si="29"/>
        <v>5</v>
      </c>
      <c r="U1152">
        <v>642</v>
      </c>
      <c r="W1152" t="s">
        <v>369</v>
      </c>
    </row>
    <row r="1153" spans="1:23" hidden="1" x14ac:dyDescent="0.25">
      <c r="A1153" s="21">
        <v>45443</v>
      </c>
      <c r="B1153" s="21">
        <v>45443</v>
      </c>
      <c r="C1153" s="22" t="s">
        <v>2142</v>
      </c>
      <c r="D1153" s="22" t="s">
        <v>2143</v>
      </c>
      <c r="E1153" s="22" t="s">
        <v>1145</v>
      </c>
      <c r="F1153" s="22" t="s">
        <v>625</v>
      </c>
      <c r="G1153" s="23">
        <v>3969444</v>
      </c>
      <c r="H1153" s="23">
        <v>0</v>
      </c>
      <c r="I1153" s="23">
        <v>0</v>
      </c>
      <c r="J1153" s="23">
        <v>113288967</v>
      </c>
      <c r="K1153" s="22"/>
      <c r="L1153" s="22"/>
      <c r="M1153" s="22" t="s">
        <v>1343</v>
      </c>
      <c r="N1153" s="22"/>
      <c r="O1153" s="22"/>
      <c r="P1153" s="22"/>
      <c r="S1153" s="8" t="s">
        <v>3127</v>
      </c>
      <c r="T1153" s="8">
        <f t="shared" si="29"/>
        <v>5</v>
      </c>
      <c r="U1153">
        <v>642</v>
      </c>
      <c r="W1153" t="s">
        <v>369</v>
      </c>
    </row>
    <row r="1154" spans="1:23" hidden="1" x14ac:dyDescent="0.25">
      <c r="A1154" s="21">
        <v>45443</v>
      </c>
      <c r="B1154" s="21">
        <v>45443</v>
      </c>
      <c r="C1154" s="22" t="s">
        <v>2142</v>
      </c>
      <c r="D1154" s="22" t="s">
        <v>2143</v>
      </c>
      <c r="E1154" s="22" t="s">
        <v>1145</v>
      </c>
      <c r="F1154" s="22" t="s">
        <v>625</v>
      </c>
      <c r="G1154" s="23">
        <v>70833</v>
      </c>
      <c r="H1154" s="23">
        <v>0</v>
      </c>
      <c r="I1154" s="23">
        <v>0</v>
      </c>
      <c r="J1154" s="23">
        <v>113218134</v>
      </c>
      <c r="K1154" s="22"/>
      <c r="L1154" s="22"/>
      <c r="M1154" s="22" t="s">
        <v>1216</v>
      </c>
      <c r="N1154" s="22"/>
      <c r="O1154" s="22"/>
      <c r="P1154" s="22"/>
      <c r="S1154" s="8" t="s">
        <v>3127</v>
      </c>
      <c r="T1154" s="8">
        <f t="shared" si="29"/>
        <v>5</v>
      </c>
      <c r="U1154">
        <v>642</v>
      </c>
      <c r="W1154" t="s">
        <v>369</v>
      </c>
    </row>
    <row r="1155" spans="1:23" hidden="1" x14ac:dyDescent="0.25">
      <c r="A1155" s="21">
        <v>45443</v>
      </c>
      <c r="B1155" s="21">
        <v>45443</v>
      </c>
      <c r="C1155" s="22" t="s">
        <v>2142</v>
      </c>
      <c r="D1155" s="22" t="s">
        <v>2143</v>
      </c>
      <c r="E1155" s="22" t="s">
        <v>1145</v>
      </c>
      <c r="F1155" s="22" t="s">
        <v>625</v>
      </c>
      <c r="G1155" s="23">
        <v>9521</v>
      </c>
      <c r="H1155" s="23">
        <v>0</v>
      </c>
      <c r="I1155" s="23">
        <v>0</v>
      </c>
      <c r="J1155" s="23">
        <v>113208613</v>
      </c>
      <c r="K1155" s="22"/>
      <c r="L1155" s="22"/>
      <c r="M1155" s="22" t="s">
        <v>1243</v>
      </c>
      <c r="N1155" s="22"/>
      <c r="O1155" s="22"/>
      <c r="P1155" s="22"/>
      <c r="S1155" s="8" t="s">
        <v>3127</v>
      </c>
      <c r="T1155" s="8">
        <f t="shared" si="29"/>
        <v>5</v>
      </c>
      <c r="U1155">
        <v>642</v>
      </c>
      <c r="W1155" t="s">
        <v>369</v>
      </c>
    </row>
    <row r="1156" spans="1:23" hidden="1" x14ac:dyDescent="0.25">
      <c r="A1156" s="21">
        <v>45443</v>
      </c>
      <c r="B1156" s="21">
        <v>45443</v>
      </c>
      <c r="C1156" s="22" t="s">
        <v>2142</v>
      </c>
      <c r="D1156" s="22" t="s">
        <v>2143</v>
      </c>
      <c r="E1156" s="22" t="s">
        <v>1145</v>
      </c>
      <c r="F1156" s="22" t="s">
        <v>625</v>
      </c>
      <c r="G1156" s="23">
        <v>216950</v>
      </c>
      <c r="H1156" s="23">
        <v>0</v>
      </c>
      <c r="I1156" s="23">
        <v>0</v>
      </c>
      <c r="J1156" s="23">
        <v>112991663</v>
      </c>
      <c r="K1156" s="22"/>
      <c r="L1156" s="22"/>
      <c r="M1156" s="22" t="s">
        <v>1257</v>
      </c>
      <c r="N1156" s="22" t="s">
        <v>2144</v>
      </c>
      <c r="O1156" s="22" t="s">
        <v>2145</v>
      </c>
      <c r="P1156" s="22"/>
      <c r="S1156" s="8" t="s">
        <v>3127</v>
      </c>
      <c r="T1156" s="8">
        <f t="shared" si="29"/>
        <v>5</v>
      </c>
      <c r="U1156">
        <v>642</v>
      </c>
      <c r="W1156" t="s">
        <v>369</v>
      </c>
    </row>
    <row r="1157" spans="1:23" hidden="1" x14ac:dyDescent="0.25">
      <c r="A1157" s="21">
        <v>45443</v>
      </c>
      <c r="B1157" s="21">
        <v>45443</v>
      </c>
      <c r="C1157" s="22" t="s">
        <v>2142</v>
      </c>
      <c r="D1157" s="22" t="s">
        <v>2143</v>
      </c>
      <c r="E1157" s="22" t="s">
        <v>1145</v>
      </c>
      <c r="F1157" s="22" t="s">
        <v>625</v>
      </c>
      <c r="G1157" s="23">
        <v>23810</v>
      </c>
      <c r="H1157" s="23">
        <v>0</v>
      </c>
      <c r="I1157" s="23">
        <v>0</v>
      </c>
      <c r="J1157" s="23">
        <v>112967853</v>
      </c>
      <c r="K1157" s="22"/>
      <c r="L1157" s="22"/>
      <c r="M1157" s="22" t="s">
        <v>626</v>
      </c>
      <c r="N1157" s="22"/>
      <c r="O1157" s="22"/>
      <c r="P1157" s="22" t="s">
        <v>1342</v>
      </c>
      <c r="S1157" s="8" t="s">
        <v>3127</v>
      </c>
      <c r="T1157" s="8">
        <f t="shared" ref="T1157:T1220" si="30">+MONTH(A1157)</f>
        <v>5</v>
      </c>
      <c r="U1157">
        <v>642</v>
      </c>
      <c r="W1157" t="s">
        <v>369</v>
      </c>
    </row>
    <row r="1158" spans="1:23" hidden="1" x14ac:dyDescent="0.25">
      <c r="A1158" s="21">
        <v>45443</v>
      </c>
      <c r="B1158" s="21">
        <v>45443</v>
      </c>
      <c r="C1158" s="22" t="s">
        <v>2142</v>
      </c>
      <c r="D1158" s="22" t="s">
        <v>2143</v>
      </c>
      <c r="E1158" s="22" t="s">
        <v>1145</v>
      </c>
      <c r="F1158" s="22" t="s">
        <v>625</v>
      </c>
      <c r="G1158" s="23">
        <v>1317</v>
      </c>
      <c r="H1158" s="23">
        <v>0</v>
      </c>
      <c r="I1158" s="23">
        <v>0</v>
      </c>
      <c r="J1158" s="23">
        <v>112966536</v>
      </c>
      <c r="K1158" s="22"/>
      <c r="L1158" s="22"/>
      <c r="M1158" s="22" t="s">
        <v>1216</v>
      </c>
      <c r="N1158" s="22" t="s">
        <v>809</v>
      </c>
      <c r="O1158" s="22" t="s">
        <v>1297</v>
      </c>
      <c r="P1158" s="22"/>
      <c r="S1158" s="8" t="s">
        <v>3127</v>
      </c>
      <c r="T1158" s="8">
        <f t="shared" si="30"/>
        <v>5</v>
      </c>
      <c r="U1158">
        <v>642</v>
      </c>
      <c r="W1158" t="s">
        <v>369</v>
      </c>
    </row>
    <row r="1159" spans="1:23" hidden="1" x14ac:dyDescent="0.25">
      <c r="A1159" s="21">
        <v>45443</v>
      </c>
      <c r="B1159" s="21">
        <v>45443</v>
      </c>
      <c r="C1159" s="22" t="s">
        <v>2142</v>
      </c>
      <c r="D1159" s="22" t="s">
        <v>2143</v>
      </c>
      <c r="E1159" s="22" t="s">
        <v>1145</v>
      </c>
      <c r="F1159" s="22" t="s">
        <v>625</v>
      </c>
      <c r="G1159" s="23">
        <v>246857</v>
      </c>
      <c r="H1159" s="23">
        <v>0</v>
      </c>
      <c r="I1159" s="23">
        <v>0</v>
      </c>
      <c r="J1159" s="23">
        <v>112719679</v>
      </c>
      <c r="K1159" s="22"/>
      <c r="L1159" s="22"/>
      <c r="M1159" s="22" t="s">
        <v>1341</v>
      </c>
      <c r="N1159" s="22"/>
      <c r="O1159" s="22"/>
      <c r="P1159" s="22" t="s">
        <v>607</v>
      </c>
      <c r="S1159" s="8" t="s">
        <v>3127</v>
      </c>
      <c r="T1159" s="8">
        <f t="shared" si="30"/>
        <v>5</v>
      </c>
      <c r="U1159">
        <v>642</v>
      </c>
      <c r="W1159" t="s">
        <v>369</v>
      </c>
    </row>
    <row r="1160" spans="1:23" hidden="1" x14ac:dyDescent="0.25">
      <c r="A1160" s="21">
        <v>45443</v>
      </c>
      <c r="B1160" s="21">
        <v>45443</v>
      </c>
      <c r="C1160" s="22" t="s">
        <v>2142</v>
      </c>
      <c r="D1160" s="22" t="s">
        <v>2143</v>
      </c>
      <c r="E1160" s="22" t="s">
        <v>1145</v>
      </c>
      <c r="F1160" s="22" t="s">
        <v>625</v>
      </c>
      <c r="G1160" s="23">
        <v>1645714</v>
      </c>
      <c r="H1160" s="23">
        <v>0</v>
      </c>
      <c r="I1160" s="23">
        <v>0</v>
      </c>
      <c r="J1160" s="23">
        <v>111073965</v>
      </c>
      <c r="K1160" s="22"/>
      <c r="L1160" s="22"/>
      <c r="M1160" s="22" t="s">
        <v>1343</v>
      </c>
      <c r="N1160" s="22"/>
      <c r="O1160" s="22"/>
      <c r="P1160" s="22" t="s">
        <v>529</v>
      </c>
      <c r="S1160" s="8" t="s">
        <v>3127</v>
      </c>
      <c r="T1160" s="8">
        <f t="shared" si="30"/>
        <v>5</v>
      </c>
      <c r="U1160">
        <v>642</v>
      </c>
      <c r="W1160" t="s">
        <v>369</v>
      </c>
    </row>
    <row r="1161" spans="1:23" hidden="1" x14ac:dyDescent="0.25">
      <c r="A1161" s="21">
        <v>45443</v>
      </c>
      <c r="B1161" s="21">
        <v>45443</v>
      </c>
      <c r="C1161" s="22" t="s">
        <v>2142</v>
      </c>
      <c r="D1161" s="22" t="s">
        <v>2143</v>
      </c>
      <c r="E1161" s="22" t="s">
        <v>1145</v>
      </c>
      <c r="F1161" s="22" t="s">
        <v>625</v>
      </c>
      <c r="G1161" s="23">
        <v>231546</v>
      </c>
      <c r="H1161" s="23">
        <v>0</v>
      </c>
      <c r="I1161" s="23">
        <v>0</v>
      </c>
      <c r="J1161" s="23">
        <v>110842419</v>
      </c>
      <c r="K1161" s="22"/>
      <c r="L1161" s="22"/>
      <c r="M1161" s="22" t="s">
        <v>1216</v>
      </c>
      <c r="N1161" s="22"/>
      <c r="O1161" s="22"/>
      <c r="P1161" s="22" t="s">
        <v>529</v>
      </c>
      <c r="S1161" s="8" t="s">
        <v>3127</v>
      </c>
      <c r="T1161" s="8">
        <f t="shared" si="30"/>
        <v>5</v>
      </c>
      <c r="U1161">
        <v>642</v>
      </c>
      <c r="W1161" t="s">
        <v>369</v>
      </c>
    </row>
    <row r="1162" spans="1:23" hidden="1" x14ac:dyDescent="0.25">
      <c r="A1162" s="21">
        <v>45443</v>
      </c>
      <c r="B1162" s="21">
        <v>45443</v>
      </c>
      <c r="C1162" s="22" t="s">
        <v>2142</v>
      </c>
      <c r="D1162" s="22" t="s">
        <v>2143</v>
      </c>
      <c r="E1162" s="22" t="s">
        <v>1145</v>
      </c>
      <c r="F1162" s="22" t="s">
        <v>625</v>
      </c>
      <c r="G1162" s="23">
        <v>6982497</v>
      </c>
      <c r="H1162" s="23">
        <v>0</v>
      </c>
      <c r="I1162" s="23">
        <v>0</v>
      </c>
      <c r="J1162" s="23">
        <v>103859922</v>
      </c>
      <c r="K1162" s="22"/>
      <c r="L1162" s="22"/>
      <c r="M1162" s="22" t="s">
        <v>1169</v>
      </c>
      <c r="N1162" s="22"/>
      <c r="O1162" s="22"/>
      <c r="P1162" s="22" t="s">
        <v>529</v>
      </c>
      <c r="S1162" s="8" t="s">
        <v>3127</v>
      </c>
      <c r="T1162" s="8">
        <f t="shared" si="30"/>
        <v>5</v>
      </c>
      <c r="U1162">
        <v>642</v>
      </c>
      <c r="W1162" t="s">
        <v>369</v>
      </c>
    </row>
    <row r="1163" spans="1:23" hidden="1" x14ac:dyDescent="0.25">
      <c r="A1163" s="21">
        <v>45443</v>
      </c>
      <c r="B1163" s="21">
        <v>45443</v>
      </c>
      <c r="C1163" s="22" t="s">
        <v>2142</v>
      </c>
      <c r="D1163" s="22" t="s">
        <v>2143</v>
      </c>
      <c r="E1163" s="22" t="s">
        <v>1145</v>
      </c>
      <c r="F1163" s="22" t="s">
        <v>625</v>
      </c>
      <c r="G1163" s="23">
        <v>96601636</v>
      </c>
      <c r="H1163" s="23">
        <v>0</v>
      </c>
      <c r="I1163" s="23">
        <v>0</v>
      </c>
      <c r="J1163" s="23">
        <v>7258286</v>
      </c>
      <c r="K1163" s="22"/>
      <c r="L1163" s="22"/>
      <c r="M1163" s="22" t="s">
        <v>1285</v>
      </c>
      <c r="N1163" s="22"/>
      <c r="O1163" s="22"/>
      <c r="P1163" s="22" t="s">
        <v>529</v>
      </c>
      <c r="S1163" s="22" t="s">
        <v>3130</v>
      </c>
      <c r="T1163" s="8">
        <f t="shared" si="30"/>
        <v>5</v>
      </c>
      <c r="U1163">
        <v>642</v>
      </c>
      <c r="W1163" t="s">
        <v>369</v>
      </c>
    </row>
    <row r="1164" spans="1:23" hidden="1" x14ac:dyDescent="0.25">
      <c r="A1164" s="21">
        <v>45443</v>
      </c>
      <c r="B1164" s="21">
        <v>45443</v>
      </c>
      <c r="C1164" s="22" t="s">
        <v>2142</v>
      </c>
      <c r="D1164" s="22" t="s">
        <v>2143</v>
      </c>
      <c r="E1164" s="22" t="s">
        <v>1145</v>
      </c>
      <c r="F1164" s="22" t="s">
        <v>625</v>
      </c>
      <c r="G1164" s="23">
        <v>6444086</v>
      </c>
      <c r="H1164" s="23">
        <v>0</v>
      </c>
      <c r="I1164" s="23">
        <v>0</v>
      </c>
      <c r="J1164" s="23">
        <v>814200</v>
      </c>
      <c r="K1164" s="22"/>
      <c r="L1164" s="22"/>
      <c r="M1164" s="22" t="s">
        <v>1343</v>
      </c>
      <c r="N1164" s="22" t="s">
        <v>1795</v>
      </c>
      <c r="O1164" s="22" t="s">
        <v>1796</v>
      </c>
      <c r="P1164" s="22"/>
      <c r="S1164" s="8" t="s">
        <v>3127</v>
      </c>
      <c r="T1164" s="8">
        <f t="shared" si="30"/>
        <v>5</v>
      </c>
      <c r="U1164">
        <v>642</v>
      </c>
      <c r="W1164" t="s">
        <v>369</v>
      </c>
    </row>
    <row r="1165" spans="1:23" hidden="1" x14ac:dyDescent="0.25">
      <c r="A1165" s="21">
        <v>45443</v>
      </c>
      <c r="B1165" s="21">
        <v>45443</v>
      </c>
      <c r="C1165" s="22" t="s">
        <v>2142</v>
      </c>
      <c r="D1165" s="22" t="s">
        <v>2143</v>
      </c>
      <c r="E1165" s="22" t="s">
        <v>1145</v>
      </c>
      <c r="F1165" s="22" t="s">
        <v>625</v>
      </c>
      <c r="G1165" s="23">
        <v>834000</v>
      </c>
      <c r="H1165" s="23">
        <v>0</v>
      </c>
      <c r="I1165" s="23">
        <v>19800</v>
      </c>
      <c r="J1165" s="23">
        <v>0</v>
      </c>
      <c r="K1165" s="22"/>
      <c r="L1165" s="22"/>
      <c r="M1165" s="22" t="s">
        <v>1243</v>
      </c>
      <c r="N1165" s="22"/>
      <c r="O1165" s="22"/>
      <c r="P1165" s="22" t="s">
        <v>529</v>
      </c>
      <c r="S1165" s="8" t="s">
        <v>3127</v>
      </c>
      <c r="T1165" s="8">
        <f t="shared" si="30"/>
        <v>5</v>
      </c>
      <c r="U1165">
        <v>642</v>
      </c>
      <c r="W1165" t="s">
        <v>369</v>
      </c>
    </row>
    <row r="1166" spans="1:23" hidden="1" x14ac:dyDescent="0.25">
      <c r="A1166" s="21">
        <v>45444</v>
      </c>
      <c r="B1166" s="21">
        <v>45444</v>
      </c>
      <c r="C1166" s="22" t="s">
        <v>2146</v>
      </c>
      <c r="D1166" s="22" t="s">
        <v>1666</v>
      </c>
      <c r="E1166" s="22" t="s">
        <v>1145</v>
      </c>
      <c r="F1166" s="22" t="s">
        <v>748</v>
      </c>
      <c r="G1166" s="23">
        <v>185884</v>
      </c>
      <c r="H1166" s="23">
        <v>0</v>
      </c>
      <c r="I1166" s="23">
        <v>205684</v>
      </c>
      <c r="J1166" s="23">
        <v>0</v>
      </c>
      <c r="K1166" s="22" t="s">
        <v>2147</v>
      </c>
      <c r="L1166" s="22" t="s">
        <v>2148</v>
      </c>
      <c r="M1166" s="22" t="s">
        <v>1341</v>
      </c>
      <c r="N1166" s="22"/>
      <c r="O1166" s="22"/>
      <c r="P1166" s="22" t="s">
        <v>1211</v>
      </c>
      <c r="S1166" s="32" t="s">
        <v>3126</v>
      </c>
      <c r="T1166" s="8">
        <f t="shared" si="30"/>
        <v>6</v>
      </c>
      <c r="U1166">
        <v>642</v>
      </c>
      <c r="W1166" t="s">
        <v>369</v>
      </c>
    </row>
    <row r="1167" spans="1:23" hidden="1" x14ac:dyDescent="0.25">
      <c r="A1167" s="21">
        <v>45444</v>
      </c>
      <c r="B1167" s="21">
        <v>45444</v>
      </c>
      <c r="C1167" s="22" t="s">
        <v>2149</v>
      </c>
      <c r="D1167" s="22" t="s">
        <v>2150</v>
      </c>
      <c r="E1167" s="22" t="s">
        <v>1145</v>
      </c>
      <c r="F1167" s="22" t="s">
        <v>514</v>
      </c>
      <c r="G1167" s="23">
        <v>2400000</v>
      </c>
      <c r="H1167" s="23">
        <v>0</v>
      </c>
      <c r="I1167" s="23">
        <v>2605684</v>
      </c>
      <c r="J1167" s="23">
        <v>0</v>
      </c>
      <c r="K1167" s="22"/>
      <c r="L1167" s="22"/>
      <c r="M1167" s="22" t="s">
        <v>1435</v>
      </c>
      <c r="N1167" s="22"/>
      <c r="O1167" s="22"/>
      <c r="P1167" s="22"/>
      <c r="S1167" s="32" t="s">
        <v>3133</v>
      </c>
      <c r="T1167" s="8">
        <f t="shared" si="30"/>
        <v>6</v>
      </c>
      <c r="U1167">
        <v>642</v>
      </c>
      <c r="W1167" t="s">
        <v>369</v>
      </c>
    </row>
    <row r="1168" spans="1:23" hidden="1" x14ac:dyDescent="0.25">
      <c r="A1168" s="21">
        <v>45444</v>
      </c>
      <c r="B1168" s="21">
        <v>45444</v>
      </c>
      <c r="C1168" s="22" t="s">
        <v>2151</v>
      </c>
      <c r="D1168" s="22" t="s">
        <v>2152</v>
      </c>
      <c r="E1168" s="22" t="s">
        <v>1145</v>
      </c>
      <c r="F1168" s="22" t="s">
        <v>635</v>
      </c>
      <c r="G1168" s="23">
        <v>122222</v>
      </c>
      <c r="H1168" s="23">
        <v>0</v>
      </c>
      <c r="I1168" s="23">
        <v>2727906</v>
      </c>
      <c r="J1168" s="23">
        <v>0</v>
      </c>
      <c r="K1168" s="22" t="s">
        <v>1214</v>
      </c>
      <c r="L1168" s="22" t="s">
        <v>1215</v>
      </c>
      <c r="M1168" s="22" t="s">
        <v>1216</v>
      </c>
      <c r="N1168" s="22"/>
      <c r="O1168" s="22"/>
      <c r="P1168" s="22" t="s">
        <v>1577</v>
      </c>
      <c r="S1168" s="32" t="s">
        <v>3126</v>
      </c>
      <c r="T1168" s="8">
        <f t="shared" si="30"/>
        <v>6</v>
      </c>
      <c r="U1168">
        <v>642</v>
      </c>
      <c r="W1168" t="s">
        <v>369</v>
      </c>
    </row>
    <row r="1169" spans="1:23" hidden="1" x14ac:dyDescent="0.25">
      <c r="A1169" s="21">
        <v>45444</v>
      </c>
      <c r="B1169" s="21">
        <v>45444</v>
      </c>
      <c r="C1169" s="22" t="s">
        <v>2151</v>
      </c>
      <c r="D1169" s="22" t="s">
        <v>2153</v>
      </c>
      <c r="E1169" s="22" t="s">
        <v>1145</v>
      </c>
      <c r="F1169" s="22" t="s">
        <v>635</v>
      </c>
      <c r="G1169" s="23">
        <v>105311</v>
      </c>
      <c r="H1169" s="23">
        <v>0</v>
      </c>
      <c r="I1169" s="23">
        <v>2833217</v>
      </c>
      <c r="J1169" s="23">
        <v>0</v>
      </c>
      <c r="K1169" s="22" t="s">
        <v>1214</v>
      </c>
      <c r="L1169" s="22" t="s">
        <v>1215</v>
      </c>
      <c r="M1169" s="22" t="s">
        <v>1216</v>
      </c>
      <c r="N1169" s="22"/>
      <c r="O1169" s="22"/>
      <c r="P1169" s="22" t="s">
        <v>1577</v>
      </c>
      <c r="S1169" s="32" t="s">
        <v>3126</v>
      </c>
      <c r="T1169" s="8">
        <f t="shared" si="30"/>
        <v>6</v>
      </c>
      <c r="U1169">
        <v>642</v>
      </c>
      <c r="W1169" t="s">
        <v>369</v>
      </c>
    </row>
    <row r="1170" spans="1:23" hidden="1" x14ac:dyDescent="0.25">
      <c r="A1170" s="21">
        <v>45444</v>
      </c>
      <c r="B1170" s="21">
        <v>45444</v>
      </c>
      <c r="C1170" s="22" t="s">
        <v>2151</v>
      </c>
      <c r="D1170" s="22" t="s">
        <v>2154</v>
      </c>
      <c r="E1170" s="22" t="s">
        <v>1145</v>
      </c>
      <c r="F1170" s="22" t="s">
        <v>635</v>
      </c>
      <c r="G1170" s="23">
        <v>86010</v>
      </c>
      <c r="H1170" s="23">
        <v>0</v>
      </c>
      <c r="I1170" s="23">
        <v>2919227</v>
      </c>
      <c r="J1170" s="23">
        <v>0</v>
      </c>
      <c r="K1170" s="22" t="s">
        <v>1214</v>
      </c>
      <c r="L1170" s="22" t="s">
        <v>1215</v>
      </c>
      <c r="M1170" s="22" t="s">
        <v>1216</v>
      </c>
      <c r="N1170" s="22"/>
      <c r="O1170" s="22"/>
      <c r="P1170" s="22" t="s">
        <v>1577</v>
      </c>
      <c r="S1170" s="32" t="s">
        <v>3126</v>
      </c>
      <c r="T1170" s="8">
        <f t="shared" si="30"/>
        <v>6</v>
      </c>
      <c r="U1170">
        <v>642</v>
      </c>
      <c r="W1170" t="s">
        <v>369</v>
      </c>
    </row>
    <row r="1171" spans="1:23" hidden="1" x14ac:dyDescent="0.25">
      <c r="A1171" s="21">
        <v>45444</v>
      </c>
      <c r="B1171" s="21">
        <v>45444</v>
      </c>
      <c r="C1171" s="22" t="s">
        <v>2151</v>
      </c>
      <c r="D1171" s="22" t="s">
        <v>2155</v>
      </c>
      <c r="E1171" s="22" t="s">
        <v>1145</v>
      </c>
      <c r="F1171" s="22" t="s">
        <v>635</v>
      </c>
      <c r="G1171" s="23">
        <v>68426</v>
      </c>
      <c r="H1171" s="23">
        <v>0</v>
      </c>
      <c r="I1171" s="23">
        <v>2987653</v>
      </c>
      <c r="J1171" s="23">
        <v>0</v>
      </c>
      <c r="K1171" s="22" t="s">
        <v>1214</v>
      </c>
      <c r="L1171" s="22" t="s">
        <v>1215</v>
      </c>
      <c r="M1171" s="22" t="s">
        <v>1216</v>
      </c>
      <c r="N1171" s="22"/>
      <c r="O1171" s="22"/>
      <c r="P1171" s="22" t="s">
        <v>1577</v>
      </c>
      <c r="S1171" s="32" t="s">
        <v>3126</v>
      </c>
      <c r="T1171" s="8">
        <f t="shared" si="30"/>
        <v>6</v>
      </c>
      <c r="U1171">
        <v>642</v>
      </c>
      <c r="W1171" t="s">
        <v>369</v>
      </c>
    </row>
    <row r="1172" spans="1:23" hidden="1" x14ac:dyDescent="0.25">
      <c r="A1172" s="21">
        <v>45444</v>
      </c>
      <c r="B1172" s="21">
        <v>45444</v>
      </c>
      <c r="C1172" s="22" t="s">
        <v>2151</v>
      </c>
      <c r="D1172" s="22" t="s">
        <v>2156</v>
      </c>
      <c r="E1172" s="22" t="s">
        <v>1145</v>
      </c>
      <c r="F1172" s="22" t="s">
        <v>635</v>
      </c>
      <c r="G1172" s="23">
        <v>1144754</v>
      </c>
      <c r="H1172" s="23">
        <v>0</v>
      </c>
      <c r="I1172" s="23">
        <v>4132407</v>
      </c>
      <c r="J1172" s="23">
        <v>0</v>
      </c>
      <c r="K1172" s="22"/>
      <c r="L1172" s="22"/>
      <c r="M1172" s="22" t="s">
        <v>1216</v>
      </c>
      <c r="N1172" s="22"/>
      <c r="O1172" s="22"/>
      <c r="P1172" s="22" t="s">
        <v>1577</v>
      </c>
      <c r="S1172" s="32" t="s">
        <v>3126</v>
      </c>
      <c r="T1172" s="8">
        <f t="shared" si="30"/>
        <v>6</v>
      </c>
      <c r="U1172">
        <v>642</v>
      </c>
      <c r="W1172" t="s">
        <v>369</v>
      </c>
    </row>
    <row r="1173" spans="1:23" hidden="1" x14ac:dyDescent="0.25">
      <c r="A1173" s="21">
        <v>45445</v>
      </c>
      <c r="B1173" s="21">
        <v>45445</v>
      </c>
      <c r="C1173" s="22" t="s">
        <v>2157</v>
      </c>
      <c r="D1173" s="22" t="s">
        <v>2158</v>
      </c>
      <c r="E1173" s="22" t="s">
        <v>1145</v>
      </c>
      <c r="F1173" s="22" t="s">
        <v>549</v>
      </c>
      <c r="G1173" s="23">
        <v>92727</v>
      </c>
      <c r="H1173" s="23">
        <v>0</v>
      </c>
      <c r="I1173" s="23">
        <v>4225134</v>
      </c>
      <c r="J1173" s="23">
        <v>0</v>
      </c>
      <c r="K1173" s="22" t="s">
        <v>1754</v>
      </c>
      <c r="L1173" s="22" t="s">
        <v>1755</v>
      </c>
      <c r="M1173" s="22" t="s">
        <v>1257</v>
      </c>
      <c r="N1173" s="22"/>
      <c r="O1173" s="22"/>
      <c r="P1173" s="22"/>
      <c r="S1173" s="32" t="s">
        <v>3126</v>
      </c>
      <c r="T1173" s="8">
        <f t="shared" si="30"/>
        <v>6</v>
      </c>
      <c r="U1173">
        <v>642</v>
      </c>
      <c r="W1173" t="s">
        <v>369</v>
      </c>
    </row>
    <row r="1174" spans="1:23" hidden="1" x14ac:dyDescent="0.25">
      <c r="A1174" s="21">
        <v>45445</v>
      </c>
      <c r="B1174" s="21">
        <v>45445</v>
      </c>
      <c r="C1174" s="22" t="s">
        <v>2157</v>
      </c>
      <c r="D1174" s="22" t="s">
        <v>2159</v>
      </c>
      <c r="E1174" s="22" t="s">
        <v>1145</v>
      </c>
      <c r="F1174" s="22" t="s">
        <v>549</v>
      </c>
      <c r="G1174" s="23">
        <v>90909</v>
      </c>
      <c r="H1174" s="23">
        <v>0</v>
      </c>
      <c r="I1174" s="23">
        <v>4316043</v>
      </c>
      <c r="J1174" s="23">
        <v>0</v>
      </c>
      <c r="K1174" s="22" t="s">
        <v>1754</v>
      </c>
      <c r="L1174" s="22" t="s">
        <v>1755</v>
      </c>
      <c r="M1174" s="22" t="s">
        <v>1257</v>
      </c>
      <c r="N1174" s="22"/>
      <c r="O1174" s="22"/>
      <c r="P1174" s="22"/>
      <c r="S1174" s="32" t="s">
        <v>3126</v>
      </c>
      <c r="T1174" s="8">
        <f t="shared" si="30"/>
        <v>6</v>
      </c>
      <c r="U1174">
        <v>642</v>
      </c>
      <c r="W1174" t="s">
        <v>369</v>
      </c>
    </row>
    <row r="1175" spans="1:23" hidden="1" x14ac:dyDescent="0.25">
      <c r="A1175" s="21">
        <v>45445</v>
      </c>
      <c r="B1175" s="21">
        <v>45445</v>
      </c>
      <c r="C1175" s="22" t="s">
        <v>2157</v>
      </c>
      <c r="D1175" s="22" t="s">
        <v>2160</v>
      </c>
      <c r="E1175" s="22" t="s">
        <v>1145</v>
      </c>
      <c r="F1175" s="22" t="s">
        <v>549</v>
      </c>
      <c r="G1175" s="23">
        <v>406364</v>
      </c>
      <c r="H1175" s="23">
        <v>0</v>
      </c>
      <c r="I1175" s="23">
        <v>4722407</v>
      </c>
      <c r="J1175" s="23">
        <v>0</v>
      </c>
      <c r="K1175" s="22" t="s">
        <v>1754</v>
      </c>
      <c r="L1175" s="22" t="s">
        <v>1755</v>
      </c>
      <c r="M1175" s="22" t="s">
        <v>1257</v>
      </c>
      <c r="N1175" s="22"/>
      <c r="O1175" s="22"/>
      <c r="P1175" s="22"/>
      <c r="S1175" s="32" t="s">
        <v>3126</v>
      </c>
      <c r="T1175" s="8">
        <f t="shared" si="30"/>
        <v>6</v>
      </c>
      <c r="U1175">
        <v>642</v>
      </c>
      <c r="W1175" t="s">
        <v>369</v>
      </c>
    </row>
    <row r="1176" spans="1:23" hidden="1" x14ac:dyDescent="0.25">
      <c r="A1176" s="21">
        <v>45445</v>
      </c>
      <c r="B1176" s="21">
        <v>45445</v>
      </c>
      <c r="C1176" s="22" t="s">
        <v>2157</v>
      </c>
      <c r="D1176" s="22" t="s">
        <v>2161</v>
      </c>
      <c r="E1176" s="22" t="s">
        <v>1145</v>
      </c>
      <c r="F1176" s="22" t="s">
        <v>549</v>
      </c>
      <c r="G1176" s="23">
        <v>170909</v>
      </c>
      <c r="H1176" s="23">
        <v>0</v>
      </c>
      <c r="I1176" s="23">
        <v>4893316</v>
      </c>
      <c r="J1176" s="23">
        <v>0</v>
      </c>
      <c r="K1176" s="22" t="s">
        <v>1754</v>
      </c>
      <c r="L1176" s="22" t="s">
        <v>1755</v>
      </c>
      <c r="M1176" s="22" t="s">
        <v>1257</v>
      </c>
      <c r="N1176" s="22"/>
      <c r="O1176" s="22"/>
      <c r="P1176" s="22"/>
      <c r="S1176" s="32" t="s">
        <v>3126</v>
      </c>
      <c r="T1176" s="8">
        <f t="shared" si="30"/>
        <v>6</v>
      </c>
      <c r="U1176">
        <v>642</v>
      </c>
      <c r="W1176" t="s">
        <v>369</v>
      </c>
    </row>
    <row r="1177" spans="1:23" hidden="1" x14ac:dyDescent="0.25">
      <c r="A1177" s="21">
        <v>45445</v>
      </c>
      <c r="B1177" s="21">
        <v>45445</v>
      </c>
      <c r="C1177" s="22" t="s">
        <v>2162</v>
      </c>
      <c r="D1177" s="22" t="s">
        <v>2163</v>
      </c>
      <c r="E1177" s="22" t="s">
        <v>1145</v>
      </c>
      <c r="F1177" s="22" t="s">
        <v>549</v>
      </c>
      <c r="G1177" s="23">
        <v>454545</v>
      </c>
      <c r="H1177" s="23">
        <v>0</v>
      </c>
      <c r="I1177" s="23">
        <v>5347861</v>
      </c>
      <c r="J1177" s="23">
        <v>0</v>
      </c>
      <c r="K1177" s="22" t="s">
        <v>2164</v>
      </c>
      <c r="L1177" s="22" t="s">
        <v>2165</v>
      </c>
      <c r="M1177" s="22" t="s">
        <v>1243</v>
      </c>
      <c r="N1177" s="22"/>
      <c r="O1177" s="22"/>
      <c r="P1177" s="22" t="s">
        <v>529</v>
      </c>
      <c r="S1177" s="32" t="s">
        <v>3142</v>
      </c>
      <c r="T1177" s="8">
        <f t="shared" si="30"/>
        <v>6</v>
      </c>
      <c r="U1177">
        <v>642</v>
      </c>
      <c r="W1177" t="s">
        <v>369</v>
      </c>
    </row>
    <row r="1178" spans="1:23" hidden="1" x14ac:dyDescent="0.25">
      <c r="A1178" s="21">
        <v>45445</v>
      </c>
      <c r="B1178" s="21">
        <v>45445</v>
      </c>
      <c r="C1178" s="22" t="s">
        <v>2166</v>
      </c>
      <c r="D1178" s="22" t="s">
        <v>2167</v>
      </c>
      <c r="E1178" s="22" t="s">
        <v>1145</v>
      </c>
      <c r="F1178" s="22" t="s">
        <v>748</v>
      </c>
      <c r="G1178" s="23">
        <v>1076000</v>
      </c>
      <c r="H1178" s="23">
        <v>0</v>
      </c>
      <c r="I1178" s="23">
        <v>6423861</v>
      </c>
      <c r="J1178" s="23">
        <v>0</v>
      </c>
      <c r="K1178" s="22" t="s">
        <v>1437</v>
      </c>
      <c r="L1178" s="22" t="s">
        <v>1438</v>
      </c>
      <c r="M1178" s="22" t="s">
        <v>1932</v>
      </c>
      <c r="N1178" s="22"/>
      <c r="O1178" s="22"/>
      <c r="P1178" s="22" t="s">
        <v>529</v>
      </c>
      <c r="S1178" s="32" t="s">
        <v>3141</v>
      </c>
      <c r="T1178" s="8">
        <f t="shared" si="30"/>
        <v>6</v>
      </c>
      <c r="U1178">
        <v>642</v>
      </c>
      <c r="W1178" t="s">
        <v>369</v>
      </c>
    </row>
    <row r="1179" spans="1:23" hidden="1" x14ac:dyDescent="0.25">
      <c r="A1179" s="21">
        <v>45446</v>
      </c>
      <c r="B1179" s="21">
        <v>45446</v>
      </c>
      <c r="C1179" s="22" t="s">
        <v>2168</v>
      </c>
      <c r="D1179" s="22" t="s">
        <v>2169</v>
      </c>
      <c r="E1179" s="22" t="s">
        <v>1145</v>
      </c>
      <c r="F1179" s="22" t="s">
        <v>748</v>
      </c>
      <c r="G1179" s="23">
        <v>1463172</v>
      </c>
      <c r="H1179" s="23">
        <v>0</v>
      </c>
      <c r="I1179" s="23">
        <v>7887033</v>
      </c>
      <c r="J1179" s="23">
        <v>0</v>
      </c>
      <c r="K1179" s="22" t="s">
        <v>1882</v>
      </c>
      <c r="L1179" s="22" t="s">
        <v>1883</v>
      </c>
      <c r="M1179" s="22" t="s">
        <v>1169</v>
      </c>
      <c r="N1179" s="22"/>
      <c r="O1179" s="22"/>
      <c r="P1179" s="22" t="s">
        <v>824</v>
      </c>
      <c r="S1179" s="32" t="s">
        <v>3126</v>
      </c>
      <c r="T1179" s="8">
        <f t="shared" si="30"/>
        <v>6</v>
      </c>
      <c r="U1179">
        <v>642</v>
      </c>
      <c r="W1179" t="s">
        <v>369</v>
      </c>
    </row>
    <row r="1180" spans="1:23" hidden="1" x14ac:dyDescent="0.25">
      <c r="A1180" s="21">
        <v>45446</v>
      </c>
      <c r="B1180" s="21">
        <v>45446</v>
      </c>
      <c r="C1180" s="22" t="s">
        <v>2170</v>
      </c>
      <c r="D1180" s="22" t="s">
        <v>2171</v>
      </c>
      <c r="E1180" s="22" t="s">
        <v>1145</v>
      </c>
      <c r="F1180" s="22" t="s">
        <v>748</v>
      </c>
      <c r="G1180" s="23">
        <v>53623</v>
      </c>
      <c r="H1180" s="23">
        <v>0</v>
      </c>
      <c r="I1180" s="23">
        <v>7940656</v>
      </c>
      <c r="J1180" s="23">
        <v>0</v>
      </c>
      <c r="K1180" s="22" t="s">
        <v>1882</v>
      </c>
      <c r="L1180" s="22" t="s">
        <v>1883</v>
      </c>
      <c r="M1180" s="22" t="s">
        <v>1169</v>
      </c>
      <c r="N1180" s="22"/>
      <c r="O1180" s="22"/>
      <c r="P1180" s="22" t="s">
        <v>824</v>
      </c>
      <c r="S1180" s="32" t="s">
        <v>3126</v>
      </c>
      <c r="T1180" s="8">
        <f t="shared" si="30"/>
        <v>6</v>
      </c>
      <c r="U1180">
        <v>642</v>
      </c>
      <c r="W1180" t="s">
        <v>369</v>
      </c>
    </row>
    <row r="1181" spans="1:23" hidden="1" x14ac:dyDescent="0.25">
      <c r="A1181" s="21">
        <v>45446</v>
      </c>
      <c r="B1181" s="21">
        <v>45446</v>
      </c>
      <c r="C1181" s="22" t="s">
        <v>2172</v>
      </c>
      <c r="D1181" s="22" t="s">
        <v>2173</v>
      </c>
      <c r="E1181" s="22" t="s">
        <v>1145</v>
      </c>
      <c r="F1181" s="22" t="s">
        <v>549</v>
      </c>
      <c r="G1181" s="23">
        <v>454545</v>
      </c>
      <c r="H1181" s="23">
        <v>0</v>
      </c>
      <c r="I1181" s="23">
        <v>8395201</v>
      </c>
      <c r="J1181" s="23">
        <v>0</v>
      </c>
      <c r="K1181" s="22" t="s">
        <v>1722</v>
      </c>
      <c r="L1181" s="22" t="s">
        <v>1723</v>
      </c>
      <c r="M1181" s="22" t="s">
        <v>1243</v>
      </c>
      <c r="N1181" s="22"/>
      <c r="O1181" s="22"/>
      <c r="P1181" s="22" t="s">
        <v>1915</v>
      </c>
      <c r="S1181" s="32" t="s">
        <v>3142</v>
      </c>
      <c r="T1181" s="8">
        <f t="shared" si="30"/>
        <v>6</v>
      </c>
      <c r="U1181">
        <v>642</v>
      </c>
      <c r="W1181" t="s">
        <v>369</v>
      </c>
    </row>
    <row r="1182" spans="1:23" hidden="1" x14ac:dyDescent="0.25">
      <c r="A1182" s="21">
        <v>45446</v>
      </c>
      <c r="B1182" s="21">
        <v>45446</v>
      </c>
      <c r="C1182" s="22" t="s">
        <v>2174</v>
      </c>
      <c r="D1182" s="22" t="s">
        <v>1869</v>
      </c>
      <c r="E1182" s="22" t="s">
        <v>1145</v>
      </c>
      <c r="F1182" s="22" t="s">
        <v>521</v>
      </c>
      <c r="G1182" s="23">
        <v>292744</v>
      </c>
      <c r="H1182" s="23">
        <v>0</v>
      </c>
      <c r="I1182" s="23">
        <v>8687945</v>
      </c>
      <c r="J1182" s="23">
        <v>0</v>
      </c>
      <c r="K1182" s="22" t="s">
        <v>1156</v>
      </c>
      <c r="L1182" s="22" t="s">
        <v>1157</v>
      </c>
      <c r="M1182" s="22" t="s">
        <v>524</v>
      </c>
      <c r="N1182" s="22"/>
      <c r="O1182" s="22"/>
      <c r="P1182" s="22"/>
      <c r="S1182" s="32" t="s">
        <v>3126</v>
      </c>
      <c r="T1182" s="8">
        <f t="shared" si="30"/>
        <v>6</v>
      </c>
      <c r="U1182">
        <v>642</v>
      </c>
      <c r="W1182" t="s">
        <v>369</v>
      </c>
    </row>
    <row r="1183" spans="1:23" hidden="1" x14ac:dyDescent="0.25">
      <c r="A1183" s="21">
        <v>45446</v>
      </c>
      <c r="B1183" s="21">
        <v>45446</v>
      </c>
      <c r="C1183" s="22" t="s">
        <v>2174</v>
      </c>
      <c r="D1183" s="22" t="s">
        <v>1158</v>
      </c>
      <c r="E1183" s="22" t="s">
        <v>1145</v>
      </c>
      <c r="F1183" s="22" t="s">
        <v>521</v>
      </c>
      <c r="G1183" s="23">
        <v>8782</v>
      </c>
      <c r="H1183" s="23">
        <v>0</v>
      </c>
      <c r="I1183" s="23">
        <v>8696727</v>
      </c>
      <c r="J1183" s="23">
        <v>0</v>
      </c>
      <c r="K1183" s="22" t="s">
        <v>1156</v>
      </c>
      <c r="L1183" s="22" t="s">
        <v>1157</v>
      </c>
      <c r="M1183" s="22" t="s">
        <v>1159</v>
      </c>
      <c r="N1183" s="22"/>
      <c r="O1183" s="22"/>
      <c r="P1183" s="22"/>
      <c r="S1183" s="32" t="s">
        <v>3126</v>
      </c>
      <c r="T1183" s="8">
        <f t="shared" si="30"/>
        <v>6</v>
      </c>
      <c r="U1183">
        <v>642</v>
      </c>
      <c r="W1183" t="s">
        <v>369</v>
      </c>
    </row>
    <row r="1184" spans="1:23" hidden="1" x14ac:dyDescent="0.25">
      <c r="A1184" s="21">
        <v>45446</v>
      </c>
      <c r="B1184" s="21">
        <v>45446</v>
      </c>
      <c r="C1184" s="22" t="s">
        <v>2174</v>
      </c>
      <c r="D1184" s="22" t="s">
        <v>1158</v>
      </c>
      <c r="E1184" s="22" t="s">
        <v>1145</v>
      </c>
      <c r="F1184" s="22" t="s">
        <v>521</v>
      </c>
      <c r="G1184" s="23">
        <v>878</v>
      </c>
      <c r="H1184" s="23">
        <v>0</v>
      </c>
      <c r="I1184" s="23">
        <v>8697605</v>
      </c>
      <c r="J1184" s="23">
        <v>0</v>
      </c>
      <c r="K1184" s="22" t="s">
        <v>1156</v>
      </c>
      <c r="L1184" s="22" t="s">
        <v>1157</v>
      </c>
      <c r="M1184" s="22" t="s">
        <v>1159</v>
      </c>
      <c r="N1184" s="22"/>
      <c r="O1184" s="22"/>
      <c r="P1184" s="22"/>
      <c r="S1184" s="32" t="s">
        <v>3126</v>
      </c>
      <c r="T1184" s="8">
        <f t="shared" si="30"/>
        <v>6</v>
      </c>
      <c r="U1184">
        <v>642</v>
      </c>
      <c r="W1184" t="s">
        <v>369</v>
      </c>
    </row>
    <row r="1185" spans="1:23" hidden="1" x14ac:dyDescent="0.25">
      <c r="A1185" s="21">
        <v>45446</v>
      </c>
      <c r="B1185" s="21">
        <v>45446</v>
      </c>
      <c r="C1185" s="22" t="s">
        <v>835</v>
      </c>
      <c r="D1185" s="22" t="s">
        <v>1879</v>
      </c>
      <c r="E1185" s="22" t="s">
        <v>1145</v>
      </c>
      <c r="F1185" s="22" t="s">
        <v>521</v>
      </c>
      <c r="G1185" s="23">
        <v>611</v>
      </c>
      <c r="H1185" s="23">
        <v>0</v>
      </c>
      <c r="I1185" s="23">
        <v>8698216</v>
      </c>
      <c r="J1185" s="23">
        <v>0</v>
      </c>
      <c r="K1185" s="22" t="s">
        <v>527</v>
      </c>
      <c r="L1185" s="22" t="s">
        <v>528</v>
      </c>
      <c r="M1185" s="22" t="s">
        <v>1159</v>
      </c>
      <c r="N1185" s="22"/>
      <c r="O1185" s="22"/>
      <c r="P1185" s="22" t="s">
        <v>529</v>
      </c>
      <c r="S1185" s="32" t="s">
        <v>3126</v>
      </c>
      <c r="T1185" s="8">
        <f t="shared" si="30"/>
        <v>6</v>
      </c>
      <c r="U1185">
        <v>642</v>
      </c>
      <c r="W1185" t="s">
        <v>369</v>
      </c>
    </row>
    <row r="1186" spans="1:23" hidden="1" x14ac:dyDescent="0.25">
      <c r="A1186" s="21">
        <v>45446</v>
      </c>
      <c r="B1186" s="21">
        <v>45446</v>
      </c>
      <c r="C1186" s="22" t="s">
        <v>835</v>
      </c>
      <c r="D1186" s="22" t="s">
        <v>1879</v>
      </c>
      <c r="E1186" s="22" t="s">
        <v>1145</v>
      </c>
      <c r="F1186" s="22" t="s">
        <v>521</v>
      </c>
      <c r="G1186" s="23">
        <v>61</v>
      </c>
      <c r="H1186" s="23">
        <v>0</v>
      </c>
      <c r="I1186" s="23">
        <v>8698277</v>
      </c>
      <c r="J1186" s="23">
        <v>0</v>
      </c>
      <c r="K1186" s="22" t="s">
        <v>527</v>
      </c>
      <c r="L1186" s="22" t="s">
        <v>528</v>
      </c>
      <c r="M1186" s="22" t="s">
        <v>1159</v>
      </c>
      <c r="N1186" s="22"/>
      <c r="O1186" s="22"/>
      <c r="P1186" s="22" t="s">
        <v>529</v>
      </c>
      <c r="S1186" s="32" t="s">
        <v>3126</v>
      </c>
      <c r="T1186" s="8">
        <f t="shared" si="30"/>
        <v>6</v>
      </c>
      <c r="U1186">
        <v>642</v>
      </c>
      <c r="W1186" t="s">
        <v>369</v>
      </c>
    </row>
    <row r="1187" spans="1:23" hidden="1" x14ac:dyDescent="0.25">
      <c r="A1187" s="21">
        <v>45447</v>
      </c>
      <c r="B1187" s="21">
        <v>45447</v>
      </c>
      <c r="C1187" s="22" t="s">
        <v>2175</v>
      </c>
      <c r="D1187" s="22" t="s">
        <v>2176</v>
      </c>
      <c r="E1187" s="22" t="s">
        <v>1145</v>
      </c>
      <c r="F1187" s="22" t="s">
        <v>549</v>
      </c>
      <c r="G1187" s="23">
        <v>800000</v>
      </c>
      <c r="H1187" s="23">
        <v>0</v>
      </c>
      <c r="I1187" s="23">
        <v>9498277</v>
      </c>
      <c r="J1187" s="23">
        <v>0</v>
      </c>
      <c r="K1187" s="22"/>
      <c r="L1187" s="22"/>
      <c r="M1187" s="22" t="s">
        <v>1266</v>
      </c>
      <c r="N1187" s="22" t="s">
        <v>1927</v>
      </c>
      <c r="O1187" s="22" t="s">
        <v>1928</v>
      </c>
      <c r="P1187" s="22" t="s">
        <v>1915</v>
      </c>
      <c r="S1187" s="32" t="s">
        <v>3140</v>
      </c>
      <c r="T1187" s="8">
        <f t="shared" si="30"/>
        <v>6</v>
      </c>
      <c r="U1187">
        <v>642</v>
      </c>
      <c r="W1187" t="s">
        <v>369</v>
      </c>
    </row>
    <row r="1188" spans="1:23" hidden="1" x14ac:dyDescent="0.25">
      <c r="A1188" s="21">
        <v>45448</v>
      </c>
      <c r="B1188" s="21">
        <v>45448</v>
      </c>
      <c r="C1188" s="22" t="s">
        <v>2177</v>
      </c>
      <c r="D1188" s="22" t="s">
        <v>2178</v>
      </c>
      <c r="E1188" s="22" t="s">
        <v>1145</v>
      </c>
      <c r="F1188" s="22" t="s">
        <v>748</v>
      </c>
      <c r="G1188" s="23">
        <v>638000</v>
      </c>
      <c r="H1188" s="23">
        <v>0</v>
      </c>
      <c r="I1188" s="23">
        <v>10136277</v>
      </c>
      <c r="J1188" s="23">
        <v>0</v>
      </c>
      <c r="K1188" s="22" t="s">
        <v>2179</v>
      </c>
      <c r="L1188" s="22" t="s">
        <v>2180</v>
      </c>
      <c r="M1188" s="22" t="s">
        <v>1932</v>
      </c>
      <c r="N1188" s="22"/>
      <c r="O1188" s="22"/>
      <c r="P1188" s="22" t="s">
        <v>529</v>
      </c>
      <c r="S1188" s="32" t="s">
        <v>3141</v>
      </c>
      <c r="T1188" s="8">
        <f t="shared" si="30"/>
        <v>6</v>
      </c>
      <c r="U1188">
        <v>642</v>
      </c>
      <c r="W1188" t="s">
        <v>369</v>
      </c>
    </row>
    <row r="1189" spans="1:23" hidden="1" x14ac:dyDescent="0.25">
      <c r="A1189" s="21">
        <v>45449</v>
      </c>
      <c r="B1189" s="21">
        <v>45449</v>
      </c>
      <c r="C1189" s="22" t="s">
        <v>2181</v>
      </c>
      <c r="D1189" s="22" t="s">
        <v>2182</v>
      </c>
      <c r="E1189" s="22" t="s">
        <v>1145</v>
      </c>
      <c r="F1189" s="22" t="s">
        <v>549</v>
      </c>
      <c r="G1189" s="23">
        <v>13183333</v>
      </c>
      <c r="H1189" s="23">
        <v>0</v>
      </c>
      <c r="I1189" s="23">
        <v>23319610</v>
      </c>
      <c r="J1189" s="23">
        <v>0</v>
      </c>
      <c r="K1189" s="22" t="s">
        <v>1419</v>
      </c>
      <c r="L1189" s="22" t="s">
        <v>1420</v>
      </c>
      <c r="M1189" s="22" t="s">
        <v>1266</v>
      </c>
      <c r="N1189" s="22"/>
      <c r="O1189" s="22"/>
      <c r="P1189" s="22" t="s">
        <v>809</v>
      </c>
      <c r="S1189" s="32" t="s">
        <v>3140</v>
      </c>
      <c r="T1189" s="8">
        <f t="shared" si="30"/>
        <v>6</v>
      </c>
      <c r="U1189">
        <v>642</v>
      </c>
      <c r="W1189" t="s">
        <v>369</v>
      </c>
    </row>
    <row r="1190" spans="1:23" hidden="1" x14ac:dyDescent="0.25">
      <c r="A1190" s="21">
        <v>45449</v>
      </c>
      <c r="B1190" s="21">
        <v>45449</v>
      </c>
      <c r="C1190" s="22" t="s">
        <v>2181</v>
      </c>
      <c r="D1190" s="22" t="s">
        <v>2183</v>
      </c>
      <c r="E1190" s="22" t="s">
        <v>1145</v>
      </c>
      <c r="F1190" s="22" t="s">
        <v>549</v>
      </c>
      <c r="G1190" s="23">
        <v>1138000</v>
      </c>
      <c r="H1190" s="23">
        <v>0</v>
      </c>
      <c r="I1190" s="23">
        <v>24457610</v>
      </c>
      <c r="J1190" s="23">
        <v>0</v>
      </c>
      <c r="K1190" s="22" t="s">
        <v>1419</v>
      </c>
      <c r="L1190" s="22" t="s">
        <v>1420</v>
      </c>
      <c r="M1190" s="22" t="s">
        <v>1266</v>
      </c>
      <c r="N1190" s="22"/>
      <c r="O1190" s="22"/>
      <c r="P1190" s="22" t="s">
        <v>809</v>
      </c>
      <c r="S1190" s="32" t="s">
        <v>3140</v>
      </c>
      <c r="T1190" s="8">
        <f t="shared" si="30"/>
        <v>6</v>
      </c>
      <c r="U1190">
        <v>642</v>
      </c>
      <c r="W1190" t="s">
        <v>369</v>
      </c>
    </row>
    <row r="1191" spans="1:23" hidden="1" x14ac:dyDescent="0.25">
      <c r="A1191" s="21">
        <v>45449</v>
      </c>
      <c r="B1191" s="21">
        <v>45449</v>
      </c>
      <c r="C1191" s="22" t="s">
        <v>2181</v>
      </c>
      <c r="D1191" s="22" t="s">
        <v>2184</v>
      </c>
      <c r="E1191" s="22" t="s">
        <v>1145</v>
      </c>
      <c r="F1191" s="22" t="s">
        <v>549</v>
      </c>
      <c r="G1191" s="23">
        <v>341667</v>
      </c>
      <c r="H1191" s="23">
        <v>0</v>
      </c>
      <c r="I1191" s="23">
        <v>24799277</v>
      </c>
      <c r="J1191" s="23">
        <v>0</v>
      </c>
      <c r="K1191" s="22" t="s">
        <v>1419</v>
      </c>
      <c r="L1191" s="22" t="s">
        <v>1420</v>
      </c>
      <c r="M1191" s="22" t="s">
        <v>1266</v>
      </c>
      <c r="N1191" s="22"/>
      <c r="O1191" s="22"/>
      <c r="P1191" s="22" t="s">
        <v>809</v>
      </c>
      <c r="S1191" s="32" t="s">
        <v>3140</v>
      </c>
      <c r="T1191" s="8">
        <f t="shared" si="30"/>
        <v>6</v>
      </c>
      <c r="U1191">
        <v>642</v>
      </c>
      <c r="W1191" t="s">
        <v>369</v>
      </c>
    </row>
    <row r="1192" spans="1:23" hidden="1" x14ac:dyDescent="0.25">
      <c r="A1192" s="21">
        <v>45449</v>
      </c>
      <c r="B1192" s="21">
        <v>45449</v>
      </c>
      <c r="C1192" s="22" t="s">
        <v>2185</v>
      </c>
      <c r="D1192" s="22" t="s">
        <v>2186</v>
      </c>
      <c r="E1192" s="22" t="s">
        <v>1145</v>
      </c>
      <c r="F1192" s="22" t="s">
        <v>549</v>
      </c>
      <c r="G1192" s="23">
        <v>1136375</v>
      </c>
      <c r="H1192" s="23">
        <v>0</v>
      </c>
      <c r="I1192" s="23">
        <v>25935652</v>
      </c>
      <c r="J1192" s="23">
        <v>0</v>
      </c>
      <c r="K1192" s="22" t="s">
        <v>2187</v>
      </c>
      <c r="L1192" s="22" t="s">
        <v>2188</v>
      </c>
      <c r="M1192" s="22" t="s">
        <v>1243</v>
      </c>
      <c r="N1192" s="22"/>
      <c r="O1192" s="22"/>
      <c r="P1192" s="22" t="s">
        <v>1915</v>
      </c>
      <c r="S1192" s="32" t="s">
        <v>3142</v>
      </c>
      <c r="T1192" s="8">
        <f t="shared" si="30"/>
        <v>6</v>
      </c>
      <c r="U1192">
        <v>642</v>
      </c>
      <c r="W1192" t="s">
        <v>369</v>
      </c>
    </row>
    <row r="1193" spans="1:23" hidden="1" x14ac:dyDescent="0.25">
      <c r="A1193" s="21">
        <v>45449</v>
      </c>
      <c r="B1193" s="21">
        <v>45449</v>
      </c>
      <c r="C1193" s="22" t="s">
        <v>2189</v>
      </c>
      <c r="D1193" s="22" t="s">
        <v>2190</v>
      </c>
      <c r="E1193" s="22" t="s">
        <v>1145</v>
      </c>
      <c r="F1193" s="22" t="s">
        <v>1183</v>
      </c>
      <c r="G1193" s="23">
        <v>0</v>
      </c>
      <c r="H1193" s="23">
        <v>1296000</v>
      </c>
      <c r="I1193" s="23">
        <v>24639652</v>
      </c>
      <c r="J1193" s="23">
        <v>0</v>
      </c>
      <c r="K1193" s="22" t="s">
        <v>1184</v>
      </c>
      <c r="L1193" s="22" t="s">
        <v>1185</v>
      </c>
      <c r="M1193" s="22" t="s">
        <v>1159</v>
      </c>
      <c r="N1193" s="22"/>
      <c r="O1193" s="22"/>
      <c r="P1193" s="22"/>
      <c r="S1193" s="32" t="s">
        <v>3126</v>
      </c>
      <c r="T1193" s="8">
        <f t="shared" si="30"/>
        <v>6</v>
      </c>
      <c r="U1193">
        <v>642</v>
      </c>
      <c r="W1193" t="s">
        <v>369</v>
      </c>
    </row>
    <row r="1194" spans="1:23" hidden="1" x14ac:dyDescent="0.25">
      <c r="A1194" s="21">
        <v>45449</v>
      </c>
      <c r="B1194" s="21">
        <v>45449</v>
      </c>
      <c r="C1194" s="22" t="s">
        <v>2189</v>
      </c>
      <c r="D1194" s="22" t="s">
        <v>2190</v>
      </c>
      <c r="E1194" s="22" t="s">
        <v>1145</v>
      </c>
      <c r="F1194" s="22" t="s">
        <v>1183</v>
      </c>
      <c r="G1194" s="23">
        <v>0</v>
      </c>
      <c r="H1194" s="23">
        <v>129600</v>
      </c>
      <c r="I1194" s="23">
        <v>24510052</v>
      </c>
      <c r="J1194" s="23">
        <v>0</v>
      </c>
      <c r="K1194" s="22" t="s">
        <v>1184</v>
      </c>
      <c r="L1194" s="22" t="s">
        <v>1185</v>
      </c>
      <c r="M1194" s="22" t="s">
        <v>1159</v>
      </c>
      <c r="N1194" s="22"/>
      <c r="O1194" s="22"/>
      <c r="P1194" s="22"/>
      <c r="S1194" s="32" t="s">
        <v>3126</v>
      </c>
      <c r="T1194" s="8">
        <f t="shared" si="30"/>
        <v>6</v>
      </c>
      <c r="U1194">
        <v>642</v>
      </c>
      <c r="W1194" t="s">
        <v>369</v>
      </c>
    </row>
    <row r="1195" spans="1:23" hidden="1" x14ac:dyDescent="0.25">
      <c r="A1195" s="21">
        <v>45450</v>
      </c>
      <c r="B1195" s="21">
        <v>45450</v>
      </c>
      <c r="C1195" s="22" t="s">
        <v>2191</v>
      </c>
      <c r="D1195" s="22" t="s">
        <v>2192</v>
      </c>
      <c r="E1195" s="22" t="s">
        <v>1145</v>
      </c>
      <c r="F1195" s="22" t="s">
        <v>549</v>
      </c>
      <c r="G1195" s="23">
        <v>126852</v>
      </c>
      <c r="H1195" s="23">
        <v>0</v>
      </c>
      <c r="I1195" s="23">
        <v>24636904</v>
      </c>
      <c r="J1195" s="23">
        <v>0</v>
      </c>
      <c r="K1195" s="22" t="s">
        <v>1214</v>
      </c>
      <c r="L1195" s="22" t="s">
        <v>1215</v>
      </c>
      <c r="M1195" s="22" t="s">
        <v>1216</v>
      </c>
      <c r="N1195" s="22"/>
      <c r="O1195" s="22"/>
      <c r="P1195" s="22" t="s">
        <v>529</v>
      </c>
      <c r="S1195" s="32" t="s">
        <v>3126</v>
      </c>
      <c r="T1195" s="8">
        <f t="shared" si="30"/>
        <v>6</v>
      </c>
      <c r="U1195">
        <v>642</v>
      </c>
      <c r="W1195" t="s">
        <v>369</v>
      </c>
    </row>
    <row r="1196" spans="1:23" hidden="1" x14ac:dyDescent="0.25">
      <c r="A1196" s="21">
        <v>45450</v>
      </c>
      <c r="B1196" s="21">
        <v>45450</v>
      </c>
      <c r="C1196" s="22" t="s">
        <v>2193</v>
      </c>
      <c r="D1196" s="22" t="s">
        <v>2194</v>
      </c>
      <c r="E1196" s="22" t="s">
        <v>1145</v>
      </c>
      <c r="F1196" s="22" t="s">
        <v>1183</v>
      </c>
      <c r="G1196" s="23">
        <v>1000000</v>
      </c>
      <c r="H1196" s="23">
        <v>0</v>
      </c>
      <c r="I1196" s="23">
        <v>25636904</v>
      </c>
      <c r="J1196" s="23">
        <v>0</v>
      </c>
      <c r="K1196" s="22" t="s">
        <v>2195</v>
      </c>
      <c r="L1196" s="22" t="s">
        <v>2196</v>
      </c>
      <c r="M1196" s="22" t="s">
        <v>1343</v>
      </c>
      <c r="N1196" s="22"/>
      <c r="O1196" s="22"/>
      <c r="P1196" s="22"/>
      <c r="S1196" s="32" t="s">
        <v>3126</v>
      </c>
      <c r="T1196" s="8">
        <f t="shared" si="30"/>
        <v>6</v>
      </c>
      <c r="U1196">
        <v>642</v>
      </c>
      <c r="W1196" t="s">
        <v>369</v>
      </c>
    </row>
    <row r="1197" spans="1:23" hidden="1" x14ac:dyDescent="0.25">
      <c r="A1197" s="21">
        <v>45451</v>
      </c>
      <c r="B1197" s="21">
        <v>45451</v>
      </c>
      <c r="C1197" s="22" t="s">
        <v>2197</v>
      </c>
      <c r="D1197" s="22" t="s">
        <v>2198</v>
      </c>
      <c r="E1197" s="22" t="s">
        <v>1145</v>
      </c>
      <c r="F1197" s="22" t="s">
        <v>549</v>
      </c>
      <c r="G1197" s="23">
        <v>1810186</v>
      </c>
      <c r="H1197" s="23">
        <v>0</v>
      </c>
      <c r="I1197" s="23">
        <v>27447090</v>
      </c>
      <c r="J1197" s="23">
        <v>0</v>
      </c>
      <c r="K1197" s="22" t="s">
        <v>2199</v>
      </c>
      <c r="L1197" s="22" t="s">
        <v>2200</v>
      </c>
      <c r="M1197" s="22" t="s">
        <v>1932</v>
      </c>
      <c r="N1197" s="22" t="s">
        <v>1795</v>
      </c>
      <c r="O1197" s="22" t="s">
        <v>1796</v>
      </c>
      <c r="P1197" s="22" t="s">
        <v>558</v>
      </c>
      <c r="S1197" s="32" t="s">
        <v>3141</v>
      </c>
      <c r="T1197" s="8">
        <f t="shared" si="30"/>
        <v>6</v>
      </c>
      <c r="U1197">
        <v>642</v>
      </c>
      <c r="W1197" t="s">
        <v>369</v>
      </c>
    </row>
    <row r="1198" spans="1:23" hidden="1" x14ac:dyDescent="0.25">
      <c r="A1198" s="21">
        <v>45451</v>
      </c>
      <c r="B1198" s="21">
        <v>45451</v>
      </c>
      <c r="C1198" s="22" t="s">
        <v>2201</v>
      </c>
      <c r="D1198" s="22" t="s">
        <v>2202</v>
      </c>
      <c r="E1198" s="22" t="s">
        <v>1145</v>
      </c>
      <c r="F1198" s="22" t="s">
        <v>549</v>
      </c>
      <c r="G1198" s="23">
        <v>1090910</v>
      </c>
      <c r="H1198" s="23">
        <v>0</v>
      </c>
      <c r="I1198" s="23">
        <v>28538000</v>
      </c>
      <c r="J1198" s="23">
        <v>0</v>
      </c>
      <c r="K1198" s="22" t="s">
        <v>2203</v>
      </c>
      <c r="L1198" s="22" t="s">
        <v>2204</v>
      </c>
      <c r="M1198" s="22" t="s">
        <v>1243</v>
      </c>
      <c r="N1198" s="22"/>
      <c r="O1198" s="22"/>
      <c r="P1198" s="22" t="s">
        <v>1915</v>
      </c>
      <c r="S1198" s="32" t="s">
        <v>3142</v>
      </c>
      <c r="T1198" s="8">
        <f t="shared" si="30"/>
        <v>6</v>
      </c>
      <c r="U1198">
        <v>642</v>
      </c>
      <c r="W1198" t="s">
        <v>369</v>
      </c>
    </row>
    <row r="1199" spans="1:23" hidden="1" x14ac:dyDescent="0.25">
      <c r="A1199" s="21">
        <v>45452</v>
      </c>
      <c r="B1199" s="21">
        <v>45452</v>
      </c>
      <c r="C1199" s="22" t="s">
        <v>2205</v>
      </c>
      <c r="D1199" s="22" t="s">
        <v>2206</v>
      </c>
      <c r="E1199" s="22" t="s">
        <v>1145</v>
      </c>
      <c r="F1199" s="22" t="s">
        <v>748</v>
      </c>
      <c r="G1199" s="23">
        <v>1521000</v>
      </c>
      <c r="H1199" s="23">
        <v>0</v>
      </c>
      <c r="I1199" s="23">
        <v>30059000</v>
      </c>
      <c r="J1199" s="23">
        <v>0</v>
      </c>
      <c r="K1199" s="22" t="s">
        <v>2207</v>
      </c>
      <c r="L1199" s="22" t="s">
        <v>2208</v>
      </c>
      <c r="M1199" s="22" t="s">
        <v>1932</v>
      </c>
      <c r="N1199" s="22"/>
      <c r="O1199" s="22"/>
      <c r="P1199" s="22" t="s">
        <v>529</v>
      </c>
      <c r="S1199" s="32" t="s">
        <v>3141</v>
      </c>
      <c r="T1199" s="8">
        <f t="shared" si="30"/>
        <v>6</v>
      </c>
      <c r="U1199">
        <v>642</v>
      </c>
      <c r="W1199" t="s">
        <v>369</v>
      </c>
    </row>
    <row r="1200" spans="1:23" hidden="1" x14ac:dyDescent="0.25">
      <c r="A1200" s="21">
        <v>45453</v>
      </c>
      <c r="B1200" s="21">
        <v>45453</v>
      </c>
      <c r="C1200" s="22" t="s">
        <v>2209</v>
      </c>
      <c r="D1200" s="22" t="s">
        <v>2210</v>
      </c>
      <c r="E1200" s="22" t="s">
        <v>1145</v>
      </c>
      <c r="F1200" s="22" t="s">
        <v>549</v>
      </c>
      <c r="G1200" s="23">
        <v>1325001</v>
      </c>
      <c r="H1200" s="23">
        <v>0</v>
      </c>
      <c r="I1200" s="23">
        <v>31384001</v>
      </c>
      <c r="J1200" s="23">
        <v>0</v>
      </c>
      <c r="K1200" s="22" t="s">
        <v>1890</v>
      </c>
      <c r="L1200" s="22" t="s">
        <v>1891</v>
      </c>
      <c r="M1200" s="22" t="s">
        <v>1932</v>
      </c>
      <c r="N1200" s="22"/>
      <c r="O1200" s="22"/>
      <c r="P1200" s="22" t="s">
        <v>558</v>
      </c>
      <c r="S1200" s="32" t="s">
        <v>3141</v>
      </c>
      <c r="T1200" s="8">
        <f t="shared" si="30"/>
        <v>6</v>
      </c>
      <c r="U1200">
        <v>642</v>
      </c>
      <c r="W1200" t="s">
        <v>369</v>
      </c>
    </row>
    <row r="1201" spans="1:23" hidden="1" x14ac:dyDescent="0.25">
      <c r="A1201" s="21">
        <v>45454</v>
      </c>
      <c r="B1201" s="21">
        <v>45454</v>
      </c>
      <c r="C1201" s="22" t="s">
        <v>2211</v>
      </c>
      <c r="D1201" s="22" t="s">
        <v>2212</v>
      </c>
      <c r="E1201" s="22" t="s">
        <v>1145</v>
      </c>
      <c r="F1201" s="22" t="s">
        <v>748</v>
      </c>
      <c r="G1201" s="23">
        <v>666667</v>
      </c>
      <c r="H1201" s="23">
        <v>0</v>
      </c>
      <c r="I1201" s="23">
        <v>32050668</v>
      </c>
      <c r="J1201" s="23">
        <v>0</v>
      </c>
      <c r="K1201" s="22" t="s">
        <v>2213</v>
      </c>
      <c r="L1201" s="22" t="s">
        <v>2214</v>
      </c>
      <c r="M1201" s="22" t="s">
        <v>1932</v>
      </c>
      <c r="N1201" s="22"/>
      <c r="O1201" s="22"/>
      <c r="P1201" s="22" t="s">
        <v>558</v>
      </c>
      <c r="S1201" s="32" t="s">
        <v>3141</v>
      </c>
      <c r="T1201" s="8">
        <f t="shared" si="30"/>
        <v>6</v>
      </c>
      <c r="U1201">
        <v>642</v>
      </c>
      <c r="W1201" t="s">
        <v>369</v>
      </c>
    </row>
    <row r="1202" spans="1:23" hidden="1" x14ac:dyDescent="0.25">
      <c r="A1202" s="21">
        <v>45454</v>
      </c>
      <c r="B1202" s="21">
        <v>45454</v>
      </c>
      <c r="C1202" s="22" t="s">
        <v>2215</v>
      </c>
      <c r="D1202" s="22" t="s">
        <v>2216</v>
      </c>
      <c r="E1202" s="22" t="s">
        <v>1145</v>
      </c>
      <c r="F1202" s="22" t="s">
        <v>549</v>
      </c>
      <c r="G1202" s="23">
        <v>434259</v>
      </c>
      <c r="H1202" s="23">
        <v>0</v>
      </c>
      <c r="I1202" s="23">
        <v>32484927</v>
      </c>
      <c r="J1202" s="23">
        <v>0</v>
      </c>
      <c r="K1202" s="22"/>
      <c r="L1202" s="22"/>
      <c r="M1202" s="22" t="s">
        <v>1937</v>
      </c>
      <c r="N1202" s="22"/>
      <c r="O1202" s="22"/>
      <c r="P1202" s="22" t="s">
        <v>529</v>
      </c>
      <c r="S1202" s="32" t="s">
        <v>3119</v>
      </c>
      <c r="T1202" s="8">
        <f t="shared" si="30"/>
        <v>6</v>
      </c>
      <c r="U1202">
        <v>642</v>
      </c>
      <c r="W1202" t="s">
        <v>369</v>
      </c>
    </row>
    <row r="1203" spans="1:23" hidden="1" x14ac:dyDescent="0.25">
      <c r="A1203" s="21">
        <v>45454</v>
      </c>
      <c r="B1203" s="21">
        <v>45454</v>
      </c>
      <c r="C1203" s="22" t="s">
        <v>2215</v>
      </c>
      <c r="D1203" s="22" t="s">
        <v>2217</v>
      </c>
      <c r="E1203" s="22" t="s">
        <v>1145</v>
      </c>
      <c r="F1203" s="22" t="s">
        <v>549</v>
      </c>
      <c r="G1203" s="23">
        <v>279810</v>
      </c>
      <c r="H1203" s="23">
        <v>0</v>
      </c>
      <c r="I1203" s="23">
        <v>32764737</v>
      </c>
      <c r="J1203" s="23">
        <v>0</v>
      </c>
      <c r="K1203" s="22"/>
      <c r="L1203" s="22"/>
      <c r="M1203" s="22" t="s">
        <v>1937</v>
      </c>
      <c r="N1203" s="22"/>
      <c r="O1203" s="22"/>
      <c r="P1203" s="22" t="s">
        <v>529</v>
      </c>
      <c r="S1203" s="32" t="s">
        <v>3119</v>
      </c>
      <c r="T1203" s="8">
        <f t="shared" si="30"/>
        <v>6</v>
      </c>
      <c r="U1203">
        <v>642</v>
      </c>
      <c r="W1203" t="s">
        <v>369</v>
      </c>
    </row>
    <row r="1204" spans="1:23" hidden="1" x14ac:dyDescent="0.25">
      <c r="A1204" s="21">
        <v>45454</v>
      </c>
      <c r="B1204" s="21">
        <v>45454</v>
      </c>
      <c r="C1204" s="22" t="s">
        <v>2215</v>
      </c>
      <c r="D1204" s="22" t="s">
        <v>1864</v>
      </c>
      <c r="E1204" s="22" t="s">
        <v>1145</v>
      </c>
      <c r="F1204" s="22" t="s">
        <v>549</v>
      </c>
      <c r="G1204" s="23">
        <v>2258000</v>
      </c>
      <c r="H1204" s="23">
        <v>0</v>
      </c>
      <c r="I1204" s="23">
        <v>35022737</v>
      </c>
      <c r="J1204" s="23">
        <v>0</v>
      </c>
      <c r="K1204" s="22"/>
      <c r="L1204" s="22"/>
      <c r="M1204" s="22" t="s">
        <v>1937</v>
      </c>
      <c r="N1204" s="22"/>
      <c r="O1204" s="22"/>
      <c r="P1204" s="22" t="s">
        <v>529</v>
      </c>
      <c r="S1204" s="32" t="s">
        <v>3119</v>
      </c>
      <c r="T1204" s="8">
        <f t="shared" si="30"/>
        <v>6</v>
      </c>
      <c r="U1204">
        <v>642</v>
      </c>
      <c r="W1204" t="s">
        <v>369</v>
      </c>
    </row>
    <row r="1205" spans="1:23" hidden="1" x14ac:dyDescent="0.25">
      <c r="A1205" s="21">
        <v>45454</v>
      </c>
      <c r="B1205" s="21">
        <v>45454</v>
      </c>
      <c r="C1205" s="22" t="s">
        <v>2218</v>
      </c>
      <c r="D1205" s="22" t="s">
        <v>2219</v>
      </c>
      <c r="E1205" s="22" t="s">
        <v>1145</v>
      </c>
      <c r="F1205" s="22" t="s">
        <v>514</v>
      </c>
      <c r="G1205" s="23">
        <v>594000</v>
      </c>
      <c r="H1205" s="23">
        <v>0</v>
      </c>
      <c r="I1205" s="23">
        <v>35616737</v>
      </c>
      <c r="J1205" s="23">
        <v>0</v>
      </c>
      <c r="K1205" s="22"/>
      <c r="L1205" s="22"/>
      <c r="M1205" s="22" t="s">
        <v>1216</v>
      </c>
      <c r="N1205" s="22"/>
      <c r="O1205" s="22"/>
      <c r="P1205" s="22"/>
      <c r="S1205" s="32" t="s">
        <v>3126</v>
      </c>
      <c r="T1205" s="8">
        <f t="shared" si="30"/>
        <v>6</v>
      </c>
      <c r="U1205">
        <v>642</v>
      </c>
      <c r="W1205" t="s">
        <v>369</v>
      </c>
    </row>
    <row r="1206" spans="1:23" hidden="1" x14ac:dyDescent="0.25">
      <c r="A1206" s="21">
        <v>45454</v>
      </c>
      <c r="B1206" s="21">
        <v>45454</v>
      </c>
      <c r="C1206" s="22" t="s">
        <v>2220</v>
      </c>
      <c r="D1206" s="22" t="s">
        <v>2221</v>
      </c>
      <c r="E1206" s="22" t="s">
        <v>1145</v>
      </c>
      <c r="F1206" s="22" t="s">
        <v>1183</v>
      </c>
      <c r="G1206" s="23">
        <v>420000</v>
      </c>
      <c r="H1206" s="23">
        <v>0</v>
      </c>
      <c r="I1206" s="23">
        <v>36036737</v>
      </c>
      <c r="J1206" s="23">
        <v>0</v>
      </c>
      <c r="K1206" s="22" t="s">
        <v>1548</v>
      </c>
      <c r="L1206" s="22" t="s">
        <v>1549</v>
      </c>
      <c r="M1206" s="22" t="s">
        <v>1216</v>
      </c>
      <c r="N1206" s="22"/>
      <c r="O1206" s="22"/>
      <c r="P1206" s="22"/>
      <c r="S1206" s="32" t="s">
        <v>3126</v>
      </c>
      <c r="T1206" s="8">
        <f t="shared" si="30"/>
        <v>6</v>
      </c>
      <c r="U1206">
        <v>642</v>
      </c>
      <c r="W1206" t="s">
        <v>369</v>
      </c>
    </row>
    <row r="1207" spans="1:23" hidden="1" x14ac:dyDescent="0.25">
      <c r="A1207" s="21">
        <v>45454</v>
      </c>
      <c r="B1207" s="21">
        <v>45454</v>
      </c>
      <c r="C1207" s="22" t="s">
        <v>2222</v>
      </c>
      <c r="D1207" s="22" t="s">
        <v>2223</v>
      </c>
      <c r="E1207" s="22" t="s">
        <v>1145</v>
      </c>
      <c r="F1207" s="22" t="s">
        <v>1183</v>
      </c>
      <c r="G1207" s="23">
        <v>182000</v>
      </c>
      <c r="H1207" s="23">
        <v>0</v>
      </c>
      <c r="I1207" s="23">
        <v>36218737</v>
      </c>
      <c r="J1207" s="23">
        <v>0</v>
      </c>
      <c r="K1207" s="22" t="s">
        <v>884</v>
      </c>
      <c r="L1207" s="22" t="s">
        <v>885</v>
      </c>
      <c r="M1207" s="22" t="s">
        <v>1216</v>
      </c>
      <c r="N1207" s="22"/>
      <c r="O1207" s="22"/>
      <c r="P1207" s="22" t="s">
        <v>824</v>
      </c>
      <c r="S1207" s="32" t="s">
        <v>3126</v>
      </c>
      <c r="T1207" s="8">
        <f t="shared" si="30"/>
        <v>6</v>
      </c>
      <c r="U1207">
        <v>642</v>
      </c>
      <c r="W1207" t="s">
        <v>369</v>
      </c>
    </row>
    <row r="1208" spans="1:23" hidden="1" x14ac:dyDescent="0.25">
      <c r="A1208" s="21">
        <v>45454</v>
      </c>
      <c r="B1208" s="21">
        <v>45454</v>
      </c>
      <c r="C1208" s="22" t="s">
        <v>2224</v>
      </c>
      <c r="D1208" s="22" t="s">
        <v>2225</v>
      </c>
      <c r="E1208" s="22" t="s">
        <v>1145</v>
      </c>
      <c r="F1208" s="22" t="s">
        <v>1183</v>
      </c>
      <c r="G1208" s="23">
        <v>165000</v>
      </c>
      <c r="H1208" s="23">
        <v>0</v>
      </c>
      <c r="I1208" s="23">
        <v>36383737</v>
      </c>
      <c r="J1208" s="23">
        <v>0</v>
      </c>
      <c r="K1208" s="22" t="s">
        <v>2226</v>
      </c>
      <c r="L1208" s="22" t="s">
        <v>2227</v>
      </c>
      <c r="M1208" s="22" t="s">
        <v>1216</v>
      </c>
      <c r="N1208" s="22"/>
      <c r="O1208" s="22"/>
      <c r="P1208" s="22" t="s">
        <v>824</v>
      </c>
      <c r="S1208" s="32" t="s">
        <v>3126</v>
      </c>
      <c r="T1208" s="8">
        <f t="shared" si="30"/>
        <v>6</v>
      </c>
      <c r="U1208">
        <v>642</v>
      </c>
      <c r="W1208" t="s">
        <v>369</v>
      </c>
    </row>
    <row r="1209" spans="1:23" hidden="1" x14ac:dyDescent="0.25">
      <c r="A1209" s="21">
        <v>45455</v>
      </c>
      <c r="B1209" s="21">
        <v>45455</v>
      </c>
      <c r="C1209" s="22" t="s">
        <v>2228</v>
      </c>
      <c r="D1209" s="22" t="s">
        <v>2229</v>
      </c>
      <c r="E1209" s="22" t="s">
        <v>1145</v>
      </c>
      <c r="F1209" s="22" t="s">
        <v>532</v>
      </c>
      <c r="G1209" s="23">
        <v>30000</v>
      </c>
      <c r="H1209" s="23">
        <v>0</v>
      </c>
      <c r="I1209" s="23">
        <v>36413737</v>
      </c>
      <c r="J1209" s="23">
        <v>0</v>
      </c>
      <c r="K1209" s="22" t="s">
        <v>1163</v>
      </c>
      <c r="L1209" s="22" t="s">
        <v>1164</v>
      </c>
      <c r="M1209" s="22" t="s">
        <v>1159</v>
      </c>
      <c r="N1209" s="22"/>
      <c r="O1209" s="22"/>
      <c r="P1209" s="22" t="s">
        <v>809</v>
      </c>
      <c r="S1209" s="32" t="s">
        <v>3126</v>
      </c>
      <c r="T1209" s="8">
        <f t="shared" si="30"/>
        <v>6</v>
      </c>
      <c r="U1209">
        <v>642</v>
      </c>
      <c r="W1209" t="s">
        <v>369</v>
      </c>
    </row>
    <row r="1210" spans="1:23" hidden="1" x14ac:dyDescent="0.25">
      <c r="A1210" s="21">
        <v>45455</v>
      </c>
      <c r="B1210" s="21">
        <v>45455</v>
      </c>
      <c r="C1210" s="22" t="s">
        <v>2228</v>
      </c>
      <c r="D1210" s="22" t="s">
        <v>2229</v>
      </c>
      <c r="E1210" s="22" t="s">
        <v>1145</v>
      </c>
      <c r="F1210" s="22" t="s">
        <v>532</v>
      </c>
      <c r="G1210" s="23">
        <v>30000</v>
      </c>
      <c r="H1210" s="23">
        <v>0</v>
      </c>
      <c r="I1210" s="23">
        <v>36443737</v>
      </c>
      <c r="J1210" s="23">
        <v>0</v>
      </c>
      <c r="K1210" s="22" t="s">
        <v>1163</v>
      </c>
      <c r="L1210" s="22" t="s">
        <v>1164</v>
      </c>
      <c r="M1210" s="22" t="s">
        <v>1159</v>
      </c>
      <c r="N1210" s="22"/>
      <c r="O1210" s="22"/>
      <c r="P1210" s="22" t="s">
        <v>809</v>
      </c>
      <c r="S1210" s="32" t="s">
        <v>3126</v>
      </c>
      <c r="T1210" s="8">
        <f t="shared" si="30"/>
        <v>6</v>
      </c>
      <c r="U1210">
        <v>642</v>
      </c>
      <c r="W1210" t="s">
        <v>369</v>
      </c>
    </row>
    <row r="1211" spans="1:23" hidden="1" x14ac:dyDescent="0.25">
      <c r="A1211" s="21">
        <v>45455</v>
      </c>
      <c r="B1211" s="21">
        <v>45455</v>
      </c>
      <c r="C1211" s="22" t="s">
        <v>2228</v>
      </c>
      <c r="D1211" s="22" t="s">
        <v>2229</v>
      </c>
      <c r="E1211" s="22" t="s">
        <v>1145</v>
      </c>
      <c r="F1211" s="22" t="s">
        <v>532</v>
      </c>
      <c r="G1211" s="23">
        <v>30000</v>
      </c>
      <c r="H1211" s="23">
        <v>0</v>
      </c>
      <c r="I1211" s="23">
        <v>36473737</v>
      </c>
      <c r="J1211" s="23">
        <v>0</v>
      </c>
      <c r="K1211" s="22" t="s">
        <v>1163</v>
      </c>
      <c r="L1211" s="22" t="s">
        <v>1164</v>
      </c>
      <c r="M1211" s="22" t="s">
        <v>1159</v>
      </c>
      <c r="N1211" s="22"/>
      <c r="O1211" s="22"/>
      <c r="P1211" s="22" t="s">
        <v>809</v>
      </c>
      <c r="S1211" s="32" t="s">
        <v>3126</v>
      </c>
      <c r="T1211" s="8">
        <f t="shared" si="30"/>
        <v>6</v>
      </c>
      <c r="U1211">
        <v>642</v>
      </c>
      <c r="W1211" t="s">
        <v>369</v>
      </c>
    </row>
    <row r="1212" spans="1:23" hidden="1" x14ac:dyDescent="0.25">
      <c r="A1212" s="21">
        <v>45455</v>
      </c>
      <c r="B1212" s="21">
        <v>45455</v>
      </c>
      <c r="C1212" s="22" t="s">
        <v>2228</v>
      </c>
      <c r="D1212" s="22" t="s">
        <v>2229</v>
      </c>
      <c r="E1212" s="22" t="s">
        <v>1145</v>
      </c>
      <c r="F1212" s="22" t="s">
        <v>532</v>
      </c>
      <c r="G1212" s="23">
        <v>30000</v>
      </c>
      <c r="H1212" s="23">
        <v>0</v>
      </c>
      <c r="I1212" s="23">
        <v>36503737</v>
      </c>
      <c r="J1212" s="23">
        <v>0</v>
      </c>
      <c r="K1212" s="22" t="s">
        <v>1163</v>
      </c>
      <c r="L1212" s="22" t="s">
        <v>1164</v>
      </c>
      <c r="M1212" s="22" t="s">
        <v>1159</v>
      </c>
      <c r="N1212" s="22"/>
      <c r="O1212" s="22"/>
      <c r="P1212" s="22" t="s">
        <v>809</v>
      </c>
      <c r="S1212" s="32" t="s">
        <v>3126</v>
      </c>
      <c r="T1212" s="8">
        <f t="shared" si="30"/>
        <v>6</v>
      </c>
      <c r="U1212">
        <v>642</v>
      </c>
      <c r="W1212" t="s">
        <v>369</v>
      </c>
    </row>
    <row r="1213" spans="1:23" hidden="1" x14ac:dyDescent="0.25">
      <c r="A1213" s="21">
        <v>45455</v>
      </c>
      <c r="B1213" s="21">
        <v>45455</v>
      </c>
      <c r="C1213" s="22" t="s">
        <v>2228</v>
      </c>
      <c r="D1213" s="22" t="s">
        <v>2229</v>
      </c>
      <c r="E1213" s="22" t="s">
        <v>1145</v>
      </c>
      <c r="F1213" s="22" t="s">
        <v>532</v>
      </c>
      <c r="G1213" s="23">
        <v>30000</v>
      </c>
      <c r="H1213" s="23">
        <v>0</v>
      </c>
      <c r="I1213" s="23">
        <v>36533737</v>
      </c>
      <c r="J1213" s="23">
        <v>0</v>
      </c>
      <c r="K1213" s="22" t="s">
        <v>1163</v>
      </c>
      <c r="L1213" s="22" t="s">
        <v>1164</v>
      </c>
      <c r="M1213" s="22" t="s">
        <v>1159</v>
      </c>
      <c r="N1213" s="22"/>
      <c r="O1213" s="22"/>
      <c r="P1213" s="22" t="s">
        <v>809</v>
      </c>
      <c r="S1213" s="32" t="s">
        <v>3126</v>
      </c>
      <c r="T1213" s="8">
        <f t="shared" si="30"/>
        <v>6</v>
      </c>
      <c r="U1213">
        <v>642</v>
      </c>
      <c r="W1213" t="s">
        <v>369</v>
      </c>
    </row>
    <row r="1214" spans="1:23" hidden="1" x14ac:dyDescent="0.25">
      <c r="A1214" s="21">
        <v>45455</v>
      </c>
      <c r="B1214" s="21">
        <v>45455</v>
      </c>
      <c r="C1214" s="22" t="s">
        <v>2228</v>
      </c>
      <c r="D1214" s="22" t="s">
        <v>2229</v>
      </c>
      <c r="E1214" s="22" t="s">
        <v>1145</v>
      </c>
      <c r="F1214" s="22" t="s">
        <v>532</v>
      </c>
      <c r="G1214" s="23">
        <v>30000</v>
      </c>
      <c r="H1214" s="23">
        <v>0</v>
      </c>
      <c r="I1214" s="23">
        <v>36563737</v>
      </c>
      <c r="J1214" s="23">
        <v>0</v>
      </c>
      <c r="K1214" s="22" t="s">
        <v>1163</v>
      </c>
      <c r="L1214" s="22" t="s">
        <v>1164</v>
      </c>
      <c r="M1214" s="22" t="s">
        <v>1159</v>
      </c>
      <c r="N1214" s="22"/>
      <c r="O1214" s="22"/>
      <c r="P1214" s="22" t="s">
        <v>809</v>
      </c>
      <c r="S1214" s="32" t="s">
        <v>3126</v>
      </c>
      <c r="T1214" s="8">
        <f t="shared" si="30"/>
        <v>6</v>
      </c>
      <c r="U1214">
        <v>642</v>
      </c>
      <c r="W1214" t="s">
        <v>369</v>
      </c>
    </row>
    <row r="1215" spans="1:23" hidden="1" x14ac:dyDescent="0.25">
      <c r="A1215" s="21">
        <v>45455</v>
      </c>
      <c r="B1215" s="21">
        <v>45455</v>
      </c>
      <c r="C1215" s="22" t="s">
        <v>2228</v>
      </c>
      <c r="D1215" s="22" t="s">
        <v>2229</v>
      </c>
      <c r="E1215" s="22" t="s">
        <v>1145</v>
      </c>
      <c r="F1215" s="22" t="s">
        <v>532</v>
      </c>
      <c r="G1215" s="23">
        <v>30000</v>
      </c>
      <c r="H1215" s="23">
        <v>0</v>
      </c>
      <c r="I1215" s="23">
        <v>36593737</v>
      </c>
      <c r="J1215" s="23">
        <v>0</v>
      </c>
      <c r="K1215" s="22" t="s">
        <v>1163</v>
      </c>
      <c r="L1215" s="22" t="s">
        <v>1164</v>
      </c>
      <c r="M1215" s="22" t="s">
        <v>1159</v>
      </c>
      <c r="N1215" s="22"/>
      <c r="O1215" s="22"/>
      <c r="P1215" s="22" t="s">
        <v>809</v>
      </c>
      <c r="S1215" s="32" t="s">
        <v>3126</v>
      </c>
      <c r="T1215" s="8">
        <f t="shared" si="30"/>
        <v>6</v>
      </c>
      <c r="U1215">
        <v>642</v>
      </c>
      <c r="W1215" t="s">
        <v>369</v>
      </c>
    </row>
    <row r="1216" spans="1:23" hidden="1" x14ac:dyDescent="0.25">
      <c r="A1216" s="21">
        <v>45455</v>
      </c>
      <c r="B1216" s="21">
        <v>45455</v>
      </c>
      <c r="C1216" s="22" t="s">
        <v>2228</v>
      </c>
      <c r="D1216" s="22" t="s">
        <v>2229</v>
      </c>
      <c r="E1216" s="22" t="s">
        <v>1145</v>
      </c>
      <c r="F1216" s="22" t="s">
        <v>532</v>
      </c>
      <c r="G1216" s="23">
        <v>30000</v>
      </c>
      <c r="H1216" s="23">
        <v>0</v>
      </c>
      <c r="I1216" s="23">
        <v>36623737</v>
      </c>
      <c r="J1216" s="23">
        <v>0</v>
      </c>
      <c r="K1216" s="22" t="s">
        <v>1163</v>
      </c>
      <c r="L1216" s="22" t="s">
        <v>1164</v>
      </c>
      <c r="M1216" s="22" t="s">
        <v>1159</v>
      </c>
      <c r="N1216" s="22"/>
      <c r="O1216" s="22"/>
      <c r="P1216" s="22" t="s">
        <v>809</v>
      </c>
      <c r="S1216" s="32" t="s">
        <v>3126</v>
      </c>
      <c r="T1216" s="8">
        <f t="shared" si="30"/>
        <v>6</v>
      </c>
      <c r="U1216">
        <v>642</v>
      </c>
      <c r="W1216" t="s">
        <v>369</v>
      </c>
    </row>
    <row r="1217" spans="1:23" hidden="1" x14ac:dyDescent="0.25">
      <c r="A1217" s="21">
        <v>45455</v>
      </c>
      <c r="B1217" s="21">
        <v>45455</v>
      </c>
      <c r="C1217" s="22" t="s">
        <v>2228</v>
      </c>
      <c r="D1217" s="22" t="s">
        <v>2229</v>
      </c>
      <c r="E1217" s="22" t="s">
        <v>1145</v>
      </c>
      <c r="F1217" s="22" t="s">
        <v>532</v>
      </c>
      <c r="G1217" s="23">
        <v>30000</v>
      </c>
      <c r="H1217" s="23">
        <v>0</v>
      </c>
      <c r="I1217" s="23">
        <v>36653737</v>
      </c>
      <c r="J1217" s="23">
        <v>0</v>
      </c>
      <c r="K1217" s="22" t="s">
        <v>1163</v>
      </c>
      <c r="L1217" s="22" t="s">
        <v>1164</v>
      </c>
      <c r="M1217" s="22" t="s">
        <v>1159</v>
      </c>
      <c r="N1217" s="22"/>
      <c r="O1217" s="22"/>
      <c r="P1217" s="22" t="s">
        <v>809</v>
      </c>
      <c r="S1217" s="32" t="s">
        <v>3126</v>
      </c>
      <c r="T1217" s="8">
        <f t="shared" si="30"/>
        <v>6</v>
      </c>
      <c r="U1217">
        <v>642</v>
      </c>
      <c r="W1217" t="s">
        <v>369</v>
      </c>
    </row>
    <row r="1218" spans="1:23" hidden="1" x14ac:dyDescent="0.25">
      <c r="A1218" s="21">
        <v>45455</v>
      </c>
      <c r="B1218" s="21">
        <v>45455</v>
      </c>
      <c r="C1218" s="22" t="s">
        <v>2228</v>
      </c>
      <c r="D1218" s="22" t="s">
        <v>2229</v>
      </c>
      <c r="E1218" s="22" t="s">
        <v>1145</v>
      </c>
      <c r="F1218" s="22" t="s">
        <v>532</v>
      </c>
      <c r="G1218" s="23">
        <v>30000</v>
      </c>
      <c r="H1218" s="23">
        <v>0</v>
      </c>
      <c r="I1218" s="23">
        <v>36683737</v>
      </c>
      <c r="J1218" s="23">
        <v>0</v>
      </c>
      <c r="K1218" s="22" t="s">
        <v>1163</v>
      </c>
      <c r="L1218" s="22" t="s">
        <v>1164</v>
      </c>
      <c r="M1218" s="22" t="s">
        <v>1159</v>
      </c>
      <c r="N1218" s="22"/>
      <c r="O1218" s="22"/>
      <c r="P1218" s="22" t="s">
        <v>809</v>
      </c>
      <c r="S1218" s="32" t="s">
        <v>3126</v>
      </c>
      <c r="T1218" s="8">
        <f t="shared" si="30"/>
        <v>6</v>
      </c>
      <c r="U1218">
        <v>642</v>
      </c>
      <c r="W1218" t="s">
        <v>369</v>
      </c>
    </row>
    <row r="1219" spans="1:23" hidden="1" x14ac:dyDescent="0.25">
      <c r="A1219" s="21">
        <v>45455</v>
      </c>
      <c r="B1219" s="21">
        <v>45455</v>
      </c>
      <c r="C1219" s="22" t="s">
        <v>2228</v>
      </c>
      <c r="D1219" s="22" t="s">
        <v>2229</v>
      </c>
      <c r="E1219" s="22" t="s">
        <v>1145</v>
      </c>
      <c r="F1219" s="22" t="s">
        <v>532</v>
      </c>
      <c r="G1219" s="23">
        <v>30000</v>
      </c>
      <c r="H1219" s="23">
        <v>0</v>
      </c>
      <c r="I1219" s="23">
        <v>36713737</v>
      </c>
      <c r="J1219" s="23">
        <v>0</v>
      </c>
      <c r="K1219" s="22" t="s">
        <v>1163</v>
      </c>
      <c r="L1219" s="22" t="s">
        <v>1164</v>
      </c>
      <c r="M1219" s="22" t="s">
        <v>1159</v>
      </c>
      <c r="N1219" s="22"/>
      <c r="O1219" s="22"/>
      <c r="P1219" s="22" t="s">
        <v>809</v>
      </c>
      <c r="S1219" s="32" t="s">
        <v>3126</v>
      </c>
      <c r="T1219" s="8">
        <f t="shared" si="30"/>
        <v>6</v>
      </c>
      <c r="U1219">
        <v>642</v>
      </c>
      <c r="W1219" t="s">
        <v>369</v>
      </c>
    </row>
    <row r="1220" spans="1:23" hidden="1" x14ac:dyDescent="0.25">
      <c r="A1220" s="21">
        <v>45455</v>
      </c>
      <c r="B1220" s="21">
        <v>45455</v>
      </c>
      <c r="C1220" s="22" t="s">
        <v>2228</v>
      </c>
      <c r="D1220" s="22" t="s">
        <v>2229</v>
      </c>
      <c r="E1220" s="22" t="s">
        <v>1145</v>
      </c>
      <c r="F1220" s="22" t="s">
        <v>532</v>
      </c>
      <c r="G1220" s="23">
        <v>30000</v>
      </c>
      <c r="H1220" s="23">
        <v>0</v>
      </c>
      <c r="I1220" s="23">
        <v>36743737</v>
      </c>
      <c r="J1220" s="23">
        <v>0</v>
      </c>
      <c r="K1220" s="22" t="s">
        <v>1163</v>
      </c>
      <c r="L1220" s="22" t="s">
        <v>1164</v>
      </c>
      <c r="M1220" s="22" t="s">
        <v>1159</v>
      </c>
      <c r="N1220" s="22"/>
      <c r="O1220" s="22"/>
      <c r="P1220" s="22" t="s">
        <v>809</v>
      </c>
      <c r="S1220" s="32" t="s">
        <v>3126</v>
      </c>
      <c r="T1220" s="8">
        <f t="shared" si="30"/>
        <v>6</v>
      </c>
      <c r="U1220">
        <v>642</v>
      </c>
      <c r="W1220" t="s">
        <v>369</v>
      </c>
    </row>
    <row r="1221" spans="1:23" hidden="1" x14ac:dyDescent="0.25">
      <c r="A1221" s="21">
        <v>45455</v>
      </c>
      <c r="B1221" s="21">
        <v>45455</v>
      </c>
      <c r="C1221" s="22" t="s">
        <v>2228</v>
      </c>
      <c r="D1221" s="22" t="s">
        <v>2229</v>
      </c>
      <c r="E1221" s="22" t="s">
        <v>1145</v>
      </c>
      <c r="F1221" s="22" t="s">
        <v>532</v>
      </c>
      <c r="G1221" s="23">
        <v>30000</v>
      </c>
      <c r="H1221" s="23">
        <v>0</v>
      </c>
      <c r="I1221" s="23">
        <v>36773737</v>
      </c>
      <c r="J1221" s="23">
        <v>0</v>
      </c>
      <c r="K1221" s="22" t="s">
        <v>1163</v>
      </c>
      <c r="L1221" s="22" t="s">
        <v>1164</v>
      </c>
      <c r="M1221" s="22" t="s">
        <v>1159</v>
      </c>
      <c r="N1221" s="22"/>
      <c r="O1221" s="22"/>
      <c r="P1221" s="22" t="s">
        <v>809</v>
      </c>
      <c r="S1221" s="32" t="s">
        <v>3126</v>
      </c>
      <c r="T1221" s="8">
        <f t="shared" ref="T1221:T1284" si="31">+MONTH(A1221)</f>
        <v>6</v>
      </c>
      <c r="U1221">
        <v>642</v>
      </c>
      <c r="W1221" t="s">
        <v>369</v>
      </c>
    </row>
    <row r="1222" spans="1:23" hidden="1" x14ac:dyDescent="0.25">
      <c r="A1222" s="21">
        <v>45455</v>
      </c>
      <c r="B1222" s="21">
        <v>45455</v>
      </c>
      <c r="C1222" s="22" t="s">
        <v>2228</v>
      </c>
      <c r="D1222" s="22" t="s">
        <v>2229</v>
      </c>
      <c r="E1222" s="22" t="s">
        <v>1145</v>
      </c>
      <c r="F1222" s="22" t="s">
        <v>532</v>
      </c>
      <c r="G1222" s="23">
        <v>30000</v>
      </c>
      <c r="H1222" s="23">
        <v>0</v>
      </c>
      <c r="I1222" s="23">
        <v>36803737</v>
      </c>
      <c r="J1222" s="23">
        <v>0</v>
      </c>
      <c r="K1222" s="22" t="s">
        <v>1163</v>
      </c>
      <c r="L1222" s="22" t="s">
        <v>1164</v>
      </c>
      <c r="M1222" s="22" t="s">
        <v>1159</v>
      </c>
      <c r="N1222" s="22"/>
      <c r="O1222" s="22"/>
      <c r="P1222" s="22" t="s">
        <v>809</v>
      </c>
      <c r="S1222" s="32" t="s">
        <v>3126</v>
      </c>
      <c r="T1222" s="8">
        <f t="shared" si="31"/>
        <v>6</v>
      </c>
      <c r="U1222">
        <v>642</v>
      </c>
      <c r="W1222" t="s">
        <v>369</v>
      </c>
    </row>
    <row r="1223" spans="1:23" hidden="1" x14ac:dyDescent="0.25">
      <c r="A1223" s="21">
        <v>45455</v>
      </c>
      <c r="B1223" s="21">
        <v>45455</v>
      </c>
      <c r="C1223" s="22" t="s">
        <v>2228</v>
      </c>
      <c r="D1223" s="22" t="s">
        <v>2229</v>
      </c>
      <c r="E1223" s="22" t="s">
        <v>1145</v>
      </c>
      <c r="F1223" s="22" t="s">
        <v>532</v>
      </c>
      <c r="G1223" s="23">
        <v>30000</v>
      </c>
      <c r="H1223" s="23">
        <v>0</v>
      </c>
      <c r="I1223" s="23">
        <v>36833737</v>
      </c>
      <c r="J1223" s="23">
        <v>0</v>
      </c>
      <c r="K1223" s="22" t="s">
        <v>1163</v>
      </c>
      <c r="L1223" s="22" t="s">
        <v>1164</v>
      </c>
      <c r="M1223" s="22" t="s">
        <v>1159</v>
      </c>
      <c r="N1223" s="22"/>
      <c r="O1223" s="22"/>
      <c r="P1223" s="22" t="s">
        <v>809</v>
      </c>
      <c r="S1223" s="32" t="s">
        <v>3126</v>
      </c>
      <c r="T1223" s="8">
        <f t="shared" si="31"/>
        <v>6</v>
      </c>
      <c r="U1223">
        <v>642</v>
      </c>
      <c r="W1223" t="s">
        <v>369</v>
      </c>
    </row>
    <row r="1224" spans="1:23" hidden="1" x14ac:dyDescent="0.25">
      <c r="A1224" s="21">
        <v>45455</v>
      </c>
      <c r="B1224" s="21">
        <v>45455</v>
      </c>
      <c r="C1224" s="22" t="s">
        <v>2228</v>
      </c>
      <c r="D1224" s="22" t="s">
        <v>2229</v>
      </c>
      <c r="E1224" s="22" t="s">
        <v>1145</v>
      </c>
      <c r="F1224" s="22" t="s">
        <v>532</v>
      </c>
      <c r="G1224" s="23">
        <v>30000</v>
      </c>
      <c r="H1224" s="23">
        <v>0</v>
      </c>
      <c r="I1224" s="23">
        <v>36863737</v>
      </c>
      <c r="J1224" s="23">
        <v>0</v>
      </c>
      <c r="K1224" s="22" t="s">
        <v>1163</v>
      </c>
      <c r="L1224" s="22" t="s">
        <v>1164</v>
      </c>
      <c r="M1224" s="22" t="s">
        <v>1159</v>
      </c>
      <c r="N1224" s="22"/>
      <c r="O1224" s="22"/>
      <c r="P1224" s="22" t="s">
        <v>809</v>
      </c>
      <c r="S1224" s="32" t="s">
        <v>3126</v>
      </c>
      <c r="T1224" s="8">
        <f t="shared" si="31"/>
        <v>6</v>
      </c>
      <c r="U1224">
        <v>642</v>
      </c>
      <c r="W1224" t="s">
        <v>369</v>
      </c>
    </row>
    <row r="1225" spans="1:23" hidden="1" x14ac:dyDescent="0.25">
      <c r="A1225" s="21">
        <v>45455</v>
      </c>
      <c r="B1225" s="21">
        <v>45455</v>
      </c>
      <c r="C1225" s="22" t="s">
        <v>2228</v>
      </c>
      <c r="D1225" s="22" t="s">
        <v>2229</v>
      </c>
      <c r="E1225" s="22" t="s">
        <v>1145</v>
      </c>
      <c r="F1225" s="22" t="s">
        <v>532</v>
      </c>
      <c r="G1225" s="23">
        <v>30000</v>
      </c>
      <c r="H1225" s="23">
        <v>0</v>
      </c>
      <c r="I1225" s="23">
        <v>36893737</v>
      </c>
      <c r="J1225" s="23">
        <v>0</v>
      </c>
      <c r="K1225" s="22" t="s">
        <v>1163</v>
      </c>
      <c r="L1225" s="22" t="s">
        <v>1164</v>
      </c>
      <c r="M1225" s="22" t="s">
        <v>1159</v>
      </c>
      <c r="N1225" s="22"/>
      <c r="O1225" s="22"/>
      <c r="P1225" s="22" t="s">
        <v>809</v>
      </c>
      <c r="S1225" s="32" t="s">
        <v>3126</v>
      </c>
      <c r="T1225" s="8">
        <f t="shared" si="31"/>
        <v>6</v>
      </c>
      <c r="U1225">
        <v>642</v>
      </c>
      <c r="W1225" t="s">
        <v>369</v>
      </c>
    </row>
    <row r="1226" spans="1:23" hidden="1" x14ac:dyDescent="0.25">
      <c r="A1226" s="21">
        <v>45455</v>
      </c>
      <c r="B1226" s="21">
        <v>45455</v>
      </c>
      <c r="C1226" s="22" t="s">
        <v>2228</v>
      </c>
      <c r="D1226" s="22" t="s">
        <v>2229</v>
      </c>
      <c r="E1226" s="22" t="s">
        <v>1145</v>
      </c>
      <c r="F1226" s="22" t="s">
        <v>532</v>
      </c>
      <c r="G1226" s="23">
        <v>30000</v>
      </c>
      <c r="H1226" s="23">
        <v>0</v>
      </c>
      <c r="I1226" s="23">
        <v>36923737</v>
      </c>
      <c r="J1226" s="23">
        <v>0</v>
      </c>
      <c r="K1226" s="22" t="s">
        <v>1163</v>
      </c>
      <c r="L1226" s="22" t="s">
        <v>1164</v>
      </c>
      <c r="M1226" s="22" t="s">
        <v>1159</v>
      </c>
      <c r="N1226" s="22"/>
      <c r="O1226" s="22"/>
      <c r="P1226" s="22" t="s">
        <v>809</v>
      </c>
      <c r="S1226" s="32" t="s">
        <v>3126</v>
      </c>
      <c r="T1226" s="8">
        <f t="shared" si="31"/>
        <v>6</v>
      </c>
      <c r="U1226">
        <v>642</v>
      </c>
      <c r="W1226" t="s">
        <v>369</v>
      </c>
    </row>
    <row r="1227" spans="1:23" hidden="1" x14ac:dyDescent="0.25">
      <c r="A1227" s="21">
        <v>45455</v>
      </c>
      <c r="B1227" s="21">
        <v>45455</v>
      </c>
      <c r="C1227" s="22" t="s">
        <v>2228</v>
      </c>
      <c r="D1227" s="22" t="s">
        <v>2229</v>
      </c>
      <c r="E1227" s="22" t="s">
        <v>1145</v>
      </c>
      <c r="F1227" s="22" t="s">
        <v>532</v>
      </c>
      <c r="G1227" s="23">
        <v>30000</v>
      </c>
      <c r="H1227" s="23">
        <v>0</v>
      </c>
      <c r="I1227" s="23">
        <v>36953737</v>
      </c>
      <c r="J1227" s="23">
        <v>0</v>
      </c>
      <c r="K1227" s="22" t="s">
        <v>1163</v>
      </c>
      <c r="L1227" s="22" t="s">
        <v>1164</v>
      </c>
      <c r="M1227" s="22" t="s">
        <v>1159</v>
      </c>
      <c r="N1227" s="22"/>
      <c r="O1227" s="22"/>
      <c r="P1227" s="22" t="s">
        <v>809</v>
      </c>
      <c r="S1227" s="32" t="s">
        <v>3126</v>
      </c>
      <c r="T1227" s="8">
        <f t="shared" si="31"/>
        <v>6</v>
      </c>
      <c r="U1227">
        <v>642</v>
      </c>
      <c r="W1227" t="s">
        <v>369</v>
      </c>
    </row>
    <row r="1228" spans="1:23" hidden="1" x14ac:dyDescent="0.25">
      <c r="A1228" s="21">
        <v>45455</v>
      </c>
      <c r="B1228" s="21">
        <v>45455</v>
      </c>
      <c r="C1228" s="22" t="s">
        <v>2228</v>
      </c>
      <c r="D1228" s="22" t="s">
        <v>2229</v>
      </c>
      <c r="E1228" s="22" t="s">
        <v>1145</v>
      </c>
      <c r="F1228" s="22" t="s">
        <v>532</v>
      </c>
      <c r="G1228" s="23">
        <v>30000</v>
      </c>
      <c r="H1228" s="23">
        <v>0</v>
      </c>
      <c r="I1228" s="23">
        <v>36983737</v>
      </c>
      <c r="J1228" s="23">
        <v>0</v>
      </c>
      <c r="K1228" s="22" t="s">
        <v>1163</v>
      </c>
      <c r="L1228" s="22" t="s">
        <v>1164</v>
      </c>
      <c r="M1228" s="22" t="s">
        <v>1159</v>
      </c>
      <c r="N1228" s="22"/>
      <c r="O1228" s="22"/>
      <c r="P1228" s="22" t="s">
        <v>809</v>
      </c>
      <c r="S1228" s="32" t="s">
        <v>3126</v>
      </c>
      <c r="T1228" s="8">
        <f t="shared" si="31"/>
        <v>6</v>
      </c>
      <c r="U1228">
        <v>642</v>
      </c>
      <c r="W1228" t="s">
        <v>369</v>
      </c>
    </row>
    <row r="1229" spans="1:23" hidden="1" x14ac:dyDescent="0.25">
      <c r="A1229" s="21">
        <v>45455</v>
      </c>
      <c r="B1229" s="21">
        <v>45455</v>
      </c>
      <c r="C1229" s="22" t="s">
        <v>2228</v>
      </c>
      <c r="D1229" s="22" t="s">
        <v>2229</v>
      </c>
      <c r="E1229" s="22" t="s">
        <v>1145</v>
      </c>
      <c r="F1229" s="22" t="s">
        <v>532</v>
      </c>
      <c r="G1229" s="23">
        <v>30000</v>
      </c>
      <c r="H1229" s="23">
        <v>0</v>
      </c>
      <c r="I1229" s="23">
        <v>37013737</v>
      </c>
      <c r="J1229" s="23">
        <v>0</v>
      </c>
      <c r="K1229" s="22" t="s">
        <v>1163</v>
      </c>
      <c r="L1229" s="22" t="s">
        <v>1164</v>
      </c>
      <c r="M1229" s="22" t="s">
        <v>1159</v>
      </c>
      <c r="N1229" s="22"/>
      <c r="O1229" s="22"/>
      <c r="P1229" s="22" t="s">
        <v>809</v>
      </c>
      <c r="S1229" s="32" t="s">
        <v>3126</v>
      </c>
      <c r="T1229" s="8">
        <f t="shared" si="31"/>
        <v>6</v>
      </c>
      <c r="U1229">
        <v>642</v>
      </c>
      <c r="W1229" t="s">
        <v>369</v>
      </c>
    </row>
    <row r="1230" spans="1:23" hidden="1" x14ac:dyDescent="0.25">
      <c r="A1230" s="21">
        <v>45455</v>
      </c>
      <c r="B1230" s="21">
        <v>45455</v>
      </c>
      <c r="C1230" s="22" t="s">
        <v>2228</v>
      </c>
      <c r="D1230" s="22" t="s">
        <v>2229</v>
      </c>
      <c r="E1230" s="22" t="s">
        <v>1145</v>
      </c>
      <c r="F1230" s="22" t="s">
        <v>532</v>
      </c>
      <c r="G1230" s="23">
        <v>45000</v>
      </c>
      <c r="H1230" s="23">
        <v>0</v>
      </c>
      <c r="I1230" s="23">
        <v>37058737</v>
      </c>
      <c r="J1230" s="23">
        <v>0</v>
      </c>
      <c r="K1230" s="22" t="s">
        <v>1163</v>
      </c>
      <c r="L1230" s="22" t="s">
        <v>1164</v>
      </c>
      <c r="M1230" s="22" t="s">
        <v>1159</v>
      </c>
      <c r="N1230" s="22"/>
      <c r="O1230" s="22"/>
      <c r="P1230" s="22" t="s">
        <v>809</v>
      </c>
      <c r="S1230" s="32" t="s">
        <v>3126</v>
      </c>
      <c r="T1230" s="8">
        <f t="shared" si="31"/>
        <v>6</v>
      </c>
      <c r="U1230">
        <v>642</v>
      </c>
      <c r="W1230" t="s">
        <v>369</v>
      </c>
    </row>
    <row r="1231" spans="1:23" hidden="1" x14ac:dyDescent="0.25">
      <c r="A1231" s="21">
        <v>45455</v>
      </c>
      <c r="B1231" s="21">
        <v>45455</v>
      </c>
      <c r="C1231" s="22" t="s">
        <v>2228</v>
      </c>
      <c r="D1231" s="22" t="s">
        <v>2229</v>
      </c>
      <c r="E1231" s="22" t="s">
        <v>1145</v>
      </c>
      <c r="F1231" s="22" t="s">
        <v>532</v>
      </c>
      <c r="G1231" s="23">
        <v>45000</v>
      </c>
      <c r="H1231" s="23">
        <v>0</v>
      </c>
      <c r="I1231" s="23">
        <v>37103737</v>
      </c>
      <c r="J1231" s="23">
        <v>0</v>
      </c>
      <c r="K1231" s="22" t="s">
        <v>1163</v>
      </c>
      <c r="L1231" s="22" t="s">
        <v>1164</v>
      </c>
      <c r="M1231" s="22" t="s">
        <v>1159</v>
      </c>
      <c r="N1231" s="22"/>
      <c r="O1231" s="22"/>
      <c r="P1231" s="22" t="s">
        <v>809</v>
      </c>
      <c r="S1231" s="32" t="s">
        <v>3126</v>
      </c>
      <c r="T1231" s="8">
        <f t="shared" si="31"/>
        <v>6</v>
      </c>
      <c r="U1231">
        <v>642</v>
      </c>
      <c r="W1231" t="s">
        <v>369</v>
      </c>
    </row>
    <row r="1232" spans="1:23" hidden="1" x14ac:dyDescent="0.25">
      <c r="A1232" s="21">
        <v>45455</v>
      </c>
      <c r="B1232" s="21">
        <v>45455</v>
      </c>
      <c r="C1232" s="22" t="s">
        <v>2230</v>
      </c>
      <c r="D1232" s="22" t="s">
        <v>2231</v>
      </c>
      <c r="E1232" s="22" t="s">
        <v>1145</v>
      </c>
      <c r="F1232" s="22" t="s">
        <v>1189</v>
      </c>
      <c r="G1232" s="23">
        <v>20000</v>
      </c>
      <c r="H1232" s="23">
        <v>0</v>
      </c>
      <c r="I1232" s="23">
        <v>37123737</v>
      </c>
      <c r="J1232" s="23">
        <v>0</v>
      </c>
      <c r="K1232" s="22" t="s">
        <v>1190</v>
      </c>
      <c r="L1232" s="22" t="s">
        <v>1191</v>
      </c>
      <c r="M1232" s="22" t="s">
        <v>1186</v>
      </c>
      <c r="N1232" s="22"/>
      <c r="O1232" s="22"/>
      <c r="P1232" s="22"/>
      <c r="S1232" s="32" t="s">
        <v>3126</v>
      </c>
      <c r="T1232" s="8">
        <f t="shared" si="31"/>
        <v>6</v>
      </c>
      <c r="U1232">
        <v>642</v>
      </c>
      <c r="W1232" t="s">
        <v>369</v>
      </c>
    </row>
    <row r="1233" spans="1:23" hidden="1" x14ac:dyDescent="0.25">
      <c r="A1233" s="21">
        <v>45455</v>
      </c>
      <c r="B1233" s="21">
        <v>45455</v>
      </c>
      <c r="C1233" s="22" t="s">
        <v>2230</v>
      </c>
      <c r="D1233" s="22" t="s">
        <v>2231</v>
      </c>
      <c r="E1233" s="22" t="s">
        <v>1145</v>
      </c>
      <c r="F1233" s="22" t="s">
        <v>1189</v>
      </c>
      <c r="G1233" s="23">
        <v>2000</v>
      </c>
      <c r="H1233" s="23">
        <v>0</v>
      </c>
      <c r="I1233" s="23">
        <v>37125737</v>
      </c>
      <c r="J1233" s="23">
        <v>0</v>
      </c>
      <c r="K1233" s="22" t="s">
        <v>1190</v>
      </c>
      <c r="L1233" s="22" t="s">
        <v>1191</v>
      </c>
      <c r="M1233" s="22" t="s">
        <v>1186</v>
      </c>
      <c r="N1233" s="22"/>
      <c r="O1233" s="22"/>
      <c r="P1233" s="22"/>
      <c r="S1233" s="32" t="s">
        <v>3126</v>
      </c>
      <c r="T1233" s="8">
        <f t="shared" si="31"/>
        <v>6</v>
      </c>
      <c r="U1233">
        <v>642</v>
      </c>
      <c r="W1233" t="s">
        <v>369</v>
      </c>
    </row>
    <row r="1234" spans="1:23" hidden="1" x14ac:dyDescent="0.25">
      <c r="A1234" s="21">
        <v>45455</v>
      </c>
      <c r="B1234" s="21">
        <v>45455</v>
      </c>
      <c r="C1234" s="22" t="s">
        <v>2232</v>
      </c>
      <c r="D1234" s="22" t="s">
        <v>2231</v>
      </c>
      <c r="E1234" s="22" t="s">
        <v>1145</v>
      </c>
      <c r="F1234" s="22" t="s">
        <v>1189</v>
      </c>
      <c r="G1234" s="23">
        <v>20000</v>
      </c>
      <c r="H1234" s="23">
        <v>0</v>
      </c>
      <c r="I1234" s="23">
        <v>37145737</v>
      </c>
      <c r="J1234" s="23">
        <v>0</v>
      </c>
      <c r="K1234" s="22" t="s">
        <v>1190</v>
      </c>
      <c r="L1234" s="22" t="s">
        <v>1191</v>
      </c>
      <c r="M1234" s="22" t="s">
        <v>1186</v>
      </c>
      <c r="N1234" s="22"/>
      <c r="O1234" s="22"/>
      <c r="P1234" s="22"/>
      <c r="S1234" s="32" t="s">
        <v>3126</v>
      </c>
      <c r="T1234" s="8">
        <f t="shared" si="31"/>
        <v>6</v>
      </c>
      <c r="U1234">
        <v>642</v>
      </c>
      <c r="W1234" t="s">
        <v>369</v>
      </c>
    </row>
    <row r="1235" spans="1:23" hidden="1" x14ac:dyDescent="0.25">
      <c r="A1235" s="21">
        <v>45455</v>
      </c>
      <c r="B1235" s="21">
        <v>45455</v>
      </c>
      <c r="C1235" s="22" t="s">
        <v>2232</v>
      </c>
      <c r="D1235" s="22" t="s">
        <v>2231</v>
      </c>
      <c r="E1235" s="22" t="s">
        <v>1145</v>
      </c>
      <c r="F1235" s="22" t="s">
        <v>1189</v>
      </c>
      <c r="G1235" s="23">
        <v>2000</v>
      </c>
      <c r="H1235" s="23">
        <v>0</v>
      </c>
      <c r="I1235" s="23">
        <v>37147737</v>
      </c>
      <c r="J1235" s="23">
        <v>0</v>
      </c>
      <c r="K1235" s="22" t="s">
        <v>1190</v>
      </c>
      <c r="L1235" s="22" t="s">
        <v>1191</v>
      </c>
      <c r="M1235" s="22" t="s">
        <v>1186</v>
      </c>
      <c r="N1235" s="22"/>
      <c r="O1235" s="22"/>
      <c r="P1235" s="22"/>
      <c r="S1235" s="32" t="s">
        <v>3126</v>
      </c>
      <c r="T1235" s="8">
        <f t="shared" si="31"/>
        <v>6</v>
      </c>
      <c r="U1235">
        <v>642</v>
      </c>
      <c r="W1235" t="s">
        <v>369</v>
      </c>
    </row>
    <row r="1236" spans="1:23" hidden="1" x14ac:dyDescent="0.25">
      <c r="A1236" s="21">
        <v>45456</v>
      </c>
      <c r="B1236" s="21">
        <v>45456</v>
      </c>
      <c r="C1236" s="22" t="s">
        <v>2233</v>
      </c>
      <c r="D1236" s="22" t="s">
        <v>2234</v>
      </c>
      <c r="E1236" s="22" t="s">
        <v>1145</v>
      </c>
      <c r="F1236" s="22" t="s">
        <v>549</v>
      </c>
      <c r="G1236" s="23">
        <v>909091</v>
      </c>
      <c r="H1236" s="23">
        <v>0</v>
      </c>
      <c r="I1236" s="23">
        <v>38056828</v>
      </c>
      <c r="J1236" s="23">
        <v>0</v>
      </c>
      <c r="K1236" s="22" t="s">
        <v>1722</v>
      </c>
      <c r="L1236" s="22" t="s">
        <v>1723</v>
      </c>
      <c r="M1236" s="22" t="s">
        <v>1243</v>
      </c>
      <c r="N1236" s="22"/>
      <c r="O1236" s="22"/>
      <c r="P1236" s="22" t="s">
        <v>1915</v>
      </c>
      <c r="S1236" s="32" t="s">
        <v>3142</v>
      </c>
      <c r="T1236" s="8">
        <f t="shared" si="31"/>
        <v>6</v>
      </c>
      <c r="U1236">
        <v>642</v>
      </c>
      <c r="W1236" t="s">
        <v>369</v>
      </c>
    </row>
    <row r="1237" spans="1:23" hidden="1" x14ac:dyDescent="0.25">
      <c r="A1237" s="21">
        <v>45456</v>
      </c>
      <c r="B1237" s="21">
        <v>45456</v>
      </c>
      <c r="C1237" s="22" t="s">
        <v>2235</v>
      </c>
      <c r="D1237" s="22" t="s">
        <v>2236</v>
      </c>
      <c r="E1237" s="22" t="s">
        <v>1145</v>
      </c>
      <c r="F1237" s="22" t="s">
        <v>1225</v>
      </c>
      <c r="G1237" s="23">
        <v>300000</v>
      </c>
      <c r="H1237" s="23">
        <v>0</v>
      </c>
      <c r="I1237" s="23">
        <v>38356828</v>
      </c>
      <c r="J1237" s="23">
        <v>0</v>
      </c>
      <c r="K1237" s="22" t="s">
        <v>704</v>
      </c>
      <c r="L1237" s="22" t="s">
        <v>705</v>
      </c>
      <c r="M1237" s="22" t="s">
        <v>535</v>
      </c>
      <c r="N1237" s="22"/>
      <c r="O1237" s="22"/>
      <c r="P1237" s="22" t="s">
        <v>815</v>
      </c>
      <c r="S1237" s="32" t="s">
        <v>3121</v>
      </c>
      <c r="T1237" s="8">
        <f t="shared" si="31"/>
        <v>6</v>
      </c>
      <c r="U1237">
        <v>642</v>
      </c>
      <c r="W1237" t="s">
        <v>369</v>
      </c>
    </row>
    <row r="1238" spans="1:23" hidden="1" x14ac:dyDescent="0.25">
      <c r="A1238" s="21">
        <v>45456</v>
      </c>
      <c r="B1238" s="21">
        <v>45456</v>
      </c>
      <c r="C1238" s="22" t="s">
        <v>2237</v>
      </c>
      <c r="D1238" s="22" t="s">
        <v>2238</v>
      </c>
      <c r="E1238" s="22" t="s">
        <v>1145</v>
      </c>
      <c r="F1238" s="22" t="s">
        <v>532</v>
      </c>
      <c r="G1238" s="23">
        <v>30000</v>
      </c>
      <c r="H1238" s="23">
        <v>0</v>
      </c>
      <c r="I1238" s="23">
        <v>38386828</v>
      </c>
      <c r="J1238" s="23">
        <v>0</v>
      </c>
      <c r="K1238" s="22" t="s">
        <v>1163</v>
      </c>
      <c r="L1238" s="22" t="s">
        <v>1164</v>
      </c>
      <c r="M1238" s="22" t="s">
        <v>1159</v>
      </c>
      <c r="N1238" s="22"/>
      <c r="O1238" s="22"/>
      <c r="P1238" s="22"/>
      <c r="S1238" s="32" t="s">
        <v>3126</v>
      </c>
      <c r="T1238" s="8">
        <f t="shared" si="31"/>
        <v>6</v>
      </c>
      <c r="U1238">
        <v>642</v>
      </c>
      <c r="W1238" t="s">
        <v>369</v>
      </c>
    </row>
    <row r="1239" spans="1:23" hidden="1" x14ac:dyDescent="0.25">
      <c r="A1239" s="21">
        <v>45457</v>
      </c>
      <c r="B1239" s="21">
        <v>45457</v>
      </c>
      <c r="C1239" s="22" t="s">
        <v>2239</v>
      </c>
      <c r="D1239" s="22" t="s">
        <v>2240</v>
      </c>
      <c r="E1239" s="22" t="s">
        <v>1145</v>
      </c>
      <c r="F1239" s="22" t="s">
        <v>748</v>
      </c>
      <c r="G1239" s="23">
        <v>2741667</v>
      </c>
      <c r="H1239" s="23">
        <v>0</v>
      </c>
      <c r="I1239" s="23">
        <v>41128495</v>
      </c>
      <c r="J1239" s="23">
        <v>0</v>
      </c>
      <c r="K1239" s="22" t="s">
        <v>2035</v>
      </c>
      <c r="L1239" s="22" t="s">
        <v>2036</v>
      </c>
      <c r="M1239" s="22" t="s">
        <v>1266</v>
      </c>
      <c r="N1239" s="22"/>
      <c r="O1239" s="22"/>
      <c r="P1239" s="22"/>
      <c r="S1239" s="32" t="s">
        <v>3140</v>
      </c>
      <c r="T1239" s="8">
        <f t="shared" si="31"/>
        <v>6</v>
      </c>
      <c r="U1239">
        <v>642</v>
      </c>
      <c r="W1239" t="s">
        <v>369</v>
      </c>
    </row>
    <row r="1240" spans="1:23" hidden="1" x14ac:dyDescent="0.25">
      <c r="A1240" s="21">
        <v>45457</v>
      </c>
      <c r="B1240" s="21">
        <v>45457</v>
      </c>
      <c r="C1240" s="22" t="s">
        <v>2241</v>
      </c>
      <c r="D1240" s="22" t="s">
        <v>2242</v>
      </c>
      <c r="E1240" s="22" t="s">
        <v>1145</v>
      </c>
      <c r="F1240" s="22" t="s">
        <v>1204</v>
      </c>
      <c r="G1240" s="23">
        <v>18000</v>
      </c>
      <c r="H1240" s="23">
        <v>0</v>
      </c>
      <c r="I1240" s="23">
        <v>41146495</v>
      </c>
      <c r="J1240" s="23">
        <v>0</v>
      </c>
      <c r="K1240" s="22" t="s">
        <v>1163</v>
      </c>
      <c r="L1240" s="22" t="s">
        <v>1164</v>
      </c>
      <c r="M1240" s="22" t="s">
        <v>1186</v>
      </c>
      <c r="N1240" s="22"/>
      <c r="O1240" s="22"/>
      <c r="P1240" s="22" t="s">
        <v>529</v>
      </c>
      <c r="S1240" s="32" t="s">
        <v>3126</v>
      </c>
      <c r="T1240" s="8">
        <f t="shared" si="31"/>
        <v>6</v>
      </c>
      <c r="U1240">
        <v>642</v>
      </c>
      <c r="W1240" t="s">
        <v>369</v>
      </c>
    </row>
    <row r="1241" spans="1:23" hidden="1" x14ac:dyDescent="0.25">
      <c r="A1241" s="21">
        <v>45457</v>
      </c>
      <c r="B1241" s="21">
        <v>45457</v>
      </c>
      <c r="C1241" s="22" t="s">
        <v>2243</v>
      </c>
      <c r="D1241" s="22" t="s">
        <v>2244</v>
      </c>
      <c r="E1241" s="22" t="s">
        <v>1145</v>
      </c>
      <c r="F1241" s="22" t="s">
        <v>1204</v>
      </c>
      <c r="G1241" s="23">
        <v>18000</v>
      </c>
      <c r="H1241" s="23">
        <v>0</v>
      </c>
      <c r="I1241" s="23">
        <v>41164495</v>
      </c>
      <c r="J1241" s="23">
        <v>0</v>
      </c>
      <c r="K1241" s="22" t="s">
        <v>1163</v>
      </c>
      <c r="L1241" s="22" t="s">
        <v>1164</v>
      </c>
      <c r="M1241" s="22" t="s">
        <v>1186</v>
      </c>
      <c r="N1241" s="22"/>
      <c r="O1241" s="22"/>
      <c r="P1241" s="22" t="s">
        <v>529</v>
      </c>
      <c r="S1241" s="32" t="s">
        <v>3126</v>
      </c>
      <c r="T1241" s="8">
        <f t="shared" si="31"/>
        <v>6</v>
      </c>
      <c r="U1241">
        <v>642</v>
      </c>
      <c r="W1241" t="s">
        <v>369</v>
      </c>
    </row>
    <row r="1242" spans="1:23" hidden="1" x14ac:dyDescent="0.25">
      <c r="A1242" s="21">
        <v>45457</v>
      </c>
      <c r="B1242" s="21">
        <v>45457</v>
      </c>
      <c r="C1242" s="22" t="s">
        <v>2245</v>
      </c>
      <c r="D1242" s="22" t="s">
        <v>2246</v>
      </c>
      <c r="E1242" s="22" t="s">
        <v>1145</v>
      </c>
      <c r="F1242" s="22" t="s">
        <v>1204</v>
      </c>
      <c r="G1242" s="23">
        <v>18000</v>
      </c>
      <c r="H1242" s="23">
        <v>0</v>
      </c>
      <c r="I1242" s="23">
        <v>41182495</v>
      </c>
      <c r="J1242" s="23">
        <v>0</v>
      </c>
      <c r="K1242" s="22" t="s">
        <v>1163</v>
      </c>
      <c r="L1242" s="22" t="s">
        <v>1164</v>
      </c>
      <c r="M1242" s="22" t="s">
        <v>1186</v>
      </c>
      <c r="N1242" s="22"/>
      <c r="O1242" s="22"/>
      <c r="P1242" s="22" t="s">
        <v>529</v>
      </c>
      <c r="S1242" s="32" t="s">
        <v>3126</v>
      </c>
      <c r="T1242" s="8">
        <f t="shared" si="31"/>
        <v>6</v>
      </c>
      <c r="U1242">
        <v>642</v>
      </c>
      <c r="W1242" t="s">
        <v>369</v>
      </c>
    </row>
    <row r="1243" spans="1:23" hidden="1" x14ac:dyDescent="0.25">
      <c r="A1243" s="21">
        <v>45457</v>
      </c>
      <c r="B1243" s="21">
        <v>45457</v>
      </c>
      <c r="C1243" s="22" t="s">
        <v>2247</v>
      </c>
      <c r="D1243" s="22" t="s">
        <v>2248</v>
      </c>
      <c r="E1243" s="22" t="s">
        <v>1145</v>
      </c>
      <c r="F1243" s="22" t="s">
        <v>1225</v>
      </c>
      <c r="G1243" s="23">
        <v>150000</v>
      </c>
      <c r="H1243" s="23">
        <v>0</v>
      </c>
      <c r="I1243" s="23">
        <v>41332495</v>
      </c>
      <c r="J1243" s="23">
        <v>0</v>
      </c>
      <c r="K1243" s="22" t="s">
        <v>2226</v>
      </c>
      <c r="L1243" s="22" t="s">
        <v>2227</v>
      </c>
      <c r="M1243" s="22" t="s">
        <v>1216</v>
      </c>
      <c r="N1243" s="22"/>
      <c r="O1243" s="22"/>
      <c r="P1243" s="22" t="s">
        <v>824</v>
      </c>
      <c r="S1243" s="32" t="s">
        <v>3126</v>
      </c>
      <c r="T1243" s="8">
        <f t="shared" si="31"/>
        <v>6</v>
      </c>
      <c r="U1243">
        <v>642</v>
      </c>
      <c r="W1243" t="s">
        <v>369</v>
      </c>
    </row>
    <row r="1244" spans="1:23" hidden="1" x14ac:dyDescent="0.25">
      <c r="A1244" s="21">
        <v>45457</v>
      </c>
      <c r="B1244" s="21">
        <v>45457</v>
      </c>
      <c r="C1244" s="22" t="s">
        <v>2249</v>
      </c>
      <c r="D1244" s="22" t="s">
        <v>2250</v>
      </c>
      <c r="E1244" s="22" t="s">
        <v>1145</v>
      </c>
      <c r="F1244" s="22" t="s">
        <v>532</v>
      </c>
      <c r="G1244" s="23">
        <v>25300</v>
      </c>
      <c r="H1244" s="23">
        <v>0</v>
      </c>
      <c r="I1244" s="23">
        <v>41357795</v>
      </c>
      <c r="J1244" s="23">
        <v>0</v>
      </c>
      <c r="K1244" s="22" t="s">
        <v>1163</v>
      </c>
      <c r="L1244" s="22" t="s">
        <v>1164</v>
      </c>
      <c r="M1244" s="22" t="s">
        <v>1159</v>
      </c>
      <c r="N1244" s="22"/>
      <c r="O1244" s="22"/>
      <c r="P1244" s="22"/>
      <c r="S1244" s="32" t="s">
        <v>3126</v>
      </c>
      <c r="T1244" s="8">
        <f t="shared" si="31"/>
        <v>6</v>
      </c>
      <c r="U1244">
        <v>642</v>
      </c>
      <c r="W1244" t="s">
        <v>369</v>
      </c>
    </row>
    <row r="1245" spans="1:23" hidden="1" x14ac:dyDescent="0.25">
      <c r="A1245" s="21">
        <v>45458</v>
      </c>
      <c r="B1245" s="21">
        <v>45458</v>
      </c>
      <c r="C1245" s="22" t="s">
        <v>2251</v>
      </c>
      <c r="D1245" s="22" t="s">
        <v>2252</v>
      </c>
      <c r="E1245" s="22" t="s">
        <v>1145</v>
      </c>
      <c r="F1245" s="22" t="s">
        <v>549</v>
      </c>
      <c r="G1245" s="23">
        <v>2210000</v>
      </c>
      <c r="H1245" s="23">
        <v>0</v>
      </c>
      <c r="I1245" s="23">
        <v>43567795</v>
      </c>
      <c r="J1245" s="23">
        <v>0</v>
      </c>
      <c r="K1245" s="22" t="s">
        <v>1395</v>
      </c>
      <c r="L1245" s="22" t="s">
        <v>1396</v>
      </c>
      <c r="M1245" s="22" t="s">
        <v>1169</v>
      </c>
      <c r="N1245" s="22"/>
      <c r="O1245" s="22"/>
      <c r="P1245" s="22" t="s">
        <v>558</v>
      </c>
      <c r="S1245" s="32" t="s">
        <v>3126</v>
      </c>
      <c r="T1245" s="8">
        <f t="shared" si="31"/>
        <v>6</v>
      </c>
      <c r="U1245">
        <v>642</v>
      </c>
      <c r="W1245" t="s">
        <v>369</v>
      </c>
    </row>
    <row r="1246" spans="1:23" hidden="1" x14ac:dyDescent="0.25">
      <c r="A1246" s="21">
        <v>45461</v>
      </c>
      <c r="B1246" s="21">
        <v>45461</v>
      </c>
      <c r="C1246" s="22" t="s">
        <v>2253</v>
      </c>
      <c r="D1246" s="22" t="s">
        <v>2254</v>
      </c>
      <c r="E1246" s="22" t="s">
        <v>1145</v>
      </c>
      <c r="F1246" s="22" t="s">
        <v>748</v>
      </c>
      <c r="G1246" s="23">
        <v>388889</v>
      </c>
      <c r="H1246" s="23">
        <v>0</v>
      </c>
      <c r="I1246" s="23">
        <v>43956684</v>
      </c>
      <c r="J1246" s="23">
        <v>0</v>
      </c>
      <c r="K1246" s="22" t="s">
        <v>1276</v>
      </c>
      <c r="L1246" s="22" t="s">
        <v>1277</v>
      </c>
      <c r="M1246" s="22" t="s">
        <v>552</v>
      </c>
      <c r="N1246" s="22"/>
      <c r="O1246" s="22"/>
      <c r="P1246" s="22" t="s">
        <v>558</v>
      </c>
      <c r="S1246" s="32" t="s">
        <v>3119</v>
      </c>
      <c r="T1246" s="8">
        <f t="shared" si="31"/>
        <v>6</v>
      </c>
      <c r="U1246">
        <v>642</v>
      </c>
      <c r="W1246" t="s">
        <v>369</v>
      </c>
    </row>
    <row r="1247" spans="1:23" hidden="1" x14ac:dyDescent="0.25">
      <c r="A1247" s="21">
        <v>45461</v>
      </c>
      <c r="B1247" s="21">
        <v>45461</v>
      </c>
      <c r="C1247" s="22" t="s">
        <v>2255</v>
      </c>
      <c r="D1247" s="22" t="s">
        <v>2256</v>
      </c>
      <c r="E1247" s="22" t="s">
        <v>1145</v>
      </c>
      <c r="F1247" s="22" t="s">
        <v>532</v>
      </c>
      <c r="G1247" s="23">
        <v>20000</v>
      </c>
      <c r="H1247" s="23">
        <v>0</v>
      </c>
      <c r="I1247" s="23">
        <v>43976684</v>
      </c>
      <c r="J1247" s="23">
        <v>0</v>
      </c>
      <c r="K1247" s="22" t="s">
        <v>1163</v>
      </c>
      <c r="L1247" s="22" t="s">
        <v>1164</v>
      </c>
      <c r="M1247" s="22" t="s">
        <v>1159</v>
      </c>
      <c r="N1247" s="22"/>
      <c r="O1247" s="22"/>
      <c r="P1247" s="22"/>
      <c r="S1247" s="32" t="s">
        <v>3126</v>
      </c>
      <c r="T1247" s="8">
        <f t="shared" si="31"/>
        <v>6</v>
      </c>
      <c r="U1247">
        <v>642</v>
      </c>
      <c r="W1247" t="s">
        <v>369</v>
      </c>
    </row>
    <row r="1248" spans="1:23" hidden="1" x14ac:dyDescent="0.25">
      <c r="A1248" s="21">
        <v>45461</v>
      </c>
      <c r="B1248" s="21">
        <v>45461</v>
      </c>
      <c r="C1248" s="22" t="s">
        <v>2255</v>
      </c>
      <c r="D1248" s="22" t="s">
        <v>2256</v>
      </c>
      <c r="E1248" s="22" t="s">
        <v>1145</v>
      </c>
      <c r="F1248" s="22" t="s">
        <v>532</v>
      </c>
      <c r="G1248" s="23">
        <v>20000</v>
      </c>
      <c r="H1248" s="23">
        <v>0</v>
      </c>
      <c r="I1248" s="23">
        <v>43996684</v>
      </c>
      <c r="J1248" s="23">
        <v>0</v>
      </c>
      <c r="K1248" s="22" t="s">
        <v>1163</v>
      </c>
      <c r="L1248" s="22" t="s">
        <v>1164</v>
      </c>
      <c r="M1248" s="22" t="s">
        <v>1159</v>
      </c>
      <c r="N1248" s="22"/>
      <c r="O1248" s="22"/>
      <c r="P1248" s="22"/>
      <c r="S1248" s="32" t="s">
        <v>3126</v>
      </c>
      <c r="T1248" s="8">
        <f t="shared" si="31"/>
        <v>6</v>
      </c>
      <c r="U1248">
        <v>642</v>
      </c>
      <c r="W1248" t="s">
        <v>369</v>
      </c>
    </row>
    <row r="1249" spans="1:23" hidden="1" x14ac:dyDescent="0.25">
      <c r="A1249" s="21">
        <v>45462</v>
      </c>
      <c r="B1249" s="21">
        <v>45462</v>
      </c>
      <c r="C1249" s="22" t="s">
        <v>2257</v>
      </c>
      <c r="D1249" s="22" t="s">
        <v>2258</v>
      </c>
      <c r="E1249" s="22" t="s">
        <v>1145</v>
      </c>
      <c r="F1249" s="22" t="s">
        <v>549</v>
      </c>
      <c r="G1249" s="23">
        <v>208670</v>
      </c>
      <c r="H1249" s="23">
        <v>0</v>
      </c>
      <c r="I1249" s="23">
        <v>44205354</v>
      </c>
      <c r="J1249" s="23">
        <v>0</v>
      </c>
      <c r="K1249" s="22" t="s">
        <v>1214</v>
      </c>
      <c r="L1249" s="22" t="s">
        <v>1215</v>
      </c>
      <c r="M1249" s="22" t="s">
        <v>1216</v>
      </c>
      <c r="N1249" s="22"/>
      <c r="O1249" s="22"/>
      <c r="P1249" s="22" t="s">
        <v>529</v>
      </c>
      <c r="S1249" s="32" t="s">
        <v>3126</v>
      </c>
      <c r="T1249" s="8">
        <f t="shared" si="31"/>
        <v>6</v>
      </c>
      <c r="U1249">
        <v>642</v>
      </c>
      <c r="W1249" t="s">
        <v>369</v>
      </c>
    </row>
    <row r="1250" spans="1:23" hidden="1" x14ac:dyDescent="0.25">
      <c r="A1250" s="21">
        <v>45462</v>
      </c>
      <c r="B1250" s="21">
        <v>45462</v>
      </c>
      <c r="C1250" s="22" t="s">
        <v>2259</v>
      </c>
      <c r="D1250" s="22" t="s">
        <v>2260</v>
      </c>
      <c r="E1250" s="22" t="s">
        <v>1145</v>
      </c>
      <c r="F1250" s="22" t="s">
        <v>635</v>
      </c>
      <c r="G1250" s="23">
        <v>517513</v>
      </c>
      <c r="H1250" s="23">
        <v>0</v>
      </c>
      <c r="I1250" s="23">
        <v>44722867</v>
      </c>
      <c r="J1250" s="23">
        <v>0</v>
      </c>
      <c r="K1250" s="22" t="s">
        <v>1214</v>
      </c>
      <c r="L1250" s="22" t="s">
        <v>1215</v>
      </c>
      <c r="M1250" s="22" t="s">
        <v>1216</v>
      </c>
      <c r="N1250" s="22"/>
      <c r="O1250" s="22"/>
      <c r="P1250" s="22" t="s">
        <v>1577</v>
      </c>
      <c r="S1250" s="32" t="s">
        <v>3126</v>
      </c>
      <c r="T1250" s="8">
        <f t="shared" si="31"/>
        <v>6</v>
      </c>
      <c r="U1250">
        <v>642</v>
      </c>
      <c r="W1250" t="s">
        <v>369</v>
      </c>
    </row>
    <row r="1251" spans="1:23" hidden="1" x14ac:dyDescent="0.25">
      <c r="A1251" s="21">
        <v>45462</v>
      </c>
      <c r="B1251" s="21">
        <v>45462</v>
      </c>
      <c r="C1251" s="22" t="s">
        <v>2259</v>
      </c>
      <c r="D1251" s="22" t="s">
        <v>2261</v>
      </c>
      <c r="E1251" s="22" t="s">
        <v>1145</v>
      </c>
      <c r="F1251" s="22" t="s">
        <v>635</v>
      </c>
      <c r="G1251" s="23">
        <v>88148</v>
      </c>
      <c r="H1251" s="23">
        <v>0</v>
      </c>
      <c r="I1251" s="23">
        <v>44811015</v>
      </c>
      <c r="J1251" s="23">
        <v>0</v>
      </c>
      <c r="K1251" s="22" t="s">
        <v>1214</v>
      </c>
      <c r="L1251" s="22" t="s">
        <v>1215</v>
      </c>
      <c r="M1251" s="22" t="s">
        <v>1216</v>
      </c>
      <c r="N1251" s="22"/>
      <c r="O1251" s="22"/>
      <c r="P1251" s="22" t="s">
        <v>1577</v>
      </c>
      <c r="S1251" s="32" t="s">
        <v>3126</v>
      </c>
      <c r="T1251" s="8">
        <f t="shared" si="31"/>
        <v>6</v>
      </c>
      <c r="U1251">
        <v>642</v>
      </c>
      <c r="W1251" t="s">
        <v>369</v>
      </c>
    </row>
    <row r="1252" spans="1:23" hidden="1" x14ac:dyDescent="0.25">
      <c r="A1252" s="21">
        <v>45462</v>
      </c>
      <c r="B1252" s="21">
        <v>45462</v>
      </c>
      <c r="C1252" s="22" t="s">
        <v>2259</v>
      </c>
      <c r="D1252" s="22" t="s">
        <v>2262</v>
      </c>
      <c r="E1252" s="22" t="s">
        <v>1145</v>
      </c>
      <c r="F1252" s="22" t="s">
        <v>635</v>
      </c>
      <c r="G1252" s="23">
        <v>2205000</v>
      </c>
      <c r="H1252" s="23">
        <v>0</v>
      </c>
      <c r="I1252" s="23">
        <v>47016015</v>
      </c>
      <c r="J1252" s="23">
        <v>0</v>
      </c>
      <c r="K1252" s="22"/>
      <c r="L1252" s="22"/>
      <c r="M1252" s="22" t="s">
        <v>1216</v>
      </c>
      <c r="N1252" s="22"/>
      <c r="O1252" s="22"/>
      <c r="P1252" s="22" t="s">
        <v>1577</v>
      </c>
      <c r="S1252" s="32" t="s">
        <v>3126</v>
      </c>
      <c r="T1252" s="8">
        <f t="shared" si="31"/>
        <v>6</v>
      </c>
      <c r="U1252">
        <v>642</v>
      </c>
      <c r="W1252" t="s">
        <v>369</v>
      </c>
    </row>
    <row r="1253" spans="1:23" hidden="1" x14ac:dyDescent="0.25">
      <c r="A1253" s="21">
        <v>45462</v>
      </c>
      <c r="B1253" s="21">
        <v>45462</v>
      </c>
      <c r="C1253" s="22" t="s">
        <v>2263</v>
      </c>
      <c r="D1253" s="22" t="s">
        <v>2264</v>
      </c>
      <c r="E1253" s="22" t="s">
        <v>1145</v>
      </c>
      <c r="F1253" s="22" t="s">
        <v>1183</v>
      </c>
      <c r="G1253" s="23">
        <v>2771608</v>
      </c>
      <c r="H1253" s="23">
        <v>0</v>
      </c>
      <c r="I1253" s="23">
        <v>49787623</v>
      </c>
      <c r="J1253" s="23">
        <v>0</v>
      </c>
      <c r="K1253" s="22" t="s">
        <v>2265</v>
      </c>
      <c r="L1253" s="22" t="s">
        <v>2266</v>
      </c>
      <c r="M1253" s="22" t="s">
        <v>1169</v>
      </c>
      <c r="N1253" s="22"/>
      <c r="O1253" s="22"/>
      <c r="P1253" s="22" t="s">
        <v>558</v>
      </c>
      <c r="S1253" s="32" t="s">
        <v>3126</v>
      </c>
      <c r="T1253" s="8">
        <f t="shared" si="31"/>
        <v>6</v>
      </c>
      <c r="U1253">
        <v>642</v>
      </c>
      <c r="W1253" t="s">
        <v>369</v>
      </c>
    </row>
    <row r="1254" spans="1:23" hidden="1" x14ac:dyDescent="0.25">
      <c r="A1254" s="21">
        <v>45462</v>
      </c>
      <c r="B1254" s="21">
        <v>45462</v>
      </c>
      <c r="C1254" s="22" t="s">
        <v>2267</v>
      </c>
      <c r="D1254" s="22" t="s">
        <v>2268</v>
      </c>
      <c r="E1254" s="22" t="s">
        <v>1145</v>
      </c>
      <c r="F1254" s="22" t="s">
        <v>1183</v>
      </c>
      <c r="G1254" s="23">
        <v>178766</v>
      </c>
      <c r="H1254" s="23">
        <v>0</v>
      </c>
      <c r="I1254" s="23">
        <v>49966389</v>
      </c>
      <c r="J1254" s="23">
        <v>0</v>
      </c>
      <c r="K1254" s="22" t="s">
        <v>2265</v>
      </c>
      <c r="L1254" s="22" t="s">
        <v>2266</v>
      </c>
      <c r="M1254" s="22" t="s">
        <v>1169</v>
      </c>
      <c r="N1254" s="22"/>
      <c r="O1254" s="22"/>
      <c r="P1254" s="22" t="s">
        <v>558</v>
      </c>
      <c r="S1254" s="32" t="s">
        <v>3126</v>
      </c>
      <c r="T1254" s="8">
        <f t="shared" si="31"/>
        <v>6</v>
      </c>
      <c r="U1254">
        <v>642</v>
      </c>
      <c r="W1254" t="s">
        <v>369</v>
      </c>
    </row>
    <row r="1255" spans="1:23" hidden="1" x14ac:dyDescent="0.25">
      <c r="A1255" s="21">
        <v>45463</v>
      </c>
      <c r="B1255" s="21">
        <v>45463</v>
      </c>
      <c r="C1255" s="22" t="s">
        <v>2269</v>
      </c>
      <c r="D1255" s="22" t="s">
        <v>2270</v>
      </c>
      <c r="E1255" s="22" t="s">
        <v>1145</v>
      </c>
      <c r="F1255" s="22" t="s">
        <v>549</v>
      </c>
      <c r="G1255" s="23">
        <v>909091</v>
      </c>
      <c r="H1255" s="23">
        <v>0</v>
      </c>
      <c r="I1255" s="23">
        <v>50875480</v>
      </c>
      <c r="J1255" s="23">
        <v>0</v>
      </c>
      <c r="K1255" s="22" t="s">
        <v>2187</v>
      </c>
      <c r="L1255" s="22" t="s">
        <v>2188</v>
      </c>
      <c r="M1255" s="22" t="s">
        <v>1243</v>
      </c>
      <c r="N1255" s="22"/>
      <c r="O1255" s="22"/>
      <c r="P1255" s="22"/>
      <c r="S1255" s="32" t="s">
        <v>3142</v>
      </c>
      <c r="T1255" s="8">
        <f t="shared" si="31"/>
        <v>6</v>
      </c>
      <c r="U1255">
        <v>642</v>
      </c>
      <c r="W1255" t="s">
        <v>369</v>
      </c>
    </row>
    <row r="1256" spans="1:23" hidden="1" x14ac:dyDescent="0.25">
      <c r="A1256" s="21">
        <v>45463</v>
      </c>
      <c r="B1256" s="21">
        <v>45463</v>
      </c>
      <c r="C1256" s="22" t="s">
        <v>2271</v>
      </c>
      <c r="D1256" s="22" t="s">
        <v>2272</v>
      </c>
      <c r="E1256" s="22" t="s">
        <v>1145</v>
      </c>
      <c r="F1256" s="22" t="s">
        <v>635</v>
      </c>
      <c r="G1256" s="23">
        <v>2408000</v>
      </c>
      <c r="H1256" s="23">
        <v>0</v>
      </c>
      <c r="I1256" s="23">
        <v>53283480</v>
      </c>
      <c r="J1256" s="23">
        <v>0</v>
      </c>
      <c r="K1256" s="22"/>
      <c r="L1256" s="22"/>
      <c r="M1256" s="22" t="s">
        <v>1216</v>
      </c>
      <c r="N1256" s="22"/>
      <c r="O1256" s="22"/>
      <c r="P1256" s="22" t="s">
        <v>558</v>
      </c>
      <c r="S1256" s="32" t="s">
        <v>3126</v>
      </c>
      <c r="T1256" s="8">
        <f t="shared" si="31"/>
        <v>6</v>
      </c>
      <c r="U1256">
        <v>642</v>
      </c>
      <c r="W1256" t="s">
        <v>369</v>
      </c>
    </row>
    <row r="1257" spans="1:23" hidden="1" x14ac:dyDescent="0.25">
      <c r="A1257" s="21">
        <v>45463</v>
      </c>
      <c r="B1257" s="21">
        <v>45463</v>
      </c>
      <c r="C1257" s="22" t="s">
        <v>2273</v>
      </c>
      <c r="D1257" s="22" t="s">
        <v>2274</v>
      </c>
      <c r="E1257" s="22" t="s">
        <v>1145</v>
      </c>
      <c r="F1257" s="22" t="s">
        <v>1183</v>
      </c>
      <c r="G1257" s="23">
        <v>1000000</v>
      </c>
      <c r="H1257" s="23">
        <v>0</v>
      </c>
      <c r="I1257" s="23">
        <v>54283480</v>
      </c>
      <c r="J1257" s="23">
        <v>0</v>
      </c>
      <c r="K1257" s="22" t="s">
        <v>1379</v>
      </c>
      <c r="L1257" s="22" t="s">
        <v>1380</v>
      </c>
      <c r="M1257" s="22" t="s">
        <v>1338</v>
      </c>
      <c r="N1257" s="22"/>
      <c r="O1257" s="22"/>
      <c r="P1257" s="22" t="s">
        <v>529</v>
      </c>
      <c r="S1257" s="32" t="s">
        <v>3126</v>
      </c>
      <c r="T1257" s="8">
        <f t="shared" si="31"/>
        <v>6</v>
      </c>
      <c r="U1257">
        <v>642</v>
      </c>
      <c r="W1257" t="s">
        <v>369</v>
      </c>
    </row>
    <row r="1258" spans="1:23" hidden="1" x14ac:dyDescent="0.25">
      <c r="A1258" s="21">
        <v>45463</v>
      </c>
      <c r="B1258" s="21">
        <v>45463</v>
      </c>
      <c r="C1258" s="22" t="s">
        <v>2275</v>
      </c>
      <c r="D1258" s="22" t="s">
        <v>2276</v>
      </c>
      <c r="E1258" s="22" t="s">
        <v>1145</v>
      </c>
      <c r="F1258" s="22" t="s">
        <v>1183</v>
      </c>
      <c r="G1258" s="23">
        <v>200000</v>
      </c>
      <c r="H1258" s="23">
        <v>0</v>
      </c>
      <c r="I1258" s="23">
        <v>54483480</v>
      </c>
      <c r="J1258" s="23">
        <v>0</v>
      </c>
      <c r="K1258" s="22" t="s">
        <v>704</v>
      </c>
      <c r="L1258" s="22" t="s">
        <v>705</v>
      </c>
      <c r="M1258" s="22" t="s">
        <v>1216</v>
      </c>
      <c r="N1258" s="22"/>
      <c r="O1258" s="22"/>
      <c r="P1258" s="22"/>
      <c r="S1258" s="32" t="s">
        <v>3126</v>
      </c>
      <c r="T1258" s="8">
        <f t="shared" si="31"/>
        <v>6</v>
      </c>
      <c r="U1258">
        <v>642</v>
      </c>
      <c r="W1258" t="s">
        <v>369</v>
      </c>
    </row>
    <row r="1259" spans="1:23" hidden="1" x14ac:dyDescent="0.25">
      <c r="A1259" s="21">
        <v>45463</v>
      </c>
      <c r="B1259" s="21">
        <v>45463</v>
      </c>
      <c r="C1259" s="22" t="s">
        <v>2277</v>
      </c>
      <c r="D1259" s="22" t="s">
        <v>2278</v>
      </c>
      <c r="E1259" s="22" t="s">
        <v>1145</v>
      </c>
      <c r="F1259" s="22" t="s">
        <v>1183</v>
      </c>
      <c r="G1259" s="23">
        <v>264000</v>
      </c>
      <c r="H1259" s="23">
        <v>0</v>
      </c>
      <c r="I1259" s="23">
        <v>54747480</v>
      </c>
      <c r="J1259" s="23">
        <v>0</v>
      </c>
      <c r="K1259" s="22" t="s">
        <v>2226</v>
      </c>
      <c r="L1259" s="22" t="s">
        <v>2227</v>
      </c>
      <c r="M1259" s="22" t="s">
        <v>1216</v>
      </c>
      <c r="N1259" s="22"/>
      <c r="O1259" s="22"/>
      <c r="P1259" s="22" t="s">
        <v>824</v>
      </c>
      <c r="S1259" s="32" t="s">
        <v>3126</v>
      </c>
      <c r="T1259" s="8">
        <f t="shared" si="31"/>
        <v>6</v>
      </c>
      <c r="U1259">
        <v>642</v>
      </c>
      <c r="W1259" t="s">
        <v>369</v>
      </c>
    </row>
    <row r="1260" spans="1:23" hidden="1" x14ac:dyDescent="0.25">
      <c r="A1260" s="21">
        <v>45463</v>
      </c>
      <c r="B1260" s="21">
        <v>45463</v>
      </c>
      <c r="C1260" s="22" t="s">
        <v>2279</v>
      </c>
      <c r="D1260" s="22" t="s">
        <v>2280</v>
      </c>
      <c r="E1260" s="22" t="s">
        <v>1145</v>
      </c>
      <c r="F1260" s="22" t="s">
        <v>1183</v>
      </c>
      <c r="G1260" s="23">
        <v>760597</v>
      </c>
      <c r="H1260" s="23">
        <v>0</v>
      </c>
      <c r="I1260" s="23">
        <v>55508077</v>
      </c>
      <c r="J1260" s="23">
        <v>0</v>
      </c>
      <c r="K1260" s="22" t="s">
        <v>2281</v>
      </c>
      <c r="L1260" s="22" t="s">
        <v>2282</v>
      </c>
      <c r="M1260" s="22" t="s">
        <v>2283</v>
      </c>
      <c r="N1260" s="22" t="s">
        <v>2284</v>
      </c>
      <c r="O1260" s="22" t="s">
        <v>2284</v>
      </c>
      <c r="P1260" s="22"/>
      <c r="S1260" s="32" t="s">
        <v>3126</v>
      </c>
      <c r="T1260" s="8">
        <f t="shared" si="31"/>
        <v>6</v>
      </c>
      <c r="U1260">
        <v>642</v>
      </c>
      <c r="W1260" t="s">
        <v>369</v>
      </c>
    </row>
    <row r="1261" spans="1:23" hidden="1" x14ac:dyDescent="0.25">
      <c r="A1261" s="21">
        <v>45463</v>
      </c>
      <c r="B1261" s="21">
        <v>45463</v>
      </c>
      <c r="C1261" s="22" t="s">
        <v>2285</v>
      </c>
      <c r="D1261" s="22" t="s">
        <v>2286</v>
      </c>
      <c r="E1261" s="22" t="s">
        <v>1145</v>
      </c>
      <c r="F1261" s="22" t="s">
        <v>1183</v>
      </c>
      <c r="G1261" s="23">
        <v>67000</v>
      </c>
      <c r="H1261" s="23">
        <v>0</v>
      </c>
      <c r="I1261" s="23">
        <v>55575077</v>
      </c>
      <c r="J1261" s="23">
        <v>0</v>
      </c>
      <c r="K1261" s="22" t="s">
        <v>2226</v>
      </c>
      <c r="L1261" s="22" t="s">
        <v>2227</v>
      </c>
      <c r="M1261" s="22" t="s">
        <v>1235</v>
      </c>
      <c r="N1261" s="22"/>
      <c r="O1261" s="22"/>
      <c r="P1261" s="22" t="s">
        <v>824</v>
      </c>
      <c r="S1261" s="32" t="s">
        <v>3126</v>
      </c>
      <c r="T1261" s="8">
        <f t="shared" si="31"/>
        <v>6</v>
      </c>
      <c r="U1261">
        <v>642</v>
      </c>
      <c r="W1261" t="s">
        <v>369</v>
      </c>
    </row>
    <row r="1262" spans="1:23" hidden="1" x14ac:dyDescent="0.25">
      <c r="A1262" s="21">
        <v>45463</v>
      </c>
      <c r="B1262" s="21">
        <v>45463</v>
      </c>
      <c r="C1262" s="22" t="s">
        <v>2287</v>
      </c>
      <c r="D1262" s="22" t="s">
        <v>2288</v>
      </c>
      <c r="E1262" s="22" t="s">
        <v>1145</v>
      </c>
      <c r="F1262" s="22" t="s">
        <v>1225</v>
      </c>
      <c r="G1262" s="23">
        <v>20000</v>
      </c>
      <c r="H1262" s="23">
        <v>0</v>
      </c>
      <c r="I1262" s="23">
        <v>55595077</v>
      </c>
      <c r="J1262" s="23">
        <v>0</v>
      </c>
      <c r="K1262" s="22" t="s">
        <v>1184</v>
      </c>
      <c r="L1262" s="22" t="s">
        <v>1185</v>
      </c>
      <c r="M1262" s="22" t="s">
        <v>1186</v>
      </c>
      <c r="N1262" s="22"/>
      <c r="O1262" s="22"/>
      <c r="P1262" s="22"/>
      <c r="S1262" s="32" t="s">
        <v>3126</v>
      </c>
      <c r="T1262" s="8">
        <f t="shared" si="31"/>
        <v>6</v>
      </c>
      <c r="U1262">
        <v>642</v>
      </c>
      <c r="W1262" t="s">
        <v>369</v>
      </c>
    </row>
    <row r="1263" spans="1:23" hidden="1" x14ac:dyDescent="0.25">
      <c r="A1263" s="21">
        <v>45463</v>
      </c>
      <c r="B1263" s="21">
        <v>45463</v>
      </c>
      <c r="C1263" s="22" t="s">
        <v>2289</v>
      </c>
      <c r="D1263" s="22" t="s">
        <v>2290</v>
      </c>
      <c r="E1263" s="22" t="s">
        <v>1145</v>
      </c>
      <c r="F1263" s="22" t="s">
        <v>1183</v>
      </c>
      <c r="G1263" s="23">
        <v>50000</v>
      </c>
      <c r="H1263" s="23">
        <v>0</v>
      </c>
      <c r="I1263" s="23">
        <v>55645077</v>
      </c>
      <c r="J1263" s="23">
        <v>0</v>
      </c>
      <c r="K1263" s="22" t="s">
        <v>1184</v>
      </c>
      <c r="L1263" s="22" t="s">
        <v>1185</v>
      </c>
      <c r="M1263" s="22" t="s">
        <v>1186</v>
      </c>
      <c r="N1263" s="22"/>
      <c r="O1263" s="22"/>
      <c r="P1263" s="22"/>
      <c r="S1263" s="32" t="s">
        <v>3126</v>
      </c>
      <c r="T1263" s="8">
        <f t="shared" si="31"/>
        <v>6</v>
      </c>
      <c r="U1263">
        <v>642</v>
      </c>
      <c r="W1263" t="s">
        <v>369</v>
      </c>
    </row>
    <row r="1264" spans="1:23" hidden="1" x14ac:dyDescent="0.25">
      <c r="A1264" s="21">
        <v>45463</v>
      </c>
      <c r="B1264" s="21">
        <v>45463</v>
      </c>
      <c r="C1264" s="22" t="s">
        <v>2289</v>
      </c>
      <c r="D1264" s="22" t="s">
        <v>2290</v>
      </c>
      <c r="E1264" s="22" t="s">
        <v>1145</v>
      </c>
      <c r="F1264" s="22" t="s">
        <v>1183</v>
      </c>
      <c r="G1264" s="23">
        <v>5000</v>
      </c>
      <c r="H1264" s="23">
        <v>0</v>
      </c>
      <c r="I1264" s="23">
        <v>55650077</v>
      </c>
      <c r="J1264" s="23">
        <v>0</v>
      </c>
      <c r="K1264" s="22" t="s">
        <v>1184</v>
      </c>
      <c r="L1264" s="22" t="s">
        <v>1185</v>
      </c>
      <c r="M1264" s="22" t="s">
        <v>1186</v>
      </c>
      <c r="N1264" s="22"/>
      <c r="O1264" s="22"/>
      <c r="P1264" s="22"/>
      <c r="S1264" s="32" t="s">
        <v>3126</v>
      </c>
      <c r="T1264" s="8">
        <f t="shared" si="31"/>
        <v>6</v>
      </c>
      <c r="U1264">
        <v>642</v>
      </c>
      <c r="W1264" t="s">
        <v>369</v>
      </c>
    </row>
    <row r="1265" spans="1:23" hidden="1" x14ac:dyDescent="0.25">
      <c r="A1265" s="21">
        <v>45463</v>
      </c>
      <c r="B1265" s="21">
        <v>45463</v>
      </c>
      <c r="C1265" s="22" t="s">
        <v>2291</v>
      </c>
      <c r="D1265" s="22" t="s">
        <v>2292</v>
      </c>
      <c r="E1265" s="22" t="s">
        <v>1145</v>
      </c>
      <c r="F1265" s="22" t="s">
        <v>1183</v>
      </c>
      <c r="G1265" s="23">
        <v>50000</v>
      </c>
      <c r="H1265" s="23">
        <v>0</v>
      </c>
      <c r="I1265" s="23">
        <v>55700077</v>
      </c>
      <c r="J1265" s="23">
        <v>0</v>
      </c>
      <c r="K1265" s="22" t="s">
        <v>1184</v>
      </c>
      <c r="L1265" s="22" t="s">
        <v>1185</v>
      </c>
      <c r="M1265" s="22" t="s">
        <v>1186</v>
      </c>
      <c r="N1265" s="22"/>
      <c r="O1265" s="22"/>
      <c r="P1265" s="22"/>
      <c r="S1265" s="32" t="s">
        <v>3126</v>
      </c>
      <c r="T1265" s="8">
        <f t="shared" si="31"/>
        <v>6</v>
      </c>
      <c r="U1265">
        <v>642</v>
      </c>
      <c r="W1265" t="s">
        <v>369</v>
      </c>
    </row>
    <row r="1266" spans="1:23" hidden="1" x14ac:dyDescent="0.25">
      <c r="A1266" s="21">
        <v>45463</v>
      </c>
      <c r="B1266" s="21">
        <v>45463</v>
      </c>
      <c r="C1266" s="22" t="s">
        <v>2291</v>
      </c>
      <c r="D1266" s="22" t="s">
        <v>2292</v>
      </c>
      <c r="E1266" s="22" t="s">
        <v>1145</v>
      </c>
      <c r="F1266" s="22" t="s">
        <v>1183</v>
      </c>
      <c r="G1266" s="23">
        <v>5000</v>
      </c>
      <c r="H1266" s="23">
        <v>0</v>
      </c>
      <c r="I1266" s="23">
        <v>55705077</v>
      </c>
      <c r="J1266" s="23">
        <v>0</v>
      </c>
      <c r="K1266" s="22" t="s">
        <v>1184</v>
      </c>
      <c r="L1266" s="22" t="s">
        <v>1185</v>
      </c>
      <c r="M1266" s="22" t="s">
        <v>1186</v>
      </c>
      <c r="N1266" s="22"/>
      <c r="O1266" s="22"/>
      <c r="P1266" s="22"/>
      <c r="S1266" s="32" t="s">
        <v>3126</v>
      </c>
      <c r="T1266" s="8">
        <f t="shared" si="31"/>
        <v>6</v>
      </c>
      <c r="U1266">
        <v>642</v>
      </c>
      <c r="W1266" t="s">
        <v>369</v>
      </c>
    </row>
    <row r="1267" spans="1:23" hidden="1" x14ac:dyDescent="0.25">
      <c r="A1267" s="21">
        <v>45463</v>
      </c>
      <c r="B1267" s="21">
        <v>45463</v>
      </c>
      <c r="C1267" s="22" t="s">
        <v>2293</v>
      </c>
      <c r="D1267" s="22" t="s">
        <v>2294</v>
      </c>
      <c r="E1267" s="22" t="s">
        <v>1145</v>
      </c>
      <c r="F1267" s="22" t="s">
        <v>532</v>
      </c>
      <c r="G1267" s="23">
        <v>20000</v>
      </c>
      <c r="H1267" s="23">
        <v>0</v>
      </c>
      <c r="I1267" s="23">
        <v>55725077</v>
      </c>
      <c r="J1267" s="23">
        <v>0</v>
      </c>
      <c r="K1267" s="22" t="s">
        <v>1163</v>
      </c>
      <c r="L1267" s="22" t="s">
        <v>1164</v>
      </c>
      <c r="M1267" s="22" t="s">
        <v>1159</v>
      </c>
      <c r="N1267" s="22"/>
      <c r="O1267" s="22"/>
      <c r="P1267" s="22"/>
      <c r="S1267" s="32" t="s">
        <v>3126</v>
      </c>
      <c r="T1267" s="8">
        <f t="shared" si="31"/>
        <v>6</v>
      </c>
      <c r="U1267">
        <v>642</v>
      </c>
      <c r="W1267" t="s">
        <v>369</v>
      </c>
    </row>
    <row r="1268" spans="1:23" hidden="1" x14ac:dyDescent="0.25">
      <c r="A1268" s="21">
        <v>45463</v>
      </c>
      <c r="B1268" s="21">
        <v>45463</v>
      </c>
      <c r="C1268" s="22" t="s">
        <v>2293</v>
      </c>
      <c r="D1268" s="22" t="s">
        <v>2294</v>
      </c>
      <c r="E1268" s="22" t="s">
        <v>1145</v>
      </c>
      <c r="F1268" s="22" t="s">
        <v>532</v>
      </c>
      <c r="G1268" s="23">
        <v>2000</v>
      </c>
      <c r="H1268" s="23">
        <v>0</v>
      </c>
      <c r="I1268" s="23">
        <v>55727077</v>
      </c>
      <c r="J1268" s="23">
        <v>0</v>
      </c>
      <c r="K1268" s="22" t="s">
        <v>1163</v>
      </c>
      <c r="L1268" s="22" t="s">
        <v>1164</v>
      </c>
      <c r="M1268" s="22" t="s">
        <v>1159</v>
      </c>
      <c r="N1268" s="22"/>
      <c r="O1268" s="22"/>
      <c r="P1268" s="22"/>
      <c r="S1268" s="32" t="s">
        <v>3126</v>
      </c>
      <c r="T1268" s="8">
        <f t="shared" si="31"/>
        <v>6</v>
      </c>
      <c r="U1268">
        <v>642</v>
      </c>
      <c r="W1268" t="s">
        <v>369</v>
      </c>
    </row>
    <row r="1269" spans="1:23" hidden="1" x14ac:dyDescent="0.25">
      <c r="A1269" s="21">
        <v>45464</v>
      </c>
      <c r="B1269" s="21">
        <v>45464</v>
      </c>
      <c r="C1269" s="22" t="s">
        <v>857</v>
      </c>
      <c r="D1269" s="22" t="s">
        <v>2021</v>
      </c>
      <c r="E1269" s="22" t="s">
        <v>1145</v>
      </c>
      <c r="F1269" s="22" t="s">
        <v>521</v>
      </c>
      <c r="G1269" s="23">
        <v>2291</v>
      </c>
      <c r="H1269" s="23">
        <v>0</v>
      </c>
      <c r="I1269" s="23">
        <v>55729368</v>
      </c>
      <c r="J1269" s="23">
        <v>0</v>
      </c>
      <c r="K1269" s="22" t="s">
        <v>566</v>
      </c>
      <c r="L1269" s="22" t="s">
        <v>567</v>
      </c>
      <c r="M1269" s="22" t="s">
        <v>1159</v>
      </c>
      <c r="N1269" s="22"/>
      <c r="O1269" s="22"/>
      <c r="P1269" s="22" t="s">
        <v>529</v>
      </c>
      <c r="S1269" s="32" t="s">
        <v>3126</v>
      </c>
      <c r="T1269" s="8">
        <f t="shared" si="31"/>
        <v>6</v>
      </c>
      <c r="U1269">
        <v>642</v>
      </c>
      <c r="W1269" t="s">
        <v>369</v>
      </c>
    </row>
    <row r="1270" spans="1:23" hidden="1" x14ac:dyDescent="0.25">
      <c r="A1270" s="21">
        <v>45464</v>
      </c>
      <c r="B1270" s="21">
        <v>45464</v>
      </c>
      <c r="C1270" s="22" t="s">
        <v>857</v>
      </c>
      <c r="D1270" s="22" t="s">
        <v>2021</v>
      </c>
      <c r="E1270" s="22" t="s">
        <v>1145</v>
      </c>
      <c r="F1270" s="22" t="s">
        <v>521</v>
      </c>
      <c r="G1270" s="23">
        <v>229</v>
      </c>
      <c r="H1270" s="23">
        <v>0</v>
      </c>
      <c r="I1270" s="23">
        <v>55729597</v>
      </c>
      <c r="J1270" s="23">
        <v>0</v>
      </c>
      <c r="K1270" s="22" t="s">
        <v>566</v>
      </c>
      <c r="L1270" s="22" t="s">
        <v>567</v>
      </c>
      <c r="M1270" s="22" t="s">
        <v>1159</v>
      </c>
      <c r="N1270" s="22"/>
      <c r="O1270" s="22"/>
      <c r="P1270" s="22" t="s">
        <v>529</v>
      </c>
      <c r="S1270" s="32" t="s">
        <v>3126</v>
      </c>
      <c r="T1270" s="8">
        <f t="shared" si="31"/>
        <v>6</v>
      </c>
      <c r="U1270">
        <v>642</v>
      </c>
      <c r="W1270" t="s">
        <v>369</v>
      </c>
    </row>
    <row r="1271" spans="1:23" hidden="1" x14ac:dyDescent="0.25">
      <c r="A1271" s="21">
        <v>45464</v>
      </c>
      <c r="B1271" s="21">
        <v>45464</v>
      </c>
      <c r="C1271" s="22" t="s">
        <v>2295</v>
      </c>
      <c r="D1271" s="22" t="s">
        <v>2242</v>
      </c>
      <c r="E1271" s="22" t="s">
        <v>1145</v>
      </c>
      <c r="F1271" s="22" t="s">
        <v>532</v>
      </c>
      <c r="G1271" s="23">
        <v>18000</v>
      </c>
      <c r="H1271" s="23">
        <v>0</v>
      </c>
      <c r="I1271" s="23">
        <v>55747597</v>
      </c>
      <c r="J1271" s="23">
        <v>0</v>
      </c>
      <c r="K1271" s="22" t="s">
        <v>1163</v>
      </c>
      <c r="L1271" s="22" t="s">
        <v>1164</v>
      </c>
      <c r="M1271" s="22" t="s">
        <v>1186</v>
      </c>
      <c r="N1271" s="22"/>
      <c r="O1271" s="22"/>
      <c r="P1271" s="22" t="s">
        <v>529</v>
      </c>
      <c r="S1271" s="32" t="s">
        <v>3126</v>
      </c>
      <c r="T1271" s="8">
        <f t="shared" si="31"/>
        <v>6</v>
      </c>
      <c r="U1271">
        <v>642</v>
      </c>
      <c r="W1271" t="s">
        <v>369</v>
      </c>
    </row>
    <row r="1272" spans="1:23" hidden="1" x14ac:dyDescent="0.25">
      <c r="A1272" s="21">
        <v>45464</v>
      </c>
      <c r="B1272" s="21">
        <v>45464</v>
      </c>
      <c r="C1272" s="22" t="s">
        <v>2296</v>
      </c>
      <c r="D1272" s="22" t="s">
        <v>2297</v>
      </c>
      <c r="E1272" s="22" t="s">
        <v>1145</v>
      </c>
      <c r="F1272" s="22" t="s">
        <v>532</v>
      </c>
      <c r="G1272" s="23">
        <v>30000</v>
      </c>
      <c r="H1272" s="23">
        <v>0</v>
      </c>
      <c r="I1272" s="23">
        <v>55777597</v>
      </c>
      <c r="J1272" s="23">
        <v>0</v>
      </c>
      <c r="K1272" s="22" t="s">
        <v>1163</v>
      </c>
      <c r="L1272" s="22" t="s">
        <v>1164</v>
      </c>
      <c r="M1272" s="22" t="s">
        <v>1186</v>
      </c>
      <c r="N1272" s="22"/>
      <c r="O1272" s="22"/>
      <c r="P1272" s="22" t="s">
        <v>529</v>
      </c>
      <c r="S1272" s="32" t="s">
        <v>3126</v>
      </c>
      <c r="T1272" s="8">
        <f t="shared" si="31"/>
        <v>6</v>
      </c>
      <c r="U1272">
        <v>642</v>
      </c>
      <c r="W1272" t="s">
        <v>369</v>
      </c>
    </row>
    <row r="1273" spans="1:23" hidden="1" x14ac:dyDescent="0.25">
      <c r="A1273" s="21">
        <v>45464</v>
      </c>
      <c r="B1273" s="21">
        <v>45464</v>
      </c>
      <c r="C1273" s="22" t="s">
        <v>2298</v>
      </c>
      <c r="D1273" s="22" t="s">
        <v>2299</v>
      </c>
      <c r="E1273" s="22" t="s">
        <v>1145</v>
      </c>
      <c r="F1273" s="22" t="s">
        <v>1414</v>
      </c>
      <c r="G1273" s="23">
        <v>55000</v>
      </c>
      <c r="H1273" s="23">
        <v>0</v>
      </c>
      <c r="I1273" s="23">
        <v>55832597</v>
      </c>
      <c r="J1273" s="23">
        <v>0</v>
      </c>
      <c r="K1273" s="22" t="s">
        <v>1415</v>
      </c>
      <c r="L1273" s="22" t="s">
        <v>1416</v>
      </c>
      <c r="M1273" s="22" t="s">
        <v>1186</v>
      </c>
      <c r="N1273" s="22"/>
      <c r="O1273" s="22"/>
      <c r="P1273" s="22"/>
      <c r="S1273" s="32" t="s">
        <v>3126</v>
      </c>
      <c r="T1273" s="8">
        <f t="shared" si="31"/>
        <v>6</v>
      </c>
      <c r="U1273">
        <v>642</v>
      </c>
      <c r="W1273" t="s">
        <v>369</v>
      </c>
    </row>
    <row r="1274" spans="1:23" hidden="1" x14ac:dyDescent="0.25">
      <c r="A1274" s="21">
        <v>45464</v>
      </c>
      <c r="B1274" s="21">
        <v>45464</v>
      </c>
      <c r="C1274" s="22" t="s">
        <v>2300</v>
      </c>
      <c r="D1274" s="22" t="s">
        <v>2301</v>
      </c>
      <c r="E1274" s="22" t="s">
        <v>1145</v>
      </c>
      <c r="F1274" s="22" t="s">
        <v>1414</v>
      </c>
      <c r="G1274" s="23">
        <v>110000</v>
      </c>
      <c r="H1274" s="23">
        <v>0</v>
      </c>
      <c r="I1274" s="23">
        <v>55942597</v>
      </c>
      <c r="J1274" s="23">
        <v>0</v>
      </c>
      <c r="K1274" s="22" t="s">
        <v>1415</v>
      </c>
      <c r="L1274" s="22" t="s">
        <v>1416</v>
      </c>
      <c r="M1274" s="22" t="s">
        <v>1186</v>
      </c>
      <c r="N1274" s="22"/>
      <c r="O1274" s="22"/>
      <c r="P1274" s="22"/>
      <c r="S1274" s="32" t="s">
        <v>3126</v>
      </c>
      <c r="T1274" s="8">
        <f t="shared" si="31"/>
        <v>6</v>
      </c>
      <c r="U1274">
        <v>642</v>
      </c>
      <c r="W1274" t="s">
        <v>369</v>
      </c>
    </row>
    <row r="1275" spans="1:23" hidden="1" x14ac:dyDescent="0.25">
      <c r="A1275" s="21">
        <v>45465</v>
      </c>
      <c r="B1275" s="21">
        <v>45465</v>
      </c>
      <c r="C1275" s="22" t="s">
        <v>2302</v>
      </c>
      <c r="D1275" s="22" t="s">
        <v>2297</v>
      </c>
      <c r="E1275" s="22" t="s">
        <v>1145</v>
      </c>
      <c r="F1275" s="22" t="s">
        <v>532</v>
      </c>
      <c r="G1275" s="23">
        <v>50000</v>
      </c>
      <c r="H1275" s="23">
        <v>0</v>
      </c>
      <c r="I1275" s="23">
        <v>55992597</v>
      </c>
      <c r="J1275" s="23">
        <v>0</v>
      </c>
      <c r="K1275" s="22" t="s">
        <v>1163</v>
      </c>
      <c r="L1275" s="22" t="s">
        <v>1164</v>
      </c>
      <c r="M1275" s="22" t="s">
        <v>1186</v>
      </c>
      <c r="N1275" s="22"/>
      <c r="O1275" s="22"/>
      <c r="P1275" s="22" t="s">
        <v>529</v>
      </c>
      <c r="S1275" s="32" t="s">
        <v>3126</v>
      </c>
      <c r="T1275" s="8">
        <f t="shared" si="31"/>
        <v>6</v>
      </c>
      <c r="U1275">
        <v>642</v>
      </c>
      <c r="W1275" t="s">
        <v>369</v>
      </c>
    </row>
    <row r="1276" spans="1:23" hidden="1" x14ac:dyDescent="0.25">
      <c r="A1276" s="21">
        <v>45465</v>
      </c>
      <c r="B1276" s="21">
        <v>45465</v>
      </c>
      <c r="C1276" s="22" t="s">
        <v>2303</v>
      </c>
      <c r="D1276" s="22" t="s">
        <v>2304</v>
      </c>
      <c r="E1276" s="22" t="s">
        <v>1145</v>
      </c>
      <c r="F1276" s="22" t="s">
        <v>532</v>
      </c>
      <c r="G1276" s="23">
        <v>20000</v>
      </c>
      <c r="H1276" s="23">
        <v>0</v>
      </c>
      <c r="I1276" s="23">
        <v>56012597</v>
      </c>
      <c r="J1276" s="23">
        <v>0</v>
      </c>
      <c r="K1276" s="22" t="s">
        <v>1163</v>
      </c>
      <c r="L1276" s="22" t="s">
        <v>1164</v>
      </c>
      <c r="M1276" s="22" t="s">
        <v>1159</v>
      </c>
      <c r="N1276" s="22"/>
      <c r="O1276" s="22"/>
      <c r="P1276" s="22"/>
      <c r="S1276" s="32" t="s">
        <v>3126</v>
      </c>
      <c r="T1276" s="8">
        <f t="shared" si="31"/>
        <v>6</v>
      </c>
      <c r="U1276">
        <v>642</v>
      </c>
      <c r="W1276" t="s">
        <v>369</v>
      </c>
    </row>
    <row r="1277" spans="1:23" hidden="1" x14ac:dyDescent="0.25">
      <c r="A1277" s="21">
        <v>45466</v>
      </c>
      <c r="B1277" s="21">
        <v>45466</v>
      </c>
      <c r="C1277" s="22" t="s">
        <v>2305</v>
      </c>
      <c r="D1277" s="22" t="s">
        <v>2306</v>
      </c>
      <c r="E1277" s="22" t="s">
        <v>1145</v>
      </c>
      <c r="F1277" s="22" t="s">
        <v>549</v>
      </c>
      <c r="G1277" s="23">
        <v>4945438</v>
      </c>
      <c r="H1277" s="23">
        <v>0</v>
      </c>
      <c r="I1277" s="23">
        <v>60958035</v>
      </c>
      <c r="J1277" s="23">
        <v>0</v>
      </c>
      <c r="K1277" s="22" t="s">
        <v>2307</v>
      </c>
      <c r="L1277" s="22" t="s">
        <v>2308</v>
      </c>
      <c r="M1277" s="22" t="s">
        <v>1932</v>
      </c>
      <c r="N1277" s="22"/>
      <c r="O1277" s="22"/>
      <c r="P1277" s="22" t="s">
        <v>558</v>
      </c>
      <c r="S1277" s="32" t="s">
        <v>3141</v>
      </c>
      <c r="T1277" s="8">
        <f t="shared" si="31"/>
        <v>6</v>
      </c>
      <c r="U1277">
        <v>642</v>
      </c>
      <c r="W1277" t="s">
        <v>369</v>
      </c>
    </row>
    <row r="1278" spans="1:23" hidden="1" x14ac:dyDescent="0.25">
      <c r="A1278" s="21">
        <v>45466</v>
      </c>
      <c r="B1278" s="21">
        <v>45466</v>
      </c>
      <c r="C1278" s="22" t="s">
        <v>2309</v>
      </c>
      <c r="D1278" s="22" t="s">
        <v>2306</v>
      </c>
      <c r="E1278" s="22" t="s">
        <v>1145</v>
      </c>
      <c r="F1278" s="22" t="s">
        <v>748</v>
      </c>
      <c r="G1278" s="23">
        <v>1122000</v>
      </c>
      <c r="H1278" s="23">
        <v>0</v>
      </c>
      <c r="I1278" s="23">
        <v>62080035</v>
      </c>
      <c r="J1278" s="23">
        <v>0</v>
      </c>
      <c r="K1278" s="22" t="s">
        <v>2310</v>
      </c>
      <c r="L1278" s="22" t="s">
        <v>2311</v>
      </c>
      <c r="M1278" s="22" t="s">
        <v>1932</v>
      </c>
      <c r="N1278" s="22"/>
      <c r="O1278" s="22"/>
      <c r="P1278" s="22" t="s">
        <v>558</v>
      </c>
      <c r="S1278" s="32" t="s">
        <v>3141</v>
      </c>
      <c r="T1278" s="8">
        <f t="shared" si="31"/>
        <v>6</v>
      </c>
      <c r="U1278">
        <v>642</v>
      </c>
      <c r="W1278" t="s">
        <v>369</v>
      </c>
    </row>
    <row r="1279" spans="1:23" hidden="1" x14ac:dyDescent="0.25">
      <c r="A1279" s="21">
        <v>45467</v>
      </c>
      <c r="B1279" s="21">
        <v>45467</v>
      </c>
      <c r="C1279" s="22" t="s">
        <v>2312</v>
      </c>
      <c r="D1279" s="22" t="s">
        <v>2313</v>
      </c>
      <c r="E1279" s="22" t="s">
        <v>1145</v>
      </c>
      <c r="F1279" s="22" t="s">
        <v>549</v>
      </c>
      <c r="G1279" s="23">
        <v>250000</v>
      </c>
      <c r="H1279" s="23">
        <v>0</v>
      </c>
      <c r="I1279" s="23">
        <v>62330035</v>
      </c>
      <c r="J1279" s="23">
        <v>0</v>
      </c>
      <c r="K1279" s="22" t="s">
        <v>2314</v>
      </c>
      <c r="L1279" s="22" t="s">
        <v>2315</v>
      </c>
      <c r="M1279" s="22" t="s">
        <v>2316</v>
      </c>
      <c r="N1279" s="22"/>
      <c r="O1279" s="22"/>
      <c r="P1279" s="22" t="s">
        <v>529</v>
      </c>
      <c r="S1279" s="32" t="s">
        <v>3140</v>
      </c>
      <c r="T1279" s="8">
        <f t="shared" si="31"/>
        <v>6</v>
      </c>
      <c r="U1279">
        <v>642</v>
      </c>
      <c r="W1279" t="s">
        <v>369</v>
      </c>
    </row>
    <row r="1280" spans="1:23" hidden="1" x14ac:dyDescent="0.25">
      <c r="A1280" s="21">
        <v>45467</v>
      </c>
      <c r="B1280" s="21">
        <v>45467</v>
      </c>
      <c r="C1280" s="22" t="s">
        <v>2317</v>
      </c>
      <c r="D1280" s="22" t="s">
        <v>2318</v>
      </c>
      <c r="E1280" s="22" t="s">
        <v>1145</v>
      </c>
      <c r="F1280" s="22" t="s">
        <v>748</v>
      </c>
      <c r="G1280" s="23">
        <v>552778</v>
      </c>
      <c r="H1280" s="23">
        <v>0</v>
      </c>
      <c r="I1280" s="23">
        <v>62882813</v>
      </c>
      <c r="J1280" s="23">
        <v>0</v>
      </c>
      <c r="K1280" s="22" t="s">
        <v>1890</v>
      </c>
      <c r="L1280" s="22" t="s">
        <v>1891</v>
      </c>
      <c r="M1280" s="22" t="s">
        <v>1932</v>
      </c>
      <c r="N1280" s="22"/>
      <c r="O1280" s="22"/>
      <c r="P1280" s="22" t="s">
        <v>558</v>
      </c>
      <c r="S1280" s="32" t="s">
        <v>3141</v>
      </c>
      <c r="T1280" s="8">
        <f t="shared" si="31"/>
        <v>6</v>
      </c>
      <c r="U1280">
        <v>642</v>
      </c>
      <c r="W1280" t="s">
        <v>369</v>
      </c>
    </row>
    <row r="1281" spans="1:23" hidden="1" x14ac:dyDescent="0.25">
      <c r="A1281" s="21">
        <v>45468</v>
      </c>
      <c r="B1281" s="21">
        <v>45468</v>
      </c>
      <c r="C1281" s="22" t="s">
        <v>2319</v>
      </c>
      <c r="D1281" s="22" t="s">
        <v>1597</v>
      </c>
      <c r="E1281" s="22" t="s">
        <v>1145</v>
      </c>
      <c r="F1281" s="22" t="s">
        <v>1225</v>
      </c>
      <c r="G1281" s="23">
        <v>33000</v>
      </c>
      <c r="H1281" s="23">
        <v>0</v>
      </c>
      <c r="I1281" s="23">
        <v>62915813</v>
      </c>
      <c r="J1281" s="23">
        <v>0</v>
      </c>
      <c r="K1281" s="22" t="s">
        <v>1184</v>
      </c>
      <c r="L1281" s="22" t="s">
        <v>1185</v>
      </c>
      <c r="M1281" s="22" t="s">
        <v>1186</v>
      </c>
      <c r="N1281" s="22"/>
      <c r="O1281" s="22"/>
      <c r="P1281" s="22"/>
      <c r="S1281" s="32" t="s">
        <v>3126</v>
      </c>
      <c r="T1281" s="8">
        <f t="shared" si="31"/>
        <v>6</v>
      </c>
      <c r="U1281">
        <v>642</v>
      </c>
      <c r="W1281" t="s">
        <v>369</v>
      </c>
    </row>
    <row r="1282" spans="1:23" hidden="1" x14ac:dyDescent="0.25">
      <c r="A1282" s="21">
        <v>45468</v>
      </c>
      <c r="B1282" s="21">
        <v>45468</v>
      </c>
      <c r="C1282" s="22" t="s">
        <v>2320</v>
      </c>
      <c r="D1282" s="22" t="s">
        <v>2321</v>
      </c>
      <c r="E1282" s="22" t="s">
        <v>1145</v>
      </c>
      <c r="F1282" s="22" t="s">
        <v>1225</v>
      </c>
      <c r="G1282" s="23">
        <v>20000</v>
      </c>
      <c r="H1282" s="23">
        <v>0</v>
      </c>
      <c r="I1282" s="23">
        <v>62935813</v>
      </c>
      <c r="J1282" s="23">
        <v>0</v>
      </c>
      <c r="K1282" s="22" t="s">
        <v>1184</v>
      </c>
      <c r="L1282" s="22" t="s">
        <v>1185</v>
      </c>
      <c r="M1282" s="22" t="s">
        <v>1186</v>
      </c>
      <c r="N1282" s="22"/>
      <c r="O1282" s="22"/>
      <c r="P1282" s="22"/>
      <c r="S1282" s="32" t="s">
        <v>3126</v>
      </c>
      <c r="T1282" s="8">
        <f t="shared" si="31"/>
        <v>6</v>
      </c>
      <c r="U1282">
        <v>642</v>
      </c>
      <c r="W1282" t="s">
        <v>369</v>
      </c>
    </row>
    <row r="1283" spans="1:23" hidden="1" x14ac:dyDescent="0.25">
      <c r="A1283" s="21">
        <v>45468</v>
      </c>
      <c r="B1283" s="21">
        <v>45468</v>
      </c>
      <c r="C1283" s="22" t="s">
        <v>2320</v>
      </c>
      <c r="D1283" s="22" t="s">
        <v>2321</v>
      </c>
      <c r="E1283" s="22" t="s">
        <v>1145</v>
      </c>
      <c r="F1283" s="22" t="s">
        <v>1225</v>
      </c>
      <c r="G1283" s="23">
        <v>2000</v>
      </c>
      <c r="H1283" s="23">
        <v>0</v>
      </c>
      <c r="I1283" s="23">
        <v>62937813</v>
      </c>
      <c r="J1283" s="23">
        <v>0</v>
      </c>
      <c r="K1283" s="22" t="s">
        <v>1184</v>
      </c>
      <c r="L1283" s="22" t="s">
        <v>1185</v>
      </c>
      <c r="M1283" s="22" t="s">
        <v>1186</v>
      </c>
      <c r="N1283" s="22"/>
      <c r="O1283" s="22"/>
      <c r="P1283" s="22"/>
      <c r="S1283" s="32" t="s">
        <v>3126</v>
      </c>
      <c r="T1283" s="8">
        <f t="shared" si="31"/>
        <v>6</v>
      </c>
      <c r="U1283">
        <v>642</v>
      </c>
      <c r="W1283" t="s">
        <v>369</v>
      </c>
    </row>
    <row r="1284" spans="1:23" hidden="1" x14ac:dyDescent="0.25">
      <c r="A1284" s="21">
        <v>45468</v>
      </c>
      <c r="B1284" s="21">
        <v>45468</v>
      </c>
      <c r="C1284" s="22" t="s">
        <v>2322</v>
      </c>
      <c r="D1284" s="22" t="s">
        <v>2323</v>
      </c>
      <c r="E1284" s="22" t="s">
        <v>1145</v>
      </c>
      <c r="F1284" s="22" t="s">
        <v>1183</v>
      </c>
      <c r="G1284" s="23">
        <v>22000</v>
      </c>
      <c r="H1284" s="23">
        <v>0</v>
      </c>
      <c r="I1284" s="23">
        <v>62959813</v>
      </c>
      <c r="J1284" s="23">
        <v>0</v>
      </c>
      <c r="K1284" s="22" t="s">
        <v>1184</v>
      </c>
      <c r="L1284" s="22" t="s">
        <v>1185</v>
      </c>
      <c r="M1284" s="22" t="s">
        <v>1159</v>
      </c>
      <c r="N1284" s="22"/>
      <c r="O1284" s="22"/>
      <c r="P1284" s="22"/>
      <c r="S1284" s="32" t="s">
        <v>3126</v>
      </c>
      <c r="T1284" s="8">
        <f t="shared" si="31"/>
        <v>6</v>
      </c>
      <c r="U1284">
        <v>642</v>
      </c>
      <c r="W1284" t="s">
        <v>369</v>
      </c>
    </row>
    <row r="1285" spans="1:23" hidden="1" x14ac:dyDescent="0.25">
      <c r="A1285" s="21">
        <v>45469</v>
      </c>
      <c r="B1285" s="21">
        <v>45469</v>
      </c>
      <c r="C1285" s="22" t="s">
        <v>2324</v>
      </c>
      <c r="D1285" s="22" t="s">
        <v>2325</v>
      </c>
      <c r="E1285" s="22" t="s">
        <v>1145</v>
      </c>
      <c r="F1285" s="22" t="s">
        <v>635</v>
      </c>
      <c r="G1285" s="23">
        <v>550000</v>
      </c>
      <c r="H1285" s="23">
        <v>0</v>
      </c>
      <c r="I1285" s="23">
        <v>63509813</v>
      </c>
      <c r="J1285" s="23">
        <v>0</v>
      </c>
      <c r="K1285" s="22" t="s">
        <v>2326</v>
      </c>
      <c r="L1285" s="22" t="s">
        <v>2327</v>
      </c>
      <c r="M1285" s="22" t="s">
        <v>1243</v>
      </c>
      <c r="N1285" s="22"/>
      <c r="O1285" s="22"/>
      <c r="P1285" s="22" t="s">
        <v>529</v>
      </c>
      <c r="S1285" s="32" t="s">
        <v>3142</v>
      </c>
      <c r="T1285" s="8">
        <f t="shared" ref="T1285:T1348" si="32">+MONTH(A1285)</f>
        <v>6</v>
      </c>
      <c r="U1285">
        <v>642</v>
      </c>
      <c r="W1285" t="s">
        <v>369</v>
      </c>
    </row>
    <row r="1286" spans="1:23" hidden="1" x14ac:dyDescent="0.25">
      <c r="A1286" s="21">
        <v>45469</v>
      </c>
      <c r="B1286" s="21">
        <v>45469</v>
      </c>
      <c r="C1286" s="22" t="s">
        <v>2324</v>
      </c>
      <c r="D1286" s="22" t="s">
        <v>2328</v>
      </c>
      <c r="E1286" s="22" t="s">
        <v>1145</v>
      </c>
      <c r="F1286" s="22" t="s">
        <v>635</v>
      </c>
      <c r="G1286" s="23">
        <v>227273</v>
      </c>
      <c r="H1286" s="23">
        <v>0</v>
      </c>
      <c r="I1286" s="23">
        <v>63737086</v>
      </c>
      <c r="J1286" s="23">
        <v>0</v>
      </c>
      <c r="K1286" s="22" t="s">
        <v>2329</v>
      </c>
      <c r="L1286" s="22" t="s">
        <v>2330</v>
      </c>
      <c r="M1286" s="22" t="s">
        <v>1243</v>
      </c>
      <c r="N1286" s="22"/>
      <c r="O1286" s="22"/>
      <c r="P1286" s="22" t="s">
        <v>529</v>
      </c>
      <c r="S1286" s="32" t="s">
        <v>3142</v>
      </c>
      <c r="T1286" s="8">
        <f t="shared" si="32"/>
        <v>6</v>
      </c>
      <c r="U1286">
        <v>642</v>
      </c>
      <c r="W1286" t="s">
        <v>369</v>
      </c>
    </row>
    <row r="1287" spans="1:23" hidden="1" x14ac:dyDescent="0.25">
      <c r="A1287" s="21">
        <v>45469</v>
      </c>
      <c r="B1287" s="21">
        <v>45469</v>
      </c>
      <c r="C1287" s="22" t="s">
        <v>2324</v>
      </c>
      <c r="D1287" s="22" t="s">
        <v>2331</v>
      </c>
      <c r="E1287" s="22" t="s">
        <v>1145</v>
      </c>
      <c r="F1287" s="22" t="s">
        <v>635</v>
      </c>
      <c r="G1287" s="23">
        <v>90000</v>
      </c>
      <c r="H1287" s="23">
        <v>0</v>
      </c>
      <c r="I1287" s="23">
        <v>63827086</v>
      </c>
      <c r="J1287" s="23">
        <v>0</v>
      </c>
      <c r="K1287" s="22" t="s">
        <v>2329</v>
      </c>
      <c r="L1287" s="22" t="s">
        <v>2330</v>
      </c>
      <c r="M1287" s="22" t="s">
        <v>1243</v>
      </c>
      <c r="N1287" s="22"/>
      <c r="O1287" s="22"/>
      <c r="P1287" s="22" t="s">
        <v>529</v>
      </c>
      <c r="S1287" s="32" t="s">
        <v>3142</v>
      </c>
      <c r="T1287" s="8">
        <f t="shared" si="32"/>
        <v>6</v>
      </c>
      <c r="U1287">
        <v>642</v>
      </c>
      <c r="W1287" t="s">
        <v>369</v>
      </c>
    </row>
    <row r="1288" spans="1:23" hidden="1" x14ac:dyDescent="0.25">
      <c r="A1288" s="21">
        <v>45469</v>
      </c>
      <c r="B1288" s="21">
        <v>45469</v>
      </c>
      <c r="C1288" s="22" t="s">
        <v>2324</v>
      </c>
      <c r="D1288" s="22" t="s">
        <v>2332</v>
      </c>
      <c r="E1288" s="22" t="s">
        <v>1145</v>
      </c>
      <c r="F1288" s="22" t="s">
        <v>635</v>
      </c>
      <c r="G1288" s="23">
        <v>2744000</v>
      </c>
      <c r="H1288" s="23">
        <v>0</v>
      </c>
      <c r="I1288" s="23">
        <v>66571086</v>
      </c>
      <c r="J1288" s="23">
        <v>0</v>
      </c>
      <c r="K1288" s="22" t="s">
        <v>1948</v>
      </c>
      <c r="L1288" s="22" t="s">
        <v>1949</v>
      </c>
      <c r="M1288" s="22" t="s">
        <v>1243</v>
      </c>
      <c r="N1288" s="22"/>
      <c r="O1288" s="22"/>
      <c r="P1288" s="22" t="s">
        <v>529</v>
      </c>
      <c r="S1288" s="32" t="s">
        <v>3142</v>
      </c>
      <c r="T1288" s="8">
        <f t="shared" si="32"/>
        <v>6</v>
      </c>
      <c r="U1288">
        <v>642</v>
      </c>
      <c r="W1288" t="s">
        <v>369</v>
      </c>
    </row>
    <row r="1289" spans="1:23" hidden="1" x14ac:dyDescent="0.25">
      <c r="A1289" s="21">
        <v>45469</v>
      </c>
      <c r="B1289" s="21">
        <v>45469</v>
      </c>
      <c r="C1289" s="22" t="s">
        <v>2333</v>
      </c>
      <c r="D1289" s="22" t="s">
        <v>2334</v>
      </c>
      <c r="E1289" s="22" t="s">
        <v>1145</v>
      </c>
      <c r="F1289" s="22" t="s">
        <v>1183</v>
      </c>
      <c r="G1289" s="23">
        <v>102000</v>
      </c>
      <c r="H1289" s="23">
        <v>0</v>
      </c>
      <c r="I1289" s="23">
        <v>66673086</v>
      </c>
      <c r="J1289" s="23">
        <v>0</v>
      </c>
      <c r="K1289" s="22" t="s">
        <v>2335</v>
      </c>
      <c r="L1289" s="22" t="s">
        <v>2336</v>
      </c>
      <c r="M1289" s="22" t="s">
        <v>1216</v>
      </c>
      <c r="N1289" s="22"/>
      <c r="O1289" s="22"/>
      <c r="P1289" s="22"/>
      <c r="S1289" s="32" t="s">
        <v>3126</v>
      </c>
      <c r="T1289" s="8">
        <f t="shared" si="32"/>
        <v>6</v>
      </c>
      <c r="U1289">
        <v>642</v>
      </c>
      <c r="W1289" t="s">
        <v>369</v>
      </c>
    </row>
    <row r="1290" spans="1:23" hidden="1" x14ac:dyDescent="0.25">
      <c r="A1290" s="21">
        <v>45470</v>
      </c>
      <c r="B1290" s="21">
        <v>45470</v>
      </c>
      <c r="C1290" s="22" t="s">
        <v>2337</v>
      </c>
      <c r="D1290" s="22" t="s">
        <v>2338</v>
      </c>
      <c r="E1290" s="22" t="s">
        <v>1145</v>
      </c>
      <c r="F1290" s="22" t="s">
        <v>549</v>
      </c>
      <c r="G1290" s="23">
        <v>350000</v>
      </c>
      <c r="H1290" s="23">
        <v>0</v>
      </c>
      <c r="I1290" s="23">
        <v>67023086</v>
      </c>
      <c r="J1290" s="23">
        <v>0</v>
      </c>
      <c r="K1290" s="22" t="s">
        <v>2339</v>
      </c>
      <c r="L1290" s="22" t="s">
        <v>2340</v>
      </c>
      <c r="M1290" s="22" t="s">
        <v>2316</v>
      </c>
      <c r="N1290" s="22"/>
      <c r="O1290" s="22"/>
      <c r="P1290" s="22" t="s">
        <v>529</v>
      </c>
      <c r="S1290" s="32" t="s">
        <v>3140</v>
      </c>
      <c r="T1290" s="8">
        <f t="shared" si="32"/>
        <v>6</v>
      </c>
      <c r="U1290">
        <v>642</v>
      </c>
      <c r="W1290" t="s">
        <v>369</v>
      </c>
    </row>
    <row r="1291" spans="1:23" hidden="1" x14ac:dyDescent="0.25">
      <c r="A1291" s="21">
        <v>45470</v>
      </c>
      <c r="B1291" s="21">
        <v>45470</v>
      </c>
      <c r="C1291" s="22" t="s">
        <v>2341</v>
      </c>
      <c r="D1291" s="22" t="s">
        <v>2342</v>
      </c>
      <c r="E1291" s="22" t="s">
        <v>1145</v>
      </c>
      <c r="F1291" s="22" t="s">
        <v>549</v>
      </c>
      <c r="G1291" s="23">
        <v>422125</v>
      </c>
      <c r="H1291" s="23">
        <v>0</v>
      </c>
      <c r="I1291" s="23">
        <v>67445211</v>
      </c>
      <c r="J1291" s="23">
        <v>0</v>
      </c>
      <c r="K1291" s="22" t="s">
        <v>1363</v>
      </c>
      <c r="L1291" s="22" t="s">
        <v>1364</v>
      </c>
      <c r="M1291" s="22" t="s">
        <v>1365</v>
      </c>
      <c r="N1291" s="22"/>
      <c r="O1291" s="22"/>
      <c r="P1291" s="22" t="s">
        <v>529</v>
      </c>
      <c r="S1291" s="32" t="s">
        <v>3126</v>
      </c>
      <c r="T1291" s="8">
        <f t="shared" si="32"/>
        <v>6</v>
      </c>
      <c r="U1291">
        <v>642</v>
      </c>
      <c r="W1291" t="s">
        <v>369</v>
      </c>
    </row>
    <row r="1292" spans="1:23" hidden="1" x14ac:dyDescent="0.25">
      <c r="A1292" s="21">
        <v>45470</v>
      </c>
      <c r="B1292" s="21">
        <v>45470</v>
      </c>
      <c r="C1292" s="22" t="s">
        <v>2343</v>
      </c>
      <c r="D1292" s="22" t="s">
        <v>2344</v>
      </c>
      <c r="E1292" s="22" t="s">
        <v>1145</v>
      </c>
      <c r="F1292" s="22" t="s">
        <v>549</v>
      </c>
      <c r="G1292" s="23">
        <v>100926</v>
      </c>
      <c r="H1292" s="23">
        <v>0</v>
      </c>
      <c r="I1292" s="23">
        <v>67546137</v>
      </c>
      <c r="J1292" s="23">
        <v>0</v>
      </c>
      <c r="K1292" s="22" t="s">
        <v>1214</v>
      </c>
      <c r="L1292" s="22" t="s">
        <v>1215</v>
      </c>
      <c r="M1292" s="22" t="s">
        <v>1216</v>
      </c>
      <c r="N1292" s="22"/>
      <c r="O1292" s="22"/>
      <c r="P1292" s="22" t="s">
        <v>529</v>
      </c>
      <c r="S1292" s="32" t="s">
        <v>3126</v>
      </c>
      <c r="T1292" s="8">
        <f t="shared" si="32"/>
        <v>6</v>
      </c>
      <c r="U1292">
        <v>642</v>
      </c>
      <c r="W1292" t="s">
        <v>369</v>
      </c>
    </row>
    <row r="1293" spans="1:23" hidden="1" x14ac:dyDescent="0.25">
      <c r="A1293" s="21">
        <v>45471</v>
      </c>
      <c r="B1293" s="21">
        <v>45471</v>
      </c>
      <c r="C1293" s="22" t="s">
        <v>2345</v>
      </c>
      <c r="D1293" s="22" t="s">
        <v>2346</v>
      </c>
      <c r="E1293" s="22" t="s">
        <v>1145</v>
      </c>
      <c r="F1293" s="22" t="s">
        <v>748</v>
      </c>
      <c r="G1293" s="23">
        <v>948281</v>
      </c>
      <c r="H1293" s="23">
        <v>0</v>
      </c>
      <c r="I1293" s="23">
        <v>68494418</v>
      </c>
      <c r="J1293" s="23">
        <v>0</v>
      </c>
      <c r="K1293" s="22" t="s">
        <v>2347</v>
      </c>
      <c r="L1293" s="22" t="s">
        <v>2348</v>
      </c>
      <c r="M1293" s="22" t="s">
        <v>1266</v>
      </c>
      <c r="N1293" s="22"/>
      <c r="O1293" s="22"/>
      <c r="P1293" s="22"/>
      <c r="S1293" s="32" t="s">
        <v>3140</v>
      </c>
      <c r="T1293" s="8">
        <f t="shared" si="32"/>
        <v>6</v>
      </c>
      <c r="U1293">
        <v>642</v>
      </c>
      <c r="W1293" t="s">
        <v>369</v>
      </c>
    </row>
    <row r="1294" spans="1:23" hidden="1" x14ac:dyDescent="0.25">
      <c r="A1294" s="21">
        <v>45471</v>
      </c>
      <c r="B1294" s="21">
        <v>45471</v>
      </c>
      <c r="C1294" s="22" t="s">
        <v>2349</v>
      </c>
      <c r="D1294" s="22" t="s">
        <v>2350</v>
      </c>
      <c r="E1294" s="22" t="s">
        <v>1145</v>
      </c>
      <c r="F1294" s="22" t="s">
        <v>549</v>
      </c>
      <c r="G1294" s="23">
        <v>655015</v>
      </c>
      <c r="H1294" s="23">
        <v>0</v>
      </c>
      <c r="I1294" s="23">
        <v>69149433</v>
      </c>
      <c r="J1294" s="23">
        <v>0</v>
      </c>
      <c r="K1294" s="22" t="s">
        <v>2351</v>
      </c>
      <c r="L1294" s="22" t="s">
        <v>2352</v>
      </c>
      <c r="M1294" s="22" t="s">
        <v>1243</v>
      </c>
      <c r="N1294" s="22"/>
      <c r="O1294" s="22"/>
      <c r="P1294" s="22"/>
      <c r="S1294" s="32" t="s">
        <v>3142</v>
      </c>
      <c r="T1294" s="8">
        <f t="shared" si="32"/>
        <v>6</v>
      </c>
      <c r="U1294">
        <v>642</v>
      </c>
      <c r="W1294" t="s">
        <v>369</v>
      </c>
    </row>
    <row r="1295" spans="1:23" hidden="1" x14ac:dyDescent="0.25">
      <c r="A1295" s="21">
        <v>45471</v>
      </c>
      <c r="B1295" s="21">
        <v>45471</v>
      </c>
      <c r="C1295" s="22" t="s">
        <v>2353</v>
      </c>
      <c r="D1295" s="22" t="s">
        <v>2354</v>
      </c>
      <c r="E1295" s="22" t="s">
        <v>1145</v>
      </c>
      <c r="F1295" s="22" t="s">
        <v>1204</v>
      </c>
      <c r="G1295" s="23">
        <v>18000</v>
      </c>
      <c r="H1295" s="23">
        <v>0</v>
      </c>
      <c r="I1295" s="23">
        <v>69167433</v>
      </c>
      <c r="J1295" s="23">
        <v>0</v>
      </c>
      <c r="K1295" s="22" t="s">
        <v>1163</v>
      </c>
      <c r="L1295" s="22" t="s">
        <v>1164</v>
      </c>
      <c r="M1295" s="22" t="s">
        <v>1186</v>
      </c>
      <c r="N1295" s="22"/>
      <c r="O1295" s="22"/>
      <c r="P1295" s="22" t="s">
        <v>529</v>
      </c>
      <c r="S1295" s="32" t="s">
        <v>3126</v>
      </c>
      <c r="T1295" s="8">
        <f t="shared" si="32"/>
        <v>6</v>
      </c>
      <c r="U1295">
        <v>642</v>
      </c>
      <c r="W1295" t="s">
        <v>369</v>
      </c>
    </row>
    <row r="1296" spans="1:23" hidden="1" x14ac:dyDescent="0.25">
      <c r="A1296" s="21">
        <v>45471</v>
      </c>
      <c r="B1296" s="21">
        <v>45471</v>
      </c>
      <c r="C1296" s="22" t="s">
        <v>2355</v>
      </c>
      <c r="D1296" s="22" t="s">
        <v>2356</v>
      </c>
      <c r="E1296" s="22" t="s">
        <v>1145</v>
      </c>
      <c r="F1296" s="22" t="s">
        <v>532</v>
      </c>
      <c r="G1296" s="23">
        <v>18000</v>
      </c>
      <c r="H1296" s="23">
        <v>0</v>
      </c>
      <c r="I1296" s="23">
        <v>69185433</v>
      </c>
      <c r="J1296" s="23">
        <v>0</v>
      </c>
      <c r="K1296" s="22" t="s">
        <v>1163</v>
      </c>
      <c r="L1296" s="22" t="s">
        <v>1164</v>
      </c>
      <c r="M1296" s="22" t="s">
        <v>1186</v>
      </c>
      <c r="N1296" s="22"/>
      <c r="O1296" s="22"/>
      <c r="P1296" s="22" t="s">
        <v>529</v>
      </c>
      <c r="S1296" s="32" t="s">
        <v>3126</v>
      </c>
      <c r="T1296" s="8">
        <f t="shared" si="32"/>
        <v>6</v>
      </c>
      <c r="U1296">
        <v>642</v>
      </c>
      <c r="W1296" t="s">
        <v>369</v>
      </c>
    </row>
    <row r="1297" spans="1:23" hidden="1" x14ac:dyDescent="0.25">
      <c r="A1297" s="21">
        <v>45472</v>
      </c>
      <c r="B1297" s="21">
        <v>45472</v>
      </c>
      <c r="C1297" s="22" t="s">
        <v>2357</v>
      </c>
      <c r="D1297" s="22" t="s">
        <v>2358</v>
      </c>
      <c r="E1297" s="22" t="s">
        <v>1145</v>
      </c>
      <c r="F1297" s="22" t="s">
        <v>549</v>
      </c>
      <c r="G1297" s="23">
        <v>454545</v>
      </c>
      <c r="H1297" s="23">
        <v>0</v>
      </c>
      <c r="I1297" s="23">
        <v>69639978</v>
      </c>
      <c r="J1297" s="23">
        <v>0</v>
      </c>
      <c r="K1297" s="22" t="s">
        <v>2359</v>
      </c>
      <c r="L1297" s="22" t="s">
        <v>2360</v>
      </c>
      <c r="M1297" s="22" t="s">
        <v>1243</v>
      </c>
      <c r="N1297" s="22"/>
      <c r="O1297" s="22"/>
      <c r="P1297" s="22"/>
      <c r="S1297" s="32" t="s">
        <v>3142</v>
      </c>
      <c r="T1297" s="8">
        <f t="shared" si="32"/>
        <v>6</v>
      </c>
      <c r="U1297">
        <v>642</v>
      </c>
      <c r="W1297" t="s">
        <v>369</v>
      </c>
    </row>
    <row r="1298" spans="1:23" hidden="1" x14ac:dyDescent="0.25">
      <c r="A1298" s="21">
        <v>45472</v>
      </c>
      <c r="B1298" s="21">
        <v>45472</v>
      </c>
      <c r="C1298" s="22" t="s">
        <v>2361</v>
      </c>
      <c r="D1298" s="22" t="s">
        <v>2362</v>
      </c>
      <c r="E1298" s="22" t="s">
        <v>1145</v>
      </c>
      <c r="F1298" s="22" t="s">
        <v>1431</v>
      </c>
      <c r="G1298" s="23">
        <v>100000</v>
      </c>
      <c r="H1298" s="23">
        <v>0</v>
      </c>
      <c r="I1298" s="23">
        <v>69739978</v>
      </c>
      <c r="J1298" s="23">
        <v>0</v>
      </c>
      <c r="K1298" s="22" t="s">
        <v>1163</v>
      </c>
      <c r="L1298" s="22" t="s">
        <v>1164</v>
      </c>
      <c r="M1298" s="22" t="s">
        <v>1186</v>
      </c>
      <c r="N1298" s="22"/>
      <c r="O1298" s="22"/>
      <c r="P1298" s="22"/>
      <c r="S1298" s="32" t="s">
        <v>3126</v>
      </c>
      <c r="T1298" s="8">
        <f t="shared" si="32"/>
        <v>6</v>
      </c>
      <c r="U1298">
        <v>642</v>
      </c>
      <c r="W1298" t="s">
        <v>369</v>
      </c>
    </row>
    <row r="1299" spans="1:23" hidden="1" x14ac:dyDescent="0.25">
      <c r="A1299" s="21">
        <v>45472</v>
      </c>
      <c r="B1299" s="21">
        <v>45472</v>
      </c>
      <c r="C1299" s="22" t="s">
        <v>2361</v>
      </c>
      <c r="D1299" s="22" t="s">
        <v>2362</v>
      </c>
      <c r="E1299" s="22" t="s">
        <v>1145</v>
      </c>
      <c r="F1299" s="22" t="s">
        <v>1431</v>
      </c>
      <c r="G1299" s="23">
        <v>10000</v>
      </c>
      <c r="H1299" s="23">
        <v>0</v>
      </c>
      <c r="I1299" s="23">
        <v>69749978</v>
      </c>
      <c r="J1299" s="23">
        <v>0</v>
      </c>
      <c r="K1299" s="22" t="s">
        <v>1163</v>
      </c>
      <c r="L1299" s="22" t="s">
        <v>1164</v>
      </c>
      <c r="M1299" s="22" t="s">
        <v>1186</v>
      </c>
      <c r="N1299" s="22"/>
      <c r="O1299" s="22"/>
      <c r="P1299" s="22"/>
      <c r="S1299" s="32" t="s">
        <v>3126</v>
      </c>
      <c r="T1299" s="8">
        <f t="shared" si="32"/>
        <v>6</v>
      </c>
      <c r="U1299">
        <v>642</v>
      </c>
      <c r="W1299" t="s">
        <v>369</v>
      </c>
    </row>
    <row r="1300" spans="1:23" hidden="1" x14ac:dyDescent="0.25">
      <c r="A1300" s="21">
        <v>45472</v>
      </c>
      <c r="B1300" s="21">
        <v>45472</v>
      </c>
      <c r="C1300" s="22" t="s">
        <v>2363</v>
      </c>
      <c r="D1300" s="22" t="s">
        <v>2364</v>
      </c>
      <c r="E1300" s="22" t="s">
        <v>1145</v>
      </c>
      <c r="F1300" s="22" t="s">
        <v>1287</v>
      </c>
      <c r="G1300" s="23">
        <v>100000</v>
      </c>
      <c r="H1300" s="23">
        <v>0</v>
      </c>
      <c r="I1300" s="23">
        <v>69849978</v>
      </c>
      <c r="J1300" s="23">
        <v>0</v>
      </c>
      <c r="K1300" s="22" t="s">
        <v>682</v>
      </c>
      <c r="L1300" s="22" t="s">
        <v>683</v>
      </c>
      <c r="M1300" s="22" t="s">
        <v>1159</v>
      </c>
      <c r="N1300" s="22"/>
      <c r="O1300" s="22"/>
      <c r="P1300" s="22"/>
      <c r="S1300" s="32" t="s">
        <v>3126</v>
      </c>
      <c r="T1300" s="8">
        <f t="shared" si="32"/>
        <v>6</v>
      </c>
      <c r="U1300">
        <v>642</v>
      </c>
      <c r="W1300" t="s">
        <v>369</v>
      </c>
    </row>
    <row r="1301" spans="1:23" hidden="1" x14ac:dyDescent="0.25">
      <c r="A1301" s="21">
        <v>45472</v>
      </c>
      <c r="B1301" s="21">
        <v>45472</v>
      </c>
      <c r="C1301" s="22" t="s">
        <v>2363</v>
      </c>
      <c r="D1301" s="22" t="s">
        <v>2364</v>
      </c>
      <c r="E1301" s="22" t="s">
        <v>1145</v>
      </c>
      <c r="F1301" s="22" t="s">
        <v>1287</v>
      </c>
      <c r="G1301" s="23">
        <v>10000</v>
      </c>
      <c r="H1301" s="23">
        <v>0</v>
      </c>
      <c r="I1301" s="23">
        <v>69859978</v>
      </c>
      <c r="J1301" s="23">
        <v>0</v>
      </c>
      <c r="K1301" s="22" t="s">
        <v>682</v>
      </c>
      <c r="L1301" s="22" t="s">
        <v>683</v>
      </c>
      <c r="M1301" s="22" t="s">
        <v>1159</v>
      </c>
      <c r="N1301" s="22"/>
      <c r="O1301" s="22"/>
      <c r="P1301" s="22"/>
      <c r="S1301" s="32" t="s">
        <v>3126</v>
      </c>
      <c r="T1301" s="8">
        <f t="shared" si="32"/>
        <v>6</v>
      </c>
      <c r="U1301">
        <v>642</v>
      </c>
      <c r="W1301" t="s">
        <v>369</v>
      </c>
    </row>
    <row r="1302" spans="1:23" hidden="1" x14ac:dyDescent="0.25">
      <c r="A1302" s="21">
        <v>45473</v>
      </c>
      <c r="B1302" s="21">
        <v>45472</v>
      </c>
      <c r="C1302" s="22" t="s">
        <v>2365</v>
      </c>
      <c r="D1302" s="22" t="s">
        <v>2366</v>
      </c>
      <c r="E1302" s="22" t="s">
        <v>1145</v>
      </c>
      <c r="F1302" s="22" t="s">
        <v>549</v>
      </c>
      <c r="G1302" s="23">
        <v>68656</v>
      </c>
      <c r="H1302" s="23">
        <v>0</v>
      </c>
      <c r="I1302" s="23">
        <v>69928634</v>
      </c>
      <c r="J1302" s="23">
        <v>0</v>
      </c>
      <c r="K1302" s="22" t="s">
        <v>1808</v>
      </c>
      <c r="L1302" s="22" t="s">
        <v>1809</v>
      </c>
      <c r="M1302" s="22" t="s">
        <v>1243</v>
      </c>
      <c r="N1302" s="22"/>
      <c r="O1302" s="22"/>
      <c r="P1302" s="22" t="s">
        <v>809</v>
      </c>
      <c r="S1302" s="32" t="s">
        <v>3142</v>
      </c>
      <c r="T1302" s="8">
        <f t="shared" si="32"/>
        <v>6</v>
      </c>
      <c r="U1302">
        <v>642</v>
      </c>
      <c r="W1302" t="s">
        <v>369</v>
      </c>
    </row>
    <row r="1303" spans="1:23" hidden="1" x14ac:dyDescent="0.25">
      <c r="A1303" s="21">
        <v>45473</v>
      </c>
      <c r="B1303" s="21">
        <v>45472</v>
      </c>
      <c r="C1303" s="22" t="s">
        <v>2365</v>
      </c>
      <c r="D1303" s="22" t="s">
        <v>2366</v>
      </c>
      <c r="E1303" s="22" t="s">
        <v>1145</v>
      </c>
      <c r="F1303" s="22" t="s">
        <v>549</v>
      </c>
      <c r="G1303" s="23">
        <v>49990</v>
      </c>
      <c r="H1303" s="23">
        <v>0</v>
      </c>
      <c r="I1303" s="23">
        <v>69978624</v>
      </c>
      <c r="J1303" s="23">
        <v>0</v>
      </c>
      <c r="K1303" s="22" t="s">
        <v>1808</v>
      </c>
      <c r="L1303" s="22" t="s">
        <v>1809</v>
      </c>
      <c r="M1303" s="22" t="s">
        <v>1243</v>
      </c>
      <c r="N1303" s="22"/>
      <c r="O1303" s="22"/>
      <c r="P1303" s="22" t="s">
        <v>809</v>
      </c>
      <c r="S1303" s="32" t="s">
        <v>3142</v>
      </c>
      <c r="T1303" s="8">
        <f t="shared" si="32"/>
        <v>6</v>
      </c>
      <c r="U1303">
        <v>642</v>
      </c>
      <c r="W1303" t="s">
        <v>369</v>
      </c>
    </row>
    <row r="1304" spans="1:23" hidden="1" x14ac:dyDescent="0.25">
      <c r="A1304" s="21">
        <v>45473</v>
      </c>
      <c r="B1304" s="21">
        <v>45472</v>
      </c>
      <c r="C1304" s="22" t="s">
        <v>2365</v>
      </c>
      <c r="D1304" s="22" t="s">
        <v>2366</v>
      </c>
      <c r="E1304" s="22" t="s">
        <v>1145</v>
      </c>
      <c r="F1304" s="22" t="s">
        <v>549</v>
      </c>
      <c r="G1304" s="23">
        <v>68656</v>
      </c>
      <c r="H1304" s="23">
        <v>0</v>
      </c>
      <c r="I1304" s="23">
        <v>70047280</v>
      </c>
      <c r="J1304" s="23">
        <v>0</v>
      </c>
      <c r="K1304" s="22" t="s">
        <v>1808</v>
      </c>
      <c r="L1304" s="22" t="s">
        <v>1809</v>
      </c>
      <c r="M1304" s="22" t="s">
        <v>1243</v>
      </c>
      <c r="N1304" s="22"/>
      <c r="O1304" s="22"/>
      <c r="P1304" s="22" t="s">
        <v>809</v>
      </c>
      <c r="S1304" s="32" t="s">
        <v>3142</v>
      </c>
      <c r="T1304" s="8">
        <f t="shared" si="32"/>
        <v>6</v>
      </c>
      <c r="U1304">
        <v>642</v>
      </c>
      <c r="W1304" t="s">
        <v>369</v>
      </c>
    </row>
    <row r="1305" spans="1:23" hidden="1" x14ac:dyDescent="0.25">
      <c r="A1305" s="21">
        <v>45473</v>
      </c>
      <c r="B1305" s="21">
        <v>45472</v>
      </c>
      <c r="C1305" s="22" t="s">
        <v>2365</v>
      </c>
      <c r="D1305" s="22" t="s">
        <v>2366</v>
      </c>
      <c r="E1305" s="22" t="s">
        <v>1145</v>
      </c>
      <c r="F1305" s="22" t="s">
        <v>549</v>
      </c>
      <c r="G1305" s="23">
        <v>12963</v>
      </c>
      <c r="H1305" s="23">
        <v>0</v>
      </c>
      <c r="I1305" s="23">
        <v>70060243</v>
      </c>
      <c r="J1305" s="23">
        <v>0</v>
      </c>
      <c r="K1305" s="22" t="s">
        <v>1808</v>
      </c>
      <c r="L1305" s="22" t="s">
        <v>1809</v>
      </c>
      <c r="M1305" s="22" t="s">
        <v>1243</v>
      </c>
      <c r="N1305" s="22"/>
      <c r="O1305" s="22"/>
      <c r="P1305" s="22" t="s">
        <v>809</v>
      </c>
      <c r="S1305" s="32" t="s">
        <v>3142</v>
      </c>
      <c r="T1305" s="8">
        <f t="shared" si="32"/>
        <v>6</v>
      </c>
      <c r="U1305">
        <v>642</v>
      </c>
      <c r="W1305" t="s">
        <v>369</v>
      </c>
    </row>
    <row r="1306" spans="1:23" hidden="1" x14ac:dyDescent="0.25">
      <c r="A1306" s="21">
        <v>45473</v>
      </c>
      <c r="B1306" s="21">
        <v>45472</v>
      </c>
      <c r="C1306" s="22" t="s">
        <v>2365</v>
      </c>
      <c r="D1306" s="22" t="s">
        <v>2366</v>
      </c>
      <c r="E1306" s="22" t="s">
        <v>1145</v>
      </c>
      <c r="F1306" s="22" t="s">
        <v>549</v>
      </c>
      <c r="G1306" s="23">
        <v>12963</v>
      </c>
      <c r="H1306" s="23">
        <v>0</v>
      </c>
      <c r="I1306" s="23">
        <v>70073206</v>
      </c>
      <c r="J1306" s="23">
        <v>0</v>
      </c>
      <c r="K1306" s="22" t="s">
        <v>1808</v>
      </c>
      <c r="L1306" s="22" t="s">
        <v>1809</v>
      </c>
      <c r="M1306" s="22" t="s">
        <v>1243</v>
      </c>
      <c r="N1306" s="22"/>
      <c r="O1306" s="22"/>
      <c r="P1306" s="22" t="s">
        <v>809</v>
      </c>
      <c r="S1306" s="32" t="s">
        <v>3142</v>
      </c>
      <c r="T1306" s="8">
        <f t="shared" si="32"/>
        <v>6</v>
      </c>
      <c r="U1306">
        <v>642</v>
      </c>
      <c r="W1306" t="s">
        <v>369</v>
      </c>
    </row>
    <row r="1307" spans="1:23" hidden="1" x14ac:dyDescent="0.25">
      <c r="A1307" s="21">
        <v>45473</v>
      </c>
      <c r="B1307" s="21">
        <v>45472</v>
      </c>
      <c r="C1307" s="22" t="s">
        <v>2365</v>
      </c>
      <c r="D1307" s="22" t="s">
        <v>2366</v>
      </c>
      <c r="E1307" s="22" t="s">
        <v>1145</v>
      </c>
      <c r="F1307" s="22" t="s">
        <v>549</v>
      </c>
      <c r="G1307" s="23">
        <v>68656</v>
      </c>
      <c r="H1307" s="23">
        <v>0</v>
      </c>
      <c r="I1307" s="23">
        <v>70141862</v>
      </c>
      <c r="J1307" s="23">
        <v>0</v>
      </c>
      <c r="K1307" s="22" t="s">
        <v>1808</v>
      </c>
      <c r="L1307" s="22" t="s">
        <v>1809</v>
      </c>
      <c r="M1307" s="22" t="s">
        <v>1243</v>
      </c>
      <c r="N1307" s="22"/>
      <c r="O1307" s="22"/>
      <c r="P1307" s="22" t="s">
        <v>809</v>
      </c>
      <c r="S1307" s="32" t="s">
        <v>3142</v>
      </c>
      <c r="T1307" s="8">
        <f t="shared" si="32"/>
        <v>6</v>
      </c>
      <c r="U1307">
        <v>642</v>
      </c>
      <c r="W1307" t="s">
        <v>369</v>
      </c>
    </row>
    <row r="1308" spans="1:23" hidden="1" x14ac:dyDescent="0.25">
      <c r="A1308" s="21">
        <v>45473</v>
      </c>
      <c r="B1308" s="21">
        <v>45472</v>
      </c>
      <c r="C1308" s="22" t="s">
        <v>2365</v>
      </c>
      <c r="D1308" s="22" t="s">
        <v>2366</v>
      </c>
      <c r="E1308" s="22" t="s">
        <v>1145</v>
      </c>
      <c r="F1308" s="22" t="s">
        <v>549</v>
      </c>
      <c r="G1308" s="23">
        <v>68656</v>
      </c>
      <c r="H1308" s="23">
        <v>0</v>
      </c>
      <c r="I1308" s="23">
        <v>70210518</v>
      </c>
      <c r="J1308" s="23">
        <v>0</v>
      </c>
      <c r="K1308" s="22" t="s">
        <v>1808</v>
      </c>
      <c r="L1308" s="22" t="s">
        <v>1809</v>
      </c>
      <c r="M1308" s="22" t="s">
        <v>1243</v>
      </c>
      <c r="N1308" s="22"/>
      <c r="O1308" s="22"/>
      <c r="P1308" s="22" t="s">
        <v>809</v>
      </c>
      <c r="S1308" s="32" t="s">
        <v>3142</v>
      </c>
      <c r="T1308" s="8">
        <f t="shared" si="32"/>
        <v>6</v>
      </c>
      <c r="U1308">
        <v>642</v>
      </c>
      <c r="W1308" t="s">
        <v>369</v>
      </c>
    </row>
    <row r="1309" spans="1:23" hidden="1" x14ac:dyDescent="0.25">
      <c r="A1309" s="21">
        <v>45473</v>
      </c>
      <c r="B1309" s="21">
        <v>45472</v>
      </c>
      <c r="C1309" s="22" t="s">
        <v>2365</v>
      </c>
      <c r="D1309" s="22" t="s">
        <v>2366</v>
      </c>
      <c r="E1309" s="22" t="s">
        <v>1145</v>
      </c>
      <c r="F1309" s="22" t="s">
        <v>549</v>
      </c>
      <c r="G1309" s="23">
        <v>44593</v>
      </c>
      <c r="H1309" s="23">
        <v>0</v>
      </c>
      <c r="I1309" s="23">
        <v>70255111</v>
      </c>
      <c r="J1309" s="23">
        <v>0</v>
      </c>
      <c r="K1309" s="22" t="s">
        <v>1808</v>
      </c>
      <c r="L1309" s="22" t="s">
        <v>1809</v>
      </c>
      <c r="M1309" s="22" t="s">
        <v>1243</v>
      </c>
      <c r="N1309" s="22"/>
      <c r="O1309" s="22"/>
      <c r="P1309" s="22" t="s">
        <v>809</v>
      </c>
      <c r="S1309" s="32" t="s">
        <v>3142</v>
      </c>
      <c r="T1309" s="8">
        <f t="shared" si="32"/>
        <v>6</v>
      </c>
      <c r="U1309">
        <v>642</v>
      </c>
      <c r="W1309" t="s">
        <v>369</v>
      </c>
    </row>
    <row r="1310" spans="1:23" hidden="1" x14ac:dyDescent="0.25">
      <c r="A1310" s="21">
        <v>45473</v>
      </c>
      <c r="B1310" s="21">
        <v>45472</v>
      </c>
      <c r="C1310" s="22" t="s">
        <v>2365</v>
      </c>
      <c r="D1310" s="22" t="s">
        <v>2366</v>
      </c>
      <c r="E1310" s="22" t="s">
        <v>1145</v>
      </c>
      <c r="F1310" s="22" t="s">
        <v>549</v>
      </c>
      <c r="G1310" s="23">
        <v>114286</v>
      </c>
      <c r="H1310" s="23">
        <v>0</v>
      </c>
      <c r="I1310" s="23">
        <v>70369397</v>
      </c>
      <c r="J1310" s="23">
        <v>0</v>
      </c>
      <c r="K1310" s="22" t="s">
        <v>1808</v>
      </c>
      <c r="L1310" s="22" t="s">
        <v>1809</v>
      </c>
      <c r="M1310" s="22" t="s">
        <v>1243</v>
      </c>
      <c r="N1310" s="22"/>
      <c r="O1310" s="22"/>
      <c r="P1310" s="22" t="s">
        <v>809</v>
      </c>
      <c r="S1310" s="32" t="s">
        <v>3142</v>
      </c>
      <c r="T1310" s="8">
        <f t="shared" si="32"/>
        <v>6</v>
      </c>
      <c r="U1310">
        <v>642</v>
      </c>
      <c r="W1310" t="s">
        <v>369</v>
      </c>
    </row>
    <row r="1311" spans="1:23" hidden="1" x14ac:dyDescent="0.25">
      <c r="A1311" s="21">
        <v>45473</v>
      </c>
      <c r="B1311" s="21">
        <v>45472</v>
      </c>
      <c r="C1311" s="22" t="s">
        <v>2365</v>
      </c>
      <c r="D1311" s="22" t="s">
        <v>2366</v>
      </c>
      <c r="E1311" s="22" t="s">
        <v>1145</v>
      </c>
      <c r="F1311" s="22" t="s">
        <v>549</v>
      </c>
      <c r="G1311" s="23">
        <v>49990</v>
      </c>
      <c r="H1311" s="23">
        <v>0</v>
      </c>
      <c r="I1311" s="23">
        <v>70419387</v>
      </c>
      <c r="J1311" s="23">
        <v>0</v>
      </c>
      <c r="K1311" s="22" t="s">
        <v>1808</v>
      </c>
      <c r="L1311" s="22" t="s">
        <v>1809</v>
      </c>
      <c r="M1311" s="22" t="s">
        <v>1243</v>
      </c>
      <c r="N1311" s="22"/>
      <c r="O1311" s="22"/>
      <c r="P1311" s="22" t="s">
        <v>809</v>
      </c>
      <c r="S1311" s="32" t="s">
        <v>3142</v>
      </c>
      <c r="T1311" s="8">
        <f t="shared" si="32"/>
        <v>6</v>
      </c>
      <c r="U1311">
        <v>642</v>
      </c>
      <c r="W1311" t="s">
        <v>369</v>
      </c>
    </row>
    <row r="1312" spans="1:23" hidden="1" x14ac:dyDescent="0.25">
      <c r="A1312" s="21">
        <v>45473</v>
      </c>
      <c r="B1312" s="21">
        <v>45472</v>
      </c>
      <c r="C1312" s="22" t="s">
        <v>2365</v>
      </c>
      <c r="D1312" s="22" t="s">
        <v>2366</v>
      </c>
      <c r="E1312" s="22" t="s">
        <v>1145</v>
      </c>
      <c r="F1312" s="22" t="s">
        <v>549</v>
      </c>
      <c r="G1312" s="23">
        <v>25000</v>
      </c>
      <c r="H1312" s="23">
        <v>0</v>
      </c>
      <c r="I1312" s="23">
        <v>70444387</v>
      </c>
      <c r="J1312" s="23">
        <v>0</v>
      </c>
      <c r="K1312" s="22" t="s">
        <v>1808</v>
      </c>
      <c r="L1312" s="22" t="s">
        <v>1809</v>
      </c>
      <c r="M1312" s="22" t="s">
        <v>1243</v>
      </c>
      <c r="N1312" s="22"/>
      <c r="O1312" s="22"/>
      <c r="P1312" s="22" t="s">
        <v>809</v>
      </c>
      <c r="S1312" s="32" t="s">
        <v>3142</v>
      </c>
      <c r="T1312" s="8">
        <f t="shared" si="32"/>
        <v>6</v>
      </c>
      <c r="U1312">
        <v>642</v>
      </c>
      <c r="W1312" t="s">
        <v>369</v>
      </c>
    </row>
    <row r="1313" spans="1:23" hidden="1" x14ac:dyDescent="0.25">
      <c r="A1313" s="21">
        <v>45473</v>
      </c>
      <c r="B1313" s="21">
        <v>45472</v>
      </c>
      <c r="C1313" s="22" t="s">
        <v>2365</v>
      </c>
      <c r="D1313" s="22" t="s">
        <v>2366</v>
      </c>
      <c r="E1313" s="22" t="s">
        <v>1145</v>
      </c>
      <c r="F1313" s="22" t="s">
        <v>549</v>
      </c>
      <c r="G1313" s="23">
        <v>37545</v>
      </c>
      <c r="H1313" s="23">
        <v>0</v>
      </c>
      <c r="I1313" s="23">
        <v>70481932</v>
      </c>
      <c r="J1313" s="23">
        <v>0</v>
      </c>
      <c r="K1313" s="22" t="s">
        <v>1808</v>
      </c>
      <c r="L1313" s="22" t="s">
        <v>1809</v>
      </c>
      <c r="M1313" s="22" t="s">
        <v>1243</v>
      </c>
      <c r="N1313" s="22"/>
      <c r="O1313" s="22"/>
      <c r="P1313" s="22" t="s">
        <v>809</v>
      </c>
      <c r="S1313" s="32" t="s">
        <v>3142</v>
      </c>
      <c r="T1313" s="8">
        <f t="shared" si="32"/>
        <v>6</v>
      </c>
      <c r="U1313">
        <v>642</v>
      </c>
      <c r="W1313" t="s">
        <v>369</v>
      </c>
    </row>
    <row r="1314" spans="1:23" hidden="1" x14ac:dyDescent="0.25">
      <c r="A1314" s="21">
        <v>45473</v>
      </c>
      <c r="B1314" s="21">
        <v>45472</v>
      </c>
      <c r="C1314" s="22" t="s">
        <v>2365</v>
      </c>
      <c r="D1314" s="22" t="s">
        <v>2366</v>
      </c>
      <c r="E1314" s="22" t="s">
        <v>1145</v>
      </c>
      <c r="F1314" s="22" t="s">
        <v>549</v>
      </c>
      <c r="G1314" s="23">
        <v>114286</v>
      </c>
      <c r="H1314" s="23">
        <v>0</v>
      </c>
      <c r="I1314" s="23">
        <v>70596218</v>
      </c>
      <c r="J1314" s="23">
        <v>0</v>
      </c>
      <c r="K1314" s="22" t="s">
        <v>1808</v>
      </c>
      <c r="L1314" s="22" t="s">
        <v>1809</v>
      </c>
      <c r="M1314" s="22" t="s">
        <v>1243</v>
      </c>
      <c r="N1314" s="22"/>
      <c r="O1314" s="22"/>
      <c r="P1314" s="22" t="s">
        <v>809</v>
      </c>
      <c r="S1314" s="32" t="s">
        <v>3142</v>
      </c>
      <c r="T1314" s="8">
        <f t="shared" si="32"/>
        <v>6</v>
      </c>
      <c r="U1314">
        <v>642</v>
      </c>
      <c r="W1314" t="s">
        <v>369</v>
      </c>
    </row>
    <row r="1315" spans="1:23" hidden="1" x14ac:dyDescent="0.25">
      <c r="A1315" s="21">
        <v>45473</v>
      </c>
      <c r="B1315" s="21">
        <v>45472</v>
      </c>
      <c r="C1315" s="22" t="s">
        <v>2365</v>
      </c>
      <c r="D1315" s="22" t="s">
        <v>2366</v>
      </c>
      <c r="E1315" s="22" t="s">
        <v>1145</v>
      </c>
      <c r="F1315" s="22" t="s">
        <v>549</v>
      </c>
      <c r="G1315" s="23">
        <v>114286</v>
      </c>
      <c r="H1315" s="23">
        <v>0</v>
      </c>
      <c r="I1315" s="23">
        <v>70710504</v>
      </c>
      <c r="J1315" s="23">
        <v>0</v>
      </c>
      <c r="K1315" s="22" t="s">
        <v>1808</v>
      </c>
      <c r="L1315" s="22" t="s">
        <v>1809</v>
      </c>
      <c r="M1315" s="22" t="s">
        <v>1243</v>
      </c>
      <c r="N1315" s="22"/>
      <c r="O1315" s="22"/>
      <c r="P1315" s="22" t="s">
        <v>809</v>
      </c>
      <c r="S1315" s="32" t="s">
        <v>3142</v>
      </c>
      <c r="T1315" s="8">
        <f t="shared" si="32"/>
        <v>6</v>
      </c>
      <c r="U1315">
        <v>642</v>
      </c>
      <c r="W1315" t="s">
        <v>369</v>
      </c>
    </row>
    <row r="1316" spans="1:23" hidden="1" x14ac:dyDescent="0.25">
      <c r="A1316" s="21">
        <v>45473</v>
      </c>
      <c r="B1316" s="21">
        <v>45472</v>
      </c>
      <c r="C1316" s="22" t="s">
        <v>2365</v>
      </c>
      <c r="D1316" s="22" t="s">
        <v>2366</v>
      </c>
      <c r="E1316" s="22" t="s">
        <v>1145</v>
      </c>
      <c r="F1316" s="22" t="s">
        <v>549</v>
      </c>
      <c r="G1316" s="23">
        <v>114286</v>
      </c>
      <c r="H1316" s="23">
        <v>0</v>
      </c>
      <c r="I1316" s="23">
        <v>70824790</v>
      </c>
      <c r="J1316" s="23">
        <v>0</v>
      </c>
      <c r="K1316" s="22" t="s">
        <v>1808</v>
      </c>
      <c r="L1316" s="22" t="s">
        <v>1809</v>
      </c>
      <c r="M1316" s="22" t="s">
        <v>1243</v>
      </c>
      <c r="N1316" s="22"/>
      <c r="O1316" s="22"/>
      <c r="P1316" s="22" t="s">
        <v>809</v>
      </c>
      <c r="S1316" s="32" t="s">
        <v>3142</v>
      </c>
      <c r="T1316" s="8">
        <f t="shared" si="32"/>
        <v>6</v>
      </c>
      <c r="U1316">
        <v>642</v>
      </c>
      <c r="W1316" t="s">
        <v>369</v>
      </c>
    </row>
    <row r="1317" spans="1:23" hidden="1" x14ac:dyDescent="0.25">
      <c r="A1317" s="21">
        <v>45473</v>
      </c>
      <c r="B1317" s="21">
        <v>45472</v>
      </c>
      <c r="C1317" s="22" t="s">
        <v>2365</v>
      </c>
      <c r="D1317" s="22" t="s">
        <v>2366</v>
      </c>
      <c r="E1317" s="22" t="s">
        <v>1145</v>
      </c>
      <c r="F1317" s="22" t="s">
        <v>549</v>
      </c>
      <c r="G1317" s="23">
        <v>42593</v>
      </c>
      <c r="H1317" s="23">
        <v>0</v>
      </c>
      <c r="I1317" s="23">
        <v>70867383</v>
      </c>
      <c r="J1317" s="23">
        <v>0</v>
      </c>
      <c r="K1317" s="22" t="s">
        <v>1808</v>
      </c>
      <c r="L1317" s="22" t="s">
        <v>1809</v>
      </c>
      <c r="M1317" s="22" t="s">
        <v>1243</v>
      </c>
      <c r="N1317" s="22"/>
      <c r="O1317" s="22"/>
      <c r="P1317" s="22" t="s">
        <v>809</v>
      </c>
      <c r="S1317" s="32" t="s">
        <v>3142</v>
      </c>
      <c r="T1317" s="8">
        <f t="shared" si="32"/>
        <v>6</v>
      </c>
      <c r="U1317">
        <v>642</v>
      </c>
      <c r="W1317" t="s">
        <v>369</v>
      </c>
    </row>
    <row r="1318" spans="1:23" hidden="1" x14ac:dyDescent="0.25">
      <c r="A1318" s="21">
        <v>45473</v>
      </c>
      <c r="B1318" s="21">
        <v>45472</v>
      </c>
      <c r="C1318" s="22" t="s">
        <v>2365</v>
      </c>
      <c r="D1318" s="22" t="s">
        <v>2366</v>
      </c>
      <c r="E1318" s="22" t="s">
        <v>1145</v>
      </c>
      <c r="F1318" s="22" t="s">
        <v>549</v>
      </c>
      <c r="G1318" s="23">
        <v>37037</v>
      </c>
      <c r="H1318" s="23">
        <v>0</v>
      </c>
      <c r="I1318" s="23">
        <v>70904420</v>
      </c>
      <c r="J1318" s="23">
        <v>0</v>
      </c>
      <c r="K1318" s="22" t="s">
        <v>1808</v>
      </c>
      <c r="L1318" s="22" t="s">
        <v>1809</v>
      </c>
      <c r="M1318" s="22" t="s">
        <v>1243</v>
      </c>
      <c r="N1318" s="22"/>
      <c r="O1318" s="22"/>
      <c r="P1318" s="22" t="s">
        <v>809</v>
      </c>
      <c r="S1318" s="32" t="s">
        <v>3142</v>
      </c>
      <c r="T1318" s="8">
        <f t="shared" si="32"/>
        <v>6</v>
      </c>
      <c r="U1318">
        <v>642</v>
      </c>
      <c r="W1318" t="s">
        <v>369</v>
      </c>
    </row>
    <row r="1319" spans="1:23" hidden="1" x14ac:dyDescent="0.25">
      <c r="A1319" s="21">
        <v>45473</v>
      </c>
      <c r="B1319" s="21">
        <v>45472</v>
      </c>
      <c r="C1319" s="22" t="s">
        <v>2365</v>
      </c>
      <c r="D1319" s="22" t="s">
        <v>2366</v>
      </c>
      <c r="E1319" s="22" t="s">
        <v>1145</v>
      </c>
      <c r="F1319" s="22" t="s">
        <v>549</v>
      </c>
      <c r="G1319" s="23">
        <v>37037</v>
      </c>
      <c r="H1319" s="23">
        <v>0</v>
      </c>
      <c r="I1319" s="23">
        <v>70941457</v>
      </c>
      <c r="J1319" s="23">
        <v>0</v>
      </c>
      <c r="K1319" s="22" t="s">
        <v>1808</v>
      </c>
      <c r="L1319" s="22" t="s">
        <v>1809</v>
      </c>
      <c r="M1319" s="22" t="s">
        <v>1243</v>
      </c>
      <c r="N1319" s="22"/>
      <c r="O1319" s="22"/>
      <c r="P1319" s="22" t="s">
        <v>809</v>
      </c>
      <c r="S1319" s="32" t="s">
        <v>3142</v>
      </c>
      <c r="T1319" s="8">
        <f t="shared" si="32"/>
        <v>6</v>
      </c>
      <c r="U1319">
        <v>642</v>
      </c>
      <c r="W1319" t="s">
        <v>369</v>
      </c>
    </row>
    <row r="1320" spans="1:23" hidden="1" x14ac:dyDescent="0.25">
      <c r="A1320" s="21">
        <v>45473</v>
      </c>
      <c r="B1320" s="21">
        <v>45472</v>
      </c>
      <c r="C1320" s="22" t="s">
        <v>2365</v>
      </c>
      <c r="D1320" s="22" t="s">
        <v>2366</v>
      </c>
      <c r="E1320" s="22" t="s">
        <v>1145</v>
      </c>
      <c r="F1320" s="22" t="s">
        <v>549</v>
      </c>
      <c r="G1320" s="23">
        <v>42593</v>
      </c>
      <c r="H1320" s="23">
        <v>0</v>
      </c>
      <c r="I1320" s="23">
        <v>70984050</v>
      </c>
      <c r="J1320" s="23">
        <v>0</v>
      </c>
      <c r="K1320" s="22" t="s">
        <v>1808</v>
      </c>
      <c r="L1320" s="22" t="s">
        <v>1809</v>
      </c>
      <c r="M1320" s="22" t="s">
        <v>1243</v>
      </c>
      <c r="N1320" s="22"/>
      <c r="O1320" s="22"/>
      <c r="P1320" s="22" t="s">
        <v>809</v>
      </c>
      <c r="S1320" s="32" t="s">
        <v>3142</v>
      </c>
      <c r="T1320" s="8">
        <f t="shared" si="32"/>
        <v>6</v>
      </c>
      <c r="U1320">
        <v>642</v>
      </c>
      <c r="W1320" t="s">
        <v>369</v>
      </c>
    </row>
    <row r="1321" spans="1:23" hidden="1" x14ac:dyDescent="0.25">
      <c r="A1321" s="21">
        <v>45473</v>
      </c>
      <c r="B1321" s="21">
        <v>45472</v>
      </c>
      <c r="C1321" s="22" t="s">
        <v>2365</v>
      </c>
      <c r="D1321" s="22" t="s">
        <v>2366</v>
      </c>
      <c r="E1321" s="22" t="s">
        <v>1145</v>
      </c>
      <c r="F1321" s="22" t="s">
        <v>549</v>
      </c>
      <c r="G1321" s="23">
        <v>98194</v>
      </c>
      <c r="H1321" s="23">
        <v>0</v>
      </c>
      <c r="I1321" s="23">
        <v>71082244</v>
      </c>
      <c r="J1321" s="23">
        <v>0</v>
      </c>
      <c r="K1321" s="22" t="s">
        <v>1808</v>
      </c>
      <c r="L1321" s="22" t="s">
        <v>1809</v>
      </c>
      <c r="M1321" s="22" t="s">
        <v>1243</v>
      </c>
      <c r="N1321" s="22"/>
      <c r="O1321" s="22"/>
      <c r="P1321" s="22" t="s">
        <v>809</v>
      </c>
      <c r="S1321" s="32" t="s">
        <v>3142</v>
      </c>
      <c r="T1321" s="8">
        <f t="shared" si="32"/>
        <v>6</v>
      </c>
      <c r="U1321">
        <v>642</v>
      </c>
      <c r="W1321" t="s">
        <v>369</v>
      </c>
    </row>
    <row r="1322" spans="1:23" hidden="1" x14ac:dyDescent="0.25">
      <c r="A1322" s="21">
        <v>45473</v>
      </c>
      <c r="B1322" s="21">
        <v>45472</v>
      </c>
      <c r="C1322" s="22" t="s">
        <v>2365</v>
      </c>
      <c r="D1322" s="22" t="s">
        <v>2366</v>
      </c>
      <c r="E1322" s="22" t="s">
        <v>1145</v>
      </c>
      <c r="F1322" s="22" t="s">
        <v>549</v>
      </c>
      <c r="G1322" s="23">
        <v>8333</v>
      </c>
      <c r="H1322" s="23">
        <v>0</v>
      </c>
      <c r="I1322" s="23">
        <v>71090577</v>
      </c>
      <c r="J1322" s="23">
        <v>0</v>
      </c>
      <c r="K1322" s="22" t="s">
        <v>1808</v>
      </c>
      <c r="L1322" s="22" t="s">
        <v>1809</v>
      </c>
      <c r="M1322" s="22" t="s">
        <v>1243</v>
      </c>
      <c r="N1322" s="22"/>
      <c r="O1322" s="22"/>
      <c r="P1322" s="22" t="s">
        <v>809</v>
      </c>
      <c r="S1322" s="32" t="s">
        <v>3142</v>
      </c>
      <c r="T1322" s="8">
        <f t="shared" si="32"/>
        <v>6</v>
      </c>
      <c r="U1322">
        <v>642</v>
      </c>
      <c r="W1322" t="s">
        <v>369</v>
      </c>
    </row>
    <row r="1323" spans="1:23" hidden="1" x14ac:dyDescent="0.25">
      <c r="A1323" s="21">
        <v>45473</v>
      </c>
      <c r="B1323" s="21">
        <v>45472</v>
      </c>
      <c r="C1323" s="22" t="s">
        <v>2365</v>
      </c>
      <c r="D1323" s="22" t="s">
        <v>2366</v>
      </c>
      <c r="E1323" s="22" t="s">
        <v>1145</v>
      </c>
      <c r="F1323" s="22" t="s">
        <v>549</v>
      </c>
      <c r="G1323" s="23">
        <v>114286</v>
      </c>
      <c r="H1323" s="23">
        <v>0</v>
      </c>
      <c r="I1323" s="23">
        <v>71204863</v>
      </c>
      <c r="J1323" s="23">
        <v>0</v>
      </c>
      <c r="K1323" s="22" t="s">
        <v>1808</v>
      </c>
      <c r="L1323" s="22" t="s">
        <v>1809</v>
      </c>
      <c r="M1323" s="22" t="s">
        <v>1243</v>
      </c>
      <c r="N1323" s="22"/>
      <c r="O1323" s="22"/>
      <c r="P1323" s="22" t="s">
        <v>809</v>
      </c>
      <c r="S1323" s="32" t="s">
        <v>3142</v>
      </c>
      <c r="T1323" s="8">
        <f t="shared" si="32"/>
        <v>6</v>
      </c>
      <c r="U1323">
        <v>642</v>
      </c>
      <c r="W1323" t="s">
        <v>369</v>
      </c>
    </row>
    <row r="1324" spans="1:23" hidden="1" x14ac:dyDescent="0.25">
      <c r="A1324" s="21">
        <v>45473</v>
      </c>
      <c r="B1324" s="21">
        <v>45472</v>
      </c>
      <c r="C1324" s="22" t="s">
        <v>2365</v>
      </c>
      <c r="D1324" s="22" t="s">
        <v>2366</v>
      </c>
      <c r="E1324" s="22" t="s">
        <v>1145</v>
      </c>
      <c r="F1324" s="22" t="s">
        <v>549</v>
      </c>
      <c r="G1324" s="23">
        <v>114286</v>
      </c>
      <c r="H1324" s="23">
        <v>0</v>
      </c>
      <c r="I1324" s="23">
        <v>71319149</v>
      </c>
      <c r="J1324" s="23">
        <v>0</v>
      </c>
      <c r="K1324" s="22" t="s">
        <v>1808</v>
      </c>
      <c r="L1324" s="22" t="s">
        <v>1809</v>
      </c>
      <c r="M1324" s="22" t="s">
        <v>1243</v>
      </c>
      <c r="N1324" s="22"/>
      <c r="O1324" s="22"/>
      <c r="P1324" s="22" t="s">
        <v>809</v>
      </c>
      <c r="S1324" s="32" t="s">
        <v>3142</v>
      </c>
      <c r="T1324" s="8">
        <f t="shared" si="32"/>
        <v>6</v>
      </c>
      <c r="U1324">
        <v>642</v>
      </c>
      <c r="W1324" t="s">
        <v>369</v>
      </c>
    </row>
    <row r="1325" spans="1:23" hidden="1" x14ac:dyDescent="0.25">
      <c r="A1325" s="21">
        <v>45473</v>
      </c>
      <c r="B1325" s="21">
        <v>45473</v>
      </c>
      <c r="C1325" s="22" t="s">
        <v>2367</v>
      </c>
      <c r="D1325" s="22" t="s">
        <v>2368</v>
      </c>
      <c r="E1325" s="22" t="s">
        <v>1145</v>
      </c>
      <c r="F1325" s="22" t="s">
        <v>1290</v>
      </c>
      <c r="G1325" s="23">
        <v>1754761</v>
      </c>
      <c r="H1325" s="23">
        <v>0</v>
      </c>
      <c r="I1325" s="23">
        <v>73073910</v>
      </c>
      <c r="J1325" s="23">
        <v>0</v>
      </c>
      <c r="K1325" s="22"/>
      <c r="L1325" s="22"/>
      <c r="M1325" s="22" t="s">
        <v>1291</v>
      </c>
      <c r="N1325" s="22"/>
      <c r="O1325" s="22"/>
      <c r="P1325" s="22" t="s">
        <v>1292</v>
      </c>
      <c r="S1325" s="8" t="s">
        <v>3127</v>
      </c>
      <c r="T1325" s="8">
        <f t="shared" si="32"/>
        <v>6</v>
      </c>
      <c r="U1325">
        <v>642</v>
      </c>
      <c r="W1325" t="s">
        <v>369</v>
      </c>
    </row>
    <row r="1326" spans="1:23" hidden="1" x14ac:dyDescent="0.25">
      <c r="A1326" s="21">
        <v>45473</v>
      </c>
      <c r="B1326" s="21">
        <v>45473</v>
      </c>
      <c r="C1326" s="22" t="s">
        <v>2367</v>
      </c>
      <c r="D1326" s="22" t="s">
        <v>2368</v>
      </c>
      <c r="E1326" s="22" t="s">
        <v>1145</v>
      </c>
      <c r="F1326" s="22" t="s">
        <v>1290</v>
      </c>
      <c r="G1326" s="23">
        <v>1045581</v>
      </c>
      <c r="H1326" s="23">
        <v>0</v>
      </c>
      <c r="I1326" s="23">
        <v>74119491</v>
      </c>
      <c r="J1326" s="23">
        <v>0</v>
      </c>
      <c r="K1326" s="22"/>
      <c r="L1326" s="22"/>
      <c r="M1326" s="22" t="s">
        <v>1291</v>
      </c>
      <c r="N1326" s="22"/>
      <c r="O1326" s="22"/>
      <c r="P1326" s="22" t="s">
        <v>815</v>
      </c>
      <c r="S1326" s="8" t="s">
        <v>3127</v>
      </c>
      <c r="T1326" s="8">
        <f t="shared" si="32"/>
        <v>6</v>
      </c>
      <c r="U1326">
        <v>642</v>
      </c>
      <c r="W1326" t="s">
        <v>369</v>
      </c>
    </row>
    <row r="1327" spans="1:23" hidden="1" x14ac:dyDescent="0.25">
      <c r="A1327" s="21">
        <v>45473</v>
      </c>
      <c r="B1327" s="21">
        <v>45473</v>
      </c>
      <c r="C1327" s="22" t="s">
        <v>2367</v>
      </c>
      <c r="D1327" s="22" t="s">
        <v>2368</v>
      </c>
      <c r="E1327" s="22" t="s">
        <v>1145</v>
      </c>
      <c r="F1327" s="22" t="s">
        <v>1290</v>
      </c>
      <c r="G1327" s="23">
        <v>9364545</v>
      </c>
      <c r="H1327" s="23">
        <v>0</v>
      </c>
      <c r="I1327" s="23">
        <v>83484036</v>
      </c>
      <c r="J1327" s="23">
        <v>0</v>
      </c>
      <c r="K1327" s="22"/>
      <c r="L1327" s="22"/>
      <c r="M1327" s="22" t="s">
        <v>1291</v>
      </c>
      <c r="N1327" s="22"/>
      <c r="O1327" s="22"/>
      <c r="P1327" s="22" t="s">
        <v>529</v>
      </c>
      <c r="S1327" s="8" t="s">
        <v>3127</v>
      </c>
      <c r="T1327" s="8">
        <f t="shared" si="32"/>
        <v>6</v>
      </c>
      <c r="U1327">
        <v>642</v>
      </c>
      <c r="W1327" t="s">
        <v>369</v>
      </c>
    </row>
    <row r="1328" spans="1:23" hidden="1" x14ac:dyDescent="0.25">
      <c r="A1328" s="21">
        <v>45473</v>
      </c>
      <c r="B1328" s="21">
        <v>45473</v>
      </c>
      <c r="C1328" s="22" t="s">
        <v>2367</v>
      </c>
      <c r="D1328" s="22" t="s">
        <v>2368</v>
      </c>
      <c r="E1328" s="22" t="s">
        <v>1145</v>
      </c>
      <c r="F1328" s="22" t="s">
        <v>1290</v>
      </c>
      <c r="G1328" s="23">
        <v>438510</v>
      </c>
      <c r="H1328" s="23">
        <v>0</v>
      </c>
      <c r="I1328" s="23">
        <v>83922546</v>
      </c>
      <c r="J1328" s="23">
        <v>0</v>
      </c>
      <c r="K1328" s="22"/>
      <c r="L1328" s="22"/>
      <c r="M1328" s="22" t="s">
        <v>1291</v>
      </c>
      <c r="N1328" s="22"/>
      <c r="O1328" s="22"/>
      <c r="P1328" s="22" t="s">
        <v>809</v>
      </c>
      <c r="S1328" s="8" t="s">
        <v>3127</v>
      </c>
      <c r="T1328" s="8">
        <f t="shared" si="32"/>
        <v>6</v>
      </c>
      <c r="U1328">
        <v>642</v>
      </c>
      <c r="W1328" t="s">
        <v>369</v>
      </c>
    </row>
    <row r="1329" spans="1:23" hidden="1" x14ac:dyDescent="0.25">
      <c r="A1329" s="21">
        <v>45473</v>
      </c>
      <c r="B1329" s="21">
        <v>45473</v>
      </c>
      <c r="C1329" s="22" t="s">
        <v>2367</v>
      </c>
      <c r="D1329" s="22" t="s">
        <v>2368</v>
      </c>
      <c r="E1329" s="22" t="s">
        <v>1145</v>
      </c>
      <c r="F1329" s="22" t="s">
        <v>1293</v>
      </c>
      <c r="G1329" s="23">
        <v>7296154</v>
      </c>
      <c r="H1329" s="23">
        <v>0</v>
      </c>
      <c r="I1329" s="23">
        <v>91218700</v>
      </c>
      <c r="J1329" s="23">
        <v>0</v>
      </c>
      <c r="K1329" s="22"/>
      <c r="L1329" s="22"/>
      <c r="M1329" s="22" t="s">
        <v>1291</v>
      </c>
      <c r="N1329" s="22"/>
      <c r="O1329" s="22"/>
      <c r="P1329" s="22" t="s">
        <v>809</v>
      </c>
      <c r="S1329" s="8" t="s">
        <v>3127</v>
      </c>
      <c r="T1329" s="8">
        <f t="shared" si="32"/>
        <v>6</v>
      </c>
      <c r="U1329">
        <v>642</v>
      </c>
      <c r="W1329" t="s">
        <v>369</v>
      </c>
    </row>
    <row r="1330" spans="1:23" hidden="1" x14ac:dyDescent="0.25">
      <c r="A1330" s="21">
        <v>45473</v>
      </c>
      <c r="B1330" s="21">
        <v>45473</v>
      </c>
      <c r="C1330" s="22" t="s">
        <v>2369</v>
      </c>
      <c r="D1330" s="22" t="s">
        <v>2370</v>
      </c>
      <c r="E1330" s="22" t="s">
        <v>1145</v>
      </c>
      <c r="F1330" s="22" t="s">
        <v>549</v>
      </c>
      <c r="G1330" s="23">
        <v>1861111</v>
      </c>
      <c r="H1330" s="23">
        <v>0</v>
      </c>
      <c r="I1330" s="23">
        <v>93079811</v>
      </c>
      <c r="J1330" s="23">
        <v>0</v>
      </c>
      <c r="K1330" s="22" t="s">
        <v>1517</v>
      </c>
      <c r="L1330" s="22" t="s">
        <v>1518</v>
      </c>
      <c r="M1330" s="22" t="s">
        <v>1216</v>
      </c>
      <c r="N1330" s="22"/>
      <c r="O1330" s="22"/>
      <c r="P1330" s="22" t="s">
        <v>529</v>
      </c>
      <c r="S1330" s="32" t="s">
        <v>3126</v>
      </c>
      <c r="T1330" s="8">
        <f t="shared" si="32"/>
        <v>6</v>
      </c>
      <c r="U1330">
        <v>642</v>
      </c>
      <c r="W1330" t="s">
        <v>369</v>
      </c>
    </row>
    <row r="1331" spans="1:23" hidden="1" x14ac:dyDescent="0.25">
      <c r="A1331" s="21">
        <v>45473</v>
      </c>
      <c r="B1331" s="21">
        <v>45473</v>
      </c>
      <c r="C1331" s="22" t="s">
        <v>2371</v>
      </c>
      <c r="D1331" s="22" t="s">
        <v>2372</v>
      </c>
      <c r="E1331" s="22" t="s">
        <v>1145</v>
      </c>
      <c r="F1331" s="22" t="s">
        <v>748</v>
      </c>
      <c r="G1331" s="23">
        <v>1500000</v>
      </c>
      <c r="H1331" s="23">
        <v>0</v>
      </c>
      <c r="I1331" s="23">
        <v>94579811</v>
      </c>
      <c r="J1331" s="23">
        <v>0</v>
      </c>
      <c r="K1331" s="22" t="s">
        <v>2373</v>
      </c>
      <c r="L1331" s="22" t="s">
        <v>2374</v>
      </c>
      <c r="M1331" s="22" t="s">
        <v>1216</v>
      </c>
      <c r="N1331" s="22"/>
      <c r="O1331" s="22"/>
      <c r="P1331" s="22" t="s">
        <v>1211</v>
      </c>
      <c r="S1331" s="32" t="s">
        <v>3126</v>
      </c>
      <c r="T1331" s="8">
        <f t="shared" si="32"/>
        <v>6</v>
      </c>
      <c r="U1331">
        <v>642</v>
      </c>
      <c r="W1331" t="s">
        <v>369</v>
      </c>
    </row>
    <row r="1332" spans="1:23" hidden="1" x14ac:dyDescent="0.25">
      <c r="A1332" s="21">
        <v>45473</v>
      </c>
      <c r="B1332" s="21">
        <v>45473</v>
      </c>
      <c r="C1332" s="22" t="s">
        <v>2375</v>
      </c>
      <c r="D1332" s="22" t="s">
        <v>2376</v>
      </c>
      <c r="E1332" s="22" t="s">
        <v>1145</v>
      </c>
      <c r="F1332" s="22" t="s">
        <v>748</v>
      </c>
      <c r="G1332" s="23">
        <v>1200000</v>
      </c>
      <c r="H1332" s="23">
        <v>0</v>
      </c>
      <c r="I1332" s="23">
        <v>95779811</v>
      </c>
      <c r="J1332" s="23">
        <v>0</v>
      </c>
      <c r="K1332" s="22" t="s">
        <v>2373</v>
      </c>
      <c r="L1332" s="22" t="s">
        <v>2374</v>
      </c>
      <c r="M1332" s="22" t="s">
        <v>1216</v>
      </c>
      <c r="N1332" s="22"/>
      <c r="O1332" s="22"/>
      <c r="P1332" s="22" t="s">
        <v>1211</v>
      </c>
      <c r="S1332" s="32" t="s">
        <v>3126</v>
      </c>
      <c r="T1332" s="8">
        <f t="shared" si="32"/>
        <v>6</v>
      </c>
      <c r="U1332">
        <v>642</v>
      </c>
      <c r="W1332" t="s">
        <v>369</v>
      </c>
    </row>
    <row r="1333" spans="1:23" hidden="1" x14ac:dyDescent="0.25">
      <c r="A1333" s="21">
        <v>45473</v>
      </c>
      <c r="B1333" s="21">
        <v>45473</v>
      </c>
      <c r="C1333" s="22" t="s">
        <v>2377</v>
      </c>
      <c r="D1333" s="22" t="s">
        <v>2378</v>
      </c>
      <c r="E1333" s="22" t="s">
        <v>1145</v>
      </c>
      <c r="F1333" s="22" t="s">
        <v>748</v>
      </c>
      <c r="G1333" s="23">
        <v>306996</v>
      </c>
      <c r="H1333" s="23">
        <v>0</v>
      </c>
      <c r="I1333" s="23">
        <v>96086807</v>
      </c>
      <c r="J1333" s="23">
        <v>0</v>
      </c>
      <c r="K1333" s="22" t="s">
        <v>2373</v>
      </c>
      <c r="L1333" s="22" t="s">
        <v>2374</v>
      </c>
      <c r="M1333" s="22" t="s">
        <v>1169</v>
      </c>
      <c r="N1333" s="22"/>
      <c r="O1333" s="22"/>
      <c r="P1333" s="22" t="s">
        <v>1211</v>
      </c>
      <c r="S1333" s="32" t="s">
        <v>3126</v>
      </c>
      <c r="T1333" s="8">
        <f t="shared" si="32"/>
        <v>6</v>
      </c>
      <c r="U1333">
        <v>642</v>
      </c>
      <c r="W1333" t="s">
        <v>369</v>
      </c>
    </row>
    <row r="1334" spans="1:23" hidden="1" x14ac:dyDescent="0.25">
      <c r="A1334" s="21">
        <v>45473</v>
      </c>
      <c r="B1334" s="21">
        <v>45473</v>
      </c>
      <c r="C1334" s="22" t="s">
        <v>2379</v>
      </c>
      <c r="D1334" s="22" t="s">
        <v>2380</v>
      </c>
      <c r="E1334" s="22" t="s">
        <v>1145</v>
      </c>
      <c r="F1334" s="22" t="s">
        <v>549</v>
      </c>
      <c r="G1334" s="23">
        <v>909091</v>
      </c>
      <c r="H1334" s="23">
        <v>0</v>
      </c>
      <c r="I1334" s="23">
        <v>96995898</v>
      </c>
      <c r="J1334" s="23">
        <v>0</v>
      </c>
      <c r="K1334" s="22" t="s">
        <v>1722</v>
      </c>
      <c r="L1334" s="22" t="s">
        <v>1723</v>
      </c>
      <c r="M1334" s="22" t="s">
        <v>1243</v>
      </c>
      <c r="N1334" s="22"/>
      <c r="O1334" s="22"/>
      <c r="P1334" s="22" t="s">
        <v>1915</v>
      </c>
      <c r="S1334" s="32" t="s">
        <v>3142</v>
      </c>
      <c r="T1334" s="8">
        <f t="shared" si="32"/>
        <v>6</v>
      </c>
      <c r="U1334">
        <v>642</v>
      </c>
      <c r="W1334" t="s">
        <v>369</v>
      </c>
    </row>
    <row r="1335" spans="1:23" hidden="1" x14ac:dyDescent="0.25">
      <c r="A1335" s="21">
        <v>45473</v>
      </c>
      <c r="B1335" s="21">
        <v>45473</v>
      </c>
      <c r="C1335" s="22" t="s">
        <v>858</v>
      </c>
      <c r="D1335" s="22" t="s">
        <v>2381</v>
      </c>
      <c r="E1335" s="22" t="s">
        <v>1145</v>
      </c>
      <c r="F1335" s="22" t="s">
        <v>603</v>
      </c>
      <c r="G1335" s="23">
        <v>155500000</v>
      </c>
      <c r="H1335" s="23">
        <v>0</v>
      </c>
      <c r="I1335" s="23">
        <v>0</v>
      </c>
      <c r="J1335" s="23">
        <v>435815637</v>
      </c>
      <c r="K1335" s="22"/>
      <c r="L1335" s="22"/>
      <c r="M1335" s="22" t="s">
        <v>1299</v>
      </c>
      <c r="N1335" s="22"/>
      <c r="O1335" s="22"/>
      <c r="P1335" s="22" t="s">
        <v>529</v>
      </c>
      <c r="S1335" s="32" t="s">
        <v>3132</v>
      </c>
      <c r="T1335" s="8">
        <f t="shared" si="32"/>
        <v>6</v>
      </c>
      <c r="U1335">
        <v>642</v>
      </c>
      <c r="W1335" t="s">
        <v>369</v>
      </c>
    </row>
    <row r="1336" spans="1:23" hidden="1" x14ac:dyDescent="0.25">
      <c r="A1336" s="21">
        <v>45473</v>
      </c>
      <c r="B1336" s="21">
        <v>45473</v>
      </c>
      <c r="C1336" s="22" t="s">
        <v>858</v>
      </c>
      <c r="D1336" s="22" t="s">
        <v>2382</v>
      </c>
      <c r="E1336" s="22" t="s">
        <v>1145</v>
      </c>
      <c r="F1336" s="22" t="s">
        <v>603</v>
      </c>
      <c r="G1336" s="23">
        <v>13896000</v>
      </c>
      <c r="H1336" s="23">
        <v>0</v>
      </c>
      <c r="I1336" s="23">
        <v>0</v>
      </c>
      <c r="J1336" s="23">
        <v>421919637</v>
      </c>
      <c r="K1336" s="22"/>
      <c r="L1336" s="22"/>
      <c r="M1336" s="22" t="s">
        <v>1301</v>
      </c>
      <c r="N1336" s="22"/>
      <c r="O1336" s="22"/>
      <c r="P1336" s="22" t="s">
        <v>558</v>
      </c>
      <c r="S1336" s="32" t="s">
        <v>3132</v>
      </c>
      <c r="T1336" s="8">
        <f t="shared" si="32"/>
        <v>6</v>
      </c>
      <c r="U1336">
        <v>642</v>
      </c>
      <c r="W1336" t="s">
        <v>369</v>
      </c>
    </row>
    <row r="1337" spans="1:23" hidden="1" x14ac:dyDescent="0.25">
      <c r="A1337" s="21">
        <v>45473</v>
      </c>
      <c r="B1337" s="21">
        <v>45473</v>
      </c>
      <c r="C1337" s="22" t="s">
        <v>858</v>
      </c>
      <c r="D1337" s="22" t="s">
        <v>2383</v>
      </c>
      <c r="E1337" s="22" t="s">
        <v>1145</v>
      </c>
      <c r="F1337" s="22" t="s">
        <v>603</v>
      </c>
      <c r="G1337" s="23">
        <v>22317400</v>
      </c>
      <c r="H1337" s="23">
        <v>0</v>
      </c>
      <c r="I1337" s="23">
        <v>0</v>
      </c>
      <c r="J1337" s="23">
        <v>399602237</v>
      </c>
      <c r="K1337" s="22"/>
      <c r="L1337" s="22"/>
      <c r="M1337" s="22" t="s">
        <v>1303</v>
      </c>
      <c r="N1337" s="22"/>
      <c r="O1337" s="22"/>
      <c r="P1337" s="22" t="s">
        <v>529</v>
      </c>
      <c r="S1337" s="32" t="s">
        <v>3132</v>
      </c>
      <c r="T1337" s="8">
        <f t="shared" si="32"/>
        <v>6</v>
      </c>
      <c r="U1337">
        <v>642</v>
      </c>
      <c r="W1337" t="s">
        <v>369</v>
      </c>
    </row>
    <row r="1338" spans="1:23" hidden="1" x14ac:dyDescent="0.25">
      <c r="A1338" s="21">
        <v>45473</v>
      </c>
      <c r="B1338" s="21">
        <v>45473</v>
      </c>
      <c r="C1338" s="22" t="s">
        <v>858</v>
      </c>
      <c r="D1338" s="22" t="s">
        <v>2384</v>
      </c>
      <c r="E1338" s="22" t="s">
        <v>1145</v>
      </c>
      <c r="F1338" s="22" t="s">
        <v>603</v>
      </c>
      <c r="G1338" s="23">
        <v>54603500</v>
      </c>
      <c r="H1338" s="23">
        <v>0</v>
      </c>
      <c r="I1338" s="23">
        <v>0</v>
      </c>
      <c r="J1338" s="23">
        <v>344998737</v>
      </c>
      <c r="K1338" s="22"/>
      <c r="L1338" s="22"/>
      <c r="M1338" s="22" t="s">
        <v>1305</v>
      </c>
      <c r="N1338" s="22"/>
      <c r="O1338" s="22"/>
      <c r="P1338" s="22" t="s">
        <v>529</v>
      </c>
      <c r="S1338" s="32" t="s">
        <v>3131</v>
      </c>
      <c r="T1338" s="8">
        <f t="shared" si="32"/>
        <v>6</v>
      </c>
      <c r="U1338">
        <v>642</v>
      </c>
      <c r="W1338" t="s">
        <v>369</v>
      </c>
    </row>
    <row r="1339" spans="1:23" hidden="1" x14ac:dyDescent="0.25">
      <c r="A1339" s="21">
        <v>45473</v>
      </c>
      <c r="B1339" s="21">
        <v>45473</v>
      </c>
      <c r="C1339" s="22" t="s">
        <v>858</v>
      </c>
      <c r="D1339" s="22" t="s">
        <v>2385</v>
      </c>
      <c r="E1339" s="22" t="s">
        <v>1145</v>
      </c>
      <c r="F1339" s="22" t="s">
        <v>603</v>
      </c>
      <c r="G1339" s="23">
        <v>67644400</v>
      </c>
      <c r="H1339" s="23">
        <v>0</v>
      </c>
      <c r="I1339" s="23">
        <v>0</v>
      </c>
      <c r="J1339" s="23">
        <v>277354337</v>
      </c>
      <c r="K1339" s="22"/>
      <c r="L1339" s="22"/>
      <c r="M1339" s="22" t="s">
        <v>1307</v>
      </c>
      <c r="N1339" s="22"/>
      <c r="O1339" s="22"/>
      <c r="P1339" s="22" t="s">
        <v>529</v>
      </c>
      <c r="S1339" s="32" t="s">
        <v>3132</v>
      </c>
      <c r="T1339" s="8">
        <f t="shared" si="32"/>
        <v>6</v>
      </c>
      <c r="U1339">
        <v>642</v>
      </c>
      <c r="W1339" t="s">
        <v>369</v>
      </c>
    </row>
    <row r="1340" spans="1:23" hidden="1" x14ac:dyDescent="0.25">
      <c r="A1340" s="21">
        <v>45473</v>
      </c>
      <c r="B1340" s="21">
        <v>45473</v>
      </c>
      <c r="C1340" s="22" t="s">
        <v>858</v>
      </c>
      <c r="D1340" s="22" t="s">
        <v>2386</v>
      </c>
      <c r="E1340" s="22" t="s">
        <v>1145</v>
      </c>
      <c r="F1340" s="22" t="s">
        <v>603</v>
      </c>
      <c r="G1340" s="23">
        <v>39311900</v>
      </c>
      <c r="H1340" s="23">
        <v>0</v>
      </c>
      <c r="I1340" s="23">
        <v>0</v>
      </c>
      <c r="J1340" s="23">
        <v>238042437</v>
      </c>
      <c r="K1340" s="22"/>
      <c r="L1340" s="22"/>
      <c r="M1340" s="22" t="s">
        <v>1309</v>
      </c>
      <c r="N1340" s="22"/>
      <c r="O1340" s="22"/>
      <c r="P1340" s="22" t="s">
        <v>529</v>
      </c>
      <c r="S1340" s="32" t="s">
        <v>3132</v>
      </c>
      <c r="T1340" s="8">
        <f t="shared" si="32"/>
        <v>6</v>
      </c>
      <c r="U1340">
        <v>642</v>
      </c>
      <c r="W1340" t="s">
        <v>369</v>
      </c>
    </row>
    <row r="1341" spans="1:23" hidden="1" x14ac:dyDescent="0.25">
      <c r="A1341" s="21">
        <v>45473</v>
      </c>
      <c r="B1341" s="21">
        <v>45473</v>
      </c>
      <c r="C1341" s="22" t="s">
        <v>858</v>
      </c>
      <c r="D1341" s="22" t="s">
        <v>2387</v>
      </c>
      <c r="E1341" s="22" t="s">
        <v>1145</v>
      </c>
      <c r="F1341" s="22" t="s">
        <v>603</v>
      </c>
      <c r="G1341" s="23">
        <v>27178900</v>
      </c>
      <c r="H1341" s="23">
        <v>0</v>
      </c>
      <c r="I1341" s="23">
        <v>0</v>
      </c>
      <c r="J1341" s="23">
        <v>210863537</v>
      </c>
      <c r="K1341" s="22"/>
      <c r="L1341" s="22"/>
      <c r="M1341" s="22" t="s">
        <v>1301</v>
      </c>
      <c r="N1341" s="22"/>
      <c r="O1341" s="22"/>
      <c r="P1341" s="22" t="s">
        <v>529</v>
      </c>
      <c r="S1341" s="32" t="s">
        <v>3132</v>
      </c>
      <c r="T1341" s="8">
        <f t="shared" si="32"/>
        <v>6</v>
      </c>
      <c r="U1341">
        <v>642</v>
      </c>
      <c r="W1341" t="s">
        <v>369</v>
      </c>
    </row>
    <row r="1342" spans="1:23" hidden="1" x14ac:dyDescent="0.25">
      <c r="A1342" s="21">
        <v>45473</v>
      </c>
      <c r="B1342" s="21">
        <v>45473</v>
      </c>
      <c r="C1342" s="22" t="s">
        <v>862</v>
      </c>
      <c r="D1342" s="22" t="s">
        <v>2388</v>
      </c>
      <c r="E1342" s="22" t="s">
        <v>1145</v>
      </c>
      <c r="F1342" s="22" t="s">
        <v>610</v>
      </c>
      <c r="G1342" s="23">
        <v>6685000</v>
      </c>
      <c r="H1342" s="23">
        <v>0</v>
      </c>
      <c r="I1342" s="23">
        <v>0</v>
      </c>
      <c r="J1342" s="23">
        <v>204178537</v>
      </c>
      <c r="K1342" s="22"/>
      <c r="L1342" s="22"/>
      <c r="M1342" s="22" t="s">
        <v>1299</v>
      </c>
      <c r="N1342" s="22"/>
      <c r="O1342" s="22"/>
      <c r="P1342" s="22" t="s">
        <v>529</v>
      </c>
      <c r="S1342" s="32" t="s">
        <v>3132</v>
      </c>
      <c r="T1342" s="8">
        <f t="shared" si="32"/>
        <v>6</v>
      </c>
      <c r="U1342">
        <v>642</v>
      </c>
      <c r="W1342" t="s">
        <v>369</v>
      </c>
    </row>
    <row r="1343" spans="1:23" hidden="1" x14ac:dyDescent="0.25">
      <c r="A1343" s="21">
        <v>45473</v>
      </c>
      <c r="B1343" s="21">
        <v>45473</v>
      </c>
      <c r="C1343" s="22" t="s">
        <v>862</v>
      </c>
      <c r="D1343" s="22" t="s">
        <v>2389</v>
      </c>
      <c r="E1343" s="22" t="s">
        <v>1145</v>
      </c>
      <c r="F1343" s="22" t="s">
        <v>612</v>
      </c>
      <c r="G1343" s="23">
        <v>1155000</v>
      </c>
      <c r="H1343" s="23">
        <v>0</v>
      </c>
      <c r="I1343" s="23">
        <v>0</v>
      </c>
      <c r="J1343" s="23">
        <v>203023537</v>
      </c>
      <c r="K1343" s="22"/>
      <c r="L1343" s="22"/>
      <c r="M1343" s="22" t="s">
        <v>1299</v>
      </c>
      <c r="N1343" s="22"/>
      <c r="O1343" s="22"/>
      <c r="P1343" s="22" t="s">
        <v>529</v>
      </c>
      <c r="S1343" s="32" t="s">
        <v>3132</v>
      </c>
      <c r="T1343" s="8">
        <f t="shared" si="32"/>
        <v>6</v>
      </c>
      <c r="U1343">
        <v>642</v>
      </c>
      <c r="W1343" t="s">
        <v>369</v>
      </c>
    </row>
    <row r="1344" spans="1:23" hidden="1" x14ac:dyDescent="0.25">
      <c r="A1344" s="21">
        <v>45473</v>
      </c>
      <c r="B1344" s="21">
        <v>45473</v>
      </c>
      <c r="C1344" s="22" t="s">
        <v>862</v>
      </c>
      <c r="D1344" s="22" t="s">
        <v>2390</v>
      </c>
      <c r="E1344" s="22" t="s">
        <v>1145</v>
      </c>
      <c r="F1344" s="22" t="s">
        <v>614</v>
      </c>
      <c r="G1344" s="23">
        <v>420000</v>
      </c>
      <c r="H1344" s="23">
        <v>0</v>
      </c>
      <c r="I1344" s="23">
        <v>0</v>
      </c>
      <c r="J1344" s="23">
        <v>202603537</v>
      </c>
      <c r="K1344" s="22"/>
      <c r="L1344" s="22"/>
      <c r="M1344" s="22" t="s">
        <v>1299</v>
      </c>
      <c r="N1344" s="22"/>
      <c r="O1344" s="22"/>
      <c r="P1344" s="22" t="s">
        <v>529</v>
      </c>
      <c r="S1344" s="32" t="s">
        <v>3132</v>
      </c>
      <c r="T1344" s="8">
        <f t="shared" si="32"/>
        <v>6</v>
      </c>
      <c r="U1344">
        <v>642</v>
      </c>
      <c r="W1344" t="s">
        <v>369</v>
      </c>
    </row>
    <row r="1345" spans="1:23" hidden="1" x14ac:dyDescent="0.25">
      <c r="A1345" s="21">
        <v>45473</v>
      </c>
      <c r="B1345" s="21">
        <v>45473</v>
      </c>
      <c r="C1345" s="22" t="s">
        <v>862</v>
      </c>
      <c r="D1345" s="22" t="s">
        <v>2391</v>
      </c>
      <c r="E1345" s="22" t="s">
        <v>1145</v>
      </c>
      <c r="F1345" s="22" t="s">
        <v>610</v>
      </c>
      <c r="G1345" s="23">
        <v>962500</v>
      </c>
      <c r="H1345" s="23">
        <v>0</v>
      </c>
      <c r="I1345" s="23">
        <v>0</v>
      </c>
      <c r="J1345" s="23">
        <v>201641037</v>
      </c>
      <c r="K1345" s="22"/>
      <c r="L1345" s="22"/>
      <c r="M1345" s="22" t="s">
        <v>1301</v>
      </c>
      <c r="N1345" s="22"/>
      <c r="O1345" s="22"/>
      <c r="P1345" s="22" t="s">
        <v>529</v>
      </c>
      <c r="S1345" s="32" t="s">
        <v>3132</v>
      </c>
      <c r="T1345" s="8">
        <f t="shared" si="32"/>
        <v>6</v>
      </c>
      <c r="U1345">
        <v>642</v>
      </c>
      <c r="W1345" t="s">
        <v>369</v>
      </c>
    </row>
    <row r="1346" spans="1:23" hidden="1" x14ac:dyDescent="0.25">
      <c r="A1346" s="21">
        <v>45473</v>
      </c>
      <c r="B1346" s="21">
        <v>45473</v>
      </c>
      <c r="C1346" s="22" t="s">
        <v>862</v>
      </c>
      <c r="D1346" s="22" t="s">
        <v>2392</v>
      </c>
      <c r="E1346" s="22" t="s">
        <v>1145</v>
      </c>
      <c r="F1346" s="22" t="s">
        <v>612</v>
      </c>
      <c r="G1346" s="23">
        <v>165000</v>
      </c>
      <c r="H1346" s="23">
        <v>0</v>
      </c>
      <c r="I1346" s="23">
        <v>0</v>
      </c>
      <c r="J1346" s="23">
        <v>201476037</v>
      </c>
      <c r="K1346" s="22"/>
      <c r="L1346" s="22"/>
      <c r="M1346" s="22" t="s">
        <v>1301</v>
      </c>
      <c r="N1346" s="22"/>
      <c r="O1346" s="22"/>
      <c r="P1346" s="22" t="s">
        <v>529</v>
      </c>
      <c r="S1346" s="32" t="s">
        <v>3132</v>
      </c>
      <c r="T1346" s="8">
        <f t="shared" si="32"/>
        <v>6</v>
      </c>
      <c r="U1346">
        <v>642</v>
      </c>
      <c r="W1346" t="s">
        <v>369</v>
      </c>
    </row>
    <row r="1347" spans="1:23" hidden="1" x14ac:dyDescent="0.25">
      <c r="A1347" s="21">
        <v>45473</v>
      </c>
      <c r="B1347" s="21">
        <v>45473</v>
      </c>
      <c r="C1347" s="22" t="s">
        <v>862</v>
      </c>
      <c r="D1347" s="22" t="s">
        <v>2393</v>
      </c>
      <c r="E1347" s="22" t="s">
        <v>1145</v>
      </c>
      <c r="F1347" s="22" t="s">
        <v>614</v>
      </c>
      <c r="G1347" s="23">
        <v>55000</v>
      </c>
      <c r="H1347" s="23">
        <v>0</v>
      </c>
      <c r="I1347" s="23">
        <v>0</v>
      </c>
      <c r="J1347" s="23">
        <v>201421037</v>
      </c>
      <c r="K1347" s="22"/>
      <c r="L1347" s="22"/>
      <c r="M1347" s="22" t="s">
        <v>1301</v>
      </c>
      <c r="N1347" s="22"/>
      <c r="O1347" s="22"/>
      <c r="P1347" s="22" t="s">
        <v>529</v>
      </c>
      <c r="S1347" s="32" t="s">
        <v>3132</v>
      </c>
      <c r="T1347" s="8">
        <f t="shared" si="32"/>
        <v>6</v>
      </c>
      <c r="U1347">
        <v>642</v>
      </c>
      <c r="W1347" t="s">
        <v>369</v>
      </c>
    </row>
    <row r="1348" spans="1:23" hidden="1" x14ac:dyDescent="0.25">
      <c r="A1348" s="21">
        <v>45473</v>
      </c>
      <c r="B1348" s="21">
        <v>45473</v>
      </c>
      <c r="C1348" s="22" t="s">
        <v>862</v>
      </c>
      <c r="D1348" s="22" t="s">
        <v>2394</v>
      </c>
      <c r="E1348" s="22" t="s">
        <v>1145</v>
      </c>
      <c r="F1348" s="22" t="s">
        <v>610</v>
      </c>
      <c r="G1348" s="23">
        <v>892500</v>
      </c>
      <c r="H1348" s="23">
        <v>0</v>
      </c>
      <c r="I1348" s="23">
        <v>0</v>
      </c>
      <c r="J1348" s="23">
        <v>200528537</v>
      </c>
      <c r="K1348" s="22"/>
      <c r="L1348" s="22"/>
      <c r="M1348" s="22" t="s">
        <v>1303</v>
      </c>
      <c r="N1348" s="22"/>
      <c r="O1348" s="22"/>
      <c r="P1348" s="22" t="s">
        <v>529</v>
      </c>
      <c r="S1348" s="32" t="s">
        <v>3132</v>
      </c>
      <c r="T1348" s="8">
        <f t="shared" si="32"/>
        <v>6</v>
      </c>
      <c r="U1348">
        <v>642</v>
      </c>
      <c r="W1348" t="s">
        <v>369</v>
      </c>
    </row>
    <row r="1349" spans="1:23" hidden="1" x14ac:dyDescent="0.25">
      <c r="A1349" s="21">
        <v>45473</v>
      </c>
      <c r="B1349" s="21">
        <v>45473</v>
      </c>
      <c r="C1349" s="22" t="s">
        <v>862</v>
      </c>
      <c r="D1349" s="22" t="s">
        <v>2395</v>
      </c>
      <c r="E1349" s="22" t="s">
        <v>1145</v>
      </c>
      <c r="F1349" s="22" t="s">
        <v>612</v>
      </c>
      <c r="G1349" s="23">
        <v>153000</v>
      </c>
      <c r="H1349" s="23">
        <v>0</v>
      </c>
      <c r="I1349" s="23">
        <v>0</v>
      </c>
      <c r="J1349" s="23">
        <v>200375537</v>
      </c>
      <c r="K1349" s="22"/>
      <c r="L1349" s="22"/>
      <c r="M1349" s="22" t="s">
        <v>1303</v>
      </c>
      <c r="N1349" s="22"/>
      <c r="O1349" s="22"/>
      <c r="P1349" s="22" t="s">
        <v>529</v>
      </c>
      <c r="S1349" s="32" t="s">
        <v>3132</v>
      </c>
      <c r="T1349" s="8">
        <f t="shared" ref="T1349:T1412" si="33">+MONTH(A1349)</f>
        <v>6</v>
      </c>
      <c r="U1349">
        <v>642</v>
      </c>
      <c r="W1349" t="s">
        <v>369</v>
      </c>
    </row>
    <row r="1350" spans="1:23" hidden="1" x14ac:dyDescent="0.25">
      <c r="A1350" s="21">
        <v>45473</v>
      </c>
      <c r="B1350" s="21">
        <v>45473</v>
      </c>
      <c r="C1350" s="22" t="s">
        <v>862</v>
      </c>
      <c r="D1350" s="22" t="s">
        <v>2396</v>
      </c>
      <c r="E1350" s="22" t="s">
        <v>1145</v>
      </c>
      <c r="F1350" s="22" t="s">
        <v>614</v>
      </c>
      <c r="G1350" s="23">
        <v>51000</v>
      </c>
      <c r="H1350" s="23">
        <v>0</v>
      </c>
      <c r="I1350" s="23">
        <v>0</v>
      </c>
      <c r="J1350" s="23">
        <v>200324537</v>
      </c>
      <c r="K1350" s="22"/>
      <c r="L1350" s="22"/>
      <c r="M1350" s="22" t="s">
        <v>1303</v>
      </c>
      <c r="N1350" s="22"/>
      <c r="O1350" s="22"/>
      <c r="P1350" s="22" t="s">
        <v>529</v>
      </c>
      <c r="S1350" s="32" t="s">
        <v>3132</v>
      </c>
      <c r="T1350" s="8">
        <f t="shared" si="33"/>
        <v>6</v>
      </c>
      <c r="U1350">
        <v>642</v>
      </c>
      <c r="W1350" t="s">
        <v>369</v>
      </c>
    </row>
    <row r="1351" spans="1:23" hidden="1" x14ac:dyDescent="0.25">
      <c r="A1351" s="21">
        <v>45473</v>
      </c>
      <c r="B1351" s="21">
        <v>45473</v>
      </c>
      <c r="C1351" s="22" t="s">
        <v>862</v>
      </c>
      <c r="D1351" s="22" t="s">
        <v>2397</v>
      </c>
      <c r="E1351" s="22" t="s">
        <v>1145</v>
      </c>
      <c r="F1351" s="22" t="s">
        <v>610</v>
      </c>
      <c r="G1351" s="23">
        <v>1855000</v>
      </c>
      <c r="H1351" s="23">
        <v>0</v>
      </c>
      <c r="I1351" s="23">
        <v>0</v>
      </c>
      <c r="J1351" s="23">
        <v>198469537</v>
      </c>
      <c r="K1351" s="22"/>
      <c r="L1351" s="22"/>
      <c r="M1351" s="22" t="s">
        <v>1305</v>
      </c>
      <c r="N1351" s="22"/>
      <c r="O1351" s="22"/>
      <c r="P1351" s="22" t="s">
        <v>529</v>
      </c>
      <c r="S1351" s="32" t="s">
        <v>3131</v>
      </c>
      <c r="T1351" s="8">
        <f t="shared" si="33"/>
        <v>6</v>
      </c>
      <c r="U1351">
        <v>642</v>
      </c>
      <c r="W1351" t="s">
        <v>369</v>
      </c>
    </row>
    <row r="1352" spans="1:23" hidden="1" x14ac:dyDescent="0.25">
      <c r="A1352" s="21">
        <v>45473</v>
      </c>
      <c r="B1352" s="21">
        <v>45473</v>
      </c>
      <c r="C1352" s="22" t="s">
        <v>862</v>
      </c>
      <c r="D1352" s="22" t="s">
        <v>2398</v>
      </c>
      <c r="E1352" s="22" t="s">
        <v>1145</v>
      </c>
      <c r="F1352" s="22" t="s">
        <v>612</v>
      </c>
      <c r="G1352" s="23">
        <v>318000</v>
      </c>
      <c r="H1352" s="23">
        <v>0</v>
      </c>
      <c r="I1352" s="23">
        <v>0</v>
      </c>
      <c r="J1352" s="23">
        <v>198151537</v>
      </c>
      <c r="K1352" s="22"/>
      <c r="L1352" s="22"/>
      <c r="M1352" s="22" t="s">
        <v>1305</v>
      </c>
      <c r="N1352" s="22"/>
      <c r="O1352" s="22"/>
      <c r="P1352" s="22" t="s">
        <v>529</v>
      </c>
      <c r="S1352" s="32" t="s">
        <v>3131</v>
      </c>
      <c r="T1352" s="8">
        <f t="shared" si="33"/>
        <v>6</v>
      </c>
      <c r="U1352">
        <v>642</v>
      </c>
      <c r="W1352" t="s">
        <v>369</v>
      </c>
    </row>
    <row r="1353" spans="1:23" hidden="1" x14ac:dyDescent="0.25">
      <c r="A1353" s="21">
        <v>45473</v>
      </c>
      <c r="B1353" s="21">
        <v>45473</v>
      </c>
      <c r="C1353" s="22" t="s">
        <v>862</v>
      </c>
      <c r="D1353" s="22" t="s">
        <v>2399</v>
      </c>
      <c r="E1353" s="22" t="s">
        <v>1145</v>
      </c>
      <c r="F1353" s="22" t="s">
        <v>614</v>
      </c>
      <c r="G1353" s="23">
        <v>106000</v>
      </c>
      <c r="H1353" s="23">
        <v>0</v>
      </c>
      <c r="I1353" s="23">
        <v>0</v>
      </c>
      <c r="J1353" s="23">
        <v>198045537</v>
      </c>
      <c r="K1353" s="22"/>
      <c r="L1353" s="22"/>
      <c r="M1353" s="22" t="s">
        <v>1305</v>
      </c>
      <c r="N1353" s="22"/>
      <c r="O1353" s="22"/>
      <c r="P1353" s="22" t="s">
        <v>529</v>
      </c>
      <c r="S1353" s="32" t="s">
        <v>3131</v>
      </c>
      <c r="T1353" s="8">
        <f t="shared" si="33"/>
        <v>6</v>
      </c>
      <c r="U1353">
        <v>642</v>
      </c>
      <c r="W1353" t="s">
        <v>369</v>
      </c>
    </row>
    <row r="1354" spans="1:23" hidden="1" x14ac:dyDescent="0.25">
      <c r="A1354" s="21">
        <v>45473</v>
      </c>
      <c r="B1354" s="21">
        <v>45473</v>
      </c>
      <c r="C1354" s="22" t="s">
        <v>862</v>
      </c>
      <c r="D1354" s="22" t="s">
        <v>2400</v>
      </c>
      <c r="E1354" s="22" t="s">
        <v>1145</v>
      </c>
      <c r="F1354" s="22" t="s">
        <v>610</v>
      </c>
      <c r="G1354" s="23">
        <v>2012500</v>
      </c>
      <c r="H1354" s="23">
        <v>0</v>
      </c>
      <c r="I1354" s="23">
        <v>0</v>
      </c>
      <c r="J1354" s="23">
        <v>196033037</v>
      </c>
      <c r="K1354" s="22"/>
      <c r="L1354" s="22"/>
      <c r="M1354" s="22" t="s">
        <v>1307</v>
      </c>
      <c r="N1354" s="22"/>
      <c r="O1354" s="22"/>
      <c r="P1354" s="22" t="s">
        <v>529</v>
      </c>
      <c r="S1354" s="32" t="s">
        <v>3132</v>
      </c>
      <c r="T1354" s="8">
        <f t="shared" si="33"/>
        <v>6</v>
      </c>
      <c r="U1354">
        <v>642</v>
      </c>
      <c r="W1354" t="s">
        <v>369</v>
      </c>
    </row>
    <row r="1355" spans="1:23" hidden="1" x14ac:dyDescent="0.25">
      <c r="A1355" s="21">
        <v>45473</v>
      </c>
      <c r="B1355" s="21">
        <v>45473</v>
      </c>
      <c r="C1355" s="22" t="s">
        <v>862</v>
      </c>
      <c r="D1355" s="22" t="s">
        <v>2401</v>
      </c>
      <c r="E1355" s="22" t="s">
        <v>1145</v>
      </c>
      <c r="F1355" s="22" t="s">
        <v>612</v>
      </c>
      <c r="G1355" s="23">
        <v>345000</v>
      </c>
      <c r="H1355" s="23">
        <v>0</v>
      </c>
      <c r="I1355" s="23">
        <v>0</v>
      </c>
      <c r="J1355" s="23">
        <v>195688037</v>
      </c>
      <c r="K1355" s="22"/>
      <c r="L1355" s="22"/>
      <c r="M1355" s="22" t="s">
        <v>1307</v>
      </c>
      <c r="N1355" s="22"/>
      <c r="O1355" s="22"/>
      <c r="P1355" s="22" t="s">
        <v>529</v>
      </c>
      <c r="S1355" s="32" t="s">
        <v>3132</v>
      </c>
      <c r="T1355" s="8">
        <f t="shared" si="33"/>
        <v>6</v>
      </c>
      <c r="U1355">
        <v>642</v>
      </c>
      <c r="W1355" t="s">
        <v>369</v>
      </c>
    </row>
    <row r="1356" spans="1:23" hidden="1" x14ac:dyDescent="0.25">
      <c r="A1356" s="21">
        <v>45473</v>
      </c>
      <c r="B1356" s="21">
        <v>45473</v>
      </c>
      <c r="C1356" s="22" t="s">
        <v>862</v>
      </c>
      <c r="D1356" s="22" t="s">
        <v>2402</v>
      </c>
      <c r="E1356" s="22" t="s">
        <v>1145</v>
      </c>
      <c r="F1356" s="22" t="s">
        <v>614</v>
      </c>
      <c r="G1356" s="23">
        <v>115000</v>
      </c>
      <c r="H1356" s="23">
        <v>0</v>
      </c>
      <c r="I1356" s="23">
        <v>0</v>
      </c>
      <c r="J1356" s="23">
        <v>195573037</v>
      </c>
      <c r="K1356" s="22"/>
      <c r="L1356" s="22"/>
      <c r="M1356" s="22" t="s">
        <v>1307</v>
      </c>
      <c r="N1356" s="22"/>
      <c r="O1356" s="22"/>
      <c r="P1356" s="22" t="s">
        <v>529</v>
      </c>
      <c r="S1356" s="32" t="s">
        <v>3132</v>
      </c>
      <c r="T1356" s="8">
        <f t="shared" si="33"/>
        <v>6</v>
      </c>
      <c r="U1356">
        <v>642</v>
      </c>
      <c r="W1356" t="s">
        <v>369</v>
      </c>
    </row>
    <row r="1357" spans="1:23" hidden="1" x14ac:dyDescent="0.25">
      <c r="A1357" s="21">
        <v>45473</v>
      </c>
      <c r="B1357" s="21">
        <v>45473</v>
      </c>
      <c r="C1357" s="22" t="s">
        <v>2403</v>
      </c>
      <c r="D1357" s="22" t="s">
        <v>2404</v>
      </c>
      <c r="E1357" s="22" t="s">
        <v>1145</v>
      </c>
      <c r="F1357" s="22" t="s">
        <v>1146</v>
      </c>
      <c r="G1357" s="23">
        <v>31311</v>
      </c>
      <c r="H1357" s="23">
        <v>0</v>
      </c>
      <c r="I1357" s="23">
        <v>0</v>
      </c>
      <c r="J1357" s="23">
        <v>195541726</v>
      </c>
      <c r="K1357" s="22"/>
      <c r="L1357" s="22"/>
      <c r="M1357" s="22" t="s">
        <v>1296</v>
      </c>
      <c r="N1357" s="22" t="s">
        <v>809</v>
      </c>
      <c r="O1357" s="22" t="s">
        <v>1297</v>
      </c>
      <c r="P1357" s="22" t="s">
        <v>809</v>
      </c>
      <c r="S1357" s="32" t="s">
        <v>3136</v>
      </c>
      <c r="T1357" s="8">
        <f t="shared" si="33"/>
        <v>6</v>
      </c>
      <c r="U1357">
        <v>642</v>
      </c>
      <c r="W1357" t="s">
        <v>369</v>
      </c>
    </row>
    <row r="1358" spans="1:23" hidden="1" x14ac:dyDescent="0.25">
      <c r="A1358" s="21">
        <v>45473</v>
      </c>
      <c r="B1358" s="21">
        <v>45473</v>
      </c>
      <c r="C1358" s="22" t="s">
        <v>869</v>
      </c>
      <c r="D1358" s="22" t="s">
        <v>2405</v>
      </c>
      <c r="E1358" s="22" t="s">
        <v>1145</v>
      </c>
      <c r="F1358" s="22" t="s">
        <v>620</v>
      </c>
      <c r="G1358" s="23">
        <v>560000</v>
      </c>
      <c r="H1358" s="23">
        <v>0</v>
      </c>
      <c r="I1358" s="23">
        <v>0</v>
      </c>
      <c r="J1358" s="23">
        <v>194981726</v>
      </c>
      <c r="K1358" s="22"/>
      <c r="L1358" s="22"/>
      <c r="M1358" s="22" t="s">
        <v>621</v>
      </c>
      <c r="N1358" s="22"/>
      <c r="O1358" s="22"/>
      <c r="P1358" s="22" t="s">
        <v>529</v>
      </c>
      <c r="S1358" s="32" t="s">
        <v>3132</v>
      </c>
      <c r="T1358" s="8">
        <f t="shared" si="33"/>
        <v>6</v>
      </c>
      <c r="U1358">
        <v>642</v>
      </c>
      <c r="W1358" t="s">
        <v>369</v>
      </c>
    </row>
    <row r="1359" spans="1:23" hidden="1" x14ac:dyDescent="0.25">
      <c r="A1359" s="21">
        <v>45473</v>
      </c>
      <c r="B1359" s="21">
        <v>45473</v>
      </c>
      <c r="C1359" s="22" t="s">
        <v>869</v>
      </c>
      <c r="D1359" s="22" t="s">
        <v>2406</v>
      </c>
      <c r="E1359" s="22" t="s">
        <v>1145</v>
      </c>
      <c r="F1359" s="22" t="s">
        <v>620</v>
      </c>
      <c r="G1359" s="23">
        <v>110000</v>
      </c>
      <c r="H1359" s="23">
        <v>0</v>
      </c>
      <c r="I1359" s="23">
        <v>0</v>
      </c>
      <c r="J1359" s="23">
        <v>194871726</v>
      </c>
      <c r="K1359" s="22"/>
      <c r="L1359" s="22"/>
      <c r="M1359" s="22" t="s">
        <v>621</v>
      </c>
      <c r="N1359" s="22"/>
      <c r="O1359" s="22"/>
      <c r="P1359" s="22" t="s">
        <v>529</v>
      </c>
      <c r="S1359" s="32" t="s">
        <v>3132</v>
      </c>
      <c r="T1359" s="8">
        <f t="shared" si="33"/>
        <v>6</v>
      </c>
      <c r="U1359">
        <v>642</v>
      </c>
      <c r="W1359" t="s">
        <v>369</v>
      </c>
    </row>
    <row r="1360" spans="1:23" hidden="1" x14ac:dyDescent="0.25">
      <c r="A1360" s="21">
        <v>45473</v>
      </c>
      <c r="B1360" s="21">
        <v>45473</v>
      </c>
      <c r="C1360" s="22" t="s">
        <v>869</v>
      </c>
      <c r="D1360" s="22" t="s">
        <v>2407</v>
      </c>
      <c r="E1360" s="22" t="s">
        <v>1145</v>
      </c>
      <c r="F1360" s="22" t="s">
        <v>620</v>
      </c>
      <c r="G1360" s="23">
        <v>102000</v>
      </c>
      <c r="H1360" s="23">
        <v>0</v>
      </c>
      <c r="I1360" s="23">
        <v>0</v>
      </c>
      <c r="J1360" s="23">
        <v>194769726</v>
      </c>
      <c r="K1360" s="22"/>
      <c r="L1360" s="22"/>
      <c r="M1360" s="22" t="s">
        <v>621</v>
      </c>
      <c r="N1360" s="22"/>
      <c r="O1360" s="22"/>
      <c r="P1360" s="22" t="s">
        <v>529</v>
      </c>
      <c r="S1360" s="32" t="s">
        <v>3132</v>
      </c>
      <c r="T1360" s="8">
        <f t="shared" si="33"/>
        <v>6</v>
      </c>
      <c r="U1360">
        <v>642</v>
      </c>
      <c r="W1360" t="s">
        <v>369</v>
      </c>
    </row>
    <row r="1361" spans="1:23" hidden="1" x14ac:dyDescent="0.25">
      <c r="A1361" s="21">
        <v>45473</v>
      </c>
      <c r="B1361" s="21">
        <v>45473</v>
      </c>
      <c r="C1361" s="22" t="s">
        <v>869</v>
      </c>
      <c r="D1361" s="22" t="s">
        <v>2408</v>
      </c>
      <c r="E1361" s="22" t="s">
        <v>1145</v>
      </c>
      <c r="F1361" s="22" t="s">
        <v>620</v>
      </c>
      <c r="G1361" s="23">
        <v>212000</v>
      </c>
      <c r="H1361" s="23">
        <v>0</v>
      </c>
      <c r="I1361" s="23">
        <v>0</v>
      </c>
      <c r="J1361" s="23">
        <v>194557726</v>
      </c>
      <c r="K1361" s="22"/>
      <c r="L1361" s="22"/>
      <c r="M1361" s="22" t="s">
        <v>621</v>
      </c>
      <c r="N1361" s="22"/>
      <c r="O1361" s="22"/>
      <c r="P1361" s="22" t="s">
        <v>529</v>
      </c>
      <c r="S1361" s="32" t="s">
        <v>3131</v>
      </c>
      <c r="T1361" s="8">
        <f t="shared" si="33"/>
        <v>6</v>
      </c>
      <c r="U1361">
        <v>642</v>
      </c>
      <c r="W1361" t="s">
        <v>369</v>
      </c>
    </row>
    <row r="1362" spans="1:23" hidden="1" x14ac:dyDescent="0.25">
      <c r="A1362" s="21">
        <v>45473</v>
      </c>
      <c r="B1362" s="21">
        <v>45473</v>
      </c>
      <c r="C1362" s="22" t="s">
        <v>869</v>
      </c>
      <c r="D1362" s="22" t="s">
        <v>2409</v>
      </c>
      <c r="E1362" s="22" t="s">
        <v>1145</v>
      </c>
      <c r="F1362" s="22" t="s">
        <v>620</v>
      </c>
      <c r="G1362" s="23">
        <v>230000</v>
      </c>
      <c r="H1362" s="23">
        <v>0</v>
      </c>
      <c r="I1362" s="23">
        <v>0</v>
      </c>
      <c r="J1362" s="23">
        <v>194327726</v>
      </c>
      <c r="K1362" s="22"/>
      <c r="L1362" s="22"/>
      <c r="M1362" s="22" t="s">
        <v>621</v>
      </c>
      <c r="N1362" s="22"/>
      <c r="O1362" s="22"/>
      <c r="P1362" s="22" t="s">
        <v>529</v>
      </c>
      <c r="S1362" s="32" t="s">
        <v>3132</v>
      </c>
      <c r="T1362" s="8">
        <f t="shared" si="33"/>
        <v>6</v>
      </c>
      <c r="U1362">
        <v>642</v>
      </c>
      <c r="W1362" t="s">
        <v>369</v>
      </c>
    </row>
    <row r="1363" spans="1:23" hidden="1" x14ac:dyDescent="0.25">
      <c r="A1363" s="21">
        <v>45473</v>
      </c>
      <c r="B1363" s="21">
        <v>45473</v>
      </c>
      <c r="C1363" s="22" t="s">
        <v>872</v>
      </c>
      <c r="D1363" s="22" t="s">
        <v>873</v>
      </c>
      <c r="E1363" s="22" t="s">
        <v>1145</v>
      </c>
      <c r="F1363" s="22" t="s">
        <v>625</v>
      </c>
      <c r="G1363" s="23">
        <v>176742</v>
      </c>
      <c r="H1363" s="23">
        <v>0</v>
      </c>
      <c r="I1363" s="23">
        <v>0</v>
      </c>
      <c r="J1363" s="23">
        <v>194150984</v>
      </c>
      <c r="K1363" s="22"/>
      <c r="L1363" s="22"/>
      <c r="M1363" s="22" t="s">
        <v>1257</v>
      </c>
      <c r="N1363" s="22"/>
      <c r="O1363" s="22"/>
      <c r="P1363" s="22" t="s">
        <v>1292</v>
      </c>
      <c r="S1363" s="8" t="s">
        <v>3127</v>
      </c>
      <c r="T1363" s="8">
        <f t="shared" si="33"/>
        <v>6</v>
      </c>
      <c r="U1363">
        <v>642</v>
      </c>
      <c r="W1363" t="s">
        <v>369</v>
      </c>
    </row>
    <row r="1364" spans="1:23" hidden="1" x14ac:dyDescent="0.25">
      <c r="A1364" s="21">
        <v>45473</v>
      </c>
      <c r="B1364" s="21">
        <v>45473</v>
      </c>
      <c r="C1364" s="22" t="s">
        <v>872</v>
      </c>
      <c r="D1364" s="22" t="s">
        <v>873</v>
      </c>
      <c r="E1364" s="22" t="s">
        <v>1145</v>
      </c>
      <c r="F1364" s="22" t="s">
        <v>625</v>
      </c>
      <c r="G1364" s="23">
        <v>169554</v>
      </c>
      <c r="H1364" s="23">
        <v>0</v>
      </c>
      <c r="I1364" s="23">
        <v>0</v>
      </c>
      <c r="J1364" s="23">
        <v>193981430</v>
      </c>
      <c r="K1364" s="22"/>
      <c r="L1364" s="22"/>
      <c r="M1364" s="22" t="s">
        <v>626</v>
      </c>
      <c r="N1364" s="22"/>
      <c r="O1364" s="22"/>
      <c r="P1364" s="22" t="s">
        <v>2141</v>
      </c>
      <c r="S1364" s="8" t="s">
        <v>3127</v>
      </c>
      <c r="T1364" s="8">
        <f t="shared" si="33"/>
        <v>6</v>
      </c>
      <c r="U1364">
        <v>642</v>
      </c>
      <c r="W1364" t="s">
        <v>369</v>
      </c>
    </row>
    <row r="1365" spans="1:23" hidden="1" x14ac:dyDescent="0.25">
      <c r="A1365" s="21">
        <v>45473</v>
      </c>
      <c r="B1365" s="21">
        <v>45473</v>
      </c>
      <c r="C1365" s="22" t="s">
        <v>872</v>
      </c>
      <c r="D1365" s="22" t="s">
        <v>873</v>
      </c>
      <c r="E1365" s="22" t="s">
        <v>1145</v>
      </c>
      <c r="F1365" s="22" t="s">
        <v>625</v>
      </c>
      <c r="G1365" s="23">
        <v>118779</v>
      </c>
      <c r="H1365" s="23">
        <v>0</v>
      </c>
      <c r="I1365" s="23">
        <v>0</v>
      </c>
      <c r="J1365" s="23">
        <v>193862651</v>
      </c>
      <c r="K1365" s="22"/>
      <c r="L1365" s="22"/>
      <c r="M1365" s="22" t="s">
        <v>626</v>
      </c>
      <c r="N1365" s="22"/>
      <c r="O1365" s="22"/>
      <c r="P1365" s="22" t="s">
        <v>849</v>
      </c>
      <c r="S1365" s="8" t="s">
        <v>3127</v>
      </c>
      <c r="T1365" s="8">
        <f t="shared" si="33"/>
        <v>6</v>
      </c>
      <c r="U1365">
        <v>642</v>
      </c>
      <c r="W1365" t="s">
        <v>369</v>
      </c>
    </row>
    <row r="1366" spans="1:23" hidden="1" x14ac:dyDescent="0.25">
      <c r="A1366" s="21">
        <v>45473</v>
      </c>
      <c r="B1366" s="21">
        <v>45473</v>
      </c>
      <c r="C1366" s="22" t="s">
        <v>872</v>
      </c>
      <c r="D1366" s="22" t="s">
        <v>873</v>
      </c>
      <c r="E1366" s="22" t="s">
        <v>1145</v>
      </c>
      <c r="F1366" s="22" t="s">
        <v>625</v>
      </c>
      <c r="G1366" s="23">
        <v>5801636</v>
      </c>
      <c r="H1366" s="23">
        <v>0</v>
      </c>
      <c r="I1366" s="23">
        <v>0</v>
      </c>
      <c r="J1366" s="23">
        <v>188061015</v>
      </c>
      <c r="K1366" s="22"/>
      <c r="L1366" s="22"/>
      <c r="M1366" s="22" t="s">
        <v>626</v>
      </c>
      <c r="N1366" s="22"/>
      <c r="O1366" s="22"/>
      <c r="P1366" s="22" t="s">
        <v>558</v>
      </c>
      <c r="S1366" s="8" t="s">
        <v>3127</v>
      </c>
      <c r="T1366" s="8">
        <f t="shared" si="33"/>
        <v>6</v>
      </c>
      <c r="U1366">
        <v>642</v>
      </c>
      <c r="W1366" t="s">
        <v>369</v>
      </c>
    </row>
    <row r="1367" spans="1:23" hidden="1" x14ac:dyDescent="0.25">
      <c r="A1367" s="21">
        <v>45473</v>
      </c>
      <c r="B1367" s="21">
        <v>45473</v>
      </c>
      <c r="C1367" s="22" t="s">
        <v>872</v>
      </c>
      <c r="D1367" s="22" t="s">
        <v>873</v>
      </c>
      <c r="E1367" s="22" t="s">
        <v>1145</v>
      </c>
      <c r="F1367" s="22" t="s">
        <v>625</v>
      </c>
      <c r="G1367" s="23">
        <v>13176390</v>
      </c>
      <c r="H1367" s="23">
        <v>0</v>
      </c>
      <c r="I1367" s="23">
        <v>0</v>
      </c>
      <c r="J1367" s="23">
        <v>174884625</v>
      </c>
      <c r="K1367" s="22"/>
      <c r="L1367" s="22"/>
      <c r="M1367" s="22" t="s">
        <v>626</v>
      </c>
      <c r="N1367" s="22"/>
      <c r="O1367" s="22"/>
      <c r="P1367" s="22" t="s">
        <v>607</v>
      </c>
      <c r="S1367" s="8" t="s">
        <v>3127</v>
      </c>
      <c r="T1367" s="8">
        <f t="shared" si="33"/>
        <v>6</v>
      </c>
      <c r="U1367">
        <v>642</v>
      </c>
      <c r="W1367" t="s">
        <v>369</v>
      </c>
    </row>
    <row r="1368" spans="1:23" hidden="1" x14ac:dyDescent="0.25">
      <c r="A1368" s="21">
        <v>45473</v>
      </c>
      <c r="B1368" s="21">
        <v>45473</v>
      </c>
      <c r="C1368" s="22" t="s">
        <v>872</v>
      </c>
      <c r="D1368" s="22" t="s">
        <v>873</v>
      </c>
      <c r="E1368" s="22" t="s">
        <v>1145</v>
      </c>
      <c r="F1368" s="22" t="s">
        <v>625</v>
      </c>
      <c r="G1368" s="23">
        <v>3544628</v>
      </c>
      <c r="H1368" s="23">
        <v>0</v>
      </c>
      <c r="I1368" s="23">
        <v>0</v>
      </c>
      <c r="J1368" s="23">
        <v>171339997</v>
      </c>
      <c r="K1368" s="22"/>
      <c r="L1368" s="22"/>
      <c r="M1368" s="22" t="s">
        <v>626</v>
      </c>
      <c r="N1368" s="22"/>
      <c r="O1368" s="22"/>
      <c r="P1368" s="22" t="s">
        <v>529</v>
      </c>
      <c r="S1368" s="8" t="s">
        <v>3127</v>
      </c>
      <c r="T1368" s="8">
        <f t="shared" si="33"/>
        <v>6</v>
      </c>
      <c r="U1368">
        <v>642</v>
      </c>
      <c r="W1368" t="s">
        <v>369</v>
      </c>
    </row>
    <row r="1369" spans="1:23" hidden="1" x14ac:dyDescent="0.25">
      <c r="A1369" s="21">
        <v>45473</v>
      </c>
      <c r="B1369" s="21">
        <v>45473</v>
      </c>
      <c r="C1369" s="22" t="s">
        <v>872</v>
      </c>
      <c r="D1369" s="22" t="s">
        <v>873</v>
      </c>
      <c r="E1369" s="22" t="s">
        <v>1145</v>
      </c>
      <c r="F1369" s="22" t="s">
        <v>625</v>
      </c>
      <c r="G1369" s="23">
        <v>505682</v>
      </c>
      <c r="H1369" s="23">
        <v>0</v>
      </c>
      <c r="I1369" s="23">
        <v>0</v>
      </c>
      <c r="J1369" s="23">
        <v>170834315</v>
      </c>
      <c r="K1369" s="22"/>
      <c r="L1369" s="22"/>
      <c r="M1369" s="22" t="s">
        <v>626</v>
      </c>
      <c r="N1369" s="22"/>
      <c r="O1369" s="22"/>
      <c r="P1369" s="22" t="s">
        <v>1335</v>
      </c>
      <c r="S1369" s="8" t="s">
        <v>3127</v>
      </c>
      <c r="T1369" s="8">
        <f t="shared" si="33"/>
        <v>6</v>
      </c>
      <c r="U1369">
        <v>642</v>
      </c>
      <c r="W1369" t="s">
        <v>369</v>
      </c>
    </row>
    <row r="1370" spans="1:23" hidden="1" x14ac:dyDescent="0.25">
      <c r="A1370" s="21">
        <v>45473</v>
      </c>
      <c r="B1370" s="21">
        <v>45473</v>
      </c>
      <c r="C1370" s="22" t="s">
        <v>872</v>
      </c>
      <c r="D1370" s="22" t="s">
        <v>873</v>
      </c>
      <c r="E1370" s="22" t="s">
        <v>1145</v>
      </c>
      <c r="F1370" s="22" t="s">
        <v>625</v>
      </c>
      <c r="G1370" s="23">
        <v>1560606</v>
      </c>
      <c r="H1370" s="23">
        <v>0</v>
      </c>
      <c r="I1370" s="23">
        <v>0</v>
      </c>
      <c r="J1370" s="23">
        <v>169273709</v>
      </c>
      <c r="K1370" s="22"/>
      <c r="L1370" s="22"/>
      <c r="M1370" s="22" t="s">
        <v>626</v>
      </c>
      <c r="N1370" s="22"/>
      <c r="O1370" s="22"/>
      <c r="P1370" s="22" t="s">
        <v>1336</v>
      </c>
      <c r="S1370" s="8" t="s">
        <v>3127</v>
      </c>
      <c r="T1370" s="8">
        <f t="shared" si="33"/>
        <v>6</v>
      </c>
      <c r="U1370">
        <v>642</v>
      </c>
      <c r="W1370" t="s">
        <v>369</v>
      </c>
    </row>
    <row r="1371" spans="1:23" hidden="1" x14ac:dyDescent="0.25">
      <c r="A1371" s="21">
        <v>45473</v>
      </c>
      <c r="B1371" s="21">
        <v>45473</v>
      </c>
      <c r="C1371" s="22" t="s">
        <v>872</v>
      </c>
      <c r="D1371" s="22" t="s">
        <v>873</v>
      </c>
      <c r="E1371" s="22" t="s">
        <v>1145</v>
      </c>
      <c r="F1371" s="22" t="s">
        <v>625</v>
      </c>
      <c r="G1371" s="23">
        <v>4011325</v>
      </c>
      <c r="H1371" s="23">
        <v>0</v>
      </c>
      <c r="I1371" s="23">
        <v>0</v>
      </c>
      <c r="J1371" s="23">
        <v>165262384</v>
      </c>
      <c r="K1371" s="22"/>
      <c r="L1371" s="22"/>
      <c r="M1371" s="22" t="s">
        <v>626</v>
      </c>
      <c r="N1371" s="22"/>
      <c r="O1371" s="22"/>
      <c r="P1371" s="22" t="s">
        <v>1337</v>
      </c>
      <c r="S1371" s="8" t="s">
        <v>3127</v>
      </c>
      <c r="T1371" s="8">
        <f t="shared" si="33"/>
        <v>6</v>
      </c>
      <c r="U1371">
        <v>642</v>
      </c>
      <c r="W1371" t="s">
        <v>369</v>
      </c>
    </row>
    <row r="1372" spans="1:23" hidden="1" x14ac:dyDescent="0.25">
      <c r="A1372" s="21">
        <v>45473</v>
      </c>
      <c r="B1372" s="21">
        <v>45473</v>
      </c>
      <c r="C1372" s="22" t="s">
        <v>872</v>
      </c>
      <c r="D1372" s="22" t="s">
        <v>873</v>
      </c>
      <c r="E1372" s="22" t="s">
        <v>1145</v>
      </c>
      <c r="F1372" s="22" t="s">
        <v>625</v>
      </c>
      <c r="G1372" s="23">
        <v>3382186</v>
      </c>
      <c r="H1372" s="23">
        <v>0</v>
      </c>
      <c r="I1372" s="23">
        <v>0</v>
      </c>
      <c r="J1372" s="23">
        <v>161880198</v>
      </c>
      <c r="K1372" s="22"/>
      <c r="L1372" s="22"/>
      <c r="M1372" s="22" t="s">
        <v>1338</v>
      </c>
      <c r="N1372" s="22"/>
      <c r="O1372" s="22"/>
      <c r="P1372" s="22" t="s">
        <v>529</v>
      </c>
      <c r="S1372" s="8" t="s">
        <v>3127</v>
      </c>
      <c r="T1372" s="8">
        <f t="shared" si="33"/>
        <v>6</v>
      </c>
      <c r="U1372">
        <v>642</v>
      </c>
      <c r="W1372" t="s">
        <v>369</v>
      </c>
    </row>
    <row r="1373" spans="1:23" hidden="1" x14ac:dyDescent="0.25">
      <c r="A1373" s="21">
        <v>45473</v>
      </c>
      <c r="B1373" s="21">
        <v>45473</v>
      </c>
      <c r="C1373" s="22" t="s">
        <v>872</v>
      </c>
      <c r="D1373" s="22" t="s">
        <v>873</v>
      </c>
      <c r="E1373" s="22" t="s">
        <v>1145</v>
      </c>
      <c r="F1373" s="22" t="s">
        <v>625</v>
      </c>
      <c r="G1373" s="23">
        <v>216389</v>
      </c>
      <c r="H1373" s="23">
        <v>0</v>
      </c>
      <c r="I1373" s="23">
        <v>0</v>
      </c>
      <c r="J1373" s="23">
        <v>161663809</v>
      </c>
      <c r="K1373" s="22"/>
      <c r="L1373" s="22"/>
      <c r="M1373" s="22" t="s">
        <v>626</v>
      </c>
      <c r="N1373" s="22"/>
      <c r="O1373" s="22"/>
      <c r="P1373" s="22" t="s">
        <v>824</v>
      </c>
      <c r="S1373" s="8" t="s">
        <v>3127</v>
      </c>
      <c r="T1373" s="8">
        <f t="shared" si="33"/>
        <v>6</v>
      </c>
      <c r="U1373">
        <v>642</v>
      </c>
      <c r="W1373" t="s">
        <v>369</v>
      </c>
    </row>
    <row r="1374" spans="1:23" hidden="1" x14ac:dyDescent="0.25">
      <c r="A1374" s="21">
        <v>45473</v>
      </c>
      <c r="B1374" s="21">
        <v>45473</v>
      </c>
      <c r="C1374" s="22" t="s">
        <v>872</v>
      </c>
      <c r="D1374" s="22" t="s">
        <v>873</v>
      </c>
      <c r="E1374" s="22" t="s">
        <v>1145</v>
      </c>
      <c r="F1374" s="22" t="s">
        <v>625</v>
      </c>
      <c r="G1374" s="23">
        <v>5040538</v>
      </c>
      <c r="H1374" s="23">
        <v>0</v>
      </c>
      <c r="I1374" s="23">
        <v>0</v>
      </c>
      <c r="J1374" s="23">
        <v>156623271</v>
      </c>
      <c r="K1374" s="22"/>
      <c r="L1374" s="22"/>
      <c r="M1374" s="22" t="s">
        <v>626</v>
      </c>
      <c r="N1374" s="22"/>
      <c r="O1374" s="22"/>
      <c r="P1374" s="22" t="s">
        <v>809</v>
      </c>
      <c r="S1374" s="8" t="s">
        <v>3127</v>
      </c>
      <c r="T1374" s="8">
        <f t="shared" si="33"/>
        <v>6</v>
      </c>
      <c r="U1374">
        <v>642</v>
      </c>
      <c r="W1374" t="s">
        <v>369</v>
      </c>
    </row>
    <row r="1375" spans="1:23" hidden="1" x14ac:dyDescent="0.25">
      <c r="A1375" s="21">
        <v>45473</v>
      </c>
      <c r="B1375" s="21">
        <v>45473</v>
      </c>
      <c r="C1375" s="22" t="s">
        <v>872</v>
      </c>
      <c r="D1375" s="22" t="s">
        <v>873</v>
      </c>
      <c r="E1375" s="22" t="s">
        <v>1145</v>
      </c>
      <c r="F1375" s="22" t="s">
        <v>625</v>
      </c>
      <c r="G1375" s="23">
        <v>829545</v>
      </c>
      <c r="H1375" s="23">
        <v>0</v>
      </c>
      <c r="I1375" s="23">
        <v>0</v>
      </c>
      <c r="J1375" s="23">
        <v>155793726</v>
      </c>
      <c r="K1375" s="22"/>
      <c r="L1375" s="22"/>
      <c r="M1375" s="22" t="s">
        <v>626</v>
      </c>
      <c r="N1375" s="22"/>
      <c r="O1375" s="22"/>
      <c r="P1375" s="22" t="s">
        <v>1018</v>
      </c>
      <c r="S1375" s="8" t="s">
        <v>3127</v>
      </c>
      <c r="T1375" s="8">
        <f t="shared" si="33"/>
        <v>6</v>
      </c>
      <c r="U1375">
        <v>642</v>
      </c>
      <c r="W1375" t="s">
        <v>369</v>
      </c>
    </row>
    <row r="1376" spans="1:23" hidden="1" x14ac:dyDescent="0.25">
      <c r="A1376" s="21">
        <v>45473</v>
      </c>
      <c r="B1376" s="21">
        <v>45473</v>
      </c>
      <c r="C1376" s="22" t="s">
        <v>872</v>
      </c>
      <c r="D1376" s="22" t="s">
        <v>873</v>
      </c>
      <c r="E1376" s="22" t="s">
        <v>1145</v>
      </c>
      <c r="F1376" s="22" t="s">
        <v>625</v>
      </c>
      <c r="G1376" s="23">
        <v>795202</v>
      </c>
      <c r="H1376" s="23">
        <v>0</v>
      </c>
      <c r="I1376" s="23">
        <v>0</v>
      </c>
      <c r="J1376" s="23">
        <v>154998524</v>
      </c>
      <c r="K1376" s="22"/>
      <c r="L1376" s="22"/>
      <c r="M1376" s="22" t="s">
        <v>626</v>
      </c>
      <c r="N1376" s="22"/>
      <c r="O1376" s="22"/>
      <c r="P1376" s="22" t="s">
        <v>1292</v>
      </c>
      <c r="S1376" s="8" t="s">
        <v>3127</v>
      </c>
      <c r="T1376" s="8">
        <f t="shared" si="33"/>
        <v>6</v>
      </c>
      <c r="U1376">
        <v>642</v>
      </c>
      <c r="W1376" t="s">
        <v>369</v>
      </c>
    </row>
    <row r="1377" spans="1:23" hidden="1" x14ac:dyDescent="0.25">
      <c r="A1377" s="21">
        <v>45473</v>
      </c>
      <c r="B1377" s="21">
        <v>45473</v>
      </c>
      <c r="C1377" s="22" t="s">
        <v>872</v>
      </c>
      <c r="D1377" s="22" t="s">
        <v>873</v>
      </c>
      <c r="E1377" s="22" t="s">
        <v>1145</v>
      </c>
      <c r="F1377" s="22" t="s">
        <v>625</v>
      </c>
      <c r="G1377" s="23">
        <v>6624968</v>
      </c>
      <c r="H1377" s="23">
        <v>0</v>
      </c>
      <c r="I1377" s="23">
        <v>0</v>
      </c>
      <c r="J1377" s="23">
        <v>148373556</v>
      </c>
      <c r="K1377" s="22"/>
      <c r="L1377" s="22"/>
      <c r="M1377" s="22" t="s">
        <v>626</v>
      </c>
      <c r="N1377" s="22"/>
      <c r="O1377" s="22"/>
      <c r="P1377" s="22" t="s">
        <v>1339</v>
      </c>
      <c r="S1377" s="8" t="s">
        <v>3127</v>
      </c>
      <c r="T1377" s="8">
        <f t="shared" si="33"/>
        <v>6</v>
      </c>
      <c r="U1377">
        <v>642</v>
      </c>
      <c r="W1377" t="s">
        <v>369</v>
      </c>
    </row>
    <row r="1378" spans="1:23" hidden="1" x14ac:dyDescent="0.25">
      <c r="A1378" s="21">
        <v>45473</v>
      </c>
      <c r="B1378" s="21">
        <v>45473</v>
      </c>
      <c r="C1378" s="22" t="s">
        <v>872</v>
      </c>
      <c r="D1378" s="22" t="s">
        <v>873</v>
      </c>
      <c r="E1378" s="22" t="s">
        <v>1145</v>
      </c>
      <c r="F1378" s="22" t="s">
        <v>625</v>
      </c>
      <c r="G1378" s="23">
        <v>14773</v>
      </c>
      <c r="H1378" s="23">
        <v>0</v>
      </c>
      <c r="I1378" s="23">
        <v>0</v>
      </c>
      <c r="J1378" s="23">
        <v>148358783</v>
      </c>
      <c r="K1378" s="22"/>
      <c r="L1378" s="22"/>
      <c r="M1378" s="22" t="s">
        <v>626</v>
      </c>
      <c r="N1378" s="22"/>
      <c r="O1378" s="22"/>
      <c r="P1378" s="22" t="s">
        <v>1340</v>
      </c>
      <c r="S1378" s="8" t="s">
        <v>3127</v>
      </c>
      <c r="T1378" s="8">
        <f t="shared" si="33"/>
        <v>6</v>
      </c>
      <c r="U1378">
        <v>642</v>
      </c>
      <c r="W1378" t="s">
        <v>369</v>
      </c>
    </row>
    <row r="1379" spans="1:23" hidden="1" x14ac:dyDescent="0.25">
      <c r="A1379" s="21">
        <v>45473</v>
      </c>
      <c r="B1379" s="21">
        <v>45473</v>
      </c>
      <c r="C1379" s="22" t="s">
        <v>2410</v>
      </c>
      <c r="D1379" s="22" t="s">
        <v>2411</v>
      </c>
      <c r="E1379" s="22" t="s">
        <v>1145</v>
      </c>
      <c r="F1379" s="22" t="s">
        <v>625</v>
      </c>
      <c r="G1379" s="23">
        <v>3969444</v>
      </c>
      <c r="H1379" s="23">
        <v>0</v>
      </c>
      <c r="I1379" s="23">
        <v>0</v>
      </c>
      <c r="J1379" s="23">
        <v>144389339</v>
      </c>
      <c r="K1379" s="22"/>
      <c r="L1379" s="22"/>
      <c r="M1379" s="22" t="s">
        <v>1343</v>
      </c>
      <c r="N1379" s="22"/>
      <c r="O1379" s="22"/>
      <c r="P1379" s="22"/>
      <c r="S1379" s="8" t="s">
        <v>3127</v>
      </c>
      <c r="T1379" s="8">
        <f t="shared" si="33"/>
        <v>6</v>
      </c>
      <c r="U1379">
        <v>642</v>
      </c>
      <c r="W1379" t="s">
        <v>369</v>
      </c>
    </row>
    <row r="1380" spans="1:23" hidden="1" x14ac:dyDescent="0.25">
      <c r="A1380" s="21">
        <v>45473</v>
      </c>
      <c r="B1380" s="21">
        <v>45473</v>
      </c>
      <c r="C1380" s="22" t="s">
        <v>2410</v>
      </c>
      <c r="D1380" s="22" t="s">
        <v>2411</v>
      </c>
      <c r="E1380" s="22" t="s">
        <v>1145</v>
      </c>
      <c r="F1380" s="22" t="s">
        <v>625</v>
      </c>
      <c r="G1380" s="23">
        <v>70833</v>
      </c>
      <c r="H1380" s="23">
        <v>0</v>
      </c>
      <c r="I1380" s="23">
        <v>0</v>
      </c>
      <c r="J1380" s="23">
        <v>144318506</v>
      </c>
      <c r="K1380" s="22"/>
      <c r="L1380" s="22"/>
      <c r="M1380" s="22" t="s">
        <v>1216</v>
      </c>
      <c r="N1380" s="22"/>
      <c r="O1380" s="22"/>
      <c r="P1380" s="22"/>
      <c r="S1380" s="8" t="s">
        <v>3127</v>
      </c>
      <c r="T1380" s="8">
        <f t="shared" si="33"/>
        <v>6</v>
      </c>
      <c r="U1380">
        <v>642</v>
      </c>
      <c r="W1380" t="s">
        <v>369</v>
      </c>
    </row>
    <row r="1381" spans="1:23" hidden="1" x14ac:dyDescent="0.25">
      <c r="A1381" s="21">
        <v>45473</v>
      </c>
      <c r="B1381" s="21">
        <v>45473</v>
      </c>
      <c r="C1381" s="22" t="s">
        <v>2410</v>
      </c>
      <c r="D1381" s="22" t="s">
        <v>2411</v>
      </c>
      <c r="E1381" s="22" t="s">
        <v>1145</v>
      </c>
      <c r="F1381" s="22" t="s">
        <v>625</v>
      </c>
      <c r="G1381" s="23">
        <v>9521</v>
      </c>
      <c r="H1381" s="23">
        <v>0</v>
      </c>
      <c r="I1381" s="23">
        <v>0</v>
      </c>
      <c r="J1381" s="23">
        <v>144308985</v>
      </c>
      <c r="K1381" s="22"/>
      <c r="L1381" s="22"/>
      <c r="M1381" s="22" t="s">
        <v>1243</v>
      </c>
      <c r="N1381" s="22"/>
      <c r="O1381" s="22"/>
      <c r="P1381" s="22"/>
      <c r="S1381" s="8" t="s">
        <v>3127</v>
      </c>
      <c r="T1381" s="8">
        <f t="shared" si="33"/>
        <v>6</v>
      </c>
      <c r="U1381">
        <v>642</v>
      </c>
      <c r="W1381" t="s">
        <v>369</v>
      </c>
    </row>
    <row r="1382" spans="1:23" hidden="1" x14ac:dyDescent="0.25">
      <c r="A1382" s="21">
        <v>45473</v>
      </c>
      <c r="B1382" s="21">
        <v>45473</v>
      </c>
      <c r="C1382" s="22" t="s">
        <v>2410</v>
      </c>
      <c r="D1382" s="22" t="s">
        <v>2411</v>
      </c>
      <c r="E1382" s="22" t="s">
        <v>1145</v>
      </c>
      <c r="F1382" s="22" t="s">
        <v>625</v>
      </c>
      <c r="G1382" s="23">
        <v>249091</v>
      </c>
      <c r="H1382" s="23">
        <v>0</v>
      </c>
      <c r="I1382" s="23">
        <v>0</v>
      </c>
      <c r="J1382" s="23">
        <v>144059894</v>
      </c>
      <c r="K1382" s="22"/>
      <c r="L1382" s="22"/>
      <c r="M1382" s="22" t="s">
        <v>1257</v>
      </c>
      <c r="N1382" s="22" t="s">
        <v>2144</v>
      </c>
      <c r="O1382" s="22" t="s">
        <v>2145</v>
      </c>
      <c r="P1382" s="22"/>
      <c r="S1382" s="8" t="s">
        <v>3127</v>
      </c>
      <c r="T1382" s="8">
        <f t="shared" si="33"/>
        <v>6</v>
      </c>
      <c r="U1382">
        <v>642</v>
      </c>
      <c r="W1382" t="s">
        <v>369</v>
      </c>
    </row>
    <row r="1383" spans="1:23" hidden="1" x14ac:dyDescent="0.25">
      <c r="A1383" s="21">
        <v>45473</v>
      </c>
      <c r="B1383" s="21">
        <v>45473</v>
      </c>
      <c r="C1383" s="22" t="s">
        <v>2410</v>
      </c>
      <c r="D1383" s="22" t="s">
        <v>2411</v>
      </c>
      <c r="E1383" s="22" t="s">
        <v>1145</v>
      </c>
      <c r="F1383" s="22" t="s">
        <v>625</v>
      </c>
      <c r="G1383" s="23">
        <v>23810</v>
      </c>
      <c r="H1383" s="23">
        <v>0</v>
      </c>
      <c r="I1383" s="23">
        <v>0</v>
      </c>
      <c r="J1383" s="23">
        <v>144036084</v>
      </c>
      <c r="K1383" s="22"/>
      <c r="L1383" s="22"/>
      <c r="M1383" s="22" t="s">
        <v>626</v>
      </c>
      <c r="N1383" s="22"/>
      <c r="O1383" s="22"/>
      <c r="P1383" s="22" t="s">
        <v>1342</v>
      </c>
      <c r="S1383" s="8" t="s">
        <v>3127</v>
      </c>
      <c r="T1383" s="8">
        <f t="shared" si="33"/>
        <v>6</v>
      </c>
      <c r="U1383">
        <v>642</v>
      </c>
      <c r="W1383" t="s">
        <v>369</v>
      </c>
    </row>
    <row r="1384" spans="1:23" hidden="1" x14ac:dyDescent="0.25">
      <c r="A1384" s="21">
        <v>45473</v>
      </c>
      <c r="B1384" s="21">
        <v>45473</v>
      </c>
      <c r="C1384" s="22" t="s">
        <v>2410</v>
      </c>
      <c r="D1384" s="22" t="s">
        <v>2411</v>
      </c>
      <c r="E1384" s="22" t="s">
        <v>1145</v>
      </c>
      <c r="F1384" s="22" t="s">
        <v>625</v>
      </c>
      <c r="G1384" s="23">
        <v>40833</v>
      </c>
      <c r="H1384" s="23">
        <v>0</v>
      </c>
      <c r="I1384" s="23">
        <v>0</v>
      </c>
      <c r="J1384" s="23">
        <v>143995251</v>
      </c>
      <c r="K1384" s="22"/>
      <c r="L1384" s="22"/>
      <c r="M1384" s="22" t="s">
        <v>1216</v>
      </c>
      <c r="N1384" s="22" t="s">
        <v>809</v>
      </c>
      <c r="O1384" s="22" t="s">
        <v>1297</v>
      </c>
      <c r="P1384" s="22"/>
      <c r="S1384" s="8" t="s">
        <v>3127</v>
      </c>
      <c r="T1384" s="8">
        <f t="shared" si="33"/>
        <v>6</v>
      </c>
      <c r="U1384">
        <v>642</v>
      </c>
      <c r="W1384" t="s">
        <v>369</v>
      </c>
    </row>
    <row r="1385" spans="1:23" hidden="1" x14ac:dyDescent="0.25">
      <c r="A1385" s="21">
        <v>45473</v>
      </c>
      <c r="B1385" s="21">
        <v>45473</v>
      </c>
      <c r="C1385" s="22" t="s">
        <v>2410</v>
      </c>
      <c r="D1385" s="22" t="s">
        <v>2411</v>
      </c>
      <c r="E1385" s="22" t="s">
        <v>1145</v>
      </c>
      <c r="F1385" s="22" t="s">
        <v>625</v>
      </c>
      <c r="G1385" s="23">
        <v>246857</v>
      </c>
      <c r="H1385" s="23">
        <v>0</v>
      </c>
      <c r="I1385" s="23">
        <v>0</v>
      </c>
      <c r="J1385" s="23">
        <v>143748394</v>
      </c>
      <c r="K1385" s="22"/>
      <c r="L1385" s="22"/>
      <c r="M1385" s="22" t="s">
        <v>1341</v>
      </c>
      <c r="N1385" s="22"/>
      <c r="O1385" s="22"/>
      <c r="P1385" s="22" t="s">
        <v>607</v>
      </c>
      <c r="S1385" s="8" t="s">
        <v>3127</v>
      </c>
      <c r="T1385" s="8">
        <f t="shared" si="33"/>
        <v>6</v>
      </c>
      <c r="U1385">
        <v>642</v>
      </c>
      <c r="W1385" t="s">
        <v>369</v>
      </c>
    </row>
    <row r="1386" spans="1:23" hidden="1" x14ac:dyDescent="0.25">
      <c r="A1386" s="21">
        <v>45473</v>
      </c>
      <c r="B1386" s="21">
        <v>45473</v>
      </c>
      <c r="C1386" s="22" t="s">
        <v>2410</v>
      </c>
      <c r="D1386" s="22" t="s">
        <v>2411</v>
      </c>
      <c r="E1386" s="22" t="s">
        <v>1145</v>
      </c>
      <c r="F1386" s="22" t="s">
        <v>625</v>
      </c>
      <c r="G1386" s="23">
        <v>1645714</v>
      </c>
      <c r="H1386" s="23">
        <v>0</v>
      </c>
      <c r="I1386" s="23">
        <v>0</v>
      </c>
      <c r="J1386" s="23">
        <v>142102680</v>
      </c>
      <c r="K1386" s="22"/>
      <c r="L1386" s="22"/>
      <c r="M1386" s="22" t="s">
        <v>1343</v>
      </c>
      <c r="N1386" s="22"/>
      <c r="O1386" s="22"/>
      <c r="P1386" s="22" t="s">
        <v>529</v>
      </c>
      <c r="S1386" s="8" t="s">
        <v>3127</v>
      </c>
      <c r="T1386" s="8">
        <f t="shared" si="33"/>
        <v>6</v>
      </c>
      <c r="U1386">
        <v>642</v>
      </c>
      <c r="W1386" t="s">
        <v>369</v>
      </c>
    </row>
    <row r="1387" spans="1:23" hidden="1" x14ac:dyDescent="0.25">
      <c r="A1387" s="21">
        <v>45473</v>
      </c>
      <c r="B1387" s="21">
        <v>45473</v>
      </c>
      <c r="C1387" s="22" t="s">
        <v>2410</v>
      </c>
      <c r="D1387" s="22" t="s">
        <v>2411</v>
      </c>
      <c r="E1387" s="22" t="s">
        <v>1145</v>
      </c>
      <c r="F1387" s="22" t="s">
        <v>625</v>
      </c>
      <c r="G1387" s="23">
        <v>8023020</v>
      </c>
      <c r="H1387" s="23">
        <v>0</v>
      </c>
      <c r="I1387" s="23">
        <v>0</v>
      </c>
      <c r="J1387" s="23">
        <v>134079660</v>
      </c>
      <c r="K1387" s="22"/>
      <c r="L1387" s="22"/>
      <c r="M1387" s="22" t="s">
        <v>1169</v>
      </c>
      <c r="N1387" s="22"/>
      <c r="O1387" s="22"/>
      <c r="P1387" s="22" t="s">
        <v>529</v>
      </c>
      <c r="S1387" s="8" t="s">
        <v>3127</v>
      </c>
      <c r="T1387" s="8">
        <f t="shared" si="33"/>
        <v>6</v>
      </c>
      <c r="U1387">
        <v>642</v>
      </c>
      <c r="W1387" t="s">
        <v>369</v>
      </c>
    </row>
    <row r="1388" spans="1:23" hidden="1" x14ac:dyDescent="0.25">
      <c r="A1388" s="21">
        <v>45473</v>
      </c>
      <c r="B1388" s="21">
        <v>45473</v>
      </c>
      <c r="C1388" s="22" t="s">
        <v>2410</v>
      </c>
      <c r="D1388" s="22" t="s">
        <v>2411</v>
      </c>
      <c r="E1388" s="22" t="s">
        <v>1145</v>
      </c>
      <c r="F1388" s="22" t="s">
        <v>625</v>
      </c>
      <c r="G1388" s="23">
        <v>125582127</v>
      </c>
      <c r="H1388" s="23">
        <v>0</v>
      </c>
      <c r="I1388" s="23">
        <v>0</v>
      </c>
      <c r="J1388" s="23">
        <v>8497533</v>
      </c>
      <c r="K1388" s="22"/>
      <c r="L1388" s="22"/>
      <c r="M1388" s="22" t="s">
        <v>1285</v>
      </c>
      <c r="N1388" s="22"/>
      <c r="O1388" s="22"/>
      <c r="P1388" s="22" t="s">
        <v>529</v>
      </c>
      <c r="S1388" s="22" t="s">
        <v>3130</v>
      </c>
      <c r="T1388" s="8">
        <f t="shared" si="33"/>
        <v>6</v>
      </c>
      <c r="U1388">
        <v>642</v>
      </c>
      <c r="W1388" t="s">
        <v>369</v>
      </c>
    </row>
    <row r="1389" spans="1:23" hidden="1" x14ac:dyDescent="0.25">
      <c r="A1389" s="21">
        <v>45473</v>
      </c>
      <c r="B1389" s="21">
        <v>45473</v>
      </c>
      <c r="C1389" s="22" t="s">
        <v>2410</v>
      </c>
      <c r="D1389" s="22" t="s">
        <v>2411</v>
      </c>
      <c r="E1389" s="22" t="s">
        <v>1145</v>
      </c>
      <c r="F1389" s="22" t="s">
        <v>625</v>
      </c>
      <c r="G1389" s="23">
        <v>7683333</v>
      </c>
      <c r="H1389" s="23">
        <v>0</v>
      </c>
      <c r="I1389" s="23">
        <v>0</v>
      </c>
      <c r="J1389" s="23">
        <v>814200</v>
      </c>
      <c r="K1389" s="22"/>
      <c r="L1389" s="22"/>
      <c r="M1389" s="22" t="s">
        <v>1343</v>
      </c>
      <c r="N1389" s="22" t="s">
        <v>1795</v>
      </c>
      <c r="O1389" s="22" t="s">
        <v>1796</v>
      </c>
      <c r="P1389" s="22"/>
      <c r="S1389" s="8" t="s">
        <v>3127</v>
      </c>
      <c r="T1389" s="8">
        <f t="shared" si="33"/>
        <v>6</v>
      </c>
      <c r="U1389">
        <v>642</v>
      </c>
      <c r="W1389" t="s">
        <v>369</v>
      </c>
    </row>
    <row r="1390" spans="1:23" hidden="1" x14ac:dyDescent="0.25">
      <c r="A1390" s="21">
        <v>45473</v>
      </c>
      <c r="B1390" s="21">
        <v>45473</v>
      </c>
      <c r="C1390" s="22" t="s">
        <v>2410</v>
      </c>
      <c r="D1390" s="22" t="s">
        <v>2411</v>
      </c>
      <c r="E1390" s="22" t="s">
        <v>1145</v>
      </c>
      <c r="F1390" s="22" t="s">
        <v>625</v>
      </c>
      <c r="G1390" s="23">
        <v>834000</v>
      </c>
      <c r="H1390" s="23">
        <v>0</v>
      </c>
      <c r="I1390" s="23">
        <v>19800</v>
      </c>
      <c r="J1390" s="23">
        <v>0</v>
      </c>
      <c r="K1390" s="22"/>
      <c r="L1390" s="22"/>
      <c r="M1390" s="22" t="s">
        <v>1243</v>
      </c>
      <c r="N1390" s="22"/>
      <c r="O1390" s="22"/>
      <c r="P1390" s="22" t="s">
        <v>529</v>
      </c>
      <c r="S1390" s="8" t="s">
        <v>3127</v>
      </c>
      <c r="T1390" s="8">
        <f t="shared" si="33"/>
        <v>6</v>
      </c>
      <c r="U1390">
        <v>642</v>
      </c>
      <c r="W1390" t="s">
        <v>369</v>
      </c>
    </row>
    <row r="1391" spans="1:23" hidden="1" x14ac:dyDescent="0.25">
      <c r="A1391" s="21">
        <v>45474</v>
      </c>
      <c r="B1391" s="21">
        <v>45363</v>
      </c>
      <c r="C1391" s="22" t="s">
        <v>2412</v>
      </c>
      <c r="D1391" s="22" t="s">
        <v>2413</v>
      </c>
      <c r="E1391" s="22" t="s">
        <v>1145</v>
      </c>
      <c r="F1391" s="22" t="s">
        <v>549</v>
      </c>
      <c r="G1391" s="23">
        <v>612963</v>
      </c>
      <c r="H1391" s="23">
        <v>0</v>
      </c>
      <c r="I1391" s="23">
        <v>632763</v>
      </c>
      <c r="J1391" s="23">
        <v>0</v>
      </c>
      <c r="K1391" s="22" t="s">
        <v>2307</v>
      </c>
      <c r="L1391" s="22" t="s">
        <v>2308</v>
      </c>
      <c r="M1391" s="22" t="s">
        <v>1266</v>
      </c>
      <c r="N1391" s="22"/>
      <c r="O1391" s="22"/>
      <c r="P1391" s="22" t="s">
        <v>1018</v>
      </c>
      <c r="S1391" s="32" t="s">
        <v>3140</v>
      </c>
      <c r="T1391" s="8">
        <f t="shared" si="33"/>
        <v>7</v>
      </c>
      <c r="U1391">
        <v>642</v>
      </c>
      <c r="W1391" t="s">
        <v>369</v>
      </c>
    </row>
    <row r="1392" spans="1:23" hidden="1" x14ac:dyDescent="0.25">
      <c r="A1392" s="21">
        <v>45474</v>
      </c>
      <c r="B1392" s="21">
        <v>45365</v>
      </c>
      <c r="C1392" s="22" t="s">
        <v>2414</v>
      </c>
      <c r="D1392" s="22" t="s">
        <v>2415</v>
      </c>
      <c r="E1392" s="22" t="s">
        <v>1145</v>
      </c>
      <c r="F1392" s="22" t="s">
        <v>549</v>
      </c>
      <c r="G1392" s="23">
        <v>3148149</v>
      </c>
      <c r="H1392" s="23">
        <v>0</v>
      </c>
      <c r="I1392" s="23">
        <v>3780912</v>
      </c>
      <c r="J1392" s="23">
        <v>0</v>
      </c>
      <c r="K1392" s="22" t="s">
        <v>2416</v>
      </c>
      <c r="L1392" s="22" t="s">
        <v>2417</v>
      </c>
      <c r="M1392" s="22" t="s">
        <v>1266</v>
      </c>
      <c r="N1392" s="22"/>
      <c r="O1392" s="22"/>
      <c r="P1392" s="22" t="s">
        <v>1018</v>
      </c>
      <c r="S1392" s="32" t="s">
        <v>3140</v>
      </c>
      <c r="T1392" s="8">
        <f t="shared" si="33"/>
        <v>7</v>
      </c>
      <c r="U1392">
        <v>642</v>
      </c>
      <c r="W1392" t="s">
        <v>369</v>
      </c>
    </row>
    <row r="1393" spans="1:23" hidden="1" x14ac:dyDescent="0.25">
      <c r="A1393" s="21">
        <v>45474</v>
      </c>
      <c r="B1393" s="21">
        <v>45365</v>
      </c>
      <c r="C1393" s="22" t="s">
        <v>2418</v>
      </c>
      <c r="D1393" s="22" t="s">
        <v>2419</v>
      </c>
      <c r="E1393" s="22" t="s">
        <v>1145</v>
      </c>
      <c r="F1393" s="22" t="s">
        <v>549</v>
      </c>
      <c r="G1393" s="23">
        <v>3992662</v>
      </c>
      <c r="H1393" s="23">
        <v>0</v>
      </c>
      <c r="I1393" s="23">
        <v>7773574</v>
      </c>
      <c r="J1393" s="23">
        <v>0</v>
      </c>
      <c r="K1393" s="22" t="s">
        <v>2307</v>
      </c>
      <c r="L1393" s="22" t="s">
        <v>2308</v>
      </c>
      <c r="M1393" s="22" t="s">
        <v>1266</v>
      </c>
      <c r="N1393" s="22"/>
      <c r="O1393" s="22"/>
      <c r="P1393" s="22" t="s">
        <v>1018</v>
      </c>
      <c r="S1393" s="32" t="s">
        <v>3140</v>
      </c>
      <c r="T1393" s="8">
        <f t="shared" si="33"/>
        <v>7</v>
      </c>
      <c r="U1393">
        <v>642</v>
      </c>
      <c r="W1393" t="s">
        <v>369</v>
      </c>
    </row>
    <row r="1394" spans="1:23" hidden="1" x14ac:dyDescent="0.25">
      <c r="A1394" s="21">
        <v>45474</v>
      </c>
      <c r="B1394" s="21">
        <v>45366</v>
      </c>
      <c r="C1394" s="22" t="s">
        <v>2420</v>
      </c>
      <c r="D1394" s="22" t="s">
        <v>2421</v>
      </c>
      <c r="E1394" s="22" t="s">
        <v>1145</v>
      </c>
      <c r="F1394" s="22" t="s">
        <v>549</v>
      </c>
      <c r="G1394" s="23">
        <v>4469024</v>
      </c>
      <c r="H1394" s="23">
        <v>0</v>
      </c>
      <c r="I1394" s="23">
        <v>12242598</v>
      </c>
      <c r="J1394" s="23">
        <v>0</v>
      </c>
      <c r="K1394" s="22" t="s">
        <v>2422</v>
      </c>
      <c r="L1394" s="22" t="s">
        <v>2423</v>
      </c>
      <c r="M1394" s="22" t="s">
        <v>1266</v>
      </c>
      <c r="N1394" s="22"/>
      <c r="O1394" s="22"/>
      <c r="P1394" s="22" t="s">
        <v>1018</v>
      </c>
      <c r="S1394" s="32" t="s">
        <v>3140</v>
      </c>
      <c r="T1394" s="8">
        <f t="shared" si="33"/>
        <v>7</v>
      </c>
      <c r="U1394">
        <v>642</v>
      </c>
      <c r="W1394" t="s">
        <v>369</v>
      </c>
    </row>
    <row r="1395" spans="1:23" hidden="1" x14ac:dyDescent="0.25">
      <c r="A1395" s="21">
        <v>45474</v>
      </c>
      <c r="B1395" s="21">
        <v>45454</v>
      </c>
      <c r="C1395" s="22" t="s">
        <v>2424</v>
      </c>
      <c r="D1395" s="22" t="s">
        <v>2425</v>
      </c>
      <c r="E1395" s="22" t="s">
        <v>1145</v>
      </c>
      <c r="F1395" s="22" t="s">
        <v>549</v>
      </c>
      <c r="G1395" s="23">
        <v>8333</v>
      </c>
      <c r="H1395" s="23">
        <v>0</v>
      </c>
      <c r="I1395" s="23">
        <v>12250931</v>
      </c>
      <c r="J1395" s="23">
        <v>0</v>
      </c>
      <c r="K1395" s="22" t="s">
        <v>2426</v>
      </c>
      <c r="L1395" s="22" t="s">
        <v>2427</v>
      </c>
      <c r="M1395" s="22" t="s">
        <v>1243</v>
      </c>
      <c r="N1395" s="22"/>
      <c r="O1395" s="22"/>
      <c r="P1395" s="22" t="s">
        <v>1915</v>
      </c>
      <c r="S1395" s="32" t="s">
        <v>3142</v>
      </c>
      <c r="T1395" s="8">
        <f t="shared" si="33"/>
        <v>7</v>
      </c>
      <c r="U1395">
        <v>642</v>
      </c>
      <c r="W1395" t="s">
        <v>369</v>
      </c>
    </row>
    <row r="1396" spans="1:23" hidden="1" x14ac:dyDescent="0.25">
      <c r="A1396" s="21">
        <v>45474</v>
      </c>
      <c r="B1396" s="21">
        <v>45474</v>
      </c>
      <c r="C1396" s="22" t="s">
        <v>2428</v>
      </c>
      <c r="D1396" s="22" t="s">
        <v>2429</v>
      </c>
      <c r="E1396" s="22" t="s">
        <v>1145</v>
      </c>
      <c r="F1396" s="22" t="s">
        <v>549</v>
      </c>
      <c r="G1396" s="23">
        <v>8333</v>
      </c>
      <c r="H1396" s="23">
        <v>0</v>
      </c>
      <c r="I1396" s="23">
        <v>12259264</v>
      </c>
      <c r="J1396" s="23">
        <v>0</v>
      </c>
      <c r="K1396" s="22" t="s">
        <v>2426</v>
      </c>
      <c r="L1396" s="22" t="s">
        <v>2427</v>
      </c>
      <c r="M1396" s="22" t="s">
        <v>1243</v>
      </c>
      <c r="N1396" s="22"/>
      <c r="O1396" s="22"/>
      <c r="P1396" s="22" t="s">
        <v>1915</v>
      </c>
      <c r="S1396" s="32" t="s">
        <v>3142</v>
      </c>
      <c r="T1396" s="8">
        <f t="shared" si="33"/>
        <v>7</v>
      </c>
      <c r="U1396">
        <v>642</v>
      </c>
      <c r="W1396" t="s">
        <v>369</v>
      </c>
    </row>
    <row r="1397" spans="1:23" hidden="1" x14ac:dyDescent="0.25">
      <c r="A1397" s="21">
        <v>45475</v>
      </c>
      <c r="B1397" s="21">
        <v>45475</v>
      </c>
      <c r="C1397" s="22" t="s">
        <v>2430</v>
      </c>
      <c r="D1397" s="22" t="s">
        <v>2431</v>
      </c>
      <c r="E1397" s="22" t="s">
        <v>1145</v>
      </c>
      <c r="F1397" s="22" t="s">
        <v>549</v>
      </c>
      <c r="G1397" s="23">
        <v>1600000</v>
      </c>
      <c r="H1397" s="23">
        <v>0</v>
      </c>
      <c r="I1397" s="23">
        <v>13859264</v>
      </c>
      <c r="J1397" s="23">
        <v>0</v>
      </c>
      <c r="K1397" s="22" t="s">
        <v>2432</v>
      </c>
      <c r="L1397" s="22" t="s">
        <v>2433</v>
      </c>
      <c r="M1397" s="22" t="s">
        <v>1216</v>
      </c>
      <c r="N1397" s="22"/>
      <c r="O1397" s="22"/>
      <c r="P1397" s="22" t="s">
        <v>529</v>
      </c>
      <c r="S1397" s="32" t="s">
        <v>3126</v>
      </c>
      <c r="T1397" s="8">
        <f t="shared" si="33"/>
        <v>7</v>
      </c>
      <c r="U1397">
        <v>642</v>
      </c>
      <c r="W1397" t="s">
        <v>369</v>
      </c>
    </row>
    <row r="1398" spans="1:23" hidden="1" x14ac:dyDescent="0.25">
      <c r="A1398" s="21">
        <v>45475</v>
      </c>
      <c r="B1398" s="21">
        <v>45475</v>
      </c>
      <c r="C1398" s="22" t="s">
        <v>2434</v>
      </c>
      <c r="D1398" s="22" t="s">
        <v>2435</v>
      </c>
      <c r="E1398" s="22" t="s">
        <v>1145</v>
      </c>
      <c r="F1398" s="22" t="s">
        <v>549</v>
      </c>
      <c r="G1398" s="23">
        <v>13211400</v>
      </c>
      <c r="H1398" s="23">
        <v>0</v>
      </c>
      <c r="I1398" s="23">
        <v>27070664</v>
      </c>
      <c r="J1398" s="23">
        <v>0</v>
      </c>
      <c r="K1398" s="22" t="s">
        <v>1419</v>
      </c>
      <c r="L1398" s="22" t="s">
        <v>1420</v>
      </c>
      <c r="M1398" s="22" t="s">
        <v>1266</v>
      </c>
      <c r="N1398" s="22"/>
      <c r="O1398" s="22"/>
      <c r="P1398" s="22" t="s">
        <v>809</v>
      </c>
      <c r="S1398" s="32" t="s">
        <v>3140</v>
      </c>
      <c r="T1398" s="8">
        <f t="shared" si="33"/>
        <v>7</v>
      </c>
      <c r="U1398">
        <v>642</v>
      </c>
      <c r="W1398" t="s">
        <v>369</v>
      </c>
    </row>
    <row r="1399" spans="1:23" hidden="1" x14ac:dyDescent="0.25">
      <c r="A1399" s="21">
        <v>45475</v>
      </c>
      <c r="B1399" s="21">
        <v>45475</v>
      </c>
      <c r="C1399" s="22" t="s">
        <v>2434</v>
      </c>
      <c r="D1399" s="22" t="s">
        <v>2435</v>
      </c>
      <c r="E1399" s="22" t="s">
        <v>1145</v>
      </c>
      <c r="F1399" s="22" t="s">
        <v>549</v>
      </c>
      <c r="G1399" s="23">
        <v>2845000</v>
      </c>
      <c r="H1399" s="23">
        <v>0</v>
      </c>
      <c r="I1399" s="23">
        <v>29915664</v>
      </c>
      <c r="J1399" s="23">
        <v>0</v>
      </c>
      <c r="K1399" s="22" t="s">
        <v>1419</v>
      </c>
      <c r="L1399" s="22" t="s">
        <v>1420</v>
      </c>
      <c r="M1399" s="22" t="s">
        <v>1266</v>
      </c>
      <c r="N1399" s="22"/>
      <c r="O1399" s="22"/>
      <c r="P1399" s="22" t="s">
        <v>809</v>
      </c>
      <c r="S1399" s="32" t="s">
        <v>3140</v>
      </c>
      <c r="T1399" s="8">
        <f t="shared" si="33"/>
        <v>7</v>
      </c>
      <c r="U1399">
        <v>642</v>
      </c>
      <c r="W1399" t="s">
        <v>369</v>
      </c>
    </row>
    <row r="1400" spans="1:23" hidden="1" x14ac:dyDescent="0.25">
      <c r="A1400" s="21">
        <v>45475</v>
      </c>
      <c r="B1400" s="21">
        <v>45475</v>
      </c>
      <c r="C1400" s="22" t="s">
        <v>2434</v>
      </c>
      <c r="D1400" s="22" t="s">
        <v>2435</v>
      </c>
      <c r="E1400" s="22" t="s">
        <v>1145</v>
      </c>
      <c r="F1400" s="22" t="s">
        <v>549</v>
      </c>
      <c r="G1400" s="23">
        <v>124711</v>
      </c>
      <c r="H1400" s="23">
        <v>0</v>
      </c>
      <c r="I1400" s="23">
        <v>30040375</v>
      </c>
      <c r="J1400" s="23">
        <v>0</v>
      </c>
      <c r="K1400" s="22" t="s">
        <v>1419</v>
      </c>
      <c r="L1400" s="22" t="s">
        <v>1420</v>
      </c>
      <c r="M1400" s="22" t="s">
        <v>1266</v>
      </c>
      <c r="N1400" s="22"/>
      <c r="O1400" s="22"/>
      <c r="P1400" s="22" t="s">
        <v>809</v>
      </c>
      <c r="S1400" s="32" t="s">
        <v>3140</v>
      </c>
      <c r="T1400" s="8">
        <f t="shared" si="33"/>
        <v>7</v>
      </c>
      <c r="U1400">
        <v>642</v>
      </c>
      <c r="W1400" t="s">
        <v>369</v>
      </c>
    </row>
    <row r="1401" spans="1:23" hidden="1" x14ac:dyDescent="0.25">
      <c r="A1401" s="21">
        <v>45475</v>
      </c>
      <c r="B1401" s="21">
        <v>45475</v>
      </c>
      <c r="C1401" s="22" t="s">
        <v>2436</v>
      </c>
      <c r="D1401" s="22" t="s">
        <v>2437</v>
      </c>
      <c r="E1401" s="22" t="s">
        <v>1145</v>
      </c>
      <c r="F1401" s="22" t="s">
        <v>549</v>
      </c>
      <c r="G1401" s="23">
        <v>90909</v>
      </c>
      <c r="H1401" s="23">
        <v>0</v>
      </c>
      <c r="I1401" s="23">
        <v>30131284</v>
      </c>
      <c r="J1401" s="23">
        <v>0</v>
      </c>
      <c r="K1401" s="22" t="s">
        <v>1754</v>
      </c>
      <c r="L1401" s="22" t="s">
        <v>1755</v>
      </c>
      <c r="M1401" s="22" t="s">
        <v>1257</v>
      </c>
      <c r="N1401" s="22"/>
      <c r="O1401" s="22"/>
      <c r="P1401" s="22" t="s">
        <v>809</v>
      </c>
      <c r="S1401" s="32" t="s">
        <v>3126</v>
      </c>
      <c r="T1401" s="8">
        <f t="shared" si="33"/>
        <v>7</v>
      </c>
      <c r="U1401">
        <v>642</v>
      </c>
      <c r="W1401" t="s">
        <v>369</v>
      </c>
    </row>
    <row r="1402" spans="1:23" hidden="1" x14ac:dyDescent="0.25">
      <c r="A1402" s="21">
        <v>45475</v>
      </c>
      <c r="B1402" s="21">
        <v>45475</v>
      </c>
      <c r="C1402" s="22" t="s">
        <v>2436</v>
      </c>
      <c r="D1402" s="22" t="s">
        <v>2438</v>
      </c>
      <c r="E1402" s="22" t="s">
        <v>1145</v>
      </c>
      <c r="F1402" s="22" t="s">
        <v>549</v>
      </c>
      <c r="G1402" s="23">
        <v>98182</v>
      </c>
      <c r="H1402" s="23">
        <v>0</v>
      </c>
      <c r="I1402" s="23">
        <v>30229466</v>
      </c>
      <c r="J1402" s="23">
        <v>0</v>
      </c>
      <c r="K1402" s="22" t="s">
        <v>1754</v>
      </c>
      <c r="L1402" s="22" t="s">
        <v>1755</v>
      </c>
      <c r="M1402" s="22" t="s">
        <v>1257</v>
      </c>
      <c r="N1402" s="22"/>
      <c r="O1402" s="22"/>
      <c r="P1402" s="22" t="s">
        <v>809</v>
      </c>
      <c r="S1402" s="32" t="s">
        <v>3126</v>
      </c>
      <c r="T1402" s="8">
        <f t="shared" si="33"/>
        <v>7</v>
      </c>
      <c r="U1402">
        <v>642</v>
      </c>
      <c r="W1402" t="s">
        <v>369</v>
      </c>
    </row>
    <row r="1403" spans="1:23" hidden="1" x14ac:dyDescent="0.25">
      <c r="A1403" s="21">
        <v>45475</v>
      </c>
      <c r="B1403" s="21">
        <v>45475</v>
      </c>
      <c r="C1403" s="22" t="s">
        <v>2436</v>
      </c>
      <c r="D1403" s="22" t="s">
        <v>2439</v>
      </c>
      <c r="E1403" s="22" t="s">
        <v>1145</v>
      </c>
      <c r="F1403" s="22" t="s">
        <v>549</v>
      </c>
      <c r="G1403" s="23">
        <v>407273</v>
      </c>
      <c r="H1403" s="23">
        <v>0</v>
      </c>
      <c r="I1403" s="23">
        <v>30636739</v>
      </c>
      <c r="J1403" s="23">
        <v>0</v>
      </c>
      <c r="K1403" s="22" t="s">
        <v>1754</v>
      </c>
      <c r="L1403" s="22" t="s">
        <v>1755</v>
      </c>
      <c r="M1403" s="22" t="s">
        <v>1257</v>
      </c>
      <c r="N1403" s="22"/>
      <c r="O1403" s="22"/>
      <c r="P1403" s="22" t="s">
        <v>809</v>
      </c>
      <c r="S1403" s="32" t="s">
        <v>3126</v>
      </c>
      <c r="T1403" s="8">
        <f t="shared" si="33"/>
        <v>7</v>
      </c>
      <c r="U1403">
        <v>642</v>
      </c>
      <c r="W1403" t="s">
        <v>369</v>
      </c>
    </row>
    <row r="1404" spans="1:23" hidden="1" x14ac:dyDescent="0.25">
      <c r="A1404" s="21">
        <v>45475</v>
      </c>
      <c r="B1404" s="21">
        <v>45475</v>
      </c>
      <c r="C1404" s="22" t="s">
        <v>2436</v>
      </c>
      <c r="D1404" s="22" t="s">
        <v>2440</v>
      </c>
      <c r="E1404" s="22" t="s">
        <v>1145</v>
      </c>
      <c r="F1404" s="22" t="s">
        <v>549</v>
      </c>
      <c r="G1404" s="23">
        <v>176227</v>
      </c>
      <c r="H1404" s="23">
        <v>0</v>
      </c>
      <c r="I1404" s="23">
        <v>30812966</v>
      </c>
      <c r="J1404" s="23">
        <v>0</v>
      </c>
      <c r="K1404" s="22" t="s">
        <v>1754</v>
      </c>
      <c r="L1404" s="22" t="s">
        <v>1755</v>
      </c>
      <c r="M1404" s="22" t="s">
        <v>1257</v>
      </c>
      <c r="N1404" s="22"/>
      <c r="O1404" s="22"/>
      <c r="P1404" s="22" t="s">
        <v>809</v>
      </c>
      <c r="S1404" s="32" t="s">
        <v>3126</v>
      </c>
      <c r="T1404" s="8">
        <f t="shared" si="33"/>
        <v>7</v>
      </c>
      <c r="U1404">
        <v>642</v>
      </c>
      <c r="W1404" t="s">
        <v>369</v>
      </c>
    </row>
    <row r="1405" spans="1:23" hidden="1" x14ac:dyDescent="0.25">
      <c r="A1405" s="21">
        <v>45475</v>
      </c>
      <c r="B1405" s="21">
        <v>45475</v>
      </c>
      <c r="C1405" s="22" t="s">
        <v>2441</v>
      </c>
      <c r="D1405" s="22" t="s">
        <v>2442</v>
      </c>
      <c r="E1405" s="22" t="s">
        <v>1145</v>
      </c>
      <c r="F1405" s="22" t="s">
        <v>1183</v>
      </c>
      <c r="G1405" s="23">
        <v>3475000</v>
      </c>
      <c r="H1405" s="23">
        <v>0</v>
      </c>
      <c r="I1405" s="23">
        <v>34287966</v>
      </c>
      <c r="J1405" s="23">
        <v>0</v>
      </c>
      <c r="K1405" s="22" t="s">
        <v>758</v>
      </c>
      <c r="L1405" s="22" t="s">
        <v>759</v>
      </c>
      <c r="M1405" s="22" t="s">
        <v>1269</v>
      </c>
      <c r="N1405" s="22"/>
      <c r="O1405" s="22"/>
      <c r="P1405" s="22" t="s">
        <v>558</v>
      </c>
      <c r="S1405" s="32" t="s">
        <v>3140</v>
      </c>
      <c r="T1405" s="8">
        <f t="shared" si="33"/>
        <v>7</v>
      </c>
      <c r="U1405">
        <v>642</v>
      </c>
      <c r="W1405" t="s">
        <v>369</v>
      </c>
    </row>
    <row r="1406" spans="1:23" hidden="1" x14ac:dyDescent="0.25">
      <c r="A1406" s="21">
        <v>45475</v>
      </c>
      <c r="B1406" s="21">
        <v>45475</v>
      </c>
      <c r="C1406" s="22" t="s">
        <v>2443</v>
      </c>
      <c r="D1406" s="22" t="s">
        <v>2444</v>
      </c>
      <c r="E1406" s="22" t="s">
        <v>1145</v>
      </c>
      <c r="F1406" s="22" t="s">
        <v>1183</v>
      </c>
      <c r="G1406" s="23">
        <v>1039000</v>
      </c>
      <c r="H1406" s="23">
        <v>0</v>
      </c>
      <c r="I1406" s="23">
        <v>35326966</v>
      </c>
      <c r="J1406" s="23">
        <v>0</v>
      </c>
      <c r="K1406" s="22" t="s">
        <v>758</v>
      </c>
      <c r="L1406" s="22" t="s">
        <v>759</v>
      </c>
      <c r="M1406" s="22" t="s">
        <v>1269</v>
      </c>
      <c r="N1406" s="22"/>
      <c r="O1406" s="22"/>
      <c r="P1406" s="22" t="s">
        <v>558</v>
      </c>
      <c r="S1406" s="32" t="s">
        <v>3141</v>
      </c>
      <c r="T1406" s="8">
        <f t="shared" si="33"/>
        <v>7</v>
      </c>
      <c r="U1406">
        <v>642</v>
      </c>
      <c r="W1406" t="s">
        <v>369</v>
      </c>
    </row>
    <row r="1407" spans="1:23" hidden="1" x14ac:dyDescent="0.25">
      <c r="A1407" s="21">
        <v>45475</v>
      </c>
      <c r="B1407" s="21">
        <v>45475</v>
      </c>
      <c r="C1407" s="22" t="s">
        <v>2445</v>
      </c>
      <c r="D1407" s="22" t="s">
        <v>2446</v>
      </c>
      <c r="E1407" s="22" t="s">
        <v>1145</v>
      </c>
      <c r="F1407" s="22" t="s">
        <v>1225</v>
      </c>
      <c r="G1407" s="23">
        <v>440000</v>
      </c>
      <c r="H1407" s="23">
        <v>0</v>
      </c>
      <c r="I1407" s="23">
        <v>35766966</v>
      </c>
      <c r="J1407" s="23">
        <v>0</v>
      </c>
      <c r="K1407" s="22" t="s">
        <v>1729</v>
      </c>
      <c r="L1407" s="22" t="s">
        <v>1730</v>
      </c>
      <c r="M1407" s="22" t="s">
        <v>1216</v>
      </c>
      <c r="N1407" s="22"/>
      <c r="O1407" s="22"/>
      <c r="P1407" s="22" t="s">
        <v>529</v>
      </c>
      <c r="S1407" s="32" t="s">
        <v>3126</v>
      </c>
      <c r="T1407" s="8">
        <f t="shared" si="33"/>
        <v>7</v>
      </c>
      <c r="U1407">
        <v>642</v>
      </c>
      <c r="W1407" t="s">
        <v>369</v>
      </c>
    </row>
    <row r="1408" spans="1:23" hidden="1" x14ac:dyDescent="0.25">
      <c r="A1408" s="21">
        <v>45475</v>
      </c>
      <c r="B1408" s="21">
        <v>45475</v>
      </c>
      <c r="C1408" s="22" t="s">
        <v>2447</v>
      </c>
      <c r="D1408" s="22" t="s">
        <v>1869</v>
      </c>
      <c r="E1408" s="22" t="s">
        <v>1145</v>
      </c>
      <c r="F1408" s="22" t="s">
        <v>521</v>
      </c>
      <c r="G1408" s="23">
        <v>292790</v>
      </c>
      <c r="H1408" s="23">
        <v>0</v>
      </c>
      <c r="I1408" s="23">
        <v>36059756</v>
      </c>
      <c r="J1408" s="23">
        <v>0</v>
      </c>
      <c r="K1408" s="22" t="s">
        <v>1156</v>
      </c>
      <c r="L1408" s="22" t="s">
        <v>1157</v>
      </c>
      <c r="M1408" s="22" t="s">
        <v>524</v>
      </c>
      <c r="N1408" s="22"/>
      <c r="O1408" s="22"/>
      <c r="P1408" s="22"/>
      <c r="S1408" s="32" t="s">
        <v>3126</v>
      </c>
      <c r="T1408" s="8">
        <f t="shared" si="33"/>
        <v>7</v>
      </c>
      <c r="U1408">
        <v>642</v>
      </c>
      <c r="W1408" t="s">
        <v>369</v>
      </c>
    </row>
    <row r="1409" spans="1:23" hidden="1" x14ac:dyDescent="0.25">
      <c r="A1409" s="21">
        <v>45475</v>
      </c>
      <c r="B1409" s="21">
        <v>45475</v>
      </c>
      <c r="C1409" s="22" t="s">
        <v>2447</v>
      </c>
      <c r="D1409" s="22" t="s">
        <v>1158</v>
      </c>
      <c r="E1409" s="22" t="s">
        <v>1145</v>
      </c>
      <c r="F1409" s="22" t="s">
        <v>521</v>
      </c>
      <c r="G1409" s="23">
        <v>8784</v>
      </c>
      <c r="H1409" s="23">
        <v>0</v>
      </c>
      <c r="I1409" s="23">
        <v>36068540</v>
      </c>
      <c r="J1409" s="23">
        <v>0</v>
      </c>
      <c r="K1409" s="22" t="s">
        <v>1156</v>
      </c>
      <c r="L1409" s="22" t="s">
        <v>1157</v>
      </c>
      <c r="M1409" s="22" t="s">
        <v>1159</v>
      </c>
      <c r="N1409" s="22"/>
      <c r="O1409" s="22"/>
      <c r="P1409" s="22"/>
      <c r="S1409" s="32" t="s">
        <v>3126</v>
      </c>
      <c r="T1409" s="8">
        <f t="shared" si="33"/>
        <v>7</v>
      </c>
      <c r="U1409">
        <v>642</v>
      </c>
      <c r="W1409" t="s">
        <v>369</v>
      </c>
    </row>
    <row r="1410" spans="1:23" hidden="1" x14ac:dyDescent="0.25">
      <c r="A1410" s="21">
        <v>45475</v>
      </c>
      <c r="B1410" s="21">
        <v>45475</v>
      </c>
      <c r="C1410" s="22" t="s">
        <v>2447</v>
      </c>
      <c r="D1410" s="22" t="s">
        <v>1158</v>
      </c>
      <c r="E1410" s="22" t="s">
        <v>1145</v>
      </c>
      <c r="F1410" s="22" t="s">
        <v>521</v>
      </c>
      <c r="G1410" s="23">
        <v>878</v>
      </c>
      <c r="H1410" s="23">
        <v>0</v>
      </c>
      <c r="I1410" s="23">
        <v>36069418</v>
      </c>
      <c r="J1410" s="23">
        <v>0</v>
      </c>
      <c r="K1410" s="22" t="s">
        <v>1156</v>
      </c>
      <c r="L1410" s="22" t="s">
        <v>1157</v>
      </c>
      <c r="M1410" s="22" t="s">
        <v>1159</v>
      </c>
      <c r="N1410" s="22"/>
      <c r="O1410" s="22"/>
      <c r="P1410" s="22"/>
      <c r="S1410" s="32" t="s">
        <v>3126</v>
      </c>
      <c r="T1410" s="8">
        <f t="shared" si="33"/>
        <v>7</v>
      </c>
      <c r="U1410">
        <v>642</v>
      </c>
      <c r="W1410" t="s">
        <v>369</v>
      </c>
    </row>
    <row r="1411" spans="1:23" hidden="1" x14ac:dyDescent="0.25">
      <c r="A1411" s="21">
        <v>45475</v>
      </c>
      <c r="B1411" s="21">
        <v>45475</v>
      </c>
      <c r="C1411" s="22" t="s">
        <v>875</v>
      </c>
      <c r="D1411" s="22" t="s">
        <v>1879</v>
      </c>
      <c r="E1411" s="22" t="s">
        <v>1145</v>
      </c>
      <c r="F1411" s="22" t="s">
        <v>521</v>
      </c>
      <c r="G1411" s="23">
        <v>611</v>
      </c>
      <c r="H1411" s="23">
        <v>0</v>
      </c>
      <c r="I1411" s="23">
        <v>36070029</v>
      </c>
      <c r="J1411" s="23">
        <v>0</v>
      </c>
      <c r="K1411" s="22" t="s">
        <v>527</v>
      </c>
      <c r="L1411" s="22" t="s">
        <v>528</v>
      </c>
      <c r="M1411" s="22" t="s">
        <v>1159</v>
      </c>
      <c r="N1411" s="22"/>
      <c r="O1411" s="22"/>
      <c r="P1411" s="22" t="s">
        <v>529</v>
      </c>
      <c r="S1411" s="32" t="s">
        <v>3126</v>
      </c>
      <c r="T1411" s="8">
        <f t="shared" si="33"/>
        <v>7</v>
      </c>
      <c r="U1411">
        <v>642</v>
      </c>
      <c r="W1411" t="s">
        <v>369</v>
      </c>
    </row>
    <row r="1412" spans="1:23" hidden="1" x14ac:dyDescent="0.25">
      <c r="A1412" s="21">
        <v>45475</v>
      </c>
      <c r="B1412" s="21">
        <v>45475</v>
      </c>
      <c r="C1412" s="22" t="s">
        <v>875</v>
      </c>
      <c r="D1412" s="22" t="s">
        <v>1879</v>
      </c>
      <c r="E1412" s="22" t="s">
        <v>1145</v>
      </c>
      <c r="F1412" s="22" t="s">
        <v>521</v>
      </c>
      <c r="G1412" s="23">
        <v>61</v>
      </c>
      <c r="H1412" s="23">
        <v>0</v>
      </c>
      <c r="I1412" s="23">
        <v>36070090</v>
      </c>
      <c r="J1412" s="23">
        <v>0</v>
      </c>
      <c r="K1412" s="22" t="s">
        <v>527</v>
      </c>
      <c r="L1412" s="22" t="s">
        <v>528</v>
      </c>
      <c r="M1412" s="22" t="s">
        <v>1159</v>
      </c>
      <c r="N1412" s="22"/>
      <c r="O1412" s="22"/>
      <c r="P1412" s="22" t="s">
        <v>529</v>
      </c>
      <c r="S1412" s="32" t="s">
        <v>3126</v>
      </c>
      <c r="T1412" s="8">
        <f t="shared" si="33"/>
        <v>7</v>
      </c>
      <c r="U1412">
        <v>642</v>
      </c>
      <c r="W1412" t="s">
        <v>369</v>
      </c>
    </row>
    <row r="1413" spans="1:23" hidden="1" x14ac:dyDescent="0.25">
      <c r="A1413" s="21">
        <v>45477</v>
      </c>
      <c r="B1413" s="21">
        <v>45477</v>
      </c>
      <c r="C1413" s="22" t="s">
        <v>2448</v>
      </c>
      <c r="D1413" s="22" t="s">
        <v>2344</v>
      </c>
      <c r="E1413" s="22" t="s">
        <v>1145</v>
      </c>
      <c r="F1413" s="22" t="s">
        <v>748</v>
      </c>
      <c r="G1413" s="23">
        <v>300556</v>
      </c>
      <c r="H1413" s="23">
        <v>0</v>
      </c>
      <c r="I1413" s="23">
        <v>36370646</v>
      </c>
      <c r="J1413" s="23">
        <v>0</v>
      </c>
      <c r="K1413" s="22" t="s">
        <v>1214</v>
      </c>
      <c r="L1413" s="22" t="s">
        <v>1215</v>
      </c>
      <c r="M1413" s="22" t="s">
        <v>1216</v>
      </c>
      <c r="N1413" s="22"/>
      <c r="O1413" s="22"/>
      <c r="P1413" s="22" t="s">
        <v>529</v>
      </c>
      <c r="S1413" s="32" t="s">
        <v>3126</v>
      </c>
      <c r="T1413" s="8">
        <f t="shared" ref="T1413:T1476" si="34">+MONTH(A1413)</f>
        <v>7</v>
      </c>
      <c r="U1413">
        <v>642</v>
      </c>
      <c r="W1413" t="s">
        <v>369</v>
      </c>
    </row>
    <row r="1414" spans="1:23" hidden="1" x14ac:dyDescent="0.25">
      <c r="A1414" s="21">
        <v>45477</v>
      </c>
      <c r="B1414" s="21">
        <v>45477</v>
      </c>
      <c r="C1414" s="22" t="s">
        <v>2449</v>
      </c>
      <c r="D1414" s="22" t="s">
        <v>2450</v>
      </c>
      <c r="E1414" s="22" t="s">
        <v>1145</v>
      </c>
      <c r="F1414" s="22" t="s">
        <v>1225</v>
      </c>
      <c r="G1414" s="23">
        <v>3369000</v>
      </c>
      <c r="H1414" s="23">
        <v>0</v>
      </c>
      <c r="I1414" s="23">
        <v>39739646</v>
      </c>
      <c r="J1414" s="23">
        <v>0</v>
      </c>
      <c r="K1414" s="22" t="s">
        <v>2195</v>
      </c>
      <c r="L1414" s="22" t="s">
        <v>2196</v>
      </c>
      <c r="M1414" s="22" t="s">
        <v>1266</v>
      </c>
      <c r="N1414" s="22"/>
      <c r="O1414" s="22"/>
      <c r="P1414" s="22"/>
      <c r="S1414" s="32" t="s">
        <v>3140</v>
      </c>
      <c r="T1414" s="8">
        <f t="shared" si="34"/>
        <v>7</v>
      </c>
      <c r="U1414">
        <v>642</v>
      </c>
      <c r="W1414" t="s">
        <v>369</v>
      </c>
    </row>
    <row r="1415" spans="1:23" hidden="1" x14ac:dyDescent="0.25">
      <c r="A1415" s="21">
        <v>45478</v>
      </c>
      <c r="B1415" s="21">
        <v>45478</v>
      </c>
      <c r="C1415" s="22" t="s">
        <v>2451</v>
      </c>
      <c r="D1415" s="22" t="s">
        <v>2452</v>
      </c>
      <c r="E1415" s="22" t="s">
        <v>1145</v>
      </c>
      <c r="F1415" s="22" t="s">
        <v>549</v>
      </c>
      <c r="G1415" s="23">
        <v>320000</v>
      </c>
      <c r="H1415" s="23">
        <v>0</v>
      </c>
      <c r="I1415" s="23">
        <v>40059646</v>
      </c>
      <c r="J1415" s="23">
        <v>0</v>
      </c>
      <c r="K1415" s="22" t="s">
        <v>1233</v>
      </c>
      <c r="L1415" s="22" t="s">
        <v>1234</v>
      </c>
      <c r="M1415" s="22" t="s">
        <v>1235</v>
      </c>
      <c r="N1415" s="22"/>
      <c r="O1415" s="22"/>
      <c r="P1415" s="22" t="s">
        <v>529</v>
      </c>
      <c r="S1415" s="32" t="s">
        <v>3126</v>
      </c>
      <c r="T1415" s="8">
        <f t="shared" si="34"/>
        <v>7</v>
      </c>
      <c r="U1415">
        <v>642</v>
      </c>
      <c r="W1415" t="s">
        <v>369</v>
      </c>
    </row>
    <row r="1416" spans="1:23" hidden="1" x14ac:dyDescent="0.25">
      <c r="A1416" s="21">
        <v>45478</v>
      </c>
      <c r="B1416" s="21">
        <v>45478</v>
      </c>
      <c r="C1416" s="22" t="s">
        <v>2451</v>
      </c>
      <c r="D1416" s="22" t="s">
        <v>2453</v>
      </c>
      <c r="E1416" s="22" t="s">
        <v>1145</v>
      </c>
      <c r="F1416" s="22" t="s">
        <v>549</v>
      </c>
      <c r="G1416" s="23">
        <v>100000</v>
      </c>
      <c r="H1416" s="23">
        <v>0</v>
      </c>
      <c r="I1416" s="23">
        <v>40159646</v>
      </c>
      <c r="J1416" s="23">
        <v>0</v>
      </c>
      <c r="K1416" s="22" t="s">
        <v>1233</v>
      </c>
      <c r="L1416" s="22" t="s">
        <v>1234</v>
      </c>
      <c r="M1416" s="22" t="s">
        <v>1235</v>
      </c>
      <c r="N1416" s="22"/>
      <c r="O1416" s="22"/>
      <c r="P1416" s="22" t="s">
        <v>529</v>
      </c>
      <c r="S1416" s="32" t="s">
        <v>3126</v>
      </c>
      <c r="T1416" s="8">
        <f t="shared" si="34"/>
        <v>7</v>
      </c>
      <c r="U1416">
        <v>642</v>
      </c>
      <c r="W1416" t="s">
        <v>369</v>
      </c>
    </row>
    <row r="1417" spans="1:23" hidden="1" x14ac:dyDescent="0.25">
      <c r="A1417" s="21">
        <v>45478</v>
      </c>
      <c r="B1417" s="21">
        <v>45478</v>
      </c>
      <c r="C1417" s="22" t="s">
        <v>2451</v>
      </c>
      <c r="D1417" s="22" t="s">
        <v>2454</v>
      </c>
      <c r="E1417" s="22" t="s">
        <v>1145</v>
      </c>
      <c r="F1417" s="22" t="s">
        <v>549</v>
      </c>
      <c r="G1417" s="23">
        <v>108000</v>
      </c>
      <c r="H1417" s="23">
        <v>0</v>
      </c>
      <c r="I1417" s="23">
        <v>40267646</v>
      </c>
      <c r="J1417" s="23">
        <v>0</v>
      </c>
      <c r="K1417" s="22" t="s">
        <v>1233</v>
      </c>
      <c r="L1417" s="22" t="s">
        <v>1234</v>
      </c>
      <c r="M1417" s="22" t="s">
        <v>1235</v>
      </c>
      <c r="N1417" s="22"/>
      <c r="O1417" s="22"/>
      <c r="P1417" s="22" t="s">
        <v>529</v>
      </c>
      <c r="S1417" s="32" t="s">
        <v>3126</v>
      </c>
      <c r="T1417" s="8">
        <f t="shared" si="34"/>
        <v>7</v>
      </c>
      <c r="U1417">
        <v>642</v>
      </c>
      <c r="W1417" t="s">
        <v>369</v>
      </c>
    </row>
    <row r="1418" spans="1:23" hidden="1" x14ac:dyDescent="0.25">
      <c r="A1418" s="21">
        <v>45478</v>
      </c>
      <c r="B1418" s="21">
        <v>45478</v>
      </c>
      <c r="C1418" s="22" t="s">
        <v>2451</v>
      </c>
      <c r="D1418" s="22" t="s">
        <v>2455</v>
      </c>
      <c r="E1418" s="22" t="s">
        <v>1145</v>
      </c>
      <c r="F1418" s="22" t="s">
        <v>549</v>
      </c>
      <c r="G1418" s="23">
        <v>140000</v>
      </c>
      <c r="H1418" s="23">
        <v>0</v>
      </c>
      <c r="I1418" s="23">
        <v>40407646</v>
      </c>
      <c r="J1418" s="23">
        <v>0</v>
      </c>
      <c r="K1418" s="22" t="s">
        <v>1233</v>
      </c>
      <c r="L1418" s="22" t="s">
        <v>1234</v>
      </c>
      <c r="M1418" s="22" t="s">
        <v>1235</v>
      </c>
      <c r="N1418" s="22"/>
      <c r="O1418" s="22"/>
      <c r="P1418" s="22" t="s">
        <v>529</v>
      </c>
      <c r="S1418" s="32" t="s">
        <v>3126</v>
      </c>
      <c r="T1418" s="8">
        <f t="shared" si="34"/>
        <v>7</v>
      </c>
      <c r="U1418">
        <v>642</v>
      </c>
      <c r="W1418" t="s">
        <v>369</v>
      </c>
    </row>
    <row r="1419" spans="1:23" hidden="1" x14ac:dyDescent="0.25">
      <c r="A1419" s="21">
        <v>45478</v>
      </c>
      <c r="B1419" s="21">
        <v>45478</v>
      </c>
      <c r="C1419" s="22" t="s">
        <v>2451</v>
      </c>
      <c r="D1419" s="22" t="s">
        <v>2456</v>
      </c>
      <c r="E1419" s="22" t="s">
        <v>1145</v>
      </c>
      <c r="F1419" s="22" t="s">
        <v>549</v>
      </c>
      <c r="G1419" s="23">
        <v>160000</v>
      </c>
      <c r="H1419" s="23">
        <v>0</v>
      </c>
      <c r="I1419" s="23">
        <v>40567646</v>
      </c>
      <c r="J1419" s="23">
        <v>0</v>
      </c>
      <c r="K1419" s="22" t="s">
        <v>1233</v>
      </c>
      <c r="L1419" s="22" t="s">
        <v>1234</v>
      </c>
      <c r="M1419" s="22" t="s">
        <v>1235</v>
      </c>
      <c r="N1419" s="22"/>
      <c r="O1419" s="22"/>
      <c r="P1419" s="22" t="s">
        <v>529</v>
      </c>
      <c r="S1419" s="32" t="s">
        <v>3126</v>
      </c>
      <c r="T1419" s="8">
        <f t="shared" si="34"/>
        <v>7</v>
      </c>
      <c r="U1419">
        <v>642</v>
      </c>
      <c r="W1419" t="s">
        <v>369</v>
      </c>
    </row>
    <row r="1420" spans="1:23" hidden="1" x14ac:dyDescent="0.25">
      <c r="A1420" s="21">
        <v>45478</v>
      </c>
      <c r="B1420" s="21">
        <v>45478</v>
      </c>
      <c r="C1420" s="22" t="s">
        <v>2451</v>
      </c>
      <c r="D1420" s="22" t="s">
        <v>2082</v>
      </c>
      <c r="E1420" s="22" t="s">
        <v>1145</v>
      </c>
      <c r="F1420" s="22" t="s">
        <v>549</v>
      </c>
      <c r="G1420" s="23">
        <v>1700000</v>
      </c>
      <c r="H1420" s="23">
        <v>0</v>
      </c>
      <c r="I1420" s="23">
        <v>42267646</v>
      </c>
      <c r="J1420" s="23">
        <v>0</v>
      </c>
      <c r="K1420" s="22" t="s">
        <v>1233</v>
      </c>
      <c r="L1420" s="22" t="s">
        <v>1234</v>
      </c>
      <c r="M1420" s="22" t="s">
        <v>1235</v>
      </c>
      <c r="N1420" s="22"/>
      <c r="O1420" s="22"/>
      <c r="P1420" s="22" t="s">
        <v>529</v>
      </c>
      <c r="S1420" s="32" t="s">
        <v>3126</v>
      </c>
      <c r="T1420" s="8">
        <f t="shared" si="34"/>
        <v>7</v>
      </c>
      <c r="U1420">
        <v>642</v>
      </c>
      <c r="W1420" t="s">
        <v>369</v>
      </c>
    </row>
    <row r="1421" spans="1:23" hidden="1" x14ac:dyDescent="0.25">
      <c r="A1421" s="21">
        <v>45478</v>
      </c>
      <c r="B1421" s="21">
        <v>45478</v>
      </c>
      <c r="C1421" s="22" t="s">
        <v>2457</v>
      </c>
      <c r="D1421" s="22" t="s">
        <v>2458</v>
      </c>
      <c r="E1421" s="22" t="s">
        <v>1145</v>
      </c>
      <c r="F1421" s="22" t="s">
        <v>532</v>
      </c>
      <c r="G1421" s="23">
        <v>434259</v>
      </c>
      <c r="H1421" s="23">
        <v>0</v>
      </c>
      <c r="I1421" s="23">
        <v>42701905</v>
      </c>
      <c r="J1421" s="23">
        <v>0</v>
      </c>
      <c r="K1421" s="22" t="s">
        <v>2459</v>
      </c>
      <c r="L1421" s="22" t="s">
        <v>2460</v>
      </c>
      <c r="M1421" s="22" t="s">
        <v>1937</v>
      </c>
      <c r="N1421" s="22"/>
      <c r="O1421" s="22"/>
      <c r="P1421" s="22" t="s">
        <v>809</v>
      </c>
      <c r="S1421" s="32" t="s">
        <v>3119</v>
      </c>
      <c r="T1421" s="8">
        <f t="shared" si="34"/>
        <v>7</v>
      </c>
      <c r="U1421">
        <v>642</v>
      </c>
      <c r="W1421" t="s">
        <v>369</v>
      </c>
    </row>
    <row r="1422" spans="1:23" hidden="1" x14ac:dyDescent="0.25">
      <c r="A1422" s="21">
        <v>45478</v>
      </c>
      <c r="B1422" s="21">
        <v>45478</v>
      </c>
      <c r="C1422" s="22" t="s">
        <v>2457</v>
      </c>
      <c r="D1422" s="22" t="s">
        <v>2461</v>
      </c>
      <c r="E1422" s="22" t="s">
        <v>1145</v>
      </c>
      <c r="F1422" s="22" t="s">
        <v>532</v>
      </c>
      <c r="G1422" s="23">
        <v>192000</v>
      </c>
      <c r="H1422" s="23">
        <v>0</v>
      </c>
      <c r="I1422" s="23">
        <v>42893905</v>
      </c>
      <c r="J1422" s="23">
        <v>0</v>
      </c>
      <c r="K1422" s="22" t="s">
        <v>1552</v>
      </c>
      <c r="L1422" s="22" t="s">
        <v>1553</v>
      </c>
      <c r="M1422" s="22" t="s">
        <v>1937</v>
      </c>
      <c r="N1422" s="22"/>
      <c r="O1422" s="22"/>
      <c r="P1422" s="22" t="s">
        <v>809</v>
      </c>
      <c r="S1422" s="32" t="s">
        <v>3119</v>
      </c>
      <c r="T1422" s="8">
        <f t="shared" si="34"/>
        <v>7</v>
      </c>
      <c r="U1422">
        <v>642</v>
      </c>
      <c r="W1422" t="s">
        <v>369</v>
      </c>
    </row>
    <row r="1423" spans="1:23" hidden="1" x14ac:dyDescent="0.25">
      <c r="A1423" s="21">
        <v>45478</v>
      </c>
      <c r="B1423" s="21">
        <v>45478</v>
      </c>
      <c r="C1423" s="22" t="s">
        <v>2457</v>
      </c>
      <c r="D1423" s="22" t="s">
        <v>2462</v>
      </c>
      <c r="E1423" s="22" t="s">
        <v>1145</v>
      </c>
      <c r="F1423" s="22" t="s">
        <v>532</v>
      </c>
      <c r="G1423" s="23">
        <v>720000</v>
      </c>
      <c r="H1423" s="23">
        <v>0</v>
      </c>
      <c r="I1423" s="23">
        <v>43613905</v>
      </c>
      <c r="J1423" s="23">
        <v>0</v>
      </c>
      <c r="K1423" s="22" t="s">
        <v>1552</v>
      </c>
      <c r="L1423" s="22" t="s">
        <v>1553</v>
      </c>
      <c r="M1423" s="22" t="s">
        <v>1937</v>
      </c>
      <c r="N1423" s="22"/>
      <c r="O1423" s="22"/>
      <c r="P1423" s="22" t="s">
        <v>809</v>
      </c>
      <c r="S1423" s="32" t="s">
        <v>3119</v>
      </c>
      <c r="T1423" s="8">
        <f t="shared" si="34"/>
        <v>7</v>
      </c>
      <c r="U1423">
        <v>642</v>
      </c>
      <c r="W1423" t="s">
        <v>369</v>
      </c>
    </row>
    <row r="1424" spans="1:23" hidden="1" x14ac:dyDescent="0.25">
      <c r="A1424" s="21">
        <v>45478</v>
      </c>
      <c r="B1424" s="21">
        <v>45478</v>
      </c>
      <c r="C1424" s="22" t="s">
        <v>2457</v>
      </c>
      <c r="D1424" s="22" t="s">
        <v>1942</v>
      </c>
      <c r="E1424" s="22" t="s">
        <v>1145</v>
      </c>
      <c r="F1424" s="22" t="s">
        <v>532</v>
      </c>
      <c r="G1424" s="23">
        <v>775000</v>
      </c>
      <c r="H1424" s="23">
        <v>0</v>
      </c>
      <c r="I1424" s="23">
        <v>44388905</v>
      </c>
      <c r="J1424" s="23">
        <v>0</v>
      </c>
      <c r="K1424" s="22" t="s">
        <v>1552</v>
      </c>
      <c r="L1424" s="22" t="s">
        <v>1553</v>
      </c>
      <c r="M1424" s="22" t="s">
        <v>1937</v>
      </c>
      <c r="N1424" s="22"/>
      <c r="O1424" s="22"/>
      <c r="P1424" s="22" t="s">
        <v>809</v>
      </c>
      <c r="S1424" s="32" t="s">
        <v>3119</v>
      </c>
      <c r="T1424" s="8">
        <f t="shared" si="34"/>
        <v>7</v>
      </c>
      <c r="U1424">
        <v>642</v>
      </c>
      <c r="W1424" t="s">
        <v>369</v>
      </c>
    </row>
    <row r="1425" spans="1:23" hidden="1" x14ac:dyDescent="0.25">
      <c r="A1425" s="21">
        <v>45478</v>
      </c>
      <c r="B1425" s="21">
        <v>45478</v>
      </c>
      <c r="C1425" s="22" t="s">
        <v>2457</v>
      </c>
      <c r="D1425" s="22" t="s">
        <v>1944</v>
      </c>
      <c r="E1425" s="22" t="s">
        <v>1145</v>
      </c>
      <c r="F1425" s="22" t="s">
        <v>532</v>
      </c>
      <c r="G1425" s="23">
        <v>1625000</v>
      </c>
      <c r="H1425" s="23">
        <v>0</v>
      </c>
      <c r="I1425" s="23">
        <v>46013905</v>
      </c>
      <c r="J1425" s="23">
        <v>0</v>
      </c>
      <c r="K1425" s="22" t="s">
        <v>1552</v>
      </c>
      <c r="L1425" s="22" t="s">
        <v>1553</v>
      </c>
      <c r="M1425" s="22" t="s">
        <v>1937</v>
      </c>
      <c r="N1425" s="22"/>
      <c r="O1425" s="22"/>
      <c r="P1425" s="22" t="s">
        <v>809</v>
      </c>
      <c r="S1425" s="32" t="s">
        <v>3119</v>
      </c>
      <c r="T1425" s="8">
        <f t="shared" si="34"/>
        <v>7</v>
      </c>
      <c r="U1425">
        <v>642</v>
      </c>
      <c r="W1425" t="s">
        <v>369</v>
      </c>
    </row>
    <row r="1426" spans="1:23" hidden="1" x14ac:dyDescent="0.25">
      <c r="A1426" s="21">
        <v>45482</v>
      </c>
      <c r="B1426" s="21">
        <v>45482</v>
      </c>
      <c r="C1426" s="22" t="s">
        <v>2463</v>
      </c>
      <c r="D1426" s="22" t="s">
        <v>2464</v>
      </c>
      <c r="E1426" s="22" t="s">
        <v>1145</v>
      </c>
      <c r="F1426" s="22" t="s">
        <v>549</v>
      </c>
      <c r="G1426" s="23">
        <v>2250000</v>
      </c>
      <c r="H1426" s="23">
        <v>0</v>
      </c>
      <c r="I1426" s="23">
        <v>48263905</v>
      </c>
      <c r="J1426" s="23">
        <v>0</v>
      </c>
      <c r="K1426" s="22" t="s">
        <v>2465</v>
      </c>
      <c r="L1426" s="22" t="s">
        <v>2466</v>
      </c>
      <c r="M1426" s="22" t="s">
        <v>1216</v>
      </c>
      <c r="N1426" s="22"/>
      <c r="O1426" s="22"/>
      <c r="P1426" s="22" t="s">
        <v>809</v>
      </c>
      <c r="S1426" s="32" t="s">
        <v>3126</v>
      </c>
      <c r="T1426" s="8">
        <f t="shared" si="34"/>
        <v>7</v>
      </c>
      <c r="U1426">
        <v>642</v>
      </c>
      <c r="W1426" t="s">
        <v>369</v>
      </c>
    </row>
    <row r="1427" spans="1:23" hidden="1" x14ac:dyDescent="0.25">
      <c r="A1427" s="21">
        <v>45483</v>
      </c>
      <c r="B1427" s="21">
        <v>45483</v>
      </c>
      <c r="C1427" s="22" t="s">
        <v>2467</v>
      </c>
      <c r="D1427" s="22" t="s">
        <v>2468</v>
      </c>
      <c r="E1427" s="22" t="s">
        <v>1145</v>
      </c>
      <c r="F1427" s="22" t="s">
        <v>748</v>
      </c>
      <c r="G1427" s="23">
        <v>509000</v>
      </c>
      <c r="H1427" s="23">
        <v>0</v>
      </c>
      <c r="I1427" s="23">
        <v>48772905</v>
      </c>
      <c r="J1427" s="23">
        <v>0</v>
      </c>
      <c r="K1427" s="22" t="s">
        <v>2469</v>
      </c>
      <c r="L1427" s="22" t="s">
        <v>2470</v>
      </c>
      <c r="M1427" s="22" t="s">
        <v>1243</v>
      </c>
      <c r="N1427" s="22"/>
      <c r="O1427" s="22"/>
      <c r="P1427" s="22" t="s">
        <v>529</v>
      </c>
      <c r="S1427" s="32" t="s">
        <v>3142</v>
      </c>
      <c r="T1427" s="8">
        <f t="shared" si="34"/>
        <v>7</v>
      </c>
      <c r="U1427">
        <v>642</v>
      </c>
      <c r="W1427" t="s">
        <v>369</v>
      </c>
    </row>
    <row r="1428" spans="1:23" hidden="1" x14ac:dyDescent="0.25">
      <c r="A1428" s="21">
        <v>45483</v>
      </c>
      <c r="B1428" s="21">
        <v>45483</v>
      </c>
      <c r="C1428" s="22" t="s">
        <v>2467</v>
      </c>
      <c r="D1428" s="22" t="s">
        <v>2471</v>
      </c>
      <c r="E1428" s="22" t="s">
        <v>1145</v>
      </c>
      <c r="F1428" s="22" t="s">
        <v>748</v>
      </c>
      <c r="G1428" s="23">
        <v>940500</v>
      </c>
      <c r="H1428" s="23">
        <v>0</v>
      </c>
      <c r="I1428" s="23">
        <v>49713405</v>
      </c>
      <c r="J1428" s="23">
        <v>0</v>
      </c>
      <c r="K1428" s="22" t="s">
        <v>2469</v>
      </c>
      <c r="L1428" s="22" t="s">
        <v>2470</v>
      </c>
      <c r="M1428" s="22" t="s">
        <v>1243</v>
      </c>
      <c r="N1428" s="22"/>
      <c r="O1428" s="22"/>
      <c r="P1428" s="22" t="s">
        <v>529</v>
      </c>
      <c r="S1428" s="32" t="s">
        <v>3142</v>
      </c>
      <c r="T1428" s="8">
        <f t="shared" si="34"/>
        <v>7</v>
      </c>
      <c r="U1428">
        <v>642</v>
      </c>
      <c r="W1428" t="s">
        <v>369</v>
      </c>
    </row>
    <row r="1429" spans="1:23" hidden="1" x14ac:dyDescent="0.25">
      <c r="A1429" s="21">
        <v>45483</v>
      </c>
      <c r="B1429" s="21">
        <v>45483</v>
      </c>
      <c r="C1429" s="22" t="s">
        <v>2467</v>
      </c>
      <c r="D1429" s="22" t="s">
        <v>2472</v>
      </c>
      <c r="E1429" s="22" t="s">
        <v>1145</v>
      </c>
      <c r="F1429" s="22" t="s">
        <v>748</v>
      </c>
      <c r="G1429" s="23">
        <v>37000</v>
      </c>
      <c r="H1429" s="23">
        <v>0</v>
      </c>
      <c r="I1429" s="23">
        <v>49750405</v>
      </c>
      <c r="J1429" s="23">
        <v>0</v>
      </c>
      <c r="K1429" s="22" t="s">
        <v>2469</v>
      </c>
      <c r="L1429" s="22" t="s">
        <v>2470</v>
      </c>
      <c r="M1429" s="22" t="s">
        <v>1243</v>
      </c>
      <c r="N1429" s="22"/>
      <c r="O1429" s="22"/>
      <c r="P1429" s="22" t="s">
        <v>529</v>
      </c>
      <c r="S1429" s="32" t="s">
        <v>3142</v>
      </c>
      <c r="T1429" s="8">
        <f t="shared" si="34"/>
        <v>7</v>
      </c>
      <c r="U1429">
        <v>642</v>
      </c>
      <c r="W1429" t="s">
        <v>369</v>
      </c>
    </row>
    <row r="1430" spans="1:23" hidden="1" x14ac:dyDescent="0.25">
      <c r="A1430" s="21">
        <v>45483</v>
      </c>
      <c r="B1430" s="21">
        <v>45483</v>
      </c>
      <c r="C1430" s="22" t="s">
        <v>2467</v>
      </c>
      <c r="D1430" s="22" t="s">
        <v>2473</v>
      </c>
      <c r="E1430" s="22" t="s">
        <v>1145</v>
      </c>
      <c r="F1430" s="22" t="s">
        <v>748</v>
      </c>
      <c r="G1430" s="23">
        <v>113000</v>
      </c>
      <c r="H1430" s="23">
        <v>0</v>
      </c>
      <c r="I1430" s="23">
        <v>49863405</v>
      </c>
      <c r="J1430" s="23">
        <v>0</v>
      </c>
      <c r="K1430" s="22" t="s">
        <v>2469</v>
      </c>
      <c r="L1430" s="22" t="s">
        <v>2470</v>
      </c>
      <c r="M1430" s="22" t="s">
        <v>1243</v>
      </c>
      <c r="N1430" s="22"/>
      <c r="O1430" s="22"/>
      <c r="P1430" s="22" t="s">
        <v>529</v>
      </c>
      <c r="S1430" s="32" t="s">
        <v>3142</v>
      </c>
      <c r="T1430" s="8">
        <f t="shared" si="34"/>
        <v>7</v>
      </c>
      <c r="U1430">
        <v>642</v>
      </c>
      <c r="W1430" t="s">
        <v>369</v>
      </c>
    </row>
    <row r="1431" spans="1:23" hidden="1" x14ac:dyDescent="0.25">
      <c r="A1431" s="21">
        <v>45483</v>
      </c>
      <c r="B1431" s="21">
        <v>45483</v>
      </c>
      <c r="C1431" s="22" t="s">
        <v>2467</v>
      </c>
      <c r="D1431" s="22" t="s">
        <v>2474</v>
      </c>
      <c r="E1431" s="22" t="s">
        <v>1145</v>
      </c>
      <c r="F1431" s="22" t="s">
        <v>748</v>
      </c>
      <c r="G1431" s="23">
        <v>100000</v>
      </c>
      <c r="H1431" s="23">
        <v>0</v>
      </c>
      <c r="I1431" s="23">
        <v>49963405</v>
      </c>
      <c r="J1431" s="23">
        <v>0</v>
      </c>
      <c r="K1431" s="22" t="s">
        <v>2469</v>
      </c>
      <c r="L1431" s="22" t="s">
        <v>2470</v>
      </c>
      <c r="M1431" s="22" t="s">
        <v>1243</v>
      </c>
      <c r="N1431" s="22"/>
      <c r="O1431" s="22"/>
      <c r="P1431" s="22" t="s">
        <v>529</v>
      </c>
      <c r="S1431" s="32" t="s">
        <v>3142</v>
      </c>
      <c r="T1431" s="8">
        <f t="shared" si="34"/>
        <v>7</v>
      </c>
      <c r="U1431">
        <v>642</v>
      </c>
      <c r="W1431" t="s">
        <v>369</v>
      </c>
    </row>
    <row r="1432" spans="1:23" hidden="1" x14ac:dyDescent="0.25">
      <c r="A1432" s="21">
        <v>45483</v>
      </c>
      <c r="B1432" s="21">
        <v>45483</v>
      </c>
      <c r="C1432" s="22" t="s">
        <v>2467</v>
      </c>
      <c r="D1432" s="22" t="s">
        <v>2475</v>
      </c>
      <c r="E1432" s="22" t="s">
        <v>1145</v>
      </c>
      <c r="F1432" s="22" t="s">
        <v>748</v>
      </c>
      <c r="G1432" s="23">
        <v>76800</v>
      </c>
      <c r="H1432" s="23">
        <v>0</v>
      </c>
      <c r="I1432" s="23">
        <v>50040205</v>
      </c>
      <c r="J1432" s="23">
        <v>0</v>
      </c>
      <c r="K1432" s="22" t="s">
        <v>2469</v>
      </c>
      <c r="L1432" s="22" t="s">
        <v>2470</v>
      </c>
      <c r="M1432" s="22" t="s">
        <v>1243</v>
      </c>
      <c r="N1432" s="22"/>
      <c r="O1432" s="22"/>
      <c r="P1432" s="22" t="s">
        <v>529</v>
      </c>
      <c r="S1432" s="32" t="s">
        <v>3142</v>
      </c>
      <c r="T1432" s="8">
        <f t="shared" si="34"/>
        <v>7</v>
      </c>
      <c r="U1432">
        <v>642</v>
      </c>
      <c r="W1432" t="s">
        <v>369</v>
      </c>
    </row>
    <row r="1433" spans="1:23" hidden="1" x14ac:dyDescent="0.25">
      <c r="A1433" s="21">
        <v>45483</v>
      </c>
      <c r="B1433" s="21">
        <v>45483</v>
      </c>
      <c r="C1433" s="22" t="s">
        <v>2476</v>
      </c>
      <c r="D1433" s="22" t="s">
        <v>2477</v>
      </c>
      <c r="E1433" s="22" t="s">
        <v>1145</v>
      </c>
      <c r="F1433" s="22" t="s">
        <v>748</v>
      </c>
      <c r="G1433" s="23">
        <v>562000</v>
      </c>
      <c r="H1433" s="23">
        <v>0</v>
      </c>
      <c r="I1433" s="23">
        <v>50602205</v>
      </c>
      <c r="J1433" s="23">
        <v>0</v>
      </c>
      <c r="K1433" s="22" t="s">
        <v>2469</v>
      </c>
      <c r="L1433" s="22" t="s">
        <v>2470</v>
      </c>
      <c r="M1433" s="22" t="s">
        <v>1243</v>
      </c>
      <c r="N1433" s="22"/>
      <c r="O1433" s="22"/>
      <c r="P1433" s="22" t="s">
        <v>529</v>
      </c>
      <c r="S1433" s="32" t="s">
        <v>3142</v>
      </c>
      <c r="T1433" s="8">
        <f t="shared" si="34"/>
        <v>7</v>
      </c>
      <c r="U1433">
        <v>642</v>
      </c>
      <c r="W1433" t="s">
        <v>369</v>
      </c>
    </row>
    <row r="1434" spans="1:23" hidden="1" x14ac:dyDescent="0.25">
      <c r="A1434" s="21">
        <v>45483</v>
      </c>
      <c r="B1434" s="21">
        <v>45483</v>
      </c>
      <c r="C1434" s="22" t="s">
        <v>2476</v>
      </c>
      <c r="D1434" s="22" t="s">
        <v>2478</v>
      </c>
      <c r="E1434" s="22" t="s">
        <v>1145</v>
      </c>
      <c r="F1434" s="22" t="s">
        <v>748</v>
      </c>
      <c r="G1434" s="23">
        <v>273000</v>
      </c>
      <c r="H1434" s="23">
        <v>0</v>
      </c>
      <c r="I1434" s="23">
        <v>50875205</v>
      </c>
      <c r="J1434" s="23">
        <v>0</v>
      </c>
      <c r="K1434" s="22" t="s">
        <v>2469</v>
      </c>
      <c r="L1434" s="22" t="s">
        <v>2470</v>
      </c>
      <c r="M1434" s="22" t="s">
        <v>1243</v>
      </c>
      <c r="N1434" s="22"/>
      <c r="O1434" s="22"/>
      <c r="P1434" s="22" t="s">
        <v>529</v>
      </c>
      <c r="S1434" s="32" t="s">
        <v>3142</v>
      </c>
      <c r="T1434" s="8">
        <f t="shared" si="34"/>
        <v>7</v>
      </c>
      <c r="U1434">
        <v>642</v>
      </c>
      <c r="W1434" t="s">
        <v>369</v>
      </c>
    </row>
    <row r="1435" spans="1:23" hidden="1" x14ac:dyDescent="0.25">
      <c r="A1435" s="21">
        <v>45483</v>
      </c>
      <c r="B1435" s="21">
        <v>45483</v>
      </c>
      <c r="C1435" s="22" t="s">
        <v>2476</v>
      </c>
      <c r="D1435" s="22" t="s">
        <v>2479</v>
      </c>
      <c r="E1435" s="22" t="s">
        <v>1145</v>
      </c>
      <c r="F1435" s="22" t="s">
        <v>748</v>
      </c>
      <c r="G1435" s="23">
        <v>126000</v>
      </c>
      <c r="H1435" s="23">
        <v>0</v>
      </c>
      <c r="I1435" s="23">
        <v>51001205</v>
      </c>
      <c r="J1435" s="23">
        <v>0</v>
      </c>
      <c r="K1435" s="22" t="s">
        <v>2469</v>
      </c>
      <c r="L1435" s="22" t="s">
        <v>2470</v>
      </c>
      <c r="M1435" s="22" t="s">
        <v>1243</v>
      </c>
      <c r="N1435" s="22"/>
      <c r="O1435" s="22"/>
      <c r="P1435" s="22" t="s">
        <v>529</v>
      </c>
      <c r="S1435" s="32" t="s">
        <v>3142</v>
      </c>
      <c r="T1435" s="8">
        <f t="shared" si="34"/>
        <v>7</v>
      </c>
      <c r="U1435">
        <v>642</v>
      </c>
      <c r="W1435" t="s">
        <v>369</v>
      </c>
    </row>
    <row r="1436" spans="1:23" hidden="1" x14ac:dyDescent="0.25">
      <c r="A1436" s="21">
        <v>45483</v>
      </c>
      <c r="B1436" s="21">
        <v>45483</v>
      </c>
      <c r="C1436" s="22" t="s">
        <v>2476</v>
      </c>
      <c r="D1436" s="22" t="s">
        <v>2480</v>
      </c>
      <c r="E1436" s="22" t="s">
        <v>1145</v>
      </c>
      <c r="F1436" s="22" t="s">
        <v>748</v>
      </c>
      <c r="G1436" s="23">
        <v>830000</v>
      </c>
      <c r="H1436" s="23">
        <v>0</v>
      </c>
      <c r="I1436" s="23">
        <v>51831205</v>
      </c>
      <c r="J1436" s="23">
        <v>0</v>
      </c>
      <c r="K1436" s="22" t="s">
        <v>2469</v>
      </c>
      <c r="L1436" s="22" t="s">
        <v>2470</v>
      </c>
      <c r="M1436" s="22" t="s">
        <v>1243</v>
      </c>
      <c r="N1436" s="22"/>
      <c r="O1436" s="22"/>
      <c r="P1436" s="22" t="s">
        <v>529</v>
      </c>
      <c r="S1436" s="32" t="s">
        <v>3142</v>
      </c>
      <c r="T1436" s="8">
        <f t="shared" si="34"/>
        <v>7</v>
      </c>
      <c r="U1436">
        <v>642</v>
      </c>
      <c r="W1436" t="s">
        <v>369</v>
      </c>
    </row>
    <row r="1437" spans="1:23" hidden="1" x14ac:dyDescent="0.25">
      <c r="A1437" s="21">
        <v>45483</v>
      </c>
      <c r="B1437" s="21">
        <v>45483</v>
      </c>
      <c r="C1437" s="22" t="s">
        <v>2476</v>
      </c>
      <c r="D1437" s="22" t="s">
        <v>2481</v>
      </c>
      <c r="E1437" s="22" t="s">
        <v>1145</v>
      </c>
      <c r="F1437" s="22" t="s">
        <v>748</v>
      </c>
      <c r="G1437" s="23">
        <v>900000</v>
      </c>
      <c r="H1437" s="23">
        <v>0</v>
      </c>
      <c r="I1437" s="23">
        <v>52731205</v>
      </c>
      <c r="J1437" s="23">
        <v>0</v>
      </c>
      <c r="K1437" s="22" t="s">
        <v>2469</v>
      </c>
      <c r="L1437" s="22" t="s">
        <v>2470</v>
      </c>
      <c r="M1437" s="22" t="s">
        <v>1243</v>
      </c>
      <c r="N1437" s="22"/>
      <c r="O1437" s="22"/>
      <c r="P1437" s="22" t="s">
        <v>529</v>
      </c>
      <c r="S1437" s="32" t="s">
        <v>3142</v>
      </c>
      <c r="T1437" s="8">
        <f t="shared" si="34"/>
        <v>7</v>
      </c>
      <c r="U1437">
        <v>642</v>
      </c>
      <c r="W1437" t="s">
        <v>369</v>
      </c>
    </row>
    <row r="1438" spans="1:23" hidden="1" x14ac:dyDescent="0.25">
      <c r="A1438" s="21">
        <v>45483</v>
      </c>
      <c r="B1438" s="21">
        <v>45483</v>
      </c>
      <c r="C1438" s="22" t="s">
        <v>2482</v>
      </c>
      <c r="D1438" s="22" t="s">
        <v>2483</v>
      </c>
      <c r="E1438" s="22" t="s">
        <v>1145</v>
      </c>
      <c r="F1438" s="22" t="s">
        <v>748</v>
      </c>
      <c r="G1438" s="23">
        <v>395370</v>
      </c>
      <c r="H1438" s="23">
        <v>0</v>
      </c>
      <c r="I1438" s="23">
        <v>53126575</v>
      </c>
      <c r="J1438" s="23">
        <v>0</v>
      </c>
      <c r="K1438" s="22" t="s">
        <v>2484</v>
      </c>
      <c r="L1438" s="22" t="s">
        <v>2485</v>
      </c>
      <c r="M1438" s="22" t="s">
        <v>2486</v>
      </c>
      <c r="N1438" s="22"/>
      <c r="O1438" s="22"/>
      <c r="P1438" s="22" t="s">
        <v>529</v>
      </c>
      <c r="S1438" s="32" t="s">
        <v>3140</v>
      </c>
      <c r="T1438" s="8">
        <f t="shared" si="34"/>
        <v>7</v>
      </c>
      <c r="U1438">
        <v>642</v>
      </c>
      <c r="W1438" t="s">
        <v>369</v>
      </c>
    </row>
    <row r="1439" spans="1:23" hidden="1" x14ac:dyDescent="0.25">
      <c r="A1439" s="21">
        <v>45483</v>
      </c>
      <c r="B1439" s="21">
        <v>45483</v>
      </c>
      <c r="C1439" s="22" t="s">
        <v>2482</v>
      </c>
      <c r="D1439" s="22" t="s">
        <v>2483</v>
      </c>
      <c r="E1439" s="22" t="s">
        <v>1145</v>
      </c>
      <c r="F1439" s="22" t="s">
        <v>748</v>
      </c>
      <c r="G1439" s="23">
        <v>296296</v>
      </c>
      <c r="H1439" s="23">
        <v>0</v>
      </c>
      <c r="I1439" s="23">
        <v>53422871</v>
      </c>
      <c r="J1439" s="23">
        <v>0</v>
      </c>
      <c r="K1439" s="22" t="s">
        <v>2484</v>
      </c>
      <c r="L1439" s="22" t="s">
        <v>2485</v>
      </c>
      <c r="M1439" s="22" t="s">
        <v>2486</v>
      </c>
      <c r="N1439" s="22"/>
      <c r="O1439" s="22"/>
      <c r="P1439" s="22" t="s">
        <v>529</v>
      </c>
      <c r="S1439" s="32" t="s">
        <v>3140</v>
      </c>
      <c r="T1439" s="8">
        <f t="shared" si="34"/>
        <v>7</v>
      </c>
      <c r="U1439">
        <v>642</v>
      </c>
      <c r="W1439" t="s">
        <v>369</v>
      </c>
    </row>
    <row r="1440" spans="1:23" hidden="1" x14ac:dyDescent="0.25">
      <c r="A1440" s="21">
        <v>45483</v>
      </c>
      <c r="B1440" s="21">
        <v>45483</v>
      </c>
      <c r="C1440" s="22" t="s">
        <v>2482</v>
      </c>
      <c r="D1440" s="22" t="s">
        <v>2487</v>
      </c>
      <c r="E1440" s="22" t="s">
        <v>1145</v>
      </c>
      <c r="F1440" s="22" t="s">
        <v>748</v>
      </c>
      <c r="G1440" s="23">
        <v>536111</v>
      </c>
      <c r="H1440" s="23">
        <v>0</v>
      </c>
      <c r="I1440" s="23">
        <v>53958982</v>
      </c>
      <c r="J1440" s="23">
        <v>0</v>
      </c>
      <c r="K1440" s="22" t="s">
        <v>2484</v>
      </c>
      <c r="L1440" s="22" t="s">
        <v>2485</v>
      </c>
      <c r="M1440" s="22" t="s">
        <v>2486</v>
      </c>
      <c r="N1440" s="22"/>
      <c r="O1440" s="22"/>
      <c r="P1440" s="22" t="s">
        <v>529</v>
      </c>
      <c r="S1440" s="32" t="s">
        <v>3140</v>
      </c>
      <c r="T1440" s="8">
        <f t="shared" si="34"/>
        <v>7</v>
      </c>
      <c r="U1440">
        <v>642</v>
      </c>
      <c r="W1440" t="s">
        <v>369</v>
      </c>
    </row>
    <row r="1441" spans="1:23" hidden="1" x14ac:dyDescent="0.25">
      <c r="A1441" s="21">
        <v>45483</v>
      </c>
      <c r="B1441" s="21">
        <v>45483</v>
      </c>
      <c r="C1441" s="22" t="s">
        <v>2482</v>
      </c>
      <c r="D1441" s="22" t="s">
        <v>2487</v>
      </c>
      <c r="E1441" s="22" t="s">
        <v>1145</v>
      </c>
      <c r="F1441" s="22" t="s">
        <v>748</v>
      </c>
      <c r="G1441" s="23">
        <v>455556</v>
      </c>
      <c r="H1441" s="23">
        <v>0</v>
      </c>
      <c r="I1441" s="23">
        <v>54414538</v>
      </c>
      <c r="J1441" s="23">
        <v>0</v>
      </c>
      <c r="K1441" s="22" t="s">
        <v>2484</v>
      </c>
      <c r="L1441" s="22" t="s">
        <v>2485</v>
      </c>
      <c r="M1441" s="22" t="s">
        <v>2486</v>
      </c>
      <c r="N1441" s="22"/>
      <c r="O1441" s="22"/>
      <c r="P1441" s="22" t="s">
        <v>529</v>
      </c>
      <c r="S1441" s="32" t="s">
        <v>3140</v>
      </c>
      <c r="T1441" s="8">
        <f t="shared" si="34"/>
        <v>7</v>
      </c>
      <c r="U1441">
        <v>642</v>
      </c>
      <c r="W1441" t="s">
        <v>369</v>
      </c>
    </row>
    <row r="1442" spans="1:23" hidden="1" x14ac:dyDescent="0.25">
      <c r="A1442" s="21">
        <v>45483</v>
      </c>
      <c r="B1442" s="21">
        <v>45483</v>
      </c>
      <c r="C1442" s="22" t="s">
        <v>2482</v>
      </c>
      <c r="D1442" s="22" t="s">
        <v>2487</v>
      </c>
      <c r="E1442" s="22" t="s">
        <v>1145</v>
      </c>
      <c r="F1442" s="22" t="s">
        <v>748</v>
      </c>
      <c r="G1442" s="23">
        <v>401852</v>
      </c>
      <c r="H1442" s="23">
        <v>0</v>
      </c>
      <c r="I1442" s="23">
        <v>54816390</v>
      </c>
      <c r="J1442" s="23">
        <v>0</v>
      </c>
      <c r="K1442" s="22" t="s">
        <v>2484</v>
      </c>
      <c r="L1442" s="22" t="s">
        <v>2485</v>
      </c>
      <c r="M1442" s="22" t="s">
        <v>2486</v>
      </c>
      <c r="N1442" s="22"/>
      <c r="O1442" s="22"/>
      <c r="P1442" s="22" t="s">
        <v>529</v>
      </c>
      <c r="S1442" s="32" t="s">
        <v>3140</v>
      </c>
      <c r="T1442" s="8">
        <f t="shared" si="34"/>
        <v>7</v>
      </c>
      <c r="U1442">
        <v>642</v>
      </c>
      <c r="W1442" t="s">
        <v>369</v>
      </c>
    </row>
    <row r="1443" spans="1:23" hidden="1" x14ac:dyDescent="0.25">
      <c r="A1443" s="21">
        <v>45483</v>
      </c>
      <c r="B1443" s="21">
        <v>45483</v>
      </c>
      <c r="C1443" s="22" t="s">
        <v>2482</v>
      </c>
      <c r="D1443" s="22" t="s">
        <v>2488</v>
      </c>
      <c r="E1443" s="22" t="s">
        <v>1145</v>
      </c>
      <c r="F1443" s="22" t="s">
        <v>748</v>
      </c>
      <c r="G1443" s="23">
        <v>5000</v>
      </c>
      <c r="H1443" s="23">
        <v>0</v>
      </c>
      <c r="I1443" s="23">
        <v>54821390</v>
      </c>
      <c r="J1443" s="23">
        <v>0</v>
      </c>
      <c r="K1443" s="22" t="s">
        <v>2484</v>
      </c>
      <c r="L1443" s="22" t="s">
        <v>2485</v>
      </c>
      <c r="M1443" s="22" t="s">
        <v>2486</v>
      </c>
      <c r="N1443" s="22"/>
      <c r="O1443" s="22"/>
      <c r="P1443" s="22" t="s">
        <v>529</v>
      </c>
      <c r="S1443" s="32" t="s">
        <v>3140</v>
      </c>
      <c r="T1443" s="8">
        <f t="shared" si="34"/>
        <v>7</v>
      </c>
      <c r="U1443">
        <v>642</v>
      </c>
      <c r="W1443" t="s">
        <v>369</v>
      </c>
    </row>
    <row r="1444" spans="1:23" hidden="1" x14ac:dyDescent="0.25">
      <c r="A1444" s="21">
        <v>45483</v>
      </c>
      <c r="B1444" s="21">
        <v>45483</v>
      </c>
      <c r="C1444" s="22" t="s">
        <v>2489</v>
      </c>
      <c r="D1444" s="22" t="s">
        <v>2272</v>
      </c>
      <c r="E1444" s="22" t="s">
        <v>1145</v>
      </c>
      <c r="F1444" s="22" t="s">
        <v>635</v>
      </c>
      <c r="G1444" s="23">
        <v>944300</v>
      </c>
      <c r="H1444" s="23">
        <v>0</v>
      </c>
      <c r="I1444" s="23">
        <v>55765690</v>
      </c>
      <c r="J1444" s="23">
        <v>0</v>
      </c>
      <c r="K1444" s="22"/>
      <c r="L1444" s="22"/>
      <c r="M1444" s="22" t="s">
        <v>1216</v>
      </c>
      <c r="N1444" s="22"/>
      <c r="O1444" s="22"/>
      <c r="P1444" s="22" t="s">
        <v>1577</v>
      </c>
      <c r="S1444" s="32" t="s">
        <v>3126</v>
      </c>
      <c r="T1444" s="8">
        <f t="shared" si="34"/>
        <v>7</v>
      </c>
      <c r="U1444">
        <v>642</v>
      </c>
      <c r="W1444" t="s">
        <v>369</v>
      </c>
    </row>
    <row r="1445" spans="1:23" hidden="1" x14ac:dyDescent="0.25">
      <c r="A1445" s="21">
        <v>45483</v>
      </c>
      <c r="B1445" s="21">
        <v>45483</v>
      </c>
      <c r="C1445" s="22" t="s">
        <v>2489</v>
      </c>
      <c r="D1445" s="22" t="s">
        <v>2272</v>
      </c>
      <c r="E1445" s="22" t="s">
        <v>1145</v>
      </c>
      <c r="F1445" s="22" t="s">
        <v>635</v>
      </c>
      <c r="G1445" s="23">
        <v>3937000</v>
      </c>
      <c r="H1445" s="23">
        <v>0</v>
      </c>
      <c r="I1445" s="23">
        <v>59702690</v>
      </c>
      <c r="J1445" s="23">
        <v>0</v>
      </c>
      <c r="K1445" s="22"/>
      <c r="L1445" s="22"/>
      <c r="M1445" s="22" t="s">
        <v>1216</v>
      </c>
      <c r="N1445" s="22"/>
      <c r="O1445" s="22"/>
      <c r="P1445" s="22" t="s">
        <v>1577</v>
      </c>
      <c r="S1445" s="32" t="s">
        <v>3126</v>
      </c>
      <c r="T1445" s="8">
        <f t="shared" si="34"/>
        <v>7</v>
      </c>
      <c r="U1445">
        <v>642</v>
      </c>
      <c r="W1445" t="s">
        <v>369</v>
      </c>
    </row>
    <row r="1446" spans="1:23" hidden="1" x14ac:dyDescent="0.25">
      <c r="A1446" s="21">
        <v>45483</v>
      </c>
      <c r="B1446" s="21">
        <v>45483</v>
      </c>
      <c r="C1446" s="22" t="s">
        <v>2490</v>
      </c>
      <c r="D1446" s="22" t="s">
        <v>2491</v>
      </c>
      <c r="E1446" s="22" t="s">
        <v>1145</v>
      </c>
      <c r="F1446" s="22" t="s">
        <v>1189</v>
      </c>
      <c r="G1446" s="23">
        <v>20000</v>
      </c>
      <c r="H1446" s="23">
        <v>0</v>
      </c>
      <c r="I1446" s="23">
        <v>59722690</v>
      </c>
      <c r="J1446" s="23">
        <v>0</v>
      </c>
      <c r="K1446" s="22" t="s">
        <v>1190</v>
      </c>
      <c r="L1446" s="22" t="s">
        <v>1191</v>
      </c>
      <c r="M1446" s="22" t="s">
        <v>1186</v>
      </c>
      <c r="N1446" s="22"/>
      <c r="O1446" s="22"/>
      <c r="P1446" s="22"/>
      <c r="S1446" s="32" t="s">
        <v>3126</v>
      </c>
      <c r="T1446" s="8">
        <f t="shared" si="34"/>
        <v>7</v>
      </c>
      <c r="U1446">
        <v>642</v>
      </c>
      <c r="W1446" t="s">
        <v>369</v>
      </c>
    </row>
    <row r="1447" spans="1:23" hidden="1" x14ac:dyDescent="0.25">
      <c r="A1447" s="21">
        <v>45483</v>
      </c>
      <c r="B1447" s="21">
        <v>45483</v>
      </c>
      <c r="C1447" s="22" t="s">
        <v>2490</v>
      </c>
      <c r="D1447" s="22" t="s">
        <v>2491</v>
      </c>
      <c r="E1447" s="22" t="s">
        <v>1145</v>
      </c>
      <c r="F1447" s="22" t="s">
        <v>1189</v>
      </c>
      <c r="G1447" s="23">
        <v>2000</v>
      </c>
      <c r="H1447" s="23">
        <v>0</v>
      </c>
      <c r="I1447" s="23">
        <v>59724690</v>
      </c>
      <c r="J1447" s="23">
        <v>0</v>
      </c>
      <c r="K1447" s="22" t="s">
        <v>1190</v>
      </c>
      <c r="L1447" s="22" t="s">
        <v>1191</v>
      </c>
      <c r="M1447" s="22" t="s">
        <v>1186</v>
      </c>
      <c r="N1447" s="22"/>
      <c r="O1447" s="22"/>
      <c r="P1447" s="22"/>
      <c r="S1447" s="32" t="s">
        <v>3126</v>
      </c>
      <c r="T1447" s="8">
        <f t="shared" si="34"/>
        <v>7</v>
      </c>
      <c r="U1447">
        <v>642</v>
      </c>
      <c r="W1447" t="s">
        <v>369</v>
      </c>
    </row>
    <row r="1448" spans="1:23" hidden="1" x14ac:dyDescent="0.25">
      <c r="A1448" s="21">
        <v>45483</v>
      </c>
      <c r="B1448" s="21">
        <v>45483</v>
      </c>
      <c r="C1448" s="22" t="s">
        <v>2492</v>
      </c>
      <c r="D1448" s="22" t="s">
        <v>2491</v>
      </c>
      <c r="E1448" s="22" t="s">
        <v>1145</v>
      </c>
      <c r="F1448" s="22" t="s">
        <v>1189</v>
      </c>
      <c r="G1448" s="23">
        <v>20000</v>
      </c>
      <c r="H1448" s="23">
        <v>0</v>
      </c>
      <c r="I1448" s="23">
        <v>59744690</v>
      </c>
      <c r="J1448" s="23">
        <v>0</v>
      </c>
      <c r="K1448" s="22" t="s">
        <v>1190</v>
      </c>
      <c r="L1448" s="22" t="s">
        <v>1191</v>
      </c>
      <c r="M1448" s="22" t="s">
        <v>1186</v>
      </c>
      <c r="N1448" s="22"/>
      <c r="O1448" s="22"/>
      <c r="P1448" s="22"/>
      <c r="S1448" s="32" t="s">
        <v>3126</v>
      </c>
      <c r="T1448" s="8">
        <f t="shared" si="34"/>
        <v>7</v>
      </c>
      <c r="U1448">
        <v>642</v>
      </c>
      <c r="W1448" t="s">
        <v>369</v>
      </c>
    </row>
    <row r="1449" spans="1:23" hidden="1" x14ac:dyDescent="0.25">
      <c r="A1449" s="21">
        <v>45483</v>
      </c>
      <c r="B1449" s="21">
        <v>45483</v>
      </c>
      <c r="C1449" s="22" t="s">
        <v>2492</v>
      </c>
      <c r="D1449" s="22" t="s">
        <v>2491</v>
      </c>
      <c r="E1449" s="22" t="s">
        <v>1145</v>
      </c>
      <c r="F1449" s="22" t="s">
        <v>1189</v>
      </c>
      <c r="G1449" s="23">
        <v>2000</v>
      </c>
      <c r="H1449" s="23">
        <v>0</v>
      </c>
      <c r="I1449" s="23">
        <v>59746690</v>
      </c>
      <c r="J1449" s="23">
        <v>0</v>
      </c>
      <c r="K1449" s="22" t="s">
        <v>1190</v>
      </c>
      <c r="L1449" s="22" t="s">
        <v>1191</v>
      </c>
      <c r="M1449" s="22" t="s">
        <v>1186</v>
      </c>
      <c r="N1449" s="22"/>
      <c r="O1449" s="22"/>
      <c r="P1449" s="22"/>
      <c r="S1449" s="32" t="s">
        <v>3126</v>
      </c>
      <c r="T1449" s="8">
        <f t="shared" si="34"/>
        <v>7</v>
      </c>
      <c r="U1449">
        <v>642</v>
      </c>
      <c r="W1449" t="s">
        <v>369</v>
      </c>
    </row>
    <row r="1450" spans="1:23" hidden="1" x14ac:dyDescent="0.25">
      <c r="A1450" s="21">
        <v>45484</v>
      </c>
      <c r="B1450" s="21">
        <v>45484</v>
      </c>
      <c r="C1450" s="22" t="s">
        <v>2493</v>
      </c>
      <c r="D1450" s="22" t="s">
        <v>2494</v>
      </c>
      <c r="E1450" s="22" t="s">
        <v>1145</v>
      </c>
      <c r="F1450" s="22" t="s">
        <v>748</v>
      </c>
      <c r="G1450" s="23">
        <v>950000</v>
      </c>
      <c r="H1450" s="23">
        <v>0</v>
      </c>
      <c r="I1450" s="23">
        <v>60696690</v>
      </c>
      <c r="J1450" s="23">
        <v>0</v>
      </c>
      <c r="K1450" s="22" t="s">
        <v>1697</v>
      </c>
      <c r="L1450" s="22" t="s">
        <v>1698</v>
      </c>
      <c r="M1450" s="22" t="s">
        <v>2495</v>
      </c>
      <c r="N1450" s="22"/>
      <c r="O1450" s="22"/>
      <c r="P1450" s="22" t="s">
        <v>529</v>
      </c>
      <c r="S1450" s="32" t="s">
        <v>3141</v>
      </c>
      <c r="T1450" s="8">
        <f t="shared" si="34"/>
        <v>7</v>
      </c>
      <c r="U1450">
        <v>642</v>
      </c>
      <c r="W1450" t="s">
        <v>369</v>
      </c>
    </row>
    <row r="1451" spans="1:23" hidden="1" x14ac:dyDescent="0.25">
      <c r="A1451" s="21">
        <v>45484</v>
      </c>
      <c r="B1451" s="21">
        <v>45484</v>
      </c>
      <c r="C1451" s="22" t="s">
        <v>2496</v>
      </c>
      <c r="D1451" s="22" t="s">
        <v>2497</v>
      </c>
      <c r="E1451" s="22" t="s">
        <v>1145</v>
      </c>
      <c r="F1451" s="22" t="s">
        <v>748</v>
      </c>
      <c r="G1451" s="23">
        <v>2978000</v>
      </c>
      <c r="H1451" s="23">
        <v>0</v>
      </c>
      <c r="I1451" s="23">
        <v>63674690</v>
      </c>
      <c r="J1451" s="23">
        <v>0</v>
      </c>
      <c r="K1451" s="22" t="s">
        <v>1697</v>
      </c>
      <c r="L1451" s="22" t="s">
        <v>1698</v>
      </c>
      <c r="M1451" s="22" t="s">
        <v>2495</v>
      </c>
      <c r="N1451" s="22"/>
      <c r="O1451" s="22"/>
      <c r="P1451" s="22" t="s">
        <v>529</v>
      </c>
      <c r="S1451" s="32" t="s">
        <v>3141</v>
      </c>
      <c r="T1451" s="8">
        <f t="shared" si="34"/>
        <v>7</v>
      </c>
      <c r="U1451">
        <v>642</v>
      </c>
      <c r="W1451" t="s">
        <v>369</v>
      </c>
    </row>
    <row r="1452" spans="1:23" hidden="1" x14ac:dyDescent="0.25">
      <c r="A1452" s="21">
        <v>45484</v>
      </c>
      <c r="B1452" s="21">
        <v>45484</v>
      </c>
      <c r="C1452" s="22" t="s">
        <v>2498</v>
      </c>
      <c r="D1452" s="22" t="s">
        <v>2499</v>
      </c>
      <c r="E1452" s="22" t="s">
        <v>1145</v>
      </c>
      <c r="F1452" s="22" t="s">
        <v>748</v>
      </c>
      <c r="G1452" s="23">
        <v>68000</v>
      </c>
      <c r="H1452" s="23">
        <v>0</v>
      </c>
      <c r="I1452" s="23">
        <v>63742690</v>
      </c>
      <c r="J1452" s="23">
        <v>0</v>
      </c>
      <c r="K1452" s="22" t="s">
        <v>2500</v>
      </c>
      <c r="L1452" s="22" t="s">
        <v>2501</v>
      </c>
      <c r="M1452" s="22" t="s">
        <v>1235</v>
      </c>
      <c r="N1452" s="22"/>
      <c r="O1452" s="22"/>
      <c r="P1452" s="22" t="s">
        <v>529</v>
      </c>
      <c r="S1452" s="32" t="s">
        <v>3126</v>
      </c>
      <c r="T1452" s="8">
        <f t="shared" si="34"/>
        <v>7</v>
      </c>
      <c r="U1452">
        <v>642</v>
      </c>
      <c r="W1452" t="s">
        <v>369</v>
      </c>
    </row>
    <row r="1453" spans="1:23" hidden="1" x14ac:dyDescent="0.25">
      <c r="A1453" s="21">
        <v>45484</v>
      </c>
      <c r="B1453" s="21">
        <v>45484</v>
      </c>
      <c r="C1453" s="22" t="s">
        <v>2498</v>
      </c>
      <c r="D1453" s="22" t="s">
        <v>2502</v>
      </c>
      <c r="E1453" s="22" t="s">
        <v>1145</v>
      </c>
      <c r="F1453" s="22" t="s">
        <v>748</v>
      </c>
      <c r="G1453" s="23">
        <v>3400</v>
      </c>
      <c r="H1453" s="23">
        <v>0</v>
      </c>
      <c r="I1453" s="23">
        <v>63746090</v>
      </c>
      <c r="J1453" s="23">
        <v>0</v>
      </c>
      <c r="K1453" s="22" t="s">
        <v>2500</v>
      </c>
      <c r="L1453" s="22" t="s">
        <v>2501</v>
      </c>
      <c r="M1453" s="22" t="s">
        <v>1235</v>
      </c>
      <c r="N1453" s="22"/>
      <c r="O1453" s="22"/>
      <c r="P1453" s="22" t="s">
        <v>529</v>
      </c>
      <c r="S1453" s="32" t="s">
        <v>3126</v>
      </c>
      <c r="T1453" s="8">
        <f t="shared" si="34"/>
        <v>7</v>
      </c>
      <c r="U1453">
        <v>642</v>
      </c>
      <c r="W1453" t="s">
        <v>369</v>
      </c>
    </row>
    <row r="1454" spans="1:23" hidden="1" x14ac:dyDescent="0.25">
      <c r="A1454" s="21">
        <v>45484</v>
      </c>
      <c r="B1454" s="21">
        <v>45484</v>
      </c>
      <c r="C1454" s="22" t="s">
        <v>2503</v>
      </c>
      <c r="D1454" s="22" t="s">
        <v>2504</v>
      </c>
      <c r="E1454" s="22" t="s">
        <v>1145</v>
      </c>
      <c r="F1454" s="22" t="s">
        <v>1225</v>
      </c>
      <c r="G1454" s="23">
        <v>300000</v>
      </c>
      <c r="H1454" s="23">
        <v>0</v>
      </c>
      <c r="I1454" s="23">
        <v>64046090</v>
      </c>
      <c r="J1454" s="23">
        <v>0</v>
      </c>
      <c r="K1454" s="22" t="s">
        <v>1260</v>
      </c>
      <c r="L1454" s="22" t="s">
        <v>1261</v>
      </c>
      <c r="M1454" s="22" t="s">
        <v>1216</v>
      </c>
      <c r="N1454" s="22"/>
      <c r="O1454" s="22"/>
      <c r="P1454" s="22" t="s">
        <v>529</v>
      </c>
      <c r="S1454" s="32" t="s">
        <v>3126</v>
      </c>
      <c r="T1454" s="8">
        <f t="shared" si="34"/>
        <v>7</v>
      </c>
      <c r="U1454">
        <v>642</v>
      </c>
      <c r="W1454" t="s">
        <v>369</v>
      </c>
    </row>
    <row r="1455" spans="1:23" hidden="1" x14ac:dyDescent="0.25">
      <c r="A1455" s="21">
        <v>45485</v>
      </c>
      <c r="B1455" s="21">
        <v>45482</v>
      </c>
      <c r="C1455" s="22" t="s">
        <v>2505</v>
      </c>
      <c r="D1455" s="22" t="s">
        <v>2506</v>
      </c>
      <c r="E1455" s="22" t="s">
        <v>1145</v>
      </c>
      <c r="F1455" s="22" t="s">
        <v>514</v>
      </c>
      <c r="G1455" s="23">
        <v>55000</v>
      </c>
      <c r="H1455" s="23">
        <v>0</v>
      </c>
      <c r="I1455" s="23">
        <v>64101090</v>
      </c>
      <c r="J1455" s="23">
        <v>0</v>
      </c>
      <c r="K1455" s="22" t="s">
        <v>682</v>
      </c>
      <c r="L1455" s="22" t="s">
        <v>683</v>
      </c>
      <c r="M1455" s="22" t="s">
        <v>1159</v>
      </c>
      <c r="N1455" s="22"/>
      <c r="O1455" s="22"/>
      <c r="P1455" s="22" t="s">
        <v>529</v>
      </c>
      <c r="S1455" s="32" t="s">
        <v>3126</v>
      </c>
      <c r="T1455" s="8">
        <f t="shared" si="34"/>
        <v>7</v>
      </c>
      <c r="U1455">
        <v>642</v>
      </c>
      <c r="W1455" t="s">
        <v>369</v>
      </c>
    </row>
    <row r="1456" spans="1:23" hidden="1" x14ac:dyDescent="0.25">
      <c r="A1456" s="21">
        <v>45485</v>
      </c>
      <c r="B1456" s="21">
        <v>45485</v>
      </c>
      <c r="C1456" s="22" t="s">
        <v>2507</v>
      </c>
      <c r="D1456" s="22" t="s">
        <v>2508</v>
      </c>
      <c r="E1456" s="22" t="s">
        <v>1145</v>
      </c>
      <c r="F1456" s="22" t="s">
        <v>532</v>
      </c>
      <c r="G1456" s="23">
        <v>800000</v>
      </c>
      <c r="H1456" s="23">
        <v>0</v>
      </c>
      <c r="I1456" s="23">
        <v>64901090</v>
      </c>
      <c r="J1456" s="23">
        <v>0</v>
      </c>
      <c r="K1456" s="22" t="s">
        <v>2509</v>
      </c>
      <c r="L1456" s="22" t="s">
        <v>2510</v>
      </c>
      <c r="M1456" s="22" t="s">
        <v>1216</v>
      </c>
      <c r="N1456" s="22"/>
      <c r="O1456" s="22"/>
      <c r="P1456" s="22" t="s">
        <v>529</v>
      </c>
      <c r="S1456" s="32" t="s">
        <v>3126</v>
      </c>
      <c r="T1456" s="8">
        <f t="shared" si="34"/>
        <v>7</v>
      </c>
      <c r="U1456">
        <v>642</v>
      </c>
      <c r="W1456" t="s">
        <v>369</v>
      </c>
    </row>
    <row r="1457" spans="1:23" hidden="1" x14ac:dyDescent="0.25">
      <c r="A1457" s="21">
        <v>45485</v>
      </c>
      <c r="B1457" s="21">
        <v>45485</v>
      </c>
      <c r="C1457" s="22" t="s">
        <v>2511</v>
      </c>
      <c r="D1457" s="22" t="s">
        <v>2512</v>
      </c>
      <c r="E1457" s="22" t="s">
        <v>1145</v>
      </c>
      <c r="F1457" s="22" t="s">
        <v>532</v>
      </c>
      <c r="G1457" s="23">
        <v>850000</v>
      </c>
      <c r="H1457" s="23">
        <v>0</v>
      </c>
      <c r="I1457" s="23">
        <v>65751090</v>
      </c>
      <c r="J1457" s="23">
        <v>0</v>
      </c>
      <c r="K1457" s="22" t="s">
        <v>884</v>
      </c>
      <c r="L1457" s="22" t="s">
        <v>885</v>
      </c>
      <c r="M1457" s="22" t="s">
        <v>1216</v>
      </c>
      <c r="N1457" s="22"/>
      <c r="O1457" s="22"/>
      <c r="P1457" s="22" t="s">
        <v>529</v>
      </c>
      <c r="S1457" s="32" t="s">
        <v>3126</v>
      </c>
      <c r="T1457" s="8">
        <f t="shared" si="34"/>
        <v>7</v>
      </c>
      <c r="U1457">
        <v>642</v>
      </c>
      <c r="W1457" t="s">
        <v>369</v>
      </c>
    </row>
    <row r="1458" spans="1:23" hidden="1" x14ac:dyDescent="0.25">
      <c r="A1458" s="21">
        <v>45486</v>
      </c>
      <c r="B1458" s="21">
        <v>45486</v>
      </c>
      <c r="C1458" s="22" t="s">
        <v>2513</v>
      </c>
      <c r="D1458" s="22" t="s">
        <v>2514</v>
      </c>
      <c r="E1458" s="22" t="s">
        <v>1145</v>
      </c>
      <c r="F1458" s="22" t="s">
        <v>549</v>
      </c>
      <c r="G1458" s="23">
        <v>2040000</v>
      </c>
      <c r="H1458" s="23">
        <v>0</v>
      </c>
      <c r="I1458" s="23">
        <v>67791090</v>
      </c>
      <c r="J1458" s="23">
        <v>0</v>
      </c>
      <c r="K1458" s="22" t="s">
        <v>1395</v>
      </c>
      <c r="L1458" s="22" t="s">
        <v>1396</v>
      </c>
      <c r="M1458" s="22" t="s">
        <v>1169</v>
      </c>
      <c r="N1458" s="22"/>
      <c r="O1458" s="22"/>
      <c r="P1458" s="22" t="s">
        <v>558</v>
      </c>
      <c r="S1458" s="32" t="s">
        <v>3126</v>
      </c>
      <c r="T1458" s="8">
        <f t="shared" si="34"/>
        <v>7</v>
      </c>
      <c r="U1458">
        <v>642</v>
      </c>
      <c r="W1458" t="s">
        <v>369</v>
      </c>
    </row>
    <row r="1459" spans="1:23" hidden="1" x14ac:dyDescent="0.25">
      <c r="A1459" s="21">
        <v>45486</v>
      </c>
      <c r="B1459" s="21">
        <v>45486</v>
      </c>
      <c r="C1459" s="22" t="s">
        <v>2515</v>
      </c>
      <c r="D1459" s="22" t="s">
        <v>2516</v>
      </c>
      <c r="E1459" s="22" t="s">
        <v>1145</v>
      </c>
      <c r="F1459" s="22" t="s">
        <v>532</v>
      </c>
      <c r="G1459" s="23">
        <v>538000</v>
      </c>
      <c r="H1459" s="23">
        <v>0</v>
      </c>
      <c r="I1459" s="23">
        <v>68329090</v>
      </c>
      <c r="J1459" s="23">
        <v>0</v>
      </c>
      <c r="K1459" s="22" t="s">
        <v>2517</v>
      </c>
      <c r="L1459" s="22" t="s">
        <v>2518</v>
      </c>
      <c r="M1459" s="22" t="s">
        <v>1216</v>
      </c>
      <c r="N1459" s="22"/>
      <c r="O1459" s="22"/>
      <c r="P1459" s="22" t="s">
        <v>891</v>
      </c>
      <c r="S1459" s="32" t="s">
        <v>3126</v>
      </c>
      <c r="T1459" s="8">
        <f t="shared" si="34"/>
        <v>7</v>
      </c>
      <c r="U1459">
        <v>642</v>
      </c>
      <c r="W1459" t="s">
        <v>369</v>
      </c>
    </row>
    <row r="1460" spans="1:23" hidden="1" x14ac:dyDescent="0.25">
      <c r="A1460" s="21">
        <v>45486</v>
      </c>
      <c r="B1460" s="21">
        <v>45486</v>
      </c>
      <c r="C1460" s="22" t="s">
        <v>2519</v>
      </c>
      <c r="D1460" s="22" t="s">
        <v>2520</v>
      </c>
      <c r="E1460" s="22" t="s">
        <v>1145</v>
      </c>
      <c r="F1460" s="22" t="s">
        <v>532</v>
      </c>
      <c r="G1460" s="23">
        <v>500000</v>
      </c>
      <c r="H1460" s="23">
        <v>0</v>
      </c>
      <c r="I1460" s="23">
        <v>68829090</v>
      </c>
      <c r="J1460" s="23">
        <v>0</v>
      </c>
      <c r="K1460" s="22" t="s">
        <v>2195</v>
      </c>
      <c r="L1460" s="22" t="s">
        <v>2196</v>
      </c>
      <c r="M1460" s="22" t="s">
        <v>1216</v>
      </c>
      <c r="N1460" s="22"/>
      <c r="O1460" s="22"/>
      <c r="P1460" s="22" t="s">
        <v>529</v>
      </c>
      <c r="S1460" s="32" t="s">
        <v>3126</v>
      </c>
      <c r="T1460" s="8">
        <f t="shared" si="34"/>
        <v>7</v>
      </c>
      <c r="U1460">
        <v>642</v>
      </c>
      <c r="W1460" t="s">
        <v>369</v>
      </c>
    </row>
    <row r="1461" spans="1:23" hidden="1" x14ac:dyDescent="0.25">
      <c r="A1461" s="21">
        <v>45486</v>
      </c>
      <c r="B1461" s="21">
        <v>45486</v>
      </c>
      <c r="C1461" s="22" t="s">
        <v>2519</v>
      </c>
      <c r="D1461" s="22" t="s">
        <v>2521</v>
      </c>
      <c r="E1461" s="22" t="s">
        <v>1145</v>
      </c>
      <c r="F1461" s="22" t="s">
        <v>532</v>
      </c>
      <c r="G1461" s="23">
        <v>145000</v>
      </c>
      <c r="H1461" s="23">
        <v>0</v>
      </c>
      <c r="I1461" s="23">
        <v>68974090</v>
      </c>
      <c r="J1461" s="23">
        <v>0</v>
      </c>
      <c r="K1461" s="22" t="s">
        <v>2195</v>
      </c>
      <c r="L1461" s="22" t="s">
        <v>2196</v>
      </c>
      <c r="M1461" s="22" t="s">
        <v>1216</v>
      </c>
      <c r="N1461" s="22"/>
      <c r="O1461" s="22"/>
      <c r="P1461" s="22" t="s">
        <v>529</v>
      </c>
      <c r="S1461" s="32" t="s">
        <v>3126</v>
      </c>
      <c r="T1461" s="8">
        <f t="shared" si="34"/>
        <v>7</v>
      </c>
      <c r="U1461">
        <v>642</v>
      </c>
      <c r="W1461" t="s">
        <v>369</v>
      </c>
    </row>
    <row r="1462" spans="1:23" hidden="1" x14ac:dyDescent="0.25">
      <c r="A1462" s="21">
        <v>45486</v>
      </c>
      <c r="B1462" s="21">
        <v>45486</v>
      </c>
      <c r="C1462" s="22" t="s">
        <v>2522</v>
      </c>
      <c r="D1462" s="22" t="s">
        <v>2523</v>
      </c>
      <c r="E1462" s="22" t="s">
        <v>1145</v>
      </c>
      <c r="F1462" s="22" t="s">
        <v>532</v>
      </c>
      <c r="G1462" s="23">
        <v>1350000</v>
      </c>
      <c r="H1462" s="23">
        <v>0</v>
      </c>
      <c r="I1462" s="23">
        <v>70324090</v>
      </c>
      <c r="J1462" s="23">
        <v>0</v>
      </c>
      <c r="K1462" s="22" t="s">
        <v>2517</v>
      </c>
      <c r="L1462" s="22" t="s">
        <v>2518</v>
      </c>
      <c r="M1462" s="22" t="s">
        <v>1216</v>
      </c>
      <c r="N1462" s="22"/>
      <c r="O1462" s="22"/>
      <c r="P1462" s="22" t="s">
        <v>891</v>
      </c>
      <c r="S1462" s="32" t="s">
        <v>3126</v>
      </c>
      <c r="T1462" s="8">
        <f t="shared" si="34"/>
        <v>7</v>
      </c>
      <c r="U1462">
        <v>642</v>
      </c>
      <c r="W1462" t="s">
        <v>369</v>
      </c>
    </row>
    <row r="1463" spans="1:23" hidden="1" x14ac:dyDescent="0.25">
      <c r="A1463" s="21">
        <v>45486</v>
      </c>
      <c r="B1463" s="21">
        <v>45486</v>
      </c>
      <c r="C1463" s="22" t="s">
        <v>2524</v>
      </c>
      <c r="D1463" s="22" t="s">
        <v>1992</v>
      </c>
      <c r="E1463" s="22" t="s">
        <v>1145</v>
      </c>
      <c r="F1463" s="22" t="s">
        <v>532</v>
      </c>
      <c r="G1463" s="23">
        <v>30000</v>
      </c>
      <c r="H1463" s="23">
        <v>0</v>
      </c>
      <c r="I1463" s="23">
        <v>70354090</v>
      </c>
      <c r="J1463" s="23">
        <v>0</v>
      </c>
      <c r="K1463" s="22" t="s">
        <v>2525</v>
      </c>
      <c r="L1463" s="22" t="s">
        <v>2526</v>
      </c>
      <c r="M1463" s="22" t="s">
        <v>1216</v>
      </c>
      <c r="N1463" s="22"/>
      <c r="O1463" s="22"/>
      <c r="P1463" s="22"/>
      <c r="S1463" s="32" t="s">
        <v>3126</v>
      </c>
      <c r="T1463" s="8">
        <f t="shared" si="34"/>
        <v>7</v>
      </c>
      <c r="U1463">
        <v>642</v>
      </c>
      <c r="W1463" t="s">
        <v>369</v>
      </c>
    </row>
    <row r="1464" spans="1:23" hidden="1" x14ac:dyDescent="0.25">
      <c r="A1464" s="21">
        <v>45486</v>
      </c>
      <c r="B1464" s="21">
        <v>45486</v>
      </c>
      <c r="C1464" s="22" t="s">
        <v>2527</v>
      </c>
      <c r="D1464" s="22" t="s">
        <v>2528</v>
      </c>
      <c r="E1464" s="22" t="s">
        <v>1145</v>
      </c>
      <c r="F1464" s="22" t="s">
        <v>521</v>
      </c>
      <c r="G1464" s="23">
        <v>50000</v>
      </c>
      <c r="H1464" s="23">
        <v>0</v>
      </c>
      <c r="I1464" s="23">
        <v>70404090</v>
      </c>
      <c r="J1464" s="23">
        <v>0</v>
      </c>
      <c r="K1464" s="22" t="s">
        <v>682</v>
      </c>
      <c r="L1464" s="22" t="s">
        <v>683</v>
      </c>
      <c r="M1464" s="22" t="s">
        <v>1186</v>
      </c>
      <c r="N1464" s="22"/>
      <c r="O1464" s="22"/>
      <c r="P1464" s="22"/>
      <c r="S1464" s="32" t="s">
        <v>3126</v>
      </c>
      <c r="T1464" s="8">
        <f t="shared" si="34"/>
        <v>7</v>
      </c>
      <c r="U1464">
        <v>642</v>
      </c>
      <c r="W1464" t="s">
        <v>369</v>
      </c>
    </row>
    <row r="1465" spans="1:23" hidden="1" x14ac:dyDescent="0.25">
      <c r="A1465" s="21">
        <v>45486</v>
      </c>
      <c r="B1465" s="21">
        <v>45486</v>
      </c>
      <c r="C1465" s="22" t="s">
        <v>2527</v>
      </c>
      <c r="D1465" s="22" t="s">
        <v>2528</v>
      </c>
      <c r="E1465" s="22" t="s">
        <v>1145</v>
      </c>
      <c r="F1465" s="22" t="s">
        <v>521</v>
      </c>
      <c r="G1465" s="23">
        <v>5000</v>
      </c>
      <c r="H1465" s="23">
        <v>0</v>
      </c>
      <c r="I1465" s="23">
        <v>70409090</v>
      </c>
      <c r="J1465" s="23">
        <v>0</v>
      </c>
      <c r="K1465" s="22" t="s">
        <v>682</v>
      </c>
      <c r="L1465" s="22" t="s">
        <v>683</v>
      </c>
      <c r="M1465" s="22" t="s">
        <v>1186</v>
      </c>
      <c r="N1465" s="22"/>
      <c r="O1465" s="22"/>
      <c r="P1465" s="22"/>
      <c r="S1465" s="32" t="s">
        <v>3126</v>
      </c>
      <c r="T1465" s="8">
        <f t="shared" si="34"/>
        <v>7</v>
      </c>
      <c r="U1465">
        <v>642</v>
      </c>
      <c r="W1465" t="s">
        <v>369</v>
      </c>
    </row>
    <row r="1466" spans="1:23" hidden="1" x14ac:dyDescent="0.25">
      <c r="A1466" s="21">
        <v>45487</v>
      </c>
      <c r="B1466" s="21">
        <v>45487</v>
      </c>
      <c r="C1466" s="22" t="s">
        <v>2529</v>
      </c>
      <c r="D1466" s="22" t="s">
        <v>2530</v>
      </c>
      <c r="E1466" s="22" t="s">
        <v>1145</v>
      </c>
      <c r="F1466" s="22" t="s">
        <v>1204</v>
      </c>
      <c r="G1466" s="23">
        <v>50000</v>
      </c>
      <c r="H1466" s="23">
        <v>0</v>
      </c>
      <c r="I1466" s="23">
        <v>70459090</v>
      </c>
      <c r="J1466" s="23">
        <v>0</v>
      </c>
      <c r="K1466" s="22" t="s">
        <v>1163</v>
      </c>
      <c r="L1466" s="22" t="s">
        <v>1164</v>
      </c>
      <c r="M1466" s="22" t="s">
        <v>1186</v>
      </c>
      <c r="N1466" s="22"/>
      <c r="O1466" s="22"/>
      <c r="P1466" s="22" t="s">
        <v>529</v>
      </c>
      <c r="S1466" s="32" t="s">
        <v>3126</v>
      </c>
      <c r="T1466" s="8">
        <f t="shared" si="34"/>
        <v>7</v>
      </c>
      <c r="U1466">
        <v>642</v>
      </c>
      <c r="W1466" t="s">
        <v>369</v>
      </c>
    </row>
    <row r="1467" spans="1:23" hidden="1" x14ac:dyDescent="0.25">
      <c r="A1467" s="21">
        <v>45487</v>
      </c>
      <c r="B1467" s="21">
        <v>45487</v>
      </c>
      <c r="C1467" s="22" t="s">
        <v>2531</v>
      </c>
      <c r="D1467" s="22" t="s">
        <v>2532</v>
      </c>
      <c r="E1467" s="22" t="s">
        <v>1145</v>
      </c>
      <c r="F1467" s="22" t="s">
        <v>1204</v>
      </c>
      <c r="G1467" s="23">
        <v>50000</v>
      </c>
      <c r="H1467" s="23">
        <v>0</v>
      </c>
      <c r="I1467" s="23">
        <v>70509090</v>
      </c>
      <c r="J1467" s="23">
        <v>0</v>
      </c>
      <c r="K1467" s="22" t="s">
        <v>1163</v>
      </c>
      <c r="L1467" s="22" t="s">
        <v>1164</v>
      </c>
      <c r="M1467" s="22" t="s">
        <v>1186</v>
      </c>
      <c r="N1467" s="22"/>
      <c r="O1467" s="22"/>
      <c r="P1467" s="22" t="s">
        <v>529</v>
      </c>
      <c r="S1467" s="32" t="s">
        <v>3126</v>
      </c>
      <c r="T1467" s="8">
        <f t="shared" si="34"/>
        <v>7</v>
      </c>
      <c r="U1467">
        <v>642</v>
      </c>
      <c r="W1467" t="s">
        <v>369</v>
      </c>
    </row>
    <row r="1468" spans="1:23" hidden="1" x14ac:dyDescent="0.25">
      <c r="A1468" s="21">
        <v>45487</v>
      </c>
      <c r="B1468" s="21">
        <v>45487</v>
      </c>
      <c r="C1468" s="22" t="s">
        <v>2533</v>
      </c>
      <c r="D1468" s="22" t="s">
        <v>2534</v>
      </c>
      <c r="E1468" s="22" t="s">
        <v>1145</v>
      </c>
      <c r="F1468" s="22" t="s">
        <v>1204</v>
      </c>
      <c r="G1468" s="23">
        <v>50000</v>
      </c>
      <c r="H1468" s="23">
        <v>0</v>
      </c>
      <c r="I1468" s="23">
        <v>70559090</v>
      </c>
      <c r="J1468" s="23">
        <v>0</v>
      </c>
      <c r="K1468" s="22" t="s">
        <v>1163</v>
      </c>
      <c r="L1468" s="22" t="s">
        <v>1164</v>
      </c>
      <c r="M1468" s="22" t="s">
        <v>1186</v>
      </c>
      <c r="N1468" s="22"/>
      <c r="O1468" s="22"/>
      <c r="P1468" s="22" t="s">
        <v>529</v>
      </c>
      <c r="S1468" s="32" t="s">
        <v>3126</v>
      </c>
      <c r="T1468" s="8">
        <f t="shared" si="34"/>
        <v>7</v>
      </c>
      <c r="U1468">
        <v>642</v>
      </c>
      <c r="W1468" t="s">
        <v>369</v>
      </c>
    </row>
    <row r="1469" spans="1:23" hidden="1" x14ac:dyDescent="0.25">
      <c r="A1469" s="21">
        <v>45488</v>
      </c>
      <c r="B1469" s="21">
        <v>45488</v>
      </c>
      <c r="C1469" s="22" t="s">
        <v>2535</v>
      </c>
      <c r="D1469" s="22" t="s">
        <v>2536</v>
      </c>
      <c r="E1469" s="22" t="s">
        <v>1145</v>
      </c>
      <c r="F1469" s="22" t="s">
        <v>549</v>
      </c>
      <c r="G1469" s="23">
        <v>5584000</v>
      </c>
      <c r="H1469" s="23">
        <v>0</v>
      </c>
      <c r="I1469" s="23">
        <v>76143090</v>
      </c>
      <c r="J1469" s="23">
        <v>0</v>
      </c>
      <c r="K1469" s="22" t="s">
        <v>2537</v>
      </c>
      <c r="L1469" s="22" t="s">
        <v>2538</v>
      </c>
      <c r="M1469" s="22" t="s">
        <v>2486</v>
      </c>
      <c r="N1469" s="22"/>
      <c r="O1469" s="22"/>
      <c r="P1469" s="22" t="s">
        <v>529</v>
      </c>
      <c r="S1469" s="32" t="s">
        <v>3140</v>
      </c>
      <c r="T1469" s="8">
        <f t="shared" si="34"/>
        <v>7</v>
      </c>
      <c r="U1469">
        <v>642</v>
      </c>
      <c r="W1469" t="s">
        <v>369</v>
      </c>
    </row>
    <row r="1470" spans="1:23" hidden="1" x14ac:dyDescent="0.25">
      <c r="A1470" s="21">
        <v>45488</v>
      </c>
      <c r="B1470" s="21">
        <v>45488</v>
      </c>
      <c r="C1470" s="22" t="s">
        <v>2539</v>
      </c>
      <c r="D1470" s="22" t="s">
        <v>2540</v>
      </c>
      <c r="E1470" s="22" t="s">
        <v>1145</v>
      </c>
      <c r="F1470" s="22" t="s">
        <v>549</v>
      </c>
      <c r="G1470" s="23">
        <v>740740</v>
      </c>
      <c r="H1470" s="23">
        <v>0</v>
      </c>
      <c r="I1470" s="23">
        <v>76883830</v>
      </c>
      <c r="J1470" s="23">
        <v>0</v>
      </c>
      <c r="K1470" s="22" t="s">
        <v>2541</v>
      </c>
      <c r="L1470" s="22" t="s">
        <v>2542</v>
      </c>
      <c r="M1470" s="22" t="s">
        <v>2316</v>
      </c>
      <c r="N1470" s="22"/>
      <c r="O1470" s="22"/>
      <c r="P1470" s="22" t="s">
        <v>529</v>
      </c>
      <c r="S1470" s="32" t="s">
        <v>3140</v>
      </c>
      <c r="T1470" s="8">
        <f t="shared" si="34"/>
        <v>7</v>
      </c>
      <c r="U1470">
        <v>642</v>
      </c>
      <c r="W1470" t="s">
        <v>369</v>
      </c>
    </row>
    <row r="1471" spans="1:23" hidden="1" x14ac:dyDescent="0.25">
      <c r="A1471" s="21">
        <v>45488</v>
      </c>
      <c r="B1471" s="21">
        <v>45488</v>
      </c>
      <c r="C1471" s="22" t="s">
        <v>2543</v>
      </c>
      <c r="D1471" s="22" t="s">
        <v>2544</v>
      </c>
      <c r="E1471" s="22" t="s">
        <v>1145</v>
      </c>
      <c r="F1471" s="22" t="s">
        <v>748</v>
      </c>
      <c r="G1471" s="23">
        <v>948305</v>
      </c>
      <c r="H1471" s="23">
        <v>0</v>
      </c>
      <c r="I1471" s="23">
        <v>77832135</v>
      </c>
      <c r="J1471" s="23">
        <v>0</v>
      </c>
      <c r="K1471" s="22" t="s">
        <v>2347</v>
      </c>
      <c r="L1471" s="22" t="s">
        <v>2348</v>
      </c>
      <c r="M1471" s="22" t="s">
        <v>1266</v>
      </c>
      <c r="N1471" s="22"/>
      <c r="O1471" s="22"/>
      <c r="P1471" s="22" t="s">
        <v>529</v>
      </c>
      <c r="S1471" s="32" t="s">
        <v>3140</v>
      </c>
      <c r="T1471" s="8">
        <f t="shared" si="34"/>
        <v>7</v>
      </c>
      <c r="U1471">
        <v>642</v>
      </c>
      <c r="W1471" t="s">
        <v>369</v>
      </c>
    </row>
    <row r="1472" spans="1:23" hidden="1" x14ac:dyDescent="0.25">
      <c r="A1472" s="21">
        <v>45488</v>
      </c>
      <c r="B1472" s="21">
        <v>45488</v>
      </c>
      <c r="C1472" s="22" t="s">
        <v>2545</v>
      </c>
      <c r="D1472" s="22" t="s">
        <v>2546</v>
      </c>
      <c r="E1472" s="22" t="s">
        <v>1145</v>
      </c>
      <c r="F1472" s="22" t="s">
        <v>549</v>
      </c>
      <c r="G1472" s="23">
        <v>463416</v>
      </c>
      <c r="H1472" s="23">
        <v>0</v>
      </c>
      <c r="I1472" s="23">
        <v>78295551</v>
      </c>
      <c r="J1472" s="23">
        <v>0</v>
      </c>
      <c r="K1472" s="22" t="s">
        <v>2351</v>
      </c>
      <c r="L1472" s="22" t="s">
        <v>2352</v>
      </c>
      <c r="M1472" s="22" t="s">
        <v>1243</v>
      </c>
      <c r="N1472" s="22"/>
      <c r="O1472" s="22"/>
      <c r="P1472" s="22"/>
      <c r="S1472" s="32" t="s">
        <v>3142</v>
      </c>
      <c r="T1472" s="8">
        <f t="shared" si="34"/>
        <v>7</v>
      </c>
      <c r="U1472">
        <v>642</v>
      </c>
      <c r="W1472" t="s">
        <v>369</v>
      </c>
    </row>
    <row r="1473" spans="1:23" hidden="1" x14ac:dyDescent="0.25">
      <c r="A1473" s="21">
        <v>45488</v>
      </c>
      <c r="B1473" s="21">
        <v>45488</v>
      </c>
      <c r="C1473" s="22" t="s">
        <v>2547</v>
      </c>
      <c r="D1473" s="22" t="s">
        <v>2548</v>
      </c>
      <c r="E1473" s="22" t="s">
        <v>1145</v>
      </c>
      <c r="F1473" s="22" t="s">
        <v>1146</v>
      </c>
      <c r="G1473" s="23">
        <v>500000</v>
      </c>
      <c r="H1473" s="23">
        <v>0</v>
      </c>
      <c r="I1473" s="23">
        <v>78795551</v>
      </c>
      <c r="J1473" s="23">
        <v>0</v>
      </c>
      <c r="K1473" s="22" t="s">
        <v>2549</v>
      </c>
      <c r="L1473" s="22" t="s">
        <v>2550</v>
      </c>
      <c r="M1473" s="22" t="s">
        <v>1149</v>
      </c>
      <c r="N1473" s="22"/>
      <c r="O1473" s="22"/>
      <c r="P1473" s="22" t="s">
        <v>891</v>
      </c>
      <c r="S1473" s="32" t="s">
        <v>3136</v>
      </c>
      <c r="T1473" s="8">
        <f t="shared" si="34"/>
        <v>7</v>
      </c>
      <c r="U1473">
        <v>642</v>
      </c>
      <c r="W1473" t="s">
        <v>369</v>
      </c>
    </row>
    <row r="1474" spans="1:23" hidden="1" x14ac:dyDescent="0.25">
      <c r="A1474" s="21">
        <v>45489</v>
      </c>
      <c r="B1474" s="21">
        <v>45489</v>
      </c>
      <c r="C1474" s="22" t="s">
        <v>2551</v>
      </c>
      <c r="D1474" s="22" t="s">
        <v>2552</v>
      </c>
      <c r="E1474" s="22" t="s">
        <v>1145</v>
      </c>
      <c r="F1474" s="22" t="s">
        <v>549</v>
      </c>
      <c r="G1474" s="23">
        <v>883000</v>
      </c>
      <c r="H1474" s="23">
        <v>0</v>
      </c>
      <c r="I1474" s="23">
        <v>79678551</v>
      </c>
      <c r="J1474" s="23">
        <v>0</v>
      </c>
      <c r="K1474" s="22" t="s">
        <v>2553</v>
      </c>
      <c r="L1474" s="22" t="s">
        <v>2554</v>
      </c>
      <c r="M1474" s="22" t="s">
        <v>2316</v>
      </c>
      <c r="N1474" s="22"/>
      <c r="O1474" s="22"/>
      <c r="P1474" s="22" t="s">
        <v>529</v>
      </c>
      <c r="S1474" s="32" t="s">
        <v>3140</v>
      </c>
      <c r="T1474" s="8">
        <f t="shared" si="34"/>
        <v>7</v>
      </c>
      <c r="U1474">
        <v>642</v>
      </c>
      <c r="W1474" t="s">
        <v>369</v>
      </c>
    </row>
    <row r="1475" spans="1:23" hidden="1" x14ac:dyDescent="0.25">
      <c r="A1475" s="21">
        <v>45489</v>
      </c>
      <c r="B1475" s="21">
        <v>45489</v>
      </c>
      <c r="C1475" s="22" t="s">
        <v>2555</v>
      </c>
      <c r="D1475" s="22" t="s">
        <v>2556</v>
      </c>
      <c r="E1475" s="22" t="s">
        <v>1145</v>
      </c>
      <c r="F1475" s="22" t="s">
        <v>635</v>
      </c>
      <c r="G1475" s="23">
        <v>56000</v>
      </c>
      <c r="H1475" s="23">
        <v>0</v>
      </c>
      <c r="I1475" s="23">
        <v>79734551</v>
      </c>
      <c r="J1475" s="23">
        <v>0</v>
      </c>
      <c r="K1475" s="22"/>
      <c r="L1475" s="22"/>
      <c r="M1475" s="22" t="s">
        <v>2486</v>
      </c>
      <c r="N1475" s="22"/>
      <c r="O1475" s="22"/>
      <c r="P1475" s="22" t="s">
        <v>1337</v>
      </c>
      <c r="S1475" s="32" t="s">
        <v>3140</v>
      </c>
      <c r="T1475" s="8">
        <f t="shared" si="34"/>
        <v>7</v>
      </c>
      <c r="U1475">
        <v>642</v>
      </c>
      <c r="W1475" t="s">
        <v>369</v>
      </c>
    </row>
    <row r="1476" spans="1:23" hidden="1" x14ac:dyDescent="0.25">
      <c r="A1476" s="21">
        <v>45490</v>
      </c>
      <c r="B1476" s="21">
        <v>45490</v>
      </c>
      <c r="C1476" s="22" t="s">
        <v>2557</v>
      </c>
      <c r="D1476" s="22" t="s">
        <v>2558</v>
      </c>
      <c r="E1476" s="22" t="s">
        <v>1145</v>
      </c>
      <c r="F1476" s="22" t="s">
        <v>1414</v>
      </c>
      <c r="G1476" s="23">
        <v>110000</v>
      </c>
      <c r="H1476" s="23">
        <v>0</v>
      </c>
      <c r="I1476" s="23">
        <v>79844551</v>
      </c>
      <c r="J1476" s="23">
        <v>0</v>
      </c>
      <c r="K1476" s="22" t="s">
        <v>1415</v>
      </c>
      <c r="L1476" s="22" t="s">
        <v>1416</v>
      </c>
      <c r="M1476" s="22" t="s">
        <v>1186</v>
      </c>
      <c r="N1476" s="22"/>
      <c r="O1476" s="22"/>
      <c r="P1476" s="22" t="s">
        <v>809</v>
      </c>
      <c r="S1476" s="32" t="s">
        <v>3126</v>
      </c>
      <c r="T1476" s="8">
        <f t="shared" si="34"/>
        <v>7</v>
      </c>
      <c r="U1476">
        <v>642</v>
      </c>
      <c r="W1476" t="s">
        <v>369</v>
      </c>
    </row>
    <row r="1477" spans="1:23" hidden="1" x14ac:dyDescent="0.25">
      <c r="A1477" s="21">
        <v>45491</v>
      </c>
      <c r="B1477" s="21">
        <v>45491</v>
      </c>
      <c r="C1477" s="22" t="s">
        <v>2559</v>
      </c>
      <c r="D1477" s="22" t="s">
        <v>2475</v>
      </c>
      <c r="E1477" s="22" t="s">
        <v>1145</v>
      </c>
      <c r="F1477" s="22" t="s">
        <v>549</v>
      </c>
      <c r="G1477" s="23">
        <v>86000</v>
      </c>
      <c r="H1477" s="23">
        <v>0</v>
      </c>
      <c r="I1477" s="23">
        <v>79930551</v>
      </c>
      <c r="J1477" s="23">
        <v>0</v>
      </c>
      <c r="K1477" s="22" t="s">
        <v>1428</v>
      </c>
      <c r="L1477" s="22" t="s">
        <v>1429</v>
      </c>
      <c r="M1477" s="22" t="s">
        <v>1243</v>
      </c>
      <c r="N1477" s="22"/>
      <c r="O1477" s="22"/>
      <c r="P1477" s="22" t="s">
        <v>1337</v>
      </c>
      <c r="S1477" s="32" t="s">
        <v>3142</v>
      </c>
      <c r="T1477" s="8">
        <f t="shared" ref="T1477:T1540" si="35">+MONTH(A1477)</f>
        <v>7</v>
      </c>
      <c r="U1477">
        <v>642</v>
      </c>
      <c r="W1477" t="s">
        <v>369</v>
      </c>
    </row>
    <row r="1478" spans="1:23" hidden="1" x14ac:dyDescent="0.25">
      <c r="A1478" s="21">
        <v>45491</v>
      </c>
      <c r="B1478" s="21">
        <v>45491</v>
      </c>
      <c r="C1478" s="22" t="s">
        <v>2559</v>
      </c>
      <c r="D1478" s="22" t="s">
        <v>2560</v>
      </c>
      <c r="E1478" s="22" t="s">
        <v>1145</v>
      </c>
      <c r="F1478" s="22" t="s">
        <v>549</v>
      </c>
      <c r="G1478" s="23">
        <v>372000</v>
      </c>
      <c r="H1478" s="23">
        <v>0</v>
      </c>
      <c r="I1478" s="23">
        <v>80302551</v>
      </c>
      <c r="J1478" s="23">
        <v>0</v>
      </c>
      <c r="K1478" s="22" t="s">
        <v>1428</v>
      </c>
      <c r="L1478" s="22" t="s">
        <v>1429</v>
      </c>
      <c r="M1478" s="22" t="s">
        <v>1243</v>
      </c>
      <c r="N1478" s="22"/>
      <c r="O1478" s="22"/>
      <c r="P1478" s="22" t="s">
        <v>1337</v>
      </c>
      <c r="S1478" s="32" t="s">
        <v>3142</v>
      </c>
      <c r="T1478" s="8">
        <f t="shared" si="35"/>
        <v>7</v>
      </c>
      <c r="U1478">
        <v>642</v>
      </c>
      <c r="W1478" t="s">
        <v>369</v>
      </c>
    </row>
    <row r="1479" spans="1:23" hidden="1" x14ac:dyDescent="0.25">
      <c r="A1479" s="21">
        <v>45491</v>
      </c>
      <c r="B1479" s="21">
        <v>45491</v>
      </c>
      <c r="C1479" s="22" t="s">
        <v>2559</v>
      </c>
      <c r="D1479" s="22" t="s">
        <v>2561</v>
      </c>
      <c r="E1479" s="22" t="s">
        <v>1145</v>
      </c>
      <c r="F1479" s="22" t="s">
        <v>549</v>
      </c>
      <c r="G1479" s="23">
        <v>945000</v>
      </c>
      <c r="H1479" s="23">
        <v>0</v>
      </c>
      <c r="I1479" s="23">
        <v>81247551</v>
      </c>
      <c r="J1479" s="23">
        <v>0</v>
      </c>
      <c r="K1479" s="22" t="s">
        <v>1428</v>
      </c>
      <c r="L1479" s="22" t="s">
        <v>1429</v>
      </c>
      <c r="M1479" s="22" t="s">
        <v>1243</v>
      </c>
      <c r="N1479" s="22"/>
      <c r="O1479" s="22"/>
      <c r="P1479" s="22" t="s">
        <v>1337</v>
      </c>
      <c r="S1479" s="32" t="s">
        <v>3142</v>
      </c>
      <c r="T1479" s="8">
        <f t="shared" si="35"/>
        <v>7</v>
      </c>
      <c r="U1479">
        <v>642</v>
      </c>
      <c r="W1479" t="s">
        <v>369</v>
      </c>
    </row>
    <row r="1480" spans="1:23" hidden="1" x14ac:dyDescent="0.25">
      <c r="A1480" s="21">
        <v>45491</v>
      </c>
      <c r="B1480" s="21">
        <v>45491</v>
      </c>
      <c r="C1480" s="22" t="s">
        <v>2559</v>
      </c>
      <c r="D1480" s="22" t="s">
        <v>2562</v>
      </c>
      <c r="E1480" s="22" t="s">
        <v>1145</v>
      </c>
      <c r="F1480" s="22" t="s">
        <v>549</v>
      </c>
      <c r="G1480" s="23">
        <v>11000</v>
      </c>
      <c r="H1480" s="23">
        <v>0</v>
      </c>
      <c r="I1480" s="23">
        <v>81258551</v>
      </c>
      <c r="J1480" s="23">
        <v>0</v>
      </c>
      <c r="K1480" s="22" t="s">
        <v>1428</v>
      </c>
      <c r="L1480" s="22" t="s">
        <v>1429</v>
      </c>
      <c r="M1480" s="22" t="s">
        <v>1243</v>
      </c>
      <c r="N1480" s="22"/>
      <c r="O1480" s="22"/>
      <c r="P1480" s="22" t="s">
        <v>1337</v>
      </c>
      <c r="S1480" s="32" t="s">
        <v>3142</v>
      </c>
      <c r="T1480" s="8">
        <f t="shared" si="35"/>
        <v>7</v>
      </c>
      <c r="U1480">
        <v>642</v>
      </c>
      <c r="W1480" t="s">
        <v>369</v>
      </c>
    </row>
    <row r="1481" spans="1:23" hidden="1" x14ac:dyDescent="0.25">
      <c r="A1481" s="21">
        <v>45491</v>
      </c>
      <c r="B1481" s="21">
        <v>45491</v>
      </c>
      <c r="C1481" s="22" t="s">
        <v>2559</v>
      </c>
      <c r="D1481" s="22" t="s">
        <v>2563</v>
      </c>
      <c r="E1481" s="22" t="s">
        <v>1145</v>
      </c>
      <c r="F1481" s="22" t="s">
        <v>549</v>
      </c>
      <c r="G1481" s="23">
        <v>208000</v>
      </c>
      <c r="H1481" s="23">
        <v>0</v>
      </c>
      <c r="I1481" s="23">
        <v>81466551</v>
      </c>
      <c r="J1481" s="23">
        <v>0</v>
      </c>
      <c r="K1481" s="22" t="s">
        <v>1428</v>
      </c>
      <c r="L1481" s="22" t="s">
        <v>1429</v>
      </c>
      <c r="M1481" s="22" t="s">
        <v>1243</v>
      </c>
      <c r="N1481" s="22"/>
      <c r="O1481" s="22"/>
      <c r="P1481" s="22" t="s">
        <v>1337</v>
      </c>
      <c r="S1481" s="32" t="s">
        <v>3142</v>
      </c>
      <c r="T1481" s="8">
        <f t="shared" si="35"/>
        <v>7</v>
      </c>
      <c r="U1481">
        <v>642</v>
      </c>
      <c r="W1481" t="s">
        <v>369</v>
      </c>
    </row>
    <row r="1482" spans="1:23" hidden="1" x14ac:dyDescent="0.25">
      <c r="A1482" s="21">
        <v>45491</v>
      </c>
      <c r="B1482" s="21">
        <v>45491</v>
      </c>
      <c r="C1482" s="22" t="s">
        <v>2559</v>
      </c>
      <c r="D1482" s="22" t="s">
        <v>2564</v>
      </c>
      <c r="E1482" s="22" t="s">
        <v>1145</v>
      </c>
      <c r="F1482" s="22" t="s">
        <v>549</v>
      </c>
      <c r="G1482" s="23">
        <v>350000</v>
      </c>
      <c r="H1482" s="23">
        <v>0</v>
      </c>
      <c r="I1482" s="23">
        <v>81816551</v>
      </c>
      <c r="J1482" s="23">
        <v>0</v>
      </c>
      <c r="K1482" s="22" t="s">
        <v>1428</v>
      </c>
      <c r="L1482" s="22" t="s">
        <v>1429</v>
      </c>
      <c r="M1482" s="22" t="s">
        <v>1243</v>
      </c>
      <c r="N1482" s="22"/>
      <c r="O1482" s="22"/>
      <c r="P1482" s="22" t="s">
        <v>1337</v>
      </c>
      <c r="S1482" s="32" t="s">
        <v>3142</v>
      </c>
      <c r="T1482" s="8">
        <f t="shared" si="35"/>
        <v>7</v>
      </c>
      <c r="U1482">
        <v>642</v>
      </c>
      <c r="W1482" t="s">
        <v>369</v>
      </c>
    </row>
    <row r="1483" spans="1:23" hidden="1" x14ac:dyDescent="0.25">
      <c r="A1483" s="21">
        <v>45491</v>
      </c>
      <c r="B1483" s="21">
        <v>45491</v>
      </c>
      <c r="C1483" s="22" t="s">
        <v>2565</v>
      </c>
      <c r="D1483" s="22" t="s">
        <v>2566</v>
      </c>
      <c r="E1483" s="22" t="s">
        <v>1145</v>
      </c>
      <c r="F1483" s="22" t="s">
        <v>748</v>
      </c>
      <c r="G1483" s="23">
        <v>454545</v>
      </c>
      <c r="H1483" s="23">
        <v>0</v>
      </c>
      <c r="I1483" s="23">
        <v>82271096</v>
      </c>
      <c r="J1483" s="23">
        <v>0</v>
      </c>
      <c r="K1483" s="22" t="s">
        <v>2567</v>
      </c>
      <c r="L1483" s="22" t="s">
        <v>2568</v>
      </c>
      <c r="M1483" s="22" t="s">
        <v>1243</v>
      </c>
      <c r="N1483" s="22"/>
      <c r="O1483" s="22"/>
      <c r="P1483" s="22" t="s">
        <v>529</v>
      </c>
      <c r="S1483" s="32" t="s">
        <v>3142</v>
      </c>
      <c r="T1483" s="8">
        <f t="shared" si="35"/>
        <v>7</v>
      </c>
      <c r="U1483">
        <v>642</v>
      </c>
      <c r="W1483" t="s">
        <v>369</v>
      </c>
    </row>
    <row r="1484" spans="1:23" hidden="1" x14ac:dyDescent="0.25">
      <c r="A1484" s="21">
        <v>45491</v>
      </c>
      <c r="B1484" s="21">
        <v>45491</v>
      </c>
      <c r="C1484" s="22" t="s">
        <v>2569</v>
      </c>
      <c r="D1484" s="22" t="s">
        <v>2570</v>
      </c>
      <c r="E1484" s="22" t="s">
        <v>1145</v>
      </c>
      <c r="F1484" s="22" t="s">
        <v>1414</v>
      </c>
      <c r="G1484" s="23">
        <v>55000</v>
      </c>
      <c r="H1484" s="23">
        <v>0</v>
      </c>
      <c r="I1484" s="23">
        <v>82326096</v>
      </c>
      <c r="J1484" s="23">
        <v>0</v>
      </c>
      <c r="K1484" s="22" t="s">
        <v>1415</v>
      </c>
      <c r="L1484" s="22" t="s">
        <v>1416</v>
      </c>
      <c r="M1484" s="22" t="s">
        <v>1186</v>
      </c>
      <c r="N1484" s="22"/>
      <c r="O1484" s="22"/>
      <c r="P1484" s="22" t="s">
        <v>809</v>
      </c>
      <c r="S1484" s="32" t="s">
        <v>3126</v>
      </c>
      <c r="T1484" s="8">
        <f t="shared" si="35"/>
        <v>7</v>
      </c>
      <c r="U1484">
        <v>642</v>
      </c>
      <c r="W1484" t="s">
        <v>369</v>
      </c>
    </row>
    <row r="1485" spans="1:23" hidden="1" x14ac:dyDescent="0.25">
      <c r="A1485" s="21">
        <v>45492</v>
      </c>
      <c r="B1485" s="21">
        <v>45492</v>
      </c>
      <c r="C1485" s="22" t="s">
        <v>2571</v>
      </c>
      <c r="D1485" s="22" t="s">
        <v>2272</v>
      </c>
      <c r="E1485" s="22" t="s">
        <v>1145</v>
      </c>
      <c r="F1485" s="22" t="s">
        <v>635</v>
      </c>
      <c r="G1485" s="23">
        <v>4044500</v>
      </c>
      <c r="H1485" s="23">
        <v>0</v>
      </c>
      <c r="I1485" s="23">
        <v>86370596</v>
      </c>
      <c r="J1485" s="23">
        <v>0</v>
      </c>
      <c r="K1485" s="22"/>
      <c r="L1485" s="22"/>
      <c r="M1485" s="22" t="s">
        <v>1216</v>
      </c>
      <c r="N1485" s="22"/>
      <c r="O1485" s="22"/>
      <c r="P1485" s="22" t="s">
        <v>1176</v>
      </c>
      <c r="S1485" s="32" t="s">
        <v>3126</v>
      </c>
      <c r="T1485" s="8">
        <f t="shared" si="35"/>
        <v>7</v>
      </c>
      <c r="U1485">
        <v>642</v>
      </c>
      <c r="W1485" t="s">
        <v>369</v>
      </c>
    </row>
    <row r="1486" spans="1:23" hidden="1" x14ac:dyDescent="0.25">
      <c r="A1486" s="21">
        <v>45492</v>
      </c>
      <c r="B1486" s="21">
        <v>45492</v>
      </c>
      <c r="C1486" s="22" t="s">
        <v>2572</v>
      </c>
      <c r="D1486" s="22" t="s">
        <v>2573</v>
      </c>
      <c r="E1486" s="22" t="s">
        <v>1145</v>
      </c>
      <c r="F1486" s="22" t="s">
        <v>532</v>
      </c>
      <c r="G1486" s="23">
        <v>300000</v>
      </c>
      <c r="H1486" s="23">
        <v>0</v>
      </c>
      <c r="I1486" s="23">
        <v>86670596</v>
      </c>
      <c r="J1486" s="23">
        <v>0</v>
      </c>
      <c r="K1486" s="22" t="s">
        <v>704</v>
      </c>
      <c r="L1486" s="22" t="s">
        <v>705</v>
      </c>
      <c r="M1486" s="22" t="s">
        <v>535</v>
      </c>
      <c r="N1486" s="22"/>
      <c r="O1486" s="22"/>
      <c r="P1486" s="22" t="s">
        <v>815</v>
      </c>
      <c r="S1486" s="32" t="s">
        <v>3121</v>
      </c>
      <c r="T1486" s="8">
        <f t="shared" si="35"/>
        <v>7</v>
      </c>
      <c r="U1486">
        <v>642</v>
      </c>
      <c r="W1486" t="s">
        <v>369</v>
      </c>
    </row>
    <row r="1487" spans="1:23" hidden="1" x14ac:dyDescent="0.25">
      <c r="A1487" s="21">
        <v>45492</v>
      </c>
      <c r="B1487" s="21">
        <v>45492</v>
      </c>
      <c r="C1487" s="22" t="s">
        <v>2574</v>
      </c>
      <c r="D1487" s="22" t="s">
        <v>2575</v>
      </c>
      <c r="E1487" s="22" t="s">
        <v>1145</v>
      </c>
      <c r="F1487" s="22" t="s">
        <v>532</v>
      </c>
      <c r="G1487" s="23">
        <v>437000</v>
      </c>
      <c r="H1487" s="23">
        <v>0</v>
      </c>
      <c r="I1487" s="23">
        <v>87107596</v>
      </c>
      <c r="J1487" s="23">
        <v>0</v>
      </c>
      <c r="K1487" s="22" t="s">
        <v>2576</v>
      </c>
      <c r="L1487" s="22" t="s">
        <v>30</v>
      </c>
      <c r="M1487" s="22" t="s">
        <v>1266</v>
      </c>
      <c r="N1487" s="22"/>
      <c r="O1487" s="22"/>
      <c r="P1487" s="22" t="s">
        <v>891</v>
      </c>
      <c r="S1487" s="32" t="s">
        <v>3140</v>
      </c>
      <c r="T1487" s="8">
        <f t="shared" si="35"/>
        <v>7</v>
      </c>
      <c r="U1487">
        <v>642</v>
      </c>
      <c r="W1487" t="s">
        <v>369</v>
      </c>
    </row>
    <row r="1488" spans="1:23" hidden="1" x14ac:dyDescent="0.25">
      <c r="A1488" s="21">
        <v>45492</v>
      </c>
      <c r="B1488" s="21">
        <v>45492</v>
      </c>
      <c r="C1488" s="22" t="s">
        <v>2577</v>
      </c>
      <c r="D1488" s="22" t="s">
        <v>2578</v>
      </c>
      <c r="E1488" s="22" t="s">
        <v>1145</v>
      </c>
      <c r="F1488" s="22" t="s">
        <v>532</v>
      </c>
      <c r="G1488" s="23">
        <v>330000</v>
      </c>
      <c r="H1488" s="23">
        <v>0</v>
      </c>
      <c r="I1488" s="23">
        <v>87437596</v>
      </c>
      <c r="J1488" s="23">
        <v>0</v>
      </c>
      <c r="K1488" s="22" t="s">
        <v>2525</v>
      </c>
      <c r="L1488" s="22" t="s">
        <v>2526</v>
      </c>
      <c r="M1488" s="22" t="s">
        <v>552</v>
      </c>
      <c r="N1488" s="22" t="s">
        <v>2579</v>
      </c>
      <c r="O1488" s="22" t="s">
        <v>2580</v>
      </c>
      <c r="P1488" s="22" t="s">
        <v>529</v>
      </c>
      <c r="S1488" s="32" t="s">
        <v>3119</v>
      </c>
      <c r="T1488" s="8">
        <f t="shared" si="35"/>
        <v>7</v>
      </c>
      <c r="U1488">
        <v>642</v>
      </c>
      <c r="W1488" t="s">
        <v>369</v>
      </c>
    </row>
    <row r="1489" spans="1:23" hidden="1" x14ac:dyDescent="0.25">
      <c r="A1489" s="21">
        <v>45492</v>
      </c>
      <c r="B1489" s="21">
        <v>45492</v>
      </c>
      <c r="C1489" s="22" t="s">
        <v>2581</v>
      </c>
      <c r="D1489" s="22" t="s">
        <v>2582</v>
      </c>
      <c r="E1489" s="22" t="s">
        <v>1145</v>
      </c>
      <c r="F1489" s="22" t="s">
        <v>532</v>
      </c>
      <c r="G1489" s="23">
        <v>420000</v>
      </c>
      <c r="H1489" s="23">
        <v>0</v>
      </c>
      <c r="I1489" s="23">
        <v>87857596</v>
      </c>
      <c r="J1489" s="23">
        <v>0</v>
      </c>
      <c r="K1489" s="22" t="s">
        <v>2525</v>
      </c>
      <c r="L1489" s="22" t="s">
        <v>2526</v>
      </c>
      <c r="M1489" s="22" t="s">
        <v>814</v>
      </c>
      <c r="N1489" s="22" t="s">
        <v>2579</v>
      </c>
      <c r="O1489" s="22" t="s">
        <v>2580</v>
      </c>
      <c r="P1489" s="22" t="s">
        <v>529</v>
      </c>
      <c r="S1489" s="32" t="s">
        <v>3121</v>
      </c>
      <c r="T1489" s="8">
        <f t="shared" si="35"/>
        <v>7</v>
      </c>
      <c r="U1489">
        <v>642</v>
      </c>
      <c r="W1489" t="s">
        <v>369</v>
      </c>
    </row>
    <row r="1490" spans="1:23" hidden="1" x14ac:dyDescent="0.25">
      <c r="A1490" s="21">
        <v>45492</v>
      </c>
      <c r="B1490" s="21">
        <v>45492</v>
      </c>
      <c r="C1490" s="22" t="s">
        <v>2583</v>
      </c>
      <c r="D1490" s="22" t="s">
        <v>2584</v>
      </c>
      <c r="E1490" s="22" t="s">
        <v>1145</v>
      </c>
      <c r="F1490" s="22" t="s">
        <v>532</v>
      </c>
      <c r="G1490" s="23">
        <v>570000</v>
      </c>
      <c r="H1490" s="23">
        <v>0</v>
      </c>
      <c r="I1490" s="23">
        <v>88427596</v>
      </c>
      <c r="J1490" s="23">
        <v>0</v>
      </c>
      <c r="K1490" s="22" t="s">
        <v>1548</v>
      </c>
      <c r="L1490" s="22" t="s">
        <v>1549</v>
      </c>
      <c r="M1490" s="22" t="s">
        <v>1216</v>
      </c>
      <c r="N1490" s="22"/>
      <c r="O1490" s="22"/>
      <c r="P1490" s="22" t="s">
        <v>529</v>
      </c>
      <c r="S1490" s="32" t="s">
        <v>3126</v>
      </c>
      <c r="T1490" s="8">
        <f t="shared" si="35"/>
        <v>7</v>
      </c>
      <c r="U1490">
        <v>642</v>
      </c>
      <c r="W1490" t="s">
        <v>369</v>
      </c>
    </row>
    <row r="1491" spans="1:23" hidden="1" x14ac:dyDescent="0.25">
      <c r="A1491" s="21">
        <v>45493</v>
      </c>
      <c r="B1491" s="21">
        <v>45493</v>
      </c>
      <c r="C1491" s="22" t="s">
        <v>2585</v>
      </c>
      <c r="D1491" s="22" t="s">
        <v>2586</v>
      </c>
      <c r="E1491" s="22" t="s">
        <v>1145</v>
      </c>
      <c r="F1491" s="22" t="s">
        <v>1183</v>
      </c>
      <c r="G1491" s="23">
        <v>50000</v>
      </c>
      <c r="H1491" s="23">
        <v>0</v>
      </c>
      <c r="I1491" s="23">
        <v>88477596</v>
      </c>
      <c r="J1491" s="23">
        <v>0</v>
      </c>
      <c r="K1491" s="22" t="s">
        <v>1184</v>
      </c>
      <c r="L1491" s="22" t="s">
        <v>1185</v>
      </c>
      <c r="M1491" s="22" t="s">
        <v>1186</v>
      </c>
      <c r="N1491" s="22"/>
      <c r="O1491" s="22"/>
      <c r="P1491" s="22"/>
      <c r="S1491" s="32" t="s">
        <v>3126</v>
      </c>
      <c r="T1491" s="8">
        <f t="shared" si="35"/>
        <v>7</v>
      </c>
      <c r="U1491">
        <v>642</v>
      </c>
      <c r="W1491" t="s">
        <v>369</v>
      </c>
    </row>
    <row r="1492" spans="1:23" hidden="1" x14ac:dyDescent="0.25">
      <c r="A1492" s="21">
        <v>45493</v>
      </c>
      <c r="B1492" s="21">
        <v>45493</v>
      </c>
      <c r="C1492" s="22" t="s">
        <v>2585</v>
      </c>
      <c r="D1492" s="22" t="s">
        <v>2586</v>
      </c>
      <c r="E1492" s="22" t="s">
        <v>1145</v>
      </c>
      <c r="F1492" s="22" t="s">
        <v>1183</v>
      </c>
      <c r="G1492" s="23">
        <v>5000</v>
      </c>
      <c r="H1492" s="23">
        <v>0</v>
      </c>
      <c r="I1492" s="23">
        <v>88482596</v>
      </c>
      <c r="J1492" s="23">
        <v>0</v>
      </c>
      <c r="K1492" s="22" t="s">
        <v>1184</v>
      </c>
      <c r="L1492" s="22" t="s">
        <v>1185</v>
      </c>
      <c r="M1492" s="22" t="s">
        <v>1186</v>
      </c>
      <c r="N1492" s="22"/>
      <c r="O1492" s="22"/>
      <c r="P1492" s="22"/>
      <c r="S1492" s="32" t="s">
        <v>3126</v>
      </c>
      <c r="T1492" s="8">
        <f t="shared" si="35"/>
        <v>7</v>
      </c>
      <c r="U1492">
        <v>642</v>
      </c>
      <c r="W1492" t="s">
        <v>369</v>
      </c>
    </row>
    <row r="1493" spans="1:23" hidden="1" x14ac:dyDescent="0.25">
      <c r="A1493" s="21">
        <v>45493</v>
      </c>
      <c r="B1493" s="21">
        <v>45493</v>
      </c>
      <c r="C1493" s="22" t="s">
        <v>2587</v>
      </c>
      <c r="D1493" s="22" t="s">
        <v>2588</v>
      </c>
      <c r="E1493" s="22" t="s">
        <v>1145</v>
      </c>
      <c r="F1493" s="22" t="s">
        <v>1183</v>
      </c>
      <c r="G1493" s="23">
        <v>50000</v>
      </c>
      <c r="H1493" s="23">
        <v>0</v>
      </c>
      <c r="I1493" s="23">
        <v>88532596</v>
      </c>
      <c r="J1493" s="23">
        <v>0</v>
      </c>
      <c r="K1493" s="22" t="s">
        <v>1184</v>
      </c>
      <c r="L1493" s="22" t="s">
        <v>1185</v>
      </c>
      <c r="M1493" s="22" t="s">
        <v>1186</v>
      </c>
      <c r="N1493" s="22"/>
      <c r="O1493" s="22"/>
      <c r="P1493" s="22"/>
      <c r="S1493" s="32" t="s">
        <v>3126</v>
      </c>
      <c r="T1493" s="8">
        <f t="shared" si="35"/>
        <v>7</v>
      </c>
      <c r="U1493">
        <v>642</v>
      </c>
      <c r="W1493" t="s">
        <v>369</v>
      </c>
    </row>
    <row r="1494" spans="1:23" hidden="1" x14ac:dyDescent="0.25">
      <c r="A1494" s="21">
        <v>45493</v>
      </c>
      <c r="B1494" s="21">
        <v>45493</v>
      </c>
      <c r="C1494" s="22" t="s">
        <v>2587</v>
      </c>
      <c r="D1494" s="22" t="s">
        <v>2588</v>
      </c>
      <c r="E1494" s="22" t="s">
        <v>1145</v>
      </c>
      <c r="F1494" s="22" t="s">
        <v>1183</v>
      </c>
      <c r="G1494" s="23">
        <v>5000</v>
      </c>
      <c r="H1494" s="23">
        <v>0</v>
      </c>
      <c r="I1494" s="23">
        <v>88537596</v>
      </c>
      <c r="J1494" s="23">
        <v>0</v>
      </c>
      <c r="K1494" s="22" t="s">
        <v>1184</v>
      </c>
      <c r="L1494" s="22" t="s">
        <v>1185</v>
      </c>
      <c r="M1494" s="22" t="s">
        <v>1186</v>
      </c>
      <c r="N1494" s="22"/>
      <c r="O1494" s="22"/>
      <c r="P1494" s="22"/>
      <c r="S1494" s="32" t="s">
        <v>3126</v>
      </c>
      <c r="T1494" s="8">
        <f t="shared" si="35"/>
        <v>7</v>
      </c>
      <c r="U1494">
        <v>642</v>
      </c>
      <c r="W1494" t="s">
        <v>369</v>
      </c>
    </row>
    <row r="1495" spans="1:23" hidden="1" x14ac:dyDescent="0.25">
      <c r="A1495" s="21">
        <v>45493</v>
      </c>
      <c r="B1495" s="21">
        <v>45493</v>
      </c>
      <c r="C1495" s="22" t="s">
        <v>881</v>
      </c>
      <c r="D1495" s="22" t="s">
        <v>2021</v>
      </c>
      <c r="E1495" s="22" t="s">
        <v>1145</v>
      </c>
      <c r="F1495" s="22" t="s">
        <v>521</v>
      </c>
      <c r="G1495" s="23">
        <v>2284</v>
      </c>
      <c r="H1495" s="23">
        <v>0</v>
      </c>
      <c r="I1495" s="23">
        <v>88539880</v>
      </c>
      <c r="J1495" s="23">
        <v>0</v>
      </c>
      <c r="K1495" s="22" t="s">
        <v>566</v>
      </c>
      <c r="L1495" s="22" t="s">
        <v>567</v>
      </c>
      <c r="M1495" s="22" t="s">
        <v>1159</v>
      </c>
      <c r="N1495" s="22"/>
      <c r="O1495" s="22"/>
      <c r="P1495" s="22" t="s">
        <v>529</v>
      </c>
      <c r="S1495" s="32" t="s">
        <v>3126</v>
      </c>
      <c r="T1495" s="8">
        <f t="shared" si="35"/>
        <v>7</v>
      </c>
      <c r="U1495">
        <v>642</v>
      </c>
      <c r="W1495" t="s">
        <v>369</v>
      </c>
    </row>
    <row r="1496" spans="1:23" hidden="1" x14ac:dyDescent="0.25">
      <c r="A1496" s="21">
        <v>45493</v>
      </c>
      <c r="B1496" s="21">
        <v>45493</v>
      </c>
      <c r="C1496" s="22" t="s">
        <v>881</v>
      </c>
      <c r="D1496" s="22" t="s">
        <v>2021</v>
      </c>
      <c r="E1496" s="22" t="s">
        <v>1145</v>
      </c>
      <c r="F1496" s="22" t="s">
        <v>521</v>
      </c>
      <c r="G1496" s="23">
        <v>228</v>
      </c>
      <c r="H1496" s="23">
        <v>0</v>
      </c>
      <c r="I1496" s="23">
        <v>88540108</v>
      </c>
      <c r="J1496" s="23">
        <v>0</v>
      </c>
      <c r="K1496" s="22" t="s">
        <v>566</v>
      </c>
      <c r="L1496" s="22" t="s">
        <v>567</v>
      </c>
      <c r="M1496" s="22" t="s">
        <v>1159</v>
      </c>
      <c r="N1496" s="22"/>
      <c r="O1496" s="22"/>
      <c r="P1496" s="22" t="s">
        <v>529</v>
      </c>
      <c r="S1496" s="32" t="s">
        <v>3126</v>
      </c>
      <c r="T1496" s="8">
        <f t="shared" si="35"/>
        <v>7</v>
      </c>
      <c r="U1496">
        <v>642</v>
      </c>
      <c r="W1496" t="s">
        <v>369</v>
      </c>
    </row>
    <row r="1497" spans="1:23" hidden="1" x14ac:dyDescent="0.25">
      <c r="A1497" s="21">
        <v>45493</v>
      </c>
      <c r="B1497" s="21">
        <v>45493</v>
      </c>
      <c r="C1497" s="22" t="s">
        <v>2589</v>
      </c>
      <c r="D1497" s="22" t="s">
        <v>2590</v>
      </c>
      <c r="E1497" s="22" t="s">
        <v>1145</v>
      </c>
      <c r="F1497" s="22" t="s">
        <v>1225</v>
      </c>
      <c r="G1497" s="23">
        <v>20000</v>
      </c>
      <c r="H1497" s="23">
        <v>0</v>
      </c>
      <c r="I1497" s="23">
        <v>88560108</v>
      </c>
      <c r="J1497" s="23">
        <v>0</v>
      </c>
      <c r="K1497" s="22" t="s">
        <v>1184</v>
      </c>
      <c r="L1497" s="22" t="s">
        <v>1185</v>
      </c>
      <c r="M1497" s="22" t="s">
        <v>1186</v>
      </c>
      <c r="N1497" s="22"/>
      <c r="O1497" s="22"/>
      <c r="P1497" s="22"/>
      <c r="S1497" s="32" t="s">
        <v>3126</v>
      </c>
      <c r="T1497" s="8">
        <f t="shared" si="35"/>
        <v>7</v>
      </c>
      <c r="U1497">
        <v>642</v>
      </c>
      <c r="W1497" t="s">
        <v>369</v>
      </c>
    </row>
    <row r="1498" spans="1:23" hidden="1" x14ac:dyDescent="0.25">
      <c r="A1498" s="21">
        <v>45493</v>
      </c>
      <c r="B1498" s="21">
        <v>45493</v>
      </c>
      <c r="C1498" s="22" t="s">
        <v>2589</v>
      </c>
      <c r="D1498" s="22" t="s">
        <v>2590</v>
      </c>
      <c r="E1498" s="22" t="s">
        <v>1145</v>
      </c>
      <c r="F1498" s="22" t="s">
        <v>1225</v>
      </c>
      <c r="G1498" s="23">
        <v>2000</v>
      </c>
      <c r="H1498" s="23">
        <v>0</v>
      </c>
      <c r="I1498" s="23">
        <v>88562108</v>
      </c>
      <c r="J1498" s="23">
        <v>0</v>
      </c>
      <c r="K1498" s="22" t="s">
        <v>1184</v>
      </c>
      <c r="L1498" s="22" t="s">
        <v>1185</v>
      </c>
      <c r="M1498" s="22" t="s">
        <v>1186</v>
      </c>
      <c r="N1498" s="22"/>
      <c r="O1498" s="22"/>
      <c r="P1498" s="22"/>
      <c r="S1498" s="32" t="s">
        <v>3126</v>
      </c>
      <c r="T1498" s="8">
        <f t="shared" si="35"/>
        <v>7</v>
      </c>
      <c r="U1498">
        <v>642</v>
      </c>
      <c r="W1498" t="s">
        <v>369</v>
      </c>
    </row>
    <row r="1499" spans="1:23" hidden="1" x14ac:dyDescent="0.25">
      <c r="A1499" s="21">
        <v>45494</v>
      </c>
      <c r="B1499" s="21">
        <v>45494</v>
      </c>
      <c r="C1499" s="22" t="s">
        <v>2591</v>
      </c>
      <c r="D1499" s="22" t="s">
        <v>2592</v>
      </c>
      <c r="E1499" s="22" t="s">
        <v>1145</v>
      </c>
      <c r="F1499" s="22" t="s">
        <v>532</v>
      </c>
      <c r="G1499" s="23">
        <v>30000</v>
      </c>
      <c r="H1499" s="23">
        <v>0</v>
      </c>
      <c r="I1499" s="23">
        <v>88592108</v>
      </c>
      <c r="J1499" s="23">
        <v>0</v>
      </c>
      <c r="K1499" s="22" t="s">
        <v>1163</v>
      </c>
      <c r="L1499" s="22" t="s">
        <v>1164</v>
      </c>
      <c r="M1499" s="22" t="s">
        <v>1186</v>
      </c>
      <c r="N1499" s="22"/>
      <c r="O1499" s="22"/>
      <c r="P1499" s="22" t="s">
        <v>529</v>
      </c>
      <c r="S1499" s="32" t="s">
        <v>3126</v>
      </c>
      <c r="T1499" s="8">
        <f t="shared" si="35"/>
        <v>7</v>
      </c>
      <c r="U1499">
        <v>642</v>
      </c>
      <c r="W1499" t="s">
        <v>369</v>
      </c>
    </row>
    <row r="1500" spans="1:23" hidden="1" x14ac:dyDescent="0.25">
      <c r="A1500" s="21">
        <v>45494</v>
      </c>
      <c r="B1500" s="21">
        <v>45494</v>
      </c>
      <c r="C1500" s="22" t="s">
        <v>2593</v>
      </c>
      <c r="D1500" s="22" t="s">
        <v>2592</v>
      </c>
      <c r="E1500" s="22" t="s">
        <v>1145</v>
      </c>
      <c r="F1500" s="22" t="s">
        <v>532</v>
      </c>
      <c r="G1500" s="23">
        <v>50000</v>
      </c>
      <c r="H1500" s="23">
        <v>0</v>
      </c>
      <c r="I1500" s="23">
        <v>88642108</v>
      </c>
      <c r="J1500" s="23">
        <v>0</v>
      </c>
      <c r="K1500" s="22" t="s">
        <v>1163</v>
      </c>
      <c r="L1500" s="22" t="s">
        <v>1164</v>
      </c>
      <c r="M1500" s="22" t="s">
        <v>1186</v>
      </c>
      <c r="N1500" s="22"/>
      <c r="O1500" s="22"/>
      <c r="P1500" s="22" t="s">
        <v>529</v>
      </c>
      <c r="S1500" s="32" t="s">
        <v>3126</v>
      </c>
      <c r="T1500" s="8">
        <f t="shared" si="35"/>
        <v>7</v>
      </c>
      <c r="U1500">
        <v>642</v>
      </c>
      <c r="W1500" t="s">
        <v>369</v>
      </c>
    </row>
    <row r="1501" spans="1:23" hidden="1" x14ac:dyDescent="0.25">
      <c r="A1501" s="21">
        <v>45495</v>
      </c>
      <c r="B1501" s="21">
        <v>45495</v>
      </c>
      <c r="C1501" s="22" t="s">
        <v>2594</v>
      </c>
      <c r="D1501" s="22" t="s">
        <v>2595</v>
      </c>
      <c r="E1501" s="22" t="s">
        <v>1145</v>
      </c>
      <c r="F1501" s="22" t="s">
        <v>748</v>
      </c>
      <c r="G1501" s="23">
        <v>454545</v>
      </c>
      <c r="H1501" s="23">
        <v>0</v>
      </c>
      <c r="I1501" s="23">
        <v>89096653</v>
      </c>
      <c r="J1501" s="23">
        <v>0</v>
      </c>
      <c r="K1501" s="22" t="s">
        <v>2596</v>
      </c>
      <c r="L1501" s="22" t="s">
        <v>2597</v>
      </c>
      <c r="M1501" s="22" t="s">
        <v>1243</v>
      </c>
      <c r="N1501" s="22"/>
      <c r="O1501" s="22"/>
      <c r="P1501" s="22" t="s">
        <v>529</v>
      </c>
      <c r="S1501" s="32" t="s">
        <v>3142</v>
      </c>
      <c r="T1501" s="8">
        <f t="shared" si="35"/>
        <v>7</v>
      </c>
      <c r="U1501">
        <v>642</v>
      </c>
      <c r="W1501" t="s">
        <v>369</v>
      </c>
    </row>
    <row r="1502" spans="1:23" hidden="1" x14ac:dyDescent="0.25">
      <c r="A1502" s="21">
        <v>45495</v>
      </c>
      <c r="B1502" s="21">
        <v>45495</v>
      </c>
      <c r="C1502" s="22" t="s">
        <v>2598</v>
      </c>
      <c r="D1502" s="22" t="s">
        <v>2599</v>
      </c>
      <c r="E1502" s="22" t="s">
        <v>1145</v>
      </c>
      <c r="F1502" s="22" t="s">
        <v>549</v>
      </c>
      <c r="G1502" s="23">
        <v>750000</v>
      </c>
      <c r="H1502" s="23">
        <v>0</v>
      </c>
      <c r="I1502" s="23">
        <v>89846653</v>
      </c>
      <c r="J1502" s="23">
        <v>0</v>
      </c>
      <c r="K1502" s="22" t="s">
        <v>2600</v>
      </c>
      <c r="L1502" s="22" t="s">
        <v>2601</v>
      </c>
      <c r="M1502" s="22" t="s">
        <v>1235</v>
      </c>
      <c r="N1502" s="22"/>
      <c r="O1502" s="22"/>
      <c r="P1502" s="22" t="s">
        <v>558</v>
      </c>
      <c r="S1502" s="32" t="s">
        <v>3126</v>
      </c>
      <c r="T1502" s="8">
        <f t="shared" si="35"/>
        <v>7</v>
      </c>
      <c r="U1502">
        <v>642</v>
      </c>
      <c r="W1502" t="s">
        <v>369</v>
      </c>
    </row>
    <row r="1503" spans="1:23" hidden="1" x14ac:dyDescent="0.25">
      <c r="A1503" s="21">
        <v>45495</v>
      </c>
      <c r="B1503" s="21">
        <v>45495</v>
      </c>
      <c r="C1503" s="22" t="s">
        <v>2602</v>
      </c>
      <c r="D1503" s="22" t="s">
        <v>2592</v>
      </c>
      <c r="E1503" s="22" t="s">
        <v>1145</v>
      </c>
      <c r="F1503" s="22" t="s">
        <v>532</v>
      </c>
      <c r="G1503" s="23">
        <v>50000</v>
      </c>
      <c r="H1503" s="23">
        <v>0</v>
      </c>
      <c r="I1503" s="23">
        <v>89896653</v>
      </c>
      <c r="J1503" s="23">
        <v>0</v>
      </c>
      <c r="K1503" s="22" t="s">
        <v>1163</v>
      </c>
      <c r="L1503" s="22" t="s">
        <v>1164</v>
      </c>
      <c r="M1503" s="22" t="s">
        <v>1186</v>
      </c>
      <c r="N1503" s="22"/>
      <c r="O1503" s="22"/>
      <c r="P1503" s="22" t="s">
        <v>529</v>
      </c>
      <c r="S1503" s="32" t="s">
        <v>3126</v>
      </c>
      <c r="T1503" s="8">
        <f t="shared" si="35"/>
        <v>7</v>
      </c>
      <c r="U1503">
        <v>642</v>
      </c>
      <c r="W1503" t="s">
        <v>369</v>
      </c>
    </row>
    <row r="1504" spans="1:23" hidden="1" x14ac:dyDescent="0.25">
      <c r="A1504" s="21">
        <v>45496</v>
      </c>
      <c r="B1504" s="21">
        <v>45496</v>
      </c>
      <c r="C1504" s="22" t="s">
        <v>2603</v>
      </c>
      <c r="D1504" s="22" t="s">
        <v>2604</v>
      </c>
      <c r="E1504" s="22" t="s">
        <v>1145</v>
      </c>
      <c r="F1504" s="22" t="s">
        <v>549</v>
      </c>
      <c r="G1504" s="23">
        <v>450000</v>
      </c>
      <c r="H1504" s="23">
        <v>0</v>
      </c>
      <c r="I1504" s="23">
        <v>90346653</v>
      </c>
      <c r="J1504" s="23">
        <v>0</v>
      </c>
      <c r="K1504" s="22" t="s">
        <v>2605</v>
      </c>
      <c r="L1504" s="22" t="s">
        <v>2606</v>
      </c>
      <c r="M1504" s="22" t="s">
        <v>2316</v>
      </c>
      <c r="N1504" s="22"/>
      <c r="O1504" s="22"/>
      <c r="P1504" s="22" t="s">
        <v>529</v>
      </c>
      <c r="S1504" s="32" t="s">
        <v>3140</v>
      </c>
      <c r="T1504" s="8">
        <f t="shared" si="35"/>
        <v>7</v>
      </c>
      <c r="U1504">
        <v>642</v>
      </c>
      <c r="W1504" t="s">
        <v>369</v>
      </c>
    </row>
    <row r="1505" spans="1:23" hidden="1" x14ac:dyDescent="0.25">
      <c r="A1505" s="21">
        <v>45496</v>
      </c>
      <c r="B1505" s="21">
        <v>45496</v>
      </c>
      <c r="C1505" s="22" t="s">
        <v>2607</v>
      </c>
      <c r="D1505" s="22" t="s">
        <v>2608</v>
      </c>
      <c r="E1505" s="22" t="s">
        <v>1145</v>
      </c>
      <c r="F1505" s="22" t="s">
        <v>635</v>
      </c>
      <c r="G1505" s="23">
        <v>272727</v>
      </c>
      <c r="H1505" s="23">
        <v>0</v>
      </c>
      <c r="I1505" s="23">
        <v>90619380</v>
      </c>
      <c r="J1505" s="23">
        <v>0</v>
      </c>
      <c r="K1505" s="22" t="s">
        <v>2609</v>
      </c>
      <c r="L1505" s="22" t="s">
        <v>2610</v>
      </c>
      <c r="M1505" s="22" t="s">
        <v>1243</v>
      </c>
      <c r="N1505" s="22"/>
      <c r="O1505" s="22"/>
      <c r="P1505" s="22" t="s">
        <v>1915</v>
      </c>
      <c r="S1505" s="32" t="s">
        <v>3142</v>
      </c>
      <c r="T1505" s="8">
        <f t="shared" si="35"/>
        <v>7</v>
      </c>
      <c r="U1505">
        <v>642</v>
      </c>
      <c r="W1505" t="s">
        <v>369</v>
      </c>
    </row>
    <row r="1506" spans="1:23" hidden="1" x14ac:dyDescent="0.25">
      <c r="A1506" s="21">
        <v>45496</v>
      </c>
      <c r="B1506" s="21">
        <v>45496</v>
      </c>
      <c r="C1506" s="22" t="s">
        <v>2607</v>
      </c>
      <c r="D1506" s="22" t="s">
        <v>2611</v>
      </c>
      <c r="E1506" s="22" t="s">
        <v>1145</v>
      </c>
      <c r="F1506" s="22" t="s">
        <v>635</v>
      </c>
      <c r="G1506" s="23">
        <v>363636</v>
      </c>
      <c r="H1506" s="23">
        <v>0</v>
      </c>
      <c r="I1506" s="23">
        <v>90983016</v>
      </c>
      <c r="J1506" s="23">
        <v>0</v>
      </c>
      <c r="K1506" s="22" t="s">
        <v>2567</v>
      </c>
      <c r="L1506" s="22" t="s">
        <v>2568</v>
      </c>
      <c r="M1506" s="22" t="s">
        <v>1243</v>
      </c>
      <c r="N1506" s="22"/>
      <c r="O1506" s="22"/>
      <c r="P1506" s="22" t="s">
        <v>1915</v>
      </c>
      <c r="S1506" s="32" t="s">
        <v>3142</v>
      </c>
      <c r="T1506" s="8">
        <f t="shared" si="35"/>
        <v>7</v>
      </c>
      <c r="U1506">
        <v>642</v>
      </c>
      <c r="W1506" t="s">
        <v>369</v>
      </c>
    </row>
    <row r="1507" spans="1:23" hidden="1" x14ac:dyDescent="0.25">
      <c r="A1507" s="21">
        <v>45496</v>
      </c>
      <c r="B1507" s="21">
        <v>45496</v>
      </c>
      <c r="C1507" s="22" t="s">
        <v>2607</v>
      </c>
      <c r="D1507" s="22" t="s">
        <v>2612</v>
      </c>
      <c r="E1507" s="22" t="s">
        <v>1145</v>
      </c>
      <c r="F1507" s="22" t="s">
        <v>635</v>
      </c>
      <c r="G1507" s="23">
        <v>909091</v>
      </c>
      <c r="H1507" s="23">
        <v>0</v>
      </c>
      <c r="I1507" s="23">
        <v>91892107</v>
      </c>
      <c r="J1507" s="23">
        <v>0</v>
      </c>
      <c r="K1507" s="22" t="s">
        <v>2567</v>
      </c>
      <c r="L1507" s="22" t="s">
        <v>2568</v>
      </c>
      <c r="M1507" s="22" t="s">
        <v>1243</v>
      </c>
      <c r="N1507" s="22"/>
      <c r="O1507" s="22"/>
      <c r="P1507" s="22" t="s">
        <v>1915</v>
      </c>
      <c r="S1507" s="32" t="s">
        <v>3142</v>
      </c>
      <c r="T1507" s="8">
        <f t="shared" si="35"/>
        <v>7</v>
      </c>
      <c r="U1507">
        <v>642</v>
      </c>
      <c r="W1507" t="s">
        <v>369</v>
      </c>
    </row>
    <row r="1508" spans="1:23" hidden="1" x14ac:dyDescent="0.25">
      <c r="A1508" s="21">
        <v>45496</v>
      </c>
      <c r="B1508" s="21">
        <v>45496</v>
      </c>
      <c r="C1508" s="22" t="s">
        <v>2607</v>
      </c>
      <c r="D1508" s="22" t="s">
        <v>2613</v>
      </c>
      <c r="E1508" s="22" t="s">
        <v>1145</v>
      </c>
      <c r="F1508" s="22" t="s">
        <v>635</v>
      </c>
      <c r="G1508" s="23">
        <v>272727</v>
      </c>
      <c r="H1508" s="23">
        <v>0</v>
      </c>
      <c r="I1508" s="23">
        <v>92164834</v>
      </c>
      <c r="J1508" s="23">
        <v>0</v>
      </c>
      <c r="K1508" s="22" t="s">
        <v>2614</v>
      </c>
      <c r="L1508" s="22" t="s">
        <v>2615</v>
      </c>
      <c r="M1508" s="22" t="s">
        <v>1243</v>
      </c>
      <c r="N1508" s="22"/>
      <c r="O1508" s="22"/>
      <c r="P1508" s="22" t="s">
        <v>1915</v>
      </c>
      <c r="S1508" s="32" t="s">
        <v>3142</v>
      </c>
      <c r="T1508" s="8">
        <f t="shared" si="35"/>
        <v>7</v>
      </c>
      <c r="U1508">
        <v>642</v>
      </c>
      <c r="W1508" t="s">
        <v>369</v>
      </c>
    </row>
    <row r="1509" spans="1:23" hidden="1" x14ac:dyDescent="0.25">
      <c r="A1509" s="21">
        <v>45496</v>
      </c>
      <c r="B1509" s="21">
        <v>45496</v>
      </c>
      <c r="C1509" s="22" t="s">
        <v>2607</v>
      </c>
      <c r="D1509" s="22" t="s">
        <v>2616</v>
      </c>
      <c r="E1509" s="22" t="s">
        <v>1145</v>
      </c>
      <c r="F1509" s="22" t="s">
        <v>635</v>
      </c>
      <c r="G1509" s="23">
        <v>454545</v>
      </c>
      <c r="H1509" s="23">
        <v>0</v>
      </c>
      <c r="I1509" s="23">
        <v>92619379</v>
      </c>
      <c r="J1509" s="23">
        <v>0</v>
      </c>
      <c r="K1509" s="22" t="s">
        <v>2567</v>
      </c>
      <c r="L1509" s="22" t="s">
        <v>2568</v>
      </c>
      <c r="M1509" s="22" t="s">
        <v>1243</v>
      </c>
      <c r="N1509" s="22"/>
      <c r="O1509" s="22"/>
      <c r="P1509" s="22" t="s">
        <v>1915</v>
      </c>
      <c r="S1509" s="32" t="s">
        <v>3142</v>
      </c>
      <c r="T1509" s="8">
        <f t="shared" si="35"/>
        <v>7</v>
      </c>
      <c r="U1509">
        <v>642</v>
      </c>
      <c r="W1509" t="s">
        <v>369</v>
      </c>
    </row>
    <row r="1510" spans="1:23" hidden="1" x14ac:dyDescent="0.25">
      <c r="A1510" s="21">
        <v>45496</v>
      </c>
      <c r="B1510" s="21">
        <v>45496</v>
      </c>
      <c r="C1510" s="22" t="s">
        <v>2607</v>
      </c>
      <c r="D1510" s="22" t="s">
        <v>2617</v>
      </c>
      <c r="E1510" s="22" t="s">
        <v>1145</v>
      </c>
      <c r="F1510" s="22" t="s">
        <v>635</v>
      </c>
      <c r="G1510" s="23">
        <v>1353818</v>
      </c>
      <c r="H1510" s="23">
        <v>0</v>
      </c>
      <c r="I1510" s="23">
        <v>93973197</v>
      </c>
      <c r="J1510" s="23">
        <v>0</v>
      </c>
      <c r="K1510" s="22" t="s">
        <v>2567</v>
      </c>
      <c r="L1510" s="22" t="s">
        <v>2568</v>
      </c>
      <c r="M1510" s="22" t="s">
        <v>1243</v>
      </c>
      <c r="N1510" s="22"/>
      <c r="O1510" s="22"/>
      <c r="P1510" s="22" t="s">
        <v>1915</v>
      </c>
      <c r="S1510" s="32" t="s">
        <v>3142</v>
      </c>
      <c r="T1510" s="8">
        <f t="shared" si="35"/>
        <v>7</v>
      </c>
      <c r="U1510">
        <v>642</v>
      </c>
      <c r="W1510" t="s">
        <v>369</v>
      </c>
    </row>
    <row r="1511" spans="1:23" hidden="1" x14ac:dyDescent="0.25">
      <c r="A1511" s="21">
        <v>45496</v>
      </c>
      <c r="B1511" s="21">
        <v>45496</v>
      </c>
      <c r="C1511" s="22" t="s">
        <v>2607</v>
      </c>
      <c r="D1511" s="22" t="s">
        <v>2618</v>
      </c>
      <c r="E1511" s="22" t="s">
        <v>1145</v>
      </c>
      <c r="F1511" s="22" t="s">
        <v>635</v>
      </c>
      <c r="G1511" s="23">
        <v>454545</v>
      </c>
      <c r="H1511" s="23">
        <v>0</v>
      </c>
      <c r="I1511" s="23">
        <v>94427742</v>
      </c>
      <c r="J1511" s="23">
        <v>0</v>
      </c>
      <c r="K1511" s="22" t="s">
        <v>2567</v>
      </c>
      <c r="L1511" s="22" t="s">
        <v>2568</v>
      </c>
      <c r="M1511" s="22" t="s">
        <v>1243</v>
      </c>
      <c r="N1511" s="22"/>
      <c r="O1511" s="22"/>
      <c r="P1511" s="22" t="s">
        <v>1915</v>
      </c>
      <c r="S1511" s="32" t="s">
        <v>3142</v>
      </c>
      <c r="T1511" s="8">
        <f t="shared" si="35"/>
        <v>7</v>
      </c>
      <c r="U1511">
        <v>642</v>
      </c>
      <c r="W1511" t="s">
        <v>369</v>
      </c>
    </row>
    <row r="1512" spans="1:23" hidden="1" x14ac:dyDescent="0.25">
      <c r="A1512" s="21">
        <v>45496</v>
      </c>
      <c r="B1512" s="21">
        <v>45496</v>
      </c>
      <c r="C1512" s="22" t="s">
        <v>2607</v>
      </c>
      <c r="D1512" s="22" t="s">
        <v>2619</v>
      </c>
      <c r="E1512" s="22" t="s">
        <v>1145</v>
      </c>
      <c r="F1512" s="22" t="s">
        <v>635</v>
      </c>
      <c r="G1512" s="23">
        <v>454545</v>
      </c>
      <c r="H1512" s="23">
        <v>0</v>
      </c>
      <c r="I1512" s="23">
        <v>94882287</v>
      </c>
      <c r="J1512" s="23">
        <v>0</v>
      </c>
      <c r="K1512" s="22" t="s">
        <v>2567</v>
      </c>
      <c r="L1512" s="22" t="s">
        <v>2568</v>
      </c>
      <c r="M1512" s="22" t="s">
        <v>1243</v>
      </c>
      <c r="N1512" s="22"/>
      <c r="O1512" s="22"/>
      <c r="P1512" s="22" t="s">
        <v>1915</v>
      </c>
      <c r="S1512" s="32" t="s">
        <v>3142</v>
      </c>
      <c r="T1512" s="8">
        <f t="shared" si="35"/>
        <v>7</v>
      </c>
      <c r="U1512">
        <v>642</v>
      </c>
      <c r="W1512" t="s">
        <v>369</v>
      </c>
    </row>
    <row r="1513" spans="1:23" hidden="1" x14ac:dyDescent="0.25">
      <c r="A1513" s="21">
        <v>45496</v>
      </c>
      <c r="B1513" s="21">
        <v>45496</v>
      </c>
      <c r="C1513" s="22" t="s">
        <v>2607</v>
      </c>
      <c r="D1513" s="22" t="s">
        <v>2620</v>
      </c>
      <c r="E1513" s="22" t="s">
        <v>1145</v>
      </c>
      <c r="F1513" s="22" t="s">
        <v>635</v>
      </c>
      <c r="G1513" s="23">
        <v>454545</v>
      </c>
      <c r="H1513" s="23">
        <v>0</v>
      </c>
      <c r="I1513" s="23">
        <v>95336832</v>
      </c>
      <c r="J1513" s="23">
        <v>0</v>
      </c>
      <c r="K1513" s="22" t="s">
        <v>2567</v>
      </c>
      <c r="L1513" s="22" t="s">
        <v>2568</v>
      </c>
      <c r="M1513" s="22" t="s">
        <v>1243</v>
      </c>
      <c r="N1513" s="22"/>
      <c r="O1513" s="22"/>
      <c r="P1513" s="22" t="s">
        <v>1915</v>
      </c>
      <c r="S1513" s="32" t="s">
        <v>3142</v>
      </c>
      <c r="T1513" s="8">
        <f t="shared" si="35"/>
        <v>7</v>
      </c>
      <c r="U1513">
        <v>642</v>
      </c>
      <c r="W1513" t="s">
        <v>369</v>
      </c>
    </row>
    <row r="1514" spans="1:23" hidden="1" x14ac:dyDescent="0.25">
      <c r="A1514" s="21">
        <v>45496</v>
      </c>
      <c r="B1514" s="21">
        <v>45496</v>
      </c>
      <c r="C1514" s="22" t="s">
        <v>2607</v>
      </c>
      <c r="D1514" s="22" t="s">
        <v>1864</v>
      </c>
      <c r="E1514" s="22" t="s">
        <v>1145</v>
      </c>
      <c r="F1514" s="22" t="s">
        <v>635</v>
      </c>
      <c r="G1514" s="23">
        <v>320000</v>
      </c>
      <c r="H1514" s="23">
        <v>0</v>
      </c>
      <c r="I1514" s="23">
        <v>95656832</v>
      </c>
      <c r="J1514" s="23">
        <v>0</v>
      </c>
      <c r="K1514" s="22"/>
      <c r="L1514" s="22"/>
      <c r="M1514" s="22" t="s">
        <v>1243</v>
      </c>
      <c r="N1514" s="22"/>
      <c r="O1514" s="22"/>
      <c r="P1514" s="22" t="s">
        <v>1915</v>
      </c>
      <c r="S1514" s="32" t="s">
        <v>3142</v>
      </c>
      <c r="T1514" s="8">
        <f t="shared" si="35"/>
        <v>7</v>
      </c>
      <c r="U1514">
        <v>642</v>
      </c>
      <c r="W1514" t="s">
        <v>369</v>
      </c>
    </row>
    <row r="1515" spans="1:23" hidden="1" x14ac:dyDescent="0.25">
      <c r="A1515" s="21">
        <v>45496</v>
      </c>
      <c r="B1515" s="21">
        <v>45496</v>
      </c>
      <c r="C1515" s="22" t="s">
        <v>2621</v>
      </c>
      <c r="D1515" s="22" t="s">
        <v>2622</v>
      </c>
      <c r="E1515" s="22" t="s">
        <v>1145</v>
      </c>
      <c r="F1515" s="22" t="s">
        <v>532</v>
      </c>
      <c r="G1515" s="23">
        <v>497400</v>
      </c>
      <c r="H1515" s="23">
        <v>0</v>
      </c>
      <c r="I1515" s="23">
        <v>96154232</v>
      </c>
      <c r="J1515" s="23">
        <v>0</v>
      </c>
      <c r="K1515" s="22"/>
      <c r="L1515" s="22"/>
      <c r="M1515" s="22" t="s">
        <v>1243</v>
      </c>
      <c r="N1515" s="22"/>
      <c r="O1515" s="22"/>
      <c r="P1515" s="22" t="s">
        <v>1915</v>
      </c>
      <c r="S1515" s="32" t="s">
        <v>3142</v>
      </c>
      <c r="T1515" s="8">
        <f t="shared" si="35"/>
        <v>7</v>
      </c>
      <c r="U1515">
        <v>642</v>
      </c>
      <c r="W1515" t="s">
        <v>369</v>
      </c>
    </row>
    <row r="1516" spans="1:23" hidden="1" x14ac:dyDescent="0.25">
      <c r="A1516" s="21">
        <v>45496</v>
      </c>
      <c r="B1516" s="21">
        <v>45496</v>
      </c>
      <c r="C1516" s="22" t="s">
        <v>2621</v>
      </c>
      <c r="D1516" s="22" t="s">
        <v>2622</v>
      </c>
      <c r="E1516" s="22" t="s">
        <v>1145</v>
      </c>
      <c r="F1516" s="22" t="s">
        <v>532</v>
      </c>
      <c r="G1516" s="23">
        <v>300000</v>
      </c>
      <c r="H1516" s="23">
        <v>0</v>
      </c>
      <c r="I1516" s="23">
        <v>96454232</v>
      </c>
      <c r="J1516" s="23">
        <v>0</v>
      </c>
      <c r="K1516" s="22"/>
      <c r="L1516" s="22"/>
      <c r="M1516" s="22" t="s">
        <v>1243</v>
      </c>
      <c r="N1516" s="22"/>
      <c r="O1516" s="22"/>
      <c r="P1516" s="22" t="s">
        <v>1915</v>
      </c>
      <c r="S1516" s="32" t="s">
        <v>3142</v>
      </c>
      <c r="T1516" s="8">
        <f t="shared" si="35"/>
        <v>7</v>
      </c>
      <c r="U1516">
        <v>642</v>
      </c>
      <c r="W1516" t="s">
        <v>369</v>
      </c>
    </row>
    <row r="1517" spans="1:23" hidden="1" x14ac:dyDescent="0.25">
      <c r="A1517" s="21">
        <v>45497</v>
      </c>
      <c r="B1517" s="21">
        <v>45497</v>
      </c>
      <c r="C1517" s="22" t="s">
        <v>2623</v>
      </c>
      <c r="D1517" s="22" t="s">
        <v>2624</v>
      </c>
      <c r="E1517" s="22" t="s">
        <v>1145</v>
      </c>
      <c r="F1517" s="22" t="s">
        <v>748</v>
      </c>
      <c r="G1517" s="23">
        <v>999000</v>
      </c>
      <c r="H1517" s="23">
        <v>0</v>
      </c>
      <c r="I1517" s="23">
        <v>97453232</v>
      </c>
      <c r="J1517" s="23">
        <v>0</v>
      </c>
      <c r="K1517" s="22" t="s">
        <v>2625</v>
      </c>
      <c r="L1517" s="22" t="s">
        <v>2626</v>
      </c>
      <c r="M1517" s="22" t="s">
        <v>2495</v>
      </c>
      <c r="N1517" s="22"/>
      <c r="O1517" s="22"/>
      <c r="P1517" s="22" t="s">
        <v>529</v>
      </c>
      <c r="S1517" s="32" t="s">
        <v>3141</v>
      </c>
      <c r="T1517" s="8">
        <f t="shared" si="35"/>
        <v>7</v>
      </c>
      <c r="U1517">
        <v>642</v>
      </c>
      <c r="W1517" t="s">
        <v>369</v>
      </c>
    </row>
    <row r="1518" spans="1:23" hidden="1" x14ac:dyDescent="0.25">
      <c r="A1518" s="21">
        <v>45498</v>
      </c>
      <c r="B1518" s="21">
        <v>45498</v>
      </c>
      <c r="C1518" s="22" t="s">
        <v>2627</v>
      </c>
      <c r="D1518" s="22" t="s">
        <v>2628</v>
      </c>
      <c r="E1518" s="22" t="s">
        <v>1145</v>
      </c>
      <c r="F1518" s="22" t="s">
        <v>748</v>
      </c>
      <c r="G1518" s="23">
        <v>4545455</v>
      </c>
      <c r="H1518" s="23">
        <v>0</v>
      </c>
      <c r="I1518" s="23">
        <v>101998687</v>
      </c>
      <c r="J1518" s="23">
        <v>0</v>
      </c>
      <c r="K1518" s="22" t="s">
        <v>2629</v>
      </c>
      <c r="L1518" s="22" t="s">
        <v>2630</v>
      </c>
      <c r="M1518" s="22" t="s">
        <v>592</v>
      </c>
      <c r="N1518" s="22"/>
      <c r="O1518" s="22"/>
      <c r="P1518" s="22" t="s">
        <v>849</v>
      </c>
      <c r="S1518" s="32" t="s">
        <v>3121</v>
      </c>
      <c r="T1518" s="8">
        <f t="shared" si="35"/>
        <v>7</v>
      </c>
      <c r="U1518">
        <v>642</v>
      </c>
      <c r="W1518" t="s">
        <v>369</v>
      </c>
    </row>
    <row r="1519" spans="1:23" hidden="1" x14ac:dyDescent="0.25">
      <c r="A1519" s="21">
        <v>45498</v>
      </c>
      <c r="B1519" s="21">
        <v>45498</v>
      </c>
      <c r="C1519" s="22" t="s">
        <v>2631</v>
      </c>
      <c r="D1519" s="22" t="s">
        <v>2632</v>
      </c>
      <c r="E1519" s="22" t="s">
        <v>1145</v>
      </c>
      <c r="F1519" s="22" t="s">
        <v>748</v>
      </c>
      <c r="G1519" s="23">
        <v>909091</v>
      </c>
      <c r="H1519" s="23">
        <v>0</v>
      </c>
      <c r="I1519" s="23">
        <v>102907778</v>
      </c>
      <c r="J1519" s="23">
        <v>0</v>
      </c>
      <c r="K1519" s="22" t="s">
        <v>2633</v>
      </c>
      <c r="L1519" s="22" t="s">
        <v>2634</v>
      </c>
      <c r="M1519" s="22" t="s">
        <v>1243</v>
      </c>
      <c r="N1519" s="22"/>
      <c r="O1519" s="22"/>
      <c r="P1519" s="22" t="s">
        <v>529</v>
      </c>
      <c r="S1519" s="32" t="s">
        <v>3142</v>
      </c>
      <c r="T1519" s="8">
        <f t="shared" si="35"/>
        <v>7</v>
      </c>
      <c r="U1519">
        <v>642</v>
      </c>
      <c r="W1519" t="s">
        <v>369</v>
      </c>
    </row>
    <row r="1520" spans="1:23" hidden="1" x14ac:dyDescent="0.25">
      <c r="A1520" s="21">
        <v>45498</v>
      </c>
      <c r="B1520" s="21">
        <v>45498</v>
      </c>
      <c r="C1520" s="22" t="s">
        <v>2635</v>
      </c>
      <c r="D1520" s="22" t="s">
        <v>2636</v>
      </c>
      <c r="E1520" s="22" t="s">
        <v>1145</v>
      </c>
      <c r="F1520" s="22" t="s">
        <v>748</v>
      </c>
      <c r="G1520" s="23">
        <v>1286000</v>
      </c>
      <c r="H1520" s="23">
        <v>0</v>
      </c>
      <c r="I1520" s="23">
        <v>104193778</v>
      </c>
      <c r="J1520" s="23">
        <v>0</v>
      </c>
      <c r="K1520" s="22" t="s">
        <v>2637</v>
      </c>
      <c r="L1520" s="22" t="s">
        <v>2638</v>
      </c>
      <c r="M1520" s="22" t="s">
        <v>2495</v>
      </c>
      <c r="N1520" s="22"/>
      <c r="O1520" s="22"/>
      <c r="P1520" s="22" t="s">
        <v>529</v>
      </c>
      <c r="S1520" s="32" t="s">
        <v>3141</v>
      </c>
      <c r="T1520" s="8">
        <f t="shared" si="35"/>
        <v>7</v>
      </c>
      <c r="U1520">
        <v>642</v>
      </c>
      <c r="W1520" t="s">
        <v>369</v>
      </c>
    </row>
    <row r="1521" spans="1:23" hidden="1" x14ac:dyDescent="0.25">
      <c r="A1521" s="21">
        <v>45498</v>
      </c>
      <c r="B1521" s="21">
        <v>45498</v>
      </c>
      <c r="C1521" s="22" t="s">
        <v>2639</v>
      </c>
      <c r="D1521" s="22" t="s">
        <v>2590</v>
      </c>
      <c r="E1521" s="22" t="s">
        <v>1145</v>
      </c>
      <c r="F1521" s="22" t="s">
        <v>1225</v>
      </c>
      <c r="G1521" s="23">
        <v>20000</v>
      </c>
      <c r="H1521" s="23">
        <v>0</v>
      </c>
      <c r="I1521" s="23">
        <v>104213778</v>
      </c>
      <c r="J1521" s="23">
        <v>0</v>
      </c>
      <c r="K1521" s="22" t="s">
        <v>1184</v>
      </c>
      <c r="L1521" s="22" t="s">
        <v>1185</v>
      </c>
      <c r="M1521" s="22" t="s">
        <v>1186</v>
      </c>
      <c r="N1521" s="22"/>
      <c r="O1521" s="22"/>
      <c r="P1521" s="22"/>
      <c r="S1521" s="32" t="s">
        <v>3126</v>
      </c>
      <c r="T1521" s="8">
        <f t="shared" si="35"/>
        <v>7</v>
      </c>
      <c r="U1521">
        <v>642</v>
      </c>
      <c r="W1521" t="s">
        <v>369</v>
      </c>
    </row>
    <row r="1522" spans="1:23" hidden="1" x14ac:dyDescent="0.25">
      <c r="A1522" s="21">
        <v>45498</v>
      </c>
      <c r="B1522" s="21">
        <v>45498</v>
      </c>
      <c r="C1522" s="22" t="s">
        <v>2639</v>
      </c>
      <c r="D1522" s="22" t="s">
        <v>2590</v>
      </c>
      <c r="E1522" s="22" t="s">
        <v>1145</v>
      </c>
      <c r="F1522" s="22" t="s">
        <v>1225</v>
      </c>
      <c r="G1522" s="23">
        <v>2000</v>
      </c>
      <c r="H1522" s="23">
        <v>0</v>
      </c>
      <c r="I1522" s="23">
        <v>104215778</v>
      </c>
      <c r="J1522" s="23">
        <v>0</v>
      </c>
      <c r="K1522" s="22" t="s">
        <v>1184</v>
      </c>
      <c r="L1522" s="22" t="s">
        <v>1185</v>
      </c>
      <c r="M1522" s="22" t="s">
        <v>1186</v>
      </c>
      <c r="N1522" s="22"/>
      <c r="O1522" s="22"/>
      <c r="P1522" s="22"/>
      <c r="S1522" s="32" t="s">
        <v>3126</v>
      </c>
      <c r="T1522" s="8">
        <f t="shared" si="35"/>
        <v>7</v>
      </c>
      <c r="U1522">
        <v>642</v>
      </c>
      <c r="W1522" t="s">
        <v>369</v>
      </c>
    </row>
    <row r="1523" spans="1:23" hidden="1" x14ac:dyDescent="0.25">
      <c r="A1523" s="21">
        <v>45498</v>
      </c>
      <c r="B1523" s="21">
        <v>45498</v>
      </c>
      <c r="C1523" s="22" t="s">
        <v>2640</v>
      </c>
      <c r="D1523" s="22" t="s">
        <v>2641</v>
      </c>
      <c r="E1523" s="22" t="s">
        <v>1145</v>
      </c>
      <c r="F1523" s="22" t="s">
        <v>1183</v>
      </c>
      <c r="G1523" s="23">
        <v>22000</v>
      </c>
      <c r="H1523" s="23">
        <v>0</v>
      </c>
      <c r="I1523" s="23">
        <v>104237778</v>
      </c>
      <c r="J1523" s="23">
        <v>0</v>
      </c>
      <c r="K1523" s="22" t="s">
        <v>1184</v>
      </c>
      <c r="L1523" s="22" t="s">
        <v>1185</v>
      </c>
      <c r="M1523" s="22" t="s">
        <v>1159</v>
      </c>
      <c r="N1523" s="22"/>
      <c r="O1523" s="22"/>
      <c r="P1523" s="22"/>
      <c r="S1523" s="32" t="s">
        <v>3126</v>
      </c>
      <c r="T1523" s="8">
        <f t="shared" si="35"/>
        <v>7</v>
      </c>
      <c r="U1523">
        <v>642</v>
      </c>
      <c r="W1523" t="s">
        <v>369</v>
      </c>
    </row>
    <row r="1524" spans="1:23" hidden="1" x14ac:dyDescent="0.25">
      <c r="A1524" s="21">
        <v>45499</v>
      </c>
      <c r="B1524" s="21">
        <v>45499</v>
      </c>
      <c r="C1524" s="22" t="s">
        <v>2642</v>
      </c>
      <c r="D1524" s="22" t="s">
        <v>2643</v>
      </c>
      <c r="E1524" s="22" t="s">
        <v>1145</v>
      </c>
      <c r="F1524" s="22" t="s">
        <v>748</v>
      </c>
      <c r="G1524" s="23">
        <v>575000</v>
      </c>
      <c r="H1524" s="23">
        <v>0</v>
      </c>
      <c r="I1524" s="23">
        <v>104812778</v>
      </c>
      <c r="J1524" s="23">
        <v>0</v>
      </c>
      <c r="K1524" s="22" t="s">
        <v>2644</v>
      </c>
      <c r="L1524" s="22" t="s">
        <v>2645</v>
      </c>
      <c r="M1524" s="22" t="s">
        <v>1266</v>
      </c>
      <c r="N1524" s="22"/>
      <c r="O1524" s="22"/>
      <c r="P1524" s="22" t="s">
        <v>529</v>
      </c>
      <c r="S1524" s="32" t="s">
        <v>3140</v>
      </c>
      <c r="T1524" s="8">
        <f t="shared" si="35"/>
        <v>7</v>
      </c>
      <c r="U1524">
        <v>642</v>
      </c>
      <c r="W1524" t="s">
        <v>369</v>
      </c>
    </row>
    <row r="1525" spans="1:23" hidden="1" x14ac:dyDescent="0.25">
      <c r="A1525" s="21">
        <v>45499</v>
      </c>
      <c r="B1525" s="21">
        <v>45499</v>
      </c>
      <c r="C1525" s="22" t="s">
        <v>2646</v>
      </c>
      <c r="D1525" s="22" t="s">
        <v>2647</v>
      </c>
      <c r="E1525" s="22" t="s">
        <v>1145</v>
      </c>
      <c r="F1525" s="22" t="s">
        <v>549</v>
      </c>
      <c r="G1525" s="23">
        <v>407407</v>
      </c>
      <c r="H1525" s="23">
        <v>0</v>
      </c>
      <c r="I1525" s="23">
        <v>105220185</v>
      </c>
      <c r="J1525" s="23">
        <v>0</v>
      </c>
      <c r="K1525" s="22" t="s">
        <v>1276</v>
      </c>
      <c r="L1525" s="22" t="s">
        <v>1277</v>
      </c>
      <c r="M1525" s="22" t="s">
        <v>552</v>
      </c>
      <c r="N1525" s="22" t="s">
        <v>2648</v>
      </c>
      <c r="O1525" s="22" t="s">
        <v>2649</v>
      </c>
      <c r="P1525" s="22" t="s">
        <v>558</v>
      </c>
      <c r="S1525" s="32" t="s">
        <v>3119</v>
      </c>
      <c r="T1525" s="8">
        <f t="shared" si="35"/>
        <v>7</v>
      </c>
      <c r="U1525">
        <v>642</v>
      </c>
      <c r="W1525" t="s">
        <v>369</v>
      </c>
    </row>
    <row r="1526" spans="1:23" hidden="1" x14ac:dyDescent="0.25">
      <c r="A1526" s="21">
        <v>45499</v>
      </c>
      <c r="B1526" s="21">
        <v>45499</v>
      </c>
      <c r="C1526" s="22" t="s">
        <v>2650</v>
      </c>
      <c r="D1526" s="22" t="s">
        <v>2651</v>
      </c>
      <c r="E1526" s="22" t="s">
        <v>1145</v>
      </c>
      <c r="F1526" s="22" t="s">
        <v>748</v>
      </c>
      <c r="G1526" s="23">
        <v>466600</v>
      </c>
      <c r="H1526" s="23">
        <v>0</v>
      </c>
      <c r="I1526" s="23">
        <v>105686785</v>
      </c>
      <c r="J1526" s="23">
        <v>0</v>
      </c>
      <c r="K1526" s="22" t="s">
        <v>2652</v>
      </c>
      <c r="L1526" s="22" t="s">
        <v>2653</v>
      </c>
      <c r="M1526" s="22" t="s">
        <v>1243</v>
      </c>
      <c r="N1526" s="22"/>
      <c r="O1526" s="22"/>
      <c r="P1526" s="22" t="s">
        <v>529</v>
      </c>
      <c r="S1526" s="32" t="s">
        <v>3142</v>
      </c>
      <c r="T1526" s="8">
        <f t="shared" si="35"/>
        <v>7</v>
      </c>
      <c r="U1526">
        <v>642</v>
      </c>
      <c r="W1526" t="s">
        <v>369</v>
      </c>
    </row>
    <row r="1527" spans="1:23" hidden="1" x14ac:dyDescent="0.25">
      <c r="A1527" s="21">
        <v>45500</v>
      </c>
      <c r="B1527" s="21">
        <v>45500</v>
      </c>
      <c r="C1527" s="22" t="s">
        <v>2654</v>
      </c>
      <c r="D1527" s="22" t="s">
        <v>2655</v>
      </c>
      <c r="E1527" s="22" t="s">
        <v>1145</v>
      </c>
      <c r="F1527" s="22" t="s">
        <v>748</v>
      </c>
      <c r="G1527" s="23">
        <v>1245069</v>
      </c>
      <c r="H1527" s="23">
        <v>0</v>
      </c>
      <c r="I1527" s="23">
        <v>106931854</v>
      </c>
      <c r="J1527" s="23">
        <v>0</v>
      </c>
      <c r="K1527" s="22" t="s">
        <v>2347</v>
      </c>
      <c r="L1527" s="22" t="s">
        <v>2348</v>
      </c>
      <c r="M1527" s="22" t="s">
        <v>1266</v>
      </c>
      <c r="N1527" s="22"/>
      <c r="O1527" s="22"/>
      <c r="P1527" s="22" t="s">
        <v>529</v>
      </c>
      <c r="S1527" s="32" t="s">
        <v>3140</v>
      </c>
      <c r="T1527" s="8">
        <f t="shared" si="35"/>
        <v>7</v>
      </c>
      <c r="U1527">
        <v>642</v>
      </c>
      <c r="W1527" t="s">
        <v>369</v>
      </c>
    </row>
    <row r="1528" spans="1:23" hidden="1" x14ac:dyDescent="0.25">
      <c r="A1528" s="21">
        <v>45500</v>
      </c>
      <c r="B1528" s="21">
        <v>45500</v>
      </c>
      <c r="C1528" s="22" t="s">
        <v>2656</v>
      </c>
      <c r="D1528" s="22" t="s">
        <v>2657</v>
      </c>
      <c r="E1528" s="22" t="s">
        <v>1145</v>
      </c>
      <c r="F1528" s="22" t="s">
        <v>549</v>
      </c>
      <c r="G1528" s="23">
        <v>846000</v>
      </c>
      <c r="H1528" s="23">
        <v>0</v>
      </c>
      <c r="I1528" s="23">
        <v>107777854</v>
      </c>
      <c r="J1528" s="23">
        <v>0</v>
      </c>
      <c r="K1528" s="22" t="s">
        <v>2658</v>
      </c>
      <c r="L1528" s="22" t="s">
        <v>2659</v>
      </c>
      <c r="M1528" s="22" t="s">
        <v>1216</v>
      </c>
      <c r="N1528" s="22"/>
      <c r="O1528" s="22"/>
      <c r="P1528" s="22" t="s">
        <v>529</v>
      </c>
      <c r="S1528" s="32" t="s">
        <v>3126</v>
      </c>
      <c r="T1528" s="8">
        <f t="shared" si="35"/>
        <v>7</v>
      </c>
      <c r="U1528">
        <v>642</v>
      </c>
      <c r="W1528" t="s">
        <v>369</v>
      </c>
    </row>
    <row r="1529" spans="1:23" hidden="1" x14ac:dyDescent="0.25">
      <c r="A1529" s="21">
        <v>45500</v>
      </c>
      <c r="B1529" s="21">
        <v>45500</v>
      </c>
      <c r="C1529" s="22" t="s">
        <v>2660</v>
      </c>
      <c r="D1529" s="22" t="s">
        <v>2661</v>
      </c>
      <c r="E1529" s="22" t="s">
        <v>1145</v>
      </c>
      <c r="F1529" s="22" t="s">
        <v>1431</v>
      </c>
      <c r="G1529" s="23">
        <v>100000</v>
      </c>
      <c r="H1529" s="23">
        <v>0</v>
      </c>
      <c r="I1529" s="23">
        <v>107877854</v>
      </c>
      <c r="J1529" s="23">
        <v>0</v>
      </c>
      <c r="K1529" s="22" t="s">
        <v>682</v>
      </c>
      <c r="L1529" s="22" t="s">
        <v>683</v>
      </c>
      <c r="M1529" s="22" t="s">
        <v>1186</v>
      </c>
      <c r="N1529" s="22"/>
      <c r="O1529" s="22"/>
      <c r="P1529" s="22" t="s">
        <v>809</v>
      </c>
      <c r="S1529" s="32" t="s">
        <v>3126</v>
      </c>
      <c r="T1529" s="8">
        <f t="shared" si="35"/>
        <v>7</v>
      </c>
      <c r="U1529">
        <v>642</v>
      </c>
      <c r="W1529" t="s">
        <v>369</v>
      </c>
    </row>
    <row r="1530" spans="1:23" hidden="1" x14ac:dyDescent="0.25">
      <c r="A1530" s="21">
        <v>45500</v>
      </c>
      <c r="B1530" s="21">
        <v>45500</v>
      </c>
      <c r="C1530" s="22" t="s">
        <v>2662</v>
      </c>
      <c r="D1530" s="22" t="s">
        <v>2663</v>
      </c>
      <c r="E1530" s="22" t="s">
        <v>1145</v>
      </c>
      <c r="F1530" s="22" t="s">
        <v>1287</v>
      </c>
      <c r="G1530" s="23">
        <v>100000</v>
      </c>
      <c r="H1530" s="23">
        <v>0</v>
      </c>
      <c r="I1530" s="23">
        <v>107977854</v>
      </c>
      <c r="J1530" s="23">
        <v>0</v>
      </c>
      <c r="K1530" s="22" t="s">
        <v>682</v>
      </c>
      <c r="L1530" s="22" t="s">
        <v>683</v>
      </c>
      <c r="M1530" s="22" t="s">
        <v>1159</v>
      </c>
      <c r="N1530" s="22"/>
      <c r="O1530" s="22"/>
      <c r="P1530" s="22" t="s">
        <v>809</v>
      </c>
      <c r="S1530" s="32" t="s">
        <v>3126</v>
      </c>
      <c r="T1530" s="8">
        <f t="shared" si="35"/>
        <v>7</v>
      </c>
      <c r="U1530">
        <v>642</v>
      </c>
      <c r="W1530" t="s">
        <v>369</v>
      </c>
    </row>
    <row r="1531" spans="1:23" hidden="1" x14ac:dyDescent="0.25">
      <c r="A1531" s="21">
        <v>45501</v>
      </c>
      <c r="B1531" s="21">
        <v>45501</v>
      </c>
      <c r="C1531" s="22" t="s">
        <v>2664</v>
      </c>
      <c r="D1531" s="22" t="s">
        <v>2665</v>
      </c>
      <c r="E1531" s="22" t="s">
        <v>1145</v>
      </c>
      <c r="F1531" s="22" t="s">
        <v>748</v>
      </c>
      <c r="G1531" s="23">
        <v>1268094</v>
      </c>
      <c r="H1531" s="23">
        <v>0</v>
      </c>
      <c r="I1531" s="23">
        <v>109245948</v>
      </c>
      <c r="J1531" s="23">
        <v>0</v>
      </c>
      <c r="K1531" s="22" t="s">
        <v>2347</v>
      </c>
      <c r="L1531" s="22" t="s">
        <v>2348</v>
      </c>
      <c r="M1531" s="22" t="s">
        <v>1266</v>
      </c>
      <c r="N1531" s="22"/>
      <c r="O1531" s="22"/>
      <c r="P1531" s="22" t="s">
        <v>529</v>
      </c>
      <c r="S1531" s="32" t="s">
        <v>3140</v>
      </c>
      <c r="T1531" s="8">
        <f t="shared" si="35"/>
        <v>7</v>
      </c>
      <c r="U1531">
        <v>642</v>
      </c>
      <c r="W1531" t="s">
        <v>369</v>
      </c>
    </row>
    <row r="1532" spans="1:23" hidden="1" x14ac:dyDescent="0.25">
      <c r="A1532" s="21">
        <v>45501</v>
      </c>
      <c r="B1532" s="21">
        <v>45501</v>
      </c>
      <c r="C1532" s="22" t="s">
        <v>2666</v>
      </c>
      <c r="D1532" s="22" t="s">
        <v>2667</v>
      </c>
      <c r="E1532" s="22" t="s">
        <v>1145</v>
      </c>
      <c r="F1532" s="22" t="s">
        <v>549</v>
      </c>
      <c r="G1532" s="23">
        <v>900000</v>
      </c>
      <c r="H1532" s="23">
        <v>0</v>
      </c>
      <c r="I1532" s="23">
        <v>110145948</v>
      </c>
      <c r="J1532" s="23">
        <v>0</v>
      </c>
      <c r="K1532" s="22" t="s">
        <v>2605</v>
      </c>
      <c r="L1532" s="22" t="s">
        <v>2606</v>
      </c>
      <c r="M1532" s="22" t="s">
        <v>1266</v>
      </c>
      <c r="N1532" s="22"/>
      <c r="O1532" s="22"/>
      <c r="P1532" s="22" t="s">
        <v>529</v>
      </c>
      <c r="S1532" s="32" t="s">
        <v>3140</v>
      </c>
      <c r="T1532" s="8">
        <f t="shared" si="35"/>
        <v>7</v>
      </c>
      <c r="U1532">
        <v>642</v>
      </c>
      <c r="W1532" t="s">
        <v>369</v>
      </c>
    </row>
    <row r="1533" spans="1:23" hidden="1" x14ac:dyDescent="0.25">
      <c r="A1533" s="21">
        <v>45501</v>
      </c>
      <c r="B1533" s="21">
        <v>45501</v>
      </c>
      <c r="C1533" s="22" t="s">
        <v>2668</v>
      </c>
      <c r="D1533" s="22" t="s">
        <v>2669</v>
      </c>
      <c r="E1533" s="22" t="s">
        <v>1145</v>
      </c>
      <c r="F1533" s="22" t="s">
        <v>748</v>
      </c>
      <c r="G1533" s="23">
        <v>900000</v>
      </c>
      <c r="H1533" s="23">
        <v>0</v>
      </c>
      <c r="I1533" s="23">
        <v>111045948</v>
      </c>
      <c r="J1533" s="23">
        <v>0</v>
      </c>
      <c r="K1533" s="22" t="s">
        <v>2605</v>
      </c>
      <c r="L1533" s="22" t="s">
        <v>2606</v>
      </c>
      <c r="M1533" s="22" t="s">
        <v>1266</v>
      </c>
      <c r="N1533" s="22"/>
      <c r="O1533" s="22"/>
      <c r="P1533" s="22" t="s">
        <v>529</v>
      </c>
      <c r="S1533" s="32" t="s">
        <v>3140</v>
      </c>
      <c r="T1533" s="8">
        <f t="shared" si="35"/>
        <v>7</v>
      </c>
      <c r="U1533">
        <v>642</v>
      </c>
      <c r="W1533" t="s">
        <v>369</v>
      </c>
    </row>
    <row r="1534" spans="1:23" hidden="1" x14ac:dyDescent="0.25">
      <c r="A1534" s="21">
        <v>45501</v>
      </c>
      <c r="B1534" s="21">
        <v>45501</v>
      </c>
      <c r="C1534" s="22" t="s">
        <v>2670</v>
      </c>
      <c r="D1534" s="22" t="s">
        <v>2671</v>
      </c>
      <c r="E1534" s="22" t="s">
        <v>1145</v>
      </c>
      <c r="F1534" s="22" t="s">
        <v>532</v>
      </c>
      <c r="G1534" s="23">
        <v>543000</v>
      </c>
      <c r="H1534" s="23">
        <v>0</v>
      </c>
      <c r="I1534" s="23">
        <v>111588948</v>
      </c>
      <c r="J1534" s="23">
        <v>0</v>
      </c>
      <c r="K1534" s="22" t="s">
        <v>888</v>
      </c>
      <c r="L1534" s="22" t="s">
        <v>889</v>
      </c>
      <c r="M1534" s="22" t="s">
        <v>1216</v>
      </c>
      <c r="N1534" s="22"/>
      <c r="O1534" s="22"/>
      <c r="P1534" s="22" t="s">
        <v>891</v>
      </c>
      <c r="S1534" s="32" t="s">
        <v>3126</v>
      </c>
      <c r="T1534" s="8">
        <f t="shared" si="35"/>
        <v>7</v>
      </c>
      <c r="U1534">
        <v>642</v>
      </c>
      <c r="W1534" t="s">
        <v>369</v>
      </c>
    </row>
    <row r="1535" spans="1:23" hidden="1" x14ac:dyDescent="0.25">
      <c r="A1535" s="21">
        <v>45501</v>
      </c>
      <c r="B1535" s="21">
        <v>45501</v>
      </c>
      <c r="C1535" s="22" t="s">
        <v>2670</v>
      </c>
      <c r="D1535" s="22" t="s">
        <v>2672</v>
      </c>
      <c r="E1535" s="22" t="s">
        <v>1145</v>
      </c>
      <c r="F1535" s="22" t="s">
        <v>532</v>
      </c>
      <c r="G1535" s="23">
        <v>300000</v>
      </c>
      <c r="H1535" s="23">
        <v>0</v>
      </c>
      <c r="I1535" s="23">
        <v>111888948</v>
      </c>
      <c r="J1535" s="23">
        <v>0</v>
      </c>
      <c r="K1535" s="22" t="s">
        <v>888</v>
      </c>
      <c r="L1535" s="22" t="s">
        <v>889</v>
      </c>
      <c r="M1535" s="22" t="s">
        <v>814</v>
      </c>
      <c r="N1535" s="22"/>
      <c r="O1535" s="22"/>
      <c r="P1535" s="22" t="s">
        <v>891</v>
      </c>
      <c r="S1535" s="32" t="s">
        <v>3121</v>
      </c>
      <c r="T1535" s="8">
        <f t="shared" si="35"/>
        <v>7</v>
      </c>
      <c r="U1535">
        <v>642</v>
      </c>
      <c r="W1535" t="s">
        <v>369</v>
      </c>
    </row>
    <row r="1536" spans="1:23" hidden="1" x14ac:dyDescent="0.25">
      <c r="A1536" s="21">
        <v>45501</v>
      </c>
      <c r="B1536" s="21">
        <v>45501</v>
      </c>
      <c r="C1536" s="22" t="s">
        <v>2673</v>
      </c>
      <c r="D1536" s="22" t="s">
        <v>2674</v>
      </c>
      <c r="E1536" s="22" t="s">
        <v>1145</v>
      </c>
      <c r="F1536" s="22" t="s">
        <v>532</v>
      </c>
      <c r="G1536" s="23">
        <v>170000</v>
      </c>
      <c r="H1536" s="23">
        <v>0</v>
      </c>
      <c r="I1536" s="23">
        <v>112058948</v>
      </c>
      <c r="J1536" s="23">
        <v>0</v>
      </c>
      <c r="K1536" s="22" t="s">
        <v>2675</v>
      </c>
      <c r="L1536" s="22" t="s">
        <v>2676</v>
      </c>
      <c r="M1536" s="22" t="s">
        <v>1216</v>
      </c>
      <c r="N1536" s="22"/>
      <c r="O1536" s="22"/>
      <c r="P1536" s="22" t="s">
        <v>695</v>
      </c>
      <c r="S1536" s="32" t="s">
        <v>3126</v>
      </c>
      <c r="T1536" s="8">
        <f t="shared" si="35"/>
        <v>7</v>
      </c>
      <c r="U1536">
        <v>642</v>
      </c>
      <c r="W1536" t="s">
        <v>369</v>
      </c>
    </row>
    <row r="1537" spans="1:23" hidden="1" x14ac:dyDescent="0.25">
      <c r="A1537" s="21">
        <v>45501</v>
      </c>
      <c r="B1537" s="21">
        <v>45501</v>
      </c>
      <c r="C1537" s="22" t="s">
        <v>2677</v>
      </c>
      <c r="D1537" s="22" t="s">
        <v>2678</v>
      </c>
      <c r="E1537" s="22" t="s">
        <v>1145</v>
      </c>
      <c r="F1537" s="22" t="s">
        <v>532</v>
      </c>
      <c r="G1537" s="23">
        <v>50000</v>
      </c>
      <c r="H1537" s="23">
        <v>0</v>
      </c>
      <c r="I1537" s="23">
        <v>112108948</v>
      </c>
      <c r="J1537" s="23">
        <v>0</v>
      </c>
      <c r="K1537" s="22" t="s">
        <v>1163</v>
      </c>
      <c r="L1537" s="22" t="s">
        <v>1164</v>
      </c>
      <c r="M1537" s="22" t="s">
        <v>1186</v>
      </c>
      <c r="N1537" s="22"/>
      <c r="O1537" s="22"/>
      <c r="P1537" s="22" t="s">
        <v>529</v>
      </c>
      <c r="S1537" s="32" t="s">
        <v>3126</v>
      </c>
      <c r="T1537" s="8">
        <f t="shared" si="35"/>
        <v>7</v>
      </c>
      <c r="U1537">
        <v>642</v>
      </c>
      <c r="W1537" t="s">
        <v>369</v>
      </c>
    </row>
    <row r="1538" spans="1:23" hidden="1" x14ac:dyDescent="0.25">
      <c r="A1538" s="21">
        <v>45501</v>
      </c>
      <c r="B1538" s="21">
        <v>45501</v>
      </c>
      <c r="C1538" s="22" t="s">
        <v>2679</v>
      </c>
      <c r="D1538" s="22" t="s">
        <v>2678</v>
      </c>
      <c r="E1538" s="22" t="s">
        <v>1145</v>
      </c>
      <c r="F1538" s="22" t="s">
        <v>1204</v>
      </c>
      <c r="G1538" s="23">
        <v>50000</v>
      </c>
      <c r="H1538" s="23">
        <v>0</v>
      </c>
      <c r="I1538" s="23">
        <v>112158948</v>
      </c>
      <c r="J1538" s="23">
        <v>0</v>
      </c>
      <c r="K1538" s="22" t="s">
        <v>1163</v>
      </c>
      <c r="L1538" s="22" t="s">
        <v>1164</v>
      </c>
      <c r="M1538" s="22" t="s">
        <v>1186</v>
      </c>
      <c r="N1538" s="22"/>
      <c r="O1538" s="22"/>
      <c r="P1538" s="22" t="s">
        <v>529</v>
      </c>
      <c r="S1538" s="32" t="s">
        <v>3126</v>
      </c>
      <c r="T1538" s="8">
        <f t="shared" si="35"/>
        <v>7</v>
      </c>
      <c r="U1538">
        <v>642</v>
      </c>
      <c r="W1538" t="s">
        <v>369</v>
      </c>
    </row>
    <row r="1539" spans="1:23" hidden="1" x14ac:dyDescent="0.25">
      <c r="A1539" s="21">
        <v>45502</v>
      </c>
      <c r="B1539" s="21">
        <v>45502</v>
      </c>
      <c r="C1539" s="22" t="s">
        <v>2680</v>
      </c>
      <c r="D1539" s="22" t="s">
        <v>2536</v>
      </c>
      <c r="E1539" s="22" t="s">
        <v>1145</v>
      </c>
      <c r="F1539" s="22" t="s">
        <v>549</v>
      </c>
      <c r="G1539" s="23">
        <v>6483000</v>
      </c>
      <c r="H1539" s="23">
        <v>0</v>
      </c>
      <c r="I1539" s="23">
        <v>118641948</v>
      </c>
      <c r="J1539" s="23">
        <v>0</v>
      </c>
      <c r="K1539" s="22" t="s">
        <v>2681</v>
      </c>
      <c r="L1539" s="22" t="s">
        <v>2682</v>
      </c>
      <c r="M1539" s="22" t="s">
        <v>2486</v>
      </c>
      <c r="N1539" s="22"/>
      <c r="O1539" s="22"/>
      <c r="P1539" s="22" t="s">
        <v>529</v>
      </c>
      <c r="S1539" s="32" t="s">
        <v>3140</v>
      </c>
      <c r="T1539" s="8">
        <f t="shared" si="35"/>
        <v>7</v>
      </c>
      <c r="U1539">
        <v>642</v>
      </c>
      <c r="W1539" t="s">
        <v>369</v>
      </c>
    </row>
    <row r="1540" spans="1:23" hidden="1" x14ac:dyDescent="0.25">
      <c r="A1540" s="21">
        <v>45502</v>
      </c>
      <c r="B1540" s="21">
        <v>45502</v>
      </c>
      <c r="C1540" s="22" t="s">
        <v>2683</v>
      </c>
      <c r="D1540" s="22" t="s">
        <v>2684</v>
      </c>
      <c r="E1540" s="22" t="s">
        <v>1145</v>
      </c>
      <c r="F1540" s="22" t="s">
        <v>549</v>
      </c>
      <c r="G1540" s="23">
        <v>18010741</v>
      </c>
      <c r="H1540" s="23">
        <v>0</v>
      </c>
      <c r="I1540" s="23">
        <v>136652689</v>
      </c>
      <c r="J1540" s="23">
        <v>0</v>
      </c>
      <c r="K1540" s="22" t="s">
        <v>1419</v>
      </c>
      <c r="L1540" s="22" t="s">
        <v>1420</v>
      </c>
      <c r="M1540" s="22" t="s">
        <v>1266</v>
      </c>
      <c r="N1540" s="22"/>
      <c r="O1540" s="22"/>
      <c r="P1540" s="22" t="s">
        <v>809</v>
      </c>
      <c r="S1540" s="32" t="s">
        <v>3140</v>
      </c>
      <c r="T1540" s="8">
        <f t="shared" si="35"/>
        <v>7</v>
      </c>
      <c r="U1540">
        <v>642</v>
      </c>
      <c r="W1540" t="s">
        <v>369</v>
      </c>
    </row>
    <row r="1541" spans="1:23" hidden="1" x14ac:dyDescent="0.25">
      <c r="A1541" s="21">
        <v>45502</v>
      </c>
      <c r="B1541" s="21">
        <v>45502</v>
      </c>
      <c r="C1541" s="22" t="s">
        <v>2683</v>
      </c>
      <c r="D1541" s="22" t="s">
        <v>2684</v>
      </c>
      <c r="E1541" s="22" t="s">
        <v>1145</v>
      </c>
      <c r="F1541" s="22" t="s">
        <v>549</v>
      </c>
      <c r="G1541" s="23">
        <v>1069000</v>
      </c>
      <c r="H1541" s="23">
        <v>0</v>
      </c>
      <c r="I1541" s="23">
        <v>137721689</v>
      </c>
      <c r="J1541" s="23">
        <v>0</v>
      </c>
      <c r="K1541" s="22" t="s">
        <v>1419</v>
      </c>
      <c r="L1541" s="22" t="s">
        <v>1420</v>
      </c>
      <c r="M1541" s="22" t="s">
        <v>1266</v>
      </c>
      <c r="N1541" s="22"/>
      <c r="O1541" s="22"/>
      <c r="P1541" s="22" t="s">
        <v>809</v>
      </c>
      <c r="S1541" s="32" t="s">
        <v>3140</v>
      </c>
      <c r="T1541" s="8">
        <f t="shared" ref="T1541:T1604" si="36">+MONTH(A1541)</f>
        <v>7</v>
      </c>
      <c r="U1541">
        <v>642</v>
      </c>
      <c r="W1541" t="s">
        <v>369</v>
      </c>
    </row>
    <row r="1542" spans="1:23" hidden="1" x14ac:dyDescent="0.25">
      <c r="A1542" s="21">
        <v>45502</v>
      </c>
      <c r="B1542" s="21">
        <v>45502</v>
      </c>
      <c r="C1542" s="22" t="s">
        <v>2683</v>
      </c>
      <c r="D1542" s="22" t="s">
        <v>2684</v>
      </c>
      <c r="E1542" s="22" t="s">
        <v>1145</v>
      </c>
      <c r="F1542" s="22" t="s">
        <v>549</v>
      </c>
      <c r="G1542" s="23">
        <v>20741</v>
      </c>
      <c r="H1542" s="23">
        <v>0</v>
      </c>
      <c r="I1542" s="23">
        <v>137742430</v>
      </c>
      <c r="J1542" s="23">
        <v>0</v>
      </c>
      <c r="K1542" s="22" t="s">
        <v>1419</v>
      </c>
      <c r="L1542" s="22" t="s">
        <v>1420</v>
      </c>
      <c r="M1542" s="22" t="s">
        <v>1266</v>
      </c>
      <c r="N1542" s="22"/>
      <c r="O1542" s="22"/>
      <c r="P1542" s="22" t="s">
        <v>809</v>
      </c>
      <c r="S1542" s="32" t="s">
        <v>3140</v>
      </c>
      <c r="T1542" s="8">
        <f t="shared" si="36"/>
        <v>7</v>
      </c>
      <c r="U1542">
        <v>642</v>
      </c>
      <c r="W1542" t="s">
        <v>369</v>
      </c>
    </row>
    <row r="1543" spans="1:23" hidden="1" x14ac:dyDescent="0.25">
      <c r="A1543" s="21">
        <v>45502</v>
      </c>
      <c r="B1543" s="21">
        <v>45502</v>
      </c>
      <c r="C1543" s="22" t="s">
        <v>2685</v>
      </c>
      <c r="D1543" s="22" t="s">
        <v>2686</v>
      </c>
      <c r="E1543" s="22" t="s">
        <v>1145</v>
      </c>
      <c r="F1543" s="22" t="s">
        <v>549</v>
      </c>
      <c r="G1543" s="23">
        <v>814688</v>
      </c>
      <c r="H1543" s="23">
        <v>0</v>
      </c>
      <c r="I1543" s="23">
        <v>138557118</v>
      </c>
      <c r="J1543" s="23">
        <v>0</v>
      </c>
      <c r="K1543" s="22" t="s">
        <v>1363</v>
      </c>
      <c r="L1543" s="22" t="s">
        <v>1364</v>
      </c>
      <c r="M1543" s="22" t="s">
        <v>1365</v>
      </c>
      <c r="N1543" s="22"/>
      <c r="O1543" s="22"/>
      <c r="P1543" s="22" t="s">
        <v>529</v>
      </c>
      <c r="S1543" s="32" t="s">
        <v>3126</v>
      </c>
      <c r="T1543" s="8">
        <f t="shared" si="36"/>
        <v>7</v>
      </c>
      <c r="U1543">
        <v>642</v>
      </c>
      <c r="W1543" t="s">
        <v>369</v>
      </c>
    </row>
    <row r="1544" spans="1:23" hidden="1" x14ac:dyDescent="0.25">
      <c r="A1544" s="21">
        <v>45502</v>
      </c>
      <c r="B1544" s="21">
        <v>45502</v>
      </c>
      <c r="C1544" s="22" t="s">
        <v>2687</v>
      </c>
      <c r="D1544" s="22" t="s">
        <v>2688</v>
      </c>
      <c r="E1544" s="22" t="s">
        <v>1145</v>
      </c>
      <c r="F1544" s="22" t="s">
        <v>748</v>
      </c>
      <c r="G1544" s="23">
        <v>909091</v>
      </c>
      <c r="H1544" s="23">
        <v>0</v>
      </c>
      <c r="I1544" s="23">
        <v>139466209</v>
      </c>
      <c r="J1544" s="23">
        <v>0</v>
      </c>
      <c r="K1544" s="22" t="s">
        <v>2689</v>
      </c>
      <c r="L1544" s="22" t="s">
        <v>2690</v>
      </c>
      <c r="M1544" s="22" t="s">
        <v>1243</v>
      </c>
      <c r="N1544" s="22"/>
      <c r="O1544" s="22"/>
      <c r="P1544" s="22" t="s">
        <v>529</v>
      </c>
      <c r="S1544" s="32" t="s">
        <v>3142</v>
      </c>
      <c r="T1544" s="8">
        <f t="shared" si="36"/>
        <v>7</v>
      </c>
      <c r="U1544">
        <v>642</v>
      </c>
      <c r="W1544" t="s">
        <v>369</v>
      </c>
    </row>
    <row r="1545" spans="1:23" hidden="1" x14ac:dyDescent="0.25">
      <c r="A1545" s="21">
        <v>45502</v>
      </c>
      <c r="B1545" s="21">
        <v>45502</v>
      </c>
      <c r="C1545" s="22" t="s">
        <v>2691</v>
      </c>
      <c r="D1545" s="22" t="s">
        <v>2692</v>
      </c>
      <c r="E1545" s="22" t="s">
        <v>1145</v>
      </c>
      <c r="F1545" s="22" t="s">
        <v>532</v>
      </c>
      <c r="G1545" s="23">
        <v>3000000</v>
      </c>
      <c r="H1545" s="23">
        <v>0</v>
      </c>
      <c r="I1545" s="23">
        <v>142466209</v>
      </c>
      <c r="J1545" s="23">
        <v>0</v>
      </c>
      <c r="K1545" s="22" t="s">
        <v>1729</v>
      </c>
      <c r="L1545" s="22" t="s">
        <v>1730</v>
      </c>
      <c r="M1545" s="22" t="s">
        <v>1216</v>
      </c>
      <c r="N1545" s="22"/>
      <c r="O1545" s="22"/>
      <c r="P1545" s="22" t="s">
        <v>529</v>
      </c>
      <c r="S1545" s="32" t="s">
        <v>3126</v>
      </c>
      <c r="T1545" s="8">
        <f t="shared" si="36"/>
        <v>7</v>
      </c>
      <c r="U1545">
        <v>642</v>
      </c>
      <c r="W1545" t="s">
        <v>369</v>
      </c>
    </row>
    <row r="1546" spans="1:23" hidden="1" x14ac:dyDescent="0.25">
      <c r="A1546" s="21">
        <v>45502</v>
      </c>
      <c r="B1546" s="21">
        <v>45502</v>
      </c>
      <c r="C1546" s="22" t="s">
        <v>2691</v>
      </c>
      <c r="D1546" s="22" t="s">
        <v>2693</v>
      </c>
      <c r="E1546" s="22" t="s">
        <v>1145</v>
      </c>
      <c r="F1546" s="22" t="s">
        <v>532</v>
      </c>
      <c r="G1546" s="23">
        <v>3000000</v>
      </c>
      <c r="H1546" s="23">
        <v>0</v>
      </c>
      <c r="I1546" s="23">
        <v>145466209</v>
      </c>
      <c r="J1546" s="23">
        <v>0</v>
      </c>
      <c r="K1546" s="22" t="s">
        <v>1729</v>
      </c>
      <c r="L1546" s="22" t="s">
        <v>1730</v>
      </c>
      <c r="M1546" s="22" t="s">
        <v>1216</v>
      </c>
      <c r="N1546" s="22"/>
      <c r="O1546" s="22"/>
      <c r="P1546" s="22" t="s">
        <v>529</v>
      </c>
      <c r="S1546" s="32" t="s">
        <v>3126</v>
      </c>
      <c r="T1546" s="8">
        <f t="shared" si="36"/>
        <v>7</v>
      </c>
      <c r="U1546">
        <v>642</v>
      </c>
      <c r="W1546" t="s">
        <v>369</v>
      </c>
    </row>
    <row r="1547" spans="1:23" hidden="1" x14ac:dyDescent="0.25">
      <c r="A1547" s="21">
        <v>45502</v>
      </c>
      <c r="B1547" s="21">
        <v>45502</v>
      </c>
      <c r="C1547" s="22" t="s">
        <v>2691</v>
      </c>
      <c r="D1547" s="22" t="s">
        <v>2694</v>
      </c>
      <c r="E1547" s="22" t="s">
        <v>1145</v>
      </c>
      <c r="F1547" s="22" t="s">
        <v>532</v>
      </c>
      <c r="G1547" s="23">
        <v>3000000</v>
      </c>
      <c r="H1547" s="23">
        <v>0</v>
      </c>
      <c r="I1547" s="23">
        <v>148466209</v>
      </c>
      <c r="J1547" s="23">
        <v>0</v>
      </c>
      <c r="K1547" s="22" t="s">
        <v>1729</v>
      </c>
      <c r="L1547" s="22" t="s">
        <v>1730</v>
      </c>
      <c r="M1547" s="22" t="s">
        <v>1216</v>
      </c>
      <c r="N1547" s="22"/>
      <c r="O1547" s="22"/>
      <c r="P1547" s="22" t="s">
        <v>529</v>
      </c>
      <c r="S1547" s="32" t="s">
        <v>3126</v>
      </c>
      <c r="T1547" s="8">
        <f t="shared" si="36"/>
        <v>7</v>
      </c>
      <c r="U1547">
        <v>642</v>
      </c>
      <c r="W1547" t="s">
        <v>369</v>
      </c>
    </row>
    <row r="1548" spans="1:23" hidden="1" x14ac:dyDescent="0.25">
      <c r="A1548" s="21">
        <v>45503</v>
      </c>
      <c r="B1548" s="21">
        <v>45503</v>
      </c>
      <c r="C1548" s="22" t="s">
        <v>2695</v>
      </c>
      <c r="D1548" s="22" t="s">
        <v>2696</v>
      </c>
      <c r="E1548" s="22" t="s">
        <v>1145</v>
      </c>
      <c r="F1548" s="22" t="s">
        <v>549</v>
      </c>
      <c r="G1548" s="23">
        <v>114286</v>
      </c>
      <c r="H1548" s="23">
        <v>0</v>
      </c>
      <c r="I1548" s="23">
        <v>148580495</v>
      </c>
      <c r="J1548" s="23">
        <v>0</v>
      </c>
      <c r="K1548" s="22" t="s">
        <v>1808</v>
      </c>
      <c r="L1548" s="22" t="s">
        <v>1809</v>
      </c>
      <c r="M1548" s="22" t="s">
        <v>1243</v>
      </c>
      <c r="N1548" s="22"/>
      <c r="O1548" s="22"/>
      <c r="P1548" s="22" t="s">
        <v>809</v>
      </c>
      <c r="S1548" s="32" t="s">
        <v>3142</v>
      </c>
      <c r="T1548" s="8">
        <f t="shared" si="36"/>
        <v>7</v>
      </c>
      <c r="U1548">
        <v>642</v>
      </c>
      <c r="W1548" t="s">
        <v>369</v>
      </c>
    </row>
    <row r="1549" spans="1:23" hidden="1" x14ac:dyDescent="0.25">
      <c r="A1549" s="21">
        <v>45503</v>
      </c>
      <c r="B1549" s="21">
        <v>45503</v>
      </c>
      <c r="C1549" s="22" t="s">
        <v>2695</v>
      </c>
      <c r="D1549" s="22" t="s">
        <v>2696</v>
      </c>
      <c r="E1549" s="22" t="s">
        <v>1145</v>
      </c>
      <c r="F1549" s="22" t="s">
        <v>549</v>
      </c>
      <c r="G1549" s="23">
        <v>114286</v>
      </c>
      <c r="H1549" s="23">
        <v>0</v>
      </c>
      <c r="I1549" s="23">
        <v>148694781</v>
      </c>
      <c r="J1549" s="23">
        <v>0</v>
      </c>
      <c r="K1549" s="22" t="s">
        <v>1808</v>
      </c>
      <c r="L1549" s="22" t="s">
        <v>1809</v>
      </c>
      <c r="M1549" s="22" t="s">
        <v>1243</v>
      </c>
      <c r="N1549" s="22"/>
      <c r="O1549" s="22"/>
      <c r="P1549" s="22" t="s">
        <v>809</v>
      </c>
      <c r="S1549" s="32" t="s">
        <v>3142</v>
      </c>
      <c r="T1549" s="8">
        <f t="shared" si="36"/>
        <v>7</v>
      </c>
      <c r="U1549">
        <v>642</v>
      </c>
      <c r="W1549" t="s">
        <v>369</v>
      </c>
    </row>
    <row r="1550" spans="1:23" hidden="1" x14ac:dyDescent="0.25">
      <c r="A1550" s="21">
        <v>45503</v>
      </c>
      <c r="B1550" s="21">
        <v>45503</v>
      </c>
      <c r="C1550" s="22" t="s">
        <v>2695</v>
      </c>
      <c r="D1550" s="22" t="s">
        <v>2696</v>
      </c>
      <c r="E1550" s="22" t="s">
        <v>1145</v>
      </c>
      <c r="F1550" s="22" t="s">
        <v>549</v>
      </c>
      <c r="G1550" s="23">
        <v>37545</v>
      </c>
      <c r="H1550" s="23">
        <v>0</v>
      </c>
      <c r="I1550" s="23">
        <v>148732326</v>
      </c>
      <c r="J1550" s="23">
        <v>0</v>
      </c>
      <c r="K1550" s="22" t="s">
        <v>1808</v>
      </c>
      <c r="L1550" s="22" t="s">
        <v>1809</v>
      </c>
      <c r="M1550" s="22" t="s">
        <v>1243</v>
      </c>
      <c r="N1550" s="22"/>
      <c r="O1550" s="22"/>
      <c r="P1550" s="22" t="s">
        <v>809</v>
      </c>
      <c r="S1550" s="32" t="s">
        <v>3142</v>
      </c>
      <c r="T1550" s="8">
        <f t="shared" si="36"/>
        <v>7</v>
      </c>
      <c r="U1550">
        <v>642</v>
      </c>
      <c r="W1550" t="s">
        <v>369</v>
      </c>
    </row>
    <row r="1551" spans="1:23" hidden="1" x14ac:dyDescent="0.25">
      <c r="A1551" s="21">
        <v>45503</v>
      </c>
      <c r="B1551" s="21">
        <v>45503</v>
      </c>
      <c r="C1551" s="22" t="s">
        <v>2695</v>
      </c>
      <c r="D1551" s="22" t="s">
        <v>2696</v>
      </c>
      <c r="E1551" s="22" t="s">
        <v>1145</v>
      </c>
      <c r="F1551" s="22" t="s">
        <v>549</v>
      </c>
      <c r="G1551" s="23">
        <v>25000</v>
      </c>
      <c r="H1551" s="23">
        <v>0</v>
      </c>
      <c r="I1551" s="23">
        <v>148757326</v>
      </c>
      <c r="J1551" s="23">
        <v>0</v>
      </c>
      <c r="K1551" s="22" t="s">
        <v>1808</v>
      </c>
      <c r="L1551" s="22" t="s">
        <v>1809</v>
      </c>
      <c r="M1551" s="22" t="s">
        <v>1243</v>
      </c>
      <c r="N1551" s="22"/>
      <c r="O1551" s="22"/>
      <c r="P1551" s="22" t="s">
        <v>809</v>
      </c>
      <c r="S1551" s="32" t="s">
        <v>3142</v>
      </c>
      <c r="T1551" s="8">
        <f t="shared" si="36"/>
        <v>7</v>
      </c>
      <c r="U1551">
        <v>642</v>
      </c>
      <c r="W1551" t="s">
        <v>369</v>
      </c>
    </row>
    <row r="1552" spans="1:23" hidden="1" x14ac:dyDescent="0.25">
      <c r="A1552" s="21">
        <v>45503</v>
      </c>
      <c r="B1552" s="21">
        <v>45503</v>
      </c>
      <c r="C1552" s="22" t="s">
        <v>2695</v>
      </c>
      <c r="D1552" s="22" t="s">
        <v>2696</v>
      </c>
      <c r="E1552" s="22" t="s">
        <v>1145</v>
      </c>
      <c r="F1552" s="22" t="s">
        <v>549</v>
      </c>
      <c r="G1552" s="23">
        <v>49990</v>
      </c>
      <c r="H1552" s="23">
        <v>0</v>
      </c>
      <c r="I1552" s="23">
        <v>148807316</v>
      </c>
      <c r="J1552" s="23">
        <v>0</v>
      </c>
      <c r="K1552" s="22" t="s">
        <v>1808</v>
      </c>
      <c r="L1552" s="22" t="s">
        <v>1809</v>
      </c>
      <c r="M1552" s="22" t="s">
        <v>1243</v>
      </c>
      <c r="N1552" s="22"/>
      <c r="O1552" s="22"/>
      <c r="P1552" s="22" t="s">
        <v>809</v>
      </c>
      <c r="S1552" s="32" t="s">
        <v>3142</v>
      </c>
      <c r="T1552" s="8">
        <f t="shared" si="36"/>
        <v>7</v>
      </c>
      <c r="U1552">
        <v>642</v>
      </c>
      <c r="W1552" t="s">
        <v>369</v>
      </c>
    </row>
    <row r="1553" spans="1:23" hidden="1" x14ac:dyDescent="0.25">
      <c r="A1553" s="21">
        <v>45503</v>
      </c>
      <c r="B1553" s="21">
        <v>45503</v>
      </c>
      <c r="C1553" s="22" t="s">
        <v>2695</v>
      </c>
      <c r="D1553" s="22" t="s">
        <v>2696</v>
      </c>
      <c r="E1553" s="22" t="s">
        <v>1145</v>
      </c>
      <c r="F1553" s="22" t="s">
        <v>549</v>
      </c>
      <c r="G1553" s="23">
        <v>49990</v>
      </c>
      <c r="H1553" s="23">
        <v>0</v>
      </c>
      <c r="I1553" s="23">
        <v>148857306</v>
      </c>
      <c r="J1553" s="23">
        <v>0</v>
      </c>
      <c r="K1553" s="22" t="s">
        <v>1808</v>
      </c>
      <c r="L1553" s="22" t="s">
        <v>1809</v>
      </c>
      <c r="M1553" s="22" t="s">
        <v>1243</v>
      </c>
      <c r="N1553" s="22"/>
      <c r="O1553" s="22"/>
      <c r="P1553" s="22" t="s">
        <v>809</v>
      </c>
      <c r="S1553" s="32" t="s">
        <v>3142</v>
      </c>
      <c r="T1553" s="8">
        <f t="shared" si="36"/>
        <v>7</v>
      </c>
      <c r="U1553">
        <v>642</v>
      </c>
      <c r="W1553" t="s">
        <v>369</v>
      </c>
    </row>
    <row r="1554" spans="1:23" hidden="1" x14ac:dyDescent="0.25">
      <c r="A1554" s="21">
        <v>45503</v>
      </c>
      <c r="B1554" s="21">
        <v>45503</v>
      </c>
      <c r="C1554" s="22" t="s">
        <v>2695</v>
      </c>
      <c r="D1554" s="22" t="s">
        <v>2696</v>
      </c>
      <c r="E1554" s="22" t="s">
        <v>1145</v>
      </c>
      <c r="F1554" s="22" t="s">
        <v>549</v>
      </c>
      <c r="G1554" s="23">
        <v>49990</v>
      </c>
      <c r="H1554" s="23">
        <v>0</v>
      </c>
      <c r="I1554" s="23">
        <v>148907296</v>
      </c>
      <c r="J1554" s="23">
        <v>0</v>
      </c>
      <c r="K1554" s="22" t="s">
        <v>1808</v>
      </c>
      <c r="L1554" s="22" t="s">
        <v>1809</v>
      </c>
      <c r="M1554" s="22" t="s">
        <v>1243</v>
      </c>
      <c r="N1554" s="22"/>
      <c r="O1554" s="22"/>
      <c r="P1554" s="22" t="s">
        <v>809</v>
      </c>
      <c r="S1554" s="32" t="s">
        <v>3142</v>
      </c>
      <c r="T1554" s="8">
        <f t="shared" si="36"/>
        <v>7</v>
      </c>
      <c r="U1554">
        <v>642</v>
      </c>
      <c r="W1554" t="s">
        <v>369</v>
      </c>
    </row>
    <row r="1555" spans="1:23" hidden="1" x14ac:dyDescent="0.25">
      <c r="A1555" s="21">
        <v>45503</v>
      </c>
      <c r="B1555" s="21">
        <v>45503</v>
      </c>
      <c r="C1555" s="22" t="s">
        <v>2695</v>
      </c>
      <c r="D1555" s="22" t="s">
        <v>2696</v>
      </c>
      <c r="E1555" s="22" t="s">
        <v>1145</v>
      </c>
      <c r="F1555" s="22" t="s">
        <v>549</v>
      </c>
      <c r="G1555" s="23">
        <v>68656</v>
      </c>
      <c r="H1555" s="23">
        <v>0</v>
      </c>
      <c r="I1555" s="23">
        <v>148975952</v>
      </c>
      <c r="J1555" s="23">
        <v>0</v>
      </c>
      <c r="K1555" s="22" t="s">
        <v>1808</v>
      </c>
      <c r="L1555" s="22" t="s">
        <v>1809</v>
      </c>
      <c r="M1555" s="22" t="s">
        <v>1243</v>
      </c>
      <c r="N1555" s="22"/>
      <c r="O1555" s="22"/>
      <c r="P1555" s="22" t="s">
        <v>809</v>
      </c>
      <c r="S1555" s="32" t="s">
        <v>3142</v>
      </c>
      <c r="T1555" s="8">
        <f t="shared" si="36"/>
        <v>7</v>
      </c>
      <c r="U1555">
        <v>642</v>
      </c>
      <c r="W1555" t="s">
        <v>369</v>
      </c>
    </row>
    <row r="1556" spans="1:23" hidden="1" x14ac:dyDescent="0.25">
      <c r="A1556" s="21">
        <v>45503</v>
      </c>
      <c r="B1556" s="21">
        <v>45503</v>
      </c>
      <c r="C1556" s="22" t="s">
        <v>2695</v>
      </c>
      <c r="D1556" s="22" t="s">
        <v>2696</v>
      </c>
      <c r="E1556" s="22" t="s">
        <v>1145</v>
      </c>
      <c r="F1556" s="22" t="s">
        <v>549</v>
      </c>
      <c r="G1556" s="23">
        <v>49990</v>
      </c>
      <c r="H1556" s="23">
        <v>0</v>
      </c>
      <c r="I1556" s="23">
        <v>149025942</v>
      </c>
      <c r="J1556" s="23">
        <v>0</v>
      </c>
      <c r="K1556" s="22" t="s">
        <v>1808</v>
      </c>
      <c r="L1556" s="22" t="s">
        <v>1809</v>
      </c>
      <c r="M1556" s="22" t="s">
        <v>1243</v>
      </c>
      <c r="N1556" s="22"/>
      <c r="O1556" s="22"/>
      <c r="P1556" s="22" t="s">
        <v>809</v>
      </c>
      <c r="S1556" s="32" t="s">
        <v>3142</v>
      </c>
      <c r="T1556" s="8">
        <f t="shared" si="36"/>
        <v>7</v>
      </c>
      <c r="U1556">
        <v>642</v>
      </c>
      <c r="W1556" t="s">
        <v>369</v>
      </c>
    </row>
    <row r="1557" spans="1:23" hidden="1" x14ac:dyDescent="0.25">
      <c r="A1557" s="21">
        <v>45503</v>
      </c>
      <c r="B1557" s="21">
        <v>45503</v>
      </c>
      <c r="C1557" s="22" t="s">
        <v>2695</v>
      </c>
      <c r="D1557" s="22" t="s">
        <v>2696</v>
      </c>
      <c r="E1557" s="22" t="s">
        <v>1145</v>
      </c>
      <c r="F1557" s="22" t="s">
        <v>549</v>
      </c>
      <c r="G1557" s="23">
        <v>68656</v>
      </c>
      <c r="H1557" s="23">
        <v>0</v>
      </c>
      <c r="I1557" s="23">
        <v>149094598</v>
      </c>
      <c r="J1557" s="23">
        <v>0</v>
      </c>
      <c r="K1557" s="22" t="s">
        <v>1808</v>
      </c>
      <c r="L1557" s="22" t="s">
        <v>1809</v>
      </c>
      <c r="M1557" s="22" t="s">
        <v>1243</v>
      </c>
      <c r="N1557" s="22"/>
      <c r="O1557" s="22"/>
      <c r="P1557" s="22" t="s">
        <v>809</v>
      </c>
      <c r="S1557" s="32" t="s">
        <v>3142</v>
      </c>
      <c r="T1557" s="8">
        <f t="shared" si="36"/>
        <v>7</v>
      </c>
      <c r="U1557">
        <v>642</v>
      </c>
      <c r="W1557" t="s">
        <v>369</v>
      </c>
    </row>
    <row r="1558" spans="1:23" hidden="1" x14ac:dyDescent="0.25">
      <c r="A1558" s="21">
        <v>45503</v>
      </c>
      <c r="B1558" s="21">
        <v>45503</v>
      </c>
      <c r="C1558" s="22" t="s">
        <v>2695</v>
      </c>
      <c r="D1558" s="22" t="s">
        <v>2696</v>
      </c>
      <c r="E1558" s="22" t="s">
        <v>1145</v>
      </c>
      <c r="F1558" s="22" t="s">
        <v>549</v>
      </c>
      <c r="G1558" s="23">
        <v>40741</v>
      </c>
      <c r="H1558" s="23">
        <v>0</v>
      </c>
      <c r="I1558" s="23">
        <v>149135339</v>
      </c>
      <c r="J1558" s="23">
        <v>0</v>
      </c>
      <c r="K1558" s="22" t="s">
        <v>1808</v>
      </c>
      <c r="L1558" s="22" t="s">
        <v>1809</v>
      </c>
      <c r="M1558" s="22" t="s">
        <v>1243</v>
      </c>
      <c r="N1558" s="22"/>
      <c r="O1558" s="22"/>
      <c r="P1558" s="22" t="s">
        <v>809</v>
      </c>
      <c r="S1558" s="32" t="s">
        <v>3142</v>
      </c>
      <c r="T1558" s="8">
        <f t="shared" si="36"/>
        <v>7</v>
      </c>
      <c r="U1558">
        <v>642</v>
      </c>
      <c r="W1558" t="s">
        <v>369</v>
      </c>
    </row>
    <row r="1559" spans="1:23" hidden="1" x14ac:dyDescent="0.25">
      <c r="A1559" s="21">
        <v>45503</v>
      </c>
      <c r="B1559" s="21">
        <v>45503</v>
      </c>
      <c r="C1559" s="22" t="s">
        <v>2695</v>
      </c>
      <c r="D1559" s="22" t="s">
        <v>2696</v>
      </c>
      <c r="E1559" s="22" t="s">
        <v>1145</v>
      </c>
      <c r="F1559" s="22" t="s">
        <v>549</v>
      </c>
      <c r="G1559" s="23">
        <v>114286</v>
      </c>
      <c r="H1559" s="23">
        <v>0</v>
      </c>
      <c r="I1559" s="23">
        <v>149249625</v>
      </c>
      <c r="J1559" s="23">
        <v>0</v>
      </c>
      <c r="K1559" s="22" t="s">
        <v>1808</v>
      </c>
      <c r="L1559" s="22" t="s">
        <v>1809</v>
      </c>
      <c r="M1559" s="22" t="s">
        <v>1243</v>
      </c>
      <c r="N1559" s="22"/>
      <c r="O1559" s="22"/>
      <c r="P1559" s="22" t="s">
        <v>809</v>
      </c>
      <c r="S1559" s="32" t="s">
        <v>3142</v>
      </c>
      <c r="T1559" s="8">
        <f t="shared" si="36"/>
        <v>7</v>
      </c>
      <c r="U1559">
        <v>642</v>
      </c>
      <c r="W1559" t="s">
        <v>369</v>
      </c>
    </row>
    <row r="1560" spans="1:23" hidden="1" x14ac:dyDescent="0.25">
      <c r="A1560" s="21">
        <v>45503</v>
      </c>
      <c r="B1560" s="21">
        <v>45503</v>
      </c>
      <c r="C1560" s="22" t="s">
        <v>2695</v>
      </c>
      <c r="D1560" s="22" t="s">
        <v>2696</v>
      </c>
      <c r="E1560" s="22" t="s">
        <v>1145</v>
      </c>
      <c r="F1560" s="22" t="s">
        <v>549</v>
      </c>
      <c r="G1560" s="23">
        <v>114286</v>
      </c>
      <c r="H1560" s="23">
        <v>0</v>
      </c>
      <c r="I1560" s="23">
        <v>149363911</v>
      </c>
      <c r="J1560" s="23">
        <v>0</v>
      </c>
      <c r="K1560" s="22" t="s">
        <v>1808</v>
      </c>
      <c r="L1560" s="22" t="s">
        <v>1809</v>
      </c>
      <c r="M1560" s="22" t="s">
        <v>1243</v>
      </c>
      <c r="N1560" s="22"/>
      <c r="O1560" s="22"/>
      <c r="P1560" s="22" t="s">
        <v>809</v>
      </c>
      <c r="S1560" s="32" t="s">
        <v>3142</v>
      </c>
      <c r="T1560" s="8">
        <f t="shared" si="36"/>
        <v>7</v>
      </c>
      <c r="U1560">
        <v>642</v>
      </c>
      <c r="W1560" t="s">
        <v>369</v>
      </c>
    </row>
    <row r="1561" spans="1:23" hidden="1" x14ac:dyDescent="0.25">
      <c r="A1561" s="21">
        <v>45503</v>
      </c>
      <c r="B1561" s="21">
        <v>45503</v>
      </c>
      <c r="C1561" s="22" t="s">
        <v>2695</v>
      </c>
      <c r="D1561" s="22" t="s">
        <v>2696</v>
      </c>
      <c r="E1561" s="22" t="s">
        <v>1145</v>
      </c>
      <c r="F1561" s="22" t="s">
        <v>549</v>
      </c>
      <c r="G1561" s="23">
        <v>68656</v>
      </c>
      <c r="H1561" s="23">
        <v>0</v>
      </c>
      <c r="I1561" s="23">
        <v>149432567</v>
      </c>
      <c r="J1561" s="23">
        <v>0</v>
      </c>
      <c r="K1561" s="22" t="s">
        <v>1808</v>
      </c>
      <c r="L1561" s="22" t="s">
        <v>1809</v>
      </c>
      <c r="M1561" s="22" t="s">
        <v>1243</v>
      </c>
      <c r="N1561" s="22"/>
      <c r="O1561" s="22"/>
      <c r="P1561" s="22" t="s">
        <v>809</v>
      </c>
      <c r="S1561" s="32" t="s">
        <v>3142</v>
      </c>
      <c r="T1561" s="8">
        <f t="shared" si="36"/>
        <v>7</v>
      </c>
      <c r="U1561">
        <v>642</v>
      </c>
      <c r="W1561" t="s">
        <v>369</v>
      </c>
    </row>
    <row r="1562" spans="1:23" hidden="1" x14ac:dyDescent="0.25">
      <c r="A1562" s="21">
        <v>45503</v>
      </c>
      <c r="B1562" s="21">
        <v>45503</v>
      </c>
      <c r="C1562" s="22" t="s">
        <v>2695</v>
      </c>
      <c r="D1562" s="22" t="s">
        <v>2696</v>
      </c>
      <c r="E1562" s="22" t="s">
        <v>1145</v>
      </c>
      <c r="F1562" s="22" t="s">
        <v>549</v>
      </c>
      <c r="G1562" s="23">
        <v>68656</v>
      </c>
      <c r="H1562" s="23">
        <v>0</v>
      </c>
      <c r="I1562" s="23">
        <v>149501223</v>
      </c>
      <c r="J1562" s="23">
        <v>0</v>
      </c>
      <c r="K1562" s="22" t="s">
        <v>1808</v>
      </c>
      <c r="L1562" s="22" t="s">
        <v>1809</v>
      </c>
      <c r="M1562" s="22" t="s">
        <v>1243</v>
      </c>
      <c r="N1562" s="22"/>
      <c r="O1562" s="22"/>
      <c r="P1562" s="22" t="s">
        <v>809</v>
      </c>
      <c r="S1562" s="32" t="s">
        <v>3142</v>
      </c>
      <c r="T1562" s="8">
        <f t="shared" si="36"/>
        <v>7</v>
      </c>
      <c r="U1562">
        <v>642</v>
      </c>
      <c r="W1562" t="s">
        <v>369</v>
      </c>
    </row>
    <row r="1563" spans="1:23" hidden="1" x14ac:dyDescent="0.25">
      <c r="A1563" s="21">
        <v>45503</v>
      </c>
      <c r="B1563" s="21">
        <v>45503</v>
      </c>
      <c r="C1563" s="22" t="s">
        <v>2695</v>
      </c>
      <c r="D1563" s="22" t="s">
        <v>2696</v>
      </c>
      <c r="E1563" s="22" t="s">
        <v>1145</v>
      </c>
      <c r="F1563" s="22" t="s">
        <v>549</v>
      </c>
      <c r="G1563" s="23">
        <v>114286</v>
      </c>
      <c r="H1563" s="23">
        <v>0</v>
      </c>
      <c r="I1563" s="23">
        <v>149615509</v>
      </c>
      <c r="J1563" s="23">
        <v>0</v>
      </c>
      <c r="K1563" s="22" t="s">
        <v>1808</v>
      </c>
      <c r="L1563" s="22" t="s">
        <v>1809</v>
      </c>
      <c r="M1563" s="22" t="s">
        <v>1243</v>
      </c>
      <c r="N1563" s="22"/>
      <c r="O1563" s="22"/>
      <c r="P1563" s="22" t="s">
        <v>809</v>
      </c>
      <c r="S1563" s="32" t="s">
        <v>3142</v>
      </c>
      <c r="T1563" s="8">
        <f t="shared" si="36"/>
        <v>7</v>
      </c>
      <c r="U1563">
        <v>642</v>
      </c>
      <c r="W1563" t="s">
        <v>369</v>
      </c>
    </row>
    <row r="1564" spans="1:23" hidden="1" x14ac:dyDescent="0.25">
      <c r="A1564" s="21">
        <v>45503</v>
      </c>
      <c r="B1564" s="21">
        <v>45503</v>
      </c>
      <c r="C1564" s="22" t="s">
        <v>2695</v>
      </c>
      <c r="D1564" s="22" t="s">
        <v>2696</v>
      </c>
      <c r="E1564" s="22" t="s">
        <v>1145</v>
      </c>
      <c r="F1564" s="22" t="s">
        <v>549</v>
      </c>
      <c r="G1564" s="23">
        <v>114286</v>
      </c>
      <c r="H1564" s="23">
        <v>0</v>
      </c>
      <c r="I1564" s="23">
        <v>149729795</v>
      </c>
      <c r="J1564" s="23">
        <v>0</v>
      </c>
      <c r="K1564" s="22" t="s">
        <v>1808</v>
      </c>
      <c r="L1564" s="22" t="s">
        <v>1809</v>
      </c>
      <c r="M1564" s="22" t="s">
        <v>1243</v>
      </c>
      <c r="N1564" s="22"/>
      <c r="O1564" s="22"/>
      <c r="P1564" s="22" t="s">
        <v>809</v>
      </c>
      <c r="S1564" s="32" t="s">
        <v>3142</v>
      </c>
      <c r="T1564" s="8">
        <f t="shared" si="36"/>
        <v>7</v>
      </c>
      <c r="U1564">
        <v>642</v>
      </c>
      <c r="W1564" t="s">
        <v>369</v>
      </c>
    </row>
    <row r="1565" spans="1:23" hidden="1" x14ac:dyDescent="0.25">
      <c r="A1565" s="21">
        <v>45503</v>
      </c>
      <c r="B1565" s="21">
        <v>45503</v>
      </c>
      <c r="C1565" s="22" t="s">
        <v>2695</v>
      </c>
      <c r="D1565" s="22" t="s">
        <v>2696</v>
      </c>
      <c r="E1565" s="22" t="s">
        <v>1145</v>
      </c>
      <c r="F1565" s="22" t="s">
        <v>549</v>
      </c>
      <c r="G1565" s="23">
        <v>26818</v>
      </c>
      <c r="H1565" s="23">
        <v>0</v>
      </c>
      <c r="I1565" s="23">
        <v>149756613</v>
      </c>
      <c r="J1565" s="23">
        <v>0</v>
      </c>
      <c r="K1565" s="22" t="s">
        <v>1808</v>
      </c>
      <c r="L1565" s="22" t="s">
        <v>1809</v>
      </c>
      <c r="M1565" s="22" t="s">
        <v>1243</v>
      </c>
      <c r="N1565" s="22"/>
      <c r="O1565" s="22"/>
      <c r="P1565" s="22" t="s">
        <v>809</v>
      </c>
      <c r="S1565" s="32" t="s">
        <v>3142</v>
      </c>
      <c r="T1565" s="8">
        <f t="shared" si="36"/>
        <v>7</v>
      </c>
      <c r="U1565">
        <v>642</v>
      </c>
      <c r="W1565" t="s">
        <v>369</v>
      </c>
    </row>
    <row r="1566" spans="1:23" hidden="1" x14ac:dyDescent="0.25">
      <c r="A1566" s="21">
        <v>45503</v>
      </c>
      <c r="B1566" s="21">
        <v>45503</v>
      </c>
      <c r="C1566" s="22" t="s">
        <v>2695</v>
      </c>
      <c r="D1566" s="22" t="s">
        <v>2696</v>
      </c>
      <c r="E1566" s="22" t="s">
        <v>1145</v>
      </c>
      <c r="F1566" s="22" t="s">
        <v>549</v>
      </c>
      <c r="G1566" s="23">
        <v>87468</v>
      </c>
      <c r="H1566" s="23">
        <v>0</v>
      </c>
      <c r="I1566" s="23">
        <v>149844081</v>
      </c>
      <c r="J1566" s="23">
        <v>0</v>
      </c>
      <c r="K1566" s="22" t="s">
        <v>1808</v>
      </c>
      <c r="L1566" s="22" t="s">
        <v>1809</v>
      </c>
      <c r="M1566" s="22" t="s">
        <v>1243</v>
      </c>
      <c r="N1566" s="22"/>
      <c r="O1566" s="22"/>
      <c r="P1566" s="22" t="s">
        <v>809</v>
      </c>
      <c r="S1566" s="32" t="s">
        <v>3142</v>
      </c>
      <c r="T1566" s="8">
        <f t="shared" si="36"/>
        <v>7</v>
      </c>
      <c r="U1566">
        <v>642</v>
      </c>
      <c r="W1566" t="s">
        <v>369</v>
      </c>
    </row>
    <row r="1567" spans="1:23" hidden="1" x14ac:dyDescent="0.25">
      <c r="A1567" s="21">
        <v>45503</v>
      </c>
      <c r="B1567" s="21">
        <v>45503</v>
      </c>
      <c r="C1567" s="22" t="s">
        <v>2695</v>
      </c>
      <c r="D1567" s="22" t="s">
        <v>2696</v>
      </c>
      <c r="E1567" s="22" t="s">
        <v>1145</v>
      </c>
      <c r="F1567" s="22" t="s">
        <v>549</v>
      </c>
      <c r="G1567" s="23">
        <v>114286</v>
      </c>
      <c r="H1567" s="23">
        <v>0</v>
      </c>
      <c r="I1567" s="23">
        <v>149958367</v>
      </c>
      <c r="J1567" s="23">
        <v>0</v>
      </c>
      <c r="K1567" s="22" t="s">
        <v>1808</v>
      </c>
      <c r="L1567" s="22" t="s">
        <v>1809</v>
      </c>
      <c r="M1567" s="22" t="s">
        <v>1243</v>
      </c>
      <c r="N1567" s="22"/>
      <c r="O1567" s="22"/>
      <c r="P1567" s="22" t="s">
        <v>809</v>
      </c>
      <c r="S1567" s="32" t="s">
        <v>3142</v>
      </c>
      <c r="T1567" s="8">
        <f t="shared" si="36"/>
        <v>7</v>
      </c>
      <c r="U1567">
        <v>642</v>
      </c>
      <c r="W1567" t="s">
        <v>369</v>
      </c>
    </row>
    <row r="1568" spans="1:23" hidden="1" x14ac:dyDescent="0.25">
      <c r="A1568" s="21">
        <v>45503</v>
      </c>
      <c r="B1568" s="21">
        <v>45503</v>
      </c>
      <c r="C1568" s="22" t="s">
        <v>2695</v>
      </c>
      <c r="D1568" s="22" t="s">
        <v>2696</v>
      </c>
      <c r="E1568" s="22" t="s">
        <v>1145</v>
      </c>
      <c r="F1568" s="22" t="s">
        <v>549</v>
      </c>
      <c r="G1568" s="23">
        <v>114286</v>
      </c>
      <c r="H1568" s="23">
        <v>0</v>
      </c>
      <c r="I1568" s="23">
        <v>150072653</v>
      </c>
      <c r="J1568" s="23">
        <v>0</v>
      </c>
      <c r="K1568" s="22" t="s">
        <v>1808</v>
      </c>
      <c r="L1568" s="22" t="s">
        <v>1809</v>
      </c>
      <c r="M1568" s="22" t="s">
        <v>1243</v>
      </c>
      <c r="N1568" s="22"/>
      <c r="O1568" s="22"/>
      <c r="P1568" s="22" t="s">
        <v>809</v>
      </c>
      <c r="S1568" s="32" t="s">
        <v>3142</v>
      </c>
      <c r="T1568" s="8">
        <f t="shared" si="36"/>
        <v>7</v>
      </c>
      <c r="U1568">
        <v>642</v>
      </c>
      <c r="W1568" t="s">
        <v>369</v>
      </c>
    </row>
    <row r="1569" spans="1:23" hidden="1" x14ac:dyDescent="0.25">
      <c r="A1569" s="21">
        <v>45503</v>
      </c>
      <c r="B1569" s="21">
        <v>45503</v>
      </c>
      <c r="C1569" s="22" t="s">
        <v>2695</v>
      </c>
      <c r="D1569" s="22" t="s">
        <v>2696</v>
      </c>
      <c r="E1569" s="22" t="s">
        <v>1145</v>
      </c>
      <c r="F1569" s="22" t="s">
        <v>549</v>
      </c>
      <c r="G1569" s="23">
        <v>114286</v>
      </c>
      <c r="H1569" s="23">
        <v>0</v>
      </c>
      <c r="I1569" s="23">
        <v>150186939</v>
      </c>
      <c r="J1569" s="23">
        <v>0</v>
      </c>
      <c r="K1569" s="22" t="s">
        <v>1808</v>
      </c>
      <c r="L1569" s="22" t="s">
        <v>1809</v>
      </c>
      <c r="M1569" s="22" t="s">
        <v>1243</v>
      </c>
      <c r="N1569" s="22"/>
      <c r="O1569" s="22"/>
      <c r="P1569" s="22" t="s">
        <v>809</v>
      </c>
      <c r="S1569" s="32" t="s">
        <v>3142</v>
      </c>
      <c r="T1569" s="8">
        <f t="shared" si="36"/>
        <v>7</v>
      </c>
      <c r="U1569">
        <v>642</v>
      </c>
      <c r="W1569" t="s">
        <v>369</v>
      </c>
    </row>
    <row r="1570" spans="1:23" hidden="1" x14ac:dyDescent="0.25">
      <c r="A1570" s="21">
        <v>45503</v>
      </c>
      <c r="B1570" s="21">
        <v>45503</v>
      </c>
      <c r="C1570" s="22" t="s">
        <v>2695</v>
      </c>
      <c r="D1570" s="22" t="s">
        <v>2696</v>
      </c>
      <c r="E1570" s="22" t="s">
        <v>1145</v>
      </c>
      <c r="F1570" s="22" t="s">
        <v>549</v>
      </c>
      <c r="G1570" s="23">
        <v>68656</v>
      </c>
      <c r="H1570" s="23">
        <v>0</v>
      </c>
      <c r="I1570" s="23">
        <v>150255595</v>
      </c>
      <c r="J1570" s="23">
        <v>0</v>
      </c>
      <c r="K1570" s="22" t="s">
        <v>1808</v>
      </c>
      <c r="L1570" s="22" t="s">
        <v>1809</v>
      </c>
      <c r="M1570" s="22" t="s">
        <v>1243</v>
      </c>
      <c r="N1570" s="22"/>
      <c r="O1570" s="22"/>
      <c r="P1570" s="22" t="s">
        <v>809</v>
      </c>
      <c r="S1570" s="32" t="s">
        <v>3142</v>
      </c>
      <c r="T1570" s="8">
        <f t="shared" si="36"/>
        <v>7</v>
      </c>
      <c r="U1570">
        <v>642</v>
      </c>
      <c r="W1570" t="s">
        <v>369</v>
      </c>
    </row>
    <row r="1571" spans="1:23" hidden="1" x14ac:dyDescent="0.25">
      <c r="A1571" s="21">
        <v>45503</v>
      </c>
      <c r="B1571" s="21">
        <v>45503</v>
      </c>
      <c r="C1571" s="22" t="s">
        <v>2695</v>
      </c>
      <c r="D1571" s="22" t="s">
        <v>2696</v>
      </c>
      <c r="E1571" s="22" t="s">
        <v>1145</v>
      </c>
      <c r="F1571" s="22" t="s">
        <v>549</v>
      </c>
      <c r="G1571" s="23">
        <v>49990</v>
      </c>
      <c r="H1571" s="23">
        <v>0</v>
      </c>
      <c r="I1571" s="23">
        <v>150305585</v>
      </c>
      <c r="J1571" s="23">
        <v>0</v>
      </c>
      <c r="K1571" s="22" t="s">
        <v>1808</v>
      </c>
      <c r="L1571" s="22" t="s">
        <v>1809</v>
      </c>
      <c r="M1571" s="22" t="s">
        <v>1243</v>
      </c>
      <c r="N1571" s="22"/>
      <c r="O1571" s="22"/>
      <c r="P1571" s="22" t="s">
        <v>809</v>
      </c>
      <c r="S1571" s="32" t="s">
        <v>3142</v>
      </c>
      <c r="T1571" s="8">
        <f t="shared" si="36"/>
        <v>7</v>
      </c>
      <c r="U1571">
        <v>642</v>
      </c>
      <c r="W1571" t="s">
        <v>369</v>
      </c>
    </row>
    <row r="1572" spans="1:23" hidden="1" x14ac:dyDescent="0.25">
      <c r="A1572" s="21">
        <v>45503</v>
      </c>
      <c r="B1572" s="21">
        <v>45503</v>
      </c>
      <c r="C1572" s="22" t="s">
        <v>2695</v>
      </c>
      <c r="D1572" s="22" t="s">
        <v>2696</v>
      </c>
      <c r="E1572" s="22" t="s">
        <v>1145</v>
      </c>
      <c r="F1572" s="22" t="s">
        <v>549</v>
      </c>
      <c r="G1572" s="23">
        <v>68656</v>
      </c>
      <c r="H1572" s="23">
        <v>0</v>
      </c>
      <c r="I1572" s="23">
        <v>150374241</v>
      </c>
      <c r="J1572" s="23">
        <v>0</v>
      </c>
      <c r="K1572" s="22" t="s">
        <v>1808</v>
      </c>
      <c r="L1572" s="22" t="s">
        <v>1809</v>
      </c>
      <c r="M1572" s="22" t="s">
        <v>1243</v>
      </c>
      <c r="N1572" s="22"/>
      <c r="O1572" s="22"/>
      <c r="P1572" s="22" t="s">
        <v>809</v>
      </c>
      <c r="S1572" s="32" t="s">
        <v>3142</v>
      </c>
      <c r="T1572" s="8">
        <f t="shared" si="36"/>
        <v>7</v>
      </c>
      <c r="U1572">
        <v>642</v>
      </c>
      <c r="W1572" t="s">
        <v>369</v>
      </c>
    </row>
    <row r="1573" spans="1:23" hidden="1" x14ac:dyDescent="0.25">
      <c r="A1573" s="21">
        <v>45503</v>
      </c>
      <c r="B1573" s="21">
        <v>45503</v>
      </c>
      <c r="C1573" s="22" t="s">
        <v>2695</v>
      </c>
      <c r="D1573" s="22" t="s">
        <v>2696</v>
      </c>
      <c r="E1573" s="22" t="s">
        <v>1145</v>
      </c>
      <c r="F1573" s="22" t="s">
        <v>549</v>
      </c>
      <c r="G1573" s="23">
        <v>44593</v>
      </c>
      <c r="H1573" s="23">
        <v>0</v>
      </c>
      <c r="I1573" s="23">
        <v>150418834</v>
      </c>
      <c r="J1573" s="23">
        <v>0</v>
      </c>
      <c r="K1573" s="22" t="s">
        <v>1808</v>
      </c>
      <c r="L1573" s="22" t="s">
        <v>1809</v>
      </c>
      <c r="M1573" s="22" t="s">
        <v>1243</v>
      </c>
      <c r="N1573" s="22"/>
      <c r="O1573" s="22"/>
      <c r="P1573" s="22" t="s">
        <v>809</v>
      </c>
      <c r="S1573" s="32" t="s">
        <v>3142</v>
      </c>
      <c r="T1573" s="8">
        <f t="shared" si="36"/>
        <v>7</v>
      </c>
      <c r="U1573">
        <v>642</v>
      </c>
      <c r="W1573" t="s">
        <v>369</v>
      </c>
    </row>
    <row r="1574" spans="1:23" hidden="1" x14ac:dyDescent="0.25">
      <c r="A1574" s="21">
        <v>45503</v>
      </c>
      <c r="B1574" s="21">
        <v>45503</v>
      </c>
      <c r="C1574" s="22" t="s">
        <v>2695</v>
      </c>
      <c r="D1574" s="22" t="s">
        <v>2696</v>
      </c>
      <c r="E1574" s="22" t="s">
        <v>1145</v>
      </c>
      <c r="F1574" s="22" t="s">
        <v>549</v>
      </c>
      <c r="G1574" s="23">
        <v>44593</v>
      </c>
      <c r="H1574" s="23">
        <v>0</v>
      </c>
      <c r="I1574" s="23">
        <v>150463427</v>
      </c>
      <c r="J1574" s="23">
        <v>0</v>
      </c>
      <c r="K1574" s="22" t="s">
        <v>1808</v>
      </c>
      <c r="L1574" s="22" t="s">
        <v>1809</v>
      </c>
      <c r="M1574" s="22" t="s">
        <v>1243</v>
      </c>
      <c r="N1574" s="22"/>
      <c r="O1574" s="22"/>
      <c r="P1574" s="22" t="s">
        <v>809</v>
      </c>
      <c r="S1574" s="32" t="s">
        <v>3142</v>
      </c>
      <c r="T1574" s="8">
        <f t="shared" si="36"/>
        <v>7</v>
      </c>
      <c r="U1574">
        <v>642</v>
      </c>
      <c r="W1574" t="s">
        <v>369</v>
      </c>
    </row>
    <row r="1575" spans="1:23" hidden="1" x14ac:dyDescent="0.25">
      <c r="A1575" s="21">
        <v>45503</v>
      </c>
      <c r="B1575" s="21">
        <v>45503</v>
      </c>
      <c r="C1575" s="22" t="s">
        <v>2695</v>
      </c>
      <c r="D1575" s="22" t="s">
        <v>2696</v>
      </c>
      <c r="E1575" s="22" t="s">
        <v>1145</v>
      </c>
      <c r="F1575" s="22" t="s">
        <v>549</v>
      </c>
      <c r="G1575" s="23">
        <v>68656</v>
      </c>
      <c r="H1575" s="23">
        <v>0</v>
      </c>
      <c r="I1575" s="23">
        <v>150532083</v>
      </c>
      <c r="J1575" s="23">
        <v>0</v>
      </c>
      <c r="K1575" s="22" t="s">
        <v>1808</v>
      </c>
      <c r="L1575" s="22" t="s">
        <v>1809</v>
      </c>
      <c r="M1575" s="22" t="s">
        <v>1243</v>
      </c>
      <c r="N1575" s="22"/>
      <c r="O1575" s="22"/>
      <c r="P1575" s="22" t="s">
        <v>809</v>
      </c>
      <c r="S1575" s="32" t="s">
        <v>3142</v>
      </c>
      <c r="T1575" s="8">
        <f t="shared" si="36"/>
        <v>7</v>
      </c>
      <c r="U1575">
        <v>642</v>
      </c>
      <c r="W1575" t="s">
        <v>369</v>
      </c>
    </row>
    <row r="1576" spans="1:23" hidden="1" x14ac:dyDescent="0.25">
      <c r="A1576" s="21">
        <v>45503</v>
      </c>
      <c r="B1576" s="21">
        <v>45503</v>
      </c>
      <c r="C1576" s="22" t="s">
        <v>2695</v>
      </c>
      <c r="D1576" s="22" t="s">
        <v>2696</v>
      </c>
      <c r="E1576" s="22" t="s">
        <v>1145</v>
      </c>
      <c r="F1576" s="22" t="s">
        <v>549</v>
      </c>
      <c r="G1576" s="23">
        <v>68656</v>
      </c>
      <c r="H1576" s="23">
        <v>0</v>
      </c>
      <c r="I1576" s="23">
        <v>150600739</v>
      </c>
      <c r="J1576" s="23">
        <v>0</v>
      </c>
      <c r="K1576" s="22" t="s">
        <v>1808</v>
      </c>
      <c r="L1576" s="22" t="s">
        <v>1809</v>
      </c>
      <c r="M1576" s="22" t="s">
        <v>1243</v>
      </c>
      <c r="N1576" s="22"/>
      <c r="O1576" s="22"/>
      <c r="P1576" s="22" t="s">
        <v>809</v>
      </c>
      <c r="S1576" s="32" t="s">
        <v>3142</v>
      </c>
      <c r="T1576" s="8">
        <f t="shared" si="36"/>
        <v>7</v>
      </c>
      <c r="U1576">
        <v>642</v>
      </c>
      <c r="W1576" t="s">
        <v>369</v>
      </c>
    </row>
    <row r="1577" spans="1:23" hidden="1" x14ac:dyDescent="0.25">
      <c r="A1577" s="21">
        <v>45503</v>
      </c>
      <c r="B1577" s="21">
        <v>45503</v>
      </c>
      <c r="C1577" s="22" t="s">
        <v>2695</v>
      </c>
      <c r="D1577" s="22" t="s">
        <v>2696</v>
      </c>
      <c r="E1577" s="22" t="s">
        <v>1145</v>
      </c>
      <c r="F1577" s="22" t="s">
        <v>549</v>
      </c>
      <c r="G1577" s="23">
        <v>68656</v>
      </c>
      <c r="H1577" s="23">
        <v>0</v>
      </c>
      <c r="I1577" s="23">
        <v>150669395</v>
      </c>
      <c r="J1577" s="23">
        <v>0</v>
      </c>
      <c r="K1577" s="22" t="s">
        <v>1808</v>
      </c>
      <c r="L1577" s="22" t="s">
        <v>1809</v>
      </c>
      <c r="M1577" s="22" t="s">
        <v>1243</v>
      </c>
      <c r="N1577" s="22"/>
      <c r="O1577" s="22"/>
      <c r="P1577" s="22" t="s">
        <v>809</v>
      </c>
      <c r="S1577" s="32" t="s">
        <v>3142</v>
      </c>
      <c r="T1577" s="8">
        <f t="shared" si="36"/>
        <v>7</v>
      </c>
      <c r="U1577">
        <v>642</v>
      </c>
      <c r="W1577" t="s">
        <v>369</v>
      </c>
    </row>
    <row r="1578" spans="1:23" hidden="1" x14ac:dyDescent="0.25">
      <c r="A1578" s="21">
        <v>45503</v>
      </c>
      <c r="B1578" s="21">
        <v>45503</v>
      </c>
      <c r="C1578" s="22" t="s">
        <v>2697</v>
      </c>
      <c r="D1578" s="22" t="s">
        <v>2698</v>
      </c>
      <c r="E1578" s="22" t="s">
        <v>1145</v>
      </c>
      <c r="F1578" s="22" t="s">
        <v>748</v>
      </c>
      <c r="G1578" s="23">
        <v>236111</v>
      </c>
      <c r="H1578" s="23">
        <v>0</v>
      </c>
      <c r="I1578" s="23">
        <v>150905506</v>
      </c>
      <c r="J1578" s="23">
        <v>0</v>
      </c>
      <c r="K1578" s="22" t="s">
        <v>2699</v>
      </c>
      <c r="L1578" s="22" t="s">
        <v>2700</v>
      </c>
      <c r="M1578" s="22" t="s">
        <v>1235</v>
      </c>
      <c r="N1578" s="22"/>
      <c r="O1578" s="22"/>
      <c r="P1578" s="22" t="s">
        <v>529</v>
      </c>
      <c r="S1578" s="32" t="s">
        <v>3126</v>
      </c>
      <c r="T1578" s="8">
        <f t="shared" si="36"/>
        <v>7</v>
      </c>
      <c r="U1578">
        <v>642</v>
      </c>
      <c r="W1578" t="s">
        <v>369</v>
      </c>
    </row>
    <row r="1579" spans="1:23" hidden="1" x14ac:dyDescent="0.25">
      <c r="A1579" s="21">
        <v>45503</v>
      </c>
      <c r="B1579" s="21">
        <v>45503</v>
      </c>
      <c r="C1579" s="22" t="s">
        <v>2697</v>
      </c>
      <c r="D1579" s="22" t="s">
        <v>2701</v>
      </c>
      <c r="E1579" s="22" t="s">
        <v>1145</v>
      </c>
      <c r="F1579" s="22" t="s">
        <v>748</v>
      </c>
      <c r="G1579" s="23">
        <v>74074</v>
      </c>
      <c r="H1579" s="23">
        <v>0</v>
      </c>
      <c r="I1579" s="23">
        <v>150979580</v>
      </c>
      <c r="J1579" s="23">
        <v>0</v>
      </c>
      <c r="K1579" s="22" t="s">
        <v>2699</v>
      </c>
      <c r="L1579" s="22" t="s">
        <v>2700</v>
      </c>
      <c r="M1579" s="22" t="s">
        <v>1235</v>
      </c>
      <c r="N1579" s="22"/>
      <c r="O1579" s="22"/>
      <c r="P1579" s="22" t="s">
        <v>529</v>
      </c>
      <c r="S1579" s="32" t="s">
        <v>3126</v>
      </c>
      <c r="T1579" s="8">
        <f t="shared" si="36"/>
        <v>7</v>
      </c>
      <c r="U1579">
        <v>642</v>
      </c>
      <c r="W1579" t="s">
        <v>369</v>
      </c>
    </row>
    <row r="1580" spans="1:23" hidden="1" x14ac:dyDescent="0.25">
      <c r="A1580" s="21">
        <v>45503</v>
      </c>
      <c r="B1580" s="21">
        <v>45503</v>
      </c>
      <c r="C1580" s="22" t="s">
        <v>2697</v>
      </c>
      <c r="D1580" s="22" t="s">
        <v>2702</v>
      </c>
      <c r="E1580" s="22" t="s">
        <v>1145</v>
      </c>
      <c r="F1580" s="22" t="s">
        <v>748</v>
      </c>
      <c r="G1580" s="23">
        <v>4630</v>
      </c>
      <c r="H1580" s="23">
        <v>0</v>
      </c>
      <c r="I1580" s="23">
        <v>150984210</v>
      </c>
      <c r="J1580" s="23">
        <v>0</v>
      </c>
      <c r="K1580" s="22" t="s">
        <v>2699</v>
      </c>
      <c r="L1580" s="22" t="s">
        <v>2700</v>
      </c>
      <c r="M1580" s="22" t="s">
        <v>1235</v>
      </c>
      <c r="N1580" s="22"/>
      <c r="O1580" s="22"/>
      <c r="P1580" s="22" t="s">
        <v>529</v>
      </c>
      <c r="S1580" s="32" t="s">
        <v>3126</v>
      </c>
      <c r="T1580" s="8">
        <f t="shared" si="36"/>
        <v>7</v>
      </c>
      <c r="U1580">
        <v>642</v>
      </c>
      <c r="W1580" t="s">
        <v>369</v>
      </c>
    </row>
    <row r="1581" spans="1:23" hidden="1" x14ac:dyDescent="0.25">
      <c r="A1581" s="21">
        <v>45503</v>
      </c>
      <c r="B1581" s="21">
        <v>45503</v>
      </c>
      <c r="C1581" s="22" t="s">
        <v>2697</v>
      </c>
      <c r="D1581" s="22" t="s">
        <v>2703</v>
      </c>
      <c r="E1581" s="22" t="s">
        <v>1145</v>
      </c>
      <c r="F1581" s="22" t="s">
        <v>748</v>
      </c>
      <c r="G1581" s="23">
        <v>40741</v>
      </c>
      <c r="H1581" s="23">
        <v>0</v>
      </c>
      <c r="I1581" s="23">
        <v>151024951</v>
      </c>
      <c r="J1581" s="23">
        <v>0</v>
      </c>
      <c r="K1581" s="22" t="s">
        <v>2699</v>
      </c>
      <c r="L1581" s="22" t="s">
        <v>2700</v>
      </c>
      <c r="M1581" s="22" t="s">
        <v>1235</v>
      </c>
      <c r="N1581" s="22"/>
      <c r="O1581" s="22"/>
      <c r="P1581" s="22" t="s">
        <v>529</v>
      </c>
      <c r="S1581" s="32" t="s">
        <v>3126</v>
      </c>
      <c r="T1581" s="8">
        <f t="shared" si="36"/>
        <v>7</v>
      </c>
      <c r="U1581">
        <v>642</v>
      </c>
      <c r="W1581" t="s">
        <v>369</v>
      </c>
    </row>
    <row r="1582" spans="1:23" hidden="1" x14ac:dyDescent="0.25">
      <c r="A1582" s="21">
        <v>45503</v>
      </c>
      <c r="B1582" s="21">
        <v>45503</v>
      </c>
      <c r="C1582" s="22" t="s">
        <v>2697</v>
      </c>
      <c r="D1582" s="22" t="s">
        <v>2704</v>
      </c>
      <c r="E1582" s="22" t="s">
        <v>1145</v>
      </c>
      <c r="F1582" s="22" t="s">
        <v>748</v>
      </c>
      <c r="G1582" s="23">
        <v>9259</v>
      </c>
      <c r="H1582" s="23">
        <v>0</v>
      </c>
      <c r="I1582" s="23">
        <v>151034210</v>
      </c>
      <c r="J1582" s="23">
        <v>0</v>
      </c>
      <c r="K1582" s="22" t="s">
        <v>2699</v>
      </c>
      <c r="L1582" s="22" t="s">
        <v>2700</v>
      </c>
      <c r="M1582" s="22" t="s">
        <v>1235</v>
      </c>
      <c r="N1582" s="22"/>
      <c r="O1582" s="22"/>
      <c r="P1582" s="22" t="s">
        <v>529</v>
      </c>
      <c r="S1582" s="32" t="s">
        <v>3126</v>
      </c>
      <c r="T1582" s="8">
        <f t="shared" si="36"/>
        <v>7</v>
      </c>
      <c r="U1582">
        <v>642</v>
      </c>
      <c r="W1582" t="s">
        <v>369</v>
      </c>
    </row>
    <row r="1583" spans="1:23" hidden="1" x14ac:dyDescent="0.25">
      <c r="A1583" s="21">
        <v>45503</v>
      </c>
      <c r="B1583" s="21">
        <v>45503</v>
      </c>
      <c r="C1583" s="22" t="s">
        <v>2697</v>
      </c>
      <c r="D1583" s="22" t="s">
        <v>2705</v>
      </c>
      <c r="E1583" s="22" t="s">
        <v>1145</v>
      </c>
      <c r="F1583" s="22" t="s">
        <v>748</v>
      </c>
      <c r="G1583" s="23">
        <v>9259</v>
      </c>
      <c r="H1583" s="23">
        <v>0</v>
      </c>
      <c r="I1583" s="23">
        <v>151043469</v>
      </c>
      <c r="J1583" s="23">
        <v>0</v>
      </c>
      <c r="K1583" s="22" t="s">
        <v>2699</v>
      </c>
      <c r="L1583" s="22" t="s">
        <v>2700</v>
      </c>
      <c r="M1583" s="22" t="s">
        <v>1235</v>
      </c>
      <c r="N1583" s="22"/>
      <c r="O1583" s="22"/>
      <c r="P1583" s="22" t="s">
        <v>529</v>
      </c>
      <c r="S1583" s="32" t="s">
        <v>3126</v>
      </c>
      <c r="T1583" s="8">
        <f t="shared" si="36"/>
        <v>7</v>
      </c>
      <c r="U1583">
        <v>642</v>
      </c>
      <c r="W1583" t="s">
        <v>369</v>
      </c>
    </row>
    <row r="1584" spans="1:23" hidden="1" x14ac:dyDescent="0.25">
      <c r="A1584" s="21">
        <v>45503</v>
      </c>
      <c r="B1584" s="21">
        <v>45503</v>
      </c>
      <c r="C1584" s="22" t="s">
        <v>2697</v>
      </c>
      <c r="D1584" s="22" t="s">
        <v>2706</v>
      </c>
      <c r="E1584" s="22" t="s">
        <v>1145</v>
      </c>
      <c r="F1584" s="22" t="s">
        <v>748</v>
      </c>
      <c r="G1584" s="23">
        <v>46296</v>
      </c>
      <c r="H1584" s="23">
        <v>0</v>
      </c>
      <c r="I1584" s="23">
        <v>151089765</v>
      </c>
      <c r="J1584" s="23">
        <v>0</v>
      </c>
      <c r="K1584" s="22" t="s">
        <v>2699</v>
      </c>
      <c r="L1584" s="22" t="s">
        <v>2700</v>
      </c>
      <c r="M1584" s="22" t="s">
        <v>1235</v>
      </c>
      <c r="N1584" s="22"/>
      <c r="O1584" s="22"/>
      <c r="P1584" s="22" t="s">
        <v>529</v>
      </c>
      <c r="S1584" s="32" t="s">
        <v>3126</v>
      </c>
      <c r="T1584" s="8">
        <f t="shared" si="36"/>
        <v>7</v>
      </c>
      <c r="U1584">
        <v>642</v>
      </c>
      <c r="W1584" t="s">
        <v>369</v>
      </c>
    </row>
    <row r="1585" spans="1:23" hidden="1" x14ac:dyDescent="0.25">
      <c r="A1585" s="21">
        <v>45503</v>
      </c>
      <c r="B1585" s="21">
        <v>45503</v>
      </c>
      <c r="C1585" s="22" t="s">
        <v>2707</v>
      </c>
      <c r="D1585" s="22" t="s">
        <v>2708</v>
      </c>
      <c r="E1585" s="22" t="s">
        <v>1145</v>
      </c>
      <c r="F1585" s="22" t="s">
        <v>748</v>
      </c>
      <c r="G1585" s="23">
        <v>10909</v>
      </c>
      <c r="H1585" s="23">
        <v>0</v>
      </c>
      <c r="I1585" s="23">
        <v>151100674</v>
      </c>
      <c r="J1585" s="23">
        <v>0</v>
      </c>
      <c r="K1585" s="22" t="s">
        <v>2699</v>
      </c>
      <c r="L1585" s="22" t="s">
        <v>2700</v>
      </c>
      <c r="M1585" s="22" t="s">
        <v>1235</v>
      </c>
      <c r="N1585" s="22"/>
      <c r="O1585" s="22"/>
      <c r="P1585" s="22" t="s">
        <v>529</v>
      </c>
      <c r="S1585" s="32" t="s">
        <v>3126</v>
      </c>
      <c r="T1585" s="8">
        <f t="shared" si="36"/>
        <v>7</v>
      </c>
      <c r="U1585">
        <v>642</v>
      </c>
      <c r="W1585" t="s">
        <v>369</v>
      </c>
    </row>
    <row r="1586" spans="1:23" hidden="1" x14ac:dyDescent="0.25">
      <c r="A1586" s="21">
        <v>45503</v>
      </c>
      <c r="B1586" s="21">
        <v>45503</v>
      </c>
      <c r="C1586" s="22" t="s">
        <v>2709</v>
      </c>
      <c r="D1586" s="22" t="s">
        <v>2710</v>
      </c>
      <c r="E1586" s="22" t="s">
        <v>1145</v>
      </c>
      <c r="F1586" s="22" t="s">
        <v>549</v>
      </c>
      <c r="G1586" s="23">
        <v>421019</v>
      </c>
      <c r="H1586" s="23">
        <v>0</v>
      </c>
      <c r="I1586" s="23">
        <v>151521693</v>
      </c>
      <c r="J1586" s="23">
        <v>0</v>
      </c>
      <c r="K1586" s="22" t="s">
        <v>1214</v>
      </c>
      <c r="L1586" s="22" t="s">
        <v>1215</v>
      </c>
      <c r="M1586" s="22" t="s">
        <v>1216</v>
      </c>
      <c r="N1586" s="22"/>
      <c r="O1586" s="22"/>
      <c r="P1586" s="22" t="s">
        <v>529</v>
      </c>
      <c r="S1586" s="32" t="s">
        <v>3126</v>
      </c>
      <c r="T1586" s="8">
        <f t="shared" si="36"/>
        <v>7</v>
      </c>
      <c r="U1586">
        <v>642</v>
      </c>
      <c r="W1586" t="s">
        <v>369</v>
      </c>
    </row>
    <row r="1587" spans="1:23" hidden="1" x14ac:dyDescent="0.25">
      <c r="A1587" s="21">
        <v>45503</v>
      </c>
      <c r="B1587" s="21">
        <v>45503</v>
      </c>
      <c r="C1587" s="22" t="s">
        <v>2711</v>
      </c>
      <c r="D1587" s="22" t="s">
        <v>2712</v>
      </c>
      <c r="E1587" s="22" t="s">
        <v>1145</v>
      </c>
      <c r="F1587" s="22" t="s">
        <v>549</v>
      </c>
      <c r="G1587" s="23">
        <v>150000</v>
      </c>
      <c r="H1587" s="23">
        <v>0</v>
      </c>
      <c r="I1587" s="23">
        <v>151671693</v>
      </c>
      <c r="J1587" s="23">
        <v>0</v>
      </c>
      <c r="K1587" s="22" t="s">
        <v>1233</v>
      </c>
      <c r="L1587" s="22" t="s">
        <v>1234</v>
      </c>
      <c r="M1587" s="22" t="s">
        <v>1235</v>
      </c>
      <c r="N1587" s="22"/>
      <c r="O1587" s="22"/>
      <c r="P1587" s="22" t="s">
        <v>529</v>
      </c>
      <c r="S1587" s="32" t="s">
        <v>3126</v>
      </c>
      <c r="T1587" s="8">
        <f t="shared" si="36"/>
        <v>7</v>
      </c>
      <c r="U1587">
        <v>642</v>
      </c>
      <c r="W1587" t="s">
        <v>369</v>
      </c>
    </row>
    <row r="1588" spans="1:23" hidden="1" x14ac:dyDescent="0.25">
      <c r="A1588" s="21">
        <v>45503</v>
      </c>
      <c r="B1588" s="21">
        <v>45503</v>
      </c>
      <c r="C1588" s="22" t="s">
        <v>2711</v>
      </c>
      <c r="D1588" s="22" t="s">
        <v>2453</v>
      </c>
      <c r="E1588" s="22" t="s">
        <v>1145</v>
      </c>
      <c r="F1588" s="22" t="s">
        <v>549</v>
      </c>
      <c r="G1588" s="23">
        <v>80000</v>
      </c>
      <c r="H1588" s="23">
        <v>0</v>
      </c>
      <c r="I1588" s="23">
        <v>151751693</v>
      </c>
      <c r="J1588" s="23">
        <v>0</v>
      </c>
      <c r="K1588" s="22" t="s">
        <v>1233</v>
      </c>
      <c r="L1588" s="22" t="s">
        <v>1234</v>
      </c>
      <c r="M1588" s="22" t="s">
        <v>1235</v>
      </c>
      <c r="N1588" s="22"/>
      <c r="O1588" s="22"/>
      <c r="P1588" s="22" t="s">
        <v>529</v>
      </c>
      <c r="S1588" s="32" t="s">
        <v>3126</v>
      </c>
      <c r="T1588" s="8">
        <f t="shared" si="36"/>
        <v>7</v>
      </c>
      <c r="U1588">
        <v>642</v>
      </c>
      <c r="W1588" t="s">
        <v>369</v>
      </c>
    </row>
    <row r="1589" spans="1:23" hidden="1" x14ac:dyDescent="0.25">
      <c r="A1589" s="21">
        <v>45503</v>
      </c>
      <c r="B1589" s="21">
        <v>45503</v>
      </c>
      <c r="C1589" s="22" t="s">
        <v>2711</v>
      </c>
      <c r="D1589" s="22" t="s">
        <v>2713</v>
      </c>
      <c r="E1589" s="22" t="s">
        <v>1145</v>
      </c>
      <c r="F1589" s="22" t="s">
        <v>549</v>
      </c>
      <c r="G1589" s="23">
        <v>50000</v>
      </c>
      <c r="H1589" s="23">
        <v>0</v>
      </c>
      <c r="I1589" s="23">
        <v>151801693</v>
      </c>
      <c r="J1589" s="23">
        <v>0</v>
      </c>
      <c r="K1589" s="22" t="s">
        <v>1233</v>
      </c>
      <c r="L1589" s="22" t="s">
        <v>1234</v>
      </c>
      <c r="M1589" s="22" t="s">
        <v>1235</v>
      </c>
      <c r="N1589" s="22"/>
      <c r="O1589" s="22"/>
      <c r="P1589" s="22" t="s">
        <v>529</v>
      </c>
      <c r="S1589" s="32" t="s">
        <v>3126</v>
      </c>
      <c r="T1589" s="8">
        <f t="shared" si="36"/>
        <v>7</v>
      </c>
      <c r="U1589">
        <v>642</v>
      </c>
      <c r="W1589" t="s">
        <v>369</v>
      </c>
    </row>
    <row r="1590" spans="1:23" hidden="1" x14ac:dyDescent="0.25">
      <c r="A1590" s="21">
        <v>45503</v>
      </c>
      <c r="B1590" s="21">
        <v>45503</v>
      </c>
      <c r="C1590" s="22" t="s">
        <v>2711</v>
      </c>
      <c r="D1590" s="22" t="s">
        <v>2714</v>
      </c>
      <c r="E1590" s="22" t="s">
        <v>1145</v>
      </c>
      <c r="F1590" s="22" t="s">
        <v>549</v>
      </c>
      <c r="G1590" s="23">
        <v>60000</v>
      </c>
      <c r="H1590" s="23">
        <v>0</v>
      </c>
      <c r="I1590" s="23">
        <v>151861693</v>
      </c>
      <c r="J1590" s="23">
        <v>0</v>
      </c>
      <c r="K1590" s="22" t="s">
        <v>1233</v>
      </c>
      <c r="L1590" s="22" t="s">
        <v>1234</v>
      </c>
      <c r="M1590" s="22" t="s">
        <v>1235</v>
      </c>
      <c r="N1590" s="22"/>
      <c r="O1590" s="22"/>
      <c r="P1590" s="22" t="s">
        <v>529</v>
      </c>
      <c r="S1590" s="32" t="s">
        <v>3126</v>
      </c>
      <c r="T1590" s="8">
        <f t="shared" si="36"/>
        <v>7</v>
      </c>
      <c r="U1590">
        <v>642</v>
      </c>
      <c r="W1590" t="s">
        <v>369</v>
      </c>
    </row>
    <row r="1591" spans="1:23" hidden="1" x14ac:dyDescent="0.25">
      <c r="A1591" s="21">
        <v>45503</v>
      </c>
      <c r="B1591" s="21">
        <v>45503</v>
      </c>
      <c r="C1591" s="22" t="s">
        <v>2711</v>
      </c>
      <c r="D1591" s="22" t="s">
        <v>2715</v>
      </c>
      <c r="E1591" s="22" t="s">
        <v>1145</v>
      </c>
      <c r="F1591" s="22" t="s">
        <v>549</v>
      </c>
      <c r="G1591" s="23">
        <v>300000</v>
      </c>
      <c r="H1591" s="23">
        <v>0</v>
      </c>
      <c r="I1591" s="23">
        <v>152161693</v>
      </c>
      <c r="J1591" s="23">
        <v>0</v>
      </c>
      <c r="K1591" s="22" t="s">
        <v>1233</v>
      </c>
      <c r="L1591" s="22" t="s">
        <v>1234</v>
      </c>
      <c r="M1591" s="22" t="s">
        <v>1235</v>
      </c>
      <c r="N1591" s="22"/>
      <c r="O1591" s="22"/>
      <c r="P1591" s="22" t="s">
        <v>529</v>
      </c>
      <c r="S1591" s="32" t="s">
        <v>3126</v>
      </c>
      <c r="T1591" s="8">
        <f t="shared" si="36"/>
        <v>7</v>
      </c>
      <c r="U1591">
        <v>642</v>
      </c>
      <c r="W1591" t="s">
        <v>369</v>
      </c>
    </row>
    <row r="1592" spans="1:23" hidden="1" x14ac:dyDescent="0.25">
      <c r="A1592" s="21">
        <v>45503</v>
      </c>
      <c r="B1592" s="21">
        <v>45503</v>
      </c>
      <c r="C1592" s="22" t="s">
        <v>2711</v>
      </c>
      <c r="D1592" s="22" t="s">
        <v>2716</v>
      </c>
      <c r="E1592" s="22" t="s">
        <v>1145</v>
      </c>
      <c r="F1592" s="22" t="s">
        <v>549</v>
      </c>
      <c r="G1592" s="23">
        <v>80000</v>
      </c>
      <c r="H1592" s="23">
        <v>0</v>
      </c>
      <c r="I1592" s="23">
        <v>152241693</v>
      </c>
      <c r="J1592" s="23">
        <v>0</v>
      </c>
      <c r="K1592" s="22" t="s">
        <v>1233</v>
      </c>
      <c r="L1592" s="22" t="s">
        <v>1234</v>
      </c>
      <c r="M1592" s="22" t="s">
        <v>1235</v>
      </c>
      <c r="N1592" s="22"/>
      <c r="O1592" s="22"/>
      <c r="P1592" s="22" t="s">
        <v>529</v>
      </c>
      <c r="S1592" s="32" t="s">
        <v>3126</v>
      </c>
      <c r="T1592" s="8">
        <f t="shared" si="36"/>
        <v>7</v>
      </c>
      <c r="U1592">
        <v>642</v>
      </c>
      <c r="W1592" t="s">
        <v>369</v>
      </c>
    </row>
    <row r="1593" spans="1:23" hidden="1" x14ac:dyDescent="0.25">
      <c r="A1593" s="21">
        <v>45503</v>
      </c>
      <c r="B1593" s="21">
        <v>45503</v>
      </c>
      <c r="C1593" s="22" t="s">
        <v>2711</v>
      </c>
      <c r="D1593" s="22" t="s">
        <v>2717</v>
      </c>
      <c r="E1593" s="22" t="s">
        <v>1145</v>
      </c>
      <c r="F1593" s="22" t="s">
        <v>549</v>
      </c>
      <c r="G1593" s="23">
        <v>20000</v>
      </c>
      <c r="H1593" s="23">
        <v>0</v>
      </c>
      <c r="I1593" s="23">
        <v>152261693</v>
      </c>
      <c r="J1593" s="23">
        <v>0</v>
      </c>
      <c r="K1593" s="22" t="s">
        <v>1233</v>
      </c>
      <c r="L1593" s="22" t="s">
        <v>1234</v>
      </c>
      <c r="M1593" s="22" t="s">
        <v>1235</v>
      </c>
      <c r="N1593" s="22"/>
      <c r="O1593" s="22"/>
      <c r="P1593" s="22" t="s">
        <v>529</v>
      </c>
      <c r="S1593" s="32" t="s">
        <v>3126</v>
      </c>
      <c r="T1593" s="8">
        <f t="shared" si="36"/>
        <v>7</v>
      </c>
      <c r="U1593">
        <v>642</v>
      </c>
      <c r="W1593" t="s">
        <v>369</v>
      </c>
    </row>
    <row r="1594" spans="1:23" hidden="1" x14ac:dyDescent="0.25">
      <c r="A1594" s="21">
        <v>45503</v>
      </c>
      <c r="B1594" s="21">
        <v>45503</v>
      </c>
      <c r="C1594" s="22" t="s">
        <v>2711</v>
      </c>
      <c r="D1594" s="22" t="s">
        <v>2082</v>
      </c>
      <c r="E1594" s="22" t="s">
        <v>1145</v>
      </c>
      <c r="F1594" s="22" t="s">
        <v>549</v>
      </c>
      <c r="G1594" s="23">
        <v>680000</v>
      </c>
      <c r="H1594" s="23">
        <v>0</v>
      </c>
      <c r="I1594" s="23">
        <v>152941693</v>
      </c>
      <c r="J1594" s="23">
        <v>0</v>
      </c>
      <c r="K1594" s="22" t="s">
        <v>1233</v>
      </c>
      <c r="L1594" s="22" t="s">
        <v>1234</v>
      </c>
      <c r="M1594" s="22" t="s">
        <v>1235</v>
      </c>
      <c r="N1594" s="22"/>
      <c r="O1594" s="22"/>
      <c r="P1594" s="22" t="s">
        <v>529</v>
      </c>
      <c r="S1594" s="32" t="s">
        <v>3126</v>
      </c>
      <c r="T1594" s="8">
        <f t="shared" si="36"/>
        <v>7</v>
      </c>
      <c r="U1594">
        <v>642</v>
      </c>
      <c r="W1594" t="s">
        <v>369</v>
      </c>
    </row>
    <row r="1595" spans="1:23" hidden="1" x14ac:dyDescent="0.25">
      <c r="A1595" s="21">
        <v>45503</v>
      </c>
      <c r="B1595" s="21">
        <v>45503</v>
      </c>
      <c r="C1595" s="22" t="s">
        <v>2711</v>
      </c>
      <c r="D1595" s="22" t="s">
        <v>2718</v>
      </c>
      <c r="E1595" s="22" t="s">
        <v>1145</v>
      </c>
      <c r="F1595" s="22" t="s">
        <v>549</v>
      </c>
      <c r="G1595" s="23">
        <v>140000</v>
      </c>
      <c r="H1595" s="23">
        <v>0</v>
      </c>
      <c r="I1595" s="23">
        <v>153081693</v>
      </c>
      <c r="J1595" s="23">
        <v>0</v>
      </c>
      <c r="K1595" s="22" t="s">
        <v>1233</v>
      </c>
      <c r="L1595" s="22" t="s">
        <v>1234</v>
      </c>
      <c r="M1595" s="22" t="s">
        <v>1235</v>
      </c>
      <c r="N1595" s="22"/>
      <c r="O1595" s="22"/>
      <c r="P1595" s="22" t="s">
        <v>529</v>
      </c>
      <c r="S1595" s="32" t="s">
        <v>3126</v>
      </c>
      <c r="T1595" s="8">
        <f t="shared" si="36"/>
        <v>7</v>
      </c>
      <c r="U1595">
        <v>642</v>
      </c>
      <c r="W1595" t="s">
        <v>369</v>
      </c>
    </row>
    <row r="1596" spans="1:23" hidden="1" x14ac:dyDescent="0.25">
      <c r="A1596" s="21">
        <v>45504</v>
      </c>
      <c r="B1596" s="21">
        <v>45504</v>
      </c>
      <c r="C1596" s="22" t="s">
        <v>2719</v>
      </c>
      <c r="D1596" s="22" t="s">
        <v>2720</v>
      </c>
      <c r="E1596" s="22" t="s">
        <v>1145</v>
      </c>
      <c r="F1596" s="22" t="s">
        <v>1290</v>
      </c>
      <c r="G1596" s="23">
        <v>1754761</v>
      </c>
      <c r="H1596" s="23">
        <v>0</v>
      </c>
      <c r="I1596" s="23">
        <v>154836454</v>
      </c>
      <c r="J1596" s="23">
        <v>0</v>
      </c>
      <c r="K1596" s="22"/>
      <c r="L1596" s="22"/>
      <c r="M1596" s="22" t="s">
        <v>1291</v>
      </c>
      <c r="N1596" s="22"/>
      <c r="O1596" s="22"/>
      <c r="P1596" s="22" t="s">
        <v>1292</v>
      </c>
      <c r="S1596" s="8" t="s">
        <v>3127</v>
      </c>
      <c r="T1596" s="8">
        <f t="shared" si="36"/>
        <v>7</v>
      </c>
      <c r="U1596">
        <v>642</v>
      </c>
      <c r="W1596" t="s">
        <v>369</v>
      </c>
    </row>
    <row r="1597" spans="1:23" hidden="1" x14ac:dyDescent="0.25">
      <c r="A1597" s="21">
        <v>45504</v>
      </c>
      <c r="B1597" s="21">
        <v>45504</v>
      </c>
      <c r="C1597" s="22" t="s">
        <v>2719</v>
      </c>
      <c r="D1597" s="22" t="s">
        <v>2720</v>
      </c>
      <c r="E1597" s="22" t="s">
        <v>1145</v>
      </c>
      <c r="F1597" s="22" t="s">
        <v>1290</v>
      </c>
      <c r="G1597" s="23">
        <v>1045581</v>
      </c>
      <c r="H1597" s="23">
        <v>0</v>
      </c>
      <c r="I1597" s="23">
        <v>155882035</v>
      </c>
      <c r="J1597" s="23">
        <v>0</v>
      </c>
      <c r="K1597" s="22"/>
      <c r="L1597" s="22"/>
      <c r="M1597" s="22" t="s">
        <v>1291</v>
      </c>
      <c r="N1597" s="22"/>
      <c r="O1597" s="22"/>
      <c r="P1597" s="22" t="s">
        <v>815</v>
      </c>
      <c r="S1597" s="8" t="s">
        <v>3127</v>
      </c>
      <c r="T1597" s="8">
        <f t="shared" si="36"/>
        <v>7</v>
      </c>
      <c r="U1597">
        <v>642</v>
      </c>
      <c r="W1597" t="s">
        <v>369</v>
      </c>
    </row>
    <row r="1598" spans="1:23" hidden="1" x14ac:dyDescent="0.25">
      <c r="A1598" s="21">
        <v>45504</v>
      </c>
      <c r="B1598" s="21">
        <v>45504</v>
      </c>
      <c r="C1598" s="22" t="s">
        <v>2719</v>
      </c>
      <c r="D1598" s="22" t="s">
        <v>2720</v>
      </c>
      <c r="E1598" s="22" t="s">
        <v>1145</v>
      </c>
      <c r="F1598" s="22" t="s">
        <v>1290</v>
      </c>
      <c r="G1598" s="23">
        <v>9364545</v>
      </c>
      <c r="H1598" s="23">
        <v>0</v>
      </c>
      <c r="I1598" s="23">
        <v>165246580</v>
      </c>
      <c r="J1598" s="23">
        <v>0</v>
      </c>
      <c r="K1598" s="22"/>
      <c r="L1598" s="22"/>
      <c r="M1598" s="22" t="s">
        <v>1291</v>
      </c>
      <c r="N1598" s="22"/>
      <c r="O1598" s="22"/>
      <c r="P1598" s="22" t="s">
        <v>529</v>
      </c>
      <c r="S1598" s="8" t="s">
        <v>3127</v>
      </c>
      <c r="T1598" s="8">
        <f t="shared" si="36"/>
        <v>7</v>
      </c>
      <c r="U1598">
        <v>642</v>
      </c>
      <c r="W1598" t="s">
        <v>369</v>
      </c>
    </row>
    <row r="1599" spans="1:23" hidden="1" x14ac:dyDescent="0.25">
      <c r="A1599" s="21">
        <v>45504</v>
      </c>
      <c r="B1599" s="21">
        <v>45504</v>
      </c>
      <c r="C1599" s="22" t="s">
        <v>2719</v>
      </c>
      <c r="D1599" s="22" t="s">
        <v>2720</v>
      </c>
      <c r="E1599" s="22" t="s">
        <v>1145</v>
      </c>
      <c r="F1599" s="22" t="s">
        <v>1290</v>
      </c>
      <c r="G1599" s="23">
        <v>438510</v>
      </c>
      <c r="H1599" s="23">
        <v>0</v>
      </c>
      <c r="I1599" s="23">
        <v>165685090</v>
      </c>
      <c r="J1599" s="23">
        <v>0</v>
      </c>
      <c r="K1599" s="22"/>
      <c r="L1599" s="22"/>
      <c r="M1599" s="22" t="s">
        <v>1291</v>
      </c>
      <c r="N1599" s="22"/>
      <c r="O1599" s="22"/>
      <c r="P1599" s="22" t="s">
        <v>809</v>
      </c>
      <c r="S1599" s="8" t="s">
        <v>3127</v>
      </c>
      <c r="T1599" s="8">
        <f t="shared" si="36"/>
        <v>7</v>
      </c>
      <c r="U1599">
        <v>642</v>
      </c>
      <c r="W1599" t="s">
        <v>369</v>
      </c>
    </row>
    <row r="1600" spans="1:23" hidden="1" x14ac:dyDescent="0.25">
      <c r="A1600" s="21">
        <v>45504</v>
      </c>
      <c r="B1600" s="21">
        <v>45504</v>
      </c>
      <c r="C1600" s="22" t="s">
        <v>2719</v>
      </c>
      <c r="D1600" s="22" t="s">
        <v>2720</v>
      </c>
      <c r="E1600" s="22" t="s">
        <v>1145</v>
      </c>
      <c r="F1600" s="22" t="s">
        <v>1293</v>
      </c>
      <c r="G1600" s="23">
        <v>7296154</v>
      </c>
      <c r="H1600" s="23">
        <v>0</v>
      </c>
      <c r="I1600" s="23">
        <v>172981244</v>
      </c>
      <c r="J1600" s="23">
        <v>0</v>
      </c>
      <c r="K1600" s="22"/>
      <c r="L1600" s="22"/>
      <c r="M1600" s="22" t="s">
        <v>1291</v>
      </c>
      <c r="N1600" s="22"/>
      <c r="O1600" s="22"/>
      <c r="P1600" s="22" t="s">
        <v>809</v>
      </c>
      <c r="S1600" s="8" t="s">
        <v>3127</v>
      </c>
      <c r="T1600" s="8">
        <f t="shared" si="36"/>
        <v>7</v>
      </c>
      <c r="U1600">
        <v>642</v>
      </c>
      <c r="W1600" t="s">
        <v>369</v>
      </c>
    </row>
    <row r="1601" spans="1:23" hidden="1" x14ac:dyDescent="0.25">
      <c r="A1601" s="21">
        <v>45504</v>
      </c>
      <c r="B1601" s="21">
        <v>45504</v>
      </c>
      <c r="C1601" s="22" t="s">
        <v>2721</v>
      </c>
      <c r="D1601" s="22" t="s">
        <v>2722</v>
      </c>
      <c r="E1601" s="22" t="s">
        <v>1145</v>
      </c>
      <c r="F1601" s="22" t="s">
        <v>549</v>
      </c>
      <c r="G1601" s="23">
        <v>648700</v>
      </c>
      <c r="H1601" s="23">
        <v>0</v>
      </c>
      <c r="I1601" s="23">
        <v>173629944</v>
      </c>
      <c r="J1601" s="23">
        <v>0</v>
      </c>
      <c r="K1601" s="22" t="s">
        <v>2723</v>
      </c>
      <c r="L1601" s="22" t="s">
        <v>2724</v>
      </c>
      <c r="M1601" s="22" t="s">
        <v>1216</v>
      </c>
      <c r="N1601" s="22"/>
      <c r="O1601" s="22"/>
      <c r="P1601" s="22" t="s">
        <v>1337</v>
      </c>
      <c r="S1601" s="32" t="s">
        <v>3126</v>
      </c>
      <c r="T1601" s="8">
        <f t="shared" si="36"/>
        <v>7</v>
      </c>
      <c r="U1601">
        <v>642</v>
      </c>
      <c r="W1601" t="s">
        <v>369</v>
      </c>
    </row>
    <row r="1602" spans="1:23" hidden="1" x14ac:dyDescent="0.25">
      <c r="A1602" s="21">
        <v>45504</v>
      </c>
      <c r="B1602" s="21">
        <v>45504</v>
      </c>
      <c r="C1602" s="22" t="s">
        <v>2725</v>
      </c>
      <c r="D1602" s="22" t="s">
        <v>2370</v>
      </c>
      <c r="E1602" s="22" t="s">
        <v>1145</v>
      </c>
      <c r="F1602" s="22" t="s">
        <v>549</v>
      </c>
      <c r="G1602" s="23">
        <v>1240741</v>
      </c>
      <c r="H1602" s="23">
        <v>0</v>
      </c>
      <c r="I1602" s="23">
        <v>174870685</v>
      </c>
      <c r="J1602" s="23">
        <v>0</v>
      </c>
      <c r="K1602" s="22" t="s">
        <v>1517</v>
      </c>
      <c r="L1602" s="22" t="s">
        <v>1518</v>
      </c>
      <c r="M1602" s="22" t="s">
        <v>1216</v>
      </c>
      <c r="N1602" s="22"/>
      <c r="O1602" s="22"/>
      <c r="P1602" s="22" t="s">
        <v>529</v>
      </c>
      <c r="S1602" s="32" t="s">
        <v>3126</v>
      </c>
      <c r="T1602" s="8">
        <f t="shared" si="36"/>
        <v>7</v>
      </c>
      <c r="U1602">
        <v>642</v>
      </c>
      <c r="W1602" t="s">
        <v>369</v>
      </c>
    </row>
    <row r="1603" spans="1:23" hidden="1" x14ac:dyDescent="0.25">
      <c r="A1603" s="21">
        <v>45504</v>
      </c>
      <c r="B1603" s="21">
        <v>45504</v>
      </c>
      <c r="C1603" s="22" t="s">
        <v>2726</v>
      </c>
      <c r="D1603" s="22" t="s">
        <v>2727</v>
      </c>
      <c r="E1603" s="22" t="s">
        <v>1145</v>
      </c>
      <c r="F1603" s="22" t="s">
        <v>1146</v>
      </c>
      <c r="G1603" s="23">
        <v>34795</v>
      </c>
      <c r="H1603" s="23">
        <v>0</v>
      </c>
      <c r="I1603" s="23">
        <v>174905480</v>
      </c>
      <c r="J1603" s="23">
        <v>0</v>
      </c>
      <c r="K1603" s="22"/>
      <c r="L1603" s="22"/>
      <c r="M1603" s="22" t="s">
        <v>1296</v>
      </c>
      <c r="N1603" s="22" t="s">
        <v>809</v>
      </c>
      <c r="O1603" s="22" t="s">
        <v>1297</v>
      </c>
      <c r="P1603" s="22" t="s">
        <v>809</v>
      </c>
      <c r="S1603" s="32" t="s">
        <v>3136</v>
      </c>
      <c r="T1603" s="8">
        <f t="shared" si="36"/>
        <v>7</v>
      </c>
      <c r="U1603">
        <v>642</v>
      </c>
      <c r="W1603" t="s">
        <v>369</v>
      </c>
    </row>
    <row r="1604" spans="1:23" hidden="1" x14ac:dyDescent="0.25">
      <c r="A1604" s="21">
        <v>45504</v>
      </c>
      <c r="B1604" s="21">
        <v>45504</v>
      </c>
      <c r="C1604" s="22" t="s">
        <v>954</v>
      </c>
      <c r="D1604" s="22" t="s">
        <v>2728</v>
      </c>
      <c r="E1604" s="22" t="s">
        <v>1145</v>
      </c>
      <c r="F1604" s="22" t="s">
        <v>603</v>
      </c>
      <c r="G1604" s="23">
        <v>155000000</v>
      </c>
      <c r="H1604" s="23">
        <v>0</v>
      </c>
      <c r="I1604" s="23">
        <v>329905480</v>
      </c>
      <c r="J1604" s="23">
        <v>0</v>
      </c>
      <c r="K1604" s="22"/>
      <c r="L1604" s="22"/>
      <c r="M1604" s="22" t="s">
        <v>1299</v>
      </c>
      <c r="N1604" s="22"/>
      <c r="O1604" s="22"/>
      <c r="P1604" s="22" t="s">
        <v>529</v>
      </c>
      <c r="S1604" s="32" t="s">
        <v>3132</v>
      </c>
      <c r="T1604" s="8">
        <f t="shared" si="36"/>
        <v>7</v>
      </c>
      <c r="U1604">
        <v>642</v>
      </c>
      <c r="W1604" t="s">
        <v>369</v>
      </c>
    </row>
    <row r="1605" spans="1:23" hidden="1" x14ac:dyDescent="0.25">
      <c r="A1605" s="21">
        <v>45504</v>
      </c>
      <c r="B1605" s="21">
        <v>45504</v>
      </c>
      <c r="C1605" s="22" t="s">
        <v>954</v>
      </c>
      <c r="D1605" s="22" t="s">
        <v>2729</v>
      </c>
      <c r="E1605" s="22" t="s">
        <v>1145</v>
      </c>
      <c r="F1605" s="22" t="s">
        <v>603</v>
      </c>
      <c r="G1605" s="23">
        <v>9938700</v>
      </c>
      <c r="H1605" s="23">
        <v>0</v>
      </c>
      <c r="I1605" s="23">
        <v>339844180</v>
      </c>
      <c r="J1605" s="23">
        <v>0</v>
      </c>
      <c r="K1605" s="22"/>
      <c r="L1605" s="22"/>
      <c r="M1605" s="22" t="s">
        <v>1301</v>
      </c>
      <c r="N1605" s="22"/>
      <c r="O1605" s="22"/>
      <c r="P1605" s="22" t="s">
        <v>558</v>
      </c>
      <c r="S1605" s="32" t="s">
        <v>3132</v>
      </c>
      <c r="T1605" s="8">
        <f t="shared" ref="T1605:T1668" si="37">+MONTH(A1605)</f>
        <v>7</v>
      </c>
      <c r="U1605">
        <v>642</v>
      </c>
      <c r="W1605" t="s">
        <v>369</v>
      </c>
    </row>
    <row r="1606" spans="1:23" hidden="1" x14ac:dyDescent="0.25">
      <c r="A1606" s="21">
        <v>45504</v>
      </c>
      <c r="B1606" s="21">
        <v>45504</v>
      </c>
      <c r="C1606" s="22" t="s">
        <v>954</v>
      </c>
      <c r="D1606" s="22" t="s">
        <v>2730</v>
      </c>
      <c r="E1606" s="22" t="s">
        <v>1145</v>
      </c>
      <c r="F1606" s="22" t="s">
        <v>603</v>
      </c>
      <c r="G1606" s="23">
        <v>41395700</v>
      </c>
      <c r="H1606" s="23">
        <v>0</v>
      </c>
      <c r="I1606" s="23">
        <v>381239880</v>
      </c>
      <c r="J1606" s="23">
        <v>0</v>
      </c>
      <c r="K1606" s="22"/>
      <c r="L1606" s="22"/>
      <c r="M1606" s="22" t="s">
        <v>1303</v>
      </c>
      <c r="N1606" s="22"/>
      <c r="O1606" s="22"/>
      <c r="P1606" s="22" t="s">
        <v>529</v>
      </c>
      <c r="S1606" s="32" t="s">
        <v>3132</v>
      </c>
      <c r="T1606" s="8">
        <f t="shared" si="37"/>
        <v>7</v>
      </c>
      <c r="U1606">
        <v>642</v>
      </c>
      <c r="W1606" t="s">
        <v>369</v>
      </c>
    </row>
    <row r="1607" spans="1:23" hidden="1" x14ac:dyDescent="0.25">
      <c r="A1607" s="21">
        <v>45504</v>
      </c>
      <c r="B1607" s="21">
        <v>45504</v>
      </c>
      <c r="C1607" s="22" t="s">
        <v>954</v>
      </c>
      <c r="D1607" s="22" t="s">
        <v>2731</v>
      </c>
      <c r="E1607" s="22" t="s">
        <v>1145</v>
      </c>
      <c r="F1607" s="22" t="s">
        <v>603</v>
      </c>
      <c r="G1607" s="23">
        <v>60880000</v>
      </c>
      <c r="H1607" s="23">
        <v>0</v>
      </c>
      <c r="I1607" s="23">
        <v>442119880</v>
      </c>
      <c r="J1607" s="23">
        <v>0</v>
      </c>
      <c r="K1607" s="22"/>
      <c r="L1607" s="22"/>
      <c r="M1607" s="22" t="s">
        <v>1305</v>
      </c>
      <c r="N1607" s="22"/>
      <c r="O1607" s="22"/>
      <c r="P1607" s="22" t="s">
        <v>529</v>
      </c>
      <c r="S1607" s="32" t="s">
        <v>3131</v>
      </c>
      <c r="T1607" s="8">
        <f t="shared" si="37"/>
        <v>7</v>
      </c>
      <c r="U1607">
        <v>642</v>
      </c>
      <c r="W1607" t="s">
        <v>369</v>
      </c>
    </row>
    <row r="1608" spans="1:23" hidden="1" x14ac:dyDescent="0.25">
      <c r="A1608" s="21">
        <v>45504</v>
      </c>
      <c r="B1608" s="21">
        <v>45504</v>
      </c>
      <c r="C1608" s="22" t="s">
        <v>954</v>
      </c>
      <c r="D1608" s="22" t="s">
        <v>2732</v>
      </c>
      <c r="E1608" s="22" t="s">
        <v>1145</v>
      </c>
      <c r="F1608" s="22" t="s">
        <v>603</v>
      </c>
      <c r="G1608" s="23">
        <v>51715200</v>
      </c>
      <c r="H1608" s="23">
        <v>0</v>
      </c>
      <c r="I1608" s="23">
        <v>493835080</v>
      </c>
      <c r="J1608" s="23">
        <v>0</v>
      </c>
      <c r="K1608" s="22"/>
      <c r="L1608" s="22"/>
      <c r="M1608" s="22" t="s">
        <v>1307</v>
      </c>
      <c r="N1608" s="22"/>
      <c r="O1608" s="22"/>
      <c r="P1608" s="22" t="s">
        <v>529</v>
      </c>
      <c r="S1608" s="32" t="s">
        <v>3132</v>
      </c>
      <c r="T1608" s="8">
        <f t="shared" si="37"/>
        <v>7</v>
      </c>
      <c r="U1608">
        <v>642</v>
      </c>
      <c r="W1608" t="s">
        <v>369</v>
      </c>
    </row>
    <row r="1609" spans="1:23" hidden="1" x14ac:dyDescent="0.25">
      <c r="A1609" s="21">
        <v>45504</v>
      </c>
      <c r="B1609" s="21">
        <v>45504</v>
      </c>
      <c r="C1609" s="22" t="s">
        <v>954</v>
      </c>
      <c r="D1609" s="22" t="s">
        <v>2733</v>
      </c>
      <c r="E1609" s="22" t="s">
        <v>1145</v>
      </c>
      <c r="F1609" s="22" t="s">
        <v>603</v>
      </c>
      <c r="G1609" s="23">
        <v>55801900</v>
      </c>
      <c r="H1609" s="23">
        <v>0</v>
      </c>
      <c r="I1609" s="23">
        <v>549636980</v>
      </c>
      <c r="J1609" s="23">
        <v>0</v>
      </c>
      <c r="K1609" s="22"/>
      <c r="L1609" s="22"/>
      <c r="M1609" s="22" t="s">
        <v>1309</v>
      </c>
      <c r="N1609" s="22"/>
      <c r="O1609" s="22"/>
      <c r="P1609" s="22" t="s">
        <v>529</v>
      </c>
      <c r="S1609" s="32" t="s">
        <v>3132</v>
      </c>
      <c r="T1609" s="8">
        <f t="shared" si="37"/>
        <v>7</v>
      </c>
      <c r="U1609">
        <v>642</v>
      </c>
      <c r="W1609" t="s">
        <v>369</v>
      </c>
    </row>
    <row r="1610" spans="1:23" hidden="1" x14ac:dyDescent="0.25">
      <c r="A1610" s="21">
        <v>45504</v>
      </c>
      <c r="B1610" s="21">
        <v>45504</v>
      </c>
      <c r="C1610" s="22" t="s">
        <v>954</v>
      </c>
      <c r="D1610" s="22" t="s">
        <v>2734</v>
      </c>
      <c r="E1610" s="22" t="s">
        <v>1145</v>
      </c>
      <c r="F1610" s="22" t="s">
        <v>603</v>
      </c>
      <c r="G1610" s="23">
        <v>29118000</v>
      </c>
      <c r="H1610" s="23">
        <v>0</v>
      </c>
      <c r="I1610" s="23">
        <v>578754980</v>
      </c>
      <c r="J1610" s="23">
        <v>0</v>
      </c>
      <c r="K1610" s="22"/>
      <c r="L1610" s="22"/>
      <c r="M1610" s="22" t="s">
        <v>1301</v>
      </c>
      <c r="N1610" s="22"/>
      <c r="O1610" s="22"/>
      <c r="P1610" s="22" t="s">
        <v>529</v>
      </c>
      <c r="S1610" s="32" t="s">
        <v>3132</v>
      </c>
      <c r="T1610" s="8">
        <f t="shared" si="37"/>
        <v>7</v>
      </c>
      <c r="U1610">
        <v>642</v>
      </c>
      <c r="W1610" t="s">
        <v>369</v>
      </c>
    </row>
    <row r="1611" spans="1:23" hidden="1" x14ac:dyDescent="0.25">
      <c r="A1611" s="21">
        <v>45504</v>
      </c>
      <c r="B1611" s="21">
        <v>45504</v>
      </c>
      <c r="C1611" s="22" t="s">
        <v>954</v>
      </c>
      <c r="D1611" s="22" t="s">
        <v>2735</v>
      </c>
      <c r="E1611" s="22" t="s">
        <v>1145</v>
      </c>
      <c r="F1611" s="22" t="s">
        <v>603</v>
      </c>
      <c r="G1611" s="23">
        <v>5440000</v>
      </c>
      <c r="H1611" s="23">
        <v>0</v>
      </c>
      <c r="I1611" s="23">
        <v>584194980</v>
      </c>
      <c r="J1611" s="23">
        <v>0</v>
      </c>
      <c r="K1611" s="22"/>
      <c r="L1611" s="22"/>
      <c r="M1611" s="22" t="s">
        <v>1303</v>
      </c>
      <c r="N1611" s="22"/>
      <c r="O1611" s="22"/>
      <c r="P1611" s="22" t="s">
        <v>558</v>
      </c>
      <c r="S1611" s="32" t="s">
        <v>3132</v>
      </c>
      <c r="T1611" s="8">
        <f t="shared" si="37"/>
        <v>7</v>
      </c>
      <c r="U1611">
        <v>642</v>
      </c>
      <c r="W1611" t="s">
        <v>369</v>
      </c>
    </row>
    <row r="1612" spans="1:23" hidden="1" x14ac:dyDescent="0.25">
      <c r="A1612" s="21">
        <v>45504</v>
      </c>
      <c r="B1612" s="21">
        <v>45504</v>
      </c>
      <c r="C1612" s="22" t="s">
        <v>954</v>
      </c>
      <c r="D1612" s="22" t="s">
        <v>2736</v>
      </c>
      <c r="E1612" s="22" t="s">
        <v>1145</v>
      </c>
      <c r="F1612" s="22" t="s">
        <v>603</v>
      </c>
      <c r="G1612" s="23">
        <v>2538500</v>
      </c>
      <c r="H1612" s="23">
        <v>0</v>
      </c>
      <c r="I1612" s="23">
        <v>586733480</v>
      </c>
      <c r="J1612" s="23">
        <v>0</v>
      </c>
      <c r="K1612" s="22"/>
      <c r="L1612" s="22"/>
      <c r="M1612" s="22" t="s">
        <v>1303</v>
      </c>
      <c r="N1612" s="22"/>
      <c r="O1612" s="22"/>
      <c r="P1612" s="22" t="s">
        <v>824</v>
      </c>
      <c r="S1612" s="32" t="s">
        <v>3132</v>
      </c>
      <c r="T1612" s="8">
        <f t="shared" si="37"/>
        <v>7</v>
      </c>
      <c r="U1612">
        <v>642</v>
      </c>
      <c r="W1612" t="s">
        <v>369</v>
      </c>
    </row>
    <row r="1613" spans="1:23" hidden="1" x14ac:dyDescent="0.25">
      <c r="A1613" s="21">
        <v>45504</v>
      </c>
      <c r="B1613" s="21">
        <v>45504</v>
      </c>
      <c r="C1613" s="22" t="s">
        <v>954</v>
      </c>
      <c r="D1613" s="22" t="s">
        <v>2737</v>
      </c>
      <c r="E1613" s="22" t="s">
        <v>1145</v>
      </c>
      <c r="F1613" s="22" t="s">
        <v>603</v>
      </c>
      <c r="G1613" s="23">
        <v>4320000</v>
      </c>
      <c r="H1613" s="23">
        <v>0</v>
      </c>
      <c r="I1613" s="23">
        <v>591053480</v>
      </c>
      <c r="J1613" s="23">
        <v>0</v>
      </c>
      <c r="K1613" s="22"/>
      <c r="L1613" s="22"/>
      <c r="M1613" s="22" t="s">
        <v>1305</v>
      </c>
      <c r="N1613" s="22"/>
      <c r="O1613" s="22"/>
      <c r="P1613" s="22" t="s">
        <v>558</v>
      </c>
      <c r="S1613" s="32" t="s">
        <v>3131</v>
      </c>
      <c r="T1613" s="8">
        <f t="shared" si="37"/>
        <v>7</v>
      </c>
      <c r="U1613">
        <v>642</v>
      </c>
      <c r="W1613" t="s">
        <v>369</v>
      </c>
    </row>
    <row r="1614" spans="1:23" hidden="1" x14ac:dyDescent="0.25">
      <c r="A1614" s="21">
        <v>45504</v>
      </c>
      <c r="B1614" s="21">
        <v>45504</v>
      </c>
      <c r="C1614" s="22" t="s">
        <v>959</v>
      </c>
      <c r="D1614" s="22" t="s">
        <v>2738</v>
      </c>
      <c r="E1614" s="22" t="s">
        <v>1145</v>
      </c>
      <c r="F1614" s="22" t="s">
        <v>610</v>
      </c>
      <c r="G1614" s="23">
        <v>6685000</v>
      </c>
      <c r="H1614" s="23">
        <v>0</v>
      </c>
      <c r="I1614" s="23">
        <v>597738480</v>
      </c>
      <c r="J1614" s="23">
        <v>0</v>
      </c>
      <c r="K1614" s="22"/>
      <c r="L1614" s="22"/>
      <c r="M1614" s="22" t="s">
        <v>1299</v>
      </c>
      <c r="N1614" s="22"/>
      <c r="O1614" s="22"/>
      <c r="P1614" s="22" t="s">
        <v>529</v>
      </c>
      <c r="S1614" s="32" t="s">
        <v>3132</v>
      </c>
      <c r="T1614" s="8">
        <f t="shared" si="37"/>
        <v>7</v>
      </c>
      <c r="U1614">
        <v>642</v>
      </c>
      <c r="W1614" t="s">
        <v>369</v>
      </c>
    </row>
    <row r="1615" spans="1:23" hidden="1" x14ac:dyDescent="0.25">
      <c r="A1615" s="21">
        <v>45504</v>
      </c>
      <c r="B1615" s="21">
        <v>45504</v>
      </c>
      <c r="C1615" s="22" t="s">
        <v>959</v>
      </c>
      <c r="D1615" s="22" t="s">
        <v>2739</v>
      </c>
      <c r="E1615" s="22" t="s">
        <v>1145</v>
      </c>
      <c r="F1615" s="22" t="s">
        <v>612</v>
      </c>
      <c r="G1615" s="23">
        <v>1155000</v>
      </c>
      <c r="H1615" s="23">
        <v>0</v>
      </c>
      <c r="I1615" s="23">
        <v>598893480</v>
      </c>
      <c r="J1615" s="23">
        <v>0</v>
      </c>
      <c r="K1615" s="22"/>
      <c r="L1615" s="22"/>
      <c r="M1615" s="22" t="s">
        <v>1299</v>
      </c>
      <c r="N1615" s="22"/>
      <c r="O1615" s="22"/>
      <c r="P1615" s="22" t="s">
        <v>529</v>
      </c>
      <c r="S1615" s="32" t="s">
        <v>3132</v>
      </c>
      <c r="T1615" s="8">
        <f t="shared" si="37"/>
        <v>7</v>
      </c>
      <c r="U1615">
        <v>642</v>
      </c>
      <c r="W1615" t="s">
        <v>369</v>
      </c>
    </row>
    <row r="1616" spans="1:23" hidden="1" x14ac:dyDescent="0.25">
      <c r="A1616" s="21">
        <v>45504</v>
      </c>
      <c r="B1616" s="21">
        <v>45504</v>
      </c>
      <c r="C1616" s="22" t="s">
        <v>959</v>
      </c>
      <c r="D1616" s="22" t="s">
        <v>2740</v>
      </c>
      <c r="E1616" s="22" t="s">
        <v>1145</v>
      </c>
      <c r="F1616" s="22" t="s">
        <v>614</v>
      </c>
      <c r="G1616" s="23">
        <v>420000</v>
      </c>
      <c r="H1616" s="23">
        <v>0</v>
      </c>
      <c r="I1616" s="23">
        <v>599313480</v>
      </c>
      <c r="J1616" s="23">
        <v>0</v>
      </c>
      <c r="K1616" s="22"/>
      <c r="L1616" s="22"/>
      <c r="M1616" s="22" t="s">
        <v>1299</v>
      </c>
      <c r="N1616" s="22"/>
      <c r="O1616" s="22"/>
      <c r="P1616" s="22" t="s">
        <v>529</v>
      </c>
      <c r="S1616" s="32" t="s">
        <v>3132</v>
      </c>
      <c r="T1616" s="8">
        <f t="shared" si="37"/>
        <v>7</v>
      </c>
      <c r="U1616">
        <v>642</v>
      </c>
      <c r="W1616" t="s">
        <v>369</v>
      </c>
    </row>
    <row r="1617" spans="1:23" hidden="1" x14ac:dyDescent="0.25">
      <c r="A1617" s="21">
        <v>45504</v>
      </c>
      <c r="B1617" s="21">
        <v>45504</v>
      </c>
      <c r="C1617" s="22" t="s">
        <v>959</v>
      </c>
      <c r="D1617" s="22" t="s">
        <v>2741</v>
      </c>
      <c r="E1617" s="22" t="s">
        <v>1145</v>
      </c>
      <c r="F1617" s="22" t="s">
        <v>610</v>
      </c>
      <c r="G1617" s="23">
        <v>962500</v>
      </c>
      <c r="H1617" s="23">
        <v>0</v>
      </c>
      <c r="I1617" s="23">
        <v>600275980</v>
      </c>
      <c r="J1617" s="23">
        <v>0</v>
      </c>
      <c r="K1617" s="22"/>
      <c r="L1617" s="22"/>
      <c r="M1617" s="22" t="s">
        <v>1301</v>
      </c>
      <c r="N1617" s="22"/>
      <c r="O1617" s="22"/>
      <c r="P1617" s="22" t="s">
        <v>529</v>
      </c>
      <c r="S1617" s="32" t="s">
        <v>3132</v>
      </c>
      <c r="T1617" s="8">
        <f t="shared" si="37"/>
        <v>7</v>
      </c>
      <c r="U1617">
        <v>642</v>
      </c>
      <c r="W1617" t="s">
        <v>369</v>
      </c>
    </row>
    <row r="1618" spans="1:23" hidden="1" x14ac:dyDescent="0.25">
      <c r="A1618" s="21">
        <v>45504</v>
      </c>
      <c r="B1618" s="21">
        <v>45504</v>
      </c>
      <c r="C1618" s="22" t="s">
        <v>959</v>
      </c>
      <c r="D1618" s="22" t="s">
        <v>2742</v>
      </c>
      <c r="E1618" s="22" t="s">
        <v>1145</v>
      </c>
      <c r="F1618" s="22" t="s">
        <v>612</v>
      </c>
      <c r="G1618" s="23">
        <v>165000</v>
      </c>
      <c r="H1618" s="23">
        <v>0</v>
      </c>
      <c r="I1618" s="23">
        <v>600440980</v>
      </c>
      <c r="J1618" s="23">
        <v>0</v>
      </c>
      <c r="K1618" s="22"/>
      <c r="L1618" s="22"/>
      <c r="M1618" s="22" t="s">
        <v>1301</v>
      </c>
      <c r="N1618" s="22"/>
      <c r="O1618" s="22"/>
      <c r="P1618" s="22" t="s">
        <v>529</v>
      </c>
      <c r="S1618" s="32" t="s">
        <v>3132</v>
      </c>
      <c r="T1618" s="8">
        <f t="shared" si="37"/>
        <v>7</v>
      </c>
      <c r="U1618">
        <v>642</v>
      </c>
      <c r="W1618" t="s">
        <v>369</v>
      </c>
    </row>
    <row r="1619" spans="1:23" hidden="1" x14ac:dyDescent="0.25">
      <c r="A1619" s="21">
        <v>45504</v>
      </c>
      <c r="B1619" s="21">
        <v>45504</v>
      </c>
      <c r="C1619" s="22" t="s">
        <v>959</v>
      </c>
      <c r="D1619" s="22" t="s">
        <v>2743</v>
      </c>
      <c r="E1619" s="22" t="s">
        <v>1145</v>
      </c>
      <c r="F1619" s="22" t="s">
        <v>614</v>
      </c>
      <c r="G1619" s="23">
        <v>55000</v>
      </c>
      <c r="H1619" s="23">
        <v>0</v>
      </c>
      <c r="I1619" s="23">
        <v>600495980</v>
      </c>
      <c r="J1619" s="23">
        <v>0</v>
      </c>
      <c r="K1619" s="22"/>
      <c r="L1619" s="22"/>
      <c r="M1619" s="22" t="s">
        <v>1301</v>
      </c>
      <c r="N1619" s="22"/>
      <c r="O1619" s="22"/>
      <c r="P1619" s="22" t="s">
        <v>529</v>
      </c>
      <c r="S1619" s="32" t="s">
        <v>3132</v>
      </c>
      <c r="T1619" s="8">
        <f t="shared" si="37"/>
        <v>7</v>
      </c>
      <c r="U1619">
        <v>642</v>
      </c>
      <c r="W1619" t="s">
        <v>369</v>
      </c>
    </row>
    <row r="1620" spans="1:23" hidden="1" x14ac:dyDescent="0.25">
      <c r="A1620" s="21">
        <v>45504</v>
      </c>
      <c r="B1620" s="21">
        <v>45504</v>
      </c>
      <c r="C1620" s="22" t="s">
        <v>959</v>
      </c>
      <c r="D1620" s="22" t="s">
        <v>2744</v>
      </c>
      <c r="E1620" s="22" t="s">
        <v>1145</v>
      </c>
      <c r="F1620" s="22" t="s">
        <v>610</v>
      </c>
      <c r="G1620" s="23">
        <v>1855000</v>
      </c>
      <c r="H1620" s="23">
        <v>0</v>
      </c>
      <c r="I1620" s="23">
        <v>602350980</v>
      </c>
      <c r="J1620" s="23">
        <v>0</v>
      </c>
      <c r="K1620" s="22"/>
      <c r="L1620" s="22"/>
      <c r="M1620" s="22" t="s">
        <v>1305</v>
      </c>
      <c r="N1620" s="22"/>
      <c r="O1620" s="22"/>
      <c r="P1620" s="22" t="s">
        <v>529</v>
      </c>
      <c r="S1620" s="32" t="s">
        <v>3131</v>
      </c>
      <c r="T1620" s="8">
        <f t="shared" si="37"/>
        <v>7</v>
      </c>
      <c r="U1620">
        <v>642</v>
      </c>
      <c r="W1620" t="s">
        <v>369</v>
      </c>
    </row>
    <row r="1621" spans="1:23" hidden="1" x14ac:dyDescent="0.25">
      <c r="A1621" s="21">
        <v>45504</v>
      </c>
      <c r="B1621" s="21">
        <v>45504</v>
      </c>
      <c r="C1621" s="22" t="s">
        <v>959</v>
      </c>
      <c r="D1621" s="22" t="s">
        <v>2745</v>
      </c>
      <c r="E1621" s="22" t="s">
        <v>1145</v>
      </c>
      <c r="F1621" s="22" t="s">
        <v>612</v>
      </c>
      <c r="G1621" s="23">
        <v>318000</v>
      </c>
      <c r="H1621" s="23">
        <v>0</v>
      </c>
      <c r="I1621" s="23">
        <v>602668980</v>
      </c>
      <c r="J1621" s="23">
        <v>0</v>
      </c>
      <c r="K1621" s="22"/>
      <c r="L1621" s="22"/>
      <c r="M1621" s="22" t="s">
        <v>1305</v>
      </c>
      <c r="N1621" s="22"/>
      <c r="O1621" s="22"/>
      <c r="P1621" s="22" t="s">
        <v>529</v>
      </c>
      <c r="S1621" s="32" t="s">
        <v>3131</v>
      </c>
      <c r="T1621" s="8">
        <f t="shared" si="37"/>
        <v>7</v>
      </c>
      <c r="U1621">
        <v>642</v>
      </c>
      <c r="W1621" t="s">
        <v>369</v>
      </c>
    </row>
    <row r="1622" spans="1:23" hidden="1" x14ac:dyDescent="0.25">
      <c r="A1622" s="21">
        <v>45504</v>
      </c>
      <c r="B1622" s="21">
        <v>45504</v>
      </c>
      <c r="C1622" s="22" t="s">
        <v>959</v>
      </c>
      <c r="D1622" s="22" t="s">
        <v>2746</v>
      </c>
      <c r="E1622" s="22" t="s">
        <v>1145</v>
      </c>
      <c r="F1622" s="22" t="s">
        <v>614</v>
      </c>
      <c r="G1622" s="23">
        <v>106000</v>
      </c>
      <c r="H1622" s="23">
        <v>0</v>
      </c>
      <c r="I1622" s="23">
        <v>602774980</v>
      </c>
      <c r="J1622" s="23">
        <v>0</v>
      </c>
      <c r="K1622" s="22"/>
      <c r="L1622" s="22"/>
      <c r="M1622" s="22" t="s">
        <v>1305</v>
      </c>
      <c r="N1622" s="22"/>
      <c r="O1622" s="22"/>
      <c r="P1622" s="22" t="s">
        <v>529</v>
      </c>
      <c r="S1622" s="32" t="s">
        <v>3131</v>
      </c>
      <c r="T1622" s="8">
        <f t="shared" si="37"/>
        <v>7</v>
      </c>
      <c r="U1622">
        <v>642</v>
      </c>
      <c r="W1622" t="s">
        <v>369</v>
      </c>
    </row>
    <row r="1623" spans="1:23" hidden="1" x14ac:dyDescent="0.25">
      <c r="A1623" s="21">
        <v>45504</v>
      </c>
      <c r="B1623" s="21">
        <v>45504</v>
      </c>
      <c r="C1623" s="22" t="s">
        <v>959</v>
      </c>
      <c r="D1623" s="22" t="s">
        <v>2747</v>
      </c>
      <c r="E1623" s="22" t="s">
        <v>1145</v>
      </c>
      <c r="F1623" s="22" t="s">
        <v>610</v>
      </c>
      <c r="G1623" s="23">
        <v>2012500</v>
      </c>
      <c r="H1623" s="23">
        <v>0</v>
      </c>
      <c r="I1623" s="23">
        <v>604787480</v>
      </c>
      <c r="J1623" s="23">
        <v>0</v>
      </c>
      <c r="K1623" s="22"/>
      <c r="L1623" s="22"/>
      <c r="M1623" s="22" t="s">
        <v>1307</v>
      </c>
      <c r="N1623" s="22"/>
      <c r="O1623" s="22"/>
      <c r="P1623" s="22" t="s">
        <v>529</v>
      </c>
      <c r="S1623" s="32" t="s">
        <v>3132</v>
      </c>
      <c r="T1623" s="8">
        <f t="shared" si="37"/>
        <v>7</v>
      </c>
      <c r="U1623">
        <v>642</v>
      </c>
      <c r="W1623" t="s">
        <v>369</v>
      </c>
    </row>
    <row r="1624" spans="1:23" hidden="1" x14ac:dyDescent="0.25">
      <c r="A1624" s="21">
        <v>45504</v>
      </c>
      <c r="B1624" s="21">
        <v>45504</v>
      </c>
      <c r="C1624" s="22" t="s">
        <v>959</v>
      </c>
      <c r="D1624" s="22" t="s">
        <v>2748</v>
      </c>
      <c r="E1624" s="22" t="s">
        <v>1145</v>
      </c>
      <c r="F1624" s="22" t="s">
        <v>612</v>
      </c>
      <c r="G1624" s="23">
        <v>345000</v>
      </c>
      <c r="H1624" s="23">
        <v>0</v>
      </c>
      <c r="I1624" s="23">
        <v>605132480</v>
      </c>
      <c r="J1624" s="23">
        <v>0</v>
      </c>
      <c r="K1624" s="22"/>
      <c r="L1624" s="22"/>
      <c r="M1624" s="22" t="s">
        <v>1307</v>
      </c>
      <c r="N1624" s="22"/>
      <c r="O1624" s="22"/>
      <c r="P1624" s="22" t="s">
        <v>529</v>
      </c>
      <c r="S1624" s="32" t="s">
        <v>3132</v>
      </c>
      <c r="T1624" s="8">
        <f t="shared" si="37"/>
        <v>7</v>
      </c>
      <c r="U1624">
        <v>642</v>
      </c>
      <c r="W1624" t="s">
        <v>369</v>
      </c>
    </row>
    <row r="1625" spans="1:23" hidden="1" x14ac:dyDescent="0.25">
      <c r="A1625" s="21">
        <v>45504</v>
      </c>
      <c r="B1625" s="21">
        <v>45504</v>
      </c>
      <c r="C1625" s="22" t="s">
        <v>959</v>
      </c>
      <c r="D1625" s="22" t="s">
        <v>2749</v>
      </c>
      <c r="E1625" s="22" t="s">
        <v>1145</v>
      </c>
      <c r="F1625" s="22" t="s">
        <v>614</v>
      </c>
      <c r="G1625" s="23">
        <v>115000</v>
      </c>
      <c r="H1625" s="23">
        <v>0</v>
      </c>
      <c r="I1625" s="23">
        <v>605247480</v>
      </c>
      <c r="J1625" s="23">
        <v>0</v>
      </c>
      <c r="K1625" s="22"/>
      <c r="L1625" s="22"/>
      <c r="M1625" s="22" t="s">
        <v>1307</v>
      </c>
      <c r="N1625" s="22"/>
      <c r="O1625" s="22"/>
      <c r="P1625" s="22" t="s">
        <v>529</v>
      </c>
      <c r="S1625" s="32" t="s">
        <v>3132</v>
      </c>
      <c r="T1625" s="8">
        <f t="shared" si="37"/>
        <v>7</v>
      </c>
      <c r="U1625">
        <v>642</v>
      </c>
      <c r="W1625" t="s">
        <v>369</v>
      </c>
    </row>
    <row r="1626" spans="1:23" hidden="1" x14ac:dyDescent="0.25">
      <c r="A1626" s="21">
        <v>45504</v>
      </c>
      <c r="B1626" s="21">
        <v>45504</v>
      </c>
      <c r="C1626" s="22" t="s">
        <v>959</v>
      </c>
      <c r="D1626" s="22" t="s">
        <v>2750</v>
      </c>
      <c r="E1626" s="22" t="s">
        <v>1145</v>
      </c>
      <c r="F1626" s="22" t="s">
        <v>610</v>
      </c>
      <c r="G1626" s="23">
        <v>892500</v>
      </c>
      <c r="H1626" s="23">
        <v>0</v>
      </c>
      <c r="I1626" s="23">
        <v>606139980</v>
      </c>
      <c r="J1626" s="23">
        <v>0</v>
      </c>
      <c r="K1626" s="22"/>
      <c r="L1626" s="22"/>
      <c r="M1626" s="22" t="s">
        <v>1309</v>
      </c>
      <c r="N1626" s="22"/>
      <c r="O1626" s="22"/>
      <c r="P1626" s="22" t="s">
        <v>529</v>
      </c>
      <c r="S1626" s="32" t="s">
        <v>3132</v>
      </c>
      <c r="T1626" s="8">
        <f t="shared" si="37"/>
        <v>7</v>
      </c>
      <c r="U1626">
        <v>642</v>
      </c>
      <c r="W1626" t="s">
        <v>369</v>
      </c>
    </row>
    <row r="1627" spans="1:23" hidden="1" x14ac:dyDescent="0.25">
      <c r="A1627" s="21">
        <v>45504</v>
      </c>
      <c r="B1627" s="21">
        <v>45504</v>
      </c>
      <c r="C1627" s="22" t="s">
        <v>959</v>
      </c>
      <c r="D1627" s="22" t="s">
        <v>2751</v>
      </c>
      <c r="E1627" s="22" t="s">
        <v>1145</v>
      </c>
      <c r="F1627" s="22" t="s">
        <v>612</v>
      </c>
      <c r="G1627" s="23">
        <v>153000</v>
      </c>
      <c r="H1627" s="23">
        <v>0</v>
      </c>
      <c r="I1627" s="23">
        <v>606292980</v>
      </c>
      <c r="J1627" s="23">
        <v>0</v>
      </c>
      <c r="K1627" s="22"/>
      <c r="L1627" s="22"/>
      <c r="M1627" s="22" t="s">
        <v>1309</v>
      </c>
      <c r="N1627" s="22"/>
      <c r="O1627" s="22"/>
      <c r="P1627" s="22" t="s">
        <v>529</v>
      </c>
      <c r="S1627" s="32" t="s">
        <v>3132</v>
      </c>
      <c r="T1627" s="8">
        <f t="shared" si="37"/>
        <v>7</v>
      </c>
      <c r="U1627">
        <v>642</v>
      </c>
      <c r="W1627" t="s">
        <v>369</v>
      </c>
    </row>
    <row r="1628" spans="1:23" hidden="1" x14ac:dyDescent="0.25">
      <c r="A1628" s="21">
        <v>45504</v>
      </c>
      <c r="B1628" s="21">
        <v>45504</v>
      </c>
      <c r="C1628" s="22" t="s">
        <v>959</v>
      </c>
      <c r="D1628" s="22" t="s">
        <v>2752</v>
      </c>
      <c r="E1628" s="22" t="s">
        <v>1145</v>
      </c>
      <c r="F1628" s="22" t="s">
        <v>614</v>
      </c>
      <c r="G1628" s="23">
        <v>51000</v>
      </c>
      <c r="H1628" s="23">
        <v>0</v>
      </c>
      <c r="I1628" s="23">
        <v>606343980</v>
      </c>
      <c r="J1628" s="23">
        <v>0</v>
      </c>
      <c r="K1628" s="22"/>
      <c r="L1628" s="22"/>
      <c r="M1628" s="22" t="s">
        <v>1309</v>
      </c>
      <c r="N1628" s="22"/>
      <c r="O1628" s="22"/>
      <c r="P1628" s="22" t="s">
        <v>529</v>
      </c>
      <c r="S1628" s="32" t="s">
        <v>3132</v>
      </c>
      <c r="T1628" s="8">
        <f t="shared" si="37"/>
        <v>7</v>
      </c>
      <c r="U1628">
        <v>642</v>
      </c>
      <c r="W1628" t="s">
        <v>369</v>
      </c>
    </row>
    <row r="1629" spans="1:23" hidden="1" x14ac:dyDescent="0.25">
      <c r="A1629" s="21">
        <v>45504</v>
      </c>
      <c r="B1629" s="21">
        <v>45504</v>
      </c>
      <c r="C1629" s="22" t="s">
        <v>966</v>
      </c>
      <c r="D1629" s="22" t="s">
        <v>2753</v>
      </c>
      <c r="E1629" s="22" t="s">
        <v>1145</v>
      </c>
      <c r="F1629" s="22" t="s">
        <v>620</v>
      </c>
      <c r="G1629" s="23">
        <v>700000</v>
      </c>
      <c r="H1629" s="23">
        <v>0</v>
      </c>
      <c r="I1629" s="23">
        <v>607043980</v>
      </c>
      <c r="J1629" s="23">
        <v>0</v>
      </c>
      <c r="K1629" s="22"/>
      <c r="L1629" s="22"/>
      <c r="M1629" s="22" t="s">
        <v>621</v>
      </c>
      <c r="N1629" s="22"/>
      <c r="O1629" s="22"/>
      <c r="P1629" s="22" t="s">
        <v>529</v>
      </c>
      <c r="S1629" s="32" t="s">
        <v>3132</v>
      </c>
      <c r="T1629" s="8">
        <f t="shared" si="37"/>
        <v>7</v>
      </c>
      <c r="U1629">
        <v>642</v>
      </c>
      <c r="W1629" t="s">
        <v>369</v>
      </c>
    </row>
    <row r="1630" spans="1:23" hidden="1" x14ac:dyDescent="0.25">
      <c r="A1630" s="21">
        <v>45504</v>
      </c>
      <c r="B1630" s="21">
        <v>45504</v>
      </c>
      <c r="C1630" s="22" t="s">
        <v>966</v>
      </c>
      <c r="D1630" s="22" t="s">
        <v>2754</v>
      </c>
      <c r="E1630" s="22" t="s">
        <v>1145</v>
      </c>
      <c r="F1630" s="22" t="s">
        <v>620</v>
      </c>
      <c r="G1630" s="23">
        <v>110000</v>
      </c>
      <c r="H1630" s="23">
        <v>0</v>
      </c>
      <c r="I1630" s="23">
        <v>607153980</v>
      </c>
      <c r="J1630" s="23">
        <v>0</v>
      </c>
      <c r="K1630" s="22"/>
      <c r="L1630" s="22"/>
      <c r="M1630" s="22" t="s">
        <v>621</v>
      </c>
      <c r="N1630" s="22"/>
      <c r="O1630" s="22"/>
      <c r="P1630" s="22" t="s">
        <v>529</v>
      </c>
      <c r="S1630" s="32" t="s">
        <v>3132</v>
      </c>
      <c r="T1630" s="8">
        <f t="shared" si="37"/>
        <v>7</v>
      </c>
      <c r="U1630">
        <v>642</v>
      </c>
      <c r="W1630" t="s">
        <v>369</v>
      </c>
    </row>
    <row r="1631" spans="1:23" hidden="1" x14ac:dyDescent="0.25">
      <c r="A1631" s="21">
        <v>45504</v>
      </c>
      <c r="B1631" s="21">
        <v>45504</v>
      </c>
      <c r="C1631" s="22" t="s">
        <v>966</v>
      </c>
      <c r="D1631" s="22" t="s">
        <v>2755</v>
      </c>
      <c r="E1631" s="22" t="s">
        <v>1145</v>
      </c>
      <c r="F1631" s="22" t="s">
        <v>620</v>
      </c>
      <c r="G1631" s="23">
        <v>212000</v>
      </c>
      <c r="H1631" s="23">
        <v>0</v>
      </c>
      <c r="I1631" s="23">
        <v>607365980</v>
      </c>
      <c r="J1631" s="23">
        <v>0</v>
      </c>
      <c r="K1631" s="22"/>
      <c r="L1631" s="22"/>
      <c r="M1631" s="22" t="s">
        <v>621</v>
      </c>
      <c r="N1631" s="22"/>
      <c r="O1631" s="22"/>
      <c r="P1631" s="22" t="s">
        <v>529</v>
      </c>
      <c r="S1631" s="32" t="s">
        <v>3131</v>
      </c>
      <c r="T1631" s="8">
        <f t="shared" si="37"/>
        <v>7</v>
      </c>
      <c r="U1631">
        <v>642</v>
      </c>
      <c r="W1631" t="s">
        <v>369</v>
      </c>
    </row>
    <row r="1632" spans="1:23" hidden="1" x14ac:dyDescent="0.25">
      <c r="A1632" s="21">
        <v>45504</v>
      </c>
      <c r="B1632" s="21">
        <v>45504</v>
      </c>
      <c r="C1632" s="22" t="s">
        <v>966</v>
      </c>
      <c r="D1632" s="22" t="s">
        <v>2756</v>
      </c>
      <c r="E1632" s="22" t="s">
        <v>1145</v>
      </c>
      <c r="F1632" s="22" t="s">
        <v>620</v>
      </c>
      <c r="G1632" s="23">
        <v>230000</v>
      </c>
      <c r="H1632" s="23">
        <v>0</v>
      </c>
      <c r="I1632" s="23">
        <v>607595980</v>
      </c>
      <c r="J1632" s="23">
        <v>0</v>
      </c>
      <c r="K1632" s="22"/>
      <c r="L1632" s="22"/>
      <c r="M1632" s="22" t="s">
        <v>621</v>
      </c>
      <c r="N1632" s="22"/>
      <c r="O1632" s="22"/>
      <c r="P1632" s="22" t="s">
        <v>529</v>
      </c>
      <c r="S1632" s="32" t="s">
        <v>3132</v>
      </c>
      <c r="T1632" s="8">
        <f t="shared" si="37"/>
        <v>7</v>
      </c>
      <c r="U1632">
        <v>642</v>
      </c>
      <c r="W1632" t="s">
        <v>369</v>
      </c>
    </row>
    <row r="1633" spans="1:23" hidden="1" x14ac:dyDescent="0.25">
      <c r="A1633" s="21">
        <v>45504</v>
      </c>
      <c r="B1633" s="21">
        <v>45504</v>
      </c>
      <c r="C1633" s="22" t="s">
        <v>966</v>
      </c>
      <c r="D1633" s="22" t="s">
        <v>2757</v>
      </c>
      <c r="E1633" s="22" t="s">
        <v>1145</v>
      </c>
      <c r="F1633" s="22" t="s">
        <v>620</v>
      </c>
      <c r="G1633" s="23">
        <v>102000</v>
      </c>
      <c r="H1633" s="23">
        <v>0</v>
      </c>
      <c r="I1633" s="23">
        <v>607697980</v>
      </c>
      <c r="J1633" s="23">
        <v>0</v>
      </c>
      <c r="K1633" s="22"/>
      <c r="L1633" s="22"/>
      <c r="M1633" s="22" t="s">
        <v>621</v>
      </c>
      <c r="N1633" s="22"/>
      <c r="O1633" s="22"/>
      <c r="P1633" s="22" t="s">
        <v>529</v>
      </c>
      <c r="S1633" s="32" t="s">
        <v>3132</v>
      </c>
      <c r="T1633" s="8">
        <f t="shared" si="37"/>
        <v>7</v>
      </c>
      <c r="U1633">
        <v>642</v>
      </c>
      <c r="W1633" t="s">
        <v>369</v>
      </c>
    </row>
    <row r="1634" spans="1:23" hidden="1" x14ac:dyDescent="0.25">
      <c r="A1634" s="21">
        <v>45504</v>
      </c>
      <c r="B1634" s="21">
        <v>45504</v>
      </c>
      <c r="C1634" s="22" t="s">
        <v>969</v>
      </c>
      <c r="D1634" s="22" t="s">
        <v>970</v>
      </c>
      <c r="E1634" s="22" t="s">
        <v>1145</v>
      </c>
      <c r="F1634" s="22" t="s">
        <v>625</v>
      </c>
      <c r="G1634" s="23">
        <v>176742</v>
      </c>
      <c r="H1634" s="23">
        <v>0</v>
      </c>
      <c r="I1634" s="23">
        <v>0</v>
      </c>
      <c r="J1634" s="23">
        <v>131559144</v>
      </c>
      <c r="K1634" s="22"/>
      <c r="L1634" s="22"/>
      <c r="M1634" s="22" t="s">
        <v>1257</v>
      </c>
      <c r="N1634" s="22"/>
      <c r="O1634" s="22"/>
      <c r="P1634" s="22" t="s">
        <v>1292</v>
      </c>
      <c r="S1634" s="8" t="s">
        <v>3127</v>
      </c>
      <c r="T1634" s="8">
        <f t="shared" si="37"/>
        <v>7</v>
      </c>
      <c r="U1634">
        <v>642</v>
      </c>
      <c r="W1634" t="s">
        <v>369</v>
      </c>
    </row>
    <row r="1635" spans="1:23" hidden="1" x14ac:dyDescent="0.25">
      <c r="A1635" s="21">
        <v>45504</v>
      </c>
      <c r="B1635" s="21">
        <v>45504</v>
      </c>
      <c r="C1635" s="22" t="s">
        <v>969</v>
      </c>
      <c r="D1635" s="22" t="s">
        <v>970</v>
      </c>
      <c r="E1635" s="22" t="s">
        <v>1145</v>
      </c>
      <c r="F1635" s="22" t="s">
        <v>625</v>
      </c>
      <c r="G1635" s="23">
        <v>169554</v>
      </c>
      <c r="H1635" s="23">
        <v>0</v>
      </c>
      <c r="I1635" s="23">
        <v>0</v>
      </c>
      <c r="J1635" s="23">
        <v>131389590</v>
      </c>
      <c r="K1635" s="22"/>
      <c r="L1635" s="22"/>
      <c r="M1635" s="22" t="s">
        <v>626</v>
      </c>
      <c r="N1635" s="22"/>
      <c r="O1635" s="22"/>
      <c r="P1635" s="22" t="s">
        <v>2141</v>
      </c>
      <c r="S1635" s="8" t="s">
        <v>3127</v>
      </c>
      <c r="T1635" s="8">
        <f t="shared" si="37"/>
        <v>7</v>
      </c>
      <c r="U1635">
        <v>642</v>
      </c>
      <c r="W1635" t="s">
        <v>369</v>
      </c>
    </row>
    <row r="1636" spans="1:23" hidden="1" x14ac:dyDescent="0.25">
      <c r="A1636" s="21">
        <v>45504</v>
      </c>
      <c r="B1636" s="21">
        <v>45504</v>
      </c>
      <c r="C1636" s="22" t="s">
        <v>969</v>
      </c>
      <c r="D1636" s="22" t="s">
        <v>970</v>
      </c>
      <c r="E1636" s="22" t="s">
        <v>1145</v>
      </c>
      <c r="F1636" s="22" t="s">
        <v>625</v>
      </c>
      <c r="G1636" s="23">
        <v>118779</v>
      </c>
      <c r="H1636" s="23">
        <v>0</v>
      </c>
      <c r="I1636" s="23">
        <v>0</v>
      </c>
      <c r="J1636" s="23">
        <v>131270811</v>
      </c>
      <c r="K1636" s="22"/>
      <c r="L1636" s="22"/>
      <c r="M1636" s="22" t="s">
        <v>626</v>
      </c>
      <c r="N1636" s="22"/>
      <c r="O1636" s="22"/>
      <c r="P1636" s="22" t="s">
        <v>849</v>
      </c>
      <c r="S1636" s="8" t="s">
        <v>3127</v>
      </c>
      <c r="T1636" s="8">
        <f t="shared" si="37"/>
        <v>7</v>
      </c>
      <c r="U1636">
        <v>642</v>
      </c>
      <c r="W1636" t="s">
        <v>369</v>
      </c>
    </row>
    <row r="1637" spans="1:23" hidden="1" x14ac:dyDescent="0.25">
      <c r="A1637" s="21">
        <v>45504</v>
      </c>
      <c r="B1637" s="21">
        <v>45504</v>
      </c>
      <c r="C1637" s="22" t="s">
        <v>969</v>
      </c>
      <c r="D1637" s="22" t="s">
        <v>970</v>
      </c>
      <c r="E1637" s="22" t="s">
        <v>1145</v>
      </c>
      <c r="F1637" s="22" t="s">
        <v>625</v>
      </c>
      <c r="G1637" s="23">
        <v>980729</v>
      </c>
      <c r="H1637" s="23">
        <v>0</v>
      </c>
      <c r="I1637" s="23">
        <v>0</v>
      </c>
      <c r="J1637" s="23">
        <v>130290082</v>
      </c>
      <c r="K1637" s="22"/>
      <c r="L1637" s="22"/>
      <c r="M1637" s="22" t="s">
        <v>626</v>
      </c>
      <c r="N1637" s="22"/>
      <c r="O1637" s="22"/>
      <c r="P1637" s="22" t="s">
        <v>558</v>
      </c>
      <c r="S1637" s="8" t="s">
        <v>3127</v>
      </c>
      <c r="T1637" s="8">
        <f t="shared" si="37"/>
        <v>7</v>
      </c>
      <c r="U1637">
        <v>642</v>
      </c>
      <c r="W1637" t="s">
        <v>369</v>
      </c>
    </row>
    <row r="1638" spans="1:23" hidden="1" x14ac:dyDescent="0.25">
      <c r="A1638" s="21">
        <v>45504</v>
      </c>
      <c r="B1638" s="21">
        <v>45504</v>
      </c>
      <c r="C1638" s="22" t="s">
        <v>969</v>
      </c>
      <c r="D1638" s="22" t="s">
        <v>970</v>
      </c>
      <c r="E1638" s="22" t="s">
        <v>1145</v>
      </c>
      <c r="F1638" s="22" t="s">
        <v>625</v>
      </c>
      <c r="G1638" s="23">
        <v>3400081</v>
      </c>
      <c r="H1638" s="23">
        <v>0</v>
      </c>
      <c r="I1638" s="23">
        <v>0</v>
      </c>
      <c r="J1638" s="23">
        <v>126890001</v>
      </c>
      <c r="K1638" s="22"/>
      <c r="L1638" s="22"/>
      <c r="M1638" s="22" t="s">
        <v>626</v>
      </c>
      <c r="N1638" s="22"/>
      <c r="O1638" s="22"/>
      <c r="P1638" s="22" t="s">
        <v>529</v>
      </c>
      <c r="S1638" s="8" t="s">
        <v>3127</v>
      </c>
      <c r="T1638" s="8">
        <f t="shared" si="37"/>
        <v>7</v>
      </c>
      <c r="U1638">
        <v>642</v>
      </c>
      <c r="W1638" t="s">
        <v>369</v>
      </c>
    </row>
    <row r="1639" spans="1:23" hidden="1" x14ac:dyDescent="0.25">
      <c r="A1639" s="21">
        <v>45504</v>
      </c>
      <c r="B1639" s="21">
        <v>45504</v>
      </c>
      <c r="C1639" s="22" t="s">
        <v>969</v>
      </c>
      <c r="D1639" s="22" t="s">
        <v>970</v>
      </c>
      <c r="E1639" s="22" t="s">
        <v>1145</v>
      </c>
      <c r="F1639" s="22" t="s">
        <v>625</v>
      </c>
      <c r="G1639" s="23">
        <v>574629</v>
      </c>
      <c r="H1639" s="23">
        <v>0</v>
      </c>
      <c r="I1639" s="23">
        <v>0</v>
      </c>
      <c r="J1639" s="23">
        <v>126315372</v>
      </c>
      <c r="K1639" s="22"/>
      <c r="L1639" s="22"/>
      <c r="M1639" s="22" t="s">
        <v>592</v>
      </c>
      <c r="N1639" s="22"/>
      <c r="O1639" s="22"/>
      <c r="P1639" s="22" t="s">
        <v>891</v>
      </c>
      <c r="S1639" s="8" t="s">
        <v>3127</v>
      </c>
      <c r="T1639" s="8">
        <f t="shared" si="37"/>
        <v>7</v>
      </c>
      <c r="U1639">
        <v>642</v>
      </c>
      <c r="W1639" t="s">
        <v>369</v>
      </c>
    </row>
    <row r="1640" spans="1:23" hidden="1" x14ac:dyDescent="0.25">
      <c r="A1640" s="21">
        <v>45504</v>
      </c>
      <c r="B1640" s="21">
        <v>45504</v>
      </c>
      <c r="C1640" s="22" t="s">
        <v>969</v>
      </c>
      <c r="D1640" s="22" t="s">
        <v>970</v>
      </c>
      <c r="E1640" s="22" t="s">
        <v>1145</v>
      </c>
      <c r="F1640" s="22" t="s">
        <v>625</v>
      </c>
      <c r="G1640" s="23">
        <v>481531</v>
      </c>
      <c r="H1640" s="23">
        <v>0</v>
      </c>
      <c r="I1640" s="23">
        <v>0</v>
      </c>
      <c r="J1640" s="23">
        <v>125833841</v>
      </c>
      <c r="K1640" s="22"/>
      <c r="L1640" s="22"/>
      <c r="M1640" s="22" t="s">
        <v>592</v>
      </c>
      <c r="N1640" s="22"/>
      <c r="O1640" s="22"/>
      <c r="P1640" s="22" t="s">
        <v>824</v>
      </c>
      <c r="S1640" s="8" t="s">
        <v>3127</v>
      </c>
      <c r="T1640" s="8">
        <f t="shared" si="37"/>
        <v>7</v>
      </c>
      <c r="U1640">
        <v>642</v>
      </c>
      <c r="W1640" t="s">
        <v>369</v>
      </c>
    </row>
    <row r="1641" spans="1:23" hidden="1" x14ac:dyDescent="0.25">
      <c r="A1641" s="21">
        <v>45504</v>
      </c>
      <c r="B1641" s="21">
        <v>45504</v>
      </c>
      <c r="C1641" s="22" t="s">
        <v>969</v>
      </c>
      <c r="D1641" s="22" t="s">
        <v>970</v>
      </c>
      <c r="E1641" s="22" t="s">
        <v>1145</v>
      </c>
      <c r="F1641" s="22" t="s">
        <v>625</v>
      </c>
      <c r="G1641" s="23">
        <v>10211385</v>
      </c>
      <c r="H1641" s="23">
        <v>0</v>
      </c>
      <c r="I1641" s="23">
        <v>0</v>
      </c>
      <c r="J1641" s="23">
        <v>115622456</v>
      </c>
      <c r="K1641" s="22"/>
      <c r="L1641" s="22"/>
      <c r="M1641" s="22" t="s">
        <v>626</v>
      </c>
      <c r="N1641" s="22"/>
      <c r="O1641" s="22"/>
      <c r="P1641" s="22" t="s">
        <v>607</v>
      </c>
      <c r="S1641" s="8" t="s">
        <v>3127</v>
      </c>
      <c r="T1641" s="8">
        <f t="shared" si="37"/>
        <v>7</v>
      </c>
      <c r="U1641">
        <v>642</v>
      </c>
      <c r="W1641" t="s">
        <v>369</v>
      </c>
    </row>
    <row r="1642" spans="1:23" hidden="1" x14ac:dyDescent="0.25">
      <c r="A1642" s="21">
        <v>45504</v>
      </c>
      <c r="B1642" s="21">
        <v>45504</v>
      </c>
      <c r="C1642" s="22" t="s">
        <v>969</v>
      </c>
      <c r="D1642" s="22" t="s">
        <v>970</v>
      </c>
      <c r="E1642" s="22" t="s">
        <v>1145</v>
      </c>
      <c r="F1642" s="22" t="s">
        <v>625</v>
      </c>
      <c r="G1642" s="23">
        <v>505682</v>
      </c>
      <c r="H1642" s="23">
        <v>0</v>
      </c>
      <c r="I1642" s="23">
        <v>0</v>
      </c>
      <c r="J1642" s="23">
        <v>115116774</v>
      </c>
      <c r="K1642" s="22"/>
      <c r="L1642" s="22"/>
      <c r="M1642" s="22" t="s">
        <v>626</v>
      </c>
      <c r="N1642" s="22"/>
      <c r="O1642" s="22"/>
      <c r="P1642" s="22" t="s">
        <v>1335</v>
      </c>
      <c r="S1642" s="8" t="s">
        <v>3127</v>
      </c>
      <c r="T1642" s="8">
        <f t="shared" si="37"/>
        <v>7</v>
      </c>
      <c r="U1642">
        <v>642</v>
      </c>
      <c r="W1642" t="s">
        <v>369</v>
      </c>
    </row>
    <row r="1643" spans="1:23" hidden="1" x14ac:dyDescent="0.25">
      <c r="A1643" s="21">
        <v>45504</v>
      </c>
      <c r="B1643" s="21">
        <v>45504</v>
      </c>
      <c r="C1643" s="22" t="s">
        <v>969</v>
      </c>
      <c r="D1643" s="22" t="s">
        <v>970</v>
      </c>
      <c r="E1643" s="22" t="s">
        <v>1145</v>
      </c>
      <c r="F1643" s="22" t="s">
        <v>625</v>
      </c>
      <c r="G1643" s="23">
        <v>1560606</v>
      </c>
      <c r="H1643" s="23">
        <v>0</v>
      </c>
      <c r="I1643" s="23">
        <v>0</v>
      </c>
      <c r="J1643" s="23">
        <v>113556168</v>
      </c>
      <c r="K1643" s="22"/>
      <c r="L1643" s="22"/>
      <c r="M1643" s="22" t="s">
        <v>626</v>
      </c>
      <c r="N1643" s="22"/>
      <c r="O1643" s="22"/>
      <c r="P1643" s="22" t="s">
        <v>1336</v>
      </c>
      <c r="S1643" s="8" t="s">
        <v>3127</v>
      </c>
      <c r="T1643" s="8">
        <f t="shared" si="37"/>
        <v>7</v>
      </c>
      <c r="U1643">
        <v>642</v>
      </c>
      <c r="W1643" t="s">
        <v>369</v>
      </c>
    </row>
    <row r="1644" spans="1:23" hidden="1" x14ac:dyDescent="0.25">
      <c r="A1644" s="21">
        <v>45504</v>
      </c>
      <c r="B1644" s="21">
        <v>45504</v>
      </c>
      <c r="C1644" s="22" t="s">
        <v>969</v>
      </c>
      <c r="D1644" s="22" t="s">
        <v>970</v>
      </c>
      <c r="E1644" s="22" t="s">
        <v>1145</v>
      </c>
      <c r="F1644" s="22" t="s">
        <v>625</v>
      </c>
      <c r="G1644" s="23">
        <v>4011325</v>
      </c>
      <c r="H1644" s="23">
        <v>0</v>
      </c>
      <c r="I1644" s="23">
        <v>0</v>
      </c>
      <c r="J1644" s="23">
        <v>109544843</v>
      </c>
      <c r="K1644" s="22"/>
      <c r="L1644" s="22"/>
      <c r="M1644" s="22" t="s">
        <v>626</v>
      </c>
      <c r="N1644" s="22"/>
      <c r="O1644" s="22"/>
      <c r="P1644" s="22" t="s">
        <v>1337</v>
      </c>
      <c r="S1644" s="8" t="s">
        <v>3127</v>
      </c>
      <c r="T1644" s="8">
        <f t="shared" si="37"/>
        <v>7</v>
      </c>
      <c r="U1644">
        <v>642</v>
      </c>
      <c r="W1644" t="s">
        <v>369</v>
      </c>
    </row>
    <row r="1645" spans="1:23" hidden="1" x14ac:dyDescent="0.25">
      <c r="A1645" s="21">
        <v>45504</v>
      </c>
      <c r="B1645" s="21">
        <v>45504</v>
      </c>
      <c r="C1645" s="22" t="s">
        <v>969</v>
      </c>
      <c r="D1645" s="22" t="s">
        <v>970</v>
      </c>
      <c r="E1645" s="22" t="s">
        <v>1145</v>
      </c>
      <c r="F1645" s="22" t="s">
        <v>625</v>
      </c>
      <c r="G1645" s="23">
        <v>3382186</v>
      </c>
      <c r="H1645" s="23">
        <v>0</v>
      </c>
      <c r="I1645" s="23">
        <v>0</v>
      </c>
      <c r="J1645" s="23">
        <v>106162657</v>
      </c>
      <c r="K1645" s="22"/>
      <c r="L1645" s="22"/>
      <c r="M1645" s="22" t="s">
        <v>1338</v>
      </c>
      <c r="N1645" s="22"/>
      <c r="O1645" s="22"/>
      <c r="P1645" s="22" t="s">
        <v>529</v>
      </c>
      <c r="S1645" s="8" t="s">
        <v>3127</v>
      </c>
      <c r="T1645" s="8">
        <f t="shared" si="37"/>
        <v>7</v>
      </c>
      <c r="U1645">
        <v>642</v>
      </c>
      <c r="W1645" t="s">
        <v>369</v>
      </c>
    </row>
    <row r="1646" spans="1:23" hidden="1" x14ac:dyDescent="0.25">
      <c r="A1646" s="21">
        <v>45504</v>
      </c>
      <c r="B1646" s="21">
        <v>45504</v>
      </c>
      <c r="C1646" s="22" t="s">
        <v>969</v>
      </c>
      <c r="D1646" s="22" t="s">
        <v>970</v>
      </c>
      <c r="E1646" s="22" t="s">
        <v>1145</v>
      </c>
      <c r="F1646" s="22" t="s">
        <v>625</v>
      </c>
      <c r="G1646" s="23">
        <v>216389</v>
      </c>
      <c r="H1646" s="23">
        <v>0</v>
      </c>
      <c r="I1646" s="23">
        <v>0</v>
      </c>
      <c r="J1646" s="23">
        <v>105946268</v>
      </c>
      <c r="K1646" s="22"/>
      <c r="L1646" s="22"/>
      <c r="M1646" s="22" t="s">
        <v>626</v>
      </c>
      <c r="N1646" s="22"/>
      <c r="O1646" s="22"/>
      <c r="P1646" s="22" t="s">
        <v>824</v>
      </c>
      <c r="S1646" s="8" t="s">
        <v>3127</v>
      </c>
      <c r="T1646" s="8">
        <f t="shared" si="37"/>
        <v>7</v>
      </c>
      <c r="U1646">
        <v>642</v>
      </c>
      <c r="W1646" t="s">
        <v>369</v>
      </c>
    </row>
    <row r="1647" spans="1:23" hidden="1" x14ac:dyDescent="0.25">
      <c r="A1647" s="21">
        <v>45504</v>
      </c>
      <c r="B1647" s="21">
        <v>45504</v>
      </c>
      <c r="C1647" s="22" t="s">
        <v>969</v>
      </c>
      <c r="D1647" s="22" t="s">
        <v>970</v>
      </c>
      <c r="E1647" s="22" t="s">
        <v>1145</v>
      </c>
      <c r="F1647" s="22" t="s">
        <v>625</v>
      </c>
      <c r="G1647" s="23">
        <v>5040538</v>
      </c>
      <c r="H1647" s="23">
        <v>0</v>
      </c>
      <c r="I1647" s="23">
        <v>0</v>
      </c>
      <c r="J1647" s="23">
        <v>100905730</v>
      </c>
      <c r="K1647" s="22"/>
      <c r="L1647" s="22"/>
      <c r="M1647" s="22" t="s">
        <v>626</v>
      </c>
      <c r="N1647" s="22"/>
      <c r="O1647" s="22"/>
      <c r="P1647" s="22" t="s">
        <v>809</v>
      </c>
      <c r="S1647" s="8" t="s">
        <v>3127</v>
      </c>
      <c r="T1647" s="8">
        <f t="shared" si="37"/>
        <v>7</v>
      </c>
      <c r="U1647">
        <v>642</v>
      </c>
      <c r="W1647" t="s">
        <v>369</v>
      </c>
    </row>
    <row r="1648" spans="1:23" hidden="1" x14ac:dyDescent="0.25">
      <c r="A1648" s="21">
        <v>45504</v>
      </c>
      <c r="B1648" s="21">
        <v>45504</v>
      </c>
      <c r="C1648" s="22" t="s">
        <v>969</v>
      </c>
      <c r="D1648" s="22" t="s">
        <v>970</v>
      </c>
      <c r="E1648" s="22" t="s">
        <v>1145</v>
      </c>
      <c r="F1648" s="22" t="s">
        <v>625</v>
      </c>
      <c r="G1648" s="23">
        <v>829545</v>
      </c>
      <c r="H1648" s="23">
        <v>0</v>
      </c>
      <c r="I1648" s="23">
        <v>0</v>
      </c>
      <c r="J1648" s="23">
        <v>100076185</v>
      </c>
      <c r="K1648" s="22"/>
      <c r="L1648" s="22"/>
      <c r="M1648" s="22" t="s">
        <v>626</v>
      </c>
      <c r="N1648" s="22"/>
      <c r="O1648" s="22"/>
      <c r="P1648" s="22" t="s">
        <v>1018</v>
      </c>
      <c r="S1648" s="8" t="s">
        <v>3127</v>
      </c>
      <c r="T1648" s="8">
        <f t="shared" si="37"/>
        <v>7</v>
      </c>
      <c r="U1648">
        <v>642</v>
      </c>
      <c r="W1648" t="s">
        <v>369</v>
      </c>
    </row>
    <row r="1649" spans="1:23" hidden="1" x14ac:dyDescent="0.25">
      <c r="A1649" s="21">
        <v>45504</v>
      </c>
      <c r="B1649" s="21">
        <v>45504</v>
      </c>
      <c r="C1649" s="22" t="s">
        <v>969</v>
      </c>
      <c r="D1649" s="22" t="s">
        <v>970</v>
      </c>
      <c r="E1649" s="22" t="s">
        <v>1145</v>
      </c>
      <c r="F1649" s="22" t="s">
        <v>625</v>
      </c>
      <c r="G1649" s="23">
        <v>795202</v>
      </c>
      <c r="H1649" s="23">
        <v>0</v>
      </c>
      <c r="I1649" s="23">
        <v>0</v>
      </c>
      <c r="J1649" s="23">
        <v>99280983</v>
      </c>
      <c r="K1649" s="22"/>
      <c r="L1649" s="22"/>
      <c r="M1649" s="22" t="s">
        <v>626</v>
      </c>
      <c r="N1649" s="22"/>
      <c r="O1649" s="22"/>
      <c r="P1649" s="22" t="s">
        <v>1292</v>
      </c>
      <c r="S1649" s="8" t="s">
        <v>3127</v>
      </c>
      <c r="T1649" s="8">
        <f t="shared" si="37"/>
        <v>7</v>
      </c>
      <c r="U1649">
        <v>642</v>
      </c>
      <c r="W1649" t="s">
        <v>369</v>
      </c>
    </row>
    <row r="1650" spans="1:23" hidden="1" x14ac:dyDescent="0.25">
      <c r="A1650" s="21">
        <v>45504</v>
      </c>
      <c r="B1650" s="21">
        <v>45504</v>
      </c>
      <c r="C1650" s="22" t="s">
        <v>969</v>
      </c>
      <c r="D1650" s="22" t="s">
        <v>970</v>
      </c>
      <c r="E1650" s="22" t="s">
        <v>1145</v>
      </c>
      <c r="F1650" s="22" t="s">
        <v>625</v>
      </c>
      <c r="G1650" s="23">
        <v>6568256</v>
      </c>
      <c r="H1650" s="23">
        <v>0</v>
      </c>
      <c r="I1650" s="23">
        <v>0</v>
      </c>
      <c r="J1650" s="23">
        <v>92712727</v>
      </c>
      <c r="K1650" s="22"/>
      <c r="L1650" s="22"/>
      <c r="M1650" s="22" t="s">
        <v>626</v>
      </c>
      <c r="N1650" s="22"/>
      <c r="O1650" s="22"/>
      <c r="P1650" s="22" t="s">
        <v>1339</v>
      </c>
      <c r="S1650" s="8" t="s">
        <v>3127</v>
      </c>
      <c r="T1650" s="8">
        <f t="shared" si="37"/>
        <v>7</v>
      </c>
      <c r="U1650">
        <v>642</v>
      </c>
      <c r="W1650" t="s">
        <v>369</v>
      </c>
    </row>
    <row r="1651" spans="1:23" hidden="1" x14ac:dyDescent="0.25">
      <c r="A1651" s="21">
        <v>45504</v>
      </c>
      <c r="B1651" s="21">
        <v>45504</v>
      </c>
      <c r="C1651" s="22" t="s">
        <v>969</v>
      </c>
      <c r="D1651" s="22" t="s">
        <v>970</v>
      </c>
      <c r="E1651" s="22" t="s">
        <v>1145</v>
      </c>
      <c r="F1651" s="22" t="s">
        <v>625</v>
      </c>
      <c r="G1651" s="23">
        <v>14773</v>
      </c>
      <c r="H1651" s="23">
        <v>0</v>
      </c>
      <c r="I1651" s="23">
        <v>0</v>
      </c>
      <c r="J1651" s="23">
        <v>92697954</v>
      </c>
      <c r="K1651" s="22"/>
      <c r="L1651" s="22"/>
      <c r="M1651" s="22" t="s">
        <v>626</v>
      </c>
      <c r="N1651" s="22"/>
      <c r="O1651" s="22"/>
      <c r="P1651" s="22" t="s">
        <v>1340</v>
      </c>
      <c r="S1651" s="8" t="s">
        <v>3127</v>
      </c>
      <c r="T1651" s="8">
        <f t="shared" si="37"/>
        <v>7</v>
      </c>
      <c r="U1651">
        <v>642</v>
      </c>
      <c r="W1651" t="s">
        <v>369</v>
      </c>
    </row>
    <row r="1652" spans="1:23" hidden="1" x14ac:dyDescent="0.25">
      <c r="A1652" s="21">
        <v>45504</v>
      </c>
      <c r="B1652" s="21">
        <v>45504</v>
      </c>
      <c r="C1652" s="22" t="s">
        <v>2758</v>
      </c>
      <c r="D1652" s="22" t="s">
        <v>2759</v>
      </c>
      <c r="E1652" s="22" t="s">
        <v>1145</v>
      </c>
      <c r="F1652" s="22" t="s">
        <v>625</v>
      </c>
      <c r="G1652" s="23">
        <v>3969444</v>
      </c>
      <c r="H1652" s="23">
        <v>0</v>
      </c>
      <c r="I1652" s="23">
        <v>0</v>
      </c>
      <c r="J1652" s="23">
        <v>88728510</v>
      </c>
      <c r="K1652" s="22"/>
      <c r="L1652" s="22"/>
      <c r="M1652" s="22" t="s">
        <v>1343</v>
      </c>
      <c r="N1652" s="22"/>
      <c r="O1652" s="22"/>
      <c r="P1652" s="22"/>
      <c r="S1652" s="8" t="s">
        <v>3127</v>
      </c>
      <c r="T1652" s="8">
        <f t="shared" si="37"/>
        <v>7</v>
      </c>
      <c r="U1652">
        <v>642</v>
      </c>
      <c r="W1652" t="s">
        <v>369</v>
      </c>
    </row>
    <row r="1653" spans="1:23" hidden="1" x14ac:dyDescent="0.25">
      <c r="A1653" s="21">
        <v>45504</v>
      </c>
      <c r="B1653" s="21">
        <v>45504</v>
      </c>
      <c r="C1653" s="22" t="s">
        <v>2758</v>
      </c>
      <c r="D1653" s="22" t="s">
        <v>2759</v>
      </c>
      <c r="E1653" s="22" t="s">
        <v>1145</v>
      </c>
      <c r="F1653" s="22" t="s">
        <v>625</v>
      </c>
      <c r="G1653" s="23">
        <v>70833</v>
      </c>
      <c r="H1653" s="23">
        <v>0</v>
      </c>
      <c r="I1653" s="23">
        <v>0</v>
      </c>
      <c r="J1653" s="23">
        <v>88657677</v>
      </c>
      <c r="K1653" s="22"/>
      <c r="L1653" s="22"/>
      <c r="M1653" s="22" t="s">
        <v>1216</v>
      </c>
      <c r="N1653" s="22"/>
      <c r="O1653" s="22"/>
      <c r="P1653" s="22"/>
      <c r="S1653" s="8" t="s">
        <v>3127</v>
      </c>
      <c r="T1653" s="8">
        <f t="shared" si="37"/>
        <v>7</v>
      </c>
      <c r="U1653">
        <v>642</v>
      </c>
      <c r="W1653" t="s">
        <v>369</v>
      </c>
    </row>
    <row r="1654" spans="1:23" hidden="1" x14ac:dyDescent="0.25">
      <c r="A1654" s="21">
        <v>45504</v>
      </c>
      <c r="B1654" s="21">
        <v>45504</v>
      </c>
      <c r="C1654" s="22" t="s">
        <v>2758</v>
      </c>
      <c r="D1654" s="22" t="s">
        <v>2759</v>
      </c>
      <c r="E1654" s="22" t="s">
        <v>1145</v>
      </c>
      <c r="F1654" s="22" t="s">
        <v>625</v>
      </c>
      <c r="G1654" s="23">
        <v>9521</v>
      </c>
      <c r="H1654" s="23">
        <v>0</v>
      </c>
      <c r="I1654" s="23">
        <v>0</v>
      </c>
      <c r="J1654" s="23">
        <v>88648156</v>
      </c>
      <c r="K1654" s="22"/>
      <c r="L1654" s="22"/>
      <c r="M1654" s="22" t="s">
        <v>1243</v>
      </c>
      <c r="N1654" s="22"/>
      <c r="O1654" s="22"/>
      <c r="P1654" s="22"/>
      <c r="S1654" s="8" t="s">
        <v>3127</v>
      </c>
      <c r="T1654" s="8">
        <f t="shared" si="37"/>
        <v>7</v>
      </c>
      <c r="U1654">
        <v>642</v>
      </c>
      <c r="W1654" t="s">
        <v>369</v>
      </c>
    </row>
    <row r="1655" spans="1:23" hidden="1" x14ac:dyDescent="0.25">
      <c r="A1655" s="21">
        <v>45504</v>
      </c>
      <c r="B1655" s="21">
        <v>45504</v>
      </c>
      <c r="C1655" s="22" t="s">
        <v>2758</v>
      </c>
      <c r="D1655" s="22" t="s">
        <v>2759</v>
      </c>
      <c r="E1655" s="22" t="s">
        <v>1145</v>
      </c>
      <c r="F1655" s="22" t="s">
        <v>625</v>
      </c>
      <c r="G1655" s="23">
        <v>249091</v>
      </c>
      <c r="H1655" s="23">
        <v>0</v>
      </c>
      <c r="I1655" s="23">
        <v>0</v>
      </c>
      <c r="J1655" s="23">
        <v>88399065</v>
      </c>
      <c r="K1655" s="22"/>
      <c r="L1655" s="22"/>
      <c r="M1655" s="22" t="s">
        <v>1257</v>
      </c>
      <c r="N1655" s="22" t="s">
        <v>2144</v>
      </c>
      <c r="O1655" s="22" t="s">
        <v>2145</v>
      </c>
      <c r="P1655" s="22"/>
      <c r="S1655" s="8" t="s">
        <v>3127</v>
      </c>
      <c r="T1655" s="8">
        <f t="shared" si="37"/>
        <v>7</v>
      </c>
      <c r="U1655">
        <v>642</v>
      </c>
      <c r="W1655" t="s">
        <v>369</v>
      </c>
    </row>
    <row r="1656" spans="1:23" hidden="1" x14ac:dyDescent="0.25">
      <c r="A1656" s="21">
        <v>45504</v>
      </c>
      <c r="B1656" s="21">
        <v>45504</v>
      </c>
      <c r="C1656" s="22" t="s">
        <v>2758</v>
      </c>
      <c r="D1656" s="22" t="s">
        <v>2759</v>
      </c>
      <c r="E1656" s="22" t="s">
        <v>1145</v>
      </c>
      <c r="F1656" s="22" t="s">
        <v>625</v>
      </c>
      <c r="G1656" s="23">
        <v>23810</v>
      </c>
      <c r="H1656" s="23">
        <v>0</v>
      </c>
      <c r="I1656" s="23">
        <v>0</v>
      </c>
      <c r="J1656" s="23">
        <v>88375255</v>
      </c>
      <c r="K1656" s="22"/>
      <c r="L1656" s="22"/>
      <c r="M1656" s="22" t="s">
        <v>626</v>
      </c>
      <c r="N1656" s="22"/>
      <c r="O1656" s="22"/>
      <c r="P1656" s="22" t="s">
        <v>1342</v>
      </c>
      <c r="S1656" s="8" t="s">
        <v>3127</v>
      </c>
      <c r="T1656" s="8">
        <f t="shared" si="37"/>
        <v>7</v>
      </c>
      <c r="U1656">
        <v>642</v>
      </c>
      <c r="W1656" t="s">
        <v>369</v>
      </c>
    </row>
    <row r="1657" spans="1:23" hidden="1" x14ac:dyDescent="0.25">
      <c r="A1657" s="21">
        <v>45504</v>
      </c>
      <c r="B1657" s="21">
        <v>45504</v>
      </c>
      <c r="C1657" s="22" t="s">
        <v>2758</v>
      </c>
      <c r="D1657" s="22" t="s">
        <v>2759</v>
      </c>
      <c r="E1657" s="22" t="s">
        <v>1145</v>
      </c>
      <c r="F1657" s="22" t="s">
        <v>625</v>
      </c>
      <c r="G1657" s="23">
        <v>40833</v>
      </c>
      <c r="H1657" s="23">
        <v>0</v>
      </c>
      <c r="I1657" s="23">
        <v>0</v>
      </c>
      <c r="J1657" s="23">
        <v>88334422</v>
      </c>
      <c r="K1657" s="22"/>
      <c r="L1657" s="22"/>
      <c r="M1657" s="22" t="s">
        <v>1216</v>
      </c>
      <c r="N1657" s="22" t="s">
        <v>809</v>
      </c>
      <c r="O1657" s="22" t="s">
        <v>1297</v>
      </c>
      <c r="P1657" s="22"/>
      <c r="S1657" s="8" t="s">
        <v>3127</v>
      </c>
      <c r="T1657" s="8">
        <f t="shared" si="37"/>
        <v>7</v>
      </c>
      <c r="U1657">
        <v>642</v>
      </c>
      <c r="W1657" t="s">
        <v>369</v>
      </c>
    </row>
    <row r="1658" spans="1:23" hidden="1" x14ac:dyDescent="0.25">
      <c r="A1658" s="21">
        <v>45504</v>
      </c>
      <c r="B1658" s="21">
        <v>45504</v>
      </c>
      <c r="C1658" s="22" t="s">
        <v>2758</v>
      </c>
      <c r="D1658" s="22" t="s">
        <v>2759</v>
      </c>
      <c r="E1658" s="22" t="s">
        <v>1145</v>
      </c>
      <c r="F1658" s="22" t="s">
        <v>625</v>
      </c>
      <c r="G1658" s="23">
        <v>246857</v>
      </c>
      <c r="H1658" s="23">
        <v>0</v>
      </c>
      <c r="I1658" s="23">
        <v>0</v>
      </c>
      <c r="J1658" s="23">
        <v>88087565</v>
      </c>
      <c r="K1658" s="22"/>
      <c r="L1658" s="22"/>
      <c r="M1658" s="22" t="s">
        <v>1341</v>
      </c>
      <c r="N1658" s="22"/>
      <c r="O1658" s="22"/>
      <c r="P1658" s="22" t="s">
        <v>607</v>
      </c>
      <c r="S1658" s="8" t="s">
        <v>3127</v>
      </c>
      <c r="T1658" s="8">
        <f t="shared" si="37"/>
        <v>7</v>
      </c>
      <c r="U1658">
        <v>642</v>
      </c>
      <c r="W1658" t="s">
        <v>369</v>
      </c>
    </row>
    <row r="1659" spans="1:23" hidden="1" x14ac:dyDescent="0.25">
      <c r="A1659" s="21">
        <v>45504</v>
      </c>
      <c r="B1659" s="21">
        <v>45504</v>
      </c>
      <c r="C1659" s="22" t="s">
        <v>2758</v>
      </c>
      <c r="D1659" s="22" t="s">
        <v>2759</v>
      </c>
      <c r="E1659" s="22" t="s">
        <v>1145</v>
      </c>
      <c r="F1659" s="22" t="s">
        <v>625</v>
      </c>
      <c r="G1659" s="23">
        <v>1645714</v>
      </c>
      <c r="H1659" s="23">
        <v>0</v>
      </c>
      <c r="I1659" s="23">
        <v>0</v>
      </c>
      <c r="J1659" s="23">
        <v>86441851</v>
      </c>
      <c r="K1659" s="22"/>
      <c r="L1659" s="22"/>
      <c r="M1659" s="22" t="s">
        <v>1343</v>
      </c>
      <c r="N1659" s="22"/>
      <c r="O1659" s="22"/>
      <c r="P1659" s="22" t="s">
        <v>529</v>
      </c>
      <c r="S1659" s="8" t="s">
        <v>3127</v>
      </c>
      <c r="T1659" s="8">
        <f t="shared" si="37"/>
        <v>7</v>
      </c>
      <c r="U1659">
        <v>642</v>
      </c>
      <c r="W1659" t="s">
        <v>369</v>
      </c>
    </row>
    <row r="1660" spans="1:23" hidden="1" x14ac:dyDescent="0.25">
      <c r="A1660" s="21">
        <v>45504</v>
      </c>
      <c r="B1660" s="21">
        <v>45504</v>
      </c>
      <c r="C1660" s="22" t="s">
        <v>2758</v>
      </c>
      <c r="D1660" s="22" t="s">
        <v>2759</v>
      </c>
      <c r="E1660" s="22" t="s">
        <v>1145</v>
      </c>
      <c r="F1660" s="22" t="s">
        <v>625</v>
      </c>
      <c r="G1660" s="23">
        <v>74788363</v>
      </c>
      <c r="H1660" s="23">
        <v>0</v>
      </c>
      <c r="I1660" s="23">
        <v>0</v>
      </c>
      <c r="J1660" s="23">
        <v>11653488</v>
      </c>
      <c r="K1660" s="22"/>
      <c r="L1660" s="22"/>
      <c r="M1660" s="22" t="s">
        <v>1285</v>
      </c>
      <c r="N1660" s="22"/>
      <c r="O1660" s="22"/>
      <c r="P1660" s="22" t="s">
        <v>529</v>
      </c>
      <c r="S1660" s="22" t="s">
        <v>3130</v>
      </c>
      <c r="T1660" s="8">
        <f t="shared" si="37"/>
        <v>7</v>
      </c>
      <c r="U1660">
        <v>642</v>
      </c>
      <c r="W1660" t="s">
        <v>369</v>
      </c>
    </row>
    <row r="1661" spans="1:23" hidden="1" x14ac:dyDescent="0.25">
      <c r="A1661" s="21">
        <v>45504</v>
      </c>
      <c r="B1661" s="21">
        <v>45504</v>
      </c>
      <c r="C1661" s="22" t="s">
        <v>2758</v>
      </c>
      <c r="D1661" s="22" t="s">
        <v>2759</v>
      </c>
      <c r="E1661" s="22" t="s">
        <v>1145</v>
      </c>
      <c r="F1661" s="22" t="s">
        <v>625</v>
      </c>
      <c r="G1661" s="23">
        <v>7683333</v>
      </c>
      <c r="H1661" s="23">
        <v>0</v>
      </c>
      <c r="I1661" s="23">
        <v>0</v>
      </c>
      <c r="J1661" s="23">
        <v>3970155</v>
      </c>
      <c r="K1661" s="22"/>
      <c r="L1661" s="22"/>
      <c r="M1661" s="22" t="s">
        <v>1343</v>
      </c>
      <c r="N1661" s="22" t="s">
        <v>1795</v>
      </c>
      <c r="O1661" s="22" t="s">
        <v>1796</v>
      </c>
      <c r="P1661" s="22"/>
      <c r="S1661" s="8" t="s">
        <v>3127</v>
      </c>
      <c r="T1661" s="8">
        <f t="shared" si="37"/>
        <v>7</v>
      </c>
      <c r="U1661">
        <v>642</v>
      </c>
      <c r="W1661" t="s">
        <v>369</v>
      </c>
    </row>
    <row r="1662" spans="1:23" hidden="1" x14ac:dyDescent="0.25">
      <c r="A1662" s="21">
        <v>45504</v>
      </c>
      <c r="B1662" s="21">
        <v>45504</v>
      </c>
      <c r="C1662" s="22" t="s">
        <v>2758</v>
      </c>
      <c r="D1662" s="22" t="s">
        <v>2759</v>
      </c>
      <c r="E1662" s="22" t="s">
        <v>1145</v>
      </c>
      <c r="F1662" s="22" t="s">
        <v>625</v>
      </c>
      <c r="G1662" s="23">
        <v>834000</v>
      </c>
      <c r="H1662" s="23">
        <v>0</v>
      </c>
      <c r="I1662" s="23">
        <v>0</v>
      </c>
      <c r="J1662" s="23">
        <v>3136155</v>
      </c>
      <c r="K1662" s="22"/>
      <c r="L1662" s="22"/>
      <c r="M1662" s="22" t="s">
        <v>1243</v>
      </c>
      <c r="N1662" s="22"/>
      <c r="O1662" s="22"/>
      <c r="P1662" s="22" t="s">
        <v>529</v>
      </c>
      <c r="S1662" s="8" t="s">
        <v>3127</v>
      </c>
      <c r="T1662" s="8">
        <f t="shared" si="37"/>
        <v>7</v>
      </c>
      <c r="U1662">
        <v>642</v>
      </c>
      <c r="W1662" t="s">
        <v>369</v>
      </c>
    </row>
    <row r="1663" spans="1:23" hidden="1" x14ac:dyDescent="0.25">
      <c r="A1663" s="21">
        <v>45504</v>
      </c>
      <c r="B1663" s="21">
        <v>45504</v>
      </c>
      <c r="C1663" s="22" t="s">
        <v>2760</v>
      </c>
      <c r="D1663" s="22" t="s">
        <v>2761</v>
      </c>
      <c r="E1663" s="22" t="s">
        <v>1145</v>
      </c>
      <c r="F1663" s="22" t="s">
        <v>635</v>
      </c>
      <c r="G1663" s="23">
        <v>3155955</v>
      </c>
      <c r="H1663" s="23">
        <v>-3155955</v>
      </c>
      <c r="I1663" s="23">
        <v>19800</v>
      </c>
      <c r="J1663" s="23">
        <v>0</v>
      </c>
      <c r="K1663" s="22"/>
      <c r="L1663" s="22"/>
      <c r="M1663" s="22" t="s">
        <v>2762</v>
      </c>
      <c r="N1663" s="22"/>
      <c r="O1663" s="22"/>
      <c r="P1663" s="22" t="s">
        <v>1176</v>
      </c>
      <c r="S1663" s="32" t="s">
        <v>3126</v>
      </c>
      <c r="T1663" s="8">
        <f t="shared" si="37"/>
        <v>7</v>
      </c>
      <c r="U1663">
        <v>642</v>
      </c>
      <c r="W1663" t="s">
        <v>369</v>
      </c>
    </row>
    <row r="1664" spans="1:23" hidden="1" x14ac:dyDescent="0.25">
      <c r="A1664" s="21">
        <v>45505</v>
      </c>
      <c r="B1664" s="21">
        <v>45505</v>
      </c>
      <c r="C1664" s="22" t="s">
        <v>2763</v>
      </c>
      <c r="D1664" s="22" t="s">
        <v>2764</v>
      </c>
      <c r="E1664" s="22" t="s">
        <v>1145</v>
      </c>
      <c r="F1664" s="22" t="s">
        <v>748</v>
      </c>
      <c r="G1664" s="23">
        <v>909091</v>
      </c>
      <c r="H1664" s="23">
        <v>0</v>
      </c>
      <c r="I1664" s="23">
        <v>928891</v>
      </c>
      <c r="J1664" s="23">
        <v>0</v>
      </c>
      <c r="K1664" s="22" t="s">
        <v>2567</v>
      </c>
      <c r="L1664" s="22" t="s">
        <v>2568</v>
      </c>
      <c r="M1664" s="22" t="s">
        <v>1243</v>
      </c>
      <c r="N1664" s="22"/>
      <c r="O1664" s="22"/>
      <c r="P1664" s="22" t="s">
        <v>529</v>
      </c>
      <c r="S1664" s="32" t="s">
        <v>3142</v>
      </c>
      <c r="T1664" s="8">
        <f t="shared" si="37"/>
        <v>8</v>
      </c>
      <c r="U1664">
        <v>642</v>
      </c>
      <c r="W1664" t="s">
        <v>369</v>
      </c>
    </row>
    <row r="1665" spans="1:23" hidden="1" x14ac:dyDescent="0.25">
      <c r="A1665" s="21">
        <v>45505</v>
      </c>
      <c r="B1665" s="21">
        <v>45505</v>
      </c>
      <c r="C1665" s="22" t="s">
        <v>2765</v>
      </c>
      <c r="D1665" s="22" t="s">
        <v>2766</v>
      </c>
      <c r="E1665" s="22" t="s">
        <v>1145</v>
      </c>
      <c r="F1665" s="22" t="s">
        <v>748</v>
      </c>
      <c r="G1665" s="23">
        <v>66296</v>
      </c>
      <c r="H1665" s="23">
        <v>0</v>
      </c>
      <c r="I1665" s="23">
        <v>995187</v>
      </c>
      <c r="J1665" s="23">
        <v>0</v>
      </c>
      <c r="K1665" s="22" t="s">
        <v>1214</v>
      </c>
      <c r="L1665" s="22" t="s">
        <v>1215</v>
      </c>
      <c r="M1665" s="22" t="s">
        <v>1216</v>
      </c>
      <c r="N1665" s="22"/>
      <c r="O1665" s="22"/>
      <c r="P1665" s="22" t="s">
        <v>529</v>
      </c>
      <c r="S1665" s="32" t="s">
        <v>3126</v>
      </c>
      <c r="T1665" s="8">
        <f t="shared" si="37"/>
        <v>8</v>
      </c>
      <c r="U1665">
        <v>642</v>
      </c>
      <c r="W1665" t="s">
        <v>369</v>
      </c>
    </row>
    <row r="1666" spans="1:23" hidden="1" x14ac:dyDescent="0.25">
      <c r="A1666" s="21">
        <v>45506</v>
      </c>
      <c r="B1666" s="21">
        <v>45506</v>
      </c>
      <c r="C1666" s="22" t="s">
        <v>2767</v>
      </c>
      <c r="D1666" s="22" t="s">
        <v>2768</v>
      </c>
      <c r="E1666" s="22" t="s">
        <v>1145</v>
      </c>
      <c r="F1666" s="22" t="s">
        <v>748</v>
      </c>
      <c r="G1666" s="23">
        <v>1556481</v>
      </c>
      <c r="H1666" s="23">
        <v>0</v>
      </c>
      <c r="I1666" s="23">
        <v>2551668</v>
      </c>
      <c r="J1666" s="23">
        <v>0</v>
      </c>
      <c r="K1666" s="22" t="s">
        <v>2769</v>
      </c>
      <c r="L1666" s="22" t="s">
        <v>2770</v>
      </c>
      <c r="M1666" s="22" t="s">
        <v>1960</v>
      </c>
      <c r="N1666" s="22"/>
      <c r="O1666" s="22"/>
      <c r="P1666" s="22" t="s">
        <v>529</v>
      </c>
      <c r="S1666" s="32" t="s">
        <v>3126</v>
      </c>
      <c r="T1666" s="8">
        <f t="shared" si="37"/>
        <v>8</v>
      </c>
      <c r="U1666">
        <v>642</v>
      </c>
      <c r="W1666" t="s">
        <v>369</v>
      </c>
    </row>
    <row r="1667" spans="1:23" hidden="1" x14ac:dyDescent="0.25">
      <c r="A1667" s="21">
        <v>45506</v>
      </c>
      <c r="B1667" s="21">
        <v>45506</v>
      </c>
      <c r="C1667" s="22" t="s">
        <v>2771</v>
      </c>
      <c r="D1667" s="22" t="s">
        <v>2772</v>
      </c>
      <c r="E1667" s="22" t="s">
        <v>1145</v>
      </c>
      <c r="F1667" s="22" t="s">
        <v>748</v>
      </c>
      <c r="G1667" s="23">
        <v>257407</v>
      </c>
      <c r="H1667" s="23">
        <v>0</v>
      </c>
      <c r="I1667" s="23">
        <v>2809075</v>
      </c>
      <c r="J1667" s="23">
        <v>0</v>
      </c>
      <c r="K1667" s="22" t="s">
        <v>2769</v>
      </c>
      <c r="L1667" s="22" t="s">
        <v>2770</v>
      </c>
      <c r="M1667" s="22" t="s">
        <v>1960</v>
      </c>
      <c r="N1667" s="22"/>
      <c r="O1667" s="22"/>
      <c r="P1667" s="22" t="s">
        <v>529</v>
      </c>
      <c r="S1667" s="32" t="s">
        <v>3126</v>
      </c>
      <c r="T1667" s="8">
        <f t="shared" si="37"/>
        <v>8</v>
      </c>
      <c r="U1667">
        <v>642</v>
      </c>
      <c r="W1667" t="s">
        <v>369</v>
      </c>
    </row>
    <row r="1668" spans="1:23" hidden="1" x14ac:dyDescent="0.25">
      <c r="A1668" s="21">
        <v>45506</v>
      </c>
      <c r="B1668" s="21">
        <v>45506</v>
      </c>
      <c r="C1668" s="22" t="s">
        <v>2773</v>
      </c>
      <c r="D1668" s="22" t="s">
        <v>2774</v>
      </c>
      <c r="E1668" s="22" t="s">
        <v>1145</v>
      </c>
      <c r="F1668" s="22" t="s">
        <v>549</v>
      </c>
      <c r="G1668" s="23">
        <v>90909</v>
      </c>
      <c r="H1668" s="23">
        <v>0</v>
      </c>
      <c r="I1668" s="23">
        <v>2899984</v>
      </c>
      <c r="J1668" s="23">
        <v>0</v>
      </c>
      <c r="K1668" s="22" t="s">
        <v>1754</v>
      </c>
      <c r="L1668" s="22" t="s">
        <v>1755</v>
      </c>
      <c r="M1668" s="22" t="s">
        <v>1257</v>
      </c>
      <c r="N1668" s="22"/>
      <c r="O1668" s="22"/>
      <c r="P1668" s="22" t="s">
        <v>809</v>
      </c>
      <c r="S1668" s="32" t="s">
        <v>3126</v>
      </c>
      <c r="T1668" s="8">
        <f t="shared" si="37"/>
        <v>8</v>
      </c>
      <c r="U1668">
        <v>642</v>
      </c>
      <c r="W1668" t="s">
        <v>369</v>
      </c>
    </row>
    <row r="1669" spans="1:23" hidden="1" x14ac:dyDescent="0.25">
      <c r="A1669" s="21">
        <v>45506</v>
      </c>
      <c r="B1669" s="21">
        <v>45506</v>
      </c>
      <c r="C1669" s="22" t="s">
        <v>2773</v>
      </c>
      <c r="D1669" s="22" t="s">
        <v>2775</v>
      </c>
      <c r="E1669" s="22" t="s">
        <v>1145</v>
      </c>
      <c r="F1669" s="22" t="s">
        <v>549</v>
      </c>
      <c r="G1669" s="23">
        <v>116591</v>
      </c>
      <c r="H1669" s="23">
        <v>0</v>
      </c>
      <c r="I1669" s="23">
        <v>3016575</v>
      </c>
      <c r="J1669" s="23">
        <v>0</v>
      </c>
      <c r="K1669" s="22" t="s">
        <v>1754</v>
      </c>
      <c r="L1669" s="22" t="s">
        <v>1755</v>
      </c>
      <c r="M1669" s="22" t="s">
        <v>1257</v>
      </c>
      <c r="N1669" s="22"/>
      <c r="O1669" s="22"/>
      <c r="P1669" s="22" t="s">
        <v>809</v>
      </c>
      <c r="S1669" s="32" t="s">
        <v>3126</v>
      </c>
      <c r="T1669" s="8">
        <f t="shared" ref="T1669:T1732" si="38">+MONTH(A1669)</f>
        <v>8</v>
      </c>
      <c r="U1669">
        <v>642</v>
      </c>
      <c r="W1669" t="s">
        <v>369</v>
      </c>
    </row>
    <row r="1670" spans="1:23" hidden="1" x14ac:dyDescent="0.25">
      <c r="A1670" s="21">
        <v>45506</v>
      </c>
      <c r="B1670" s="21">
        <v>45506</v>
      </c>
      <c r="C1670" s="22" t="s">
        <v>2773</v>
      </c>
      <c r="D1670" s="22" t="s">
        <v>2776</v>
      </c>
      <c r="E1670" s="22" t="s">
        <v>1145</v>
      </c>
      <c r="F1670" s="22" t="s">
        <v>549</v>
      </c>
      <c r="G1670" s="23">
        <v>404364</v>
      </c>
      <c r="H1670" s="23">
        <v>0</v>
      </c>
      <c r="I1670" s="23">
        <v>3420939</v>
      </c>
      <c r="J1670" s="23">
        <v>0</v>
      </c>
      <c r="K1670" s="22" t="s">
        <v>1754</v>
      </c>
      <c r="L1670" s="22" t="s">
        <v>1755</v>
      </c>
      <c r="M1670" s="22" t="s">
        <v>1257</v>
      </c>
      <c r="N1670" s="22"/>
      <c r="O1670" s="22"/>
      <c r="P1670" s="22" t="s">
        <v>809</v>
      </c>
      <c r="S1670" s="32" t="s">
        <v>3126</v>
      </c>
      <c r="T1670" s="8">
        <f t="shared" si="38"/>
        <v>8</v>
      </c>
      <c r="U1670">
        <v>642</v>
      </c>
      <c r="W1670" t="s">
        <v>369</v>
      </c>
    </row>
    <row r="1671" spans="1:23" hidden="1" x14ac:dyDescent="0.25">
      <c r="A1671" s="21">
        <v>45506</v>
      </c>
      <c r="B1671" s="21">
        <v>45506</v>
      </c>
      <c r="C1671" s="22" t="s">
        <v>2773</v>
      </c>
      <c r="D1671" s="22" t="s">
        <v>2777</v>
      </c>
      <c r="E1671" s="22" t="s">
        <v>1145</v>
      </c>
      <c r="F1671" s="22" t="s">
        <v>549</v>
      </c>
      <c r="G1671" s="23">
        <v>157273</v>
      </c>
      <c r="H1671" s="23">
        <v>0</v>
      </c>
      <c r="I1671" s="23">
        <v>3578212</v>
      </c>
      <c r="J1671" s="23">
        <v>0</v>
      </c>
      <c r="K1671" s="22" t="s">
        <v>1754</v>
      </c>
      <c r="L1671" s="22" t="s">
        <v>1755</v>
      </c>
      <c r="M1671" s="22" t="s">
        <v>1257</v>
      </c>
      <c r="N1671" s="22"/>
      <c r="O1671" s="22"/>
      <c r="P1671" s="22" t="s">
        <v>809</v>
      </c>
      <c r="S1671" s="32" t="s">
        <v>3126</v>
      </c>
      <c r="T1671" s="8">
        <f t="shared" si="38"/>
        <v>8</v>
      </c>
      <c r="U1671">
        <v>642</v>
      </c>
      <c r="W1671" t="s">
        <v>369</v>
      </c>
    </row>
    <row r="1672" spans="1:23" hidden="1" x14ac:dyDescent="0.25">
      <c r="A1672" s="21">
        <v>45506</v>
      </c>
      <c r="B1672" s="21">
        <v>45506</v>
      </c>
      <c r="C1672" s="22" t="s">
        <v>2778</v>
      </c>
      <c r="D1672" s="22" t="s">
        <v>1869</v>
      </c>
      <c r="E1672" s="22" t="s">
        <v>1145</v>
      </c>
      <c r="F1672" s="22" t="s">
        <v>521</v>
      </c>
      <c r="G1672" s="23">
        <v>291180</v>
      </c>
      <c r="H1672" s="23">
        <v>0</v>
      </c>
      <c r="I1672" s="23">
        <v>3869392</v>
      </c>
      <c r="J1672" s="23">
        <v>0</v>
      </c>
      <c r="K1672" s="22" t="s">
        <v>1156</v>
      </c>
      <c r="L1672" s="22" t="s">
        <v>1157</v>
      </c>
      <c r="M1672" s="22" t="s">
        <v>524</v>
      </c>
      <c r="N1672" s="22"/>
      <c r="O1672" s="22"/>
      <c r="P1672" s="22" t="s">
        <v>989</v>
      </c>
      <c r="S1672" s="32" t="s">
        <v>3126</v>
      </c>
      <c r="T1672" s="8">
        <f t="shared" si="38"/>
        <v>8</v>
      </c>
      <c r="U1672">
        <v>642</v>
      </c>
      <c r="W1672" t="s">
        <v>369</v>
      </c>
    </row>
    <row r="1673" spans="1:23" hidden="1" x14ac:dyDescent="0.25">
      <c r="A1673" s="21">
        <v>45506</v>
      </c>
      <c r="B1673" s="21">
        <v>45506</v>
      </c>
      <c r="C1673" s="22" t="s">
        <v>2778</v>
      </c>
      <c r="D1673" s="22" t="s">
        <v>1158</v>
      </c>
      <c r="E1673" s="22" t="s">
        <v>1145</v>
      </c>
      <c r="F1673" s="22" t="s">
        <v>521</v>
      </c>
      <c r="G1673" s="23">
        <v>8735</v>
      </c>
      <c r="H1673" s="23">
        <v>0</v>
      </c>
      <c r="I1673" s="23">
        <v>3878127</v>
      </c>
      <c r="J1673" s="23">
        <v>0</v>
      </c>
      <c r="K1673" s="22" t="s">
        <v>1156</v>
      </c>
      <c r="L1673" s="22" t="s">
        <v>1157</v>
      </c>
      <c r="M1673" s="22" t="s">
        <v>1159</v>
      </c>
      <c r="N1673" s="22"/>
      <c r="O1673" s="22"/>
      <c r="P1673" s="22"/>
      <c r="S1673" s="32" t="s">
        <v>3126</v>
      </c>
      <c r="T1673" s="8">
        <f t="shared" si="38"/>
        <v>8</v>
      </c>
      <c r="U1673">
        <v>642</v>
      </c>
      <c r="W1673" t="s">
        <v>369</v>
      </c>
    </row>
    <row r="1674" spans="1:23" hidden="1" x14ac:dyDescent="0.25">
      <c r="A1674" s="21">
        <v>45506</v>
      </c>
      <c r="B1674" s="21">
        <v>45506</v>
      </c>
      <c r="C1674" s="22" t="s">
        <v>2778</v>
      </c>
      <c r="D1674" s="22" t="s">
        <v>1158</v>
      </c>
      <c r="E1674" s="22" t="s">
        <v>1145</v>
      </c>
      <c r="F1674" s="22" t="s">
        <v>521</v>
      </c>
      <c r="G1674" s="23">
        <v>874</v>
      </c>
      <c r="H1674" s="23">
        <v>0</v>
      </c>
      <c r="I1674" s="23">
        <v>3879001</v>
      </c>
      <c r="J1674" s="23">
        <v>0</v>
      </c>
      <c r="K1674" s="22" t="s">
        <v>1156</v>
      </c>
      <c r="L1674" s="22" t="s">
        <v>1157</v>
      </c>
      <c r="M1674" s="22" t="s">
        <v>1159</v>
      </c>
      <c r="N1674" s="22"/>
      <c r="O1674" s="22"/>
      <c r="P1674" s="22"/>
      <c r="S1674" s="32" t="s">
        <v>3126</v>
      </c>
      <c r="T1674" s="8">
        <f t="shared" si="38"/>
        <v>8</v>
      </c>
      <c r="U1674">
        <v>642</v>
      </c>
      <c r="W1674" t="s">
        <v>369</v>
      </c>
    </row>
    <row r="1675" spans="1:23" hidden="1" x14ac:dyDescent="0.25">
      <c r="A1675" s="21">
        <v>45506</v>
      </c>
      <c r="B1675" s="21">
        <v>45506</v>
      </c>
      <c r="C1675" s="22" t="s">
        <v>2779</v>
      </c>
      <c r="D1675" s="22" t="s">
        <v>2780</v>
      </c>
      <c r="E1675" s="22" t="s">
        <v>1145</v>
      </c>
      <c r="F1675" s="22" t="s">
        <v>532</v>
      </c>
      <c r="G1675" s="23">
        <v>250000</v>
      </c>
      <c r="H1675" s="23">
        <v>0</v>
      </c>
      <c r="I1675" s="23">
        <v>4129001</v>
      </c>
      <c r="J1675" s="23">
        <v>0</v>
      </c>
      <c r="K1675" s="22" t="s">
        <v>1729</v>
      </c>
      <c r="L1675" s="22" t="s">
        <v>1730</v>
      </c>
      <c r="M1675" s="22" t="s">
        <v>1216</v>
      </c>
      <c r="N1675" s="22"/>
      <c r="O1675" s="22"/>
      <c r="P1675" s="22" t="s">
        <v>529</v>
      </c>
      <c r="S1675" s="32" t="s">
        <v>3126</v>
      </c>
      <c r="T1675" s="8">
        <f t="shared" si="38"/>
        <v>8</v>
      </c>
      <c r="U1675">
        <v>642</v>
      </c>
      <c r="W1675" t="s">
        <v>369</v>
      </c>
    </row>
    <row r="1676" spans="1:23" hidden="1" x14ac:dyDescent="0.25">
      <c r="A1676" s="21">
        <v>45506</v>
      </c>
      <c r="B1676" s="21">
        <v>45506</v>
      </c>
      <c r="C1676" s="22" t="s">
        <v>2779</v>
      </c>
      <c r="D1676" s="22" t="s">
        <v>2781</v>
      </c>
      <c r="E1676" s="22" t="s">
        <v>1145</v>
      </c>
      <c r="F1676" s="22" t="s">
        <v>532</v>
      </c>
      <c r="G1676" s="23">
        <v>500000</v>
      </c>
      <c r="H1676" s="23">
        <v>0</v>
      </c>
      <c r="I1676" s="23">
        <v>4629001</v>
      </c>
      <c r="J1676" s="23">
        <v>0</v>
      </c>
      <c r="K1676" s="22" t="s">
        <v>1729</v>
      </c>
      <c r="L1676" s="22" t="s">
        <v>1730</v>
      </c>
      <c r="M1676" s="22" t="s">
        <v>1216</v>
      </c>
      <c r="N1676" s="22"/>
      <c r="O1676" s="22"/>
      <c r="P1676" s="22" t="s">
        <v>529</v>
      </c>
      <c r="S1676" s="32" t="s">
        <v>3126</v>
      </c>
      <c r="T1676" s="8">
        <f t="shared" si="38"/>
        <v>8</v>
      </c>
      <c r="U1676">
        <v>642</v>
      </c>
      <c r="W1676" t="s">
        <v>369</v>
      </c>
    </row>
    <row r="1677" spans="1:23" hidden="1" x14ac:dyDescent="0.25">
      <c r="A1677" s="21">
        <v>45506</v>
      </c>
      <c r="B1677" s="21">
        <v>45506</v>
      </c>
      <c r="C1677" s="22" t="s">
        <v>2779</v>
      </c>
      <c r="D1677" s="22" t="s">
        <v>2782</v>
      </c>
      <c r="E1677" s="22" t="s">
        <v>1145</v>
      </c>
      <c r="F1677" s="22" t="s">
        <v>532</v>
      </c>
      <c r="G1677" s="23">
        <v>1500000</v>
      </c>
      <c r="H1677" s="23">
        <v>0</v>
      </c>
      <c r="I1677" s="23">
        <v>6129001</v>
      </c>
      <c r="J1677" s="23">
        <v>0</v>
      </c>
      <c r="K1677" s="22" t="s">
        <v>1729</v>
      </c>
      <c r="L1677" s="22" t="s">
        <v>1730</v>
      </c>
      <c r="M1677" s="22" t="s">
        <v>1216</v>
      </c>
      <c r="N1677" s="22"/>
      <c r="O1677" s="22"/>
      <c r="P1677" s="22" t="s">
        <v>529</v>
      </c>
      <c r="S1677" s="32" t="s">
        <v>3126</v>
      </c>
      <c r="T1677" s="8">
        <f t="shared" si="38"/>
        <v>8</v>
      </c>
      <c r="U1677">
        <v>642</v>
      </c>
      <c r="W1677" t="s">
        <v>369</v>
      </c>
    </row>
    <row r="1678" spans="1:23" hidden="1" x14ac:dyDescent="0.25">
      <c r="A1678" s="21">
        <v>45506</v>
      </c>
      <c r="B1678" s="21">
        <v>45506</v>
      </c>
      <c r="C1678" s="22" t="s">
        <v>2783</v>
      </c>
      <c r="D1678" s="22" t="s">
        <v>2784</v>
      </c>
      <c r="E1678" s="22" t="s">
        <v>1145</v>
      </c>
      <c r="F1678" s="22" t="s">
        <v>532</v>
      </c>
      <c r="G1678" s="23">
        <v>150000</v>
      </c>
      <c r="H1678" s="23">
        <v>0</v>
      </c>
      <c r="I1678" s="23">
        <v>6279001</v>
      </c>
      <c r="J1678" s="23">
        <v>0</v>
      </c>
      <c r="K1678" s="22" t="s">
        <v>2525</v>
      </c>
      <c r="L1678" s="22" t="s">
        <v>2526</v>
      </c>
      <c r="M1678" s="22" t="s">
        <v>1216</v>
      </c>
      <c r="N1678" s="22"/>
      <c r="O1678" s="22"/>
      <c r="P1678" s="22" t="s">
        <v>815</v>
      </c>
      <c r="S1678" s="32" t="s">
        <v>3126</v>
      </c>
      <c r="T1678" s="8">
        <f t="shared" si="38"/>
        <v>8</v>
      </c>
      <c r="U1678">
        <v>642</v>
      </c>
      <c r="W1678" t="s">
        <v>369</v>
      </c>
    </row>
    <row r="1679" spans="1:23" hidden="1" x14ac:dyDescent="0.25">
      <c r="A1679" s="21">
        <v>45506</v>
      </c>
      <c r="B1679" s="21">
        <v>45506</v>
      </c>
      <c r="C1679" s="22" t="s">
        <v>2785</v>
      </c>
      <c r="D1679" s="22" t="s">
        <v>2786</v>
      </c>
      <c r="E1679" s="22" t="s">
        <v>1145</v>
      </c>
      <c r="F1679" s="22" t="s">
        <v>532</v>
      </c>
      <c r="G1679" s="23">
        <v>220000</v>
      </c>
      <c r="H1679" s="23">
        <v>0</v>
      </c>
      <c r="I1679" s="23">
        <v>6499001</v>
      </c>
      <c r="J1679" s="23">
        <v>0</v>
      </c>
      <c r="K1679" s="22" t="s">
        <v>2787</v>
      </c>
      <c r="L1679" s="22" t="s">
        <v>2788</v>
      </c>
      <c r="M1679" s="22" t="s">
        <v>1216</v>
      </c>
      <c r="N1679" s="22"/>
      <c r="O1679" s="22"/>
      <c r="P1679" s="22" t="s">
        <v>891</v>
      </c>
      <c r="S1679" s="32" t="s">
        <v>3126</v>
      </c>
      <c r="T1679" s="8">
        <f t="shared" si="38"/>
        <v>8</v>
      </c>
      <c r="U1679">
        <v>642</v>
      </c>
      <c r="W1679" t="s">
        <v>369</v>
      </c>
    </row>
    <row r="1680" spans="1:23" hidden="1" x14ac:dyDescent="0.25">
      <c r="A1680" s="21">
        <v>45506</v>
      </c>
      <c r="B1680" s="21">
        <v>45506</v>
      </c>
      <c r="C1680" s="22" t="s">
        <v>2789</v>
      </c>
      <c r="D1680" s="22" t="s">
        <v>2790</v>
      </c>
      <c r="E1680" s="22" t="s">
        <v>1145</v>
      </c>
      <c r="F1680" s="22" t="s">
        <v>532</v>
      </c>
      <c r="G1680" s="23">
        <v>2650000</v>
      </c>
      <c r="H1680" s="23">
        <v>0</v>
      </c>
      <c r="I1680" s="23">
        <v>9149001</v>
      </c>
      <c r="J1680" s="23">
        <v>0</v>
      </c>
      <c r="K1680" s="22" t="s">
        <v>2791</v>
      </c>
      <c r="L1680" s="22" t="s">
        <v>2792</v>
      </c>
      <c r="M1680" s="22" t="s">
        <v>2793</v>
      </c>
      <c r="N1680" s="22"/>
      <c r="O1680" s="22"/>
      <c r="P1680" s="22" t="s">
        <v>529</v>
      </c>
      <c r="S1680" s="32" t="s">
        <v>3126</v>
      </c>
      <c r="T1680" s="8">
        <f t="shared" si="38"/>
        <v>8</v>
      </c>
      <c r="U1680">
        <v>642</v>
      </c>
      <c r="W1680" t="s">
        <v>369</v>
      </c>
    </row>
    <row r="1681" spans="1:23" hidden="1" x14ac:dyDescent="0.25">
      <c r="A1681" s="21">
        <v>45507</v>
      </c>
      <c r="B1681" s="21">
        <v>45507</v>
      </c>
      <c r="C1681" s="22" t="s">
        <v>2794</v>
      </c>
      <c r="D1681" s="22" t="s">
        <v>2795</v>
      </c>
      <c r="E1681" s="22" t="s">
        <v>1145</v>
      </c>
      <c r="F1681" s="22" t="s">
        <v>549</v>
      </c>
      <c r="G1681" s="23">
        <v>2000000</v>
      </c>
      <c r="H1681" s="23">
        <v>0</v>
      </c>
      <c r="I1681" s="23">
        <v>11149001</v>
      </c>
      <c r="J1681" s="23">
        <v>0</v>
      </c>
      <c r="K1681" s="22" t="s">
        <v>2796</v>
      </c>
      <c r="L1681" s="22" t="s">
        <v>2797</v>
      </c>
      <c r="M1681" s="22" t="s">
        <v>2316</v>
      </c>
      <c r="N1681" s="22"/>
      <c r="O1681" s="22"/>
      <c r="P1681" s="22" t="s">
        <v>1577</v>
      </c>
      <c r="S1681" s="32" t="s">
        <v>3140</v>
      </c>
      <c r="T1681" s="8">
        <f t="shared" si="38"/>
        <v>8</v>
      </c>
      <c r="U1681">
        <v>642</v>
      </c>
      <c r="W1681" t="s">
        <v>369</v>
      </c>
    </row>
    <row r="1682" spans="1:23" hidden="1" x14ac:dyDescent="0.25">
      <c r="A1682" s="21">
        <v>45507</v>
      </c>
      <c r="B1682" s="21">
        <v>45507</v>
      </c>
      <c r="C1682" s="22" t="s">
        <v>990</v>
      </c>
      <c r="D1682" s="22" t="s">
        <v>1879</v>
      </c>
      <c r="E1682" s="22" t="s">
        <v>1145</v>
      </c>
      <c r="F1682" s="22" t="s">
        <v>521</v>
      </c>
      <c r="G1682" s="23">
        <v>606</v>
      </c>
      <c r="H1682" s="23">
        <v>0</v>
      </c>
      <c r="I1682" s="23">
        <v>11149607</v>
      </c>
      <c r="J1682" s="23">
        <v>0</v>
      </c>
      <c r="K1682" s="22" t="s">
        <v>527</v>
      </c>
      <c r="L1682" s="22" t="s">
        <v>528</v>
      </c>
      <c r="M1682" s="22" t="s">
        <v>1159</v>
      </c>
      <c r="N1682" s="22"/>
      <c r="O1682" s="22"/>
      <c r="P1682" s="22" t="s">
        <v>529</v>
      </c>
      <c r="S1682" s="32" t="s">
        <v>3126</v>
      </c>
      <c r="T1682" s="8">
        <f t="shared" si="38"/>
        <v>8</v>
      </c>
      <c r="U1682">
        <v>642</v>
      </c>
      <c r="W1682" t="s">
        <v>369</v>
      </c>
    </row>
    <row r="1683" spans="1:23" hidden="1" x14ac:dyDescent="0.25">
      <c r="A1683" s="21">
        <v>45507</v>
      </c>
      <c r="B1683" s="21">
        <v>45507</v>
      </c>
      <c r="C1683" s="22" t="s">
        <v>990</v>
      </c>
      <c r="D1683" s="22" t="s">
        <v>1879</v>
      </c>
      <c r="E1683" s="22" t="s">
        <v>1145</v>
      </c>
      <c r="F1683" s="22" t="s">
        <v>521</v>
      </c>
      <c r="G1683" s="23">
        <v>61</v>
      </c>
      <c r="H1683" s="23">
        <v>0</v>
      </c>
      <c r="I1683" s="23">
        <v>11149668</v>
      </c>
      <c r="J1683" s="23">
        <v>0</v>
      </c>
      <c r="K1683" s="22" t="s">
        <v>527</v>
      </c>
      <c r="L1683" s="22" t="s">
        <v>528</v>
      </c>
      <c r="M1683" s="22" t="s">
        <v>1159</v>
      </c>
      <c r="N1683" s="22"/>
      <c r="O1683" s="22"/>
      <c r="P1683" s="22" t="s">
        <v>529</v>
      </c>
      <c r="S1683" s="32" t="s">
        <v>3126</v>
      </c>
      <c r="T1683" s="8">
        <f t="shared" si="38"/>
        <v>8</v>
      </c>
      <c r="U1683">
        <v>642</v>
      </c>
      <c r="W1683" t="s">
        <v>369</v>
      </c>
    </row>
    <row r="1684" spans="1:23" hidden="1" x14ac:dyDescent="0.25">
      <c r="A1684" s="21">
        <v>45508</v>
      </c>
      <c r="B1684" s="21">
        <v>45508</v>
      </c>
      <c r="C1684" s="22" t="s">
        <v>2798</v>
      </c>
      <c r="D1684" s="22" t="s">
        <v>2799</v>
      </c>
      <c r="E1684" s="22" t="s">
        <v>1145</v>
      </c>
      <c r="F1684" s="22" t="s">
        <v>748</v>
      </c>
      <c r="G1684" s="23">
        <v>889000</v>
      </c>
      <c r="H1684" s="23">
        <v>0</v>
      </c>
      <c r="I1684" s="23">
        <v>12038668</v>
      </c>
      <c r="J1684" s="23">
        <v>0</v>
      </c>
      <c r="K1684" s="22" t="s">
        <v>2800</v>
      </c>
      <c r="L1684" s="22" t="s">
        <v>2801</v>
      </c>
      <c r="M1684" s="22" t="s">
        <v>1269</v>
      </c>
      <c r="N1684" s="22" t="s">
        <v>1795</v>
      </c>
      <c r="O1684" s="22" t="s">
        <v>1796</v>
      </c>
      <c r="P1684" s="22" t="s">
        <v>529</v>
      </c>
      <c r="S1684" s="32" t="s">
        <v>3141</v>
      </c>
      <c r="T1684" s="8">
        <f t="shared" si="38"/>
        <v>8</v>
      </c>
      <c r="U1684">
        <v>642</v>
      </c>
      <c r="W1684" t="s">
        <v>369</v>
      </c>
    </row>
    <row r="1685" spans="1:23" hidden="1" x14ac:dyDescent="0.25">
      <c r="A1685" s="21">
        <v>45509</v>
      </c>
      <c r="B1685" s="21">
        <v>45509</v>
      </c>
      <c r="C1685" s="22" t="s">
        <v>2802</v>
      </c>
      <c r="D1685" s="22" t="s">
        <v>2803</v>
      </c>
      <c r="E1685" s="22" t="s">
        <v>1145</v>
      </c>
      <c r="F1685" s="22" t="s">
        <v>635</v>
      </c>
      <c r="G1685" s="23">
        <v>2697000</v>
      </c>
      <c r="H1685" s="23">
        <v>0</v>
      </c>
      <c r="I1685" s="23">
        <v>14735668</v>
      </c>
      <c r="J1685" s="23">
        <v>0</v>
      </c>
      <c r="K1685" s="22"/>
      <c r="L1685" s="22"/>
      <c r="M1685" s="22" t="s">
        <v>1932</v>
      </c>
      <c r="N1685" s="22"/>
      <c r="O1685" s="22"/>
      <c r="P1685" s="22" t="s">
        <v>529</v>
      </c>
      <c r="S1685" s="32" t="s">
        <v>3141</v>
      </c>
      <c r="T1685" s="8">
        <f t="shared" si="38"/>
        <v>8</v>
      </c>
      <c r="U1685">
        <v>642</v>
      </c>
      <c r="W1685" t="s">
        <v>369</v>
      </c>
    </row>
    <row r="1686" spans="1:23" hidden="1" x14ac:dyDescent="0.25">
      <c r="A1686" s="21">
        <v>45509</v>
      </c>
      <c r="B1686" s="21">
        <v>45509</v>
      </c>
      <c r="C1686" s="22" t="s">
        <v>2804</v>
      </c>
      <c r="D1686" s="22" t="s">
        <v>2805</v>
      </c>
      <c r="E1686" s="22" t="s">
        <v>1145</v>
      </c>
      <c r="F1686" s="22" t="s">
        <v>635</v>
      </c>
      <c r="G1686" s="23">
        <v>1750000</v>
      </c>
      <c r="H1686" s="23">
        <v>0</v>
      </c>
      <c r="I1686" s="23">
        <v>16485668</v>
      </c>
      <c r="J1686" s="23">
        <v>0</v>
      </c>
      <c r="K1686" s="22"/>
      <c r="L1686" s="22"/>
      <c r="M1686" s="22" t="s">
        <v>1266</v>
      </c>
      <c r="N1686" s="22"/>
      <c r="O1686" s="22"/>
      <c r="P1686" s="22" t="s">
        <v>529</v>
      </c>
      <c r="S1686" s="32" t="s">
        <v>3140</v>
      </c>
      <c r="T1686" s="8">
        <f t="shared" si="38"/>
        <v>8</v>
      </c>
      <c r="U1686">
        <v>642</v>
      </c>
      <c r="W1686" t="s">
        <v>369</v>
      </c>
    </row>
    <row r="1687" spans="1:23" hidden="1" x14ac:dyDescent="0.25">
      <c r="A1687" s="21">
        <v>45509</v>
      </c>
      <c r="B1687" s="21">
        <v>45509</v>
      </c>
      <c r="C1687" s="22" t="s">
        <v>2804</v>
      </c>
      <c r="D1687" s="22" t="s">
        <v>2806</v>
      </c>
      <c r="E1687" s="22" t="s">
        <v>1145</v>
      </c>
      <c r="F1687" s="22" t="s">
        <v>635</v>
      </c>
      <c r="G1687" s="23">
        <v>1750000</v>
      </c>
      <c r="H1687" s="23">
        <v>0</v>
      </c>
      <c r="I1687" s="23">
        <v>18235668</v>
      </c>
      <c r="J1687" s="23">
        <v>0</v>
      </c>
      <c r="K1687" s="22"/>
      <c r="L1687" s="22"/>
      <c r="M1687" s="22" t="s">
        <v>1266</v>
      </c>
      <c r="N1687" s="22"/>
      <c r="O1687" s="22"/>
      <c r="P1687" s="22" t="s">
        <v>529</v>
      </c>
      <c r="S1687" s="32" t="s">
        <v>3140</v>
      </c>
      <c r="T1687" s="8">
        <f t="shared" si="38"/>
        <v>8</v>
      </c>
      <c r="U1687">
        <v>642</v>
      </c>
      <c r="W1687" t="s">
        <v>369</v>
      </c>
    </row>
    <row r="1688" spans="1:23" hidden="1" x14ac:dyDescent="0.25">
      <c r="A1688" s="21">
        <v>45509</v>
      </c>
      <c r="B1688" s="21">
        <v>45509</v>
      </c>
      <c r="C1688" s="22" t="s">
        <v>2804</v>
      </c>
      <c r="D1688" s="22" t="s">
        <v>2807</v>
      </c>
      <c r="E1688" s="22" t="s">
        <v>1145</v>
      </c>
      <c r="F1688" s="22" t="s">
        <v>635</v>
      </c>
      <c r="G1688" s="23">
        <v>1750000</v>
      </c>
      <c r="H1688" s="23">
        <v>0</v>
      </c>
      <c r="I1688" s="23">
        <v>19985668</v>
      </c>
      <c r="J1688" s="23">
        <v>0</v>
      </c>
      <c r="K1688" s="22"/>
      <c r="L1688" s="22"/>
      <c r="M1688" s="22" t="s">
        <v>1266</v>
      </c>
      <c r="N1688" s="22"/>
      <c r="O1688" s="22"/>
      <c r="P1688" s="22" t="s">
        <v>529</v>
      </c>
      <c r="S1688" s="32" t="s">
        <v>3140</v>
      </c>
      <c r="T1688" s="8">
        <f t="shared" si="38"/>
        <v>8</v>
      </c>
      <c r="U1688">
        <v>642</v>
      </c>
      <c r="W1688" t="s">
        <v>369</v>
      </c>
    </row>
    <row r="1689" spans="1:23" hidden="1" x14ac:dyDescent="0.25">
      <c r="A1689" s="21">
        <v>45509</v>
      </c>
      <c r="B1689" s="21">
        <v>45509</v>
      </c>
      <c r="C1689" s="22" t="s">
        <v>2804</v>
      </c>
      <c r="D1689" s="22" t="s">
        <v>2808</v>
      </c>
      <c r="E1689" s="22" t="s">
        <v>1145</v>
      </c>
      <c r="F1689" s="22" t="s">
        <v>635</v>
      </c>
      <c r="G1689" s="23">
        <v>1750000</v>
      </c>
      <c r="H1689" s="23">
        <v>0</v>
      </c>
      <c r="I1689" s="23">
        <v>21735668</v>
      </c>
      <c r="J1689" s="23">
        <v>0</v>
      </c>
      <c r="K1689" s="22"/>
      <c r="L1689" s="22"/>
      <c r="M1689" s="22" t="s">
        <v>1266</v>
      </c>
      <c r="N1689" s="22"/>
      <c r="O1689" s="22"/>
      <c r="P1689" s="22" t="s">
        <v>529</v>
      </c>
      <c r="S1689" s="32" t="s">
        <v>3140</v>
      </c>
      <c r="T1689" s="8">
        <f t="shared" si="38"/>
        <v>8</v>
      </c>
      <c r="U1689">
        <v>642</v>
      </c>
      <c r="W1689" t="s">
        <v>369</v>
      </c>
    </row>
    <row r="1690" spans="1:23" hidden="1" x14ac:dyDescent="0.25">
      <c r="A1690" s="21">
        <v>45509</v>
      </c>
      <c r="B1690" s="21">
        <v>45509</v>
      </c>
      <c r="C1690" s="22" t="s">
        <v>2804</v>
      </c>
      <c r="D1690" s="22" t="s">
        <v>2809</v>
      </c>
      <c r="E1690" s="22" t="s">
        <v>1145</v>
      </c>
      <c r="F1690" s="22" t="s">
        <v>635</v>
      </c>
      <c r="G1690" s="23">
        <v>1050000</v>
      </c>
      <c r="H1690" s="23">
        <v>0</v>
      </c>
      <c r="I1690" s="23">
        <v>22785668</v>
      </c>
      <c r="J1690" s="23">
        <v>0</v>
      </c>
      <c r="K1690" s="22"/>
      <c r="L1690" s="22"/>
      <c r="M1690" s="22" t="s">
        <v>1266</v>
      </c>
      <c r="N1690" s="22"/>
      <c r="O1690" s="22"/>
      <c r="P1690" s="22" t="s">
        <v>529</v>
      </c>
      <c r="S1690" s="32" t="s">
        <v>3140</v>
      </c>
      <c r="T1690" s="8">
        <f t="shared" si="38"/>
        <v>8</v>
      </c>
      <c r="U1690">
        <v>642</v>
      </c>
      <c r="W1690" t="s">
        <v>369</v>
      </c>
    </row>
    <row r="1691" spans="1:23" hidden="1" x14ac:dyDescent="0.25">
      <c r="A1691" s="21">
        <v>45509</v>
      </c>
      <c r="B1691" s="21">
        <v>45509</v>
      </c>
      <c r="C1691" s="22" t="s">
        <v>2810</v>
      </c>
      <c r="D1691" s="22" t="s">
        <v>2811</v>
      </c>
      <c r="E1691" s="22" t="s">
        <v>1145</v>
      </c>
      <c r="F1691" s="22" t="s">
        <v>532</v>
      </c>
      <c r="G1691" s="23">
        <v>2920319</v>
      </c>
      <c r="H1691" s="23">
        <v>0</v>
      </c>
      <c r="I1691" s="23">
        <v>25705987</v>
      </c>
      <c r="J1691" s="23">
        <v>0</v>
      </c>
      <c r="K1691" s="22" t="s">
        <v>2787</v>
      </c>
      <c r="L1691" s="22" t="s">
        <v>2788</v>
      </c>
      <c r="M1691" s="22" t="s">
        <v>1937</v>
      </c>
      <c r="N1691" s="22"/>
      <c r="O1691" s="22"/>
      <c r="P1691" s="22" t="s">
        <v>529</v>
      </c>
      <c r="S1691" s="32" t="s">
        <v>3119</v>
      </c>
      <c r="T1691" s="8">
        <f t="shared" si="38"/>
        <v>8</v>
      </c>
      <c r="U1691">
        <v>642</v>
      </c>
      <c r="W1691" t="s">
        <v>369</v>
      </c>
    </row>
    <row r="1692" spans="1:23" hidden="1" x14ac:dyDescent="0.25">
      <c r="A1692" s="21">
        <v>45509</v>
      </c>
      <c r="B1692" s="21">
        <v>45509</v>
      </c>
      <c r="C1692" s="22" t="s">
        <v>2812</v>
      </c>
      <c r="D1692" s="22" t="s">
        <v>2813</v>
      </c>
      <c r="E1692" s="22" t="s">
        <v>1145</v>
      </c>
      <c r="F1692" s="22" t="s">
        <v>532</v>
      </c>
      <c r="G1692" s="23">
        <v>520000</v>
      </c>
      <c r="H1692" s="23">
        <v>0</v>
      </c>
      <c r="I1692" s="23">
        <v>26225987</v>
      </c>
      <c r="J1692" s="23">
        <v>0</v>
      </c>
      <c r="K1692" s="22" t="s">
        <v>1729</v>
      </c>
      <c r="L1692" s="22" t="s">
        <v>1730</v>
      </c>
      <c r="M1692" s="22" t="s">
        <v>1216</v>
      </c>
      <c r="N1692" s="22"/>
      <c r="O1692" s="22"/>
      <c r="P1692" s="22" t="s">
        <v>529</v>
      </c>
      <c r="S1692" s="32" t="s">
        <v>3126</v>
      </c>
      <c r="T1692" s="8">
        <f t="shared" si="38"/>
        <v>8</v>
      </c>
      <c r="U1692">
        <v>642</v>
      </c>
      <c r="W1692" t="s">
        <v>369</v>
      </c>
    </row>
    <row r="1693" spans="1:23" hidden="1" x14ac:dyDescent="0.25">
      <c r="A1693" s="21">
        <v>45509</v>
      </c>
      <c r="B1693" s="21">
        <v>45509</v>
      </c>
      <c r="C1693" s="22" t="s">
        <v>2814</v>
      </c>
      <c r="D1693" s="22" t="s">
        <v>2815</v>
      </c>
      <c r="E1693" s="22" t="s">
        <v>1145</v>
      </c>
      <c r="F1693" s="22" t="s">
        <v>532</v>
      </c>
      <c r="G1693" s="23">
        <v>580000</v>
      </c>
      <c r="H1693" s="23">
        <v>0</v>
      </c>
      <c r="I1693" s="23">
        <v>26805987</v>
      </c>
      <c r="J1693" s="23">
        <v>0</v>
      </c>
      <c r="K1693" s="22" t="s">
        <v>758</v>
      </c>
      <c r="L1693" s="22" t="s">
        <v>759</v>
      </c>
      <c r="M1693" s="22" t="s">
        <v>1932</v>
      </c>
      <c r="N1693" s="22"/>
      <c r="O1693" s="22"/>
      <c r="P1693" s="22" t="s">
        <v>1018</v>
      </c>
      <c r="S1693" s="32" t="s">
        <v>3141</v>
      </c>
      <c r="T1693" s="8">
        <f t="shared" si="38"/>
        <v>8</v>
      </c>
      <c r="U1693">
        <v>642</v>
      </c>
      <c r="W1693" t="s">
        <v>369</v>
      </c>
    </row>
    <row r="1694" spans="1:23" hidden="1" x14ac:dyDescent="0.25">
      <c r="A1694" s="21">
        <v>45510</v>
      </c>
      <c r="B1694" s="21">
        <v>45510</v>
      </c>
      <c r="C1694" s="22" t="s">
        <v>2816</v>
      </c>
      <c r="D1694" s="22" t="s">
        <v>2817</v>
      </c>
      <c r="E1694" s="22" t="s">
        <v>1145</v>
      </c>
      <c r="F1694" s="22" t="s">
        <v>549</v>
      </c>
      <c r="G1694" s="23">
        <v>2380000</v>
      </c>
      <c r="H1694" s="23">
        <v>0</v>
      </c>
      <c r="I1694" s="23">
        <v>29185987</v>
      </c>
      <c r="J1694" s="23">
        <v>0</v>
      </c>
      <c r="K1694" s="22" t="s">
        <v>1395</v>
      </c>
      <c r="L1694" s="22" t="s">
        <v>1396</v>
      </c>
      <c r="M1694" s="22" t="s">
        <v>1169</v>
      </c>
      <c r="N1694" s="22"/>
      <c r="O1694" s="22"/>
      <c r="P1694" s="22" t="s">
        <v>558</v>
      </c>
      <c r="S1694" s="32" t="s">
        <v>3126</v>
      </c>
      <c r="T1694" s="8">
        <f t="shared" si="38"/>
        <v>8</v>
      </c>
      <c r="U1694">
        <v>642</v>
      </c>
      <c r="W1694" t="s">
        <v>369</v>
      </c>
    </row>
    <row r="1695" spans="1:23" hidden="1" x14ac:dyDescent="0.25">
      <c r="A1695" s="21">
        <v>45510</v>
      </c>
      <c r="B1695" s="21">
        <v>45510</v>
      </c>
      <c r="C1695" s="22" t="s">
        <v>2818</v>
      </c>
      <c r="D1695" s="22" t="s">
        <v>2819</v>
      </c>
      <c r="E1695" s="22" t="s">
        <v>1145</v>
      </c>
      <c r="F1695" s="22" t="s">
        <v>549</v>
      </c>
      <c r="G1695" s="23">
        <v>4057055</v>
      </c>
      <c r="H1695" s="23">
        <v>0</v>
      </c>
      <c r="I1695" s="23">
        <v>33243042</v>
      </c>
      <c r="J1695" s="23">
        <v>0</v>
      </c>
      <c r="K1695" s="22" t="s">
        <v>2307</v>
      </c>
      <c r="L1695" s="22" t="s">
        <v>2308</v>
      </c>
      <c r="M1695" s="22" t="s">
        <v>1269</v>
      </c>
      <c r="N1695" s="22"/>
      <c r="O1695" s="22"/>
      <c r="P1695" s="22" t="s">
        <v>558</v>
      </c>
      <c r="S1695" s="32" t="s">
        <v>3141</v>
      </c>
      <c r="T1695" s="8">
        <f t="shared" si="38"/>
        <v>8</v>
      </c>
      <c r="U1695">
        <v>642</v>
      </c>
      <c r="W1695" t="s">
        <v>369</v>
      </c>
    </row>
    <row r="1696" spans="1:23" hidden="1" x14ac:dyDescent="0.25">
      <c r="A1696" s="21">
        <v>45510</v>
      </c>
      <c r="B1696" s="21">
        <v>45510</v>
      </c>
      <c r="C1696" s="22" t="s">
        <v>2820</v>
      </c>
      <c r="D1696" s="22" t="s">
        <v>2821</v>
      </c>
      <c r="E1696" s="22" t="s">
        <v>1145</v>
      </c>
      <c r="F1696" s="22" t="s">
        <v>532</v>
      </c>
      <c r="G1696" s="23">
        <v>0</v>
      </c>
      <c r="H1696" s="23">
        <v>650000</v>
      </c>
      <c r="I1696" s="23">
        <v>32593042</v>
      </c>
      <c r="J1696" s="23">
        <v>0</v>
      </c>
      <c r="K1696" s="22" t="s">
        <v>2791</v>
      </c>
      <c r="L1696" s="22" t="s">
        <v>2792</v>
      </c>
      <c r="M1696" s="22" t="s">
        <v>2793</v>
      </c>
      <c r="N1696" s="22"/>
      <c r="O1696" s="22"/>
      <c r="P1696" s="22" t="s">
        <v>529</v>
      </c>
      <c r="S1696" s="8" t="s">
        <v>3134</v>
      </c>
      <c r="T1696" s="8">
        <f t="shared" si="38"/>
        <v>8</v>
      </c>
      <c r="U1696">
        <v>642</v>
      </c>
      <c r="W1696" t="s">
        <v>369</v>
      </c>
    </row>
    <row r="1697" spans="1:23" hidden="1" x14ac:dyDescent="0.25">
      <c r="A1697" s="21">
        <v>45510</v>
      </c>
      <c r="B1697" s="21">
        <v>45510</v>
      </c>
      <c r="C1697" s="22" t="s">
        <v>2822</v>
      </c>
      <c r="D1697" s="22" t="s">
        <v>2823</v>
      </c>
      <c r="E1697" s="22" t="s">
        <v>1145</v>
      </c>
      <c r="F1697" s="22" t="s">
        <v>532</v>
      </c>
      <c r="G1697" s="23">
        <v>350000</v>
      </c>
      <c r="H1697" s="23">
        <v>0</v>
      </c>
      <c r="I1697" s="23">
        <v>32943042</v>
      </c>
      <c r="J1697" s="23">
        <v>0</v>
      </c>
      <c r="K1697" s="22" t="s">
        <v>2824</v>
      </c>
      <c r="L1697" s="22" t="s">
        <v>2825</v>
      </c>
      <c r="M1697" s="22" t="s">
        <v>2793</v>
      </c>
      <c r="N1697" s="22"/>
      <c r="O1697" s="22"/>
      <c r="P1697" s="22" t="s">
        <v>529</v>
      </c>
      <c r="S1697" s="8" t="s">
        <v>3134</v>
      </c>
      <c r="T1697" s="8">
        <f t="shared" si="38"/>
        <v>8</v>
      </c>
      <c r="U1697">
        <v>642</v>
      </c>
      <c r="W1697" t="s">
        <v>369</v>
      </c>
    </row>
    <row r="1698" spans="1:23" hidden="1" x14ac:dyDescent="0.25">
      <c r="A1698" s="21">
        <v>45510</v>
      </c>
      <c r="B1698" s="21">
        <v>45510</v>
      </c>
      <c r="C1698" s="22" t="s">
        <v>2826</v>
      </c>
      <c r="D1698" s="22" t="s">
        <v>2827</v>
      </c>
      <c r="E1698" s="22" t="s">
        <v>1145</v>
      </c>
      <c r="F1698" s="22" t="s">
        <v>532</v>
      </c>
      <c r="G1698" s="23">
        <v>650000</v>
      </c>
      <c r="H1698" s="23">
        <v>0</v>
      </c>
      <c r="I1698" s="23">
        <v>33593042</v>
      </c>
      <c r="J1698" s="23">
        <v>0</v>
      </c>
      <c r="K1698" s="22" t="s">
        <v>2791</v>
      </c>
      <c r="L1698" s="22" t="s">
        <v>2792</v>
      </c>
      <c r="M1698" s="22" t="s">
        <v>2793</v>
      </c>
      <c r="N1698" s="22"/>
      <c r="O1698" s="22"/>
      <c r="P1698" s="22" t="s">
        <v>529</v>
      </c>
      <c r="S1698" s="8" t="s">
        <v>3134</v>
      </c>
      <c r="T1698" s="8">
        <f t="shared" si="38"/>
        <v>8</v>
      </c>
      <c r="U1698">
        <v>642</v>
      </c>
      <c r="W1698" t="s">
        <v>369</v>
      </c>
    </row>
    <row r="1699" spans="1:23" hidden="1" x14ac:dyDescent="0.25">
      <c r="A1699" s="21">
        <v>45511</v>
      </c>
      <c r="B1699" s="21">
        <v>45511</v>
      </c>
      <c r="C1699" s="22" t="s">
        <v>2828</v>
      </c>
      <c r="D1699" s="22" t="s">
        <v>2829</v>
      </c>
      <c r="E1699" s="22" t="s">
        <v>1145</v>
      </c>
      <c r="F1699" s="22" t="s">
        <v>549</v>
      </c>
      <c r="G1699" s="23">
        <v>791000</v>
      </c>
      <c r="H1699" s="23">
        <v>0</v>
      </c>
      <c r="I1699" s="23">
        <v>34384042</v>
      </c>
      <c r="J1699" s="23">
        <v>0</v>
      </c>
      <c r="K1699" s="22" t="s">
        <v>2637</v>
      </c>
      <c r="L1699" s="22" t="s">
        <v>2638</v>
      </c>
      <c r="M1699" s="22" t="s">
        <v>1216</v>
      </c>
      <c r="N1699" s="22"/>
      <c r="O1699" s="22"/>
      <c r="P1699" s="22" t="s">
        <v>891</v>
      </c>
      <c r="S1699" s="32" t="s">
        <v>3126</v>
      </c>
      <c r="T1699" s="8">
        <f t="shared" si="38"/>
        <v>8</v>
      </c>
      <c r="U1699">
        <v>642</v>
      </c>
      <c r="W1699" t="s">
        <v>369</v>
      </c>
    </row>
    <row r="1700" spans="1:23" hidden="1" x14ac:dyDescent="0.25">
      <c r="A1700" s="21">
        <v>45511</v>
      </c>
      <c r="B1700" s="21">
        <v>45511</v>
      </c>
      <c r="C1700" s="22" t="s">
        <v>2830</v>
      </c>
      <c r="D1700" s="22" t="s">
        <v>2831</v>
      </c>
      <c r="E1700" s="22" t="s">
        <v>1145</v>
      </c>
      <c r="F1700" s="22" t="s">
        <v>549</v>
      </c>
      <c r="G1700" s="23">
        <v>2800000</v>
      </c>
      <c r="H1700" s="23">
        <v>0</v>
      </c>
      <c r="I1700" s="23">
        <v>37184042</v>
      </c>
      <c r="J1700" s="23">
        <v>0</v>
      </c>
      <c r="K1700" s="22" t="s">
        <v>2832</v>
      </c>
      <c r="L1700" s="22" t="s">
        <v>2833</v>
      </c>
      <c r="M1700" s="22" t="s">
        <v>1937</v>
      </c>
      <c r="N1700" s="22"/>
      <c r="O1700" s="22"/>
      <c r="P1700" s="22" t="s">
        <v>824</v>
      </c>
      <c r="S1700" s="32" t="s">
        <v>3119</v>
      </c>
      <c r="T1700" s="8">
        <f t="shared" si="38"/>
        <v>8</v>
      </c>
      <c r="U1700">
        <v>642</v>
      </c>
      <c r="W1700" t="s">
        <v>369</v>
      </c>
    </row>
    <row r="1701" spans="1:23" hidden="1" x14ac:dyDescent="0.25">
      <c r="A1701" s="21">
        <v>45511</v>
      </c>
      <c r="B1701" s="21">
        <v>45511</v>
      </c>
      <c r="C1701" s="22" t="s">
        <v>2834</v>
      </c>
      <c r="D1701" s="22" t="s">
        <v>2835</v>
      </c>
      <c r="E1701" s="22" t="s">
        <v>1145</v>
      </c>
      <c r="F1701" s="22" t="s">
        <v>549</v>
      </c>
      <c r="G1701" s="23">
        <v>300000</v>
      </c>
      <c r="H1701" s="23">
        <v>0</v>
      </c>
      <c r="I1701" s="23">
        <v>37484042</v>
      </c>
      <c r="J1701" s="23">
        <v>0</v>
      </c>
      <c r="K1701" s="22" t="s">
        <v>2339</v>
      </c>
      <c r="L1701" s="22" t="s">
        <v>2340</v>
      </c>
      <c r="M1701" s="22" t="s">
        <v>1266</v>
      </c>
      <c r="N1701" s="22"/>
      <c r="O1701" s="22"/>
      <c r="P1701" s="22" t="s">
        <v>529</v>
      </c>
      <c r="S1701" s="32" t="s">
        <v>3140</v>
      </c>
      <c r="T1701" s="8">
        <f t="shared" si="38"/>
        <v>8</v>
      </c>
      <c r="U1701">
        <v>642</v>
      </c>
      <c r="W1701" t="s">
        <v>369</v>
      </c>
    </row>
    <row r="1702" spans="1:23" hidden="1" x14ac:dyDescent="0.25">
      <c r="A1702" s="21">
        <v>45511</v>
      </c>
      <c r="B1702" s="21">
        <v>45511</v>
      </c>
      <c r="C1702" s="22" t="s">
        <v>2836</v>
      </c>
      <c r="D1702" s="22" t="s">
        <v>2837</v>
      </c>
      <c r="E1702" s="22" t="s">
        <v>1145</v>
      </c>
      <c r="F1702" s="22" t="s">
        <v>549</v>
      </c>
      <c r="G1702" s="23">
        <v>454545</v>
      </c>
      <c r="H1702" s="23">
        <v>0</v>
      </c>
      <c r="I1702" s="23">
        <v>37938587</v>
      </c>
      <c r="J1702" s="23">
        <v>0</v>
      </c>
      <c r="K1702" s="22" t="s">
        <v>2567</v>
      </c>
      <c r="L1702" s="22" t="s">
        <v>2568</v>
      </c>
      <c r="M1702" s="22" t="s">
        <v>1243</v>
      </c>
      <c r="N1702" s="22"/>
      <c r="O1702" s="22"/>
      <c r="P1702" s="22" t="s">
        <v>529</v>
      </c>
      <c r="S1702" s="32" t="s">
        <v>3142</v>
      </c>
      <c r="T1702" s="8">
        <f t="shared" si="38"/>
        <v>8</v>
      </c>
      <c r="U1702">
        <v>642</v>
      </c>
      <c r="W1702" t="s">
        <v>369</v>
      </c>
    </row>
    <row r="1703" spans="1:23" hidden="1" x14ac:dyDescent="0.25">
      <c r="A1703" s="21">
        <v>45511</v>
      </c>
      <c r="B1703" s="21">
        <v>45511</v>
      </c>
      <c r="C1703" s="22" t="s">
        <v>2838</v>
      </c>
      <c r="D1703" s="22" t="s">
        <v>2766</v>
      </c>
      <c r="E1703" s="22" t="s">
        <v>1145</v>
      </c>
      <c r="F1703" s="22" t="s">
        <v>748</v>
      </c>
      <c r="G1703" s="23">
        <v>92129</v>
      </c>
      <c r="H1703" s="23">
        <v>0</v>
      </c>
      <c r="I1703" s="23">
        <v>38030716</v>
      </c>
      <c r="J1703" s="23">
        <v>0</v>
      </c>
      <c r="K1703" s="22" t="s">
        <v>1214</v>
      </c>
      <c r="L1703" s="22" t="s">
        <v>1215</v>
      </c>
      <c r="M1703" s="22" t="s">
        <v>1216</v>
      </c>
      <c r="N1703" s="22"/>
      <c r="O1703" s="22"/>
      <c r="P1703" s="22" t="s">
        <v>529</v>
      </c>
      <c r="S1703" s="32" t="s">
        <v>3126</v>
      </c>
      <c r="T1703" s="8">
        <f t="shared" si="38"/>
        <v>8</v>
      </c>
      <c r="U1703">
        <v>642</v>
      </c>
      <c r="W1703" t="s">
        <v>369</v>
      </c>
    </row>
    <row r="1704" spans="1:23" hidden="1" x14ac:dyDescent="0.25">
      <c r="A1704" s="21">
        <v>45511</v>
      </c>
      <c r="B1704" s="21">
        <v>45511</v>
      </c>
      <c r="C1704" s="22" t="s">
        <v>2839</v>
      </c>
      <c r="D1704" s="22" t="s">
        <v>2840</v>
      </c>
      <c r="E1704" s="22" t="s">
        <v>1145</v>
      </c>
      <c r="F1704" s="22" t="s">
        <v>748</v>
      </c>
      <c r="G1704" s="23">
        <v>188057</v>
      </c>
      <c r="H1704" s="23">
        <v>0</v>
      </c>
      <c r="I1704" s="23">
        <v>38218773</v>
      </c>
      <c r="J1704" s="23">
        <v>0</v>
      </c>
      <c r="K1704" s="22" t="s">
        <v>1214</v>
      </c>
      <c r="L1704" s="22" t="s">
        <v>1215</v>
      </c>
      <c r="M1704" s="22" t="s">
        <v>1216</v>
      </c>
      <c r="N1704" s="22"/>
      <c r="O1704" s="22"/>
      <c r="P1704" s="22" t="s">
        <v>529</v>
      </c>
      <c r="S1704" s="32" t="s">
        <v>3126</v>
      </c>
      <c r="T1704" s="8">
        <f t="shared" si="38"/>
        <v>8</v>
      </c>
      <c r="U1704">
        <v>642</v>
      </c>
      <c r="W1704" t="s">
        <v>369</v>
      </c>
    </row>
    <row r="1705" spans="1:23" hidden="1" x14ac:dyDescent="0.25">
      <c r="A1705" s="21">
        <v>45511</v>
      </c>
      <c r="B1705" s="21">
        <v>45511</v>
      </c>
      <c r="C1705" s="22" t="s">
        <v>2841</v>
      </c>
      <c r="D1705" s="22" t="s">
        <v>2842</v>
      </c>
      <c r="E1705" s="22" t="s">
        <v>1145</v>
      </c>
      <c r="F1705" s="22" t="s">
        <v>748</v>
      </c>
      <c r="G1705" s="23">
        <v>361111</v>
      </c>
      <c r="H1705" s="23">
        <v>0</v>
      </c>
      <c r="I1705" s="23">
        <v>38579884</v>
      </c>
      <c r="J1705" s="23">
        <v>0</v>
      </c>
      <c r="K1705" s="22" t="s">
        <v>1935</v>
      </c>
      <c r="L1705" s="22" t="s">
        <v>1936</v>
      </c>
      <c r="M1705" s="22" t="s">
        <v>1216</v>
      </c>
      <c r="N1705" s="22"/>
      <c r="O1705" s="22"/>
      <c r="P1705" s="22" t="s">
        <v>529</v>
      </c>
      <c r="S1705" s="32" t="s">
        <v>3126</v>
      </c>
      <c r="T1705" s="8">
        <f t="shared" si="38"/>
        <v>8</v>
      </c>
      <c r="U1705">
        <v>642</v>
      </c>
      <c r="W1705" t="s">
        <v>369</v>
      </c>
    </row>
    <row r="1706" spans="1:23" hidden="1" x14ac:dyDescent="0.25">
      <c r="A1706" s="21">
        <v>45511</v>
      </c>
      <c r="B1706" s="21">
        <v>45511</v>
      </c>
      <c r="C1706" s="22" t="s">
        <v>2843</v>
      </c>
      <c r="D1706" s="22" t="s">
        <v>2821</v>
      </c>
      <c r="E1706" s="22" t="s">
        <v>1145</v>
      </c>
      <c r="F1706" s="22" t="s">
        <v>532</v>
      </c>
      <c r="G1706" s="23">
        <v>0</v>
      </c>
      <c r="H1706" s="23">
        <v>650000</v>
      </c>
      <c r="I1706" s="23">
        <v>37929884</v>
      </c>
      <c r="J1706" s="23">
        <v>0</v>
      </c>
      <c r="K1706" s="22" t="s">
        <v>2791</v>
      </c>
      <c r="L1706" s="22" t="s">
        <v>2792</v>
      </c>
      <c r="M1706" s="22" t="s">
        <v>2793</v>
      </c>
      <c r="N1706" s="22"/>
      <c r="O1706" s="22"/>
      <c r="P1706" s="22" t="s">
        <v>529</v>
      </c>
      <c r="S1706" s="8" t="s">
        <v>3134</v>
      </c>
      <c r="T1706" s="8">
        <f t="shared" si="38"/>
        <v>8</v>
      </c>
      <c r="U1706">
        <v>642</v>
      </c>
      <c r="W1706" t="s">
        <v>369</v>
      </c>
    </row>
    <row r="1707" spans="1:23" hidden="1" x14ac:dyDescent="0.25">
      <c r="A1707" s="21">
        <v>45511</v>
      </c>
      <c r="B1707" s="21">
        <v>45511</v>
      </c>
      <c r="C1707" s="22" t="s">
        <v>2844</v>
      </c>
      <c r="D1707" s="22" t="s">
        <v>2845</v>
      </c>
      <c r="E1707" s="22" t="s">
        <v>1145</v>
      </c>
      <c r="F1707" s="22" t="s">
        <v>635</v>
      </c>
      <c r="G1707" s="23">
        <v>4000000</v>
      </c>
      <c r="H1707" s="23">
        <v>0</v>
      </c>
      <c r="I1707" s="23">
        <v>41929884</v>
      </c>
      <c r="J1707" s="23">
        <v>0</v>
      </c>
      <c r="K1707" s="22"/>
      <c r="L1707" s="22"/>
      <c r="M1707" s="22" t="s">
        <v>1266</v>
      </c>
      <c r="N1707" s="22"/>
      <c r="O1707" s="22"/>
      <c r="P1707" s="22" t="s">
        <v>529</v>
      </c>
      <c r="S1707" s="32" t="s">
        <v>3140</v>
      </c>
      <c r="T1707" s="8">
        <f t="shared" si="38"/>
        <v>8</v>
      </c>
      <c r="U1707">
        <v>642</v>
      </c>
      <c r="W1707" t="s">
        <v>369</v>
      </c>
    </row>
    <row r="1708" spans="1:23" hidden="1" x14ac:dyDescent="0.25">
      <c r="A1708" s="21">
        <v>45511</v>
      </c>
      <c r="B1708" s="21">
        <v>45511</v>
      </c>
      <c r="C1708" s="22" t="s">
        <v>2844</v>
      </c>
      <c r="D1708" s="22" t="s">
        <v>2846</v>
      </c>
      <c r="E1708" s="22" t="s">
        <v>1145</v>
      </c>
      <c r="F1708" s="22" t="s">
        <v>635</v>
      </c>
      <c r="G1708" s="23">
        <v>4000000</v>
      </c>
      <c r="H1708" s="23">
        <v>0</v>
      </c>
      <c r="I1708" s="23">
        <v>45929884</v>
      </c>
      <c r="J1708" s="23">
        <v>0</v>
      </c>
      <c r="K1708" s="22"/>
      <c r="L1708" s="22"/>
      <c r="M1708" s="22" t="s">
        <v>1266</v>
      </c>
      <c r="N1708" s="22"/>
      <c r="O1708" s="22"/>
      <c r="P1708" s="22" t="s">
        <v>529</v>
      </c>
      <c r="S1708" s="32" t="s">
        <v>3140</v>
      </c>
      <c r="T1708" s="8">
        <f t="shared" si="38"/>
        <v>8</v>
      </c>
      <c r="U1708">
        <v>642</v>
      </c>
      <c r="W1708" t="s">
        <v>369</v>
      </c>
    </row>
    <row r="1709" spans="1:23" hidden="1" x14ac:dyDescent="0.25">
      <c r="A1709" s="21">
        <v>45511</v>
      </c>
      <c r="B1709" s="21">
        <v>45511</v>
      </c>
      <c r="C1709" s="22" t="s">
        <v>2844</v>
      </c>
      <c r="D1709" s="22" t="s">
        <v>2847</v>
      </c>
      <c r="E1709" s="22" t="s">
        <v>1145</v>
      </c>
      <c r="F1709" s="22" t="s">
        <v>635</v>
      </c>
      <c r="G1709" s="23">
        <v>3000000</v>
      </c>
      <c r="H1709" s="23">
        <v>0</v>
      </c>
      <c r="I1709" s="23">
        <v>48929884</v>
      </c>
      <c r="J1709" s="23">
        <v>0</v>
      </c>
      <c r="K1709" s="22"/>
      <c r="L1709" s="22"/>
      <c r="M1709" s="22" t="s">
        <v>1266</v>
      </c>
      <c r="N1709" s="22"/>
      <c r="O1709" s="22"/>
      <c r="P1709" s="22" t="s">
        <v>529</v>
      </c>
      <c r="S1709" s="32" t="s">
        <v>3140</v>
      </c>
      <c r="T1709" s="8">
        <f t="shared" si="38"/>
        <v>8</v>
      </c>
      <c r="U1709">
        <v>642</v>
      </c>
      <c r="W1709" t="s">
        <v>369</v>
      </c>
    </row>
    <row r="1710" spans="1:23" hidden="1" x14ac:dyDescent="0.25">
      <c r="A1710" s="21">
        <v>45511</v>
      </c>
      <c r="B1710" s="21">
        <v>45511</v>
      </c>
      <c r="C1710" s="22" t="s">
        <v>2844</v>
      </c>
      <c r="D1710" s="22" t="s">
        <v>2848</v>
      </c>
      <c r="E1710" s="22" t="s">
        <v>1145</v>
      </c>
      <c r="F1710" s="22" t="s">
        <v>635</v>
      </c>
      <c r="G1710" s="23">
        <v>4000000</v>
      </c>
      <c r="H1710" s="23">
        <v>0</v>
      </c>
      <c r="I1710" s="23">
        <v>52929884</v>
      </c>
      <c r="J1710" s="23">
        <v>0</v>
      </c>
      <c r="K1710" s="22"/>
      <c r="L1710" s="22"/>
      <c r="M1710" s="22" t="s">
        <v>1266</v>
      </c>
      <c r="N1710" s="22"/>
      <c r="O1710" s="22"/>
      <c r="P1710" s="22" t="s">
        <v>529</v>
      </c>
      <c r="S1710" s="32" t="s">
        <v>3140</v>
      </c>
      <c r="T1710" s="8">
        <f t="shared" si="38"/>
        <v>8</v>
      </c>
      <c r="U1710">
        <v>642</v>
      </c>
      <c r="W1710" t="s">
        <v>369</v>
      </c>
    </row>
    <row r="1711" spans="1:23" hidden="1" x14ac:dyDescent="0.25">
      <c r="A1711" s="21">
        <v>45511</v>
      </c>
      <c r="B1711" s="21">
        <v>45511</v>
      </c>
      <c r="C1711" s="22" t="s">
        <v>2849</v>
      </c>
      <c r="D1711" s="22" t="s">
        <v>2850</v>
      </c>
      <c r="E1711" s="22" t="s">
        <v>1145</v>
      </c>
      <c r="F1711" s="22" t="s">
        <v>635</v>
      </c>
      <c r="G1711" s="23">
        <v>6000000</v>
      </c>
      <c r="H1711" s="23">
        <v>0</v>
      </c>
      <c r="I1711" s="23">
        <v>58929884</v>
      </c>
      <c r="J1711" s="23">
        <v>0</v>
      </c>
      <c r="K1711" s="22"/>
      <c r="L1711" s="22"/>
      <c r="M1711" s="22" t="s">
        <v>706</v>
      </c>
      <c r="N1711" s="22" t="s">
        <v>2851</v>
      </c>
      <c r="O1711" s="22" t="s">
        <v>2852</v>
      </c>
      <c r="P1711" s="22" t="s">
        <v>849</v>
      </c>
      <c r="S1711" s="32" t="s">
        <v>3121</v>
      </c>
      <c r="T1711" s="8">
        <f t="shared" si="38"/>
        <v>8</v>
      </c>
      <c r="U1711">
        <v>642</v>
      </c>
      <c r="W1711" t="s">
        <v>369</v>
      </c>
    </row>
    <row r="1712" spans="1:23" hidden="1" x14ac:dyDescent="0.25">
      <c r="A1712" s="21">
        <v>45511</v>
      </c>
      <c r="B1712" s="21">
        <v>45511</v>
      </c>
      <c r="C1712" s="22" t="s">
        <v>2853</v>
      </c>
      <c r="D1712" s="22" t="s">
        <v>2854</v>
      </c>
      <c r="E1712" s="22" t="s">
        <v>1145</v>
      </c>
      <c r="F1712" s="22" t="s">
        <v>635</v>
      </c>
      <c r="G1712" s="23">
        <v>4000000</v>
      </c>
      <c r="H1712" s="23">
        <v>0</v>
      </c>
      <c r="I1712" s="23">
        <v>62929884</v>
      </c>
      <c r="J1712" s="23">
        <v>0</v>
      </c>
      <c r="K1712" s="22"/>
      <c r="L1712" s="22"/>
      <c r="M1712" s="22" t="s">
        <v>706</v>
      </c>
      <c r="N1712" s="22" t="s">
        <v>2855</v>
      </c>
      <c r="O1712" s="22" t="s">
        <v>28</v>
      </c>
      <c r="P1712" s="22" t="s">
        <v>849</v>
      </c>
      <c r="S1712" s="32" t="s">
        <v>3121</v>
      </c>
      <c r="T1712" s="8">
        <f t="shared" si="38"/>
        <v>8</v>
      </c>
      <c r="U1712">
        <v>642</v>
      </c>
      <c r="W1712" t="s">
        <v>369</v>
      </c>
    </row>
    <row r="1713" spans="1:23" hidden="1" x14ac:dyDescent="0.25">
      <c r="A1713" s="21">
        <v>45511</v>
      </c>
      <c r="B1713" s="21">
        <v>45511</v>
      </c>
      <c r="C1713" s="22" t="s">
        <v>2856</v>
      </c>
      <c r="D1713" s="22" t="s">
        <v>2857</v>
      </c>
      <c r="E1713" s="22" t="s">
        <v>1145</v>
      </c>
      <c r="F1713" s="22" t="s">
        <v>635</v>
      </c>
      <c r="G1713" s="23">
        <v>1800000</v>
      </c>
      <c r="H1713" s="23">
        <v>0</v>
      </c>
      <c r="I1713" s="23">
        <v>64729884</v>
      </c>
      <c r="J1713" s="23">
        <v>0</v>
      </c>
      <c r="K1713" s="22"/>
      <c r="L1713" s="22"/>
      <c r="M1713" s="22" t="s">
        <v>2316</v>
      </c>
      <c r="N1713" s="22"/>
      <c r="O1713" s="22"/>
      <c r="P1713" s="22" t="s">
        <v>1577</v>
      </c>
      <c r="S1713" s="32" t="s">
        <v>3140</v>
      </c>
      <c r="T1713" s="8">
        <f t="shared" si="38"/>
        <v>8</v>
      </c>
      <c r="U1713">
        <v>642</v>
      </c>
      <c r="W1713" t="s">
        <v>369</v>
      </c>
    </row>
    <row r="1714" spans="1:23" hidden="1" x14ac:dyDescent="0.25">
      <c r="A1714" s="21">
        <v>45511</v>
      </c>
      <c r="B1714" s="21">
        <v>45511</v>
      </c>
      <c r="C1714" s="22" t="s">
        <v>2858</v>
      </c>
      <c r="D1714" s="22" t="s">
        <v>2859</v>
      </c>
      <c r="E1714" s="22" t="s">
        <v>1145</v>
      </c>
      <c r="F1714" s="22" t="s">
        <v>532</v>
      </c>
      <c r="G1714" s="23">
        <v>6854000</v>
      </c>
      <c r="H1714" s="23">
        <v>0</v>
      </c>
      <c r="I1714" s="23">
        <v>71583884</v>
      </c>
      <c r="J1714" s="23">
        <v>0</v>
      </c>
      <c r="K1714" s="22" t="s">
        <v>999</v>
      </c>
      <c r="L1714" s="22" t="s">
        <v>1000</v>
      </c>
      <c r="M1714" s="22" t="s">
        <v>1006</v>
      </c>
      <c r="N1714" s="22"/>
      <c r="O1714" s="22"/>
      <c r="P1714" s="22" t="s">
        <v>529</v>
      </c>
      <c r="S1714" s="32" t="s">
        <v>3138</v>
      </c>
      <c r="T1714" s="8">
        <f t="shared" si="38"/>
        <v>8</v>
      </c>
      <c r="U1714">
        <v>642</v>
      </c>
      <c r="W1714" t="s">
        <v>369</v>
      </c>
    </row>
    <row r="1715" spans="1:23" hidden="1" x14ac:dyDescent="0.25">
      <c r="A1715" s="21">
        <v>45511</v>
      </c>
      <c r="B1715" s="21">
        <v>45511</v>
      </c>
      <c r="C1715" s="22" t="s">
        <v>2860</v>
      </c>
      <c r="D1715" s="22" t="s">
        <v>2861</v>
      </c>
      <c r="E1715" s="22" t="s">
        <v>1145</v>
      </c>
      <c r="F1715" s="22" t="s">
        <v>532</v>
      </c>
      <c r="G1715" s="23">
        <v>900000</v>
      </c>
      <c r="H1715" s="23">
        <v>0</v>
      </c>
      <c r="I1715" s="23">
        <v>72483884</v>
      </c>
      <c r="J1715" s="23">
        <v>0</v>
      </c>
      <c r="K1715" s="22" t="s">
        <v>2862</v>
      </c>
      <c r="L1715" s="22" t="s">
        <v>2863</v>
      </c>
      <c r="M1715" s="22" t="s">
        <v>1216</v>
      </c>
      <c r="N1715" s="22"/>
      <c r="O1715" s="22"/>
      <c r="P1715" s="22" t="s">
        <v>529</v>
      </c>
      <c r="S1715" s="32" t="s">
        <v>3126</v>
      </c>
      <c r="T1715" s="8">
        <f t="shared" si="38"/>
        <v>8</v>
      </c>
      <c r="U1715">
        <v>642</v>
      </c>
      <c r="W1715" t="s">
        <v>369</v>
      </c>
    </row>
    <row r="1716" spans="1:23" hidden="1" x14ac:dyDescent="0.25">
      <c r="A1716" s="21">
        <v>45511</v>
      </c>
      <c r="B1716" s="21">
        <v>45511</v>
      </c>
      <c r="C1716" s="22" t="s">
        <v>2864</v>
      </c>
      <c r="D1716" s="22" t="s">
        <v>2827</v>
      </c>
      <c r="E1716" s="22" t="s">
        <v>1145</v>
      </c>
      <c r="F1716" s="22" t="s">
        <v>532</v>
      </c>
      <c r="G1716" s="23">
        <v>650000</v>
      </c>
      <c r="H1716" s="23">
        <v>0</v>
      </c>
      <c r="I1716" s="23">
        <v>73133884</v>
      </c>
      <c r="J1716" s="23">
        <v>0</v>
      </c>
      <c r="K1716" s="22" t="s">
        <v>2791</v>
      </c>
      <c r="L1716" s="22" t="s">
        <v>2792</v>
      </c>
      <c r="M1716" s="22" t="s">
        <v>2793</v>
      </c>
      <c r="N1716" s="22"/>
      <c r="O1716" s="22"/>
      <c r="P1716" s="22" t="s">
        <v>529</v>
      </c>
      <c r="S1716" s="8" t="s">
        <v>3134</v>
      </c>
      <c r="T1716" s="8">
        <f t="shared" si="38"/>
        <v>8</v>
      </c>
      <c r="U1716">
        <v>642</v>
      </c>
      <c r="W1716" t="s">
        <v>369</v>
      </c>
    </row>
    <row r="1717" spans="1:23" hidden="1" x14ac:dyDescent="0.25">
      <c r="A1717" s="21">
        <v>45512</v>
      </c>
      <c r="B1717" s="21">
        <v>45512</v>
      </c>
      <c r="C1717" s="22" t="s">
        <v>2865</v>
      </c>
      <c r="D1717" s="22" t="s">
        <v>2866</v>
      </c>
      <c r="E1717" s="22" t="s">
        <v>1145</v>
      </c>
      <c r="F1717" s="22" t="s">
        <v>549</v>
      </c>
      <c r="G1717" s="23">
        <v>734000</v>
      </c>
      <c r="H1717" s="23">
        <v>0</v>
      </c>
      <c r="I1717" s="23">
        <v>73867884</v>
      </c>
      <c r="J1717" s="23">
        <v>0</v>
      </c>
      <c r="K1717" s="22" t="s">
        <v>2867</v>
      </c>
      <c r="L1717" s="22" t="s">
        <v>2868</v>
      </c>
      <c r="M1717" s="22" t="s">
        <v>1932</v>
      </c>
      <c r="N1717" s="22"/>
      <c r="O1717" s="22"/>
      <c r="P1717" s="22" t="s">
        <v>1018</v>
      </c>
      <c r="S1717" s="32" t="s">
        <v>3141</v>
      </c>
      <c r="T1717" s="8">
        <f t="shared" si="38"/>
        <v>8</v>
      </c>
      <c r="U1717">
        <v>642</v>
      </c>
      <c r="W1717" t="s">
        <v>369</v>
      </c>
    </row>
    <row r="1718" spans="1:23" hidden="1" x14ac:dyDescent="0.25">
      <c r="A1718" s="21">
        <v>45512</v>
      </c>
      <c r="B1718" s="21">
        <v>45512</v>
      </c>
      <c r="C1718" s="22" t="s">
        <v>2869</v>
      </c>
      <c r="D1718" s="22" t="s">
        <v>2870</v>
      </c>
      <c r="E1718" s="22" t="s">
        <v>1145</v>
      </c>
      <c r="F1718" s="22" t="s">
        <v>532</v>
      </c>
      <c r="G1718" s="23">
        <v>300000</v>
      </c>
      <c r="H1718" s="23">
        <v>0</v>
      </c>
      <c r="I1718" s="23">
        <v>74167884</v>
      </c>
      <c r="J1718" s="23">
        <v>0</v>
      </c>
      <c r="K1718" s="22" t="s">
        <v>704</v>
      </c>
      <c r="L1718" s="22" t="s">
        <v>705</v>
      </c>
      <c r="M1718" s="22" t="s">
        <v>1216</v>
      </c>
      <c r="N1718" s="22"/>
      <c r="O1718" s="22"/>
      <c r="P1718" s="22" t="s">
        <v>815</v>
      </c>
      <c r="S1718" s="32" t="s">
        <v>3126</v>
      </c>
      <c r="T1718" s="8">
        <f t="shared" si="38"/>
        <v>8</v>
      </c>
      <c r="U1718">
        <v>642</v>
      </c>
      <c r="W1718" t="s">
        <v>369</v>
      </c>
    </row>
    <row r="1719" spans="1:23" hidden="1" x14ac:dyDescent="0.25">
      <c r="A1719" s="21">
        <v>45512</v>
      </c>
      <c r="B1719" s="21">
        <v>45512</v>
      </c>
      <c r="C1719" s="22" t="s">
        <v>2871</v>
      </c>
      <c r="D1719" s="22" t="s">
        <v>2872</v>
      </c>
      <c r="E1719" s="22" t="s">
        <v>1145</v>
      </c>
      <c r="F1719" s="22" t="s">
        <v>532</v>
      </c>
      <c r="G1719" s="23">
        <v>300000</v>
      </c>
      <c r="H1719" s="23">
        <v>0</v>
      </c>
      <c r="I1719" s="23">
        <v>74467884</v>
      </c>
      <c r="J1719" s="23">
        <v>0</v>
      </c>
      <c r="K1719" s="22" t="s">
        <v>2525</v>
      </c>
      <c r="L1719" s="22" t="s">
        <v>2526</v>
      </c>
      <c r="M1719" s="22" t="s">
        <v>814</v>
      </c>
      <c r="N1719" s="22" t="s">
        <v>890</v>
      </c>
      <c r="O1719" s="22" t="s">
        <v>890</v>
      </c>
      <c r="P1719" s="22" t="s">
        <v>815</v>
      </c>
      <c r="S1719" s="32" t="s">
        <v>3121</v>
      </c>
      <c r="T1719" s="8">
        <f t="shared" si="38"/>
        <v>8</v>
      </c>
      <c r="U1719">
        <v>642</v>
      </c>
      <c r="W1719" t="s">
        <v>369</v>
      </c>
    </row>
    <row r="1720" spans="1:23" hidden="1" x14ac:dyDescent="0.25">
      <c r="A1720" s="21">
        <v>45512</v>
      </c>
      <c r="B1720" s="21">
        <v>45512</v>
      </c>
      <c r="C1720" s="22" t="s">
        <v>2873</v>
      </c>
      <c r="D1720" s="22" t="s">
        <v>2874</v>
      </c>
      <c r="E1720" s="22" t="s">
        <v>1145</v>
      </c>
      <c r="F1720" s="22" t="s">
        <v>532</v>
      </c>
      <c r="G1720" s="23">
        <v>300000</v>
      </c>
      <c r="H1720" s="23">
        <v>0</v>
      </c>
      <c r="I1720" s="23">
        <v>74767884</v>
      </c>
      <c r="J1720" s="23">
        <v>0</v>
      </c>
      <c r="K1720" s="22" t="s">
        <v>884</v>
      </c>
      <c r="L1720" s="22" t="s">
        <v>885</v>
      </c>
      <c r="M1720" s="22" t="s">
        <v>2316</v>
      </c>
      <c r="N1720" s="22"/>
      <c r="O1720" s="22"/>
      <c r="P1720" s="22" t="s">
        <v>1577</v>
      </c>
      <c r="S1720" s="32" t="s">
        <v>3140</v>
      </c>
      <c r="T1720" s="8">
        <f t="shared" si="38"/>
        <v>8</v>
      </c>
      <c r="U1720">
        <v>642</v>
      </c>
      <c r="W1720" t="s">
        <v>369</v>
      </c>
    </row>
    <row r="1721" spans="1:23" hidden="1" x14ac:dyDescent="0.25">
      <c r="A1721" s="21">
        <v>45512</v>
      </c>
      <c r="B1721" s="21">
        <v>45512</v>
      </c>
      <c r="C1721" s="22" t="s">
        <v>2873</v>
      </c>
      <c r="D1721" s="22" t="s">
        <v>2875</v>
      </c>
      <c r="E1721" s="22" t="s">
        <v>1145</v>
      </c>
      <c r="F1721" s="22" t="s">
        <v>532</v>
      </c>
      <c r="G1721" s="23">
        <v>500000</v>
      </c>
      <c r="H1721" s="23">
        <v>0</v>
      </c>
      <c r="I1721" s="23">
        <v>75267884</v>
      </c>
      <c r="J1721" s="23">
        <v>0</v>
      </c>
      <c r="K1721" s="22" t="s">
        <v>758</v>
      </c>
      <c r="L1721" s="22" t="s">
        <v>759</v>
      </c>
      <c r="M1721" s="22" t="s">
        <v>1266</v>
      </c>
      <c r="N1721" s="22"/>
      <c r="O1721" s="22"/>
      <c r="P1721" s="22" t="s">
        <v>1018</v>
      </c>
      <c r="S1721" s="32" t="s">
        <v>3140</v>
      </c>
      <c r="T1721" s="8">
        <f t="shared" si="38"/>
        <v>8</v>
      </c>
      <c r="U1721">
        <v>642</v>
      </c>
      <c r="W1721" t="s">
        <v>369</v>
      </c>
    </row>
    <row r="1722" spans="1:23" hidden="1" x14ac:dyDescent="0.25">
      <c r="A1722" s="21">
        <v>45512</v>
      </c>
      <c r="B1722" s="21">
        <v>45512</v>
      </c>
      <c r="C1722" s="22" t="s">
        <v>2876</v>
      </c>
      <c r="D1722" s="22" t="s">
        <v>2877</v>
      </c>
      <c r="E1722" s="22" t="s">
        <v>1145</v>
      </c>
      <c r="F1722" s="22" t="s">
        <v>532</v>
      </c>
      <c r="G1722" s="23">
        <v>8960000</v>
      </c>
      <c r="H1722" s="23">
        <v>0</v>
      </c>
      <c r="I1722" s="23">
        <v>84227884</v>
      </c>
      <c r="J1722" s="23">
        <v>0</v>
      </c>
      <c r="K1722" s="22" t="s">
        <v>2862</v>
      </c>
      <c r="L1722" s="22" t="s">
        <v>2863</v>
      </c>
      <c r="M1722" s="22" t="s">
        <v>2793</v>
      </c>
      <c r="N1722" s="22"/>
      <c r="O1722" s="22"/>
      <c r="P1722" s="22" t="s">
        <v>529</v>
      </c>
      <c r="S1722" s="8" t="s">
        <v>3134</v>
      </c>
      <c r="T1722" s="8">
        <f t="shared" si="38"/>
        <v>8</v>
      </c>
      <c r="U1722">
        <v>642</v>
      </c>
      <c r="W1722" t="s">
        <v>369</v>
      </c>
    </row>
    <row r="1723" spans="1:23" hidden="1" x14ac:dyDescent="0.25">
      <c r="A1723" s="21">
        <v>45512</v>
      </c>
      <c r="B1723" s="21">
        <v>45512</v>
      </c>
      <c r="C1723" s="22" t="s">
        <v>2878</v>
      </c>
      <c r="D1723" s="22" t="s">
        <v>2879</v>
      </c>
      <c r="E1723" s="22" t="s">
        <v>1145</v>
      </c>
      <c r="F1723" s="22" t="s">
        <v>532</v>
      </c>
      <c r="G1723" s="23">
        <v>800000</v>
      </c>
      <c r="H1723" s="23">
        <v>0</v>
      </c>
      <c r="I1723" s="23">
        <v>85027884</v>
      </c>
      <c r="J1723" s="23">
        <v>0</v>
      </c>
      <c r="K1723" s="22" t="s">
        <v>1552</v>
      </c>
      <c r="L1723" s="22" t="s">
        <v>1553</v>
      </c>
      <c r="M1723" s="22" t="s">
        <v>2316</v>
      </c>
      <c r="N1723" s="22"/>
      <c r="O1723" s="22"/>
      <c r="P1723" s="22" t="s">
        <v>1577</v>
      </c>
      <c r="S1723" s="32" t="s">
        <v>3140</v>
      </c>
      <c r="T1723" s="8">
        <f t="shared" si="38"/>
        <v>8</v>
      </c>
      <c r="U1723">
        <v>642</v>
      </c>
      <c r="W1723" t="s">
        <v>369</v>
      </c>
    </row>
    <row r="1724" spans="1:23" hidden="1" x14ac:dyDescent="0.25">
      <c r="A1724" s="21">
        <v>45512</v>
      </c>
      <c r="B1724" s="21">
        <v>45512</v>
      </c>
      <c r="C1724" s="22" t="s">
        <v>2878</v>
      </c>
      <c r="D1724" s="22" t="s">
        <v>2880</v>
      </c>
      <c r="E1724" s="22" t="s">
        <v>1145</v>
      </c>
      <c r="F1724" s="22" t="s">
        <v>532</v>
      </c>
      <c r="G1724" s="23">
        <v>600000</v>
      </c>
      <c r="H1724" s="23">
        <v>0</v>
      </c>
      <c r="I1724" s="23">
        <v>85627884</v>
      </c>
      <c r="J1724" s="23">
        <v>0</v>
      </c>
      <c r="K1724" s="22" t="s">
        <v>884</v>
      </c>
      <c r="L1724" s="22" t="s">
        <v>885</v>
      </c>
      <c r="M1724" s="22" t="s">
        <v>2316</v>
      </c>
      <c r="N1724" s="22"/>
      <c r="O1724" s="22"/>
      <c r="P1724" s="22" t="s">
        <v>1577</v>
      </c>
      <c r="S1724" s="32" t="s">
        <v>3140</v>
      </c>
      <c r="T1724" s="8">
        <f t="shared" si="38"/>
        <v>8</v>
      </c>
      <c r="U1724">
        <v>642</v>
      </c>
      <c r="W1724" t="s">
        <v>369</v>
      </c>
    </row>
    <row r="1725" spans="1:23" hidden="1" x14ac:dyDescent="0.25">
      <c r="A1725" s="21">
        <v>45512</v>
      </c>
      <c r="B1725" s="21">
        <v>45512</v>
      </c>
      <c r="C1725" s="22" t="s">
        <v>2881</v>
      </c>
      <c r="D1725" s="22" t="s">
        <v>2827</v>
      </c>
      <c r="E1725" s="22" t="s">
        <v>1145</v>
      </c>
      <c r="F1725" s="22" t="s">
        <v>532</v>
      </c>
      <c r="G1725" s="23">
        <v>650000</v>
      </c>
      <c r="H1725" s="23">
        <v>0</v>
      </c>
      <c r="I1725" s="23">
        <v>86277884</v>
      </c>
      <c r="J1725" s="23">
        <v>0</v>
      </c>
      <c r="K1725" s="22" t="s">
        <v>2791</v>
      </c>
      <c r="L1725" s="22" t="s">
        <v>2792</v>
      </c>
      <c r="M1725" s="22" t="s">
        <v>2793</v>
      </c>
      <c r="N1725" s="22"/>
      <c r="O1725" s="22"/>
      <c r="P1725" s="22" t="s">
        <v>529</v>
      </c>
      <c r="S1725" s="8" t="s">
        <v>3134</v>
      </c>
      <c r="T1725" s="8">
        <f t="shared" si="38"/>
        <v>8</v>
      </c>
      <c r="U1725">
        <v>642</v>
      </c>
      <c r="W1725" t="s">
        <v>369</v>
      </c>
    </row>
    <row r="1726" spans="1:23" hidden="1" x14ac:dyDescent="0.25">
      <c r="A1726" s="21">
        <v>45513</v>
      </c>
      <c r="B1726" s="21">
        <v>45513</v>
      </c>
      <c r="C1726" s="22" t="s">
        <v>2882</v>
      </c>
      <c r="D1726" s="22" t="s">
        <v>2883</v>
      </c>
      <c r="E1726" s="22" t="s">
        <v>1145</v>
      </c>
      <c r="F1726" s="22" t="s">
        <v>549</v>
      </c>
      <c r="G1726" s="23">
        <v>909091</v>
      </c>
      <c r="H1726" s="23">
        <v>0</v>
      </c>
      <c r="I1726" s="23">
        <v>87186975</v>
      </c>
      <c r="J1726" s="23">
        <v>0</v>
      </c>
      <c r="K1726" s="22" t="s">
        <v>2567</v>
      </c>
      <c r="L1726" s="22" t="s">
        <v>2568</v>
      </c>
      <c r="M1726" s="22" t="s">
        <v>1243</v>
      </c>
      <c r="N1726" s="22"/>
      <c r="O1726" s="22"/>
      <c r="P1726" s="22" t="s">
        <v>529</v>
      </c>
      <c r="S1726" s="32" t="s">
        <v>3142</v>
      </c>
      <c r="T1726" s="8">
        <f t="shared" si="38"/>
        <v>8</v>
      </c>
      <c r="U1726">
        <v>642</v>
      </c>
      <c r="W1726" t="s">
        <v>369</v>
      </c>
    </row>
    <row r="1727" spans="1:23" hidden="1" x14ac:dyDescent="0.25">
      <c r="A1727" s="21">
        <v>45514</v>
      </c>
      <c r="B1727" s="21">
        <v>45514</v>
      </c>
      <c r="C1727" s="22" t="s">
        <v>2884</v>
      </c>
      <c r="D1727" s="22" t="s">
        <v>2885</v>
      </c>
      <c r="E1727" s="22" t="s">
        <v>1145</v>
      </c>
      <c r="F1727" s="22" t="s">
        <v>1183</v>
      </c>
      <c r="G1727" s="23">
        <v>234000</v>
      </c>
      <c r="H1727" s="23">
        <v>0</v>
      </c>
      <c r="I1727" s="23">
        <v>87420975</v>
      </c>
      <c r="J1727" s="23">
        <v>0</v>
      </c>
      <c r="K1727" s="22" t="s">
        <v>1184</v>
      </c>
      <c r="L1727" s="22" t="s">
        <v>1185</v>
      </c>
      <c r="M1727" s="22" t="s">
        <v>1159</v>
      </c>
      <c r="N1727" s="22"/>
      <c r="O1727" s="22"/>
      <c r="P1727" s="22"/>
      <c r="S1727" s="32" t="s">
        <v>3126</v>
      </c>
      <c r="T1727" s="8">
        <f t="shared" si="38"/>
        <v>8</v>
      </c>
      <c r="U1727">
        <v>642</v>
      </c>
      <c r="W1727" t="s">
        <v>369</v>
      </c>
    </row>
    <row r="1728" spans="1:23" hidden="1" x14ac:dyDescent="0.25">
      <c r="A1728" s="21">
        <v>45514</v>
      </c>
      <c r="B1728" s="21">
        <v>45514</v>
      </c>
      <c r="C1728" s="22" t="s">
        <v>2884</v>
      </c>
      <c r="D1728" s="22" t="s">
        <v>2885</v>
      </c>
      <c r="E1728" s="22" t="s">
        <v>1145</v>
      </c>
      <c r="F1728" s="22" t="s">
        <v>1183</v>
      </c>
      <c r="G1728" s="23">
        <v>23400</v>
      </c>
      <c r="H1728" s="23">
        <v>0</v>
      </c>
      <c r="I1728" s="23">
        <v>87444375</v>
      </c>
      <c r="J1728" s="23">
        <v>0</v>
      </c>
      <c r="K1728" s="22" t="s">
        <v>1184</v>
      </c>
      <c r="L1728" s="22" t="s">
        <v>1185</v>
      </c>
      <c r="M1728" s="22" t="s">
        <v>1159</v>
      </c>
      <c r="N1728" s="22"/>
      <c r="O1728" s="22"/>
      <c r="P1728" s="22"/>
      <c r="S1728" s="32" t="s">
        <v>3126</v>
      </c>
      <c r="T1728" s="8">
        <f t="shared" si="38"/>
        <v>8</v>
      </c>
      <c r="U1728">
        <v>642</v>
      </c>
      <c r="W1728" t="s">
        <v>369</v>
      </c>
    </row>
    <row r="1729" spans="1:23" s="56" customFormat="1" hidden="1" x14ac:dyDescent="0.25">
      <c r="A1729" s="53">
        <v>45516</v>
      </c>
      <c r="B1729" s="53">
        <v>45516</v>
      </c>
      <c r="C1729" s="54" t="s">
        <v>2886</v>
      </c>
      <c r="D1729" s="54" t="s">
        <v>2887</v>
      </c>
      <c r="E1729" s="54" t="s">
        <v>1145</v>
      </c>
      <c r="F1729" s="54" t="s">
        <v>549</v>
      </c>
      <c r="G1729" s="55">
        <v>135970013</v>
      </c>
      <c r="H1729" s="55">
        <v>0</v>
      </c>
      <c r="I1729" s="55">
        <v>223414388</v>
      </c>
      <c r="J1729" s="55">
        <v>0</v>
      </c>
      <c r="K1729" s="54" t="s">
        <v>2888</v>
      </c>
      <c r="L1729" s="54" t="s">
        <v>2889</v>
      </c>
      <c r="M1729" s="54" t="s">
        <v>638</v>
      </c>
      <c r="N1729" s="54"/>
      <c r="O1729" s="54"/>
      <c r="P1729" s="54" t="s">
        <v>809</v>
      </c>
      <c r="S1729" s="54" t="s">
        <v>3126</v>
      </c>
      <c r="T1729" s="56">
        <f t="shared" si="38"/>
        <v>8</v>
      </c>
      <c r="U1729" s="56">
        <v>642</v>
      </c>
      <c r="W1729" t="s">
        <v>369</v>
      </c>
    </row>
    <row r="1730" spans="1:23" hidden="1" x14ac:dyDescent="0.25">
      <c r="A1730" s="21">
        <v>45516</v>
      </c>
      <c r="B1730" s="21">
        <v>45516</v>
      </c>
      <c r="C1730" s="22" t="s">
        <v>2890</v>
      </c>
      <c r="D1730" s="22" t="s">
        <v>2891</v>
      </c>
      <c r="E1730" s="22" t="s">
        <v>1145</v>
      </c>
      <c r="F1730" s="22" t="s">
        <v>549</v>
      </c>
      <c r="G1730" s="23">
        <v>439815</v>
      </c>
      <c r="H1730" s="23">
        <v>0</v>
      </c>
      <c r="I1730" s="23">
        <v>223854203</v>
      </c>
      <c r="J1730" s="23">
        <v>0</v>
      </c>
      <c r="K1730" s="22" t="s">
        <v>2012</v>
      </c>
      <c r="L1730" s="22" t="s">
        <v>2013</v>
      </c>
      <c r="M1730" s="22" t="s">
        <v>1235</v>
      </c>
      <c r="N1730" s="22"/>
      <c r="O1730" s="22"/>
      <c r="P1730" s="22" t="s">
        <v>558</v>
      </c>
      <c r="S1730" s="32" t="s">
        <v>3126</v>
      </c>
      <c r="T1730" s="8">
        <f t="shared" si="38"/>
        <v>8</v>
      </c>
      <c r="U1730">
        <v>642</v>
      </c>
      <c r="W1730" t="s">
        <v>369</v>
      </c>
    </row>
    <row r="1731" spans="1:23" hidden="1" x14ac:dyDescent="0.25">
      <c r="A1731" s="21">
        <v>45516</v>
      </c>
      <c r="B1731" s="21">
        <v>45516</v>
      </c>
      <c r="C1731" s="22" t="s">
        <v>2892</v>
      </c>
      <c r="D1731" s="22" t="s">
        <v>2893</v>
      </c>
      <c r="E1731" s="22" t="s">
        <v>1145</v>
      </c>
      <c r="F1731" s="22" t="s">
        <v>635</v>
      </c>
      <c r="G1731" s="23">
        <v>623600</v>
      </c>
      <c r="H1731" s="23">
        <v>0</v>
      </c>
      <c r="I1731" s="23">
        <v>224477803</v>
      </c>
      <c r="J1731" s="23">
        <v>0</v>
      </c>
      <c r="K1731" s="22"/>
      <c r="L1731" s="22"/>
      <c r="M1731" s="22" t="s">
        <v>1216</v>
      </c>
      <c r="N1731" s="22"/>
      <c r="O1731" s="22"/>
      <c r="P1731" s="22" t="s">
        <v>1577</v>
      </c>
      <c r="S1731" s="32" t="s">
        <v>3126</v>
      </c>
      <c r="T1731" s="8">
        <f t="shared" si="38"/>
        <v>8</v>
      </c>
      <c r="U1731">
        <v>642</v>
      </c>
      <c r="W1731" t="s">
        <v>369</v>
      </c>
    </row>
    <row r="1732" spans="1:23" hidden="1" x14ac:dyDescent="0.25">
      <c r="A1732" s="21">
        <v>45516</v>
      </c>
      <c r="B1732" s="21">
        <v>45516</v>
      </c>
      <c r="C1732" s="22" t="s">
        <v>2892</v>
      </c>
      <c r="D1732" s="22" t="s">
        <v>2893</v>
      </c>
      <c r="E1732" s="22" t="s">
        <v>1145</v>
      </c>
      <c r="F1732" s="22" t="s">
        <v>635</v>
      </c>
      <c r="G1732" s="23">
        <v>2182000</v>
      </c>
      <c r="H1732" s="23">
        <v>0</v>
      </c>
      <c r="I1732" s="23">
        <v>226659803</v>
      </c>
      <c r="J1732" s="23">
        <v>0</v>
      </c>
      <c r="K1732" s="22"/>
      <c r="L1732" s="22"/>
      <c r="M1732" s="22" t="s">
        <v>1216</v>
      </c>
      <c r="N1732" s="22"/>
      <c r="O1732" s="22"/>
      <c r="P1732" s="22" t="s">
        <v>1577</v>
      </c>
      <c r="S1732" s="32" t="s">
        <v>3126</v>
      </c>
      <c r="T1732" s="8">
        <f t="shared" si="38"/>
        <v>8</v>
      </c>
      <c r="U1732">
        <v>642</v>
      </c>
      <c r="W1732" t="s">
        <v>369</v>
      </c>
    </row>
    <row r="1733" spans="1:23" hidden="1" x14ac:dyDescent="0.25">
      <c r="A1733" s="21">
        <v>45516</v>
      </c>
      <c r="B1733" s="21">
        <v>45516</v>
      </c>
      <c r="C1733" s="22" t="s">
        <v>2894</v>
      </c>
      <c r="D1733" s="22" t="s">
        <v>2895</v>
      </c>
      <c r="E1733" s="22" t="s">
        <v>1145</v>
      </c>
      <c r="F1733" s="22" t="s">
        <v>635</v>
      </c>
      <c r="G1733" s="23">
        <v>5000000</v>
      </c>
      <c r="H1733" s="23">
        <v>0</v>
      </c>
      <c r="I1733" s="23">
        <v>231659803</v>
      </c>
      <c r="J1733" s="23">
        <v>0</v>
      </c>
      <c r="K1733" s="22"/>
      <c r="L1733" s="22"/>
      <c r="M1733" s="22" t="s">
        <v>814</v>
      </c>
      <c r="N1733" s="22"/>
      <c r="O1733" s="22"/>
      <c r="P1733" s="22" t="s">
        <v>849</v>
      </c>
      <c r="S1733" s="32" t="s">
        <v>3121</v>
      </c>
      <c r="T1733" s="8">
        <f t="shared" ref="T1733:T1796" si="39">+MONTH(A1733)</f>
        <v>8</v>
      </c>
      <c r="U1733">
        <v>642</v>
      </c>
      <c r="W1733" t="s">
        <v>369</v>
      </c>
    </row>
    <row r="1734" spans="1:23" hidden="1" x14ac:dyDescent="0.25">
      <c r="A1734" s="21">
        <v>45516</v>
      </c>
      <c r="B1734" s="21">
        <v>45516</v>
      </c>
      <c r="C1734" s="22" t="s">
        <v>2896</v>
      </c>
      <c r="D1734" s="22" t="s">
        <v>2897</v>
      </c>
      <c r="E1734" s="22" t="s">
        <v>1145</v>
      </c>
      <c r="F1734" s="22" t="s">
        <v>532</v>
      </c>
      <c r="G1734" s="23">
        <v>2819000</v>
      </c>
      <c r="H1734" s="23">
        <v>0</v>
      </c>
      <c r="I1734" s="23">
        <v>234478803</v>
      </c>
      <c r="J1734" s="23">
        <v>0</v>
      </c>
      <c r="K1734" s="22"/>
      <c r="L1734" s="22"/>
      <c r="M1734" s="22" t="s">
        <v>1269</v>
      </c>
      <c r="N1734" s="22"/>
      <c r="O1734" s="22"/>
      <c r="P1734" s="22" t="s">
        <v>695</v>
      </c>
      <c r="S1734" s="32" t="s">
        <v>3140</v>
      </c>
      <c r="T1734" s="8">
        <f t="shared" si="39"/>
        <v>8</v>
      </c>
      <c r="U1734">
        <v>642</v>
      </c>
      <c r="W1734" t="s">
        <v>369</v>
      </c>
    </row>
    <row r="1735" spans="1:23" hidden="1" x14ac:dyDescent="0.25">
      <c r="A1735" s="21">
        <v>45516</v>
      </c>
      <c r="B1735" s="21">
        <v>45516</v>
      </c>
      <c r="C1735" s="22" t="s">
        <v>2898</v>
      </c>
      <c r="D1735" s="22" t="s">
        <v>2899</v>
      </c>
      <c r="E1735" s="22" t="s">
        <v>1145</v>
      </c>
      <c r="F1735" s="22" t="s">
        <v>1189</v>
      </c>
      <c r="G1735" s="23">
        <v>20000</v>
      </c>
      <c r="H1735" s="23">
        <v>0</v>
      </c>
      <c r="I1735" s="23">
        <v>234498803</v>
      </c>
      <c r="J1735" s="23">
        <v>0</v>
      </c>
      <c r="K1735" s="22" t="s">
        <v>1190</v>
      </c>
      <c r="L1735" s="22" t="s">
        <v>1191</v>
      </c>
      <c r="M1735" s="22" t="s">
        <v>1186</v>
      </c>
      <c r="N1735" s="22"/>
      <c r="O1735" s="22"/>
      <c r="P1735" s="22"/>
      <c r="S1735" s="32" t="s">
        <v>3126</v>
      </c>
      <c r="T1735" s="8">
        <f t="shared" si="39"/>
        <v>8</v>
      </c>
      <c r="U1735">
        <v>642</v>
      </c>
      <c r="W1735" t="s">
        <v>369</v>
      </c>
    </row>
    <row r="1736" spans="1:23" hidden="1" x14ac:dyDescent="0.25">
      <c r="A1736" s="21">
        <v>45516</v>
      </c>
      <c r="B1736" s="21">
        <v>45516</v>
      </c>
      <c r="C1736" s="22" t="s">
        <v>2898</v>
      </c>
      <c r="D1736" s="22" t="s">
        <v>2899</v>
      </c>
      <c r="E1736" s="22" t="s">
        <v>1145</v>
      </c>
      <c r="F1736" s="22" t="s">
        <v>1189</v>
      </c>
      <c r="G1736" s="23">
        <v>2000</v>
      </c>
      <c r="H1736" s="23">
        <v>0</v>
      </c>
      <c r="I1736" s="23">
        <v>234500803</v>
      </c>
      <c r="J1736" s="23">
        <v>0</v>
      </c>
      <c r="K1736" s="22" t="s">
        <v>1190</v>
      </c>
      <c r="L1736" s="22" t="s">
        <v>1191</v>
      </c>
      <c r="M1736" s="22" t="s">
        <v>1186</v>
      </c>
      <c r="N1736" s="22"/>
      <c r="O1736" s="22"/>
      <c r="P1736" s="22"/>
      <c r="S1736" s="32" t="s">
        <v>3126</v>
      </c>
      <c r="T1736" s="8">
        <f t="shared" si="39"/>
        <v>8</v>
      </c>
      <c r="U1736">
        <v>642</v>
      </c>
      <c r="W1736" t="s">
        <v>369</v>
      </c>
    </row>
    <row r="1737" spans="1:23" hidden="1" x14ac:dyDescent="0.25">
      <c r="A1737" s="21">
        <v>45516</v>
      </c>
      <c r="B1737" s="21">
        <v>45516</v>
      </c>
      <c r="C1737" s="22" t="s">
        <v>2900</v>
      </c>
      <c r="D1737" s="22" t="s">
        <v>2899</v>
      </c>
      <c r="E1737" s="22" t="s">
        <v>1145</v>
      </c>
      <c r="F1737" s="22" t="s">
        <v>1189</v>
      </c>
      <c r="G1737" s="23">
        <v>20000</v>
      </c>
      <c r="H1737" s="23">
        <v>0</v>
      </c>
      <c r="I1737" s="23">
        <v>234520803</v>
      </c>
      <c r="J1737" s="23">
        <v>0</v>
      </c>
      <c r="K1737" s="22" t="s">
        <v>1190</v>
      </c>
      <c r="L1737" s="22" t="s">
        <v>1191</v>
      </c>
      <c r="M1737" s="22" t="s">
        <v>1186</v>
      </c>
      <c r="N1737" s="22"/>
      <c r="O1737" s="22"/>
      <c r="P1737" s="22"/>
      <c r="S1737" s="32" t="s">
        <v>3126</v>
      </c>
      <c r="T1737" s="8">
        <f t="shared" si="39"/>
        <v>8</v>
      </c>
      <c r="U1737">
        <v>642</v>
      </c>
      <c r="W1737" t="s">
        <v>369</v>
      </c>
    </row>
    <row r="1738" spans="1:23" hidden="1" x14ac:dyDescent="0.25">
      <c r="A1738" s="21">
        <v>45516</v>
      </c>
      <c r="B1738" s="21">
        <v>45516</v>
      </c>
      <c r="C1738" s="22" t="s">
        <v>2900</v>
      </c>
      <c r="D1738" s="22" t="s">
        <v>2899</v>
      </c>
      <c r="E1738" s="22" t="s">
        <v>1145</v>
      </c>
      <c r="F1738" s="22" t="s">
        <v>1189</v>
      </c>
      <c r="G1738" s="23">
        <v>2000</v>
      </c>
      <c r="H1738" s="23">
        <v>0</v>
      </c>
      <c r="I1738" s="23">
        <v>234522803</v>
      </c>
      <c r="J1738" s="23">
        <v>0</v>
      </c>
      <c r="K1738" s="22" t="s">
        <v>1190</v>
      </c>
      <c r="L1738" s="22" t="s">
        <v>1191</v>
      </c>
      <c r="M1738" s="22" t="s">
        <v>1186</v>
      </c>
      <c r="N1738" s="22"/>
      <c r="O1738" s="22"/>
      <c r="P1738" s="22"/>
      <c r="S1738" s="32" t="s">
        <v>3126</v>
      </c>
      <c r="T1738" s="8">
        <f t="shared" si="39"/>
        <v>8</v>
      </c>
      <c r="U1738">
        <v>642</v>
      </c>
      <c r="W1738" t="s">
        <v>369</v>
      </c>
    </row>
    <row r="1739" spans="1:23" hidden="1" x14ac:dyDescent="0.25">
      <c r="A1739" s="21">
        <v>45517</v>
      </c>
      <c r="B1739" s="21">
        <v>45517</v>
      </c>
      <c r="C1739" s="22" t="s">
        <v>2901</v>
      </c>
      <c r="D1739" s="22" t="s">
        <v>2902</v>
      </c>
      <c r="E1739" s="22" t="s">
        <v>1145</v>
      </c>
      <c r="F1739" s="22" t="s">
        <v>549</v>
      </c>
      <c r="G1739" s="23">
        <v>1147700</v>
      </c>
      <c r="H1739" s="23">
        <v>0</v>
      </c>
      <c r="I1739" s="23">
        <v>235670503</v>
      </c>
      <c r="J1739" s="23">
        <v>0</v>
      </c>
      <c r="K1739" s="22" t="s">
        <v>2903</v>
      </c>
      <c r="L1739" s="22" t="s">
        <v>2904</v>
      </c>
      <c r="M1739" s="22" t="s">
        <v>1216</v>
      </c>
      <c r="N1739" s="22"/>
      <c r="O1739" s="22"/>
      <c r="P1739" s="22" t="s">
        <v>529</v>
      </c>
      <c r="S1739" s="32" t="s">
        <v>3126</v>
      </c>
      <c r="T1739" s="8">
        <f t="shared" si="39"/>
        <v>8</v>
      </c>
      <c r="U1739">
        <v>642</v>
      </c>
      <c r="W1739" t="s">
        <v>369</v>
      </c>
    </row>
    <row r="1740" spans="1:23" hidden="1" x14ac:dyDescent="0.25">
      <c r="A1740" s="21">
        <v>45517</v>
      </c>
      <c r="B1740" s="21">
        <v>45517</v>
      </c>
      <c r="C1740" s="22" t="s">
        <v>2767</v>
      </c>
      <c r="D1740" s="22" t="s">
        <v>2905</v>
      </c>
      <c r="E1740" s="22" t="s">
        <v>1145</v>
      </c>
      <c r="F1740" s="22" t="s">
        <v>549</v>
      </c>
      <c r="G1740" s="23">
        <v>909091</v>
      </c>
      <c r="H1740" s="23">
        <v>0</v>
      </c>
      <c r="I1740" s="23">
        <v>236579594</v>
      </c>
      <c r="J1740" s="23">
        <v>0</v>
      </c>
      <c r="K1740" s="22" t="s">
        <v>2567</v>
      </c>
      <c r="L1740" s="22" t="s">
        <v>2568</v>
      </c>
      <c r="M1740" s="22" t="s">
        <v>1243</v>
      </c>
      <c r="N1740" s="22"/>
      <c r="O1740" s="22"/>
      <c r="P1740" s="22" t="s">
        <v>529</v>
      </c>
      <c r="S1740" s="32" t="s">
        <v>3142</v>
      </c>
      <c r="T1740" s="8">
        <f t="shared" si="39"/>
        <v>8</v>
      </c>
      <c r="U1740">
        <v>642</v>
      </c>
      <c r="W1740" t="s">
        <v>369</v>
      </c>
    </row>
    <row r="1741" spans="1:23" hidden="1" x14ac:dyDescent="0.25">
      <c r="A1741" s="21">
        <v>45517</v>
      </c>
      <c r="B1741" s="21">
        <v>45517</v>
      </c>
      <c r="C1741" s="22" t="s">
        <v>2906</v>
      </c>
      <c r="D1741" s="22" t="s">
        <v>2907</v>
      </c>
      <c r="E1741" s="22" t="s">
        <v>1145</v>
      </c>
      <c r="F1741" s="22" t="s">
        <v>1183</v>
      </c>
      <c r="G1741" s="23">
        <v>69000</v>
      </c>
      <c r="H1741" s="23">
        <v>0</v>
      </c>
      <c r="I1741" s="23">
        <v>236648594</v>
      </c>
      <c r="J1741" s="23">
        <v>0</v>
      </c>
      <c r="K1741" s="22" t="s">
        <v>1184</v>
      </c>
      <c r="L1741" s="22" t="s">
        <v>1185</v>
      </c>
      <c r="M1741" s="22" t="s">
        <v>1159</v>
      </c>
      <c r="N1741" s="22"/>
      <c r="O1741" s="22"/>
      <c r="P1741" s="22"/>
      <c r="S1741" s="32" t="s">
        <v>3126</v>
      </c>
      <c r="T1741" s="8">
        <f t="shared" si="39"/>
        <v>8</v>
      </c>
      <c r="U1741">
        <v>642</v>
      </c>
      <c r="W1741" t="s">
        <v>369</v>
      </c>
    </row>
    <row r="1742" spans="1:23" hidden="1" x14ac:dyDescent="0.25">
      <c r="A1742" s="21">
        <v>45517</v>
      </c>
      <c r="B1742" s="21">
        <v>45517</v>
      </c>
      <c r="C1742" s="22" t="s">
        <v>2906</v>
      </c>
      <c r="D1742" s="22" t="s">
        <v>2907</v>
      </c>
      <c r="E1742" s="22" t="s">
        <v>1145</v>
      </c>
      <c r="F1742" s="22" t="s">
        <v>1183</v>
      </c>
      <c r="G1742" s="23">
        <v>6900</v>
      </c>
      <c r="H1742" s="23">
        <v>0</v>
      </c>
      <c r="I1742" s="23">
        <v>236655494</v>
      </c>
      <c r="J1742" s="23">
        <v>0</v>
      </c>
      <c r="K1742" s="22" t="s">
        <v>1184</v>
      </c>
      <c r="L1742" s="22" t="s">
        <v>1185</v>
      </c>
      <c r="M1742" s="22" t="s">
        <v>1159</v>
      </c>
      <c r="N1742" s="22"/>
      <c r="O1742" s="22"/>
      <c r="P1742" s="22"/>
      <c r="S1742" s="32" t="s">
        <v>3126</v>
      </c>
      <c r="T1742" s="8">
        <f t="shared" si="39"/>
        <v>8</v>
      </c>
      <c r="U1742">
        <v>642</v>
      </c>
      <c r="W1742" t="s">
        <v>369</v>
      </c>
    </row>
    <row r="1743" spans="1:23" hidden="1" x14ac:dyDescent="0.25">
      <c r="A1743" s="21">
        <v>45517</v>
      </c>
      <c r="B1743" s="21">
        <v>45517</v>
      </c>
      <c r="C1743" s="22" t="s">
        <v>2908</v>
      </c>
      <c r="D1743" s="22" t="s">
        <v>2909</v>
      </c>
      <c r="E1743" s="22" t="s">
        <v>1145</v>
      </c>
      <c r="F1743" s="22" t="s">
        <v>1183</v>
      </c>
      <c r="G1743" s="23">
        <v>35067</v>
      </c>
      <c r="H1743" s="23">
        <v>0</v>
      </c>
      <c r="I1743" s="23">
        <v>236690561</v>
      </c>
      <c r="J1743" s="23">
        <v>0</v>
      </c>
      <c r="K1743" s="22" t="s">
        <v>1184</v>
      </c>
      <c r="L1743" s="22" t="s">
        <v>1185</v>
      </c>
      <c r="M1743" s="22" t="s">
        <v>1159</v>
      </c>
      <c r="N1743" s="22"/>
      <c r="O1743" s="22"/>
      <c r="P1743" s="22"/>
      <c r="S1743" s="32" t="s">
        <v>3126</v>
      </c>
      <c r="T1743" s="8">
        <f t="shared" si="39"/>
        <v>8</v>
      </c>
      <c r="U1743">
        <v>642</v>
      </c>
      <c r="W1743" t="s">
        <v>369</v>
      </c>
    </row>
    <row r="1744" spans="1:23" hidden="1" x14ac:dyDescent="0.25">
      <c r="A1744" s="21">
        <v>45518</v>
      </c>
      <c r="B1744" s="21">
        <v>45518</v>
      </c>
      <c r="C1744" s="22" t="s">
        <v>2910</v>
      </c>
      <c r="D1744" s="22" t="s">
        <v>2911</v>
      </c>
      <c r="E1744" s="22" t="s">
        <v>1145</v>
      </c>
      <c r="F1744" s="22" t="s">
        <v>748</v>
      </c>
      <c r="G1744" s="23">
        <v>1519000</v>
      </c>
      <c r="H1744" s="23">
        <v>0</v>
      </c>
      <c r="I1744" s="23">
        <v>238209561</v>
      </c>
      <c r="J1744" s="23">
        <v>0</v>
      </c>
      <c r="K1744" s="22" t="s">
        <v>2912</v>
      </c>
      <c r="L1744" s="22" t="s">
        <v>2913</v>
      </c>
      <c r="M1744" s="22" t="s">
        <v>1269</v>
      </c>
      <c r="N1744" s="22" t="s">
        <v>1795</v>
      </c>
      <c r="O1744" s="22" t="s">
        <v>1796</v>
      </c>
      <c r="P1744" s="22" t="s">
        <v>529</v>
      </c>
      <c r="S1744" s="32" t="s">
        <v>3141</v>
      </c>
      <c r="T1744" s="8">
        <f t="shared" si="39"/>
        <v>8</v>
      </c>
      <c r="U1744">
        <v>642</v>
      </c>
      <c r="W1744" t="s">
        <v>369</v>
      </c>
    </row>
    <row r="1745" spans="1:23" hidden="1" x14ac:dyDescent="0.25">
      <c r="A1745" s="21">
        <v>45518</v>
      </c>
      <c r="B1745" s="21">
        <v>45518</v>
      </c>
      <c r="C1745" s="22" t="s">
        <v>2914</v>
      </c>
      <c r="D1745" s="22" t="s">
        <v>2915</v>
      </c>
      <c r="E1745" s="22" t="s">
        <v>1145</v>
      </c>
      <c r="F1745" s="22" t="s">
        <v>532</v>
      </c>
      <c r="G1745" s="23">
        <v>1020000</v>
      </c>
      <c r="H1745" s="23">
        <v>0</v>
      </c>
      <c r="I1745" s="23">
        <v>239229561</v>
      </c>
      <c r="J1745" s="23">
        <v>0</v>
      </c>
      <c r="K1745" s="22" t="s">
        <v>1548</v>
      </c>
      <c r="L1745" s="22" t="s">
        <v>1549</v>
      </c>
      <c r="M1745" s="22" t="s">
        <v>1216</v>
      </c>
      <c r="N1745" s="22"/>
      <c r="O1745" s="22"/>
      <c r="P1745" s="22" t="s">
        <v>529</v>
      </c>
      <c r="S1745" s="32" t="s">
        <v>3126</v>
      </c>
      <c r="T1745" s="8">
        <f t="shared" si="39"/>
        <v>8</v>
      </c>
      <c r="U1745">
        <v>642</v>
      </c>
      <c r="W1745" t="s">
        <v>369</v>
      </c>
    </row>
    <row r="1746" spans="1:23" hidden="1" x14ac:dyDescent="0.25">
      <c r="A1746" s="21">
        <v>45518</v>
      </c>
      <c r="B1746" s="21">
        <v>45518</v>
      </c>
      <c r="C1746" s="22" t="s">
        <v>2916</v>
      </c>
      <c r="D1746" s="22" t="s">
        <v>2917</v>
      </c>
      <c r="E1746" s="22" t="s">
        <v>1145</v>
      </c>
      <c r="F1746" s="22" t="s">
        <v>1204</v>
      </c>
      <c r="G1746" s="23">
        <v>50000</v>
      </c>
      <c r="H1746" s="23">
        <v>0</v>
      </c>
      <c r="I1746" s="23">
        <v>239279561</v>
      </c>
      <c r="J1746" s="23">
        <v>0</v>
      </c>
      <c r="K1746" s="22" t="s">
        <v>1163</v>
      </c>
      <c r="L1746" s="22" t="s">
        <v>1164</v>
      </c>
      <c r="M1746" s="22" t="s">
        <v>1186</v>
      </c>
      <c r="N1746" s="22"/>
      <c r="O1746" s="22"/>
      <c r="P1746" s="22" t="s">
        <v>529</v>
      </c>
      <c r="S1746" s="32" t="s">
        <v>3126</v>
      </c>
      <c r="T1746" s="8">
        <f t="shared" si="39"/>
        <v>8</v>
      </c>
      <c r="U1746">
        <v>642</v>
      </c>
      <c r="W1746" t="s">
        <v>369</v>
      </c>
    </row>
    <row r="1747" spans="1:23" hidden="1" x14ac:dyDescent="0.25">
      <c r="A1747" s="21">
        <v>45518</v>
      </c>
      <c r="B1747" s="21">
        <v>45518</v>
      </c>
      <c r="C1747" s="22" t="s">
        <v>2918</v>
      </c>
      <c r="D1747" s="22" t="s">
        <v>2919</v>
      </c>
      <c r="E1747" s="22" t="s">
        <v>1145</v>
      </c>
      <c r="F1747" s="22" t="s">
        <v>1204</v>
      </c>
      <c r="G1747" s="23">
        <v>50000</v>
      </c>
      <c r="H1747" s="23">
        <v>0</v>
      </c>
      <c r="I1747" s="23">
        <v>239329561</v>
      </c>
      <c r="J1747" s="23">
        <v>0</v>
      </c>
      <c r="K1747" s="22" t="s">
        <v>1163</v>
      </c>
      <c r="L1747" s="22" t="s">
        <v>1164</v>
      </c>
      <c r="M1747" s="22" t="s">
        <v>1186</v>
      </c>
      <c r="N1747" s="22"/>
      <c r="O1747" s="22"/>
      <c r="P1747" s="22" t="s">
        <v>529</v>
      </c>
      <c r="S1747" s="32" t="s">
        <v>3126</v>
      </c>
      <c r="T1747" s="8">
        <f t="shared" si="39"/>
        <v>8</v>
      </c>
      <c r="U1747">
        <v>642</v>
      </c>
      <c r="W1747" t="s">
        <v>369</v>
      </c>
    </row>
    <row r="1748" spans="1:23" hidden="1" x14ac:dyDescent="0.25">
      <c r="A1748" s="21">
        <v>45518</v>
      </c>
      <c r="B1748" s="21">
        <v>45518</v>
      </c>
      <c r="C1748" s="22" t="s">
        <v>2920</v>
      </c>
      <c r="D1748" s="22" t="s">
        <v>2921</v>
      </c>
      <c r="E1748" s="22" t="s">
        <v>1145</v>
      </c>
      <c r="F1748" s="22" t="s">
        <v>1204</v>
      </c>
      <c r="G1748" s="23">
        <v>50000</v>
      </c>
      <c r="H1748" s="23">
        <v>0</v>
      </c>
      <c r="I1748" s="23">
        <v>239379561</v>
      </c>
      <c r="J1748" s="23">
        <v>0</v>
      </c>
      <c r="K1748" s="22" t="s">
        <v>1163</v>
      </c>
      <c r="L1748" s="22" t="s">
        <v>1164</v>
      </c>
      <c r="M1748" s="22" t="s">
        <v>1186</v>
      </c>
      <c r="N1748" s="22"/>
      <c r="O1748" s="22"/>
      <c r="P1748" s="22" t="s">
        <v>529</v>
      </c>
      <c r="S1748" s="32" t="s">
        <v>3126</v>
      </c>
      <c r="T1748" s="8">
        <f t="shared" si="39"/>
        <v>8</v>
      </c>
      <c r="U1748">
        <v>642</v>
      </c>
      <c r="W1748" t="s">
        <v>369</v>
      </c>
    </row>
    <row r="1749" spans="1:23" hidden="1" x14ac:dyDescent="0.25">
      <c r="A1749" s="21">
        <v>45519</v>
      </c>
      <c r="B1749" s="21">
        <v>45519</v>
      </c>
      <c r="C1749" s="22" t="s">
        <v>2922</v>
      </c>
      <c r="D1749" s="22" t="s">
        <v>985</v>
      </c>
      <c r="E1749" s="22" t="s">
        <v>1145</v>
      </c>
      <c r="F1749" s="22" t="s">
        <v>2923</v>
      </c>
      <c r="G1749" s="23">
        <v>54455</v>
      </c>
      <c r="H1749" s="23">
        <v>0</v>
      </c>
      <c r="I1749" s="23">
        <v>239434016</v>
      </c>
      <c r="J1749" s="23">
        <v>0</v>
      </c>
      <c r="K1749" s="22" t="s">
        <v>2924</v>
      </c>
      <c r="L1749" s="22" t="s">
        <v>2925</v>
      </c>
      <c r="M1749" s="22" t="s">
        <v>984</v>
      </c>
      <c r="N1749" s="22"/>
      <c r="O1749" s="22"/>
      <c r="P1749" s="22" t="s">
        <v>891</v>
      </c>
      <c r="S1749" s="32" t="s">
        <v>3121</v>
      </c>
      <c r="T1749" s="8">
        <f t="shared" si="39"/>
        <v>8</v>
      </c>
      <c r="U1749">
        <v>642</v>
      </c>
      <c r="W1749" t="s">
        <v>369</v>
      </c>
    </row>
    <row r="1750" spans="1:23" hidden="1" x14ac:dyDescent="0.25">
      <c r="A1750" s="21">
        <v>45519</v>
      </c>
      <c r="B1750" s="21">
        <v>45519</v>
      </c>
      <c r="C1750" s="22" t="s">
        <v>2922</v>
      </c>
      <c r="D1750" s="22" t="s">
        <v>986</v>
      </c>
      <c r="E1750" s="22" t="s">
        <v>1145</v>
      </c>
      <c r="F1750" s="22" t="s">
        <v>2923</v>
      </c>
      <c r="G1750" s="23">
        <v>80909</v>
      </c>
      <c r="H1750" s="23">
        <v>0</v>
      </c>
      <c r="I1750" s="23">
        <v>239514925</v>
      </c>
      <c r="J1750" s="23">
        <v>0</v>
      </c>
      <c r="K1750" s="22" t="s">
        <v>2924</v>
      </c>
      <c r="L1750" s="22" t="s">
        <v>2925</v>
      </c>
      <c r="M1750" s="22" t="s">
        <v>984</v>
      </c>
      <c r="N1750" s="22"/>
      <c r="O1750" s="22"/>
      <c r="P1750" s="22" t="s">
        <v>891</v>
      </c>
      <c r="S1750" s="32" t="s">
        <v>3121</v>
      </c>
      <c r="T1750" s="8">
        <f t="shared" si="39"/>
        <v>8</v>
      </c>
      <c r="U1750">
        <v>642</v>
      </c>
      <c r="W1750" t="s">
        <v>369</v>
      </c>
    </row>
    <row r="1751" spans="1:23" hidden="1" x14ac:dyDescent="0.25">
      <c r="A1751" s="21">
        <v>45519</v>
      </c>
      <c r="B1751" s="21">
        <v>45519</v>
      </c>
      <c r="C1751" s="22" t="s">
        <v>2922</v>
      </c>
      <c r="D1751" s="22" t="s">
        <v>981</v>
      </c>
      <c r="E1751" s="22" t="s">
        <v>1145</v>
      </c>
      <c r="F1751" s="22" t="s">
        <v>2923</v>
      </c>
      <c r="G1751" s="23">
        <v>81727</v>
      </c>
      <c r="H1751" s="23">
        <v>0</v>
      </c>
      <c r="I1751" s="23">
        <v>239596652</v>
      </c>
      <c r="J1751" s="23">
        <v>0</v>
      </c>
      <c r="K1751" s="22" t="s">
        <v>2924</v>
      </c>
      <c r="L1751" s="22" t="s">
        <v>2925</v>
      </c>
      <c r="M1751" s="22" t="s">
        <v>984</v>
      </c>
      <c r="N1751" s="22"/>
      <c r="O1751" s="22"/>
      <c r="P1751" s="22" t="s">
        <v>891</v>
      </c>
      <c r="S1751" s="32" t="s">
        <v>3121</v>
      </c>
      <c r="T1751" s="8">
        <f t="shared" si="39"/>
        <v>8</v>
      </c>
      <c r="U1751">
        <v>642</v>
      </c>
      <c r="W1751" t="s">
        <v>369</v>
      </c>
    </row>
    <row r="1752" spans="1:23" s="56" customFormat="1" hidden="1" x14ac:dyDescent="0.25">
      <c r="A1752" s="53">
        <v>45519</v>
      </c>
      <c r="B1752" s="53">
        <v>45519</v>
      </c>
      <c r="C1752" s="54" t="s">
        <v>2926</v>
      </c>
      <c r="D1752" s="54" t="s">
        <v>2927</v>
      </c>
      <c r="E1752" s="54" t="s">
        <v>1145</v>
      </c>
      <c r="F1752" s="54" t="s">
        <v>549</v>
      </c>
      <c r="G1752" s="55">
        <v>81582007</v>
      </c>
      <c r="H1752" s="55">
        <v>0</v>
      </c>
      <c r="I1752" s="55">
        <v>321178659</v>
      </c>
      <c r="J1752" s="55">
        <v>0</v>
      </c>
      <c r="K1752" s="54" t="s">
        <v>2888</v>
      </c>
      <c r="L1752" s="54" t="s">
        <v>2889</v>
      </c>
      <c r="M1752" s="54" t="s">
        <v>638</v>
      </c>
      <c r="N1752" s="54"/>
      <c r="O1752" s="54"/>
      <c r="P1752" s="54" t="s">
        <v>809</v>
      </c>
      <c r="S1752" s="54" t="s">
        <v>3126</v>
      </c>
      <c r="T1752" s="56">
        <f t="shared" si="39"/>
        <v>8</v>
      </c>
      <c r="U1752" s="56">
        <v>642</v>
      </c>
      <c r="W1752" t="s">
        <v>369</v>
      </c>
    </row>
    <row r="1753" spans="1:23" hidden="1" x14ac:dyDescent="0.25">
      <c r="A1753" s="21">
        <v>45519</v>
      </c>
      <c r="B1753" s="21">
        <v>45519</v>
      </c>
      <c r="C1753" s="22" t="s">
        <v>2771</v>
      </c>
      <c r="D1753" s="22" t="s">
        <v>2928</v>
      </c>
      <c r="E1753" s="22" t="s">
        <v>1145</v>
      </c>
      <c r="F1753" s="22" t="s">
        <v>549</v>
      </c>
      <c r="G1753" s="23">
        <v>909091</v>
      </c>
      <c r="H1753" s="23">
        <v>0</v>
      </c>
      <c r="I1753" s="23">
        <v>322087750</v>
      </c>
      <c r="J1753" s="23">
        <v>0</v>
      </c>
      <c r="K1753" s="22" t="s">
        <v>2567</v>
      </c>
      <c r="L1753" s="22" t="s">
        <v>2568</v>
      </c>
      <c r="M1753" s="22" t="s">
        <v>1243</v>
      </c>
      <c r="N1753" s="22"/>
      <c r="O1753" s="22"/>
      <c r="P1753" s="22" t="s">
        <v>529</v>
      </c>
      <c r="S1753" s="32" t="s">
        <v>3142</v>
      </c>
      <c r="T1753" s="8">
        <f t="shared" si="39"/>
        <v>8</v>
      </c>
      <c r="U1753">
        <v>642</v>
      </c>
      <c r="W1753" t="s">
        <v>369</v>
      </c>
    </row>
    <row r="1754" spans="1:23" hidden="1" x14ac:dyDescent="0.25">
      <c r="A1754" s="21">
        <v>45519</v>
      </c>
      <c r="B1754" s="21">
        <v>45519</v>
      </c>
      <c r="C1754" s="22" t="s">
        <v>2929</v>
      </c>
      <c r="D1754" s="22" t="s">
        <v>2930</v>
      </c>
      <c r="E1754" s="22" t="s">
        <v>1145</v>
      </c>
      <c r="F1754" s="22" t="s">
        <v>1183</v>
      </c>
      <c r="G1754" s="23">
        <v>22000</v>
      </c>
      <c r="H1754" s="23">
        <v>0</v>
      </c>
      <c r="I1754" s="23">
        <v>322109750</v>
      </c>
      <c r="J1754" s="23">
        <v>0</v>
      </c>
      <c r="K1754" s="22" t="s">
        <v>1184</v>
      </c>
      <c r="L1754" s="22" t="s">
        <v>1185</v>
      </c>
      <c r="M1754" s="22" t="s">
        <v>1159</v>
      </c>
      <c r="N1754" s="22"/>
      <c r="O1754" s="22"/>
      <c r="P1754" s="22"/>
      <c r="S1754" s="32" t="s">
        <v>3126</v>
      </c>
      <c r="T1754" s="8">
        <f t="shared" si="39"/>
        <v>8</v>
      </c>
      <c r="U1754">
        <v>642</v>
      </c>
      <c r="W1754" t="s">
        <v>369</v>
      </c>
    </row>
    <row r="1755" spans="1:23" hidden="1" x14ac:dyDescent="0.25">
      <c r="A1755" s="21">
        <v>45520</v>
      </c>
      <c r="B1755" s="21">
        <v>45520</v>
      </c>
      <c r="C1755" s="22" t="s">
        <v>2931</v>
      </c>
      <c r="D1755" s="22" t="s">
        <v>2932</v>
      </c>
      <c r="E1755" s="22" t="s">
        <v>1145</v>
      </c>
      <c r="F1755" s="22" t="s">
        <v>748</v>
      </c>
      <c r="G1755" s="23">
        <v>227619</v>
      </c>
      <c r="H1755" s="23">
        <v>0</v>
      </c>
      <c r="I1755" s="23">
        <v>322337369</v>
      </c>
      <c r="J1755" s="23">
        <v>0</v>
      </c>
      <c r="K1755" s="22" t="s">
        <v>2933</v>
      </c>
      <c r="L1755" s="22" t="s">
        <v>2934</v>
      </c>
      <c r="M1755" s="22" t="s">
        <v>1216</v>
      </c>
      <c r="N1755" s="22"/>
      <c r="O1755" s="22"/>
      <c r="P1755" s="22" t="s">
        <v>1018</v>
      </c>
      <c r="S1755" s="32" t="s">
        <v>3126</v>
      </c>
      <c r="T1755" s="8">
        <f t="shared" si="39"/>
        <v>8</v>
      </c>
      <c r="U1755">
        <v>642</v>
      </c>
      <c r="W1755" t="s">
        <v>369</v>
      </c>
    </row>
    <row r="1756" spans="1:23" hidden="1" x14ac:dyDescent="0.25">
      <c r="A1756" s="21">
        <v>45520</v>
      </c>
      <c r="B1756" s="21">
        <v>45520</v>
      </c>
      <c r="C1756" s="22" t="s">
        <v>2935</v>
      </c>
      <c r="D1756" s="22" t="s">
        <v>2936</v>
      </c>
      <c r="E1756" s="22" t="s">
        <v>1145</v>
      </c>
      <c r="F1756" s="22" t="s">
        <v>748</v>
      </c>
      <c r="G1756" s="23">
        <v>454545</v>
      </c>
      <c r="H1756" s="23">
        <v>0</v>
      </c>
      <c r="I1756" s="23">
        <v>322791914</v>
      </c>
      <c r="J1756" s="23">
        <v>0</v>
      </c>
      <c r="K1756" s="22" t="s">
        <v>2567</v>
      </c>
      <c r="L1756" s="22" t="s">
        <v>2568</v>
      </c>
      <c r="M1756" s="22" t="s">
        <v>1243</v>
      </c>
      <c r="N1756" s="22"/>
      <c r="O1756" s="22"/>
      <c r="P1756" s="22" t="s">
        <v>529</v>
      </c>
      <c r="S1756" s="32" t="s">
        <v>3142</v>
      </c>
      <c r="T1756" s="8">
        <f t="shared" si="39"/>
        <v>8</v>
      </c>
      <c r="U1756">
        <v>642</v>
      </c>
      <c r="W1756" t="s">
        <v>369</v>
      </c>
    </row>
    <row r="1757" spans="1:23" hidden="1" x14ac:dyDescent="0.25">
      <c r="A1757" s="21">
        <v>45520</v>
      </c>
      <c r="B1757" s="21">
        <v>45520</v>
      </c>
      <c r="C1757" s="22" t="s">
        <v>2937</v>
      </c>
      <c r="D1757" s="22" t="s">
        <v>2938</v>
      </c>
      <c r="E1757" s="22" t="s">
        <v>1145</v>
      </c>
      <c r="F1757" s="22" t="s">
        <v>549</v>
      </c>
      <c r="G1757" s="23">
        <v>909091</v>
      </c>
      <c r="H1757" s="23">
        <v>0</v>
      </c>
      <c r="I1757" s="23">
        <v>323701005</v>
      </c>
      <c r="J1757" s="23">
        <v>0</v>
      </c>
      <c r="K1757" s="22" t="s">
        <v>2939</v>
      </c>
      <c r="L1757" s="22" t="s">
        <v>2940</v>
      </c>
      <c r="M1757" s="22" t="s">
        <v>1243</v>
      </c>
      <c r="N1757" s="22"/>
      <c r="O1757" s="22"/>
      <c r="P1757" s="22" t="s">
        <v>529</v>
      </c>
      <c r="S1757" s="32" t="s">
        <v>3142</v>
      </c>
      <c r="T1757" s="8">
        <f t="shared" si="39"/>
        <v>8</v>
      </c>
      <c r="U1757">
        <v>642</v>
      </c>
      <c r="W1757" t="s">
        <v>369</v>
      </c>
    </row>
    <row r="1758" spans="1:23" hidden="1" x14ac:dyDescent="0.25">
      <c r="A1758" s="21">
        <v>45520</v>
      </c>
      <c r="B1758" s="21">
        <v>45520</v>
      </c>
      <c r="C1758" s="22" t="s">
        <v>2941</v>
      </c>
      <c r="D1758" s="22" t="s">
        <v>2942</v>
      </c>
      <c r="E1758" s="22" t="s">
        <v>1145</v>
      </c>
      <c r="F1758" s="22" t="s">
        <v>549</v>
      </c>
      <c r="G1758" s="23">
        <v>666667</v>
      </c>
      <c r="H1758" s="23">
        <v>0</v>
      </c>
      <c r="I1758" s="23">
        <v>324367672</v>
      </c>
      <c r="J1758" s="23">
        <v>0</v>
      </c>
      <c r="K1758" s="22" t="s">
        <v>2943</v>
      </c>
      <c r="L1758" s="22" t="s">
        <v>2944</v>
      </c>
      <c r="M1758" s="22" t="s">
        <v>1235</v>
      </c>
      <c r="N1758" s="22"/>
      <c r="O1758" s="22"/>
      <c r="P1758" s="22" t="s">
        <v>1018</v>
      </c>
      <c r="S1758" s="32" t="s">
        <v>3126</v>
      </c>
      <c r="T1758" s="8">
        <f t="shared" si="39"/>
        <v>8</v>
      </c>
      <c r="U1758">
        <v>642</v>
      </c>
      <c r="W1758" t="s">
        <v>369</v>
      </c>
    </row>
    <row r="1759" spans="1:23" hidden="1" x14ac:dyDescent="0.25">
      <c r="A1759" s="21">
        <v>45520</v>
      </c>
      <c r="B1759" s="21">
        <v>45520</v>
      </c>
      <c r="C1759" s="22" t="s">
        <v>2941</v>
      </c>
      <c r="D1759" s="22" t="s">
        <v>2945</v>
      </c>
      <c r="E1759" s="22" t="s">
        <v>1145</v>
      </c>
      <c r="F1759" s="22" t="s">
        <v>549</v>
      </c>
      <c r="G1759" s="23">
        <v>4437037</v>
      </c>
      <c r="H1759" s="23">
        <v>0</v>
      </c>
      <c r="I1759" s="23">
        <v>328804709</v>
      </c>
      <c r="J1759" s="23">
        <v>0</v>
      </c>
      <c r="K1759" s="22" t="s">
        <v>2943</v>
      </c>
      <c r="L1759" s="22" t="s">
        <v>2944</v>
      </c>
      <c r="M1759" s="22" t="s">
        <v>1235</v>
      </c>
      <c r="N1759" s="22"/>
      <c r="O1759" s="22"/>
      <c r="P1759" s="22" t="s">
        <v>1018</v>
      </c>
      <c r="S1759" s="32" t="s">
        <v>3126</v>
      </c>
      <c r="T1759" s="8">
        <f t="shared" si="39"/>
        <v>8</v>
      </c>
      <c r="U1759">
        <v>642</v>
      </c>
      <c r="W1759" t="s">
        <v>369</v>
      </c>
    </row>
    <row r="1760" spans="1:23" hidden="1" x14ac:dyDescent="0.25">
      <c r="A1760" s="21">
        <v>45520</v>
      </c>
      <c r="B1760" s="21">
        <v>45520</v>
      </c>
      <c r="C1760" s="22" t="s">
        <v>2946</v>
      </c>
      <c r="D1760" s="22" t="s">
        <v>2947</v>
      </c>
      <c r="E1760" s="22" t="s">
        <v>1145</v>
      </c>
      <c r="F1760" s="22" t="s">
        <v>514</v>
      </c>
      <c r="G1760" s="23">
        <v>743810</v>
      </c>
      <c r="H1760" s="23">
        <v>0</v>
      </c>
      <c r="I1760" s="23">
        <v>329548519</v>
      </c>
      <c r="J1760" s="23">
        <v>0</v>
      </c>
      <c r="K1760" s="22" t="s">
        <v>1552</v>
      </c>
      <c r="L1760" s="22" t="s">
        <v>1553</v>
      </c>
      <c r="M1760" s="22" t="s">
        <v>1216</v>
      </c>
      <c r="N1760" s="22"/>
      <c r="O1760" s="22"/>
      <c r="P1760" s="22" t="s">
        <v>1018</v>
      </c>
      <c r="S1760" s="32" t="s">
        <v>3126</v>
      </c>
      <c r="T1760" s="8">
        <f t="shared" si="39"/>
        <v>8</v>
      </c>
      <c r="U1760">
        <v>642</v>
      </c>
      <c r="W1760" t="s">
        <v>369</v>
      </c>
    </row>
    <row r="1761" spans="1:23" hidden="1" x14ac:dyDescent="0.25">
      <c r="A1761" s="21">
        <v>45520</v>
      </c>
      <c r="B1761" s="21">
        <v>45520</v>
      </c>
      <c r="C1761" s="22" t="s">
        <v>2948</v>
      </c>
      <c r="D1761" s="22" t="s">
        <v>2949</v>
      </c>
      <c r="E1761" s="22" t="s">
        <v>1145</v>
      </c>
      <c r="F1761" s="22" t="s">
        <v>1183</v>
      </c>
      <c r="G1761" s="23">
        <v>22000</v>
      </c>
      <c r="H1761" s="23">
        <v>0</v>
      </c>
      <c r="I1761" s="23">
        <v>329570519</v>
      </c>
      <c r="J1761" s="23">
        <v>0</v>
      </c>
      <c r="K1761" s="22" t="s">
        <v>1184</v>
      </c>
      <c r="L1761" s="22" t="s">
        <v>1185</v>
      </c>
      <c r="M1761" s="22" t="s">
        <v>1159</v>
      </c>
      <c r="N1761" s="22"/>
      <c r="O1761" s="22"/>
      <c r="P1761" s="22"/>
      <c r="S1761" s="32" t="s">
        <v>3126</v>
      </c>
      <c r="T1761" s="8">
        <f t="shared" si="39"/>
        <v>8</v>
      </c>
      <c r="U1761">
        <v>642</v>
      </c>
      <c r="W1761" t="s">
        <v>369</v>
      </c>
    </row>
    <row r="1762" spans="1:23" hidden="1" x14ac:dyDescent="0.25">
      <c r="A1762" s="21">
        <v>45520</v>
      </c>
      <c r="B1762" s="21">
        <v>45520</v>
      </c>
      <c r="C1762" s="22" t="s">
        <v>2950</v>
      </c>
      <c r="D1762" s="22" t="s">
        <v>2951</v>
      </c>
      <c r="E1762" s="22" t="s">
        <v>1145</v>
      </c>
      <c r="F1762" s="22" t="s">
        <v>1183</v>
      </c>
      <c r="G1762" s="23">
        <v>30000</v>
      </c>
      <c r="H1762" s="23">
        <v>0</v>
      </c>
      <c r="I1762" s="23">
        <v>329600519</v>
      </c>
      <c r="J1762" s="23">
        <v>0</v>
      </c>
      <c r="K1762" s="22" t="s">
        <v>1184</v>
      </c>
      <c r="L1762" s="22" t="s">
        <v>1185</v>
      </c>
      <c r="M1762" s="22" t="s">
        <v>1159</v>
      </c>
      <c r="N1762" s="22"/>
      <c r="O1762" s="22"/>
      <c r="P1762" s="22"/>
      <c r="S1762" s="32" t="s">
        <v>3126</v>
      </c>
      <c r="T1762" s="8">
        <f t="shared" si="39"/>
        <v>8</v>
      </c>
      <c r="U1762">
        <v>642</v>
      </c>
      <c r="W1762" t="s">
        <v>369</v>
      </c>
    </row>
    <row r="1763" spans="1:23" hidden="1" x14ac:dyDescent="0.25">
      <c r="A1763" s="21">
        <v>45520</v>
      </c>
      <c r="B1763" s="21">
        <v>45520</v>
      </c>
      <c r="C1763" s="22" t="s">
        <v>2950</v>
      </c>
      <c r="D1763" s="22" t="s">
        <v>2951</v>
      </c>
      <c r="E1763" s="22" t="s">
        <v>1145</v>
      </c>
      <c r="F1763" s="22" t="s">
        <v>1183</v>
      </c>
      <c r="G1763" s="23">
        <v>3000</v>
      </c>
      <c r="H1763" s="23">
        <v>0</v>
      </c>
      <c r="I1763" s="23">
        <v>329603519</v>
      </c>
      <c r="J1763" s="23">
        <v>0</v>
      </c>
      <c r="K1763" s="22" t="s">
        <v>1184</v>
      </c>
      <c r="L1763" s="22" t="s">
        <v>1185</v>
      </c>
      <c r="M1763" s="22" t="s">
        <v>1159</v>
      </c>
      <c r="N1763" s="22"/>
      <c r="O1763" s="22"/>
      <c r="P1763" s="22"/>
      <c r="S1763" s="32" t="s">
        <v>3126</v>
      </c>
      <c r="T1763" s="8">
        <f t="shared" si="39"/>
        <v>8</v>
      </c>
      <c r="U1763">
        <v>642</v>
      </c>
      <c r="W1763" t="s">
        <v>369</v>
      </c>
    </row>
    <row r="1764" spans="1:23" hidden="1" x14ac:dyDescent="0.25">
      <c r="A1764" s="21">
        <v>45520</v>
      </c>
      <c r="B1764" s="21">
        <v>45520</v>
      </c>
      <c r="C1764" s="22" t="s">
        <v>2952</v>
      </c>
      <c r="D1764" s="22" t="s">
        <v>2953</v>
      </c>
      <c r="E1764" s="22" t="s">
        <v>1145</v>
      </c>
      <c r="F1764" s="22" t="s">
        <v>532</v>
      </c>
      <c r="G1764" s="23">
        <v>10281000</v>
      </c>
      <c r="H1764" s="23">
        <v>0</v>
      </c>
      <c r="I1764" s="23">
        <v>339884519</v>
      </c>
      <c r="J1764" s="23">
        <v>0</v>
      </c>
      <c r="K1764" s="22" t="s">
        <v>2226</v>
      </c>
      <c r="L1764" s="22" t="s">
        <v>2227</v>
      </c>
      <c r="M1764" s="22" t="s">
        <v>1338</v>
      </c>
      <c r="N1764" s="22"/>
      <c r="O1764" s="22"/>
      <c r="P1764" s="22" t="s">
        <v>824</v>
      </c>
      <c r="S1764" s="32" t="s">
        <v>3126</v>
      </c>
      <c r="T1764" s="8">
        <f t="shared" si="39"/>
        <v>8</v>
      </c>
      <c r="U1764">
        <v>642</v>
      </c>
      <c r="W1764" t="s">
        <v>369</v>
      </c>
    </row>
    <row r="1765" spans="1:23" hidden="1" x14ac:dyDescent="0.25">
      <c r="A1765" s="21">
        <v>45520</v>
      </c>
      <c r="B1765" s="21">
        <v>45520</v>
      </c>
      <c r="C1765" s="22" t="s">
        <v>2954</v>
      </c>
      <c r="D1765" s="22" t="s">
        <v>2955</v>
      </c>
      <c r="E1765" s="22" t="s">
        <v>1145</v>
      </c>
      <c r="F1765" s="22" t="s">
        <v>532</v>
      </c>
      <c r="G1765" s="23">
        <v>1925000</v>
      </c>
      <c r="H1765" s="23">
        <v>0</v>
      </c>
      <c r="I1765" s="23">
        <v>341809519</v>
      </c>
      <c r="J1765" s="23">
        <v>0</v>
      </c>
      <c r="K1765" s="22" t="s">
        <v>758</v>
      </c>
      <c r="L1765" s="22" t="s">
        <v>759</v>
      </c>
      <c r="M1765" s="22" t="s">
        <v>1937</v>
      </c>
      <c r="N1765" s="22"/>
      <c r="O1765" s="22"/>
      <c r="P1765" s="22" t="s">
        <v>824</v>
      </c>
      <c r="S1765" s="32" t="s">
        <v>3119</v>
      </c>
      <c r="T1765" s="8">
        <f t="shared" si="39"/>
        <v>8</v>
      </c>
      <c r="U1765">
        <v>642</v>
      </c>
      <c r="W1765" t="s">
        <v>369</v>
      </c>
    </row>
    <row r="1766" spans="1:23" hidden="1" x14ac:dyDescent="0.25">
      <c r="A1766" s="21">
        <v>45520</v>
      </c>
      <c r="B1766" s="21">
        <v>45520</v>
      </c>
      <c r="C1766" s="22" t="s">
        <v>2956</v>
      </c>
      <c r="D1766" s="22" t="s">
        <v>2957</v>
      </c>
      <c r="E1766" s="22" t="s">
        <v>1145</v>
      </c>
      <c r="F1766" s="22" t="s">
        <v>532</v>
      </c>
      <c r="G1766" s="23">
        <v>8533000</v>
      </c>
      <c r="H1766" s="23">
        <v>0</v>
      </c>
      <c r="I1766" s="23">
        <v>350342519</v>
      </c>
      <c r="J1766" s="23">
        <v>0</v>
      </c>
      <c r="K1766" s="22" t="s">
        <v>1025</v>
      </c>
      <c r="L1766" s="22" t="s">
        <v>1026</v>
      </c>
      <c r="M1766" s="22" t="s">
        <v>1338</v>
      </c>
      <c r="N1766" s="22"/>
      <c r="O1766" s="22"/>
      <c r="P1766" s="22" t="s">
        <v>891</v>
      </c>
      <c r="S1766" s="32" t="s">
        <v>3126</v>
      </c>
      <c r="T1766" s="8">
        <f t="shared" si="39"/>
        <v>8</v>
      </c>
      <c r="U1766">
        <v>642</v>
      </c>
      <c r="W1766" t="s">
        <v>369</v>
      </c>
    </row>
    <row r="1767" spans="1:23" hidden="1" x14ac:dyDescent="0.25">
      <c r="A1767" s="21">
        <v>45524</v>
      </c>
      <c r="B1767" s="21">
        <v>45524</v>
      </c>
      <c r="C1767" s="22" t="s">
        <v>2958</v>
      </c>
      <c r="D1767" s="22" t="s">
        <v>2959</v>
      </c>
      <c r="E1767" s="22" t="s">
        <v>1145</v>
      </c>
      <c r="F1767" s="22" t="s">
        <v>1183</v>
      </c>
      <c r="G1767" s="23">
        <v>50000</v>
      </c>
      <c r="H1767" s="23">
        <v>0</v>
      </c>
      <c r="I1767" s="23">
        <v>350392519</v>
      </c>
      <c r="J1767" s="23">
        <v>0</v>
      </c>
      <c r="K1767" s="22" t="s">
        <v>1184</v>
      </c>
      <c r="L1767" s="22" t="s">
        <v>1185</v>
      </c>
      <c r="M1767" s="22" t="s">
        <v>1186</v>
      </c>
      <c r="N1767" s="22"/>
      <c r="O1767" s="22"/>
      <c r="P1767" s="22"/>
      <c r="S1767" s="32" t="s">
        <v>3126</v>
      </c>
      <c r="T1767" s="8">
        <f t="shared" si="39"/>
        <v>8</v>
      </c>
      <c r="U1767">
        <v>642</v>
      </c>
      <c r="W1767" t="s">
        <v>369</v>
      </c>
    </row>
    <row r="1768" spans="1:23" hidden="1" x14ac:dyDescent="0.25">
      <c r="A1768" s="21">
        <v>45524</v>
      </c>
      <c r="B1768" s="21">
        <v>45524</v>
      </c>
      <c r="C1768" s="22" t="s">
        <v>2958</v>
      </c>
      <c r="D1768" s="22" t="s">
        <v>2959</v>
      </c>
      <c r="E1768" s="22" t="s">
        <v>1145</v>
      </c>
      <c r="F1768" s="22" t="s">
        <v>1183</v>
      </c>
      <c r="G1768" s="23">
        <v>5000</v>
      </c>
      <c r="H1768" s="23">
        <v>0</v>
      </c>
      <c r="I1768" s="23">
        <v>350397519</v>
      </c>
      <c r="J1768" s="23">
        <v>0</v>
      </c>
      <c r="K1768" s="22" t="s">
        <v>1184</v>
      </c>
      <c r="L1768" s="22" t="s">
        <v>1185</v>
      </c>
      <c r="M1768" s="22" t="s">
        <v>1186</v>
      </c>
      <c r="N1768" s="22"/>
      <c r="O1768" s="22"/>
      <c r="P1768" s="22"/>
      <c r="S1768" s="32" t="s">
        <v>3126</v>
      </c>
      <c r="T1768" s="8">
        <f t="shared" si="39"/>
        <v>8</v>
      </c>
      <c r="U1768">
        <v>642</v>
      </c>
      <c r="W1768" t="s">
        <v>369</v>
      </c>
    </row>
    <row r="1769" spans="1:23" hidden="1" x14ac:dyDescent="0.25">
      <c r="A1769" s="21">
        <v>45524</v>
      </c>
      <c r="B1769" s="21">
        <v>45524</v>
      </c>
      <c r="C1769" s="22" t="s">
        <v>2960</v>
      </c>
      <c r="D1769" s="22" t="s">
        <v>2961</v>
      </c>
      <c r="E1769" s="22" t="s">
        <v>1145</v>
      </c>
      <c r="F1769" s="22" t="s">
        <v>1183</v>
      </c>
      <c r="G1769" s="23">
        <v>50000</v>
      </c>
      <c r="H1769" s="23">
        <v>0</v>
      </c>
      <c r="I1769" s="23">
        <v>350447519</v>
      </c>
      <c r="J1769" s="23">
        <v>0</v>
      </c>
      <c r="K1769" s="22" t="s">
        <v>1184</v>
      </c>
      <c r="L1769" s="22" t="s">
        <v>1185</v>
      </c>
      <c r="M1769" s="22" t="s">
        <v>1186</v>
      </c>
      <c r="N1769" s="22"/>
      <c r="O1769" s="22"/>
      <c r="P1769" s="22"/>
      <c r="S1769" s="32" t="s">
        <v>3126</v>
      </c>
      <c r="T1769" s="8">
        <f t="shared" si="39"/>
        <v>8</v>
      </c>
      <c r="U1769">
        <v>642</v>
      </c>
      <c r="W1769" t="s">
        <v>369</v>
      </c>
    </row>
    <row r="1770" spans="1:23" hidden="1" x14ac:dyDescent="0.25">
      <c r="A1770" s="21">
        <v>45524</v>
      </c>
      <c r="B1770" s="21">
        <v>45524</v>
      </c>
      <c r="C1770" s="22" t="s">
        <v>2960</v>
      </c>
      <c r="D1770" s="22" t="s">
        <v>2961</v>
      </c>
      <c r="E1770" s="22" t="s">
        <v>1145</v>
      </c>
      <c r="F1770" s="22" t="s">
        <v>1183</v>
      </c>
      <c r="G1770" s="23">
        <v>5000</v>
      </c>
      <c r="H1770" s="23">
        <v>0</v>
      </c>
      <c r="I1770" s="23">
        <v>350452519</v>
      </c>
      <c r="J1770" s="23">
        <v>0</v>
      </c>
      <c r="K1770" s="22" t="s">
        <v>1184</v>
      </c>
      <c r="L1770" s="22" t="s">
        <v>1185</v>
      </c>
      <c r="M1770" s="22" t="s">
        <v>1186</v>
      </c>
      <c r="N1770" s="22"/>
      <c r="O1770" s="22"/>
      <c r="P1770" s="22"/>
      <c r="S1770" s="32" t="s">
        <v>3126</v>
      </c>
      <c r="T1770" s="8">
        <f t="shared" si="39"/>
        <v>8</v>
      </c>
      <c r="U1770">
        <v>642</v>
      </c>
      <c r="W1770" t="s">
        <v>369</v>
      </c>
    </row>
    <row r="1771" spans="1:23" hidden="1" x14ac:dyDescent="0.25">
      <c r="A1771" s="21">
        <v>45525</v>
      </c>
      <c r="B1771" s="21">
        <v>45525</v>
      </c>
      <c r="C1771" s="22" t="s">
        <v>2962</v>
      </c>
      <c r="D1771" s="22" t="s">
        <v>2026</v>
      </c>
      <c r="E1771" s="22" t="s">
        <v>1145</v>
      </c>
      <c r="F1771" s="22" t="s">
        <v>549</v>
      </c>
      <c r="G1771" s="23">
        <v>3000000</v>
      </c>
      <c r="H1771" s="23">
        <v>0</v>
      </c>
      <c r="I1771" s="23">
        <v>353452519</v>
      </c>
      <c r="J1771" s="23">
        <v>0</v>
      </c>
      <c r="K1771" s="22" t="s">
        <v>1521</v>
      </c>
      <c r="L1771" s="22" t="s">
        <v>1522</v>
      </c>
      <c r="M1771" s="22" t="s">
        <v>1235</v>
      </c>
      <c r="N1771" s="22"/>
      <c r="O1771" s="22"/>
      <c r="P1771" s="22" t="s">
        <v>529</v>
      </c>
      <c r="S1771" s="32" t="s">
        <v>3126</v>
      </c>
      <c r="T1771" s="8">
        <f t="shared" si="39"/>
        <v>8</v>
      </c>
      <c r="U1771">
        <v>642</v>
      </c>
      <c r="W1771" t="s">
        <v>369</v>
      </c>
    </row>
    <row r="1772" spans="1:23" hidden="1" x14ac:dyDescent="0.25">
      <c r="A1772" s="21">
        <v>45525</v>
      </c>
      <c r="B1772" s="21">
        <v>45525</v>
      </c>
      <c r="C1772" s="22" t="s">
        <v>2962</v>
      </c>
      <c r="D1772" s="22" t="s">
        <v>2963</v>
      </c>
      <c r="E1772" s="22" t="s">
        <v>1145</v>
      </c>
      <c r="F1772" s="22" t="s">
        <v>549</v>
      </c>
      <c r="G1772" s="23">
        <v>764100</v>
      </c>
      <c r="H1772" s="23">
        <v>0</v>
      </c>
      <c r="I1772" s="23">
        <v>354216619</v>
      </c>
      <c r="J1772" s="23">
        <v>0</v>
      </c>
      <c r="K1772" s="22" t="s">
        <v>1521</v>
      </c>
      <c r="L1772" s="22" t="s">
        <v>1522</v>
      </c>
      <c r="M1772" s="22" t="s">
        <v>1235</v>
      </c>
      <c r="N1772" s="22"/>
      <c r="O1772" s="22"/>
      <c r="P1772" s="22" t="s">
        <v>529</v>
      </c>
      <c r="S1772" s="32" t="s">
        <v>3126</v>
      </c>
      <c r="T1772" s="8">
        <f t="shared" si="39"/>
        <v>8</v>
      </c>
      <c r="U1772">
        <v>642</v>
      </c>
      <c r="W1772" t="s">
        <v>369</v>
      </c>
    </row>
    <row r="1773" spans="1:23" hidden="1" x14ac:dyDescent="0.25">
      <c r="A1773" s="21">
        <v>45525</v>
      </c>
      <c r="B1773" s="21">
        <v>45525</v>
      </c>
      <c r="C1773" s="22" t="s">
        <v>2964</v>
      </c>
      <c r="D1773" s="22" t="s">
        <v>2965</v>
      </c>
      <c r="E1773" s="22" t="s">
        <v>1145</v>
      </c>
      <c r="F1773" s="22" t="s">
        <v>1183</v>
      </c>
      <c r="G1773" s="23">
        <v>64000</v>
      </c>
      <c r="H1773" s="23">
        <v>0</v>
      </c>
      <c r="I1773" s="23">
        <v>354280619</v>
      </c>
      <c r="J1773" s="23">
        <v>0</v>
      </c>
      <c r="K1773" s="22" t="s">
        <v>1184</v>
      </c>
      <c r="L1773" s="22" t="s">
        <v>1185</v>
      </c>
      <c r="M1773" s="22" t="s">
        <v>1186</v>
      </c>
      <c r="N1773" s="22"/>
      <c r="O1773" s="22"/>
      <c r="P1773" s="22"/>
      <c r="S1773" s="32" t="s">
        <v>3126</v>
      </c>
      <c r="T1773" s="8">
        <f t="shared" si="39"/>
        <v>8</v>
      </c>
      <c r="U1773">
        <v>642</v>
      </c>
      <c r="W1773" t="s">
        <v>369</v>
      </c>
    </row>
    <row r="1774" spans="1:23" hidden="1" x14ac:dyDescent="0.25">
      <c r="A1774" s="21">
        <v>45525</v>
      </c>
      <c r="B1774" s="21">
        <v>45525</v>
      </c>
      <c r="C1774" s="22" t="s">
        <v>2966</v>
      </c>
      <c r="D1774" s="22" t="s">
        <v>2967</v>
      </c>
      <c r="E1774" s="22" t="s">
        <v>1145</v>
      </c>
      <c r="F1774" s="22" t="s">
        <v>532</v>
      </c>
      <c r="G1774" s="23">
        <v>30000</v>
      </c>
      <c r="H1774" s="23">
        <v>0</v>
      </c>
      <c r="I1774" s="23">
        <v>354310619</v>
      </c>
      <c r="J1774" s="23">
        <v>0</v>
      </c>
      <c r="K1774" s="22" t="s">
        <v>1163</v>
      </c>
      <c r="L1774" s="22" t="s">
        <v>1164</v>
      </c>
      <c r="M1774" s="22" t="s">
        <v>1186</v>
      </c>
      <c r="N1774" s="22"/>
      <c r="O1774" s="22"/>
      <c r="P1774" s="22" t="s">
        <v>529</v>
      </c>
      <c r="S1774" s="32" t="s">
        <v>3126</v>
      </c>
      <c r="T1774" s="8">
        <f t="shared" si="39"/>
        <v>8</v>
      </c>
      <c r="U1774">
        <v>642</v>
      </c>
      <c r="W1774" t="s">
        <v>369</v>
      </c>
    </row>
    <row r="1775" spans="1:23" hidden="1" x14ac:dyDescent="0.25">
      <c r="A1775" s="21">
        <v>45525</v>
      </c>
      <c r="B1775" s="21">
        <v>45525</v>
      </c>
      <c r="C1775" s="22" t="s">
        <v>2968</v>
      </c>
      <c r="D1775" s="22" t="s">
        <v>2967</v>
      </c>
      <c r="E1775" s="22" t="s">
        <v>1145</v>
      </c>
      <c r="F1775" s="22" t="s">
        <v>532</v>
      </c>
      <c r="G1775" s="23">
        <v>50000</v>
      </c>
      <c r="H1775" s="23">
        <v>0</v>
      </c>
      <c r="I1775" s="23">
        <v>354360619</v>
      </c>
      <c r="J1775" s="23">
        <v>0</v>
      </c>
      <c r="K1775" s="22" t="s">
        <v>1163</v>
      </c>
      <c r="L1775" s="22" t="s">
        <v>1164</v>
      </c>
      <c r="M1775" s="22" t="s">
        <v>1186</v>
      </c>
      <c r="N1775" s="22"/>
      <c r="O1775" s="22"/>
      <c r="P1775" s="22" t="s">
        <v>529</v>
      </c>
      <c r="S1775" s="32" t="s">
        <v>3126</v>
      </c>
      <c r="T1775" s="8">
        <f t="shared" si="39"/>
        <v>8</v>
      </c>
      <c r="U1775">
        <v>642</v>
      </c>
      <c r="W1775" t="s">
        <v>369</v>
      </c>
    </row>
    <row r="1776" spans="1:23" hidden="1" x14ac:dyDescent="0.25">
      <c r="A1776" s="21">
        <v>45525</v>
      </c>
      <c r="B1776" s="21">
        <v>45525</v>
      </c>
      <c r="C1776" s="22" t="s">
        <v>1066</v>
      </c>
      <c r="D1776" s="22" t="s">
        <v>2021</v>
      </c>
      <c r="E1776" s="22" t="s">
        <v>1145</v>
      </c>
      <c r="F1776" s="22" t="s">
        <v>521</v>
      </c>
      <c r="G1776" s="23">
        <v>867</v>
      </c>
      <c r="H1776" s="23">
        <v>0</v>
      </c>
      <c r="I1776" s="23">
        <v>354361486</v>
      </c>
      <c r="J1776" s="23">
        <v>0</v>
      </c>
      <c r="K1776" s="22" t="s">
        <v>566</v>
      </c>
      <c r="L1776" s="22" t="s">
        <v>567</v>
      </c>
      <c r="M1776" s="22" t="s">
        <v>1159</v>
      </c>
      <c r="N1776" s="22"/>
      <c r="O1776" s="22"/>
      <c r="P1776" s="22" t="s">
        <v>529</v>
      </c>
      <c r="S1776" s="32" t="s">
        <v>3126</v>
      </c>
      <c r="T1776" s="8">
        <f t="shared" si="39"/>
        <v>8</v>
      </c>
      <c r="U1776">
        <v>642</v>
      </c>
      <c r="W1776" t="s">
        <v>369</v>
      </c>
    </row>
    <row r="1777" spans="1:23" hidden="1" x14ac:dyDescent="0.25">
      <c r="A1777" s="21">
        <v>45525</v>
      </c>
      <c r="B1777" s="21">
        <v>45525</v>
      </c>
      <c r="C1777" s="22" t="s">
        <v>1066</v>
      </c>
      <c r="D1777" s="22" t="s">
        <v>2021</v>
      </c>
      <c r="E1777" s="22" t="s">
        <v>1145</v>
      </c>
      <c r="F1777" s="22" t="s">
        <v>521</v>
      </c>
      <c r="G1777" s="23">
        <v>87</v>
      </c>
      <c r="H1777" s="23">
        <v>0</v>
      </c>
      <c r="I1777" s="23">
        <v>354361573</v>
      </c>
      <c r="J1777" s="23">
        <v>0</v>
      </c>
      <c r="K1777" s="22" t="s">
        <v>566</v>
      </c>
      <c r="L1777" s="22" t="s">
        <v>567</v>
      </c>
      <c r="M1777" s="22" t="s">
        <v>1159</v>
      </c>
      <c r="N1777" s="22"/>
      <c r="O1777" s="22"/>
      <c r="P1777" s="22" t="s">
        <v>529</v>
      </c>
      <c r="S1777" s="32" t="s">
        <v>3126</v>
      </c>
      <c r="T1777" s="8">
        <f t="shared" si="39"/>
        <v>8</v>
      </c>
      <c r="U1777">
        <v>642</v>
      </c>
      <c r="W1777" t="s">
        <v>369</v>
      </c>
    </row>
    <row r="1778" spans="1:23" hidden="1" x14ac:dyDescent="0.25">
      <c r="A1778" s="21">
        <v>45525</v>
      </c>
      <c r="B1778" s="21">
        <v>45525</v>
      </c>
      <c r="C1778" s="22" t="s">
        <v>2969</v>
      </c>
      <c r="D1778" s="22" t="s">
        <v>2970</v>
      </c>
      <c r="E1778" s="22" t="s">
        <v>1145</v>
      </c>
      <c r="F1778" s="22" t="s">
        <v>1414</v>
      </c>
      <c r="G1778" s="23">
        <v>100000</v>
      </c>
      <c r="H1778" s="23">
        <v>0</v>
      </c>
      <c r="I1778" s="23">
        <v>354461573</v>
      </c>
      <c r="J1778" s="23">
        <v>0</v>
      </c>
      <c r="K1778" s="22" t="s">
        <v>1415</v>
      </c>
      <c r="L1778" s="22" t="s">
        <v>1416</v>
      </c>
      <c r="M1778" s="22" t="s">
        <v>1186</v>
      </c>
      <c r="N1778" s="22"/>
      <c r="O1778" s="22"/>
      <c r="P1778" s="22" t="s">
        <v>809</v>
      </c>
      <c r="S1778" s="32" t="s">
        <v>3126</v>
      </c>
      <c r="T1778" s="8">
        <f t="shared" si="39"/>
        <v>8</v>
      </c>
      <c r="U1778">
        <v>642</v>
      </c>
      <c r="W1778" t="s">
        <v>369</v>
      </c>
    </row>
    <row r="1779" spans="1:23" hidden="1" x14ac:dyDescent="0.25">
      <c r="A1779" s="21">
        <v>45526</v>
      </c>
      <c r="B1779" s="21">
        <v>45526</v>
      </c>
      <c r="C1779" s="22" t="s">
        <v>2971</v>
      </c>
      <c r="D1779" s="22" t="s">
        <v>2972</v>
      </c>
      <c r="E1779" s="22" t="s">
        <v>1145</v>
      </c>
      <c r="F1779" s="22" t="s">
        <v>549</v>
      </c>
      <c r="G1779" s="23">
        <v>184000</v>
      </c>
      <c r="H1779" s="23">
        <v>0</v>
      </c>
      <c r="I1779" s="23">
        <v>354645573</v>
      </c>
      <c r="J1779" s="23">
        <v>0</v>
      </c>
      <c r="K1779" s="22" t="s">
        <v>550</v>
      </c>
      <c r="L1779" s="22" t="s">
        <v>551</v>
      </c>
      <c r="M1779" s="22" t="s">
        <v>552</v>
      </c>
      <c r="N1779" s="22"/>
      <c r="O1779" s="22"/>
      <c r="P1779" s="22" t="s">
        <v>815</v>
      </c>
      <c r="S1779" s="32" t="s">
        <v>3119</v>
      </c>
      <c r="T1779" s="8">
        <f t="shared" si="39"/>
        <v>8</v>
      </c>
      <c r="U1779">
        <v>642</v>
      </c>
      <c r="W1779" t="s">
        <v>369</v>
      </c>
    </row>
    <row r="1780" spans="1:23" hidden="1" x14ac:dyDescent="0.25">
      <c r="A1780" s="21">
        <v>45526</v>
      </c>
      <c r="B1780" s="21">
        <v>45526</v>
      </c>
      <c r="C1780" s="22" t="s">
        <v>2973</v>
      </c>
      <c r="D1780" s="22" t="s">
        <v>2967</v>
      </c>
      <c r="E1780" s="22" t="s">
        <v>1145</v>
      </c>
      <c r="F1780" s="22" t="s">
        <v>532</v>
      </c>
      <c r="G1780" s="23">
        <v>50000</v>
      </c>
      <c r="H1780" s="23">
        <v>0</v>
      </c>
      <c r="I1780" s="23">
        <v>354695573</v>
      </c>
      <c r="J1780" s="23">
        <v>0</v>
      </c>
      <c r="K1780" s="22" t="s">
        <v>1163</v>
      </c>
      <c r="L1780" s="22" t="s">
        <v>1164</v>
      </c>
      <c r="M1780" s="22" t="s">
        <v>1186</v>
      </c>
      <c r="N1780" s="22"/>
      <c r="O1780" s="22"/>
      <c r="P1780" s="22" t="s">
        <v>529</v>
      </c>
      <c r="S1780" s="32" t="s">
        <v>3126</v>
      </c>
      <c r="T1780" s="8">
        <f t="shared" si="39"/>
        <v>8</v>
      </c>
      <c r="U1780">
        <v>642</v>
      </c>
      <c r="W1780" t="s">
        <v>369</v>
      </c>
    </row>
    <row r="1781" spans="1:23" hidden="1" x14ac:dyDescent="0.25">
      <c r="A1781" s="21">
        <v>45526</v>
      </c>
      <c r="B1781" s="21">
        <v>45526</v>
      </c>
      <c r="C1781" s="22" t="s">
        <v>2974</v>
      </c>
      <c r="D1781" s="22" t="s">
        <v>2975</v>
      </c>
      <c r="E1781" s="22" t="s">
        <v>1145</v>
      </c>
      <c r="F1781" s="22" t="s">
        <v>1414</v>
      </c>
      <c r="G1781" s="23">
        <v>50000</v>
      </c>
      <c r="H1781" s="23">
        <v>0</v>
      </c>
      <c r="I1781" s="23">
        <v>354745573</v>
      </c>
      <c r="J1781" s="23">
        <v>0</v>
      </c>
      <c r="K1781" s="22" t="s">
        <v>1415</v>
      </c>
      <c r="L1781" s="22" t="s">
        <v>1416</v>
      </c>
      <c r="M1781" s="22" t="s">
        <v>1186</v>
      </c>
      <c r="N1781" s="22"/>
      <c r="O1781" s="22"/>
      <c r="P1781" s="22" t="s">
        <v>809</v>
      </c>
      <c r="S1781" s="32" t="s">
        <v>3126</v>
      </c>
      <c r="T1781" s="8">
        <f t="shared" si="39"/>
        <v>8</v>
      </c>
      <c r="U1781">
        <v>642</v>
      </c>
      <c r="W1781" t="s">
        <v>369</v>
      </c>
    </row>
    <row r="1782" spans="1:23" hidden="1" x14ac:dyDescent="0.25">
      <c r="A1782" s="21">
        <v>45527</v>
      </c>
      <c r="B1782" s="21">
        <v>45527</v>
      </c>
      <c r="C1782" s="22" t="s">
        <v>2976</v>
      </c>
      <c r="D1782" s="22" t="s">
        <v>2977</v>
      </c>
      <c r="E1782" s="22" t="s">
        <v>1145</v>
      </c>
      <c r="F1782" s="22" t="s">
        <v>748</v>
      </c>
      <c r="G1782" s="23">
        <v>500000</v>
      </c>
      <c r="H1782" s="23">
        <v>0</v>
      </c>
      <c r="I1782" s="23">
        <v>355245573</v>
      </c>
      <c r="J1782" s="23">
        <v>0</v>
      </c>
      <c r="K1782" s="22" t="s">
        <v>1428</v>
      </c>
      <c r="L1782" s="22" t="s">
        <v>1429</v>
      </c>
      <c r="M1782" s="22" t="s">
        <v>1243</v>
      </c>
      <c r="N1782" s="22"/>
      <c r="O1782" s="22"/>
      <c r="P1782" s="22" t="s">
        <v>1915</v>
      </c>
      <c r="S1782" s="32" t="s">
        <v>3142</v>
      </c>
      <c r="T1782" s="8">
        <f t="shared" si="39"/>
        <v>8</v>
      </c>
      <c r="U1782">
        <v>642</v>
      </c>
      <c r="W1782" t="s">
        <v>369</v>
      </c>
    </row>
    <row r="1783" spans="1:23" hidden="1" x14ac:dyDescent="0.25">
      <c r="A1783" s="21">
        <v>45528</v>
      </c>
      <c r="B1783" s="21">
        <v>45528</v>
      </c>
      <c r="C1783" s="22" t="s">
        <v>2978</v>
      </c>
      <c r="D1783" s="22" t="s">
        <v>2979</v>
      </c>
      <c r="E1783" s="22" t="s">
        <v>1145</v>
      </c>
      <c r="F1783" s="22" t="s">
        <v>748</v>
      </c>
      <c r="G1783" s="23">
        <v>909091</v>
      </c>
      <c r="H1783" s="23">
        <v>0</v>
      </c>
      <c r="I1783" s="23">
        <v>356154664</v>
      </c>
      <c r="J1783" s="23">
        <v>0</v>
      </c>
      <c r="K1783" s="22" t="s">
        <v>2980</v>
      </c>
      <c r="L1783" s="22" t="s">
        <v>2981</v>
      </c>
      <c r="M1783" s="22" t="s">
        <v>1724</v>
      </c>
      <c r="N1783" s="22"/>
      <c r="O1783" s="22"/>
      <c r="P1783" s="22" t="s">
        <v>1915</v>
      </c>
      <c r="S1783" s="32" t="s">
        <v>3142</v>
      </c>
      <c r="T1783" s="8">
        <f t="shared" si="39"/>
        <v>8</v>
      </c>
      <c r="U1783">
        <v>642</v>
      </c>
      <c r="W1783" t="s">
        <v>369</v>
      </c>
    </row>
    <row r="1784" spans="1:23" hidden="1" x14ac:dyDescent="0.25">
      <c r="A1784" s="21">
        <v>45528</v>
      </c>
      <c r="B1784" s="21">
        <v>45528</v>
      </c>
      <c r="C1784" s="22" t="s">
        <v>2982</v>
      </c>
      <c r="D1784" s="22" t="s">
        <v>2983</v>
      </c>
      <c r="E1784" s="22" t="s">
        <v>1145</v>
      </c>
      <c r="F1784" s="22" t="s">
        <v>549</v>
      </c>
      <c r="G1784" s="23">
        <v>15900000</v>
      </c>
      <c r="H1784" s="23">
        <v>0</v>
      </c>
      <c r="I1784" s="23">
        <v>372054664</v>
      </c>
      <c r="J1784" s="23">
        <v>0</v>
      </c>
      <c r="K1784" s="22" t="s">
        <v>2984</v>
      </c>
      <c r="L1784" s="22" t="s">
        <v>2985</v>
      </c>
      <c r="M1784" s="22" t="s">
        <v>1216</v>
      </c>
      <c r="N1784" s="22"/>
      <c r="O1784" s="22"/>
      <c r="P1784" s="22" t="s">
        <v>809</v>
      </c>
      <c r="S1784" s="32" t="s">
        <v>3126</v>
      </c>
      <c r="T1784" s="8">
        <f t="shared" si="39"/>
        <v>8</v>
      </c>
      <c r="U1784">
        <v>642</v>
      </c>
      <c r="W1784" t="s">
        <v>369</v>
      </c>
    </row>
    <row r="1785" spans="1:23" hidden="1" x14ac:dyDescent="0.25">
      <c r="A1785" s="21">
        <v>45530</v>
      </c>
      <c r="B1785" s="21">
        <v>45530</v>
      </c>
      <c r="C1785" s="22" t="s">
        <v>2986</v>
      </c>
      <c r="D1785" s="22" t="s">
        <v>2987</v>
      </c>
      <c r="E1785" s="22" t="s">
        <v>1145</v>
      </c>
      <c r="F1785" s="22" t="s">
        <v>549</v>
      </c>
      <c r="G1785" s="23">
        <v>13000000</v>
      </c>
      <c r="H1785" s="23">
        <v>0</v>
      </c>
      <c r="I1785" s="23">
        <v>385054664</v>
      </c>
      <c r="J1785" s="23">
        <v>0</v>
      </c>
      <c r="K1785" s="22" t="s">
        <v>2988</v>
      </c>
      <c r="L1785" s="22" t="s">
        <v>2989</v>
      </c>
      <c r="M1785" s="22" t="s">
        <v>2990</v>
      </c>
      <c r="N1785" s="22"/>
      <c r="O1785" s="22"/>
      <c r="P1785" s="22" t="s">
        <v>734</v>
      </c>
      <c r="S1785" s="32" t="s">
        <v>3126</v>
      </c>
      <c r="T1785" s="8">
        <f t="shared" si="39"/>
        <v>8</v>
      </c>
      <c r="U1785">
        <v>642</v>
      </c>
      <c r="W1785" t="s">
        <v>369</v>
      </c>
    </row>
    <row r="1786" spans="1:23" hidden="1" x14ac:dyDescent="0.25">
      <c r="A1786" s="21">
        <v>45530</v>
      </c>
      <c r="B1786" s="21">
        <v>45530</v>
      </c>
      <c r="C1786" s="22" t="s">
        <v>2991</v>
      </c>
      <c r="D1786" s="22" t="s">
        <v>2992</v>
      </c>
      <c r="E1786" s="22" t="s">
        <v>1145</v>
      </c>
      <c r="F1786" s="22" t="s">
        <v>549</v>
      </c>
      <c r="G1786" s="23">
        <v>2500000</v>
      </c>
      <c r="H1786" s="23">
        <v>0</v>
      </c>
      <c r="I1786" s="23">
        <v>387554664</v>
      </c>
      <c r="J1786" s="23">
        <v>0</v>
      </c>
      <c r="K1786" s="22" t="s">
        <v>2993</v>
      </c>
      <c r="L1786" s="22" t="s">
        <v>2994</v>
      </c>
      <c r="M1786" s="22" t="s">
        <v>1338</v>
      </c>
      <c r="N1786" s="22"/>
      <c r="O1786" s="22"/>
      <c r="P1786" s="22" t="s">
        <v>891</v>
      </c>
      <c r="S1786" s="32" t="s">
        <v>3126</v>
      </c>
      <c r="T1786" s="8">
        <f t="shared" si="39"/>
        <v>8</v>
      </c>
      <c r="U1786">
        <v>642</v>
      </c>
      <c r="W1786" t="s">
        <v>369</v>
      </c>
    </row>
    <row r="1787" spans="1:23" hidden="1" x14ac:dyDescent="0.25">
      <c r="A1787" s="21">
        <v>45530</v>
      </c>
      <c r="B1787" s="21">
        <v>45530</v>
      </c>
      <c r="C1787" s="22" t="s">
        <v>2991</v>
      </c>
      <c r="D1787" s="22" t="s">
        <v>2995</v>
      </c>
      <c r="E1787" s="22" t="s">
        <v>1145</v>
      </c>
      <c r="F1787" s="22" t="s">
        <v>549</v>
      </c>
      <c r="G1787" s="23">
        <v>1000000</v>
      </c>
      <c r="H1787" s="23">
        <v>0</v>
      </c>
      <c r="I1787" s="23">
        <v>388554664</v>
      </c>
      <c r="J1787" s="23">
        <v>0</v>
      </c>
      <c r="K1787" s="22" t="s">
        <v>2993</v>
      </c>
      <c r="L1787" s="22" t="s">
        <v>2994</v>
      </c>
      <c r="M1787" s="22" t="s">
        <v>1338</v>
      </c>
      <c r="N1787" s="22"/>
      <c r="O1787" s="22"/>
      <c r="P1787" s="22" t="s">
        <v>891</v>
      </c>
      <c r="S1787" s="32" t="s">
        <v>3126</v>
      </c>
      <c r="T1787" s="8">
        <f t="shared" si="39"/>
        <v>8</v>
      </c>
      <c r="U1787">
        <v>642</v>
      </c>
      <c r="W1787" t="s">
        <v>369</v>
      </c>
    </row>
    <row r="1788" spans="1:23" hidden="1" x14ac:dyDescent="0.25">
      <c r="A1788" s="21">
        <v>45530</v>
      </c>
      <c r="B1788" s="21">
        <v>45530</v>
      </c>
      <c r="C1788" s="22" t="s">
        <v>2890</v>
      </c>
      <c r="D1788" s="22" t="s">
        <v>2996</v>
      </c>
      <c r="E1788" s="22" t="s">
        <v>1145</v>
      </c>
      <c r="F1788" s="22" t="s">
        <v>748</v>
      </c>
      <c r="G1788" s="23">
        <v>403704</v>
      </c>
      <c r="H1788" s="23">
        <v>0</v>
      </c>
      <c r="I1788" s="23">
        <v>388958368</v>
      </c>
      <c r="J1788" s="23">
        <v>0</v>
      </c>
      <c r="K1788" s="22" t="s">
        <v>2997</v>
      </c>
      <c r="L1788" s="22" t="s">
        <v>2998</v>
      </c>
      <c r="M1788" s="22" t="s">
        <v>1216</v>
      </c>
      <c r="N1788" s="22"/>
      <c r="O1788" s="22"/>
      <c r="P1788" s="22" t="s">
        <v>529</v>
      </c>
      <c r="S1788" s="32" t="s">
        <v>3126</v>
      </c>
      <c r="T1788" s="8">
        <f t="shared" si="39"/>
        <v>8</v>
      </c>
      <c r="U1788">
        <v>642</v>
      </c>
      <c r="W1788" t="s">
        <v>369</v>
      </c>
    </row>
    <row r="1789" spans="1:23" hidden="1" x14ac:dyDescent="0.25">
      <c r="A1789" s="21">
        <v>45530</v>
      </c>
      <c r="B1789" s="21">
        <v>45530</v>
      </c>
      <c r="C1789" s="22" t="s">
        <v>2999</v>
      </c>
      <c r="D1789" s="22" t="s">
        <v>3000</v>
      </c>
      <c r="E1789" s="22" t="s">
        <v>1145</v>
      </c>
      <c r="F1789" s="22" t="s">
        <v>1183</v>
      </c>
      <c r="G1789" s="23">
        <v>22000</v>
      </c>
      <c r="H1789" s="23">
        <v>0</v>
      </c>
      <c r="I1789" s="23">
        <v>388980368</v>
      </c>
      <c r="J1789" s="23">
        <v>0</v>
      </c>
      <c r="K1789" s="22" t="s">
        <v>1184</v>
      </c>
      <c r="L1789" s="22" t="s">
        <v>1185</v>
      </c>
      <c r="M1789" s="22" t="s">
        <v>1159</v>
      </c>
      <c r="N1789" s="22"/>
      <c r="O1789" s="22"/>
      <c r="P1789" s="22"/>
      <c r="S1789" s="32" t="s">
        <v>3126</v>
      </c>
      <c r="T1789" s="8">
        <f t="shared" si="39"/>
        <v>8</v>
      </c>
      <c r="U1789">
        <v>642</v>
      </c>
      <c r="W1789" t="s">
        <v>369</v>
      </c>
    </row>
    <row r="1790" spans="1:23" hidden="1" x14ac:dyDescent="0.25">
      <c r="A1790" s="21">
        <v>45530</v>
      </c>
      <c r="B1790" s="21">
        <v>45530</v>
      </c>
      <c r="C1790" s="22" t="s">
        <v>3001</v>
      </c>
      <c r="D1790" s="22" t="s">
        <v>3002</v>
      </c>
      <c r="E1790" s="22" t="s">
        <v>1145</v>
      </c>
      <c r="F1790" s="22" t="s">
        <v>1183</v>
      </c>
      <c r="G1790" s="23">
        <v>33000</v>
      </c>
      <c r="H1790" s="23">
        <v>0</v>
      </c>
      <c r="I1790" s="23">
        <v>389013368</v>
      </c>
      <c r="J1790" s="23">
        <v>0</v>
      </c>
      <c r="K1790" s="22" t="s">
        <v>1184</v>
      </c>
      <c r="L1790" s="22" t="s">
        <v>1185</v>
      </c>
      <c r="M1790" s="22" t="s">
        <v>1159</v>
      </c>
      <c r="N1790" s="22"/>
      <c r="O1790" s="22"/>
      <c r="P1790" s="22"/>
      <c r="S1790" s="32" t="s">
        <v>3126</v>
      </c>
      <c r="T1790" s="8">
        <f t="shared" si="39"/>
        <v>8</v>
      </c>
      <c r="U1790">
        <v>642</v>
      </c>
      <c r="W1790" t="s">
        <v>369</v>
      </c>
    </row>
    <row r="1791" spans="1:23" hidden="1" x14ac:dyDescent="0.25">
      <c r="A1791" s="21">
        <v>45530</v>
      </c>
      <c r="B1791" s="21">
        <v>45530</v>
      </c>
      <c r="C1791" s="22" t="s">
        <v>3003</v>
      </c>
      <c r="D1791" s="22" t="s">
        <v>3004</v>
      </c>
      <c r="E1791" s="22" t="s">
        <v>1145</v>
      </c>
      <c r="F1791" s="22" t="s">
        <v>532</v>
      </c>
      <c r="G1791" s="23">
        <v>1435000</v>
      </c>
      <c r="H1791" s="23">
        <v>0</v>
      </c>
      <c r="I1791" s="23">
        <v>390448368</v>
      </c>
      <c r="J1791" s="23">
        <v>0</v>
      </c>
      <c r="K1791" s="22" t="s">
        <v>884</v>
      </c>
      <c r="L1791" s="22" t="s">
        <v>885</v>
      </c>
      <c r="M1791" s="22" t="s">
        <v>1216</v>
      </c>
      <c r="N1791" s="22"/>
      <c r="O1791" s="22"/>
      <c r="P1791" s="22"/>
      <c r="S1791" s="32" t="s">
        <v>3126</v>
      </c>
      <c r="T1791" s="8">
        <f t="shared" si="39"/>
        <v>8</v>
      </c>
      <c r="U1791">
        <v>642</v>
      </c>
      <c r="W1791" t="s">
        <v>369</v>
      </c>
    </row>
    <row r="1792" spans="1:23" hidden="1" x14ac:dyDescent="0.25">
      <c r="A1792" s="21">
        <v>45530</v>
      </c>
      <c r="B1792" s="21">
        <v>45530</v>
      </c>
      <c r="C1792" s="22" t="s">
        <v>3005</v>
      </c>
      <c r="D1792" s="22" t="s">
        <v>3006</v>
      </c>
      <c r="E1792" s="22" t="s">
        <v>1145</v>
      </c>
      <c r="F1792" s="22" t="s">
        <v>532</v>
      </c>
      <c r="G1792" s="23">
        <v>700000</v>
      </c>
      <c r="H1792" s="23">
        <v>0</v>
      </c>
      <c r="I1792" s="23">
        <v>391148368</v>
      </c>
      <c r="J1792" s="23">
        <v>0</v>
      </c>
      <c r="K1792" s="22" t="s">
        <v>884</v>
      </c>
      <c r="L1792" s="22" t="s">
        <v>885</v>
      </c>
      <c r="M1792" s="22" t="s">
        <v>1216</v>
      </c>
      <c r="N1792" s="22"/>
      <c r="O1792" s="22"/>
      <c r="P1792" s="22"/>
      <c r="S1792" s="32" t="s">
        <v>3126</v>
      </c>
      <c r="T1792" s="8">
        <f t="shared" si="39"/>
        <v>8</v>
      </c>
      <c r="U1792">
        <v>642</v>
      </c>
      <c r="W1792" t="s">
        <v>369</v>
      </c>
    </row>
    <row r="1793" spans="1:23" hidden="1" x14ac:dyDescent="0.25">
      <c r="A1793" s="21">
        <v>45530</v>
      </c>
      <c r="B1793" s="21">
        <v>45530</v>
      </c>
      <c r="C1793" s="22" t="s">
        <v>3007</v>
      </c>
      <c r="D1793" s="22" t="s">
        <v>3008</v>
      </c>
      <c r="E1793" s="22" t="s">
        <v>1145</v>
      </c>
      <c r="F1793" s="22" t="s">
        <v>1225</v>
      </c>
      <c r="G1793" s="23">
        <v>20000</v>
      </c>
      <c r="H1793" s="23">
        <v>0</v>
      </c>
      <c r="I1793" s="23">
        <v>391168368</v>
      </c>
      <c r="J1793" s="23">
        <v>0</v>
      </c>
      <c r="K1793" s="22" t="s">
        <v>1184</v>
      </c>
      <c r="L1793" s="22" t="s">
        <v>1185</v>
      </c>
      <c r="M1793" s="22" t="s">
        <v>1186</v>
      </c>
      <c r="N1793" s="22"/>
      <c r="O1793" s="22"/>
      <c r="P1793" s="22"/>
      <c r="S1793" s="32" t="s">
        <v>3126</v>
      </c>
      <c r="T1793" s="8">
        <f t="shared" si="39"/>
        <v>8</v>
      </c>
      <c r="U1793">
        <v>642</v>
      </c>
      <c r="W1793" t="s">
        <v>369</v>
      </c>
    </row>
    <row r="1794" spans="1:23" hidden="1" x14ac:dyDescent="0.25">
      <c r="A1794" s="21">
        <v>45530</v>
      </c>
      <c r="B1794" s="21">
        <v>45530</v>
      </c>
      <c r="C1794" s="22" t="s">
        <v>3007</v>
      </c>
      <c r="D1794" s="22" t="s">
        <v>3008</v>
      </c>
      <c r="E1794" s="22" t="s">
        <v>1145</v>
      </c>
      <c r="F1794" s="22" t="s">
        <v>1225</v>
      </c>
      <c r="G1794" s="23">
        <v>2000</v>
      </c>
      <c r="H1794" s="23">
        <v>0</v>
      </c>
      <c r="I1794" s="23">
        <v>391170368</v>
      </c>
      <c r="J1794" s="23">
        <v>0</v>
      </c>
      <c r="K1794" s="22" t="s">
        <v>1184</v>
      </c>
      <c r="L1794" s="22" t="s">
        <v>1185</v>
      </c>
      <c r="M1794" s="22" t="s">
        <v>1186</v>
      </c>
      <c r="N1794" s="22"/>
      <c r="O1794" s="22"/>
      <c r="P1794" s="22"/>
      <c r="S1794" s="32" t="s">
        <v>3126</v>
      </c>
      <c r="T1794" s="8">
        <f t="shared" si="39"/>
        <v>8</v>
      </c>
      <c r="U1794">
        <v>642</v>
      </c>
      <c r="W1794" t="s">
        <v>369</v>
      </c>
    </row>
    <row r="1795" spans="1:23" s="56" customFormat="1" hidden="1" x14ac:dyDescent="0.25">
      <c r="A1795" s="53">
        <v>45531</v>
      </c>
      <c r="B1795" s="53">
        <v>45531</v>
      </c>
      <c r="C1795" s="54" t="s">
        <v>3009</v>
      </c>
      <c r="D1795" s="54" t="s">
        <v>3010</v>
      </c>
      <c r="E1795" s="54" t="s">
        <v>1145</v>
      </c>
      <c r="F1795" s="54" t="s">
        <v>549</v>
      </c>
      <c r="G1795" s="55">
        <v>72713390</v>
      </c>
      <c r="H1795" s="55">
        <v>0</v>
      </c>
      <c r="I1795" s="55">
        <v>463883758</v>
      </c>
      <c r="J1795" s="55">
        <v>0</v>
      </c>
      <c r="K1795" s="54" t="s">
        <v>2888</v>
      </c>
      <c r="L1795" s="54" t="s">
        <v>2889</v>
      </c>
      <c r="M1795" s="54" t="s">
        <v>638</v>
      </c>
      <c r="N1795" s="54"/>
      <c r="O1795" s="54"/>
      <c r="P1795" s="54" t="s">
        <v>809</v>
      </c>
      <c r="S1795" s="54" t="s">
        <v>3126</v>
      </c>
      <c r="T1795" s="56">
        <f t="shared" si="39"/>
        <v>8</v>
      </c>
      <c r="U1795" s="56">
        <v>642</v>
      </c>
      <c r="W1795" t="s">
        <v>369</v>
      </c>
    </row>
    <row r="1796" spans="1:23" hidden="1" x14ac:dyDescent="0.25">
      <c r="A1796" s="21">
        <v>45531</v>
      </c>
      <c r="B1796" s="21">
        <v>45531</v>
      </c>
      <c r="C1796" s="22" t="s">
        <v>3011</v>
      </c>
      <c r="D1796" s="22" t="s">
        <v>3012</v>
      </c>
      <c r="E1796" s="22" t="s">
        <v>1145</v>
      </c>
      <c r="F1796" s="22" t="s">
        <v>748</v>
      </c>
      <c r="G1796" s="23">
        <v>443286</v>
      </c>
      <c r="H1796" s="23">
        <v>0</v>
      </c>
      <c r="I1796" s="23">
        <v>464327044</v>
      </c>
      <c r="J1796" s="23">
        <v>0</v>
      </c>
      <c r="K1796" s="22" t="s">
        <v>3013</v>
      </c>
      <c r="L1796" s="22" t="s">
        <v>3014</v>
      </c>
      <c r="M1796" s="22" t="s">
        <v>1216</v>
      </c>
      <c r="N1796" s="22"/>
      <c r="O1796" s="22"/>
      <c r="P1796" s="22"/>
      <c r="S1796" s="32" t="s">
        <v>3126</v>
      </c>
      <c r="T1796" s="8">
        <f t="shared" si="39"/>
        <v>8</v>
      </c>
      <c r="U1796">
        <v>642</v>
      </c>
      <c r="W1796" t="s">
        <v>369</v>
      </c>
    </row>
    <row r="1797" spans="1:23" hidden="1" x14ac:dyDescent="0.25">
      <c r="A1797" s="21">
        <v>45531</v>
      </c>
      <c r="B1797" s="21">
        <v>45531</v>
      </c>
      <c r="C1797" s="22" t="s">
        <v>2836</v>
      </c>
      <c r="D1797" s="22" t="s">
        <v>3015</v>
      </c>
      <c r="E1797" s="22" t="s">
        <v>1145</v>
      </c>
      <c r="F1797" s="22" t="s">
        <v>748</v>
      </c>
      <c r="G1797" s="23">
        <v>769313</v>
      </c>
      <c r="H1797" s="23">
        <v>0</v>
      </c>
      <c r="I1797" s="23">
        <v>465096357</v>
      </c>
      <c r="J1797" s="23">
        <v>0</v>
      </c>
      <c r="K1797" s="22" t="s">
        <v>1363</v>
      </c>
      <c r="L1797" s="22" t="s">
        <v>1364</v>
      </c>
      <c r="M1797" s="22" t="s">
        <v>1365</v>
      </c>
      <c r="N1797" s="22"/>
      <c r="O1797" s="22"/>
      <c r="P1797" s="22" t="s">
        <v>529</v>
      </c>
      <c r="S1797" s="32" t="s">
        <v>3126</v>
      </c>
      <c r="T1797" s="8">
        <f t="shared" ref="T1797:T1860" si="40">+MONTH(A1797)</f>
        <v>8</v>
      </c>
      <c r="U1797">
        <v>642</v>
      </c>
      <c r="W1797" t="s">
        <v>369</v>
      </c>
    </row>
    <row r="1798" spans="1:23" hidden="1" x14ac:dyDescent="0.25">
      <c r="A1798" s="21">
        <v>45532</v>
      </c>
      <c r="B1798" s="21">
        <v>45532</v>
      </c>
      <c r="C1798" s="22" t="s">
        <v>3016</v>
      </c>
      <c r="D1798" s="22" t="s">
        <v>3017</v>
      </c>
      <c r="E1798" s="22" t="s">
        <v>1145</v>
      </c>
      <c r="F1798" s="22" t="s">
        <v>748</v>
      </c>
      <c r="G1798" s="23">
        <v>1500000</v>
      </c>
      <c r="H1798" s="23">
        <v>0</v>
      </c>
      <c r="I1798" s="23">
        <v>466596357</v>
      </c>
      <c r="J1798" s="23">
        <v>0</v>
      </c>
      <c r="K1798" s="22" t="s">
        <v>3018</v>
      </c>
      <c r="L1798" s="22" t="s">
        <v>3019</v>
      </c>
      <c r="M1798" s="22" t="s">
        <v>1216</v>
      </c>
      <c r="N1798" s="22"/>
      <c r="O1798" s="22"/>
      <c r="P1798" s="22"/>
      <c r="S1798" s="32" t="s">
        <v>3126</v>
      </c>
      <c r="T1798" s="8">
        <f t="shared" si="40"/>
        <v>8</v>
      </c>
      <c r="U1798">
        <v>642</v>
      </c>
      <c r="W1798" t="s">
        <v>369</v>
      </c>
    </row>
    <row r="1799" spans="1:23" hidden="1" x14ac:dyDescent="0.25">
      <c r="A1799" s="21">
        <v>45532</v>
      </c>
      <c r="B1799" s="21">
        <v>45532</v>
      </c>
      <c r="C1799" s="22" t="s">
        <v>3020</v>
      </c>
      <c r="D1799" s="22" t="s">
        <v>3021</v>
      </c>
      <c r="E1799" s="22" t="s">
        <v>1145</v>
      </c>
      <c r="F1799" s="22" t="s">
        <v>748</v>
      </c>
      <c r="G1799" s="23">
        <v>909091</v>
      </c>
      <c r="H1799" s="23">
        <v>0</v>
      </c>
      <c r="I1799" s="23">
        <v>467505448</v>
      </c>
      <c r="J1799" s="23">
        <v>0</v>
      </c>
      <c r="K1799" s="22" t="s">
        <v>2567</v>
      </c>
      <c r="L1799" s="22" t="s">
        <v>2568</v>
      </c>
      <c r="M1799" s="22" t="s">
        <v>1243</v>
      </c>
      <c r="N1799" s="22"/>
      <c r="O1799" s="22"/>
      <c r="P1799" s="22" t="s">
        <v>529</v>
      </c>
      <c r="S1799" s="32" t="s">
        <v>3142</v>
      </c>
      <c r="T1799" s="8">
        <f t="shared" si="40"/>
        <v>8</v>
      </c>
      <c r="U1799">
        <v>642</v>
      </c>
      <c r="W1799" t="s">
        <v>369</v>
      </c>
    </row>
    <row r="1800" spans="1:23" hidden="1" x14ac:dyDescent="0.25">
      <c r="A1800" s="21">
        <v>45532</v>
      </c>
      <c r="B1800" s="21">
        <v>45532</v>
      </c>
      <c r="C1800" s="22" t="s">
        <v>3022</v>
      </c>
      <c r="D1800" s="22" t="s">
        <v>3023</v>
      </c>
      <c r="E1800" s="22" t="s">
        <v>1145</v>
      </c>
      <c r="F1800" s="22" t="s">
        <v>1204</v>
      </c>
      <c r="G1800" s="23">
        <v>50000</v>
      </c>
      <c r="H1800" s="23">
        <v>0</v>
      </c>
      <c r="I1800" s="23">
        <v>467555448</v>
      </c>
      <c r="J1800" s="23">
        <v>0</v>
      </c>
      <c r="K1800" s="22" t="s">
        <v>1163</v>
      </c>
      <c r="L1800" s="22" t="s">
        <v>1164</v>
      </c>
      <c r="M1800" s="22" t="s">
        <v>1186</v>
      </c>
      <c r="N1800" s="22"/>
      <c r="O1800" s="22"/>
      <c r="P1800" s="22" t="s">
        <v>529</v>
      </c>
      <c r="S1800" s="32" t="s">
        <v>3126</v>
      </c>
      <c r="T1800" s="8">
        <f t="shared" si="40"/>
        <v>8</v>
      </c>
      <c r="U1800">
        <v>642</v>
      </c>
      <c r="W1800" t="s">
        <v>369</v>
      </c>
    </row>
    <row r="1801" spans="1:23" hidden="1" x14ac:dyDescent="0.25">
      <c r="A1801" s="21">
        <v>45532</v>
      </c>
      <c r="B1801" s="21">
        <v>45532</v>
      </c>
      <c r="C1801" s="22" t="s">
        <v>3024</v>
      </c>
      <c r="D1801" s="22" t="s">
        <v>2967</v>
      </c>
      <c r="E1801" s="22" t="s">
        <v>1145</v>
      </c>
      <c r="F1801" s="22" t="s">
        <v>532</v>
      </c>
      <c r="G1801" s="23">
        <v>50000</v>
      </c>
      <c r="H1801" s="23">
        <v>0</v>
      </c>
      <c r="I1801" s="23">
        <v>467605448</v>
      </c>
      <c r="J1801" s="23">
        <v>0</v>
      </c>
      <c r="K1801" s="22" t="s">
        <v>1163</v>
      </c>
      <c r="L1801" s="22" t="s">
        <v>1164</v>
      </c>
      <c r="M1801" s="22" t="s">
        <v>1186</v>
      </c>
      <c r="N1801" s="22"/>
      <c r="O1801" s="22"/>
      <c r="P1801" s="22" t="s">
        <v>529</v>
      </c>
      <c r="S1801" s="32" t="s">
        <v>3126</v>
      </c>
      <c r="T1801" s="8">
        <f t="shared" si="40"/>
        <v>8</v>
      </c>
      <c r="U1801">
        <v>642</v>
      </c>
      <c r="W1801" t="s">
        <v>369</v>
      </c>
    </row>
    <row r="1802" spans="1:23" hidden="1" x14ac:dyDescent="0.25">
      <c r="A1802" s="21">
        <v>45533</v>
      </c>
      <c r="B1802" s="21">
        <v>45533</v>
      </c>
      <c r="C1802" s="22" t="s">
        <v>3025</v>
      </c>
      <c r="D1802" s="22" t="s">
        <v>2082</v>
      </c>
      <c r="E1802" s="22" t="s">
        <v>1145</v>
      </c>
      <c r="F1802" s="22" t="s">
        <v>549</v>
      </c>
      <c r="G1802" s="23">
        <v>1700000</v>
      </c>
      <c r="H1802" s="23">
        <v>0</v>
      </c>
      <c r="I1802" s="23">
        <v>469305448</v>
      </c>
      <c r="J1802" s="23">
        <v>0</v>
      </c>
      <c r="K1802" s="22" t="s">
        <v>1233</v>
      </c>
      <c r="L1802" s="22" t="s">
        <v>1234</v>
      </c>
      <c r="M1802" s="22" t="s">
        <v>1235</v>
      </c>
      <c r="N1802" s="22"/>
      <c r="O1802" s="22"/>
      <c r="P1802" s="22" t="s">
        <v>529</v>
      </c>
      <c r="S1802" s="32" t="s">
        <v>3126</v>
      </c>
      <c r="T1802" s="8">
        <f t="shared" si="40"/>
        <v>8</v>
      </c>
      <c r="U1802">
        <v>642</v>
      </c>
      <c r="W1802" t="s">
        <v>369</v>
      </c>
    </row>
    <row r="1803" spans="1:23" hidden="1" x14ac:dyDescent="0.25">
      <c r="A1803" s="21">
        <v>45533</v>
      </c>
      <c r="B1803" s="21">
        <v>45533</v>
      </c>
      <c r="C1803" s="22" t="s">
        <v>3025</v>
      </c>
      <c r="D1803" s="22" t="s">
        <v>3026</v>
      </c>
      <c r="E1803" s="22" t="s">
        <v>1145</v>
      </c>
      <c r="F1803" s="22" t="s">
        <v>549</v>
      </c>
      <c r="G1803" s="23">
        <v>100000</v>
      </c>
      <c r="H1803" s="23">
        <v>0</v>
      </c>
      <c r="I1803" s="23">
        <v>469405448</v>
      </c>
      <c r="J1803" s="23">
        <v>0</v>
      </c>
      <c r="K1803" s="22" t="s">
        <v>1233</v>
      </c>
      <c r="L1803" s="22" t="s">
        <v>1234</v>
      </c>
      <c r="M1803" s="22" t="s">
        <v>1235</v>
      </c>
      <c r="N1803" s="22"/>
      <c r="O1803" s="22"/>
      <c r="P1803" s="22" t="s">
        <v>529</v>
      </c>
      <c r="S1803" s="32" t="s">
        <v>3126</v>
      </c>
      <c r="T1803" s="8">
        <f t="shared" si="40"/>
        <v>8</v>
      </c>
      <c r="U1803">
        <v>642</v>
      </c>
      <c r="W1803" t="s">
        <v>369</v>
      </c>
    </row>
    <row r="1804" spans="1:23" hidden="1" x14ac:dyDescent="0.25">
      <c r="A1804" s="21">
        <v>45533</v>
      </c>
      <c r="B1804" s="21">
        <v>45533</v>
      </c>
      <c r="C1804" s="22" t="s">
        <v>3025</v>
      </c>
      <c r="D1804" s="22" t="s">
        <v>2716</v>
      </c>
      <c r="E1804" s="22" t="s">
        <v>1145</v>
      </c>
      <c r="F1804" s="22" t="s">
        <v>549</v>
      </c>
      <c r="G1804" s="23">
        <v>80000</v>
      </c>
      <c r="H1804" s="23">
        <v>0</v>
      </c>
      <c r="I1804" s="23">
        <v>469485448</v>
      </c>
      <c r="J1804" s="23">
        <v>0</v>
      </c>
      <c r="K1804" s="22" t="s">
        <v>1233</v>
      </c>
      <c r="L1804" s="22" t="s">
        <v>1234</v>
      </c>
      <c r="M1804" s="22" t="s">
        <v>1235</v>
      </c>
      <c r="N1804" s="22"/>
      <c r="O1804" s="22"/>
      <c r="P1804" s="22" t="s">
        <v>529</v>
      </c>
      <c r="S1804" s="32" t="s">
        <v>3126</v>
      </c>
      <c r="T1804" s="8">
        <f t="shared" si="40"/>
        <v>8</v>
      </c>
      <c r="U1804">
        <v>642</v>
      </c>
      <c r="W1804" t="s">
        <v>369</v>
      </c>
    </row>
    <row r="1805" spans="1:23" hidden="1" x14ac:dyDescent="0.25">
      <c r="A1805" s="21">
        <v>45533</v>
      </c>
      <c r="B1805" s="21">
        <v>45533</v>
      </c>
      <c r="C1805" s="22" t="s">
        <v>3025</v>
      </c>
      <c r="D1805" s="22" t="s">
        <v>3027</v>
      </c>
      <c r="E1805" s="22" t="s">
        <v>1145</v>
      </c>
      <c r="F1805" s="22" t="s">
        <v>549</v>
      </c>
      <c r="G1805" s="23">
        <v>105000</v>
      </c>
      <c r="H1805" s="23">
        <v>0</v>
      </c>
      <c r="I1805" s="23">
        <v>469590448</v>
      </c>
      <c r="J1805" s="23">
        <v>0</v>
      </c>
      <c r="K1805" s="22" t="s">
        <v>1233</v>
      </c>
      <c r="L1805" s="22" t="s">
        <v>1234</v>
      </c>
      <c r="M1805" s="22" t="s">
        <v>1235</v>
      </c>
      <c r="N1805" s="22"/>
      <c r="O1805" s="22"/>
      <c r="P1805" s="22" t="s">
        <v>529</v>
      </c>
      <c r="S1805" s="32" t="s">
        <v>3126</v>
      </c>
      <c r="T1805" s="8">
        <f t="shared" si="40"/>
        <v>8</v>
      </c>
      <c r="U1805">
        <v>642</v>
      </c>
      <c r="W1805" t="s">
        <v>369</v>
      </c>
    </row>
    <row r="1806" spans="1:23" hidden="1" x14ac:dyDescent="0.25">
      <c r="A1806" s="21">
        <v>45533</v>
      </c>
      <c r="B1806" s="21">
        <v>45533</v>
      </c>
      <c r="C1806" s="22" t="s">
        <v>3025</v>
      </c>
      <c r="D1806" s="22" t="s">
        <v>2079</v>
      </c>
      <c r="E1806" s="22" t="s">
        <v>1145</v>
      </c>
      <c r="F1806" s="22" t="s">
        <v>549</v>
      </c>
      <c r="G1806" s="23">
        <v>50000</v>
      </c>
      <c r="H1806" s="23">
        <v>0</v>
      </c>
      <c r="I1806" s="23">
        <v>469640448</v>
      </c>
      <c r="J1806" s="23">
        <v>0</v>
      </c>
      <c r="K1806" s="22" t="s">
        <v>1233</v>
      </c>
      <c r="L1806" s="22" t="s">
        <v>1234</v>
      </c>
      <c r="M1806" s="22" t="s">
        <v>1235</v>
      </c>
      <c r="N1806" s="22"/>
      <c r="O1806" s="22"/>
      <c r="P1806" s="22" t="s">
        <v>529</v>
      </c>
      <c r="S1806" s="32" t="s">
        <v>3126</v>
      </c>
      <c r="T1806" s="8">
        <f t="shared" si="40"/>
        <v>8</v>
      </c>
      <c r="U1806">
        <v>642</v>
      </c>
      <c r="W1806" t="s">
        <v>369</v>
      </c>
    </row>
    <row r="1807" spans="1:23" hidden="1" x14ac:dyDescent="0.25">
      <c r="A1807" s="21">
        <v>45533</v>
      </c>
      <c r="B1807" s="21">
        <v>45533</v>
      </c>
      <c r="C1807" s="22" t="s">
        <v>3025</v>
      </c>
      <c r="D1807" s="22" t="s">
        <v>3028</v>
      </c>
      <c r="E1807" s="22" t="s">
        <v>1145</v>
      </c>
      <c r="F1807" s="22" t="s">
        <v>549</v>
      </c>
      <c r="G1807" s="23">
        <v>80000</v>
      </c>
      <c r="H1807" s="23">
        <v>0</v>
      </c>
      <c r="I1807" s="23">
        <v>469720448</v>
      </c>
      <c r="J1807" s="23">
        <v>0</v>
      </c>
      <c r="K1807" s="22" t="s">
        <v>1233</v>
      </c>
      <c r="L1807" s="22" t="s">
        <v>1234</v>
      </c>
      <c r="M1807" s="22" t="s">
        <v>1235</v>
      </c>
      <c r="N1807" s="22"/>
      <c r="O1807" s="22"/>
      <c r="P1807" s="22" t="s">
        <v>529</v>
      </c>
      <c r="S1807" s="32" t="s">
        <v>3126</v>
      </c>
      <c r="T1807" s="8">
        <f t="shared" si="40"/>
        <v>8</v>
      </c>
      <c r="U1807">
        <v>642</v>
      </c>
      <c r="W1807" t="s">
        <v>369</v>
      </c>
    </row>
    <row r="1808" spans="1:23" hidden="1" x14ac:dyDescent="0.25">
      <c r="A1808" s="21">
        <v>45533</v>
      </c>
      <c r="B1808" s="21">
        <v>45533</v>
      </c>
      <c r="C1808" s="22" t="s">
        <v>3025</v>
      </c>
      <c r="D1808" s="22" t="s">
        <v>2081</v>
      </c>
      <c r="E1808" s="22" t="s">
        <v>1145</v>
      </c>
      <c r="F1808" s="22" t="s">
        <v>549</v>
      </c>
      <c r="G1808" s="23">
        <v>24000</v>
      </c>
      <c r="H1808" s="23">
        <v>0</v>
      </c>
      <c r="I1808" s="23">
        <v>469744448</v>
      </c>
      <c r="J1808" s="23">
        <v>0</v>
      </c>
      <c r="K1808" s="22" t="s">
        <v>1233</v>
      </c>
      <c r="L1808" s="22" t="s">
        <v>1234</v>
      </c>
      <c r="M1808" s="22" t="s">
        <v>1235</v>
      </c>
      <c r="N1808" s="22"/>
      <c r="O1808" s="22"/>
      <c r="P1808" s="22" t="s">
        <v>529</v>
      </c>
      <c r="S1808" s="32" t="s">
        <v>3126</v>
      </c>
      <c r="T1808" s="8">
        <f t="shared" si="40"/>
        <v>8</v>
      </c>
      <c r="U1808">
        <v>642</v>
      </c>
      <c r="W1808" t="s">
        <v>369</v>
      </c>
    </row>
    <row r="1809" spans="1:23" hidden="1" x14ac:dyDescent="0.25">
      <c r="A1809" s="21">
        <v>45533</v>
      </c>
      <c r="B1809" s="21">
        <v>45533</v>
      </c>
      <c r="C1809" s="22" t="s">
        <v>3025</v>
      </c>
      <c r="D1809" s="22" t="s">
        <v>3029</v>
      </c>
      <c r="E1809" s="22" t="s">
        <v>1145</v>
      </c>
      <c r="F1809" s="22" t="s">
        <v>549</v>
      </c>
      <c r="G1809" s="23">
        <v>14000</v>
      </c>
      <c r="H1809" s="23">
        <v>0</v>
      </c>
      <c r="I1809" s="23">
        <v>469758448</v>
      </c>
      <c r="J1809" s="23">
        <v>0</v>
      </c>
      <c r="K1809" s="22" t="s">
        <v>1233</v>
      </c>
      <c r="L1809" s="22" t="s">
        <v>1234</v>
      </c>
      <c r="M1809" s="22" t="s">
        <v>1235</v>
      </c>
      <c r="N1809" s="22"/>
      <c r="O1809" s="22"/>
      <c r="P1809" s="22" t="s">
        <v>529</v>
      </c>
      <c r="S1809" s="32" t="s">
        <v>3126</v>
      </c>
      <c r="T1809" s="8">
        <f t="shared" si="40"/>
        <v>8</v>
      </c>
      <c r="U1809">
        <v>642</v>
      </c>
      <c r="W1809" t="s">
        <v>369</v>
      </c>
    </row>
    <row r="1810" spans="1:23" hidden="1" x14ac:dyDescent="0.25">
      <c r="A1810" s="21">
        <v>45533</v>
      </c>
      <c r="B1810" s="21">
        <v>45533</v>
      </c>
      <c r="C1810" s="22" t="s">
        <v>3025</v>
      </c>
      <c r="D1810" s="22" t="s">
        <v>2714</v>
      </c>
      <c r="E1810" s="22" t="s">
        <v>1145</v>
      </c>
      <c r="F1810" s="22" t="s">
        <v>549</v>
      </c>
      <c r="G1810" s="23">
        <v>12000</v>
      </c>
      <c r="H1810" s="23">
        <v>0</v>
      </c>
      <c r="I1810" s="23">
        <v>469770448</v>
      </c>
      <c r="J1810" s="23">
        <v>0</v>
      </c>
      <c r="K1810" s="22" t="s">
        <v>1233</v>
      </c>
      <c r="L1810" s="22" t="s">
        <v>1234</v>
      </c>
      <c r="M1810" s="22" t="s">
        <v>1235</v>
      </c>
      <c r="N1810" s="22"/>
      <c r="O1810" s="22"/>
      <c r="P1810" s="22" t="s">
        <v>529</v>
      </c>
      <c r="S1810" s="32" t="s">
        <v>3126</v>
      </c>
      <c r="T1810" s="8">
        <f t="shared" si="40"/>
        <v>8</v>
      </c>
      <c r="U1810">
        <v>642</v>
      </c>
      <c r="W1810" t="s">
        <v>369</v>
      </c>
    </row>
    <row r="1811" spans="1:23" hidden="1" x14ac:dyDescent="0.25">
      <c r="A1811" s="21">
        <v>45533</v>
      </c>
      <c r="B1811" s="21">
        <v>45533</v>
      </c>
      <c r="C1811" s="22" t="s">
        <v>3025</v>
      </c>
      <c r="D1811" s="22" t="s">
        <v>3030</v>
      </c>
      <c r="E1811" s="22" t="s">
        <v>1145</v>
      </c>
      <c r="F1811" s="22" t="s">
        <v>549</v>
      </c>
      <c r="G1811" s="23">
        <v>8000</v>
      </c>
      <c r="H1811" s="23">
        <v>0</v>
      </c>
      <c r="I1811" s="23">
        <v>469778448</v>
      </c>
      <c r="J1811" s="23">
        <v>0</v>
      </c>
      <c r="K1811" s="22" t="s">
        <v>1233</v>
      </c>
      <c r="L1811" s="22" t="s">
        <v>1234</v>
      </c>
      <c r="M1811" s="22" t="s">
        <v>1235</v>
      </c>
      <c r="N1811" s="22"/>
      <c r="O1811" s="22"/>
      <c r="P1811" s="22" t="s">
        <v>529</v>
      </c>
      <c r="S1811" s="32" t="s">
        <v>3126</v>
      </c>
      <c r="T1811" s="8">
        <f t="shared" si="40"/>
        <v>8</v>
      </c>
      <c r="U1811">
        <v>642</v>
      </c>
      <c r="W1811" t="s">
        <v>369</v>
      </c>
    </row>
    <row r="1812" spans="1:23" hidden="1" x14ac:dyDescent="0.25">
      <c r="A1812" s="21">
        <v>45533</v>
      </c>
      <c r="B1812" s="21">
        <v>45533</v>
      </c>
      <c r="C1812" s="22" t="s">
        <v>3025</v>
      </c>
      <c r="D1812" s="22" t="s">
        <v>2713</v>
      </c>
      <c r="E1812" s="22" t="s">
        <v>1145</v>
      </c>
      <c r="F1812" s="22" t="s">
        <v>549</v>
      </c>
      <c r="G1812" s="23">
        <v>7000</v>
      </c>
      <c r="H1812" s="23">
        <v>0</v>
      </c>
      <c r="I1812" s="23">
        <v>469785448</v>
      </c>
      <c r="J1812" s="23">
        <v>0</v>
      </c>
      <c r="K1812" s="22" t="s">
        <v>1233</v>
      </c>
      <c r="L1812" s="22" t="s">
        <v>1234</v>
      </c>
      <c r="M1812" s="22" t="s">
        <v>1235</v>
      </c>
      <c r="N1812" s="22"/>
      <c r="O1812" s="22"/>
      <c r="P1812" s="22" t="s">
        <v>529</v>
      </c>
      <c r="S1812" s="32" t="s">
        <v>3126</v>
      </c>
      <c r="T1812" s="8">
        <f t="shared" si="40"/>
        <v>8</v>
      </c>
      <c r="U1812">
        <v>642</v>
      </c>
      <c r="W1812" t="s">
        <v>369</v>
      </c>
    </row>
    <row r="1813" spans="1:23" hidden="1" x14ac:dyDescent="0.25">
      <c r="A1813" s="21">
        <v>45533</v>
      </c>
      <c r="B1813" s="21">
        <v>45533</v>
      </c>
      <c r="C1813" s="22" t="s">
        <v>3025</v>
      </c>
      <c r="D1813" s="22" t="s">
        <v>2717</v>
      </c>
      <c r="E1813" s="22" t="s">
        <v>1145</v>
      </c>
      <c r="F1813" s="22" t="s">
        <v>549</v>
      </c>
      <c r="G1813" s="23">
        <v>17500</v>
      </c>
      <c r="H1813" s="23">
        <v>0</v>
      </c>
      <c r="I1813" s="23">
        <v>469802948</v>
      </c>
      <c r="J1813" s="23">
        <v>0</v>
      </c>
      <c r="K1813" s="22" t="s">
        <v>1233</v>
      </c>
      <c r="L1813" s="22" t="s">
        <v>1234</v>
      </c>
      <c r="M1813" s="22" t="s">
        <v>1235</v>
      </c>
      <c r="N1813" s="22"/>
      <c r="O1813" s="22"/>
      <c r="P1813" s="22" t="s">
        <v>529</v>
      </c>
      <c r="S1813" s="32" t="s">
        <v>3126</v>
      </c>
      <c r="T1813" s="8">
        <f t="shared" si="40"/>
        <v>8</v>
      </c>
      <c r="U1813">
        <v>642</v>
      </c>
      <c r="W1813" t="s">
        <v>369</v>
      </c>
    </row>
    <row r="1814" spans="1:23" hidden="1" x14ac:dyDescent="0.25">
      <c r="A1814" s="21">
        <v>45534</v>
      </c>
      <c r="B1814" s="21">
        <v>45534</v>
      </c>
      <c r="C1814" s="22" t="s">
        <v>2834</v>
      </c>
      <c r="D1814" s="22" t="s">
        <v>3031</v>
      </c>
      <c r="E1814" s="22" t="s">
        <v>1145</v>
      </c>
      <c r="F1814" s="22" t="s">
        <v>748</v>
      </c>
      <c r="G1814" s="23">
        <v>909091</v>
      </c>
      <c r="H1814" s="23">
        <v>0</v>
      </c>
      <c r="I1814" s="23">
        <v>470712039</v>
      </c>
      <c r="J1814" s="23">
        <v>0</v>
      </c>
      <c r="K1814" s="22" t="s">
        <v>1722</v>
      </c>
      <c r="L1814" s="22" t="s">
        <v>1723</v>
      </c>
      <c r="M1814" s="22" t="s">
        <v>1243</v>
      </c>
      <c r="N1814" s="22"/>
      <c r="O1814" s="22"/>
      <c r="P1814" s="22" t="s">
        <v>1915</v>
      </c>
      <c r="S1814" s="32" t="s">
        <v>3142</v>
      </c>
      <c r="T1814" s="8">
        <f t="shared" si="40"/>
        <v>8</v>
      </c>
      <c r="U1814">
        <v>642</v>
      </c>
      <c r="W1814" t="s">
        <v>369</v>
      </c>
    </row>
    <row r="1815" spans="1:23" hidden="1" x14ac:dyDescent="0.25">
      <c r="A1815" s="21">
        <v>45534</v>
      </c>
      <c r="B1815" s="21">
        <v>45534</v>
      </c>
      <c r="C1815" s="22" t="s">
        <v>3032</v>
      </c>
      <c r="D1815" s="22" t="s">
        <v>3033</v>
      </c>
      <c r="E1815" s="22" t="s">
        <v>1145</v>
      </c>
      <c r="F1815" s="22" t="s">
        <v>856</v>
      </c>
      <c r="G1815" s="23">
        <v>2782416</v>
      </c>
      <c r="H1815" s="23">
        <v>0</v>
      </c>
      <c r="I1815" s="23">
        <v>473494455</v>
      </c>
      <c r="J1815" s="23">
        <v>0</v>
      </c>
      <c r="K1815" s="22"/>
      <c r="L1815" s="22"/>
      <c r="M1815" s="22" t="s">
        <v>1792</v>
      </c>
      <c r="N1815" s="22"/>
      <c r="O1815" s="22"/>
      <c r="P1815" s="22" t="s">
        <v>529</v>
      </c>
      <c r="S1815" s="32" t="s">
        <v>3139</v>
      </c>
      <c r="T1815" s="8">
        <f t="shared" si="40"/>
        <v>8</v>
      </c>
      <c r="U1815">
        <v>642</v>
      </c>
      <c r="W1815" t="s">
        <v>369</v>
      </c>
    </row>
    <row r="1816" spans="1:23" hidden="1" x14ac:dyDescent="0.25">
      <c r="A1816" s="21">
        <v>45534</v>
      </c>
      <c r="B1816" s="21">
        <v>45534</v>
      </c>
      <c r="C1816" s="22" t="s">
        <v>3034</v>
      </c>
      <c r="D1816" s="22" t="s">
        <v>3035</v>
      </c>
      <c r="E1816" s="22" t="s">
        <v>1145</v>
      </c>
      <c r="F1816" s="22" t="s">
        <v>856</v>
      </c>
      <c r="G1816" s="23">
        <v>925587</v>
      </c>
      <c r="H1816" s="23">
        <v>0</v>
      </c>
      <c r="I1816" s="23">
        <v>474420042</v>
      </c>
      <c r="J1816" s="23">
        <v>0</v>
      </c>
      <c r="K1816" s="22"/>
      <c r="L1816" s="22"/>
      <c r="M1816" s="22" t="s">
        <v>1792</v>
      </c>
      <c r="N1816" s="22"/>
      <c r="O1816" s="22"/>
      <c r="P1816" s="22" t="s">
        <v>529</v>
      </c>
      <c r="S1816" s="32" t="s">
        <v>3139</v>
      </c>
      <c r="T1816" s="8">
        <f t="shared" si="40"/>
        <v>8</v>
      </c>
      <c r="U1816">
        <v>642</v>
      </c>
      <c r="W1816" t="s">
        <v>369</v>
      </c>
    </row>
    <row r="1817" spans="1:23" hidden="1" x14ac:dyDescent="0.25">
      <c r="A1817" s="21">
        <v>45534</v>
      </c>
      <c r="B1817" s="21">
        <v>45534</v>
      </c>
      <c r="C1817" s="22" t="s">
        <v>3034</v>
      </c>
      <c r="D1817" s="22" t="s">
        <v>1158</v>
      </c>
      <c r="E1817" s="22" t="s">
        <v>1145</v>
      </c>
      <c r="F1817" s="22" t="s">
        <v>856</v>
      </c>
      <c r="G1817" s="23">
        <v>28780</v>
      </c>
      <c r="H1817" s="23">
        <v>0</v>
      </c>
      <c r="I1817" s="23">
        <v>474448822</v>
      </c>
      <c r="J1817" s="23">
        <v>0</v>
      </c>
      <c r="K1817" s="22"/>
      <c r="L1817" s="22"/>
      <c r="M1817" s="22" t="s">
        <v>3036</v>
      </c>
      <c r="N1817" s="22"/>
      <c r="O1817" s="22"/>
      <c r="P1817" s="22" t="s">
        <v>529</v>
      </c>
      <c r="S1817" s="32" t="s">
        <v>3126</v>
      </c>
      <c r="T1817" s="8">
        <f t="shared" si="40"/>
        <v>8</v>
      </c>
      <c r="U1817">
        <v>642</v>
      </c>
      <c r="W1817" t="s">
        <v>369</v>
      </c>
    </row>
    <row r="1818" spans="1:23" hidden="1" x14ac:dyDescent="0.25">
      <c r="A1818" s="21">
        <v>45534</v>
      </c>
      <c r="B1818" s="21">
        <v>45534</v>
      </c>
      <c r="C1818" s="22" t="s">
        <v>3034</v>
      </c>
      <c r="D1818" s="22" t="s">
        <v>3037</v>
      </c>
      <c r="E1818" s="22" t="s">
        <v>1145</v>
      </c>
      <c r="F1818" s="22" t="s">
        <v>856</v>
      </c>
      <c r="G1818" s="23">
        <v>1295027</v>
      </c>
      <c r="H1818" s="23">
        <v>0</v>
      </c>
      <c r="I1818" s="23">
        <v>475743849</v>
      </c>
      <c r="J1818" s="23">
        <v>0</v>
      </c>
      <c r="K1818" s="22"/>
      <c r="L1818" s="22"/>
      <c r="M1818" s="22" t="s">
        <v>3036</v>
      </c>
      <c r="N1818" s="22"/>
      <c r="O1818" s="22"/>
      <c r="P1818" s="22" t="s">
        <v>529</v>
      </c>
      <c r="S1818" s="32" t="s">
        <v>3137</v>
      </c>
      <c r="T1818" s="8">
        <f t="shared" si="40"/>
        <v>8</v>
      </c>
      <c r="U1818">
        <v>642</v>
      </c>
      <c r="W1818" t="s">
        <v>369</v>
      </c>
    </row>
    <row r="1819" spans="1:23" hidden="1" x14ac:dyDescent="0.25">
      <c r="A1819" s="21">
        <v>45534</v>
      </c>
      <c r="B1819" s="21">
        <v>45534</v>
      </c>
      <c r="C1819" s="22" t="s">
        <v>3034</v>
      </c>
      <c r="D1819" s="22" t="s">
        <v>3038</v>
      </c>
      <c r="E1819" s="22" t="s">
        <v>1145</v>
      </c>
      <c r="F1819" s="22" t="s">
        <v>856</v>
      </c>
      <c r="G1819" s="23">
        <v>154000</v>
      </c>
      <c r="H1819" s="23">
        <v>0</v>
      </c>
      <c r="I1819" s="23">
        <v>475897849</v>
      </c>
      <c r="J1819" s="23">
        <v>0</v>
      </c>
      <c r="K1819" s="22"/>
      <c r="L1819" s="22"/>
      <c r="M1819" s="22" t="s">
        <v>3036</v>
      </c>
      <c r="N1819" s="22"/>
      <c r="O1819" s="22"/>
      <c r="P1819" s="22" t="s">
        <v>529</v>
      </c>
      <c r="S1819" s="32" t="s">
        <v>3126</v>
      </c>
      <c r="T1819" s="8">
        <f t="shared" si="40"/>
        <v>8</v>
      </c>
      <c r="U1819">
        <v>642</v>
      </c>
      <c r="W1819" t="s">
        <v>369</v>
      </c>
    </row>
    <row r="1820" spans="1:23" hidden="1" x14ac:dyDescent="0.25">
      <c r="A1820" s="21">
        <v>45534</v>
      </c>
      <c r="B1820" s="21">
        <v>45534</v>
      </c>
      <c r="C1820" s="22" t="s">
        <v>3039</v>
      </c>
      <c r="D1820" s="22" t="s">
        <v>3040</v>
      </c>
      <c r="E1820" s="22" t="s">
        <v>1145</v>
      </c>
      <c r="F1820" s="22" t="s">
        <v>514</v>
      </c>
      <c r="G1820" s="23">
        <v>5584000</v>
      </c>
      <c r="H1820" s="23">
        <v>0</v>
      </c>
      <c r="I1820" s="23">
        <v>481481849</v>
      </c>
      <c r="J1820" s="23">
        <v>0</v>
      </c>
      <c r="K1820" s="22" t="s">
        <v>3041</v>
      </c>
      <c r="L1820" s="22" t="s">
        <v>3042</v>
      </c>
      <c r="M1820" s="22" t="s">
        <v>1216</v>
      </c>
      <c r="N1820" s="22"/>
      <c r="O1820" s="22"/>
      <c r="P1820" s="22" t="s">
        <v>529</v>
      </c>
      <c r="S1820" s="32" t="s">
        <v>3126</v>
      </c>
      <c r="T1820" s="8">
        <f t="shared" si="40"/>
        <v>8</v>
      </c>
      <c r="U1820">
        <v>642</v>
      </c>
      <c r="W1820" t="s">
        <v>369</v>
      </c>
    </row>
    <row r="1821" spans="1:23" hidden="1" x14ac:dyDescent="0.25">
      <c r="A1821" s="21">
        <v>45534</v>
      </c>
      <c r="B1821" s="21">
        <v>45534</v>
      </c>
      <c r="C1821" s="22" t="s">
        <v>3043</v>
      </c>
      <c r="D1821" s="22" t="s">
        <v>2967</v>
      </c>
      <c r="E1821" s="22" t="s">
        <v>1145</v>
      </c>
      <c r="F1821" s="22" t="s">
        <v>532</v>
      </c>
      <c r="G1821" s="23">
        <v>30000</v>
      </c>
      <c r="H1821" s="23">
        <v>0</v>
      </c>
      <c r="I1821" s="23">
        <v>481511849</v>
      </c>
      <c r="J1821" s="23">
        <v>0</v>
      </c>
      <c r="K1821" s="22" t="s">
        <v>1163</v>
      </c>
      <c r="L1821" s="22" t="s">
        <v>1164</v>
      </c>
      <c r="M1821" s="22" t="s">
        <v>1186</v>
      </c>
      <c r="N1821" s="22"/>
      <c r="O1821" s="22"/>
      <c r="P1821" s="22" t="s">
        <v>529</v>
      </c>
      <c r="S1821" s="32" t="s">
        <v>3126</v>
      </c>
      <c r="T1821" s="8">
        <f t="shared" si="40"/>
        <v>8</v>
      </c>
      <c r="U1821">
        <v>642</v>
      </c>
      <c r="W1821" t="s">
        <v>369</v>
      </c>
    </row>
    <row r="1822" spans="1:23" hidden="1" x14ac:dyDescent="0.25">
      <c r="A1822" s="21">
        <v>45534</v>
      </c>
      <c r="B1822" s="21">
        <v>45534</v>
      </c>
      <c r="C1822" s="22" t="s">
        <v>3044</v>
      </c>
      <c r="D1822" s="22" t="s">
        <v>3045</v>
      </c>
      <c r="E1822" s="22" t="s">
        <v>1145</v>
      </c>
      <c r="F1822" s="22" t="s">
        <v>532</v>
      </c>
      <c r="G1822" s="23">
        <v>1500000</v>
      </c>
      <c r="H1822" s="23">
        <v>0</v>
      </c>
      <c r="I1822" s="23">
        <v>483011849</v>
      </c>
      <c r="J1822" s="23">
        <v>0</v>
      </c>
      <c r="K1822" s="22" t="s">
        <v>1025</v>
      </c>
      <c r="L1822" s="22" t="s">
        <v>1026</v>
      </c>
      <c r="M1822" s="22" t="s">
        <v>1216</v>
      </c>
      <c r="N1822" s="22"/>
      <c r="O1822" s="22"/>
      <c r="P1822" s="22"/>
      <c r="S1822" s="32" t="s">
        <v>3126</v>
      </c>
      <c r="T1822" s="8">
        <f t="shared" si="40"/>
        <v>8</v>
      </c>
      <c r="U1822">
        <v>642</v>
      </c>
      <c r="W1822" t="s">
        <v>369</v>
      </c>
    </row>
    <row r="1823" spans="1:23" hidden="1" x14ac:dyDescent="0.25">
      <c r="A1823" s="21">
        <v>45534</v>
      </c>
      <c r="B1823" s="21">
        <v>45534</v>
      </c>
      <c r="C1823" s="22" t="s">
        <v>3046</v>
      </c>
      <c r="D1823" s="22" t="s">
        <v>3047</v>
      </c>
      <c r="E1823" s="22" t="s">
        <v>1145</v>
      </c>
      <c r="F1823" s="22" t="s">
        <v>532</v>
      </c>
      <c r="G1823" s="23">
        <v>400000</v>
      </c>
      <c r="H1823" s="23">
        <v>0</v>
      </c>
      <c r="I1823" s="23">
        <v>483411849</v>
      </c>
      <c r="J1823" s="23">
        <v>0</v>
      </c>
      <c r="K1823" s="22" t="s">
        <v>3041</v>
      </c>
      <c r="L1823" s="22" t="s">
        <v>3042</v>
      </c>
      <c r="M1823" s="22" t="s">
        <v>1243</v>
      </c>
      <c r="N1823" s="22"/>
      <c r="O1823" s="22"/>
      <c r="P1823" s="22" t="s">
        <v>529</v>
      </c>
      <c r="S1823" s="32" t="s">
        <v>3142</v>
      </c>
      <c r="T1823" s="8">
        <f t="shared" si="40"/>
        <v>8</v>
      </c>
      <c r="U1823">
        <v>642</v>
      </c>
      <c r="W1823" t="s">
        <v>369</v>
      </c>
    </row>
    <row r="1824" spans="1:23" hidden="1" x14ac:dyDescent="0.25">
      <c r="A1824" s="21">
        <v>45534</v>
      </c>
      <c r="B1824" s="21">
        <v>45534</v>
      </c>
      <c r="C1824" s="22" t="s">
        <v>3048</v>
      </c>
      <c r="D1824" s="22" t="s">
        <v>3049</v>
      </c>
      <c r="E1824" s="22" t="s">
        <v>1145</v>
      </c>
      <c r="F1824" s="22" t="s">
        <v>532</v>
      </c>
      <c r="G1824" s="23">
        <v>2057400</v>
      </c>
      <c r="H1824" s="23">
        <v>0</v>
      </c>
      <c r="I1824" s="23">
        <v>485469249</v>
      </c>
      <c r="J1824" s="23">
        <v>0</v>
      </c>
      <c r="K1824" s="22" t="s">
        <v>3050</v>
      </c>
      <c r="L1824" s="22" t="s">
        <v>3051</v>
      </c>
      <c r="M1824" s="22" t="s">
        <v>552</v>
      </c>
      <c r="N1824" s="22" t="s">
        <v>3052</v>
      </c>
      <c r="O1824" s="22" t="s">
        <v>3053</v>
      </c>
      <c r="P1824" s="22" t="s">
        <v>815</v>
      </c>
      <c r="S1824" s="32" t="s">
        <v>3119</v>
      </c>
      <c r="T1824" s="8">
        <f t="shared" si="40"/>
        <v>8</v>
      </c>
      <c r="U1824">
        <v>642</v>
      </c>
      <c r="W1824" t="s">
        <v>369</v>
      </c>
    </row>
    <row r="1825" spans="1:23" hidden="1" x14ac:dyDescent="0.25">
      <c r="A1825" s="21">
        <v>45534</v>
      </c>
      <c r="B1825" s="21">
        <v>45534</v>
      </c>
      <c r="C1825" s="22" t="s">
        <v>3054</v>
      </c>
      <c r="D1825" s="22" t="s">
        <v>3055</v>
      </c>
      <c r="E1825" s="22" t="s">
        <v>1145</v>
      </c>
      <c r="F1825" s="22" t="s">
        <v>532</v>
      </c>
      <c r="G1825" s="23">
        <v>3500000</v>
      </c>
      <c r="H1825" s="23">
        <v>0</v>
      </c>
      <c r="I1825" s="23">
        <v>488969249</v>
      </c>
      <c r="J1825" s="23">
        <v>0</v>
      </c>
      <c r="K1825" s="22" t="s">
        <v>3041</v>
      </c>
      <c r="L1825" s="22" t="s">
        <v>3042</v>
      </c>
      <c r="M1825" s="22" t="s">
        <v>1216</v>
      </c>
      <c r="N1825" s="22"/>
      <c r="O1825" s="22"/>
      <c r="P1825" s="22" t="s">
        <v>529</v>
      </c>
      <c r="S1825" s="32" t="s">
        <v>3126</v>
      </c>
      <c r="T1825" s="8">
        <f t="shared" si="40"/>
        <v>8</v>
      </c>
      <c r="U1825">
        <v>642</v>
      </c>
      <c r="W1825" t="s">
        <v>369</v>
      </c>
    </row>
    <row r="1826" spans="1:23" hidden="1" x14ac:dyDescent="0.25">
      <c r="A1826" s="21">
        <v>45534</v>
      </c>
      <c r="B1826" s="21">
        <v>45534</v>
      </c>
      <c r="C1826" s="22" t="s">
        <v>3056</v>
      </c>
      <c r="D1826" s="22" t="s">
        <v>3057</v>
      </c>
      <c r="E1826" s="22" t="s">
        <v>1145</v>
      </c>
      <c r="F1826" s="22" t="s">
        <v>532</v>
      </c>
      <c r="G1826" s="23">
        <v>919000</v>
      </c>
      <c r="H1826" s="23">
        <v>0</v>
      </c>
      <c r="I1826" s="23">
        <v>489888249</v>
      </c>
      <c r="J1826" s="23">
        <v>0</v>
      </c>
      <c r="K1826" s="22" t="s">
        <v>3058</v>
      </c>
      <c r="L1826" s="22" t="s">
        <v>2510</v>
      </c>
      <c r="M1826" s="22" t="s">
        <v>1216</v>
      </c>
      <c r="N1826" s="22"/>
      <c r="O1826" s="22"/>
      <c r="P1826" s="22" t="s">
        <v>529</v>
      </c>
      <c r="S1826" s="32" t="s">
        <v>3126</v>
      </c>
      <c r="T1826" s="8">
        <f t="shared" si="40"/>
        <v>8</v>
      </c>
      <c r="U1826">
        <v>642</v>
      </c>
      <c r="W1826" t="s">
        <v>369</v>
      </c>
    </row>
    <row r="1827" spans="1:23" hidden="1" x14ac:dyDescent="0.25">
      <c r="A1827" s="21">
        <v>45534</v>
      </c>
      <c r="B1827" s="21">
        <v>45534</v>
      </c>
      <c r="C1827" s="22" t="s">
        <v>3059</v>
      </c>
      <c r="D1827" s="22" t="s">
        <v>3060</v>
      </c>
      <c r="E1827" s="22" t="s">
        <v>1145</v>
      </c>
      <c r="F1827" s="22" t="s">
        <v>532</v>
      </c>
      <c r="G1827" s="23">
        <v>230000</v>
      </c>
      <c r="H1827" s="23">
        <v>0</v>
      </c>
      <c r="I1827" s="23">
        <v>490118249</v>
      </c>
      <c r="J1827" s="23">
        <v>0</v>
      </c>
      <c r="K1827" s="22" t="s">
        <v>3058</v>
      </c>
      <c r="L1827" s="22" t="s">
        <v>2510</v>
      </c>
      <c r="M1827" s="22" t="s">
        <v>1216</v>
      </c>
      <c r="N1827" s="22"/>
      <c r="O1827" s="22"/>
      <c r="P1827" s="22" t="s">
        <v>809</v>
      </c>
      <c r="S1827" s="32" t="s">
        <v>3126</v>
      </c>
      <c r="T1827" s="8">
        <f t="shared" si="40"/>
        <v>8</v>
      </c>
      <c r="U1827">
        <v>642</v>
      </c>
      <c r="W1827" t="s">
        <v>369</v>
      </c>
    </row>
    <row r="1828" spans="1:23" hidden="1" x14ac:dyDescent="0.25">
      <c r="A1828" s="21">
        <v>45534</v>
      </c>
      <c r="B1828" s="21">
        <v>45534</v>
      </c>
      <c r="C1828" s="22" t="s">
        <v>3061</v>
      </c>
      <c r="D1828" s="22" t="s">
        <v>3062</v>
      </c>
      <c r="E1828" s="22" t="s">
        <v>1145</v>
      </c>
      <c r="F1828" s="22" t="s">
        <v>532</v>
      </c>
      <c r="G1828" s="23">
        <v>711828</v>
      </c>
      <c r="H1828" s="23">
        <v>0</v>
      </c>
      <c r="I1828" s="23">
        <v>490830077</v>
      </c>
      <c r="J1828" s="23">
        <v>0</v>
      </c>
      <c r="K1828" s="22" t="s">
        <v>758</v>
      </c>
      <c r="L1828" s="22" t="s">
        <v>759</v>
      </c>
      <c r="M1828" s="22" t="s">
        <v>3036</v>
      </c>
      <c r="N1828" s="22"/>
      <c r="O1828" s="22"/>
      <c r="P1828" s="22" t="s">
        <v>815</v>
      </c>
      <c r="S1828" s="32" t="s">
        <v>3121</v>
      </c>
      <c r="T1828" s="8">
        <f t="shared" si="40"/>
        <v>8</v>
      </c>
      <c r="U1828">
        <v>642</v>
      </c>
      <c r="W1828" t="s">
        <v>369</v>
      </c>
    </row>
    <row r="1829" spans="1:23" hidden="1" x14ac:dyDescent="0.25">
      <c r="A1829" s="21">
        <v>45535</v>
      </c>
      <c r="B1829" s="21">
        <v>45535</v>
      </c>
      <c r="C1829" s="22" t="s">
        <v>3063</v>
      </c>
      <c r="D1829" s="22" t="s">
        <v>3064</v>
      </c>
      <c r="E1829" s="22" t="s">
        <v>1145</v>
      </c>
      <c r="F1829" s="22" t="s">
        <v>1290</v>
      </c>
      <c r="G1829" s="23">
        <v>1754761</v>
      </c>
      <c r="H1829" s="23">
        <v>0</v>
      </c>
      <c r="I1829" s="23">
        <v>492584838</v>
      </c>
      <c r="J1829" s="23">
        <v>0</v>
      </c>
      <c r="K1829" s="22"/>
      <c r="L1829" s="22"/>
      <c r="M1829" s="22" t="s">
        <v>1291</v>
      </c>
      <c r="N1829" s="22"/>
      <c r="O1829" s="22"/>
      <c r="P1829" s="22" t="s">
        <v>1292</v>
      </c>
      <c r="S1829" s="8" t="s">
        <v>3127</v>
      </c>
      <c r="T1829" s="8">
        <f t="shared" si="40"/>
        <v>8</v>
      </c>
      <c r="U1829">
        <v>642</v>
      </c>
      <c r="W1829" t="s">
        <v>369</v>
      </c>
    </row>
    <row r="1830" spans="1:23" hidden="1" x14ac:dyDescent="0.25">
      <c r="A1830" s="21">
        <v>45535</v>
      </c>
      <c r="B1830" s="21">
        <v>45535</v>
      </c>
      <c r="C1830" s="22" t="s">
        <v>3063</v>
      </c>
      <c r="D1830" s="22" t="s">
        <v>3064</v>
      </c>
      <c r="E1830" s="22" t="s">
        <v>1145</v>
      </c>
      <c r="F1830" s="22" t="s">
        <v>1290</v>
      </c>
      <c r="G1830" s="23">
        <v>1045581</v>
      </c>
      <c r="H1830" s="23">
        <v>0</v>
      </c>
      <c r="I1830" s="23">
        <v>493630419</v>
      </c>
      <c r="J1830" s="23">
        <v>0</v>
      </c>
      <c r="K1830" s="22"/>
      <c r="L1830" s="22"/>
      <c r="M1830" s="22" t="s">
        <v>1291</v>
      </c>
      <c r="N1830" s="22"/>
      <c r="O1830" s="22"/>
      <c r="P1830" s="22" t="s">
        <v>815</v>
      </c>
      <c r="S1830" s="8" t="s">
        <v>3127</v>
      </c>
      <c r="T1830" s="8">
        <f t="shared" si="40"/>
        <v>8</v>
      </c>
      <c r="U1830">
        <v>642</v>
      </c>
      <c r="W1830" t="s">
        <v>369</v>
      </c>
    </row>
    <row r="1831" spans="1:23" hidden="1" x14ac:dyDescent="0.25">
      <c r="A1831" s="21">
        <v>45535</v>
      </c>
      <c r="B1831" s="21">
        <v>45535</v>
      </c>
      <c r="C1831" s="22" t="s">
        <v>3063</v>
      </c>
      <c r="D1831" s="22" t="s">
        <v>3064</v>
      </c>
      <c r="E1831" s="22" t="s">
        <v>1145</v>
      </c>
      <c r="F1831" s="22" t="s">
        <v>1290</v>
      </c>
      <c r="G1831" s="23">
        <v>9364545</v>
      </c>
      <c r="H1831" s="23">
        <v>0</v>
      </c>
      <c r="I1831" s="23">
        <v>502994964</v>
      </c>
      <c r="J1831" s="23">
        <v>0</v>
      </c>
      <c r="K1831" s="22"/>
      <c r="L1831" s="22"/>
      <c r="M1831" s="22" t="s">
        <v>1291</v>
      </c>
      <c r="N1831" s="22"/>
      <c r="O1831" s="22"/>
      <c r="P1831" s="22" t="s">
        <v>529</v>
      </c>
      <c r="S1831" s="8" t="s">
        <v>3127</v>
      </c>
      <c r="T1831" s="8">
        <f t="shared" si="40"/>
        <v>8</v>
      </c>
      <c r="U1831">
        <v>642</v>
      </c>
      <c r="W1831" t="s">
        <v>369</v>
      </c>
    </row>
    <row r="1832" spans="1:23" hidden="1" x14ac:dyDescent="0.25">
      <c r="A1832" s="21">
        <v>45535</v>
      </c>
      <c r="B1832" s="21">
        <v>45535</v>
      </c>
      <c r="C1832" s="22" t="s">
        <v>3063</v>
      </c>
      <c r="D1832" s="22" t="s">
        <v>3064</v>
      </c>
      <c r="E1832" s="22" t="s">
        <v>1145</v>
      </c>
      <c r="F1832" s="22" t="s">
        <v>1290</v>
      </c>
      <c r="G1832" s="23">
        <v>438510</v>
      </c>
      <c r="H1832" s="23">
        <v>0</v>
      </c>
      <c r="I1832" s="23">
        <v>503433474</v>
      </c>
      <c r="J1832" s="23">
        <v>0</v>
      </c>
      <c r="K1832" s="22"/>
      <c r="L1832" s="22"/>
      <c r="M1832" s="22" t="s">
        <v>1291</v>
      </c>
      <c r="N1832" s="22"/>
      <c r="O1832" s="22"/>
      <c r="P1832" s="22" t="s">
        <v>809</v>
      </c>
      <c r="S1832" s="8" t="s">
        <v>3127</v>
      </c>
      <c r="T1832" s="8">
        <f t="shared" si="40"/>
        <v>8</v>
      </c>
      <c r="U1832">
        <v>642</v>
      </c>
      <c r="W1832" t="s">
        <v>369</v>
      </c>
    </row>
    <row r="1833" spans="1:23" hidden="1" x14ac:dyDescent="0.25">
      <c r="A1833" s="21">
        <v>45535</v>
      </c>
      <c r="B1833" s="21">
        <v>45535</v>
      </c>
      <c r="C1833" s="22" t="s">
        <v>3063</v>
      </c>
      <c r="D1833" s="22" t="s">
        <v>3064</v>
      </c>
      <c r="E1833" s="22" t="s">
        <v>1145</v>
      </c>
      <c r="F1833" s="22" t="s">
        <v>1293</v>
      </c>
      <c r="G1833" s="23">
        <v>7296154</v>
      </c>
      <c r="H1833" s="23">
        <v>0</v>
      </c>
      <c r="I1833" s="23">
        <v>510729628</v>
      </c>
      <c r="J1833" s="23">
        <v>0</v>
      </c>
      <c r="K1833" s="22"/>
      <c r="L1833" s="22"/>
      <c r="M1833" s="22" t="s">
        <v>1291</v>
      </c>
      <c r="N1833" s="22"/>
      <c r="O1833" s="22"/>
      <c r="P1833" s="22" t="s">
        <v>809</v>
      </c>
      <c r="S1833" s="8" t="s">
        <v>3127</v>
      </c>
      <c r="T1833" s="8">
        <f t="shared" si="40"/>
        <v>8</v>
      </c>
      <c r="U1833">
        <v>642</v>
      </c>
      <c r="W1833" t="s">
        <v>369</v>
      </c>
    </row>
    <row r="1834" spans="1:23" hidden="1" x14ac:dyDescent="0.25">
      <c r="A1834" s="21">
        <v>45535</v>
      </c>
      <c r="B1834" s="21">
        <v>45535</v>
      </c>
      <c r="C1834" s="22" t="s">
        <v>3065</v>
      </c>
      <c r="D1834" s="22" t="s">
        <v>3066</v>
      </c>
      <c r="E1834" s="22" t="s">
        <v>1145</v>
      </c>
      <c r="F1834" s="22" t="s">
        <v>549</v>
      </c>
      <c r="G1834" s="23">
        <v>68656</v>
      </c>
      <c r="H1834" s="23">
        <v>0</v>
      </c>
      <c r="I1834" s="23">
        <v>510798284</v>
      </c>
      <c r="J1834" s="23">
        <v>0</v>
      </c>
      <c r="K1834" s="22" t="s">
        <v>1808</v>
      </c>
      <c r="L1834" s="22" t="s">
        <v>1809</v>
      </c>
      <c r="M1834" s="22" t="s">
        <v>1243</v>
      </c>
      <c r="N1834" s="22"/>
      <c r="O1834" s="22"/>
      <c r="P1834" s="22" t="s">
        <v>1915</v>
      </c>
      <c r="S1834" s="32" t="s">
        <v>3142</v>
      </c>
      <c r="T1834" s="8">
        <f t="shared" si="40"/>
        <v>8</v>
      </c>
      <c r="U1834">
        <v>642</v>
      </c>
      <c r="W1834" t="s">
        <v>369</v>
      </c>
    </row>
    <row r="1835" spans="1:23" hidden="1" x14ac:dyDescent="0.25">
      <c r="A1835" s="21">
        <v>45535</v>
      </c>
      <c r="B1835" s="21">
        <v>45535</v>
      </c>
      <c r="C1835" s="22" t="s">
        <v>3065</v>
      </c>
      <c r="D1835" s="22" t="s">
        <v>3066</v>
      </c>
      <c r="E1835" s="22" t="s">
        <v>1145</v>
      </c>
      <c r="F1835" s="22" t="s">
        <v>549</v>
      </c>
      <c r="G1835" s="23">
        <v>49990</v>
      </c>
      <c r="H1835" s="23">
        <v>0</v>
      </c>
      <c r="I1835" s="23">
        <v>510848274</v>
      </c>
      <c r="J1835" s="23">
        <v>0</v>
      </c>
      <c r="K1835" s="22" t="s">
        <v>1808</v>
      </c>
      <c r="L1835" s="22" t="s">
        <v>1809</v>
      </c>
      <c r="M1835" s="22" t="s">
        <v>1243</v>
      </c>
      <c r="N1835" s="22"/>
      <c r="O1835" s="22"/>
      <c r="P1835" s="22" t="s">
        <v>1915</v>
      </c>
      <c r="S1835" s="32" t="s">
        <v>3142</v>
      </c>
      <c r="T1835" s="8">
        <f t="shared" si="40"/>
        <v>8</v>
      </c>
      <c r="U1835">
        <v>642</v>
      </c>
      <c r="W1835" t="s">
        <v>369</v>
      </c>
    </row>
    <row r="1836" spans="1:23" hidden="1" x14ac:dyDescent="0.25">
      <c r="A1836" s="21">
        <v>45535</v>
      </c>
      <c r="B1836" s="21">
        <v>45535</v>
      </c>
      <c r="C1836" s="22" t="s">
        <v>3065</v>
      </c>
      <c r="D1836" s="22" t="s">
        <v>3066</v>
      </c>
      <c r="E1836" s="22" t="s">
        <v>1145</v>
      </c>
      <c r="F1836" s="22" t="s">
        <v>549</v>
      </c>
      <c r="G1836" s="23">
        <v>68656</v>
      </c>
      <c r="H1836" s="23">
        <v>0</v>
      </c>
      <c r="I1836" s="23">
        <v>510916930</v>
      </c>
      <c r="J1836" s="23">
        <v>0</v>
      </c>
      <c r="K1836" s="22" t="s">
        <v>1808</v>
      </c>
      <c r="L1836" s="22" t="s">
        <v>1809</v>
      </c>
      <c r="M1836" s="22" t="s">
        <v>1243</v>
      </c>
      <c r="N1836" s="22"/>
      <c r="O1836" s="22"/>
      <c r="P1836" s="22" t="s">
        <v>1915</v>
      </c>
      <c r="S1836" s="32" t="s">
        <v>3142</v>
      </c>
      <c r="T1836" s="8">
        <f t="shared" si="40"/>
        <v>8</v>
      </c>
      <c r="U1836">
        <v>642</v>
      </c>
      <c r="W1836" t="s">
        <v>369</v>
      </c>
    </row>
    <row r="1837" spans="1:23" hidden="1" x14ac:dyDescent="0.25">
      <c r="A1837" s="21">
        <v>45535</v>
      </c>
      <c r="B1837" s="21">
        <v>45535</v>
      </c>
      <c r="C1837" s="22" t="s">
        <v>3065</v>
      </c>
      <c r="D1837" s="22" t="s">
        <v>3066</v>
      </c>
      <c r="E1837" s="22" t="s">
        <v>1145</v>
      </c>
      <c r="F1837" s="22" t="s">
        <v>549</v>
      </c>
      <c r="G1837" s="23">
        <v>68656</v>
      </c>
      <c r="H1837" s="23">
        <v>0</v>
      </c>
      <c r="I1837" s="23">
        <v>510985586</v>
      </c>
      <c r="J1837" s="23">
        <v>0</v>
      </c>
      <c r="K1837" s="22" t="s">
        <v>1808</v>
      </c>
      <c r="L1837" s="22" t="s">
        <v>1809</v>
      </c>
      <c r="M1837" s="22" t="s">
        <v>1243</v>
      </c>
      <c r="N1837" s="22"/>
      <c r="O1837" s="22"/>
      <c r="P1837" s="22" t="s">
        <v>1915</v>
      </c>
      <c r="S1837" s="32" t="s">
        <v>3142</v>
      </c>
      <c r="T1837" s="8">
        <f t="shared" si="40"/>
        <v>8</v>
      </c>
      <c r="U1837">
        <v>642</v>
      </c>
      <c r="W1837" t="s">
        <v>369</v>
      </c>
    </row>
    <row r="1838" spans="1:23" hidden="1" x14ac:dyDescent="0.25">
      <c r="A1838" s="21">
        <v>45535</v>
      </c>
      <c r="B1838" s="21">
        <v>45535</v>
      </c>
      <c r="C1838" s="22" t="s">
        <v>3065</v>
      </c>
      <c r="D1838" s="22" t="s">
        <v>3066</v>
      </c>
      <c r="E1838" s="22" t="s">
        <v>1145</v>
      </c>
      <c r="F1838" s="22" t="s">
        <v>549</v>
      </c>
      <c r="G1838" s="23">
        <v>68656</v>
      </c>
      <c r="H1838" s="23">
        <v>0</v>
      </c>
      <c r="I1838" s="23">
        <v>511054242</v>
      </c>
      <c r="J1838" s="23">
        <v>0</v>
      </c>
      <c r="K1838" s="22" t="s">
        <v>1808</v>
      </c>
      <c r="L1838" s="22" t="s">
        <v>1809</v>
      </c>
      <c r="M1838" s="22" t="s">
        <v>1243</v>
      </c>
      <c r="N1838" s="22"/>
      <c r="O1838" s="22"/>
      <c r="P1838" s="22" t="s">
        <v>1915</v>
      </c>
      <c r="S1838" s="32" t="s">
        <v>3142</v>
      </c>
      <c r="T1838" s="8">
        <f t="shared" si="40"/>
        <v>8</v>
      </c>
      <c r="U1838">
        <v>642</v>
      </c>
      <c r="W1838" t="s">
        <v>369</v>
      </c>
    </row>
    <row r="1839" spans="1:23" hidden="1" x14ac:dyDescent="0.25">
      <c r="A1839" s="21">
        <v>45535</v>
      </c>
      <c r="B1839" s="21">
        <v>45535</v>
      </c>
      <c r="C1839" s="22" t="s">
        <v>3065</v>
      </c>
      <c r="D1839" s="22" t="s">
        <v>3066</v>
      </c>
      <c r="E1839" s="22" t="s">
        <v>1145</v>
      </c>
      <c r="F1839" s="22" t="s">
        <v>549</v>
      </c>
      <c r="G1839" s="23">
        <v>68656</v>
      </c>
      <c r="H1839" s="23">
        <v>0</v>
      </c>
      <c r="I1839" s="23">
        <v>511122898</v>
      </c>
      <c r="J1839" s="23">
        <v>0</v>
      </c>
      <c r="K1839" s="22" t="s">
        <v>1808</v>
      </c>
      <c r="L1839" s="22" t="s">
        <v>1809</v>
      </c>
      <c r="M1839" s="22" t="s">
        <v>1243</v>
      </c>
      <c r="N1839" s="22"/>
      <c r="O1839" s="22"/>
      <c r="P1839" s="22" t="s">
        <v>1915</v>
      </c>
      <c r="S1839" s="32" t="s">
        <v>3142</v>
      </c>
      <c r="T1839" s="8">
        <f t="shared" si="40"/>
        <v>8</v>
      </c>
      <c r="U1839">
        <v>642</v>
      </c>
      <c r="W1839" t="s">
        <v>369</v>
      </c>
    </row>
    <row r="1840" spans="1:23" hidden="1" x14ac:dyDescent="0.25">
      <c r="A1840" s="21">
        <v>45535</v>
      </c>
      <c r="B1840" s="21">
        <v>45535</v>
      </c>
      <c r="C1840" s="22" t="s">
        <v>3065</v>
      </c>
      <c r="D1840" s="22" t="s">
        <v>3066</v>
      </c>
      <c r="E1840" s="22" t="s">
        <v>1145</v>
      </c>
      <c r="F1840" s="22" t="s">
        <v>549</v>
      </c>
      <c r="G1840" s="23">
        <v>68656</v>
      </c>
      <c r="H1840" s="23">
        <v>0</v>
      </c>
      <c r="I1840" s="23">
        <v>511191554</v>
      </c>
      <c r="J1840" s="23">
        <v>0</v>
      </c>
      <c r="K1840" s="22" t="s">
        <v>1808</v>
      </c>
      <c r="L1840" s="22" t="s">
        <v>1809</v>
      </c>
      <c r="M1840" s="22" t="s">
        <v>1243</v>
      </c>
      <c r="N1840" s="22"/>
      <c r="O1840" s="22"/>
      <c r="P1840" s="22" t="s">
        <v>1915</v>
      </c>
      <c r="S1840" s="32" t="s">
        <v>3142</v>
      </c>
      <c r="T1840" s="8">
        <f t="shared" si="40"/>
        <v>8</v>
      </c>
      <c r="U1840">
        <v>642</v>
      </c>
      <c r="W1840" t="s">
        <v>369</v>
      </c>
    </row>
    <row r="1841" spans="1:23" hidden="1" x14ac:dyDescent="0.25">
      <c r="A1841" s="21">
        <v>45535</v>
      </c>
      <c r="B1841" s="21">
        <v>45535</v>
      </c>
      <c r="C1841" s="22" t="s">
        <v>3065</v>
      </c>
      <c r="D1841" s="22" t="s">
        <v>3066</v>
      </c>
      <c r="E1841" s="22" t="s">
        <v>1145</v>
      </c>
      <c r="F1841" s="22" t="s">
        <v>549</v>
      </c>
      <c r="G1841" s="23">
        <v>68656</v>
      </c>
      <c r="H1841" s="23">
        <v>0</v>
      </c>
      <c r="I1841" s="23">
        <v>511260210</v>
      </c>
      <c r="J1841" s="23">
        <v>0</v>
      </c>
      <c r="K1841" s="22" t="s">
        <v>1808</v>
      </c>
      <c r="L1841" s="22" t="s">
        <v>1809</v>
      </c>
      <c r="M1841" s="22" t="s">
        <v>1243</v>
      </c>
      <c r="N1841" s="22"/>
      <c r="O1841" s="22"/>
      <c r="P1841" s="22" t="s">
        <v>1915</v>
      </c>
      <c r="S1841" s="32" t="s">
        <v>3142</v>
      </c>
      <c r="T1841" s="8">
        <f t="shared" si="40"/>
        <v>8</v>
      </c>
      <c r="U1841">
        <v>642</v>
      </c>
      <c r="W1841" t="s">
        <v>369</v>
      </c>
    </row>
    <row r="1842" spans="1:23" hidden="1" x14ac:dyDescent="0.25">
      <c r="A1842" s="21">
        <v>45535</v>
      </c>
      <c r="B1842" s="21">
        <v>45535</v>
      </c>
      <c r="C1842" s="22" t="s">
        <v>3065</v>
      </c>
      <c r="D1842" s="22" t="s">
        <v>3066</v>
      </c>
      <c r="E1842" s="22" t="s">
        <v>1145</v>
      </c>
      <c r="F1842" s="22" t="s">
        <v>549</v>
      </c>
      <c r="G1842" s="23">
        <v>68656</v>
      </c>
      <c r="H1842" s="23">
        <v>0</v>
      </c>
      <c r="I1842" s="23">
        <v>511328866</v>
      </c>
      <c r="J1842" s="23">
        <v>0</v>
      </c>
      <c r="K1842" s="22" t="s">
        <v>1808</v>
      </c>
      <c r="L1842" s="22" t="s">
        <v>1809</v>
      </c>
      <c r="M1842" s="22" t="s">
        <v>1243</v>
      </c>
      <c r="N1842" s="22"/>
      <c r="O1842" s="22"/>
      <c r="P1842" s="22" t="s">
        <v>1915</v>
      </c>
      <c r="S1842" s="32" t="s">
        <v>3142</v>
      </c>
      <c r="T1842" s="8">
        <f t="shared" si="40"/>
        <v>8</v>
      </c>
      <c r="U1842">
        <v>642</v>
      </c>
      <c r="W1842" t="s">
        <v>369</v>
      </c>
    </row>
    <row r="1843" spans="1:23" hidden="1" x14ac:dyDescent="0.25">
      <c r="A1843" s="21">
        <v>45535</v>
      </c>
      <c r="B1843" s="21">
        <v>45535</v>
      </c>
      <c r="C1843" s="22" t="s">
        <v>3065</v>
      </c>
      <c r="D1843" s="22" t="s">
        <v>3066</v>
      </c>
      <c r="E1843" s="22" t="s">
        <v>1145</v>
      </c>
      <c r="F1843" s="22" t="s">
        <v>549</v>
      </c>
      <c r="G1843" s="23">
        <v>12963</v>
      </c>
      <c r="H1843" s="23">
        <v>0</v>
      </c>
      <c r="I1843" s="23">
        <v>511341829</v>
      </c>
      <c r="J1843" s="23">
        <v>0</v>
      </c>
      <c r="K1843" s="22" t="s">
        <v>1808</v>
      </c>
      <c r="L1843" s="22" t="s">
        <v>1809</v>
      </c>
      <c r="M1843" s="22" t="s">
        <v>1243</v>
      </c>
      <c r="N1843" s="22"/>
      <c r="O1843" s="22"/>
      <c r="P1843" s="22" t="s">
        <v>1915</v>
      </c>
      <c r="S1843" s="32" t="s">
        <v>3142</v>
      </c>
      <c r="T1843" s="8">
        <f t="shared" si="40"/>
        <v>8</v>
      </c>
      <c r="U1843">
        <v>642</v>
      </c>
      <c r="W1843" t="s">
        <v>369</v>
      </c>
    </row>
    <row r="1844" spans="1:23" hidden="1" x14ac:dyDescent="0.25">
      <c r="A1844" s="21">
        <v>45535</v>
      </c>
      <c r="B1844" s="21">
        <v>45535</v>
      </c>
      <c r="C1844" s="22" t="s">
        <v>3065</v>
      </c>
      <c r="D1844" s="22" t="s">
        <v>3066</v>
      </c>
      <c r="E1844" s="22" t="s">
        <v>1145</v>
      </c>
      <c r="F1844" s="22" t="s">
        <v>549</v>
      </c>
      <c r="G1844" s="23">
        <v>40741</v>
      </c>
      <c r="H1844" s="23">
        <v>0</v>
      </c>
      <c r="I1844" s="23">
        <v>511382570</v>
      </c>
      <c r="J1844" s="23">
        <v>0</v>
      </c>
      <c r="K1844" s="22" t="s">
        <v>1808</v>
      </c>
      <c r="L1844" s="22" t="s">
        <v>1809</v>
      </c>
      <c r="M1844" s="22" t="s">
        <v>1243</v>
      </c>
      <c r="N1844" s="22"/>
      <c r="O1844" s="22"/>
      <c r="P1844" s="22" t="s">
        <v>1915</v>
      </c>
      <c r="S1844" s="32" t="s">
        <v>3142</v>
      </c>
      <c r="T1844" s="8">
        <f t="shared" si="40"/>
        <v>8</v>
      </c>
      <c r="U1844">
        <v>642</v>
      </c>
      <c r="W1844" t="s">
        <v>369</v>
      </c>
    </row>
    <row r="1845" spans="1:23" hidden="1" x14ac:dyDescent="0.25">
      <c r="A1845" s="21">
        <v>45535</v>
      </c>
      <c r="B1845" s="21">
        <v>45535</v>
      </c>
      <c r="C1845" s="22" t="s">
        <v>3065</v>
      </c>
      <c r="D1845" s="22" t="s">
        <v>3066</v>
      </c>
      <c r="E1845" s="22" t="s">
        <v>1145</v>
      </c>
      <c r="F1845" s="22" t="s">
        <v>549</v>
      </c>
      <c r="G1845" s="23">
        <v>68656</v>
      </c>
      <c r="H1845" s="23">
        <v>0</v>
      </c>
      <c r="I1845" s="23">
        <v>511451226</v>
      </c>
      <c r="J1845" s="23">
        <v>0</v>
      </c>
      <c r="K1845" s="22" t="s">
        <v>1808</v>
      </c>
      <c r="L1845" s="22" t="s">
        <v>1809</v>
      </c>
      <c r="M1845" s="22" t="s">
        <v>1243</v>
      </c>
      <c r="N1845" s="22"/>
      <c r="O1845" s="22"/>
      <c r="P1845" s="22" t="s">
        <v>1915</v>
      </c>
      <c r="S1845" s="32" t="s">
        <v>3142</v>
      </c>
      <c r="T1845" s="8">
        <f t="shared" si="40"/>
        <v>8</v>
      </c>
      <c r="U1845">
        <v>642</v>
      </c>
      <c r="W1845" t="s">
        <v>369</v>
      </c>
    </row>
    <row r="1846" spans="1:23" hidden="1" x14ac:dyDescent="0.25">
      <c r="A1846" s="21">
        <v>45535</v>
      </c>
      <c r="B1846" s="21">
        <v>45535</v>
      </c>
      <c r="C1846" s="22" t="s">
        <v>3065</v>
      </c>
      <c r="D1846" s="22" t="s">
        <v>3066</v>
      </c>
      <c r="E1846" s="22" t="s">
        <v>1145</v>
      </c>
      <c r="F1846" s="22" t="s">
        <v>549</v>
      </c>
      <c r="G1846" s="23">
        <v>68656</v>
      </c>
      <c r="H1846" s="23">
        <v>0</v>
      </c>
      <c r="I1846" s="23">
        <v>511519882</v>
      </c>
      <c r="J1846" s="23">
        <v>0</v>
      </c>
      <c r="K1846" s="22" t="s">
        <v>1808</v>
      </c>
      <c r="L1846" s="22" t="s">
        <v>1809</v>
      </c>
      <c r="M1846" s="22" t="s">
        <v>1243</v>
      </c>
      <c r="N1846" s="22"/>
      <c r="O1846" s="22"/>
      <c r="P1846" s="22" t="s">
        <v>1915</v>
      </c>
      <c r="S1846" s="32" t="s">
        <v>3142</v>
      </c>
      <c r="T1846" s="8">
        <f t="shared" si="40"/>
        <v>8</v>
      </c>
      <c r="U1846">
        <v>642</v>
      </c>
      <c r="W1846" t="s">
        <v>369</v>
      </c>
    </row>
    <row r="1847" spans="1:23" hidden="1" x14ac:dyDescent="0.25">
      <c r="A1847" s="21">
        <v>45535</v>
      </c>
      <c r="B1847" s="21">
        <v>45535</v>
      </c>
      <c r="C1847" s="22" t="s">
        <v>3065</v>
      </c>
      <c r="D1847" s="22" t="s">
        <v>3066</v>
      </c>
      <c r="E1847" s="22" t="s">
        <v>1145</v>
      </c>
      <c r="F1847" s="22" t="s">
        <v>549</v>
      </c>
      <c r="G1847" s="23">
        <v>68656</v>
      </c>
      <c r="H1847" s="23">
        <v>0</v>
      </c>
      <c r="I1847" s="23">
        <v>511588538</v>
      </c>
      <c r="J1847" s="23">
        <v>0</v>
      </c>
      <c r="K1847" s="22" t="s">
        <v>1808</v>
      </c>
      <c r="L1847" s="22" t="s">
        <v>1809</v>
      </c>
      <c r="M1847" s="22" t="s">
        <v>1243</v>
      </c>
      <c r="N1847" s="22"/>
      <c r="O1847" s="22"/>
      <c r="P1847" s="22" t="s">
        <v>1915</v>
      </c>
      <c r="S1847" s="32" t="s">
        <v>3142</v>
      </c>
      <c r="T1847" s="8">
        <f t="shared" si="40"/>
        <v>8</v>
      </c>
      <c r="U1847">
        <v>642</v>
      </c>
      <c r="W1847" t="s">
        <v>369</v>
      </c>
    </row>
    <row r="1848" spans="1:23" hidden="1" x14ac:dyDescent="0.25">
      <c r="A1848" s="21">
        <v>45535</v>
      </c>
      <c r="B1848" s="21">
        <v>45535</v>
      </c>
      <c r="C1848" s="22" t="s">
        <v>3065</v>
      </c>
      <c r="D1848" s="22" t="s">
        <v>3066</v>
      </c>
      <c r="E1848" s="22" t="s">
        <v>1145</v>
      </c>
      <c r="F1848" s="22" t="s">
        <v>549</v>
      </c>
      <c r="G1848" s="23">
        <v>44593</v>
      </c>
      <c r="H1848" s="23">
        <v>0</v>
      </c>
      <c r="I1848" s="23">
        <v>511633131</v>
      </c>
      <c r="J1848" s="23">
        <v>0</v>
      </c>
      <c r="K1848" s="22" t="s">
        <v>1808</v>
      </c>
      <c r="L1848" s="22" t="s">
        <v>1809</v>
      </c>
      <c r="M1848" s="22" t="s">
        <v>1243</v>
      </c>
      <c r="N1848" s="22"/>
      <c r="O1848" s="22"/>
      <c r="P1848" s="22" t="s">
        <v>1915</v>
      </c>
      <c r="S1848" s="32" t="s">
        <v>3142</v>
      </c>
      <c r="T1848" s="8">
        <f t="shared" si="40"/>
        <v>8</v>
      </c>
      <c r="U1848">
        <v>642</v>
      </c>
      <c r="W1848" t="s">
        <v>369</v>
      </c>
    </row>
    <row r="1849" spans="1:23" hidden="1" x14ac:dyDescent="0.25">
      <c r="A1849" s="21">
        <v>45535</v>
      </c>
      <c r="B1849" s="21">
        <v>45535</v>
      </c>
      <c r="C1849" s="22" t="s">
        <v>3065</v>
      </c>
      <c r="D1849" s="22" t="s">
        <v>3066</v>
      </c>
      <c r="E1849" s="22" t="s">
        <v>1145</v>
      </c>
      <c r="F1849" s="22" t="s">
        <v>549</v>
      </c>
      <c r="G1849" s="23">
        <v>114286</v>
      </c>
      <c r="H1849" s="23">
        <v>0</v>
      </c>
      <c r="I1849" s="23">
        <v>511747417</v>
      </c>
      <c r="J1849" s="23">
        <v>0</v>
      </c>
      <c r="K1849" s="22" t="s">
        <v>1808</v>
      </c>
      <c r="L1849" s="22" t="s">
        <v>1809</v>
      </c>
      <c r="M1849" s="22" t="s">
        <v>1243</v>
      </c>
      <c r="N1849" s="22"/>
      <c r="O1849" s="22"/>
      <c r="P1849" s="22" t="s">
        <v>1915</v>
      </c>
      <c r="S1849" s="32" t="s">
        <v>3142</v>
      </c>
      <c r="T1849" s="8">
        <f t="shared" si="40"/>
        <v>8</v>
      </c>
      <c r="U1849">
        <v>642</v>
      </c>
      <c r="W1849" t="s">
        <v>369</v>
      </c>
    </row>
    <row r="1850" spans="1:23" hidden="1" x14ac:dyDescent="0.25">
      <c r="A1850" s="21">
        <v>45535</v>
      </c>
      <c r="B1850" s="21">
        <v>45535</v>
      </c>
      <c r="C1850" s="22" t="s">
        <v>3065</v>
      </c>
      <c r="D1850" s="22" t="s">
        <v>3066</v>
      </c>
      <c r="E1850" s="22" t="s">
        <v>1145</v>
      </c>
      <c r="F1850" s="22" t="s">
        <v>549</v>
      </c>
      <c r="G1850" s="23">
        <v>68656</v>
      </c>
      <c r="H1850" s="23">
        <v>0</v>
      </c>
      <c r="I1850" s="23">
        <v>511816073</v>
      </c>
      <c r="J1850" s="23">
        <v>0</v>
      </c>
      <c r="K1850" s="22" t="s">
        <v>1808</v>
      </c>
      <c r="L1850" s="22" t="s">
        <v>1809</v>
      </c>
      <c r="M1850" s="22" t="s">
        <v>1243</v>
      </c>
      <c r="N1850" s="22"/>
      <c r="O1850" s="22"/>
      <c r="P1850" s="22" t="s">
        <v>1915</v>
      </c>
      <c r="S1850" s="32" t="s">
        <v>3142</v>
      </c>
      <c r="T1850" s="8">
        <f t="shared" si="40"/>
        <v>8</v>
      </c>
      <c r="U1850">
        <v>642</v>
      </c>
      <c r="W1850" t="s">
        <v>369</v>
      </c>
    </row>
    <row r="1851" spans="1:23" hidden="1" x14ac:dyDescent="0.25">
      <c r="A1851" s="21">
        <v>45535</v>
      </c>
      <c r="B1851" s="21">
        <v>45535</v>
      </c>
      <c r="C1851" s="22" t="s">
        <v>3065</v>
      </c>
      <c r="D1851" s="22" t="s">
        <v>3066</v>
      </c>
      <c r="E1851" s="22" t="s">
        <v>1145</v>
      </c>
      <c r="F1851" s="22" t="s">
        <v>549</v>
      </c>
      <c r="G1851" s="23">
        <v>68656</v>
      </c>
      <c r="H1851" s="23">
        <v>0</v>
      </c>
      <c r="I1851" s="23">
        <v>511884729</v>
      </c>
      <c r="J1851" s="23">
        <v>0</v>
      </c>
      <c r="K1851" s="22" t="s">
        <v>1808</v>
      </c>
      <c r="L1851" s="22" t="s">
        <v>1809</v>
      </c>
      <c r="M1851" s="22" t="s">
        <v>1243</v>
      </c>
      <c r="N1851" s="22"/>
      <c r="O1851" s="22"/>
      <c r="P1851" s="22" t="s">
        <v>1915</v>
      </c>
      <c r="S1851" s="32" t="s">
        <v>3142</v>
      </c>
      <c r="T1851" s="8">
        <f t="shared" si="40"/>
        <v>8</v>
      </c>
      <c r="U1851">
        <v>642</v>
      </c>
      <c r="W1851" t="s">
        <v>369</v>
      </c>
    </row>
    <row r="1852" spans="1:23" hidden="1" x14ac:dyDescent="0.25">
      <c r="A1852" s="21">
        <v>45535</v>
      </c>
      <c r="B1852" s="21">
        <v>45535</v>
      </c>
      <c r="C1852" s="22" t="s">
        <v>3065</v>
      </c>
      <c r="D1852" s="22" t="s">
        <v>3066</v>
      </c>
      <c r="E1852" s="22" t="s">
        <v>1145</v>
      </c>
      <c r="F1852" s="22" t="s">
        <v>549</v>
      </c>
      <c r="G1852" s="23">
        <v>200000</v>
      </c>
      <c r="H1852" s="23">
        <v>0</v>
      </c>
      <c r="I1852" s="23">
        <v>512084729</v>
      </c>
      <c r="J1852" s="23">
        <v>0</v>
      </c>
      <c r="K1852" s="22" t="s">
        <v>1808</v>
      </c>
      <c r="L1852" s="22" t="s">
        <v>1809</v>
      </c>
      <c r="M1852" s="22" t="s">
        <v>1243</v>
      </c>
      <c r="N1852" s="22"/>
      <c r="O1852" s="22"/>
      <c r="P1852" s="22" t="s">
        <v>1915</v>
      </c>
      <c r="S1852" s="32" t="s">
        <v>3142</v>
      </c>
      <c r="T1852" s="8">
        <f t="shared" si="40"/>
        <v>8</v>
      </c>
      <c r="U1852">
        <v>642</v>
      </c>
      <c r="W1852" t="s">
        <v>369</v>
      </c>
    </row>
    <row r="1853" spans="1:23" hidden="1" x14ac:dyDescent="0.25">
      <c r="A1853" s="21">
        <v>45535</v>
      </c>
      <c r="B1853" s="21">
        <v>45535</v>
      </c>
      <c r="C1853" s="22" t="s">
        <v>3065</v>
      </c>
      <c r="D1853" s="22" t="s">
        <v>3066</v>
      </c>
      <c r="E1853" s="22" t="s">
        <v>1145</v>
      </c>
      <c r="F1853" s="22" t="s">
        <v>549</v>
      </c>
      <c r="G1853" s="23">
        <v>200000</v>
      </c>
      <c r="H1853" s="23">
        <v>0</v>
      </c>
      <c r="I1853" s="23">
        <v>512284729</v>
      </c>
      <c r="J1853" s="23">
        <v>0</v>
      </c>
      <c r="K1853" s="22" t="s">
        <v>1808</v>
      </c>
      <c r="L1853" s="22" t="s">
        <v>1809</v>
      </c>
      <c r="M1853" s="22" t="s">
        <v>1243</v>
      </c>
      <c r="N1853" s="22"/>
      <c r="O1853" s="22"/>
      <c r="P1853" s="22" t="s">
        <v>1915</v>
      </c>
      <c r="S1853" s="32" t="s">
        <v>3142</v>
      </c>
      <c r="T1853" s="8">
        <f t="shared" si="40"/>
        <v>8</v>
      </c>
      <c r="U1853">
        <v>642</v>
      </c>
      <c r="W1853" t="s">
        <v>369</v>
      </c>
    </row>
    <row r="1854" spans="1:23" hidden="1" x14ac:dyDescent="0.25">
      <c r="A1854" s="21">
        <v>45535</v>
      </c>
      <c r="B1854" s="21">
        <v>45535</v>
      </c>
      <c r="C1854" s="22" t="s">
        <v>3065</v>
      </c>
      <c r="D1854" s="22" t="s">
        <v>3066</v>
      </c>
      <c r="E1854" s="22" t="s">
        <v>1145</v>
      </c>
      <c r="F1854" s="22" t="s">
        <v>549</v>
      </c>
      <c r="G1854" s="23">
        <v>68656</v>
      </c>
      <c r="H1854" s="23">
        <v>0</v>
      </c>
      <c r="I1854" s="23">
        <v>512353385</v>
      </c>
      <c r="J1854" s="23">
        <v>0</v>
      </c>
      <c r="K1854" s="22" t="s">
        <v>1808</v>
      </c>
      <c r="L1854" s="22" t="s">
        <v>1809</v>
      </c>
      <c r="M1854" s="22" t="s">
        <v>1243</v>
      </c>
      <c r="N1854" s="22"/>
      <c r="O1854" s="22"/>
      <c r="P1854" s="22" t="s">
        <v>1915</v>
      </c>
      <c r="S1854" s="32" t="s">
        <v>3142</v>
      </c>
      <c r="T1854" s="8">
        <f t="shared" si="40"/>
        <v>8</v>
      </c>
      <c r="U1854">
        <v>642</v>
      </c>
      <c r="W1854" t="s">
        <v>369</v>
      </c>
    </row>
    <row r="1855" spans="1:23" hidden="1" x14ac:dyDescent="0.25">
      <c r="A1855" s="21">
        <v>45535</v>
      </c>
      <c r="B1855" s="21">
        <v>45535</v>
      </c>
      <c r="C1855" s="22" t="s">
        <v>3065</v>
      </c>
      <c r="D1855" s="22" t="s">
        <v>3066</v>
      </c>
      <c r="E1855" s="22" t="s">
        <v>1145</v>
      </c>
      <c r="F1855" s="22" t="s">
        <v>549</v>
      </c>
      <c r="G1855" s="23">
        <v>68656</v>
      </c>
      <c r="H1855" s="23">
        <v>0</v>
      </c>
      <c r="I1855" s="23">
        <v>512422041</v>
      </c>
      <c r="J1855" s="23">
        <v>0</v>
      </c>
      <c r="K1855" s="22" t="s">
        <v>1808</v>
      </c>
      <c r="L1855" s="22" t="s">
        <v>1809</v>
      </c>
      <c r="M1855" s="22" t="s">
        <v>1243</v>
      </c>
      <c r="N1855" s="22"/>
      <c r="O1855" s="22"/>
      <c r="P1855" s="22" t="s">
        <v>1915</v>
      </c>
      <c r="S1855" s="32" t="s">
        <v>3142</v>
      </c>
      <c r="T1855" s="8">
        <f t="shared" si="40"/>
        <v>8</v>
      </c>
      <c r="U1855">
        <v>642</v>
      </c>
      <c r="W1855" t="s">
        <v>369</v>
      </c>
    </row>
    <row r="1856" spans="1:23" hidden="1" x14ac:dyDescent="0.25">
      <c r="A1856" s="21">
        <v>45535</v>
      </c>
      <c r="B1856" s="21">
        <v>45535</v>
      </c>
      <c r="C1856" s="22" t="s">
        <v>3065</v>
      </c>
      <c r="D1856" s="22" t="s">
        <v>3066</v>
      </c>
      <c r="E1856" s="22" t="s">
        <v>1145</v>
      </c>
      <c r="F1856" s="22" t="s">
        <v>549</v>
      </c>
      <c r="G1856" s="23">
        <v>68656</v>
      </c>
      <c r="H1856" s="23">
        <v>0</v>
      </c>
      <c r="I1856" s="23">
        <v>512490697</v>
      </c>
      <c r="J1856" s="23">
        <v>0</v>
      </c>
      <c r="K1856" s="22" t="s">
        <v>1808</v>
      </c>
      <c r="L1856" s="22" t="s">
        <v>1809</v>
      </c>
      <c r="M1856" s="22" t="s">
        <v>1243</v>
      </c>
      <c r="N1856" s="22"/>
      <c r="O1856" s="22"/>
      <c r="P1856" s="22" t="s">
        <v>1915</v>
      </c>
      <c r="S1856" s="32" t="s">
        <v>3142</v>
      </c>
      <c r="T1856" s="8">
        <f t="shared" si="40"/>
        <v>8</v>
      </c>
      <c r="U1856">
        <v>642</v>
      </c>
      <c r="W1856" t="s">
        <v>369</v>
      </c>
    </row>
    <row r="1857" spans="1:23" hidden="1" x14ac:dyDescent="0.25">
      <c r="A1857" s="21">
        <v>45535</v>
      </c>
      <c r="B1857" s="21">
        <v>45535</v>
      </c>
      <c r="C1857" s="22" t="s">
        <v>3065</v>
      </c>
      <c r="D1857" s="22" t="s">
        <v>3066</v>
      </c>
      <c r="E1857" s="22" t="s">
        <v>1145</v>
      </c>
      <c r="F1857" s="22" t="s">
        <v>549</v>
      </c>
      <c r="G1857" s="23">
        <v>49990</v>
      </c>
      <c r="H1857" s="23">
        <v>0</v>
      </c>
      <c r="I1857" s="23">
        <v>512540687</v>
      </c>
      <c r="J1857" s="23">
        <v>0</v>
      </c>
      <c r="K1857" s="22" t="s">
        <v>1808</v>
      </c>
      <c r="L1857" s="22" t="s">
        <v>1809</v>
      </c>
      <c r="M1857" s="22" t="s">
        <v>1243</v>
      </c>
      <c r="N1857" s="22"/>
      <c r="O1857" s="22"/>
      <c r="P1857" s="22" t="s">
        <v>1915</v>
      </c>
      <c r="S1857" s="32" t="s">
        <v>3142</v>
      </c>
      <c r="T1857" s="8">
        <f t="shared" si="40"/>
        <v>8</v>
      </c>
      <c r="U1857">
        <v>642</v>
      </c>
      <c r="W1857" t="s">
        <v>369</v>
      </c>
    </row>
    <row r="1858" spans="1:23" hidden="1" x14ac:dyDescent="0.25">
      <c r="A1858" s="21">
        <v>45535</v>
      </c>
      <c r="B1858" s="21">
        <v>45535</v>
      </c>
      <c r="C1858" s="22" t="s">
        <v>3065</v>
      </c>
      <c r="D1858" s="22" t="s">
        <v>3066</v>
      </c>
      <c r="E1858" s="22" t="s">
        <v>1145</v>
      </c>
      <c r="F1858" s="22" t="s">
        <v>549</v>
      </c>
      <c r="G1858" s="23">
        <v>68656</v>
      </c>
      <c r="H1858" s="23">
        <v>0</v>
      </c>
      <c r="I1858" s="23">
        <v>512609343</v>
      </c>
      <c r="J1858" s="23">
        <v>0</v>
      </c>
      <c r="K1858" s="22" t="s">
        <v>1808</v>
      </c>
      <c r="L1858" s="22" t="s">
        <v>1809</v>
      </c>
      <c r="M1858" s="22" t="s">
        <v>1243</v>
      </c>
      <c r="N1858" s="22"/>
      <c r="O1858" s="22"/>
      <c r="P1858" s="22" t="s">
        <v>1915</v>
      </c>
      <c r="S1858" s="32" t="s">
        <v>3142</v>
      </c>
      <c r="T1858" s="8">
        <f t="shared" si="40"/>
        <v>8</v>
      </c>
      <c r="U1858">
        <v>642</v>
      </c>
      <c r="W1858" t="s">
        <v>369</v>
      </c>
    </row>
    <row r="1859" spans="1:23" hidden="1" x14ac:dyDescent="0.25">
      <c r="A1859" s="21">
        <v>45535</v>
      </c>
      <c r="B1859" s="21">
        <v>45535</v>
      </c>
      <c r="C1859" s="22" t="s">
        <v>3065</v>
      </c>
      <c r="D1859" s="22" t="s">
        <v>3066</v>
      </c>
      <c r="E1859" s="22" t="s">
        <v>1145</v>
      </c>
      <c r="F1859" s="22" t="s">
        <v>549</v>
      </c>
      <c r="G1859" s="23">
        <v>68656</v>
      </c>
      <c r="H1859" s="23">
        <v>0</v>
      </c>
      <c r="I1859" s="23">
        <v>512677999</v>
      </c>
      <c r="J1859" s="23">
        <v>0</v>
      </c>
      <c r="K1859" s="22" t="s">
        <v>1808</v>
      </c>
      <c r="L1859" s="22" t="s">
        <v>1809</v>
      </c>
      <c r="M1859" s="22" t="s">
        <v>1243</v>
      </c>
      <c r="N1859" s="22"/>
      <c r="O1859" s="22"/>
      <c r="P1859" s="22" t="s">
        <v>1915</v>
      </c>
      <c r="S1859" s="32" t="s">
        <v>3142</v>
      </c>
      <c r="T1859" s="8">
        <f t="shared" si="40"/>
        <v>8</v>
      </c>
      <c r="U1859">
        <v>642</v>
      </c>
      <c r="W1859" t="s">
        <v>369</v>
      </c>
    </row>
    <row r="1860" spans="1:23" hidden="1" x14ac:dyDescent="0.25">
      <c r="A1860" s="21">
        <v>45535</v>
      </c>
      <c r="B1860" s="21">
        <v>45535</v>
      </c>
      <c r="C1860" s="22" t="s">
        <v>2901</v>
      </c>
      <c r="D1860" s="22" t="s">
        <v>2370</v>
      </c>
      <c r="E1860" s="22" t="s">
        <v>1145</v>
      </c>
      <c r="F1860" s="22" t="s">
        <v>549</v>
      </c>
      <c r="G1860" s="23">
        <v>620370</v>
      </c>
      <c r="H1860" s="23">
        <v>0</v>
      </c>
      <c r="I1860" s="23">
        <v>513298369</v>
      </c>
      <c r="J1860" s="23">
        <v>0</v>
      </c>
      <c r="K1860" s="22" t="s">
        <v>1517</v>
      </c>
      <c r="L1860" s="22" t="s">
        <v>1518</v>
      </c>
      <c r="M1860" s="22" t="s">
        <v>1216</v>
      </c>
      <c r="N1860" s="22"/>
      <c r="O1860" s="22"/>
      <c r="P1860" s="22" t="s">
        <v>529</v>
      </c>
      <c r="S1860" s="32" t="s">
        <v>3126</v>
      </c>
      <c r="T1860" s="8">
        <f t="shared" si="40"/>
        <v>8</v>
      </c>
      <c r="U1860">
        <v>642</v>
      </c>
      <c r="W1860" t="s">
        <v>369</v>
      </c>
    </row>
    <row r="1861" spans="1:23" hidden="1" x14ac:dyDescent="0.25">
      <c r="A1861" s="21">
        <v>45535</v>
      </c>
      <c r="B1861" s="21">
        <v>45535</v>
      </c>
      <c r="C1861" s="22" t="s">
        <v>2935</v>
      </c>
      <c r="D1861" s="22" t="s">
        <v>3067</v>
      </c>
      <c r="E1861" s="22" t="s">
        <v>1145</v>
      </c>
      <c r="F1861" s="22" t="s">
        <v>748</v>
      </c>
      <c r="G1861" s="23">
        <v>1500000</v>
      </c>
      <c r="H1861" s="23">
        <v>0</v>
      </c>
      <c r="I1861" s="23">
        <v>514798369</v>
      </c>
      <c r="J1861" s="23">
        <v>0</v>
      </c>
      <c r="K1861" s="22" t="s">
        <v>2373</v>
      </c>
      <c r="L1861" s="22" t="s">
        <v>2374</v>
      </c>
      <c r="M1861" s="22" t="s">
        <v>1169</v>
      </c>
      <c r="N1861" s="22"/>
      <c r="O1861" s="22"/>
      <c r="P1861" s="22" t="s">
        <v>1211</v>
      </c>
      <c r="S1861" s="32" t="s">
        <v>3126</v>
      </c>
      <c r="T1861" s="8">
        <f t="shared" ref="T1861:T1924" si="41">+MONTH(A1861)</f>
        <v>8</v>
      </c>
      <c r="U1861">
        <v>642</v>
      </c>
      <c r="W1861" t="s">
        <v>369</v>
      </c>
    </row>
    <row r="1862" spans="1:23" hidden="1" x14ac:dyDescent="0.25">
      <c r="A1862" s="21">
        <v>45535</v>
      </c>
      <c r="B1862" s="21">
        <v>45535</v>
      </c>
      <c r="C1862" s="22" t="s">
        <v>3020</v>
      </c>
      <c r="D1862" s="22" t="s">
        <v>3068</v>
      </c>
      <c r="E1862" s="22" t="s">
        <v>1145</v>
      </c>
      <c r="F1862" s="22" t="s">
        <v>748</v>
      </c>
      <c r="G1862" s="23">
        <v>1320000</v>
      </c>
      <c r="H1862" s="23">
        <v>0</v>
      </c>
      <c r="I1862" s="23">
        <v>516118369</v>
      </c>
      <c r="J1862" s="23">
        <v>0</v>
      </c>
      <c r="K1862" s="22" t="s">
        <v>2373</v>
      </c>
      <c r="L1862" s="22" t="s">
        <v>2374</v>
      </c>
      <c r="M1862" s="22" t="s">
        <v>1169</v>
      </c>
      <c r="N1862" s="22"/>
      <c r="O1862" s="22"/>
      <c r="P1862" s="22" t="s">
        <v>1211</v>
      </c>
      <c r="S1862" s="32" t="s">
        <v>3126</v>
      </c>
      <c r="T1862" s="8">
        <f t="shared" si="41"/>
        <v>8</v>
      </c>
      <c r="U1862">
        <v>642</v>
      </c>
      <c r="W1862" t="s">
        <v>369</v>
      </c>
    </row>
    <row r="1863" spans="1:23" hidden="1" x14ac:dyDescent="0.25">
      <c r="A1863" s="21">
        <v>45535</v>
      </c>
      <c r="B1863" s="21">
        <v>45535</v>
      </c>
      <c r="C1863" s="22" t="s">
        <v>2765</v>
      </c>
      <c r="D1863" s="22" t="s">
        <v>3069</v>
      </c>
      <c r="E1863" s="22" t="s">
        <v>1145</v>
      </c>
      <c r="F1863" s="22" t="s">
        <v>748</v>
      </c>
      <c r="G1863" s="23">
        <v>134996</v>
      </c>
      <c r="H1863" s="23">
        <v>0</v>
      </c>
      <c r="I1863" s="23">
        <v>516253365</v>
      </c>
      <c r="J1863" s="23">
        <v>0</v>
      </c>
      <c r="K1863" s="22" t="s">
        <v>2373</v>
      </c>
      <c r="L1863" s="22" t="s">
        <v>2374</v>
      </c>
      <c r="M1863" s="22" t="s">
        <v>1169</v>
      </c>
      <c r="N1863" s="22"/>
      <c r="O1863" s="22"/>
      <c r="P1863" s="22" t="s">
        <v>1211</v>
      </c>
      <c r="S1863" s="32" t="s">
        <v>3126</v>
      </c>
      <c r="T1863" s="8">
        <f t="shared" si="41"/>
        <v>8</v>
      </c>
      <c r="U1863">
        <v>642</v>
      </c>
      <c r="W1863" t="s">
        <v>369</v>
      </c>
    </row>
    <row r="1864" spans="1:23" hidden="1" x14ac:dyDescent="0.25">
      <c r="A1864" s="21">
        <v>45535</v>
      </c>
      <c r="B1864" s="21">
        <v>45535</v>
      </c>
      <c r="C1864" s="22" t="s">
        <v>2838</v>
      </c>
      <c r="D1864" s="22" t="s">
        <v>3070</v>
      </c>
      <c r="E1864" s="22" t="s">
        <v>1145</v>
      </c>
      <c r="F1864" s="22" t="s">
        <v>748</v>
      </c>
      <c r="G1864" s="23">
        <v>30476</v>
      </c>
      <c r="H1864" s="23">
        <v>0</v>
      </c>
      <c r="I1864" s="23">
        <v>516283841</v>
      </c>
      <c r="J1864" s="23">
        <v>0</v>
      </c>
      <c r="K1864" s="22" t="s">
        <v>2373</v>
      </c>
      <c r="L1864" s="22" t="s">
        <v>2374</v>
      </c>
      <c r="M1864" s="22" t="s">
        <v>1169</v>
      </c>
      <c r="N1864" s="22"/>
      <c r="O1864" s="22"/>
      <c r="P1864" s="22" t="s">
        <v>1211</v>
      </c>
      <c r="S1864" s="32" t="s">
        <v>3126</v>
      </c>
      <c r="T1864" s="8">
        <f t="shared" si="41"/>
        <v>8</v>
      </c>
      <c r="U1864">
        <v>642</v>
      </c>
      <c r="W1864" t="s">
        <v>369</v>
      </c>
    </row>
    <row r="1865" spans="1:23" hidden="1" x14ac:dyDescent="0.25">
      <c r="A1865" s="21">
        <v>45535</v>
      </c>
      <c r="B1865" s="21">
        <v>45535</v>
      </c>
      <c r="C1865" s="22" t="s">
        <v>3071</v>
      </c>
      <c r="D1865" s="22" t="s">
        <v>3072</v>
      </c>
      <c r="E1865" s="22" t="s">
        <v>1145</v>
      </c>
      <c r="F1865" s="22" t="s">
        <v>748</v>
      </c>
      <c r="G1865" s="23">
        <v>900000</v>
      </c>
      <c r="H1865" s="23">
        <v>0</v>
      </c>
      <c r="I1865" s="23">
        <v>517183841</v>
      </c>
      <c r="J1865" s="23">
        <v>0</v>
      </c>
      <c r="K1865" s="22" t="s">
        <v>1697</v>
      </c>
      <c r="L1865" s="22" t="s">
        <v>1698</v>
      </c>
      <c r="M1865" s="22" t="s">
        <v>2495</v>
      </c>
      <c r="N1865" s="22"/>
      <c r="O1865" s="22"/>
      <c r="P1865" s="22" t="s">
        <v>529</v>
      </c>
      <c r="S1865" s="32" t="s">
        <v>3141</v>
      </c>
      <c r="T1865" s="8">
        <f t="shared" si="41"/>
        <v>8</v>
      </c>
      <c r="U1865">
        <v>642</v>
      </c>
      <c r="W1865" t="s">
        <v>369</v>
      </c>
    </row>
    <row r="1866" spans="1:23" hidden="1" x14ac:dyDescent="0.25">
      <c r="A1866" s="21">
        <v>45535</v>
      </c>
      <c r="B1866" s="21">
        <v>45535</v>
      </c>
      <c r="C1866" s="22" t="s">
        <v>3073</v>
      </c>
      <c r="D1866" s="22" t="s">
        <v>3074</v>
      </c>
      <c r="E1866" s="22" t="s">
        <v>1145</v>
      </c>
      <c r="F1866" s="22" t="s">
        <v>748</v>
      </c>
      <c r="G1866" s="23">
        <v>2726000</v>
      </c>
      <c r="H1866" s="23">
        <v>0</v>
      </c>
      <c r="I1866" s="23">
        <v>519909841</v>
      </c>
      <c r="J1866" s="23">
        <v>0</v>
      </c>
      <c r="K1866" s="22" t="s">
        <v>1697</v>
      </c>
      <c r="L1866" s="22" t="s">
        <v>1698</v>
      </c>
      <c r="M1866" s="22" t="s">
        <v>2495</v>
      </c>
      <c r="N1866" s="22"/>
      <c r="O1866" s="22"/>
      <c r="P1866" s="22" t="s">
        <v>529</v>
      </c>
      <c r="S1866" s="32" t="s">
        <v>3141</v>
      </c>
      <c r="T1866" s="8">
        <f t="shared" si="41"/>
        <v>8</v>
      </c>
      <c r="U1866">
        <v>642</v>
      </c>
      <c r="W1866" t="s">
        <v>369</v>
      </c>
    </row>
    <row r="1867" spans="1:23" hidden="1" x14ac:dyDescent="0.25">
      <c r="A1867" s="21">
        <v>45535</v>
      </c>
      <c r="B1867" s="21">
        <v>45535</v>
      </c>
      <c r="C1867" s="22" t="s">
        <v>1123</v>
      </c>
      <c r="D1867" s="22" t="s">
        <v>3075</v>
      </c>
      <c r="E1867" s="22" t="s">
        <v>1145</v>
      </c>
      <c r="F1867" s="22" t="s">
        <v>603</v>
      </c>
      <c r="G1867" s="23">
        <v>157000000</v>
      </c>
      <c r="H1867" s="23">
        <v>0</v>
      </c>
      <c r="I1867" s="23">
        <v>676909841</v>
      </c>
      <c r="J1867" s="23">
        <v>0</v>
      </c>
      <c r="K1867" s="22"/>
      <c r="L1867" s="22"/>
      <c r="M1867" s="22" t="s">
        <v>1299</v>
      </c>
      <c r="N1867" s="22"/>
      <c r="O1867" s="22"/>
      <c r="P1867" s="22" t="s">
        <v>529</v>
      </c>
      <c r="S1867" s="32" t="s">
        <v>3132</v>
      </c>
      <c r="T1867" s="8">
        <f t="shared" si="41"/>
        <v>8</v>
      </c>
      <c r="U1867">
        <v>642</v>
      </c>
      <c r="W1867" t="s">
        <v>369</v>
      </c>
    </row>
    <row r="1868" spans="1:23" hidden="1" x14ac:dyDescent="0.25">
      <c r="A1868" s="21">
        <v>45535</v>
      </c>
      <c r="B1868" s="21">
        <v>45535</v>
      </c>
      <c r="C1868" s="22" t="s">
        <v>1123</v>
      </c>
      <c r="D1868" s="22" t="s">
        <v>3076</v>
      </c>
      <c r="E1868" s="22" t="s">
        <v>1145</v>
      </c>
      <c r="F1868" s="22" t="s">
        <v>603</v>
      </c>
      <c r="G1868" s="23">
        <v>13820035</v>
      </c>
      <c r="H1868" s="23">
        <v>0</v>
      </c>
      <c r="I1868" s="23">
        <v>690729876</v>
      </c>
      <c r="J1868" s="23">
        <v>0</v>
      </c>
      <c r="K1868" s="22"/>
      <c r="L1868" s="22"/>
      <c r="M1868" s="22" t="s">
        <v>1301</v>
      </c>
      <c r="N1868" s="22"/>
      <c r="O1868" s="22"/>
      <c r="P1868" s="22" t="s">
        <v>558</v>
      </c>
      <c r="S1868" s="32" t="s">
        <v>3132</v>
      </c>
      <c r="T1868" s="8">
        <f t="shared" si="41"/>
        <v>8</v>
      </c>
      <c r="U1868">
        <v>642</v>
      </c>
      <c r="W1868" t="s">
        <v>369</v>
      </c>
    </row>
    <row r="1869" spans="1:23" hidden="1" x14ac:dyDescent="0.25">
      <c r="A1869" s="21">
        <v>45535</v>
      </c>
      <c r="B1869" s="21">
        <v>45535</v>
      </c>
      <c r="C1869" s="22" t="s">
        <v>1123</v>
      </c>
      <c r="D1869" s="22" t="s">
        <v>3077</v>
      </c>
      <c r="E1869" s="22" t="s">
        <v>1145</v>
      </c>
      <c r="F1869" s="22" t="s">
        <v>603</v>
      </c>
      <c r="G1869" s="23">
        <v>24671472</v>
      </c>
      <c r="H1869" s="23">
        <v>0</v>
      </c>
      <c r="I1869" s="23">
        <v>715401348</v>
      </c>
      <c r="J1869" s="23">
        <v>0</v>
      </c>
      <c r="K1869" s="22"/>
      <c r="L1869" s="22"/>
      <c r="M1869" s="22" t="s">
        <v>1303</v>
      </c>
      <c r="N1869" s="22"/>
      <c r="O1869" s="22"/>
      <c r="P1869" s="22" t="s">
        <v>529</v>
      </c>
      <c r="S1869" s="32" t="s">
        <v>3132</v>
      </c>
      <c r="T1869" s="8">
        <f t="shared" si="41"/>
        <v>8</v>
      </c>
      <c r="U1869">
        <v>642</v>
      </c>
      <c r="W1869" t="s">
        <v>369</v>
      </c>
    </row>
    <row r="1870" spans="1:23" hidden="1" x14ac:dyDescent="0.25">
      <c r="A1870" s="21">
        <v>45535</v>
      </c>
      <c r="B1870" s="21">
        <v>45535</v>
      </c>
      <c r="C1870" s="22" t="s">
        <v>1123</v>
      </c>
      <c r="D1870" s="22" t="s">
        <v>3078</v>
      </c>
      <c r="E1870" s="22" t="s">
        <v>1145</v>
      </c>
      <c r="F1870" s="22" t="s">
        <v>603</v>
      </c>
      <c r="G1870" s="23">
        <v>53708715</v>
      </c>
      <c r="H1870" s="23">
        <v>0</v>
      </c>
      <c r="I1870" s="23">
        <v>769110063</v>
      </c>
      <c r="J1870" s="23">
        <v>0</v>
      </c>
      <c r="K1870" s="22"/>
      <c r="L1870" s="22"/>
      <c r="M1870" s="22" t="s">
        <v>1305</v>
      </c>
      <c r="N1870" s="22"/>
      <c r="O1870" s="22"/>
      <c r="P1870" s="22" t="s">
        <v>529</v>
      </c>
      <c r="S1870" s="32" t="s">
        <v>3131</v>
      </c>
      <c r="T1870" s="8">
        <f t="shared" si="41"/>
        <v>8</v>
      </c>
      <c r="U1870">
        <v>642</v>
      </c>
      <c r="W1870" t="s">
        <v>369</v>
      </c>
    </row>
    <row r="1871" spans="1:23" hidden="1" x14ac:dyDescent="0.25">
      <c r="A1871" s="21">
        <v>45535</v>
      </c>
      <c r="B1871" s="21">
        <v>45535</v>
      </c>
      <c r="C1871" s="22" t="s">
        <v>1123</v>
      </c>
      <c r="D1871" s="22" t="s">
        <v>3079</v>
      </c>
      <c r="E1871" s="22" t="s">
        <v>1145</v>
      </c>
      <c r="F1871" s="22" t="s">
        <v>603</v>
      </c>
      <c r="G1871" s="23">
        <v>57996667</v>
      </c>
      <c r="H1871" s="23">
        <v>0</v>
      </c>
      <c r="I1871" s="23">
        <v>827106730</v>
      </c>
      <c r="J1871" s="23">
        <v>0</v>
      </c>
      <c r="K1871" s="22"/>
      <c r="L1871" s="22"/>
      <c r="M1871" s="22" t="s">
        <v>1307</v>
      </c>
      <c r="N1871" s="22"/>
      <c r="O1871" s="22"/>
      <c r="P1871" s="22" t="s">
        <v>529</v>
      </c>
      <c r="S1871" s="32" t="s">
        <v>3132</v>
      </c>
      <c r="T1871" s="8">
        <f t="shared" si="41"/>
        <v>8</v>
      </c>
      <c r="U1871">
        <v>642</v>
      </c>
      <c r="W1871" t="s">
        <v>369</v>
      </c>
    </row>
    <row r="1872" spans="1:23" hidden="1" x14ac:dyDescent="0.25">
      <c r="A1872" s="21">
        <v>45535</v>
      </c>
      <c r="B1872" s="21">
        <v>45535</v>
      </c>
      <c r="C1872" s="22" t="s">
        <v>1123</v>
      </c>
      <c r="D1872" s="22" t="s">
        <v>3080</v>
      </c>
      <c r="E1872" s="22" t="s">
        <v>1145</v>
      </c>
      <c r="F1872" s="22" t="s">
        <v>603</v>
      </c>
      <c r="G1872" s="23">
        <v>65014451</v>
      </c>
      <c r="H1872" s="23">
        <v>0</v>
      </c>
      <c r="I1872" s="23">
        <v>892121181</v>
      </c>
      <c r="J1872" s="23">
        <v>0</v>
      </c>
      <c r="K1872" s="22"/>
      <c r="L1872" s="22"/>
      <c r="M1872" s="22" t="s">
        <v>1309</v>
      </c>
      <c r="N1872" s="22"/>
      <c r="O1872" s="22"/>
      <c r="P1872" s="22" t="s">
        <v>529</v>
      </c>
      <c r="S1872" s="32" t="s">
        <v>3132</v>
      </c>
      <c r="T1872" s="8">
        <f t="shared" si="41"/>
        <v>8</v>
      </c>
      <c r="U1872">
        <v>642</v>
      </c>
      <c r="W1872" t="s">
        <v>369</v>
      </c>
    </row>
    <row r="1873" spans="1:23" hidden="1" x14ac:dyDescent="0.25">
      <c r="A1873" s="21">
        <v>45535</v>
      </c>
      <c r="B1873" s="21">
        <v>45535</v>
      </c>
      <c r="C1873" s="22" t="s">
        <v>1123</v>
      </c>
      <c r="D1873" s="22" t="s">
        <v>3081</v>
      </c>
      <c r="E1873" s="22" t="s">
        <v>1145</v>
      </c>
      <c r="F1873" s="22" t="s">
        <v>603</v>
      </c>
      <c r="G1873" s="23">
        <v>32837709</v>
      </c>
      <c r="H1873" s="23">
        <v>0</v>
      </c>
      <c r="I1873" s="23">
        <v>924958890</v>
      </c>
      <c r="J1873" s="23">
        <v>0</v>
      </c>
      <c r="K1873" s="22"/>
      <c r="L1873" s="22"/>
      <c r="M1873" s="22" t="s">
        <v>1301</v>
      </c>
      <c r="N1873" s="22"/>
      <c r="O1873" s="22"/>
      <c r="P1873" s="22" t="s">
        <v>529</v>
      </c>
      <c r="S1873" s="32" t="s">
        <v>3132</v>
      </c>
      <c r="T1873" s="8">
        <f t="shared" si="41"/>
        <v>8</v>
      </c>
      <c r="U1873">
        <v>642</v>
      </c>
      <c r="W1873" t="s">
        <v>369</v>
      </c>
    </row>
    <row r="1874" spans="1:23" hidden="1" x14ac:dyDescent="0.25">
      <c r="A1874" s="21">
        <v>45535</v>
      </c>
      <c r="B1874" s="21">
        <v>45535</v>
      </c>
      <c r="C1874" s="22" t="s">
        <v>1123</v>
      </c>
      <c r="D1874" s="22" t="s">
        <v>3082</v>
      </c>
      <c r="E1874" s="22" t="s">
        <v>1145</v>
      </c>
      <c r="F1874" s="22" t="s">
        <v>603</v>
      </c>
      <c r="G1874" s="23">
        <v>3000000</v>
      </c>
      <c r="H1874" s="23">
        <v>0</v>
      </c>
      <c r="I1874" s="23">
        <v>927958890</v>
      </c>
      <c r="J1874" s="23">
        <v>0</v>
      </c>
      <c r="K1874" s="22"/>
      <c r="L1874" s="22"/>
      <c r="M1874" s="22" t="s">
        <v>1301</v>
      </c>
      <c r="N1874" s="22"/>
      <c r="O1874" s="22"/>
      <c r="P1874" s="22" t="s">
        <v>824</v>
      </c>
      <c r="S1874" s="32" t="s">
        <v>3132</v>
      </c>
      <c r="T1874" s="8">
        <f t="shared" si="41"/>
        <v>8</v>
      </c>
      <c r="U1874">
        <v>642</v>
      </c>
      <c r="W1874" t="s">
        <v>369</v>
      </c>
    </row>
    <row r="1875" spans="1:23" hidden="1" x14ac:dyDescent="0.25">
      <c r="A1875" s="21">
        <v>45535</v>
      </c>
      <c r="B1875" s="21">
        <v>45535</v>
      </c>
      <c r="C1875" s="22" t="s">
        <v>1123</v>
      </c>
      <c r="D1875" s="22" t="s">
        <v>3083</v>
      </c>
      <c r="E1875" s="22" t="s">
        <v>1145</v>
      </c>
      <c r="F1875" s="22" t="s">
        <v>603</v>
      </c>
      <c r="G1875" s="23">
        <v>11135000</v>
      </c>
      <c r="H1875" s="23">
        <v>0</v>
      </c>
      <c r="I1875" s="23">
        <v>939093890</v>
      </c>
      <c r="J1875" s="23">
        <v>0</v>
      </c>
      <c r="K1875" s="22"/>
      <c r="L1875" s="22"/>
      <c r="M1875" s="22" t="s">
        <v>1305</v>
      </c>
      <c r="N1875" s="22"/>
      <c r="O1875" s="22"/>
      <c r="P1875" s="22" t="s">
        <v>558</v>
      </c>
      <c r="S1875" s="32" t="s">
        <v>3131</v>
      </c>
      <c r="T1875" s="8">
        <f t="shared" si="41"/>
        <v>8</v>
      </c>
      <c r="U1875">
        <v>642</v>
      </c>
      <c r="W1875" t="s">
        <v>369</v>
      </c>
    </row>
    <row r="1876" spans="1:23" hidden="1" x14ac:dyDescent="0.25">
      <c r="A1876" s="21">
        <v>45535</v>
      </c>
      <c r="B1876" s="21">
        <v>45535</v>
      </c>
      <c r="C1876" s="22" t="s">
        <v>1123</v>
      </c>
      <c r="D1876" s="22" t="s">
        <v>3084</v>
      </c>
      <c r="E1876" s="22" t="s">
        <v>1145</v>
      </c>
      <c r="F1876" s="22" t="s">
        <v>603</v>
      </c>
      <c r="G1876" s="23">
        <v>6904907</v>
      </c>
      <c r="H1876" s="23">
        <v>0</v>
      </c>
      <c r="I1876" s="23">
        <v>945998797</v>
      </c>
      <c r="J1876" s="23">
        <v>0</v>
      </c>
      <c r="K1876" s="22"/>
      <c r="L1876" s="22"/>
      <c r="M1876" s="22" t="s">
        <v>1301</v>
      </c>
      <c r="N1876" s="22"/>
      <c r="O1876" s="22"/>
      <c r="P1876" s="22" t="s">
        <v>891</v>
      </c>
      <c r="S1876" s="32" t="s">
        <v>3132</v>
      </c>
      <c r="T1876" s="8">
        <f t="shared" si="41"/>
        <v>8</v>
      </c>
      <c r="U1876">
        <v>642</v>
      </c>
      <c r="W1876" t="s">
        <v>369</v>
      </c>
    </row>
    <row r="1877" spans="1:23" hidden="1" x14ac:dyDescent="0.25">
      <c r="A1877" s="21">
        <v>45535</v>
      </c>
      <c r="B1877" s="21">
        <v>45535</v>
      </c>
      <c r="C1877" s="22" t="s">
        <v>1128</v>
      </c>
      <c r="D1877" s="22" t="s">
        <v>3085</v>
      </c>
      <c r="E1877" s="22" t="s">
        <v>1145</v>
      </c>
      <c r="F1877" s="22" t="s">
        <v>610</v>
      </c>
      <c r="G1877" s="23">
        <v>6685000</v>
      </c>
      <c r="H1877" s="23">
        <v>0</v>
      </c>
      <c r="I1877" s="23">
        <v>952683797</v>
      </c>
      <c r="J1877" s="23">
        <v>0</v>
      </c>
      <c r="K1877" s="22"/>
      <c r="L1877" s="22"/>
      <c r="M1877" s="22" t="s">
        <v>1299</v>
      </c>
      <c r="N1877" s="22"/>
      <c r="O1877" s="22"/>
      <c r="P1877" s="22" t="s">
        <v>529</v>
      </c>
      <c r="S1877" s="32" t="s">
        <v>3132</v>
      </c>
      <c r="T1877" s="8">
        <f t="shared" si="41"/>
        <v>8</v>
      </c>
      <c r="U1877">
        <v>642</v>
      </c>
      <c r="W1877" t="s">
        <v>369</v>
      </c>
    </row>
    <row r="1878" spans="1:23" hidden="1" x14ac:dyDescent="0.25">
      <c r="A1878" s="21">
        <v>45535</v>
      </c>
      <c r="B1878" s="21">
        <v>45535</v>
      </c>
      <c r="C1878" s="22" t="s">
        <v>1128</v>
      </c>
      <c r="D1878" s="22" t="s">
        <v>3086</v>
      </c>
      <c r="E1878" s="22" t="s">
        <v>1145</v>
      </c>
      <c r="F1878" s="22" t="s">
        <v>612</v>
      </c>
      <c r="G1878" s="23">
        <v>1155000</v>
      </c>
      <c r="H1878" s="23">
        <v>0</v>
      </c>
      <c r="I1878" s="23">
        <v>953838797</v>
      </c>
      <c r="J1878" s="23">
        <v>0</v>
      </c>
      <c r="K1878" s="22"/>
      <c r="L1878" s="22"/>
      <c r="M1878" s="22" t="s">
        <v>1299</v>
      </c>
      <c r="N1878" s="22"/>
      <c r="O1878" s="22"/>
      <c r="P1878" s="22" t="s">
        <v>529</v>
      </c>
      <c r="S1878" s="32" t="s">
        <v>3132</v>
      </c>
      <c r="T1878" s="8">
        <f t="shared" si="41"/>
        <v>8</v>
      </c>
      <c r="U1878">
        <v>642</v>
      </c>
      <c r="W1878" t="s">
        <v>369</v>
      </c>
    </row>
    <row r="1879" spans="1:23" hidden="1" x14ac:dyDescent="0.25">
      <c r="A1879" s="21">
        <v>45535</v>
      </c>
      <c r="B1879" s="21">
        <v>45535</v>
      </c>
      <c r="C1879" s="22" t="s">
        <v>1128</v>
      </c>
      <c r="D1879" s="22" t="s">
        <v>3087</v>
      </c>
      <c r="E1879" s="22" t="s">
        <v>1145</v>
      </c>
      <c r="F1879" s="22" t="s">
        <v>614</v>
      </c>
      <c r="G1879" s="23">
        <v>420000</v>
      </c>
      <c r="H1879" s="23">
        <v>0</v>
      </c>
      <c r="I1879" s="23">
        <v>954258797</v>
      </c>
      <c r="J1879" s="23">
        <v>0</v>
      </c>
      <c r="K1879" s="22"/>
      <c r="L1879" s="22"/>
      <c r="M1879" s="22" t="s">
        <v>1299</v>
      </c>
      <c r="N1879" s="22"/>
      <c r="O1879" s="22"/>
      <c r="P1879" s="22" t="s">
        <v>529</v>
      </c>
      <c r="S1879" s="32" t="s">
        <v>3132</v>
      </c>
      <c r="T1879" s="8">
        <f t="shared" si="41"/>
        <v>8</v>
      </c>
      <c r="U1879">
        <v>642</v>
      </c>
      <c r="W1879" t="s">
        <v>369</v>
      </c>
    </row>
    <row r="1880" spans="1:23" hidden="1" x14ac:dyDescent="0.25">
      <c r="A1880" s="21">
        <v>45535</v>
      </c>
      <c r="B1880" s="21">
        <v>45535</v>
      </c>
      <c r="C1880" s="22" t="s">
        <v>1128</v>
      </c>
      <c r="D1880" s="22" t="s">
        <v>3088</v>
      </c>
      <c r="E1880" s="22" t="s">
        <v>1145</v>
      </c>
      <c r="F1880" s="22" t="s">
        <v>610</v>
      </c>
      <c r="G1880" s="23">
        <v>2747500</v>
      </c>
      <c r="H1880" s="23">
        <v>0</v>
      </c>
      <c r="I1880" s="23">
        <v>957006297</v>
      </c>
      <c r="J1880" s="23">
        <v>0</v>
      </c>
      <c r="K1880" s="22"/>
      <c r="L1880" s="22"/>
      <c r="M1880" s="22" t="s">
        <v>1301</v>
      </c>
      <c r="N1880" s="22"/>
      <c r="O1880" s="22"/>
      <c r="P1880" s="22" t="s">
        <v>529</v>
      </c>
      <c r="S1880" s="32" t="s">
        <v>3132</v>
      </c>
      <c r="T1880" s="8">
        <f t="shared" si="41"/>
        <v>8</v>
      </c>
      <c r="U1880">
        <v>642</v>
      </c>
      <c r="W1880" t="s">
        <v>369</v>
      </c>
    </row>
    <row r="1881" spans="1:23" hidden="1" x14ac:dyDescent="0.25">
      <c r="A1881" s="21">
        <v>45535</v>
      </c>
      <c r="B1881" s="21">
        <v>45535</v>
      </c>
      <c r="C1881" s="22" t="s">
        <v>1128</v>
      </c>
      <c r="D1881" s="22" t="s">
        <v>3089</v>
      </c>
      <c r="E1881" s="22" t="s">
        <v>1145</v>
      </c>
      <c r="F1881" s="22" t="s">
        <v>612</v>
      </c>
      <c r="G1881" s="23">
        <v>471000</v>
      </c>
      <c r="H1881" s="23">
        <v>0</v>
      </c>
      <c r="I1881" s="23">
        <v>957477297</v>
      </c>
      <c r="J1881" s="23">
        <v>0</v>
      </c>
      <c r="K1881" s="22"/>
      <c r="L1881" s="22"/>
      <c r="M1881" s="22" t="s">
        <v>1301</v>
      </c>
      <c r="N1881" s="22"/>
      <c r="O1881" s="22"/>
      <c r="P1881" s="22" t="s">
        <v>529</v>
      </c>
      <c r="S1881" s="32" t="s">
        <v>3132</v>
      </c>
      <c r="T1881" s="8">
        <f t="shared" si="41"/>
        <v>8</v>
      </c>
      <c r="U1881">
        <v>642</v>
      </c>
      <c r="W1881" t="s">
        <v>369</v>
      </c>
    </row>
    <row r="1882" spans="1:23" hidden="1" x14ac:dyDescent="0.25">
      <c r="A1882" s="21">
        <v>45535</v>
      </c>
      <c r="B1882" s="21">
        <v>45535</v>
      </c>
      <c r="C1882" s="22" t="s">
        <v>1128</v>
      </c>
      <c r="D1882" s="22" t="s">
        <v>3090</v>
      </c>
      <c r="E1882" s="22" t="s">
        <v>1145</v>
      </c>
      <c r="F1882" s="22" t="s">
        <v>614</v>
      </c>
      <c r="G1882" s="23">
        <v>157000</v>
      </c>
      <c r="H1882" s="23">
        <v>0</v>
      </c>
      <c r="I1882" s="23">
        <v>957634297</v>
      </c>
      <c r="J1882" s="23">
        <v>0</v>
      </c>
      <c r="K1882" s="22"/>
      <c r="L1882" s="22"/>
      <c r="M1882" s="22" t="s">
        <v>1301</v>
      </c>
      <c r="N1882" s="22"/>
      <c r="O1882" s="22"/>
      <c r="P1882" s="22" t="s">
        <v>529</v>
      </c>
      <c r="S1882" s="32" t="s">
        <v>3132</v>
      </c>
      <c r="T1882" s="8">
        <f t="shared" si="41"/>
        <v>8</v>
      </c>
      <c r="U1882">
        <v>642</v>
      </c>
      <c r="W1882" t="s">
        <v>369</v>
      </c>
    </row>
    <row r="1883" spans="1:23" hidden="1" x14ac:dyDescent="0.25">
      <c r="A1883" s="21">
        <v>45535</v>
      </c>
      <c r="B1883" s="21">
        <v>45535</v>
      </c>
      <c r="C1883" s="22" t="s">
        <v>1128</v>
      </c>
      <c r="D1883" s="22" t="s">
        <v>3091</v>
      </c>
      <c r="E1883" s="22" t="s">
        <v>1145</v>
      </c>
      <c r="F1883" s="22" t="s">
        <v>610</v>
      </c>
      <c r="G1883" s="23">
        <v>1785000</v>
      </c>
      <c r="H1883" s="23">
        <v>0</v>
      </c>
      <c r="I1883" s="23">
        <v>959419297</v>
      </c>
      <c r="J1883" s="23">
        <v>0</v>
      </c>
      <c r="K1883" s="22"/>
      <c r="L1883" s="22"/>
      <c r="M1883" s="22" t="s">
        <v>1305</v>
      </c>
      <c r="N1883" s="22"/>
      <c r="O1883" s="22"/>
      <c r="P1883" s="22" t="s">
        <v>529</v>
      </c>
      <c r="S1883" s="32" t="s">
        <v>3131</v>
      </c>
      <c r="T1883" s="8">
        <f t="shared" si="41"/>
        <v>8</v>
      </c>
      <c r="U1883">
        <v>642</v>
      </c>
      <c r="W1883" t="s">
        <v>369</v>
      </c>
    </row>
    <row r="1884" spans="1:23" hidden="1" x14ac:dyDescent="0.25">
      <c r="A1884" s="21">
        <v>45535</v>
      </c>
      <c r="B1884" s="21">
        <v>45535</v>
      </c>
      <c r="C1884" s="22" t="s">
        <v>1128</v>
      </c>
      <c r="D1884" s="22" t="s">
        <v>3092</v>
      </c>
      <c r="E1884" s="22" t="s">
        <v>1145</v>
      </c>
      <c r="F1884" s="22" t="s">
        <v>612</v>
      </c>
      <c r="G1884" s="23">
        <v>306000</v>
      </c>
      <c r="H1884" s="23">
        <v>0</v>
      </c>
      <c r="I1884" s="23">
        <v>959725297</v>
      </c>
      <c r="J1884" s="23">
        <v>0</v>
      </c>
      <c r="K1884" s="22"/>
      <c r="L1884" s="22"/>
      <c r="M1884" s="22" t="s">
        <v>1305</v>
      </c>
      <c r="N1884" s="22"/>
      <c r="O1884" s="22"/>
      <c r="P1884" s="22" t="s">
        <v>529</v>
      </c>
      <c r="S1884" s="32" t="s">
        <v>3131</v>
      </c>
      <c r="T1884" s="8">
        <f t="shared" si="41"/>
        <v>8</v>
      </c>
      <c r="U1884">
        <v>642</v>
      </c>
      <c r="W1884" t="s">
        <v>369</v>
      </c>
    </row>
    <row r="1885" spans="1:23" hidden="1" x14ac:dyDescent="0.25">
      <c r="A1885" s="21">
        <v>45535</v>
      </c>
      <c r="B1885" s="21">
        <v>45535</v>
      </c>
      <c r="C1885" s="22" t="s">
        <v>1128</v>
      </c>
      <c r="D1885" s="22" t="s">
        <v>3093</v>
      </c>
      <c r="E1885" s="22" t="s">
        <v>1145</v>
      </c>
      <c r="F1885" s="22" t="s">
        <v>614</v>
      </c>
      <c r="G1885" s="23">
        <v>102000</v>
      </c>
      <c r="H1885" s="23">
        <v>0</v>
      </c>
      <c r="I1885" s="23">
        <v>959827297</v>
      </c>
      <c r="J1885" s="23">
        <v>0</v>
      </c>
      <c r="K1885" s="22"/>
      <c r="L1885" s="22"/>
      <c r="M1885" s="22" t="s">
        <v>1305</v>
      </c>
      <c r="N1885" s="22"/>
      <c r="O1885" s="22"/>
      <c r="P1885" s="22" t="s">
        <v>529</v>
      </c>
      <c r="S1885" s="32" t="s">
        <v>3131</v>
      </c>
      <c r="T1885" s="8">
        <f t="shared" si="41"/>
        <v>8</v>
      </c>
      <c r="U1885">
        <v>642</v>
      </c>
      <c r="W1885" t="s">
        <v>369</v>
      </c>
    </row>
    <row r="1886" spans="1:23" hidden="1" x14ac:dyDescent="0.25">
      <c r="A1886" s="21">
        <v>45535</v>
      </c>
      <c r="B1886" s="21">
        <v>45535</v>
      </c>
      <c r="C1886" s="22" t="s">
        <v>1128</v>
      </c>
      <c r="D1886" s="22" t="s">
        <v>3094</v>
      </c>
      <c r="E1886" s="22" t="s">
        <v>1145</v>
      </c>
      <c r="F1886" s="22" t="s">
        <v>610</v>
      </c>
      <c r="G1886" s="23">
        <v>2012500</v>
      </c>
      <c r="H1886" s="23">
        <v>0</v>
      </c>
      <c r="I1886" s="23">
        <v>961839797</v>
      </c>
      <c r="J1886" s="23">
        <v>0</v>
      </c>
      <c r="K1886" s="22"/>
      <c r="L1886" s="22"/>
      <c r="M1886" s="22" t="s">
        <v>1307</v>
      </c>
      <c r="N1886" s="22"/>
      <c r="O1886" s="22"/>
      <c r="P1886" s="22" t="s">
        <v>529</v>
      </c>
      <c r="S1886" s="32" t="s">
        <v>3132</v>
      </c>
      <c r="T1886" s="8">
        <f t="shared" si="41"/>
        <v>8</v>
      </c>
      <c r="U1886">
        <v>642</v>
      </c>
      <c r="W1886" t="s">
        <v>369</v>
      </c>
    </row>
    <row r="1887" spans="1:23" hidden="1" x14ac:dyDescent="0.25">
      <c r="A1887" s="21">
        <v>45535</v>
      </c>
      <c r="B1887" s="21">
        <v>45535</v>
      </c>
      <c r="C1887" s="22" t="s">
        <v>1128</v>
      </c>
      <c r="D1887" s="22" t="s">
        <v>3095</v>
      </c>
      <c r="E1887" s="22" t="s">
        <v>1145</v>
      </c>
      <c r="F1887" s="22" t="s">
        <v>612</v>
      </c>
      <c r="G1887" s="23">
        <v>345000</v>
      </c>
      <c r="H1887" s="23">
        <v>0</v>
      </c>
      <c r="I1887" s="23">
        <v>962184797</v>
      </c>
      <c r="J1887" s="23">
        <v>0</v>
      </c>
      <c r="K1887" s="22"/>
      <c r="L1887" s="22"/>
      <c r="M1887" s="22" t="s">
        <v>1307</v>
      </c>
      <c r="N1887" s="22"/>
      <c r="O1887" s="22"/>
      <c r="P1887" s="22" t="s">
        <v>529</v>
      </c>
      <c r="S1887" s="32" t="s">
        <v>3132</v>
      </c>
      <c r="T1887" s="8">
        <f t="shared" si="41"/>
        <v>8</v>
      </c>
      <c r="U1887">
        <v>642</v>
      </c>
      <c r="W1887" t="s">
        <v>369</v>
      </c>
    </row>
    <row r="1888" spans="1:23" hidden="1" x14ac:dyDescent="0.25">
      <c r="A1888" s="21">
        <v>45535</v>
      </c>
      <c r="B1888" s="21">
        <v>45535</v>
      </c>
      <c r="C1888" s="22" t="s">
        <v>1128</v>
      </c>
      <c r="D1888" s="22" t="s">
        <v>3096</v>
      </c>
      <c r="E1888" s="22" t="s">
        <v>1145</v>
      </c>
      <c r="F1888" s="22" t="s">
        <v>614</v>
      </c>
      <c r="G1888" s="23">
        <v>115000</v>
      </c>
      <c r="H1888" s="23">
        <v>0</v>
      </c>
      <c r="I1888" s="23">
        <v>962299797</v>
      </c>
      <c r="J1888" s="23">
        <v>0</v>
      </c>
      <c r="K1888" s="22"/>
      <c r="L1888" s="22"/>
      <c r="M1888" s="22" t="s">
        <v>1307</v>
      </c>
      <c r="N1888" s="22"/>
      <c r="O1888" s="22"/>
      <c r="P1888" s="22" t="s">
        <v>529</v>
      </c>
      <c r="S1888" s="32" t="s">
        <v>3132</v>
      </c>
      <c r="T1888" s="8">
        <f t="shared" si="41"/>
        <v>8</v>
      </c>
      <c r="U1888">
        <v>642</v>
      </c>
      <c r="W1888" t="s">
        <v>369</v>
      </c>
    </row>
    <row r="1889" spans="1:23" hidden="1" x14ac:dyDescent="0.25">
      <c r="A1889" s="21">
        <v>45535</v>
      </c>
      <c r="B1889" s="21">
        <v>45535</v>
      </c>
      <c r="C1889" s="22" t="s">
        <v>1128</v>
      </c>
      <c r="D1889" s="22" t="s">
        <v>3097</v>
      </c>
      <c r="E1889" s="22" t="s">
        <v>1145</v>
      </c>
      <c r="F1889" s="22" t="s">
        <v>610</v>
      </c>
      <c r="G1889" s="23">
        <v>3010000</v>
      </c>
      <c r="H1889" s="23">
        <v>0</v>
      </c>
      <c r="I1889" s="23">
        <v>965309797</v>
      </c>
      <c r="J1889" s="23">
        <v>0</v>
      </c>
      <c r="K1889" s="22"/>
      <c r="L1889" s="22"/>
      <c r="M1889" s="22" t="s">
        <v>1309</v>
      </c>
      <c r="N1889" s="22"/>
      <c r="O1889" s="22"/>
      <c r="P1889" s="22" t="s">
        <v>529</v>
      </c>
      <c r="S1889" s="32" t="s">
        <v>3132</v>
      </c>
      <c r="T1889" s="8">
        <f t="shared" si="41"/>
        <v>8</v>
      </c>
      <c r="U1889">
        <v>642</v>
      </c>
      <c r="W1889" t="s">
        <v>369</v>
      </c>
    </row>
    <row r="1890" spans="1:23" hidden="1" x14ac:dyDescent="0.25">
      <c r="A1890" s="21">
        <v>45535</v>
      </c>
      <c r="B1890" s="21">
        <v>45535</v>
      </c>
      <c r="C1890" s="22" t="s">
        <v>1128</v>
      </c>
      <c r="D1890" s="22" t="s">
        <v>3098</v>
      </c>
      <c r="E1890" s="22" t="s">
        <v>1145</v>
      </c>
      <c r="F1890" s="22" t="s">
        <v>612</v>
      </c>
      <c r="G1890" s="23">
        <v>516000</v>
      </c>
      <c r="H1890" s="23">
        <v>0</v>
      </c>
      <c r="I1890" s="23">
        <v>965825797</v>
      </c>
      <c r="J1890" s="23">
        <v>0</v>
      </c>
      <c r="K1890" s="22"/>
      <c r="L1890" s="22"/>
      <c r="M1890" s="22" t="s">
        <v>1309</v>
      </c>
      <c r="N1890" s="22"/>
      <c r="O1890" s="22"/>
      <c r="P1890" s="22" t="s">
        <v>529</v>
      </c>
      <c r="S1890" s="32" t="s">
        <v>3132</v>
      </c>
      <c r="T1890" s="8">
        <f t="shared" si="41"/>
        <v>8</v>
      </c>
      <c r="U1890">
        <v>642</v>
      </c>
      <c r="W1890" t="s">
        <v>369</v>
      </c>
    </row>
    <row r="1891" spans="1:23" hidden="1" x14ac:dyDescent="0.25">
      <c r="A1891" s="21">
        <v>45535</v>
      </c>
      <c r="B1891" s="21">
        <v>45535</v>
      </c>
      <c r="C1891" s="22" t="s">
        <v>1128</v>
      </c>
      <c r="D1891" s="22" t="s">
        <v>3099</v>
      </c>
      <c r="E1891" s="22" t="s">
        <v>1145</v>
      </c>
      <c r="F1891" s="22" t="s">
        <v>614</v>
      </c>
      <c r="G1891" s="23">
        <v>172000</v>
      </c>
      <c r="H1891" s="23">
        <v>0</v>
      </c>
      <c r="I1891" s="23">
        <v>965997797</v>
      </c>
      <c r="J1891" s="23">
        <v>0</v>
      </c>
      <c r="K1891" s="22"/>
      <c r="L1891" s="22"/>
      <c r="M1891" s="22" t="s">
        <v>1309</v>
      </c>
      <c r="N1891" s="22"/>
      <c r="O1891" s="22"/>
      <c r="P1891" s="22" t="s">
        <v>529</v>
      </c>
      <c r="S1891" s="32" t="s">
        <v>3132</v>
      </c>
      <c r="T1891" s="8">
        <f t="shared" si="41"/>
        <v>8</v>
      </c>
      <c r="U1891">
        <v>642</v>
      </c>
      <c r="W1891" t="s">
        <v>369</v>
      </c>
    </row>
    <row r="1892" spans="1:23" hidden="1" x14ac:dyDescent="0.25">
      <c r="A1892" s="21">
        <v>45535</v>
      </c>
      <c r="B1892" s="21">
        <v>45535</v>
      </c>
      <c r="C1892" s="22" t="s">
        <v>1135</v>
      </c>
      <c r="D1892" s="22" t="s">
        <v>3100</v>
      </c>
      <c r="E1892" s="22" t="s">
        <v>1145</v>
      </c>
      <c r="F1892" s="22" t="s">
        <v>620</v>
      </c>
      <c r="G1892" s="23">
        <v>700000</v>
      </c>
      <c r="H1892" s="23">
        <v>0</v>
      </c>
      <c r="I1892" s="23">
        <v>966697797</v>
      </c>
      <c r="J1892" s="23">
        <v>0</v>
      </c>
      <c r="K1892" s="22"/>
      <c r="L1892" s="22"/>
      <c r="M1892" s="22" t="s">
        <v>621</v>
      </c>
      <c r="N1892" s="22"/>
      <c r="O1892" s="22"/>
      <c r="P1892" s="22" t="s">
        <v>529</v>
      </c>
      <c r="S1892" s="32" t="s">
        <v>3132</v>
      </c>
      <c r="T1892" s="8">
        <f t="shared" si="41"/>
        <v>8</v>
      </c>
      <c r="U1892">
        <v>642</v>
      </c>
      <c r="W1892" t="s">
        <v>369</v>
      </c>
    </row>
    <row r="1893" spans="1:23" hidden="1" x14ac:dyDescent="0.25">
      <c r="A1893" s="21">
        <v>45535</v>
      </c>
      <c r="B1893" s="21">
        <v>45535</v>
      </c>
      <c r="C1893" s="22" t="s">
        <v>1135</v>
      </c>
      <c r="D1893" s="22" t="s">
        <v>3101</v>
      </c>
      <c r="E1893" s="22" t="s">
        <v>1145</v>
      </c>
      <c r="F1893" s="22" t="s">
        <v>620</v>
      </c>
      <c r="G1893" s="23">
        <v>314000</v>
      </c>
      <c r="H1893" s="23">
        <v>0</v>
      </c>
      <c r="I1893" s="23">
        <v>967011797</v>
      </c>
      <c r="J1893" s="23">
        <v>0</v>
      </c>
      <c r="K1893" s="22"/>
      <c r="L1893" s="22"/>
      <c r="M1893" s="22" t="s">
        <v>621</v>
      </c>
      <c r="N1893" s="22"/>
      <c r="O1893" s="22"/>
      <c r="P1893" s="22" t="s">
        <v>529</v>
      </c>
      <c r="S1893" s="32" t="s">
        <v>3132</v>
      </c>
      <c r="T1893" s="8">
        <f t="shared" si="41"/>
        <v>8</v>
      </c>
      <c r="U1893">
        <v>642</v>
      </c>
      <c r="W1893" t="s">
        <v>369</v>
      </c>
    </row>
    <row r="1894" spans="1:23" hidden="1" x14ac:dyDescent="0.25">
      <c r="A1894" s="21">
        <v>45535</v>
      </c>
      <c r="B1894" s="21">
        <v>45535</v>
      </c>
      <c r="C1894" s="22" t="s">
        <v>1135</v>
      </c>
      <c r="D1894" s="22" t="s">
        <v>3102</v>
      </c>
      <c r="E1894" s="22" t="s">
        <v>1145</v>
      </c>
      <c r="F1894" s="22" t="s">
        <v>620</v>
      </c>
      <c r="G1894" s="23">
        <v>204000</v>
      </c>
      <c r="H1894" s="23">
        <v>0</v>
      </c>
      <c r="I1894" s="23">
        <v>967215797</v>
      </c>
      <c r="J1894" s="23">
        <v>0</v>
      </c>
      <c r="K1894" s="22"/>
      <c r="L1894" s="22"/>
      <c r="M1894" s="22" t="s">
        <v>621</v>
      </c>
      <c r="N1894" s="22"/>
      <c r="O1894" s="22"/>
      <c r="P1894" s="22" t="s">
        <v>529</v>
      </c>
      <c r="S1894" s="32" t="s">
        <v>3131</v>
      </c>
      <c r="T1894" s="8">
        <f t="shared" si="41"/>
        <v>8</v>
      </c>
      <c r="U1894">
        <v>642</v>
      </c>
      <c r="W1894" t="s">
        <v>369</v>
      </c>
    </row>
    <row r="1895" spans="1:23" hidden="1" x14ac:dyDescent="0.25">
      <c r="A1895" s="21">
        <v>45535</v>
      </c>
      <c r="B1895" s="21">
        <v>45535</v>
      </c>
      <c r="C1895" s="22" t="s">
        <v>1135</v>
      </c>
      <c r="D1895" s="22" t="s">
        <v>3103</v>
      </c>
      <c r="E1895" s="22" t="s">
        <v>1145</v>
      </c>
      <c r="F1895" s="22" t="s">
        <v>620</v>
      </c>
      <c r="G1895" s="23">
        <v>230000</v>
      </c>
      <c r="H1895" s="23">
        <v>0</v>
      </c>
      <c r="I1895" s="23">
        <v>967445797</v>
      </c>
      <c r="J1895" s="23">
        <v>0</v>
      </c>
      <c r="K1895" s="22"/>
      <c r="L1895" s="22"/>
      <c r="M1895" s="22" t="s">
        <v>621</v>
      </c>
      <c r="N1895" s="22"/>
      <c r="O1895" s="22"/>
      <c r="P1895" s="22" t="s">
        <v>529</v>
      </c>
      <c r="S1895" s="32" t="s">
        <v>3132</v>
      </c>
      <c r="T1895" s="8">
        <f t="shared" si="41"/>
        <v>8</v>
      </c>
      <c r="U1895">
        <v>642</v>
      </c>
      <c r="W1895" t="s">
        <v>369</v>
      </c>
    </row>
    <row r="1896" spans="1:23" hidden="1" x14ac:dyDescent="0.25">
      <c r="A1896" s="21">
        <v>45535</v>
      </c>
      <c r="B1896" s="21">
        <v>45535</v>
      </c>
      <c r="C1896" s="22" t="s">
        <v>1135</v>
      </c>
      <c r="D1896" s="22" t="s">
        <v>3104</v>
      </c>
      <c r="E1896" s="22" t="s">
        <v>1145</v>
      </c>
      <c r="F1896" s="22" t="s">
        <v>620</v>
      </c>
      <c r="G1896" s="23">
        <v>344000</v>
      </c>
      <c r="H1896" s="23">
        <v>0</v>
      </c>
      <c r="I1896" s="23">
        <v>967789797</v>
      </c>
      <c r="J1896" s="23">
        <v>0</v>
      </c>
      <c r="K1896" s="22"/>
      <c r="L1896" s="22"/>
      <c r="M1896" s="22" t="s">
        <v>621</v>
      </c>
      <c r="N1896" s="22"/>
      <c r="O1896" s="22"/>
      <c r="P1896" s="22" t="s">
        <v>529</v>
      </c>
      <c r="S1896" s="32" t="s">
        <v>3132</v>
      </c>
      <c r="T1896" s="8">
        <f t="shared" si="41"/>
        <v>8</v>
      </c>
      <c r="U1896">
        <v>642</v>
      </c>
      <c r="W1896" t="s">
        <v>369</v>
      </c>
    </row>
    <row r="1897" spans="1:23" hidden="1" x14ac:dyDescent="0.25">
      <c r="A1897" s="21">
        <v>45535</v>
      </c>
      <c r="B1897" s="21">
        <v>45535</v>
      </c>
      <c r="C1897" s="22" t="s">
        <v>3105</v>
      </c>
      <c r="D1897" s="22" t="s">
        <v>3106</v>
      </c>
      <c r="E1897" s="22" t="s">
        <v>1145</v>
      </c>
      <c r="F1897" s="22" t="s">
        <v>1146</v>
      </c>
      <c r="G1897" s="23">
        <v>34599</v>
      </c>
      <c r="H1897" s="23">
        <v>0</v>
      </c>
      <c r="I1897" s="23">
        <v>967824396</v>
      </c>
      <c r="J1897" s="23">
        <v>0</v>
      </c>
      <c r="K1897" s="22"/>
      <c r="L1897" s="22"/>
      <c r="M1897" s="22" t="s">
        <v>1296</v>
      </c>
      <c r="N1897" s="22" t="s">
        <v>809</v>
      </c>
      <c r="O1897" s="22" t="s">
        <v>1297</v>
      </c>
      <c r="P1897" s="22" t="s">
        <v>809</v>
      </c>
      <c r="S1897" s="32" t="s">
        <v>3136</v>
      </c>
      <c r="T1897" s="8">
        <f t="shared" si="41"/>
        <v>8</v>
      </c>
      <c r="U1897">
        <v>642</v>
      </c>
      <c r="W1897" t="s">
        <v>369</v>
      </c>
    </row>
    <row r="1898" spans="1:23" hidden="1" x14ac:dyDescent="0.25">
      <c r="A1898" s="21">
        <v>45535</v>
      </c>
      <c r="B1898" s="21">
        <v>45535</v>
      </c>
      <c r="C1898" s="22" t="s">
        <v>1140</v>
      </c>
      <c r="D1898" s="22" t="s">
        <v>1141</v>
      </c>
      <c r="E1898" s="22" t="s">
        <v>1145</v>
      </c>
      <c r="F1898" s="22" t="s">
        <v>625</v>
      </c>
      <c r="G1898" s="23">
        <v>176742</v>
      </c>
      <c r="H1898" s="23">
        <v>0</v>
      </c>
      <c r="I1898" s="23">
        <v>0</v>
      </c>
      <c r="J1898" s="23">
        <v>160644758</v>
      </c>
      <c r="K1898" s="22"/>
      <c r="L1898" s="22"/>
      <c r="M1898" s="22" t="s">
        <v>1257</v>
      </c>
      <c r="N1898" s="22"/>
      <c r="O1898" s="22"/>
      <c r="P1898" s="22" t="s">
        <v>1292</v>
      </c>
      <c r="S1898" s="8" t="s">
        <v>3127</v>
      </c>
      <c r="T1898" s="8">
        <f t="shared" si="41"/>
        <v>8</v>
      </c>
      <c r="U1898">
        <v>642</v>
      </c>
      <c r="W1898" t="s">
        <v>369</v>
      </c>
    </row>
    <row r="1899" spans="1:23" hidden="1" x14ac:dyDescent="0.25">
      <c r="A1899" s="21">
        <v>45535</v>
      </c>
      <c r="B1899" s="21">
        <v>45535</v>
      </c>
      <c r="C1899" s="22" t="s">
        <v>1140</v>
      </c>
      <c r="D1899" s="22" t="s">
        <v>1141</v>
      </c>
      <c r="E1899" s="22" t="s">
        <v>1145</v>
      </c>
      <c r="F1899" s="22" t="s">
        <v>625</v>
      </c>
      <c r="G1899" s="23">
        <v>169554</v>
      </c>
      <c r="H1899" s="23">
        <v>0</v>
      </c>
      <c r="I1899" s="23">
        <v>0</v>
      </c>
      <c r="J1899" s="23">
        <v>160475204</v>
      </c>
      <c r="K1899" s="22"/>
      <c r="L1899" s="22"/>
      <c r="M1899" s="22" t="s">
        <v>626</v>
      </c>
      <c r="N1899" s="22"/>
      <c r="O1899" s="22"/>
      <c r="P1899" s="22" t="s">
        <v>2141</v>
      </c>
      <c r="S1899" s="8" t="s">
        <v>3127</v>
      </c>
      <c r="T1899" s="8">
        <f t="shared" si="41"/>
        <v>8</v>
      </c>
      <c r="U1899">
        <v>642</v>
      </c>
      <c r="W1899" t="s">
        <v>369</v>
      </c>
    </row>
    <row r="1900" spans="1:23" hidden="1" x14ac:dyDescent="0.25">
      <c r="A1900" s="21">
        <v>45535</v>
      </c>
      <c r="B1900" s="21">
        <v>45535</v>
      </c>
      <c r="C1900" s="22" t="s">
        <v>1140</v>
      </c>
      <c r="D1900" s="22" t="s">
        <v>1141</v>
      </c>
      <c r="E1900" s="22" t="s">
        <v>1145</v>
      </c>
      <c r="F1900" s="22" t="s">
        <v>625</v>
      </c>
      <c r="G1900" s="23">
        <v>118779</v>
      </c>
      <c r="H1900" s="23">
        <v>0</v>
      </c>
      <c r="I1900" s="23">
        <v>0</v>
      </c>
      <c r="J1900" s="23">
        <v>160356425</v>
      </c>
      <c r="K1900" s="22"/>
      <c r="L1900" s="22"/>
      <c r="M1900" s="22" t="s">
        <v>626</v>
      </c>
      <c r="N1900" s="22"/>
      <c r="O1900" s="22"/>
      <c r="P1900" s="22" t="s">
        <v>849</v>
      </c>
      <c r="S1900" s="8" t="s">
        <v>3127</v>
      </c>
      <c r="T1900" s="8">
        <f t="shared" si="41"/>
        <v>8</v>
      </c>
      <c r="U1900">
        <v>642</v>
      </c>
      <c r="W1900" t="s">
        <v>369</v>
      </c>
    </row>
    <row r="1901" spans="1:23" hidden="1" x14ac:dyDescent="0.25">
      <c r="A1901" s="21">
        <v>45535</v>
      </c>
      <c r="B1901" s="21">
        <v>45535</v>
      </c>
      <c r="C1901" s="22" t="s">
        <v>1140</v>
      </c>
      <c r="D1901" s="22" t="s">
        <v>1141</v>
      </c>
      <c r="E1901" s="22" t="s">
        <v>1145</v>
      </c>
      <c r="F1901" s="22" t="s">
        <v>625</v>
      </c>
      <c r="G1901" s="23">
        <v>980729</v>
      </c>
      <c r="H1901" s="23">
        <v>0</v>
      </c>
      <c r="I1901" s="23">
        <v>0</v>
      </c>
      <c r="J1901" s="23">
        <v>159375696</v>
      </c>
      <c r="K1901" s="22"/>
      <c r="L1901" s="22"/>
      <c r="M1901" s="22" t="s">
        <v>626</v>
      </c>
      <c r="N1901" s="22"/>
      <c r="O1901" s="22"/>
      <c r="P1901" s="22" t="s">
        <v>558</v>
      </c>
      <c r="S1901" s="8" t="s">
        <v>3127</v>
      </c>
      <c r="T1901" s="8">
        <f t="shared" si="41"/>
        <v>8</v>
      </c>
      <c r="U1901">
        <v>642</v>
      </c>
      <c r="W1901" t="s">
        <v>369</v>
      </c>
    </row>
    <row r="1902" spans="1:23" hidden="1" x14ac:dyDescent="0.25">
      <c r="A1902" s="21">
        <v>45535</v>
      </c>
      <c r="B1902" s="21">
        <v>45535</v>
      </c>
      <c r="C1902" s="22" t="s">
        <v>1140</v>
      </c>
      <c r="D1902" s="22" t="s">
        <v>1141</v>
      </c>
      <c r="E1902" s="22" t="s">
        <v>1145</v>
      </c>
      <c r="F1902" s="22" t="s">
        <v>625</v>
      </c>
      <c r="G1902" s="23">
        <v>2095025</v>
      </c>
      <c r="H1902" s="23">
        <v>0</v>
      </c>
      <c r="I1902" s="23">
        <v>0</v>
      </c>
      <c r="J1902" s="23">
        <v>157280671</v>
      </c>
      <c r="K1902" s="22"/>
      <c r="L1902" s="22"/>
      <c r="M1902" s="22" t="s">
        <v>626</v>
      </c>
      <c r="N1902" s="22"/>
      <c r="O1902" s="22"/>
      <c r="P1902" s="22" t="s">
        <v>529</v>
      </c>
      <c r="S1902" s="8" t="s">
        <v>3127</v>
      </c>
      <c r="T1902" s="8">
        <f t="shared" si="41"/>
        <v>8</v>
      </c>
      <c r="U1902">
        <v>642</v>
      </c>
      <c r="W1902" t="s">
        <v>369</v>
      </c>
    </row>
    <row r="1903" spans="1:23" hidden="1" x14ac:dyDescent="0.25">
      <c r="A1903" s="21">
        <v>45535</v>
      </c>
      <c r="B1903" s="21">
        <v>45535</v>
      </c>
      <c r="C1903" s="22" t="s">
        <v>1140</v>
      </c>
      <c r="D1903" s="22" t="s">
        <v>1141</v>
      </c>
      <c r="E1903" s="22" t="s">
        <v>1145</v>
      </c>
      <c r="F1903" s="22" t="s">
        <v>625</v>
      </c>
      <c r="G1903" s="23">
        <v>743500</v>
      </c>
      <c r="H1903" s="23">
        <v>0</v>
      </c>
      <c r="I1903" s="23">
        <v>0</v>
      </c>
      <c r="J1903" s="23">
        <v>156537171</v>
      </c>
      <c r="K1903" s="22"/>
      <c r="L1903" s="22"/>
      <c r="M1903" s="22" t="s">
        <v>592</v>
      </c>
      <c r="N1903" s="22"/>
      <c r="O1903" s="22"/>
      <c r="P1903" s="22" t="s">
        <v>891</v>
      </c>
      <c r="S1903" s="8" t="s">
        <v>3127</v>
      </c>
      <c r="T1903" s="8">
        <f t="shared" si="41"/>
        <v>8</v>
      </c>
      <c r="U1903">
        <v>642</v>
      </c>
      <c r="W1903" t="s">
        <v>369</v>
      </c>
    </row>
    <row r="1904" spans="1:23" hidden="1" x14ac:dyDescent="0.25">
      <c r="A1904" s="21">
        <v>45535</v>
      </c>
      <c r="B1904" s="21">
        <v>45535</v>
      </c>
      <c r="C1904" s="22" t="s">
        <v>1140</v>
      </c>
      <c r="D1904" s="22" t="s">
        <v>1141</v>
      </c>
      <c r="E1904" s="22" t="s">
        <v>1145</v>
      </c>
      <c r="F1904" s="22" t="s">
        <v>625</v>
      </c>
      <c r="G1904" s="23">
        <v>878086</v>
      </c>
      <c r="H1904" s="23">
        <v>0</v>
      </c>
      <c r="I1904" s="23">
        <v>0</v>
      </c>
      <c r="J1904" s="23">
        <v>155659085</v>
      </c>
      <c r="K1904" s="22"/>
      <c r="L1904" s="22"/>
      <c r="M1904" s="22" t="s">
        <v>592</v>
      </c>
      <c r="N1904" s="22"/>
      <c r="O1904" s="22"/>
      <c r="P1904" s="22" t="s">
        <v>824</v>
      </c>
      <c r="S1904" s="8" t="s">
        <v>3127</v>
      </c>
      <c r="T1904" s="8">
        <f t="shared" si="41"/>
        <v>8</v>
      </c>
      <c r="U1904">
        <v>642</v>
      </c>
      <c r="W1904" t="s">
        <v>369</v>
      </c>
    </row>
    <row r="1905" spans="1:23" hidden="1" x14ac:dyDescent="0.25">
      <c r="A1905" s="21">
        <v>45535</v>
      </c>
      <c r="B1905" s="21">
        <v>45535</v>
      </c>
      <c r="C1905" s="22" t="s">
        <v>1140</v>
      </c>
      <c r="D1905" s="22" t="s">
        <v>1141</v>
      </c>
      <c r="E1905" s="22" t="s">
        <v>1145</v>
      </c>
      <c r="F1905" s="22" t="s">
        <v>625</v>
      </c>
      <c r="G1905" s="23">
        <v>483063</v>
      </c>
      <c r="H1905" s="23">
        <v>0</v>
      </c>
      <c r="I1905" s="23">
        <v>0</v>
      </c>
      <c r="J1905" s="23">
        <v>155176022</v>
      </c>
      <c r="K1905" s="22"/>
      <c r="L1905" s="22"/>
      <c r="M1905" s="22" t="s">
        <v>626</v>
      </c>
      <c r="N1905" s="22"/>
      <c r="O1905" s="22"/>
      <c r="P1905" s="22" t="s">
        <v>891</v>
      </c>
      <c r="S1905" s="8" t="s">
        <v>3127</v>
      </c>
      <c r="T1905" s="8">
        <f t="shared" si="41"/>
        <v>8</v>
      </c>
      <c r="U1905">
        <v>642</v>
      </c>
      <c r="W1905" t="s">
        <v>369</v>
      </c>
    </row>
    <row r="1906" spans="1:23" hidden="1" x14ac:dyDescent="0.25">
      <c r="A1906" s="21">
        <v>45535</v>
      </c>
      <c r="B1906" s="21">
        <v>45535</v>
      </c>
      <c r="C1906" s="22" t="s">
        <v>1140</v>
      </c>
      <c r="D1906" s="22" t="s">
        <v>1141</v>
      </c>
      <c r="E1906" s="22" t="s">
        <v>1145</v>
      </c>
      <c r="F1906" s="22" t="s">
        <v>625</v>
      </c>
      <c r="G1906" s="23">
        <v>102051</v>
      </c>
      <c r="H1906" s="23">
        <v>0</v>
      </c>
      <c r="I1906" s="23">
        <v>0</v>
      </c>
      <c r="J1906" s="23">
        <v>155073971</v>
      </c>
      <c r="K1906" s="22"/>
      <c r="L1906" s="22"/>
      <c r="M1906" s="22" t="s">
        <v>1243</v>
      </c>
      <c r="N1906" s="22"/>
      <c r="O1906" s="22"/>
      <c r="P1906" s="22" t="s">
        <v>1915</v>
      </c>
      <c r="S1906" s="8" t="s">
        <v>3127</v>
      </c>
      <c r="T1906" s="8">
        <f t="shared" si="41"/>
        <v>8</v>
      </c>
      <c r="U1906">
        <v>642</v>
      </c>
      <c r="W1906" t="s">
        <v>369</v>
      </c>
    </row>
    <row r="1907" spans="1:23" hidden="1" x14ac:dyDescent="0.25">
      <c r="A1907" s="21">
        <v>45535</v>
      </c>
      <c r="B1907" s="21">
        <v>45535</v>
      </c>
      <c r="C1907" s="22" t="s">
        <v>1140</v>
      </c>
      <c r="D1907" s="22" t="s">
        <v>1141</v>
      </c>
      <c r="E1907" s="22" t="s">
        <v>1145</v>
      </c>
      <c r="F1907" s="22" t="s">
        <v>625</v>
      </c>
      <c r="G1907" s="23">
        <v>9827616</v>
      </c>
      <c r="H1907" s="23">
        <v>0</v>
      </c>
      <c r="I1907" s="23">
        <v>0</v>
      </c>
      <c r="J1907" s="23">
        <v>145246355</v>
      </c>
      <c r="K1907" s="22"/>
      <c r="L1907" s="22"/>
      <c r="M1907" s="22" t="s">
        <v>626</v>
      </c>
      <c r="N1907" s="22"/>
      <c r="O1907" s="22"/>
      <c r="P1907" s="22" t="s">
        <v>607</v>
      </c>
      <c r="S1907" s="8" t="s">
        <v>3127</v>
      </c>
      <c r="T1907" s="8">
        <f t="shared" si="41"/>
        <v>8</v>
      </c>
      <c r="U1907">
        <v>642</v>
      </c>
      <c r="W1907" t="s">
        <v>369</v>
      </c>
    </row>
    <row r="1908" spans="1:23" hidden="1" x14ac:dyDescent="0.25">
      <c r="A1908" s="21">
        <v>45535</v>
      </c>
      <c r="B1908" s="21">
        <v>45535</v>
      </c>
      <c r="C1908" s="22" t="s">
        <v>1140</v>
      </c>
      <c r="D1908" s="22" t="s">
        <v>1141</v>
      </c>
      <c r="E1908" s="22" t="s">
        <v>1145</v>
      </c>
      <c r="F1908" s="22" t="s">
        <v>625</v>
      </c>
      <c r="G1908" s="23">
        <v>505682</v>
      </c>
      <c r="H1908" s="23">
        <v>0</v>
      </c>
      <c r="I1908" s="23">
        <v>0</v>
      </c>
      <c r="J1908" s="23">
        <v>144740673</v>
      </c>
      <c r="K1908" s="22"/>
      <c r="L1908" s="22"/>
      <c r="M1908" s="22" t="s">
        <v>626</v>
      </c>
      <c r="N1908" s="22"/>
      <c r="O1908" s="22"/>
      <c r="P1908" s="22" t="s">
        <v>1335</v>
      </c>
      <c r="S1908" s="8" t="s">
        <v>3127</v>
      </c>
      <c r="T1908" s="8">
        <f t="shared" si="41"/>
        <v>8</v>
      </c>
      <c r="U1908">
        <v>642</v>
      </c>
      <c r="W1908" t="s">
        <v>369</v>
      </c>
    </row>
    <row r="1909" spans="1:23" hidden="1" x14ac:dyDescent="0.25">
      <c r="A1909" s="21">
        <v>45535</v>
      </c>
      <c r="B1909" s="21">
        <v>45535</v>
      </c>
      <c r="C1909" s="22" t="s">
        <v>1140</v>
      </c>
      <c r="D1909" s="22" t="s">
        <v>1141</v>
      </c>
      <c r="E1909" s="22" t="s">
        <v>1145</v>
      </c>
      <c r="F1909" s="22" t="s">
        <v>625</v>
      </c>
      <c r="G1909" s="23">
        <v>1560606</v>
      </c>
      <c r="H1909" s="23">
        <v>0</v>
      </c>
      <c r="I1909" s="23">
        <v>0</v>
      </c>
      <c r="J1909" s="23">
        <v>143180067</v>
      </c>
      <c r="K1909" s="22"/>
      <c r="L1909" s="22"/>
      <c r="M1909" s="22" t="s">
        <v>626</v>
      </c>
      <c r="N1909" s="22"/>
      <c r="O1909" s="22"/>
      <c r="P1909" s="22" t="s">
        <v>1336</v>
      </c>
      <c r="S1909" s="8" t="s">
        <v>3127</v>
      </c>
      <c r="T1909" s="8">
        <f t="shared" si="41"/>
        <v>8</v>
      </c>
      <c r="U1909">
        <v>642</v>
      </c>
      <c r="W1909" t="s">
        <v>369</v>
      </c>
    </row>
    <row r="1910" spans="1:23" hidden="1" x14ac:dyDescent="0.25">
      <c r="A1910" s="21">
        <v>45535</v>
      </c>
      <c r="B1910" s="21">
        <v>45535</v>
      </c>
      <c r="C1910" s="22" t="s">
        <v>1140</v>
      </c>
      <c r="D1910" s="22" t="s">
        <v>1141</v>
      </c>
      <c r="E1910" s="22" t="s">
        <v>1145</v>
      </c>
      <c r="F1910" s="22" t="s">
        <v>625</v>
      </c>
      <c r="G1910" s="23">
        <v>4011325</v>
      </c>
      <c r="H1910" s="23">
        <v>0</v>
      </c>
      <c r="I1910" s="23">
        <v>0</v>
      </c>
      <c r="J1910" s="23">
        <v>139168742</v>
      </c>
      <c r="K1910" s="22"/>
      <c r="L1910" s="22"/>
      <c r="M1910" s="22" t="s">
        <v>626</v>
      </c>
      <c r="N1910" s="22"/>
      <c r="O1910" s="22"/>
      <c r="P1910" s="22" t="s">
        <v>1337</v>
      </c>
      <c r="S1910" s="8" t="s">
        <v>3127</v>
      </c>
      <c r="T1910" s="8">
        <f t="shared" si="41"/>
        <v>8</v>
      </c>
      <c r="U1910">
        <v>642</v>
      </c>
      <c r="W1910" t="s">
        <v>369</v>
      </c>
    </row>
    <row r="1911" spans="1:23" hidden="1" x14ac:dyDescent="0.25">
      <c r="A1911" s="21">
        <v>45535</v>
      </c>
      <c r="B1911" s="21">
        <v>45535</v>
      </c>
      <c r="C1911" s="22" t="s">
        <v>1140</v>
      </c>
      <c r="D1911" s="22" t="s">
        <v>1141</v>
      </c>
      <c r="E1911" s="22" t="s">
        <v>1145</v>
      </c>
      <c r="F1911" s="22" t="s">
        <v>625</v>
      </c>
      <c r="G1911" s="23">
        <v>3382186</v>
      </c>
      <c r="H1911" s="23">
        <v>0</v>
      </c>
      <c r="I1911" s="23">
        <v>0</v>
      </c>
      <c r="J1911" s="23">
        <v>135786556</v>
      </c>
      <c r="K1911" s="22"/>
      <c r="L1911" s="22"/>
      <c r="M1911" s="22" t="s">
        <v>1338</v>
      </c>
      <c r="N1911" s="22"/>
      <c r="O1911" s="22"/>
      <c r="P1911" s="22" t="s">
        <v>529</v>
      </c>
      <c r="S1911" s="8" t="s">
        <v>3127</v>
      </c>
      <c r="T1911" s="8">
        <f t="shared" si="41"/>
        <v>8</v>
      </c>
      <c r="U1911">
        <v>642</v>
      </c>
      <c r="W1911" t="s">
        <v>369</v>
      </c>
    </row>
    <row r="1912" spans="1:23" hidden="1" x14ac:dyDescent="0.25">
      <c r="A1912" s="21">
        <v>45535</v>
      </c>
      <c r="B1912" s="21">
        <v>45535</v>
      </c>
      <c r="C1912" s="22" t="s">
        <v>1140</v>
      </c>
      <c r="D1912" s="22" t="s">
        <v>1141</v>
      </c>
      <c r="E1912" s="22" t="s">
        <v>1145</v>
      </c>
      <c r="F1912" s="22" t="s">
        <v>625</v>
      </c>
      <c r="G1912" s="23">
        <v>216389</v>
      </c>
      <c r="H1912" s="23">
        <v>0</v>
      </c>
      <c r="I1912" s="23">
        <v>0</v>
      </c>
      <c r="J1912" s="23">
        <v>135570167</v>
      </c>
      <c r="K1912" s="22"/>
      <c r="L1912" s="22"/>
      <c r="M1912" s="22" t="s">
        <v>626</v>
      </c>
      <c r="N1912" s="22"/>
      <c r="O1912" s="22"/>
      <c r="P1912" s="22" t="s">
        <v>824</v>
      </c>
      <c r="S1912" s="8" t="s">
        <v>3127</v>
      </c>
      <c r="T1912" s="8">
        <f t="shared" si="41"/>
        <v>8</v>
      </c>
      <c r="U1912">
        <v>642</v>
      </c>
      <c r="W1912" t="s">
        <v>369</v>
      </c>
    </row>
    <row r="1913" spans="1:23" hidden="1" x14ac:dyDescent="0.25">
      <c r="A1913" s="21">
        <v>45535</v>
      </c>
      <c r="B1913" s="21">
        <v>45535</v>
      </c>
      <c r="C1913" s="22" t="s">
        <v>1140</v>
      </c>
      <c r="D1913" s="22" t="s">
        <v>1141</v>
      </c>
      <c r="E1913" s="22" t="s">
        <v>1145</v>
      </c>
      <c r="F1913" s="22" t="s">
        <v>625</v>
      </c>
      <c r="G1913" s="23">
        <v>5040538</v>
      </c>
      <c r="H1913" s="23">
        <v>0</v>
      </c>
      <c r="I1913" s="23">
        <v>0</v>
      </c>
      <c r="J1913" s="23">
        <v>130529629</v>
      </c>
      <c r="K1913" s="22"/>
      <c r="L1913" s="22"/>
      <c r="M1913" s="22" t="s">
        <v>626</v>
      </c>
      <c r="N1913" s="22"/>
      <c r="O1913" s="22"/>
      <c r="P1913" s="22" t="s">
        <v>809</v>
      </c>
      <c r="S1913" s="8" t="s">
        <v>3127</v>
      </c>
      <c r="T1913" s="8">
        <f t="shared" si="41"/>
        <v>8</v>
      </c>
      <c r="U1913">
        <v>642</v>
      </c>
      <c r="W1913" t="s">
        <v>369</v>
      </c>
    </row>
    <row r="1914" spans="1:23" hidden="1" x14ac:dyDescent="0.25">
      <c r="A1914" s="21">
        <v>45535</v>
      </c>
      <c r="B1914" s="21">
        <v>45535</v>
      </c>
      <c r="C1914" s="22" t="s">
        <v>1140</v>
      </c>
      <c r="D1914" s="22" t="s">
        <v>1141</v>
      </c>
      <c r="E1914" s="22" t="s">
        <v>1145</v>
      </c>
      <c r="F1914" s="22" t="s">
        <v>625</v>
      </c>
      <c r="G1914" s="23">
        <v>829545</v>
      </c>
      <c r="H1914" s="23">
        <v>0</v>
      </c>
      <c r="I1914" s="23">
        <v>0</v>
      </c>
      <c r="J1914" s="23">
        <v>129700084</v>
      </c>
      <c r="K1914" s="22"/>
      <c r="L1914" s="22"/>
      <c r="M1914" s="22" t="s">
        <v>626</v>
      </c>
      <c r="N1914" s="22"/>
      <c r="O1914" s="22"/>
      <c r="P1914" s="22" t="s">
        <v>1018</v>
      </c>
      <c r="S1914" s="8" t="s">
        <v>3127</v>
      </c>
      <c r="T1914" s="8">
        <f t="shared" si="41"/>
        <v>8</v>
      </c>
      <c r="U1914">
        <v>642</v>
      </c>
      <c r="W1914" t="s">
        <v>369</v>
      </c>
    </row>
    <row r="1915" spans="1:23" hidden="1" x14ac:dyDescent="0.25">
      <c r="A1915" s="21">
        <v>45535</v>
      </c>
      <c r="B1915" s="21">
        <v>45535</v>
      </c>
      <c r="C1915" s="22" t="s">
        <v>1140</v>
      </c>
      <c r="D1915" s="22" t="s">
        <v>1141</v>
      </c>
      <c r="E1915" s="22" t="s">
        <v>1145</v>
      </c>
      <c r="F1915" s="22" t="s">
        <v>625</v>
      </c>
      <c r="G1915" s="23">
        <v>795202</v>
      </c>
      <c r="H1915" s="23">
        <v>0</v>
      </c>
      <c r="I1915" s="23">
        <v>0</v>
      </c>
      <c r="J1915" s="23">
        <v>128904882</v>
      </c>
      <c r="K1915" s="22"/>
      <c r="L1915" s="22"/>
      <c r="M1915" s="22" t="s">
        <v>626</v>
      </c>
      <c r="N1915" s="22"/>
      <c r="O1915" s="22"/>
      <c r="P1915" s="22" t="s">
        <v>1292</v>
      </c>
      <c r="S1915" s="8" t="s">
        <v>3127</v>
      </c>
      <c r="T1915" s="8">
        <f t="shared" si="41"/>
        <v>8</v>
      </c>
      <c r="U1915">
        <v>642</v>
      </c>
      <c r="W1915" t="s">
        <v>369</v>
      </c>
    </row>
    <row r="1916" spans="1:23" hidden="1" x14ac:dyDescent="0.25">
      <c r="A1916" s="21">
        <v>45535</v>
      </c>
      <c r="B1916" s="21">
        <v>45535</v>
      </c>
      <c r="C1916" s="22" t="s">
        <v>1140</v>
      </c>
      <c r="D1916" s="22" t="s">
        <v>1141</v>
      </c>
      <c r="E1916" s="22" t="s">
        <v>1145</v>
      </c>
      <c r="F1916" s="22" t="s">
        <v>625</v>
      </c>
      <c r="G1916" s="23">
        <v>6568256</v>
      </c>
      <c r="H1916" s="23">
        <v>0</v>
      </c>
      <c r="I1916" s="23">
        <v>0</v>
      </c>
      <c r="J1916" s="23">
        <v>122336626</v>
      </c>
      <c r="K1916" s="22"/>
      <c r="L1916" s="22"/>
      <c r="M1916" s="22" t="s">
        <v>626</v>
      </c>
      <c r="N1916" s="22"/>
      <c r="O1916" s="22"/>
      <c r="P1916" s="22" t="s">
        <v>1339</v>
      </c>
      <c r="S1916" s="8" t="s">
        <v>3127</v>
      </c>
      <c r="T1916" s="8">
        <f t="shared" si="41"/>
        <v>8</v>
      </c>
      <c r="U1916">
        <v>642</v>
      </c>
      <c r="W1916" t="s">
        <v>369</v>
      </c>
    </row>
    <row r="1917" spans="1:23" hidden="1" x14ac:dyDescent="0.25">
      <c r="A1917" s="21">
        <v>45535</v>
      </c>
      <c r="B1917" s="21">
        <v>45535</v>
      </c>
      <c r="C1917" s="22" t="s">
        <v>1140</v>
      </c>
      <c r="D1917" s="22" t="s">
        <v>1141</v>
      </c>
      <c r="E1917" s="22" t="s">
        <v>1145</v>
      </c>
      <c r="F1917" s="22" t="s">
        <v>625</v>
      </c>
      <c r="G1917" s="23">
        <v>14773</v>
      </c>
      <c r="H1917" s="23">
        <v>0</v>
      </c>
      <c r="I1917" s="23">
        <v>0</v>
      </c>
      <c r="J1917" s="23">
        <v>122321853</v>
      </c>
      <c r="K1917" s="22"/>
      <c r="L1917" s="22"/>
      <c r="M1917" s="22" t="s">
        <v>626</v>
      </c>
      <c r="N1917" s="22"/>
      <c r="O1917" s="22"/>
      <c r="P1917" s="22" t="s">
        <v>1340</v>
      </c>
      <c r="S1917" s="8" t="s">
        <v>3127</v>
      </c>
      <c r="T1917" s="8">
        <f t="shared" si="41"/>
        <v>8</v>
      </c>
      <c r="U1917">
        <v>642</v>
      </c>
      <c r="W1917" t="s">
        <v>369</v>
      </c>
    </row>
    <row r="1918" spans="1:23" hidden="1" x14ac:dyDescent="0.25">
      <c r="A1918" s="21">
        <v>45535</v>
      </c>
      <c r="B1918" s="21">
        <v>45535</v>
      </c>
      <c r="C1918" s="22" t="s">
        <v>3107</v>
      </c>
      <c r="D1918" s="22" t="s">
        <v>3108</v>
      </c>
      <c r="E1918" s="22" t="s">
        <v>1145</v>
      </c>
      <c r="F1918" s="22" t="s">
        <v>625</v>
      </c>
      <c r="G1918" s="23">
        <v>3969444</v>
      </c>
      <c r="H1918" s="23">
        <v>0</v>
      </c>
      <c r="I1918" s="23">
        <v>0</v>
      </c>
      <c r="J1918" s="23">
        <v>118352409</v>
      </c>
      <c r="K1918" s="22"/>
      <c r="L1918" s="22"/>
      <c r="M1918" s="22" t="s">
        <v>1343</v>
      </c>
      <c r="N1918" s="22"/>
      <c r="O1918" s="22"/>
      <c r="P1918" s="22"/>
      <c r="S1918" s="8" t="s">
        <v>3127</v>
      </c>
      <c r="T1918" s="8">
        <f t="shared" si="41"/>
        <v>8</v>
      </c>
      <c r="U1918">
        <v>642</v>
      </c>
      <c r="W1918" t="s">
        <v>369</v>
      </c>
    </row>
    <row r="1919" spans="1:23" hidden="1" x14ac:dyDescent="0.25">
      <c r="A1919" s="21">
        <v>45535</v>
      </c>
      <c r="B1919" s="21">
        <v>45535</v>
      </c>
      <c r="C1919" s="22" t="s">
        <v>3107</v>
      </c>
      <c r="D1919" s="22" t="s">
        <v>3108</v>
      </c>
      <c r="E1919" s="22" t="s">
        <v>1145</v>
      </c>
      <c r="F1919" s="22" t="s">
        <v>625</v>
      </c>
      <c r="G1919" s="23">
        <v>70833</v>
      </c>
      <c r="H1919" s="23">
        <v>0</v>
      </c>
      <c r="I1919" s="23">
        <v>0</v>
      </c>
      <c r="J1919" s="23">
        <v>118281576</v>
      </c>
      <c r="K1919" s="22"/>
      <c r="L1919" s="22"/>
      <c r="M1919" s="22" t="s">
        <v>1216</v>
      </c>
      <c r="N1919" s="22"/>
      <c r="O1919" s="22"/>
      <c r="P1919" s="22"/>
      <c r="S1919" s="8" t="s">
        <v>3127</v>
      </c>
      <c r="T1919" s="8">
        <f t="shared" si="41"/>
        <v>8</v>
      </c>
      <c r="U1919">
        <v>642</v>
      </c>
      <c r="W1919" t="s">
        <v>369</v>
      </c>
    </row>
    <row r="1920" spans="1:23" hidden="1" x14ac:dyDescent="0.25">
      <c r="A1920" s="21">
        <v>45535</v>
      </c>
      <c r="B1920" s="21">
        <v>45535</v>
      </c>
      <c r="C1920" s="22" t="s">
        <v>3107</v>
      </c>
      <c r="D1920" s="22" t="s">
        <v>3108</v>
      </c>
      <c r="E1920" s="22" t="s">
        <v>1145</v>
      </c>
      <c r="F1920" s="22" t="s">
        <v>625</v>
      </c>
      <c r="G1920" s="23">
        <v>9521</v>
      </c>
      <c r="H1920" s="23">
        <v>0</v>
      </c>
      <c r="I1920" s="23">
        <v>0</v>
      </c>
      <c r="J1920" s="23">
        <v>118272055</v>
      </c>
      <c r="K1920" s="22"/>
      <c r="L1920" s="22"/>
      <c r="M1920" s="22" t="s">
        <v>1243</v>
      </c>
      <c r="N1920" s="22"/>
      <c r="O1920" s="22"/>
      <c r="P1920" s="22"/>
      <c r="S1920" s="8" t="s">
        <v>3127</v>
      </c>
      <c r="T1920" s="8">
        <f t="shared" si="41"/>
        <v>8</v>
      </c>
      <c r="U1920">
        <v>642</v>
      </c>
      <c r="W1920" t="s">
        <v>369</v>
      </c>
    </row>
    <row r="1921" spans="1:23" hidden="1" x14ac:dyDescent="0.25">
      <c r="A1921" s="21">
        <v>45535</v>
      </c>
      <c r="B1921" s="21">
        <v>45535</v>
      </c>
      <c r="C1921" s="22" t="s">
        <v>3107</v>
      </c>
      <c r="D1921" s="22" t="s">
        <v>3108</v>
      </c>
      <c r="E1921" s="22" t="s">
        <v>1145</v>
      </c>
      <c r="F1921" s="22" t="s">
        <v>625</v>
      </c>
      <c r="G1921" s="23">
        <v>249091</v>
      </c>
      <c r="H1921" s="23">
        <v>0</v>
      </c>
      <c r="I1921" s="23">
        <v>0</v>
      </c>
      <c r="J1921" s="23">
        <v>118022964</v>
      </c>
      <c r="K1921" s="22"/>
      <c r="L1921" s="22"/>
      <c r="M1921" s="22" t="s">
        <v>1257</v>
      </c>
      <c r="N1921" s="22" t="s">
        <v>2144</v>
      </c>
      <c r="O1921" s="22" t="s">
        <v>2145</v>
      </c>
      <c r="P1921" s="22"/>
      <c r="S1921" s="8" t="s">
        <v>3127</v>
      </c>
      <c r="T1921" s="8">
        <f t="shared" si="41"/>
        <v>8</v>
      </c>
      <c r="U1921">
        <v>642</v>
      </c>
      <c r="W1921" t="s">
        <v>369</v>
      </c>
    </row>
    <row r="1922" spans="1:23" hidden="1" x14ac:dyDescent="0.25">
      <c r="A1922" s="21">
        <v>45535</v>
      </c>
      <c r="B1922" s="21">
        <v>45535</v>
      </c>
      <c r="C1922" s="22" t="s">
        <v>3107</v>
      </c>
      <c r="D1922" s="22" t="s">
        <v>3108</v>
      </c>
      <c r="E1922" s="22" t="s">
        <v>1145</v>
      </c>
      <c r="F1922" s="22" t="s">
        <v>625</v>
      </c>
      <c r="G1922" s="23">
        <v>23810</v>
      </c>
      <c r="H1922" s="23">
        <v>0</v>
      </c>
      <c r="I1922" s="23">
        <v>0</v>
      </c>
      <c r="J1922" s="23">
        <v>117999154</v>
      </c>
      <c r="K1922" s="22"/>
      <c r="L1922" s="22"/>
      <c r="M1922" s="22" t="s">
        <v>626</v>
      </c>
      <c r="N1922" s="22"/>
      <c r="O1922" s="22"/>
      <c r="P1922" s="22" t="s">
        <v>1342</v>
      </c>
      <c r="S1922" s="8" t="s">
        <v>3127</v>
      </c>
      <c r="T1922" s="8">
        <f t="shared" si="41"/>
        <v>8</v>
      </c>
      <c r="U1922">
        <v>642</v>
      </c>
      <c r="W1922" t="s">
        <v>369</v>
      </c>
    </row>
    <row r="1923" spans="1:23" hidden="1" x14ac:dyDescent="0.25">
      <c r="A1923" s="21">
        <v>45535</v>
      </c>
      <c r="B1923" s="21">
        <v>45535</v>
      </c>
      <c r="C1923" s="22" t="s">
        <v>3107</v>
      </c>
      <c r="D1923" s="22" t="s">
        <v>3108</v>
      </c>
      <c r="E1923" s="22" t="s">
        <v>1145</v>
      </c>
      <c r="F1923" s="22" t="s">
        <v>625</v>
      </c>
      <c r="G1923" s="23">
        <v>40833</v>
      </c>
      <c r="H1923" s="23">
        <v>0</v>
      </c>
      <c r="I1923" s="23">
        <v>0</v>
      </c>
      <c r="J1923" s="23">
        <v>117958321</v>
      </c>
      <c r="K1923" s="22"/>
      <c r="L1923" s="22"/>
      <c r="M1923" s="22" t="s">
        <v>1216</v>
      </c>
      <c r="N1923" s="22" t="s">
        <v>809</v>
      </c>
      <c r="O1923" s="22" t="s">
        <v>1297</v>
      </c>
      <c r="P1923" s="22"/>
      <c r="S1923" s="8" t="s">
        <v>3127</v>
      </c>
      <c r="T1923" s="8">
        <f t="shared" si="41"/>
        <v>8</v>
      </c>
      <c r="U1923">
        <v>642</v>
      </c>
      <c r="W1923" t="s">
        <v>369</v>
      </c>
    </row>
    <row r="1924" spans="1:23" hidden="1" x14ac:dyDescent="0.25">
      <c r="A1924" s="21">
        <v>45535</v>
      </c>
      <c r="B1924" s="21">
        <v>45535</v>
      </c>
      <c r="C1924" s="22" t="s">
        <v>3107</v>
      </c>
      <c r="D1924" s="22" t="s">
        <v>3108</v>
      </c>
      <c r="E1924" s="22" t="s">
        <v>1145</v>
      </c>
      <c r="F1924" s="22" t="s">
        <v>625</v>
      </c>
      <c r="G1924" s="23">
        <v>246857</v>
      </c>
      <c r="H1924" s="23">
        <v>0</v>
      </c>
      <c r="I1924" s="23">
        <v>0</v>
      </c>
      <c r="J1924" s="23">
        <v>117711464</v>
      </c>
      <c r="K1924" s="22"/>
      <c r="L1924" s="22"/>
      <c r="M1924" s="22" t="s">
        <v>1341</v>
      </c>
      <c r="N1924" s="22"/>
      <c r="O1924" s="22"/>
      <c r="P1924" s="22" t="s">
        <v>607</v>
      </c>
      <c r="S1924" s="8" t="s">
        <v>3127</v>
      </c>
      <c r="T1924" s="8">
        <f t="shared" si="41"/>
        <v>8</v>
      </c>
      <c r="U1924">
        <v>642</v>
      </c>
      <c r="W1924" t="s">
        <v>369</v>
      </c>
    </row>
    <row r="1925" spans="1:23" hidden="1" x14ac:dyDescent="0.25">
      <c r="A1925" s="21">
        <v>45535</v>
      </c>
      <c r="B1925" s="21">
        <v>45535</v>
      </c>
      <c r="C1925" s="22" t="s">
        <v>3107</v>
      </c>
      <c r="D1925" s="22" t="s">
        <v>3108</v>
      </c>
      <c r="E1925" s="22" t="s">
        <v>1145</v>
      </c>
      <c r="F1925" s="22" t="s">
        <v>625</v>
      </c>
      <c r="G1925" s="23">
        <v>1645714</v>
      </c>
      <c r="H1925" s="23">
        <v>0</v>
      </c>
      <c r="I1925" s="23">
        <v>0</v>
      </c>
      <c r="J1925" s="23">
        <v>116065750</v>
      </c>
      <c r="K1925" s="22"/>
      <c r="L1925" s="22"/>
      <c r="M1925" s="22" t="s">
        <v>1343</v>
      </c>
      <c r="N1925" s="22"/>
      <c r="O1925" s="22"/>
      <c r="P1925" s="22" t="s">
        <v>529</v>
      </c>
      <c r="S1925" s="8" t="s">
        <v>3127</v>
      </c>
      <c r="T1925" s="8">
        <f t="shared" ref="T1925:T1933" si="42">+MONTH(A1925)</f>
        <v>8</v>
      </c>
      <c r="U1925">
        <v>642</v>
      </c>
      <c r="W1925" t="s">
        <v>369</v>
      </c>
    </row>
    <row r="1926" spans="1:23" hidden="1" x14ac:dyDescent="0.25">
      <c r="A1926" s="21">
        <v>45535</v>
      </c>
      <c r="B1926" s="21">
        <v>45535</v>
      </c>
      <c r="C1926" s="22" t="s">
        <v>3107</v>
      </c>
      <c r="D1926" s="22" t="s">
        <v>3108</v>
      </c>
      <c r="E1926" s="22" t="s">
        <v>1145</v>
      </c>
      <c r="F1926" s="22" t="s">
        <v>625</v>
      </c>
      <c r="G1926" s="23">
        <v>96601636</v>
      </c>
      <c r="H1926" s="23">
        <v>0</v>
      </c>
      <c r="I1926" s="23">
        <v>0</v>
      </c>
      <c r="J1926" s="23">
        <v>19464114</v>
      </c>
      <c r="K1926" s="22"/>
      <c r="L1926" s="22"/>
      <c r="M1926" s="22" t="s">
        <v>1285</v>
      </c>
      <c r="N1926" s="22"/>
      <c r="O1926" s="22"/>
      <c r="P1926" s="22" t="s">
        <v>529</v>
      </c>
      <c r="S1926" s="22" t="s">
        <v>3130</v>
      </c>
      <c r="T1926" s="8">
        <f t="shared" si="42"/>
        <v>8</v>
      </c>
      <c r="U1926">
        <v>642</v>
      </c>
      <c r="W1926" t="s">
        <v>369</v>
      </c>
    </row>
    <row r="1927" spans="1:23" hidden="1" x14ac:dyDescent="0.25">
      <c r="A1927" s="21">
        <v>45535</v>
      </c>
      <c r="B1927" s="21">
        <v>45535</v>
      </c>
      <c r="C1927" s="22" t="s">
        <v>3107</v>
      </c>
      <c r="D1927" s="22" t="s">
        <v>3108</v>
      </c>
      <c r="E1927" s="22" t="s">
        <v>1145</v>
      </c>
      <c r="F1927" s="22" t="s">
        <v>625</v>
      </c>
      <c r="G1927" s="23">
        <v>7683333</v>
      </c>
      <c r="H1927" s="23">
        <v>0</v>
      </c>
      <c r="I1927" s="23">
        <v>0</v>
      </c>
      <c r="J1927" s="23">
        <v>11780781</v>
      </c>
      <c r="K1927" s="22"/>
      <c r="L1927" s="22"/>
      <c r="M1927" s="22" t="s">
        <v>1343</v>
      </c>
      <c r="N1927" s="22" t="s">
        <v>1795</v>
      </c>
      <c r="O1927" s="22" t="s">
        <v>1796</v>
      </c>
      <c r="P1927" s="22"/>
      <c r="S1927" s="8" t="s">
        <v>3127</v>
      </c>
      <c r="T1927" s="8">
        <f t="shared" si="42"/>
        <v>8</v>
      </c>
      <c r="U1927">
        <v>642</v>
      </c>
      <c r="W1927" t="s">
        <v>369</v>
      </c>
    </row>
    <row r="1928" spans="1:23" hidden="1" x14ac:dyDescent="0.25">
      <c r="A1928" s="21">
        <v>45535</v>
      </c>
      <c r="B1928" s="21">
        <v>45535</v>
      </c>
      <c r="C1928" s="22" t="s">
        <v>3107</v>
      </c>
      <c r="D1928" s="22" t="s">
        <v>3108</v>
      </c>
      <c r="E1928" s="22" t="s">
        <v>1145</v>
      </c>
      <c r="F1928" s="22" t="s">
        <v>625</v>
      </c>
      <c r="G1928" s="23">
        <v>2546481</v>
      </c>
      <c r="H1928" s="23">
        <v>0</v>
      </c>
      <c r="I1928" s="23">
        <v>0</v>
      </c>
      <c r="J1928" s="23">
        <v>9234300</v>
      </c>
      <c r="K1928" s="22"/>
      <c r="L1928" s="22"/>
      <c r="M1928" s="22" t="s">
        <v>3109</v>
      </c>
      <c r="N1928" s="22" t="s">
        <v>809</v>
      </c>
      <c r="O1928" s="22" t="s">
        <v>1297</v>
      </c>
      <c r="P1928" s="22"/>
      <c r="S1928" s="8" t="s">
        <v>3127</v>
      </c>
      <c r="T1928" s="8">
        <f t="shared" si="42"/>
        <v>8</v>
      </c>
      <c r="U1928">
        <v>642</v>
      </c>
      <c r="W1928" t="s">
        <v>369</v>
      </c>
    </row>
    <row r="1929" spans="1:23" hidden="1" x14ac:dyDescent="0.25">
      <c r="A1929" s="21">
        <v>45535</v>
      </c>
      <c r="B1929" s="21">
        <v>45535</v>
      </c>
      <c r="C1929" s="22" t="s">
        <v>3107</v>
      </c>
      <c r="D1929" s="22" t="s">
        <v>3108</v>
      </c>
      <c r="E1929" s="22" t="s">
        <v>1145</v>
      </c>
      <c r="F1929" s="22" t="s">
        <v>625</v>
      </c>
      <c r="G1929" s="23">
        <v>834000</v>
      </c>
      <c r="H1929" s="23">
        <v>0</v>
      </c>
      <c r="I1929" s="23">
        <v>0</v>
      </c>
      <c r="J1929" s="23">
        <v>8400300</v>
      </c>
      <c r="K1929" s="22"/>
      <c r="L1929" s="22"/>
      <c r="M1929" s="22" t="s">
        <v>1243</v>
      </c>
      <c r="N1929" s="22"/>
      <c r="O1929" s="22"/>
      <c r="P1929" s="22" t="s">
        <v>529</v>
      </c>
      <c r="S1929" s="8" t="s">
        <v>3127</v>
      </c>
      <c r="T1929" s="8">
        <f t="shared" si="42"/>
        <v>8</v>
      </c>
      <c r="U1929">
        <v>642</v>
      </c>
      <c r="W1929" t="s">
        <v>369</v>
      </c>
    </row>
    <row r="1930" spans="1:23" hidden="1" x14ac:dyDescent="0.25">
      <c r="A1930" s="21">
        <v>45535</v>
      </c>
      <c r="B1930" s="21">
        <v>45535</v>
      </c>
      <c r="C1930" s="22" t="s">
        <v>3110</v>
      </c>
      <c r="D1930" s="22" t="s">
        <v>3111</v>
      </c>
      <c r="E1930" s="22" t="s">
        <v>1145</v>
      </c>
      <c r="F1930" s="22" t="s">
        <v>635</v>
      </c>
      <c r="G1930" s="23">
        <v>5970100</v>
      </c>
      <c r="H1930" s="23">
        <v>0</v>
      </c>
      <c r="I1930" s="23">
        <v>0</v>
      </c>
      <c r="J1930" s="23">
        <v>2430200</v>
      </c>
      <c r="K1930" s="22"/>
      <c r="L1930" s="22"/>
      <c r="M1930" s="22" t="s">
        <v>1216</v>
      </c>
      <c r="N1930" s="22"/>
      <c r="O1930" s="22"/>
      <c r="P1930" s="22" t="s">
        <v>1577</v>
      </c>
      <c r="S1930" s="32" t="s">
        <v>3126</v>
      </c>
      <c r="T1930" s="8">
        <f t="shared" si="42"/>
        <v>8</v>
      </c>
      <c r="U1930">
        <v>642</v>
      </c>
      <c r="W1930" t="s">
        <v>369</v>
      </c>
    </row>
    <row r="1931" spans="1:23" hidden="1" x14ac:dyDescent="0.25">
      <c r="A1931" s="21">
        <v>45535</v>
      </c>
      <c r="B1931" s="21">
        <v>45535</v>
      </c>
      <c r="C1931" s="22" t="s">
        <v>3112</v>
      </c>
      <c r="D1931" s="22" t="s">
        <v>3113</v>
      </c>
      <c r="E1931" s="22" t="s">
        <v>1145</v>
      </c>
      <c r="F1931" s="22" t="s">
        <v>635</v>
      </c>
      <c r="G1931" s="23">
        <v>2250000</v>
      </c>
      <c r="H1931" s="23">
        <v>0</v>
      </c>
      <c r="I1931" s="23">
        <v>0</v>
      </c>
      <c r="J1931" s="23">
        <v>180200</v>
      </c>
      <c r="K1931" s="22"/>
      <c r="L1931" s="22"/>
      <c r="M1931" s="22" t="s">
        <v>1243</v>
      </c>
      <c r="N1931" s="22"/>
      <c r="O1931" s="22"/>
      <c r="P1931" s="22" t="s">
        <v>1915</v>
      </c>
      <c r="S1931" s="32" t="s">
        <v>3142</v>
      </c>
      <c r="T1931" s="8">
        <f t="shared" si="42"/>
        <v>8</v>
      </c>
      <c r="U1931">
        <v>642</v>
      </c>
      <c r="W1931" t="s">
        <v>369</v>
      </c>
    </row>
    <row r="1932" spans="1:23" hidden="1" x14ac:dyDescent="0.25">
      <c r="A1932" s="21">
        <v>45535</v>
      </c>
      <c r="B1932" s="21">
        <v>45535</v>
      </c>
      <c r="C1932" s="22" t="s">
        <v>3114</v>
      </c>
      <c r="D1932" s="22" t="s">
        <v>3115</v>
      </c>
      <c r="E1932" s="22" t="s">
        <v>1145</v>
      </c>
      <c r="F1932" s="22" t="s">
        <v>1431</v>
      </c>
      <c r="G1932" s="23">
        <v>100000</v>
      </c>
      <c r="H1932" s="23">
        <v>0</v>
      </c>
      <c r="I1932" s="23">
        <v>0</v>
      </c>
      <c r="J1932" s="23">
        <v>80200</v>
      </c>
      <c r="K1932" s="22" t="s">
        <v>682</v>
      </c>
      <c r="L1932" s="22" t="s">
        <v>683</v>
      </c>
      <c r="M1932" s="22" t="s">
        <v>1186</v>
      </c>
      <c r="N1932" s="22"/>
      <c r="O1932" s="22"/>
      <c r="P1932" s="22" t="s">
        <v>809</v>
      </c>
      <c r="S1932" s="32" t="s">
        <v>3126</v>
      </c>
      <c r="T1932" s="8">
        <f t="shared" si="42"/>
        <v>8</v>
      </c>
      <c r="U1932">
        <v>642</v>
      </c>
      <c r="W1932" t="s">
        <v>369</v>
      </c>
    </row>
    <row r="1933" spans="1:23" hidden="1" x14ac:dyDescent="0.25">
      <c r="A1933" s="21">
        <v>45535</v>
      </c>
      <c r="B1933" s="21">
        <v>45535</v>
      </c>
      <c r="C1933" s="22" t="s">
        <v>3116</v>
      </c>
      <c r="D1933" s="22" t="s">
        <v>3117</v>
      </c>
      <c r="E1933" s="22" t="s">
        <v>1145</v>
      </c>
      <c r="F1933" s="22" t="s">
        <v>1287</v>
      </c>
      <c r="G1933" s="23">
        <v>100000</v>
      </c>
      <c r="H1933" s="23">
        <v>0</v>
      </c>
      <c r="I1933" s="23">
        <v>19800</v>
      </c>
      <c r="J1933" s="23">
        <v>0</v>
      </c>
      <c r="K1933" s="22" t="s">
        <v>682</v>
      </c>
      <c r="L1933" s="22" t="s">
        <v>683</v>
      </c>
      <c r="M1933" s="22" t="s">
        <v>1159</v>
      </c>
      <c r="N1933" s="22"/>
      <c r="O1933" s="22"/>
      <c r="P1933" s="22" t="s">
        <v>809</v>
      </c>
      <c r="S1933" s="32" t="s">
        <v>3126</v>
      </c>
      <c r="T1933" s="8">
        <f t="shared" si="42"/>
        <v>8</v>
      </c>
      <c r="U1933">
        <v>642</v>
      </c>
      <c r="W1933" t="s">
        <v>369</v>
      </c>
    </row>
    <row r="1934" spans="1:23" hidden="1" x14ac:dyDescent="0.25">
      <c r="W1934" t="s">
        <v>369</v>
      </c>
    </row>
    <row r="1935" spans="1:23" ht="21" hidden="1" x14ac:dyDescent="0.25">
      <c r="A1935" s="17" t="s">
        <v>492</v>
      </c>
      <c r="B1935" s="17" t="s">
        <v>493</v>
      </c>
      <c r="C1935" s="18" t="s">
        <v>494</v>
      </c>
      <c r="D1935" s="18" t="s">
        <v>495</v>
      </c>
      <c r="E1935" s="18" t="s">
        <v>496</v>
      </c>
      <c r="F1935" s="18" t="s">
        <v>497</v>
      </c>
      <c r="G1935" s="19" t="s">
        <v>498</v>
      </c>
      <c r="H1935" s="19" t="s">
        <v>499</v>
      </c>
      <c r="I1935" s="19" t="s">
        <v>500</v>
      </c>
      <c r="J1935" s="19" t="s">
        <v>501</v>
      </c>
      <c r="K1935" s="18" t="s">
        <v>502</v>
      </c>
      <c r="L1935" s="18" t="s">
        <v>503</v>
      </c>
      <c r="M1935" s="18" t="s">
        <v>504</v>
      </c>
      <c r="N1935" s="18" t="s">
        <v>505</v>
      </c>
      <c r="O1935" s="18" t="s">
        <v>506</v>
      </c>
      <c r="P1935" s="18" t="s">
        <v>507</v>
      </c>
      <c r="Q1935" s="18" t="s">
        <v>4406</v>
      </c>
      <c r="S1935" s="31" t="s">
        <v>509</v>
      </c>
      <c r="T1935" s="31" t="s">
        <v>510</v>
      </c>
      <c r="U1935" s="20" t="s">
        <v>482</v>
      </c>
      <c r="V1935" s="20" t="s">
        <v>3128</v>
      </c>
      <c r="W1935" t="s">
        <v>369</v>
      </c>
    </row>
    <row r="1936" spans="1:23" hidden="1" x14ac:dyDescent="0.25">
      <c r="A1936" s="21">
        <v>45539</v>
      </c>
      <c r="B1936" s="21">
        <v>45539</v>
      </c>
      <c r="C1936" s="22" t="s">
        <v>4724</v>
      </c>
      <c r="D1936" s="22" t="s">
        <v>4725</v>
      </c>
      <c r="E1936" s="22" t="s">
        <v>513</v>
      </c>
      <c r="F1936" s="22" t="s">
        <v>691</v>
      </c>
      <c r="G1936" s="23">
        <v>333333</v>
      </c>
      <c r="H1936" s="23">
        <v>0</v>
      </c>
      <c r="I1936" s="23">
        <v>333333</v>
      </c>
      <c r="J1936" s="23">
        <v>0</v>
      </c>
      <c r="K1936" s="22" t="s">
        <v>888</v>
      </c>
      <c r="L1936" s="22" t="s">
        <v>889</v>
      </c>
      <c r="M1936" s="22" t="s">
        <v>692</v>
      </c>
      <c r="N1936" s="22" t="s">
        <v>974</v>
      </c>
      <c r="O1936" s="22" t="s">
        <v>975</v>
      </c>
      <c r="P1936" s="22" t="s">
        <v>891</v>
      </c>
      <c r="Q1936" s="22"/>
      <c r="S1936" s="22" t="s">
        <v>3125</v>
      </c>
      <c r="T1936" s="8">
        <f t="shared" ref="T1936" si="43">+MONTH(A1936)</f>
        <v>9</v>
      </c>
      <c r="U1936" t="str">
        <f>+E1936</f>
        <v>641</v>
      </c>
      <c r="W1936" t="s">
        <v>369</v>
      </c>
    </row>
    <row r="1937" spans="1:23" hidden="1" x14ac:dyDescent="0.25">
      <c r="A1937" s="21">
        <v>45539</v>
      </c>
      <c r="B1937" s="21">
        <v>45539</v>
      </c>
      <c r="C1937" s="22" t="s">
        <v>4724</v>
      </c>
      <c r="D1937" s="22" t="s">
        <v>4726</v>
      </c>
      <c r="E1937" s="22" t="s">
        <v>513</v>
      </c>
      <c r="F1937" s="22" t="s">
        <v>691</v>
      </c>
      <c r="G1937" s="23">
        <v>555556</v>
      </c>
      <c r="H1937" s="23">
        <v>0</v>
      </c>
      <c r="I1937" s="23">
        <v>888889</v>
      </c>
      <c r="J1937" s="23">
        <v>0</v>
      </c>
      <c r="K1937" s="22" t="s">
        <v>978</v>
      </c>
      <c r="L1937" s="22" t="s">
        <v>979</v>
      </c>
      <c r="M1937" s="22" t="s">
        <v>692</v>
      </c>
      <c r="N1937" s="22" t="s">
        <v>974</v>
      </c>
      <c r="O1937" s="22" t="s">
        <v>975</v>
      </c>
      <c r="P1937" s="22" t="s">
        <v>891</v>
      </c>
      <c r="Q1937" s="22"/>
      <c r="S1937" s="22" t="s">
        <v>3125</v>
      </c>
      <c r="T1937" s="8">
        <f t="shared" ref="T1937:T1999" si="44">+MONTH(A1937)</f>
        <v>9</v>
      </c>
      <c r="U1937" t="str">
        <f t="shared" ref="U1937:U1999" si="45">+E1937</f>
        <v>641</v>
      </c>
      <c r="W1937" t="s">
        <v>369</v>
      </c>
    </row>
    <row r="1938" spans="1:23" hidden="1" x14ac:dyDescent="0.25">
      <c r="A1938" s="21">
        <v>45539</v>
      </c>
      <c r="B1938" s="21">
        <v>45539</v>
      </c>
      <c r="C1938" s="22" t="s">
        <v>4724</v>
      </c>
      <c r="D1938" s="22" t="s">
        <v>4727</v>
      </c>
      <c r="E1938" s="22" t="s">
        <v>513</v>
      </c>
      <c r="F1938" s="22" t="s">
        <v>691</v>
      </c>
      <c r="G1938" s="23">
        <v>555556</v>
      </c>
      <c r="H1938" s="23">
        <v>0</v>
      </c>
      <c r="I1938" s="23">
        <v>1444445</v>
      </c>
      <c r="J1938" s="23">
        <v>0</v>
      </c>
      <c r="K1938" s="22" t="s">
        <v>922</v>
      </c>
      <c r="L1938" s="22" t="s">
        <v>923</v>
      </c>
      <c r="M1938" s="22" t="s">
        <v>692</v>
      </c>
      <c r="N1938" s="22" t="s">
        <v>974</v>
      </c>
      <c r="O1938" s="22" t="s">
        <v>975</v>
      </c>
      <c r="P1938" s="22" t="s">
        <v>891</v>
      </c>
      <c r="Q1938" s="22"/>
      <c r="S1938" s="22" t="s">
        <v>3125</v>
      </c>
      <c r="T1938" s="8">
        <f t="shared" si="44"/>
        <v>9</v>
      </c>
      <c r="U1938" t="str">
        <f t="shared" si="45"/>
        <v>641</v>
      </c>
      <c r="W1938" t="s">
        <v>369</v>
      </c>
    </row>
    <row r="1939" spans="1:23" hidden="1" x14ac:dyDescent="0.25">
      <c r="A1939" s="21">
        <v>45539</v>
      </c>
      <c r="B1939" s="21">
        <v>45539</v>
      </c>
      <c r="C1939" s="22" t="s">
        <v>4724</v>
      </c>
      <c r="D1939" s="22" t="s">
        <v>4727</v>
      </c>
      <c r="E1939" s="22" t="s">
        <v>513</v>
      </c>
      <c r="F1939" s="22" t="s">
        <v>691</v>
      </c>
      <c r="G1939" s="23">
        <v>555556</v>
      </c>
      <c r="H1939" s="23">
        <v>0</v>
      </c>
      <c r="I1939" s="23">
        <v>2000001</v>
      </c>
      <c r="J1939" s="23">
        <v>0</v>
      </c>
      <c r="K1939" s="22" t="s">
        <v>922</v>
      </c>
      <c r="L1939" s="22" t="s">
        <v>923</v>
      </c>
      <c r="M1939" s="22" t="s">
        <v>692</v>
      </c>
      <c r="N1939" s="22" t="s">
        <v>974</v>
      </c>
      <c r="O1939" s="22" t="s">
        <v>975</v>
      </c>
      <c r="P1939" s="22" t="s">
        <v>891</v>
      </c>
      <c r="Q1939" s="22"/>
      <c r="S1939" s="22" t="s">
        <v>3125</v>
      </c>
      <c r="T1939" s="8">
        <f t="shared" si="44"/>
        <v>9</v>
      </c>
      <c r="U1939" t="str">
        <f t="shared" si="45"/>
        <v>641</v>
      </c>
      <c r="W1939" t="s">
        <v>369</v>
      </c>
    </row>
    <row r="1940" spans="1:23" hidden="1" x14ac:dyDescent="0.25">
      <c r="A1940" s="21">
        <v>45539</v>
      </c>
      <c r="B1940" s="21">
        <v>45539</v>
      </c>
      <c r="C1940" s="22" t="s">
        <v>4724</v>
      </c>
      <c r="D1940" s="22" t="s">
        <v>4726</v>
      </c>
      <c r="E1940" s="22" t="s">
        <v>513</v>
      </c>
      <c r="F1940" s="22" t="s">
        <v>691</v>
      </c>
      <c r="G1940" s="23">
        <v>555556</v>
      </c>
      <c r="H1940" s="23">
        <v>0</v>
      </c>
      <c r="I1940" s="23">
        <v>2555557</v>
      </c>
      <c r="J1940" s="23">
        <v>0</v>
      </c>
      <c r="K1940" s="22" t="s">
        <v>978</v>
      </c>
      <c r="L1940" s="22" t="s">
        <v>979</v>
      </c>
      <c r="M1940" s="22" t="s">
        <v>692</v>
      </c>
      <c r="N1940" s="22" t="s">
        <v>974</v>
      </c>
      <c r="O1940" s="22" t="s">
        <v>975</v>
      </c>
      <c r="P1940" s="22" t="s">
        <v>891</v>
      </c>
      <c r="Q1940" s="22"/>
      <c r="S1940" s="22" t="s">
        <v>3125</v>
      </c>
      <c r="T1940" s="8">
        <f t="shared" si="44"/>
        <v>9</v>
      </c>
      <c r="U1940" t="str">
        <f t="shared" si="45"/>
        <v>641</v>
      </c>
      <c r="W1940" t="s">
        <v>369</v>
      </c>
    </row>
    <row r="1941" spans="1:23" hidden="1" x14ac:dyDescent="0.25">
      <c r="A1941" s="21">
        <v>45539</v>
      </c>
      <c r="B1941" s="21">
        <v>45539</v>
      </c>
      <c r="C1941" s="22" t="s">
        <v>4724</v>
      </c>
      <c r="D1941" s="22" t="s">
        <v>4728</v>
      </c>
      <c r="E1941" s="22" t="s">
        <v>513</v>
      </c>
      <c r="F1941" s="22" t="s">
        <v>691</v>
      </c>
      <c r="G1941" s="23">
        <v>555556</v>
      </c>
      <c r="H1941" s="23">
        <v>0</v>
      </c>
      <c r="I1941" s="23">
        <v>3111113</v>
      </c>
      <c r="J1941" s="23">
        <v>0</v>
      </c>
      <c r="K1941" s="22" t="s">
        <v>900</v>
      </c>
      <c r="L1941" s="22" t="s">
        <v>901</v>
      </c>
      <c r="M1941" s="22" t="s">
        <v>692</v>
      </c>
      <c r="N1941" s="22" t="s">
        <v>974</v>
      </c>
      <c r="O1941" s="22" t="s">
        <v>975</v>
      </c>
      <c r="P1941" s="22" t="s">
        <v>891</v>
      </c>
      <c r="Q1941" s="22"/>
      <c r="S1941" s="22" t="s">
        <v>3125</v>
      </c>
      <c r="T1941" s="8">
        <f t="shared" si="44"/>
        <v>9</v>
      </c>
      <c r="U1941" t="str">
        <f t="shared" si="45"/>
        <v>641</v>
      </c>
      <c r="W1941" t="s">
        <v>369</v>
      </c>
    </row>
    <row r="1942" spans="1:23" hidden="1" x14ac:dyDescent="0.25">
      <c r="A1942" s="21">
        <v>45539</v>
      </c>
      <c r="B1942" s="21">
        <v>45539</v>
      </c>
      <c r="C1942" s="22" t="s">
        <v>4724</v>
      </c>
      <c r="D1942" s="22" t="s">
        <v>4728</v>
      </c>
      <c r="E1942" s="22" t="s">
        <v>513</v>
      </c>
      <c r="F1942" s="22" t="s">
        <v>691</v>
      </c>
      <c r="G1942" s="23">
        <v>555556</v>
      </c>
      <c r="H1942" s="23">
        <v>0</v>
      </c>
      <c r="I1942" s="23">
        <v>3666669</v>
      </c>
      <c r="J1942" s="23">
        <v>0</v>
      </c>
      <c r="K1942" s="22" t="s">
        <v>900</v>
      </c>
      <c r="L1942" s="22" t="s">
        <v>901</v>
      </c>
      <c r="M1942" s="22" t="s">
        <v>692</v>
      </c>
      <c r="N1942" s="22" t="s">
        <v>974</v>
      </c>
      <c r="O1942" s="22" t="s">
        <v>975</v>
      </c>
      <c r="P1942" s="22" t="s">
        <v>891</v>
      </c>
      <c r="Q1942" s="22"/>
      <c r="S1942" s="22" t="s">
        <v>3125</v>
      </c>
      <c r="T1942" s="8">
        <f t="shared" si="44"/>
        <v>9</v>
      </c>
      <c r="U1942" t="str">
        <f t="shared" si="45"/>
        <v>641</v>
      </c>
      <c r="W1942" t="s">
        <v>369</v>
      </c>
    </row>
    <row r="1943" spans="1:23" hidden="1" x14ac:dyDescent="0.25">
      <c r="A1943" s="21">
        <v>45539</v>
      </c>
      <c r="B1943" s="21">
        <v>45539</v>
      </c>
      <c r="C1943" s="22" t="s">
        <v>4724</v>
      </c>
      <c r="D1943" s="22" t="s">
        <v>4728</v>
      </c>
      <c r="E1943" s="22" t="s">
        <v>513</v>
      </c>
      <c r="F1943" s="22" t="s">
        <v>691</v>
      </c>
      <c r="G1943" s="23">
        <v>555556</v>
      </c>
      <c r="H1943" s="23">
        <v>0</v>
      </c>
      <c r="I1943" s="23">
        <v>4222225</v>
      </c>
      <c r="J1943" s="23">
        <v>0</v>
      </c>
      <c r="K1943" s="22" t="s">
        <v>900</v>
      </c>
      <c r="L1943" s="22" t="s">
        <v>901</v>
      </c>
      <c r="M1943" s="22" t="s">
        <v>692</v>
      </c>
      <c r="N1943" s="22" t="s">
        <v>974</v>
      </c>
      <c r="O1943" s="22" t="s">
        <v>975</v>
      </c>
      <c r="P1943" s="22" t="s">
        <v>891</v>
      </c>
      <c r="Q1943" s="22"/>
      <c r="S1943" s="22" t="s">
        <v>3125</v>
      </c>
      <c r="T1943" s="8">
        <f t="shared" si="44"/>
        <v>9</v>
      </c>
      <c r="U1943" t="str">
        <f t="shared" si="45"/>
        <v>641</v>
      </c>
      <c r="W1943" t="s">
        <v>369</v>
      </c>
    </row>
    <row r="1944" spans="1:23" hidden="1" x14ac:dyDescent="0.25">
      <c r="A1944" s="21">
        <v>45539</v>
      </c>
      <c r="B1944" s="21">
        <v>45539</v>
      </c>
      <c r="C1944" s="22" t="s">
        <v>4724</v>
      </c>
      <c r="D1944" s="22" t="s">
        <v>4728</v>
      </c>
      <c r="E1944" s="22" t="s">
        <v>513</v>
      </c>
      <c r="F1944" s="22" t="s">
        <v>691</v>
      </c>
      <c r="G1944" s="23">
        <v>555556</v>
      </c>
      <c r="H1944" s="23">
        <v>0</v>
      </c>
      <c r="I1944" s="23">
        <v>4777781</v>
      </c>
      <c r="J1944" s="23">
        <v>0</v>
      </c>
      <c r="K1944" s="22" t="s">
        <v>900</v>
      </c>
      <c r="L1944" s="22" t="s">
        <v>901</v>
      </c>
      <c r="M1944" s="22" t="s">
        <v>692</v>
      </c>
      <c r="N1944" s="22" t="s">
        <v>974</v>
      </c>
      <c r="O1944" s="22" t="s">
        <v>975</v>
      </c>
      <c r="P1944" s="22" t="s">
        <v>891</v>
      </c>
      <c r="Q1944" s="22"/>
      <c r="S1944" s="22" t="s">
        <v>3125</v>
      </c>
      <c r="T1944" s="8">
        <f t="shared" si="44"/>
        <v>9</v>
      </c>
      <c r="U1944" t="str">
        <f t="shared" si="45"/>
        <v>641</v>
      </c>
      <c r="W1944" t="s">
        <v>369</v>
      </c>
    </row>
    <row r="1945" spans="1:23" hidden="1" x14ac:dyDescent="0.25">
      <c r="A1945" s="21">
        <v>45539</v>
      </c>
      <c r="B1945" s="21">
        <v>45539</v>
      </c>
      <c r="C1945" s="22" t="s">
        <v>4729</v>
      </c>
      <c r="D1945" s="22" t="s">
        <v>4730</v>
      </c>
      <c r="E1945" s="22" t="s">
        <v>513</v>
      </c>
      <c r="F1945" s="22" t="s">
        <v>691</v>
      </c>
      <c r="G1945" s="23">
        <v>555556</v>
      </c>
      <c r="H1945" s="23">
        <v>0</v>
      </c>
      <c r="I1945" s="23">
        <v>5333337</v>
      </c>
      <c r="J1945" s="23">
        <v>0</v>
      </c>
      <c r="K1945" s="22" t="s">
        <v>1094</v>
      </c>
      <c r="L1945" s="22" t="s">
        <v>1095</v>
      </c>
      <c r="M1945" s="22"/>
      <c r="N1945" s="22" t="s">
        <v>974</v>
      </c>
      <c r="O1945" s="22" t="s">
        <v>975</v>
      </c>
      <c r="P1945" s="22" t="s">
        <v>891</v>
      </c>
      <c r="Q1945" s="22"/>
      <c r="S1945" s="22" t="s">
        <v>3125</v>
      </c>
      <c r="T1945" s="8">
        <f t="shared" si="44"/>
        <v>9</v>
      </c>
      <c r="U1945" t="str">
        <f t="shared" si="45"/>
        <v>641</v>
      </c>
      <c r="W1945" t="s">
        <v>369</v>
      </c>
    </row>
    <row r="1946" spans="1:23" hidden="1" x14ac:dyDescent="0.25">
      <c r="A1946" s="21">
        <v>45539</v>
      </c>
      <c r="B1946" s="21">
        <v>45539</v>
      </c>
      <c r="C1946" s="22" t="s">
        <v>4729</v>
      </c>
      <c r="D1946" s="22" t="s">
        <v>4730</v>
      </c>
      <c r="E1946" s="22" t="s">
        <v>513</v>
      </c>
      <c r="F1946" s="22" t="s">
        <v>691</v>
      </c>
      <c r="G1946" s="23">
        <v>333333</v>
      </c>
      <c r="H1946" s="23">
        <v>0</v>
      </c>
      <c r="I1946" s="23">
        <v>5666670</v>
      </c>
      <c r="J1946" s="23">
        <v>0</v>
      </c>
      <c r="K1946" s="22" t="s">
        <v>1094</v>
      </c>
      <c r="L1946" s="22" t="s">
        <v>1095</v>
      </c>
      <c r="M1946" s="22" t="s">
        <v>692</v>
      </c>
      <c r="N1946" s="22" t="s">
        <v>974</v>
      </c>
      <c r="O1946" s="22" t="s">
        <v>975</v>
      </c>
      <c r="P1946" s="22" t="s">
        <v>891</v>
      </c>
      <c r="Q1946" s="22"/>
      <c r="S1946" s="22" t="s">
        <v>3125</v>
      </c>
      <c r="T1946" s="8">
        <f t="shared" si="44"/>
        <v>9</v>
      </c>
      <c r="U1946" t="str">
        <f t="shared" si="45"/>
        <v>641</v>
      </c>
      <c r="W1946" t="s">
        <v>369</v>
      </c>
    </row>
    <row r="1947" spans="1:23" hidden="1" x14ac:dyDescent="0.25">
      <c r="A1947" s="21">
        <v>45539</v>
      </c>
      <c r="B1947" s="21">
        <v>45539</v>
      </c>
      <c r="C1947" s="22" t="s">
        <v>4729</v>
      </c>
      <c r="D1947" s="22" t="s">
        <v>4731</v>
      </c>
      <c r="E1947" s="22" t="s">
        <v>513</v>
      </c>
      <c r="F1947" s="22" t="s">
        <v>691</v>
      </c>
      <c r="G1947" s="23">
        <v>555556</v>
      </c>
      <c r="H1947" s="23">
        <v>0</v>
      </c>
      <c r="I1947" s="23">
        <v>6222226</v>
      </c>
      <c r="J1947" s="23">
        <v>0</v>
      </c>
      <c r="K1947" s="22" t="s">
        <v>1025</v>
      </c>
      <c r="L1947" s="22" t="s">
        <v>1026</v>
      </c>
      <c r="M1947" s="22" t="s">
        <v>692</v>
      </c>
      <c r="N1947" s="22" t="s">
        <v>974</v>
      </c>
      <c r="O1947" s="22" t="s">
        <v>975</v>
      </c>
      <c r="P1947" s="22" t="s">
        <v>1018</v>
      </c>
      <c r="Q1947" s="22"/>
      <c r="S1947" s="22" t="s">
        <v>3125</v>
      </c>
      <c r="T1947" s="8">
        <f t="shared" si="44"/>
        <v>9</v>
      </c>
      <c r="U1947" t="str">
        <f t="shared" si="45"/>
        <v>641</v>
      </c>
      <c r="W1947" t="s">
        <v>369</v>
      </c>
    </row>
    <row r="1948" spans="1:23" hidden="1" x14ac:dyDescent="0.25">
      <c r="A1948" s="21">
        <v>45539</v>
      </c>
      <c r="B1948" s="21">
        <v>45539</v>
      </c>
      <c r="C1948" s="22" t="s">
        <v>4729</v>
      </c>
      <c r="D1948" s="22" t="s">
        <v>4731</v>
      </c>
      <c r="E1948" s="22" t="s">
        <v>513</v>
      </c>
      <c r="F1948" s="22" t="s">
        <v>691</v>
      </c>
      <c r="G1948" s="23">
        <v>555556</v>
      </c>
      <c r="H1948" s="23">
        <v>0</v>
      </c>
      <c r="I1948" s="23">
        <v>6777782</v>
      </c>
      <c r="J1948" s="23">
        <v>0</v>
      </c>
      <c r="K1948" s="22" t="s">
        <v>1025</v>
      </c>
      <c r="L1948" s="22" t="s">
        <v>1026</v>
      </c>
      <c r="M1948" s="22" t="s">
        <v>692</v>
      </c>
      <c r="N1948" s="22" t="s">
        <v>974</v>
      </c>
      <c r="O1948" s="22" t="s">
        <v>975</v>
      </c>
      <c r="P1948" s="22" t="s">
        <v>1018</v>
      </c>
      <c r="Q1948" s="22"/>
      <c r="S1948" s="22" t="s">
        <v>3125</v>
      </c>
      <c r="T1948" s="8">
        <f t="shared" si="44"/>
        <v>9</v>
      </c>
      <c r="U1948" t="str">
        <f t="shared" si="45"/>
        <v>641</v>
      </c>
      <c r="W1948" t="s">
        <v>369</v>
      </c>
    </row>
    <row r="1949" spans="1:23" hidden="1" x14ac:dyDescent="0.25">
      <c r="A1949" s="21">
        <v>45539</v>
      </c>
      <c r="B1949" s="21">
        <v>45539</v>
      </c>
      <c r="C1949" s="22" t="s">
        <v>4729</v>
      </c>
      <c r="D1949" s="22" t="s">
        <v>4731</v>
      </c>
      <c r="E1949" s="22" t="s">
        <v>513</v>
      </c>
      <c r="F1949" s="22" t="s">
        <v>691</v>
      </c>
      <c r="G1949" s="23">
        <v>333333</v>
      </c>
      <c r="H1949" s="23">
        <v>0</v>
      </c>
      <c r="I1949" s="23">
        <v>7111115</v>
      </c>
      <c r="J1949" s="23">
        <v>0</v>
      </c>
      <c r="K1949" s="22" t="s">
        <v>1025</v>
      </c>
      <c r="L1949" s="22" t="s">
        <v>1026</v>
      </c>
      <c r="M1949" s="22" t="s">
        <v>692</v>
      </c>
      <c r="N1949" s="22" t="s">
        <v>974</v>
      </c>
      <c r="O1949" s="22" t="s">
        <v>975</v>
      </c>
      <c r="P1949" s="22" t="s">
        <v>1018</v>
      </c>
      <c r="Q1949" s="22"/>
      <c r="S1949" s="22" t="s">
        <v>3125</v>
      </c>
      <c r="T1949" s="8">
        <f t="shared" si="44"/>
        <v>9</v>
      </c>
      <c r="U1949" t="str">
        <f t="shared" si="45"/>
        <v>641</v>
      </c>
      <c r="W1949" t="s">
        <v>369</v>
      </c>
    </row>
    <row r="1950" spans="1:23" hidden="1" x14ac:dyDescent="0.25">
      <c r="A1950" s="21">
        <v>45539</v>
      </c>
      <c r="B1950" s="21">
        <v>45539</v>
      </c>
      <c r="C1950" s="22" t="s">
        <v>4729</v>
      </c>
      <c r="D1950" s="22" t="s">
        <v>4731</v>
      </c>
      <c r="E1950" s="22" t="s">
        <v>513</v>
      </c>
      <c r="F1950" s="22" t="s">
        <v>691</v>
      </c>
      <c r="G1950" s="23">
        <v>555556</v>
      </c>
      <c r="H1950" s="23">
        <v>0</v>
      </c>
      <c r="I1950" s="23">
        <v>7666671</v>
      </c>
      <c r="J1950" s="23">
        <v>0</v>
      </c>
      <c r="K1950" s="22" t="s">
        <v>1025</v>
      </c>
      <c r="L1950" s="22" t="s">
        <v>1026</v>
      </c>
      <c r="M1950" s="22" t="s">
        <v>692</v>
      </c>
      <c r="N1950" s="22" t="s">
        <v>974</v>
      </c>
      <c r="O1950" s="22" t="s">
        <v>975</v>
      </c>
      <c r="P1950" s="22" t="s">
        <v>1018</v>
      </c>
      <c r="Q1950" s="22"/>
      <c r="S1950" s="22" t="s">
        <v>3125</v>
      </c>
      <c r="T1950" s="8">
        <f t="shared" si="44"/>
        <v>9</v>
      </c>
      <c r="U1950" t="str">
        <f t="shared" si="45"/>
        <v>641</v>
      </c>
      <c r="W1950" t="s">
        <v>369</v>
      </c>
    </row>
    <row r="1951" spans="1:23" hidden="1" x14ac:dyDescent="0.25">
      <c r="A1951" s="21">
        <v>45539</v>
      </c>
      <c r="B1951" s="21">
        <v>45539</v>
      </c>
      <c r="C1951" s="22" t="s">
        <v>4732</v>
      </c>
      <c r="D1951" s="22" t="s">
        <v>4725</v>
      </c>
      <c r="E1951" s="22" t="s">
        <v>513</v>
      </c>
      <c r="F1951" s="22" t="s">
        <v>691</v>
      </c>
      <c r="G1951" s="23">
        <v>555556</v>
      </c>
      <c r="H1951" s="23">
        <v>0</v>
      </c>
      <c r="I1951" s="23">
        <v>8222227</v>
      </c>
      <c r="J1951" s="23">
        <v>0</v>
      </c>
      <c r="K1951" s="22" t="s">
        <v>888</v>
      </c>
      <c r="L1951" s="22" t="s">
        <v>889</v>
      </c>
      <c r="M1951" s="22" t="s">
        <v>692</v>
      </c>
      <c r="N1951" s="22" t="s">
        <v>974</v>
      </c>
      <c r="O1951" s="22" t="s">
        <v>975</v>
      </c>
      <c r="P1951" s="22" t="s">
        <v>891</v>
      </c>
      <c r="Q1951" s="22"/>
      <c r="S1951" s="22" t="s">
        <v>3125</v>
      </c>
      <c r="T1951" s="8">
        <f t="shared" si="44"/>
        <v>9</v>
      </c>
      <c r="U1951" t="str">
        <f t="shared" si="45"/>
        <v>641</v>
      </c>
      <c r="W1951" t="s">
        <v>369</v>
      </c>
    </row>
    <row r="1952" spans="1:23" hidden="1" x14ac:dyDescent="0.25">
      <c r="A1952" s="21">
        <v>45539</v>
      </c>
      <c r="B1952" s="21">
        <v>45539</v>
      </c>
      <c r="C1952" s="22" t="s">
        <v>4732</v>
      </c>
      <c r="D1952" s="22" t="s">
        <v>4733</v>
      </c>
      <c r="E1952" s="22" t="s">
        <v>513</v>
      </c>
      <c r="F1952" s="22" t="s">
        <v>691</v>
      </c>
      <c r="G1952" s="23">
        <v>555556</v>
      </c>
      <c r="H1952" s="23">
        <v>0</v>
      </c>
      <c r="I1952" s="23">
        <v>8777783</v>
      </c>
      <c r="J1952" s="23">
        <v>0</v>
      </c>
      <c r="K1952" s="22" t="s">
        <v>1051</v>
      </c>
      <c r="L1952" s="22" t="s">
        <v>1052</v>
      </c>
      <c r="M1952" s="22" t="s">
        <v>692</v>
      </c>
      <c r="N1952" s="22" t="s">
        <v>974</v>
      </c>
      <c r="O1952" s="22" t="s">
        <v>975</v>
      </c>
      <c r="P1952" s="22" t="s">
        <v>891</v>
      </c>
      <c r="Q1952" s="22"/>
      <c r="S1952" s="22" t="s">
        <v>3125</v>
      </c>
      <c r="T1952" s="8">
        <f t="shared" si="44"/>
        <v>9</v>
      </c>
      <c r="U1952" t="str">
        <f t="shared" si="45"/>
        <v>641</v>
      </c>
      <c r="W1952" t="s">
        <v>369</v>
      </c>
    </row>
    <row r="1953" spans="1:23" hidden="1" x14ac:dyDescent="0.25">
      <c r="A1953" s="21">
        <v>45539</v>
      </c>
      <c r="B1953" s="21">
        <v>45539</v>
      </c>
      <c r="C1953" s="22" t="s">
        <v>4732</v>
      </c>
      <c r="D1953" s="22" t="s">
        <v>4733</v>
      </c>
      <c r="E1953" s="22" t="s">
        <v>513</v>
      </c>
      <c r="F1953" s="22" t="s">
        <v>691</v>
      </c>
      <c r="G1953" s="23">
        <v>555556</v>
      </c>
      <c r="H1953" s="23">
        <v>0</v>
      </c>
      <c r="I1953" s="23">
        <v>9333339</v>
      </c>
      <c r="J1953" s="23">
        <v>0</v>
      </c>
      <c r="K1953" s="22" t="s">
        <v>1051</v>
      </c>
      <c r="L1953" s="22" t="s">
        <v>1052</v>
      </c>
      <c r="M1953" s="22" t="s">
        <v>692</v>
      </c>
      <c r="N1953" s="22" t="s">
        <v>974</v>
      </c>
      <c r="O1953" s="22" t="s">
        <v>975</v>
      </c>
      <c r="P1953" s="22" t="s">
        <v>891</v>
      </c>
      <c r="Q1953" s="22"/>
      <c r="S1953" s="22" t="s">
        <v>3125</v>
      </c>
      <c r="T1953" s="8">
        <f t="shared" si="44"/>
        <v>9</v>
      </c>
      <c r="U1953" t="str">
        <f t="shared" si="45"/>
        <v>641</v>
      </c>
      <c r="W1953" t="s">
        <v>369</v>
      </c>
    </row>
    <row r="1954" spans="1:23" hidden="1" x14ac:dyDescent="0.25">
      <c r="A1954" s="21">
        <v>45539</v>
      </c>
      <c r="B1954" s="21">
        <v>45539</v>
      </c>
      <c r="C1954" s="22" t="s">
        <v>4734</v>
      </c>
      <c r="D1954" s="22" t="s">
        <v>520</v>
      </c>
      <c r="E1954" s="22" t="s">
        <v>513</v>
      </c>
      <c r="F1954" s="22" t="s">
        <v>521</v>
      </c>
      <c r="G1954" s="23">
        <v>3006702</v>
      </c>
      <c r="H1954" s="23">
        <v>0</v>
      </c>
      <c r="I1954" s="23">
        <v>12340041</v>
      </c>
      <c r="J1954" s="23">
        <v>0</v>
      </c>
      <c r="K1954" s="22" t="s">
        <v>522</v>
      </c>
      <c r="L1954" s="22" t="s">
        <v>523</v>
      </c>
      <c r="M1954" s="22" t="s">
        <v>524</v>
      </c>
      <c r="N1954" s="22"/>
      <c r="O1954" s="22"/>
      <c r="P1954" s="22" t="s">
        <v>989</v>
      </c>
      <c r="Q1954" s="22"/>
      <c r="S1954" s="22" t="s">
        <v>3123</v>
      </c>
      <c r="T1954" s="8">
        <f t="shared" si="44"/>
        <v>9</v>
      </c>
      <c r="U1954" t="str">
        <f t="shared" si="45"/>
        <v>641</v>
      </c>
      <c r="W1954" t="s">
        <v>369</v>
      </c>
    </row>
    <row r="1955" spans="1:23" hidden="1" x14ac:dyDescent="0.25">
      <c r="A1955" s="21">
        <v>45539</v>
      </c>
      <c r="B1955" s="21">
        <v>45539</v>
      </c>
      <c r="C1955" s="22" t="s">
        <v>4735</v>
      </c>
      <c r="D1955" s="22" t="s">
        <v>526</v>
      </c>
      <c r="E1955" s="22" t="s">
        <v>513</v>
      </c>
      <c r="F1955" s="22" t="s">
        <v>521</v>
      </c>
      <c r="G1955" s="23">
        <v>19912</v>
      </c>
      <c r="H1955" s="23">
        <v>0</v>
      </c>
      <c r="I1955" s="23">
        <v>12359953</v>
      </c>
      <c r="J1955" s="23">
        <v>0</v>
      </c>
      <c r="K1955" s="22" t="s">
        <v>527</v>
      </c>
      <c r="L1955" s="22" t="s">
        <v>528</v>
      </c>
      <c r="M1955" s="22" t="s">
        <v>524</v>
      </c>
      <c r="N1955" s="22"/>
      <c r="O1955" s="22"/>
      <c r="P1955" s="22" t="s">
        <v>529</v>
      </c>
      <c r="Q1955" s="22"/>
      <c r="S1955" s="22" t="s">
        <v>3123</v>
      </c>
      <c r="T1955" s="8">
        <f t="shared" si="44"/>
        <v>9</v>
      </c>
      <c r="U1955" t="str">
        <f t="shared" si="45"/>
        <v>641</v>
      </c>
      <c r="W1955" t="s">
        <v>369</v>
      </c>
    </row>
    <row r="1956" spans="1:23" hidden="1" x14ac:dyDescent="0.25">
      <c r="A1956" s="21">
        <v>45548</v>
      </c>
      <c r="B1956" s="21">
        <v>45548</v>
      </c>
      <c r="C1956" s="22" t="s">
        <v>4736</v>
      </c>
      <c r="D1956" s="22" t="s">
        <v>4737</v>
      </c>
      <c r="E1956" s="22" t="s">
        <v>513</v>
      </c>
      <c r="F1956" s="22" t="s">
        <v>549</v>
      </c>
      <c r="G1956" s="23">
        <v>200045</v>
      </c>
      <c r="H1956" s="23">
        <v>0</v>
      </c>
      <c r="I1956" s="23">
        <v>12559998</v>
      </c>
      <c r="J1956" s="23">
        <v>0</v>
      </c>
      <c r="K1956" s="22" t="s">
        <v>580</v>
      </c>
      <c r="L1956" s="22" t="s">
        <v>581</v>
      </c>
      <c r="M1956" s="22" t="s">
        <v>582</v>
      </c>
      <c r="N1956" s="22"/>
      <c r="O1956" s="22"/>
      <c r="P1956" s="22" t="s">
        <v>529</v>
      </c>
      <c r="Q1956" s="22"/>
      <c r="S1956" s="22" t="s">
        <v>3126</v>
      </c>
      <c r="T1956" s="8">
        <f t="shared" si="44"/>
        <v>9</v>
      </c>
      <c r="U1956" t="str">
        <f t="shared" si="45"/>
        <v>641</v>
      </c>
      <c r="W1956" t="s">
        <v>369</v>
      </c>
    </row>
    <row r="1957" spans="1:23" hidden="1" x14ac:dyDescent="0.25">
      <c r="A1957" s="21">
        <v>45550</v>
      </c>
      <c r="B1957" s="21">
        <v>45550</v>
      </c>
      <c r="C1957" s="22" t="s">
        <v>4738</v>
      </c>
      <c r="D1957" s="22" t="s">
        <v>4739</v>
      </c>
      <c r="E1957" s="22" t="s">
        <v>513</v>
      </c>
      <c r="F1957" s="22" t="s">
        <v>603</v>
      </c>
      <c r="G1957" s="23">
        <v>3000000</v>
      </c>
      <c r="H1957" s="23">
        <v>0</v>
      </c>
      <c r="I1957" s="23">
        <v>15559998</v>
      </c>
      <c r="J1957" s="23">
        <v>0</v>
      </c>
      <c r="K1957" s="22" t="s">
        <v>736</v>
      </c>
      <c r="L1957" s="22" t="s">
        <v>737</v>
      </c>
      <c r="M1957" s="22" t="s">
        <v>557</v>
      </c>
      <c r="N1957" s="22"/>
      <c r="O1957" s="22"/>
      <c r="P1957" s="22" t="s">
        <v>734</v>
      </c>
      <c r="Q1957" s="22"/>
      <c r="S1957" s="22" t="s">
        <v>3118</v>
      </c>
      <c r="T1957" s="8">
        <f t="shared" si="44"/>
        <v>9</v>
      </c>
      <c r="U1957" t="str">
        <f t="shared" si="45"/>
        <v>641</v>
      </c>
      <c r="W1957" t="s">
        <v>369</v>
      </c>
    </row>
    <row r="1958" spans="1:23" hidden="1" x14ac:dyDescent="0.25">
      <c r="A1958" s="21">
        <v>45552</v>
      </c>
      <c r="B1958" s="21">
        <v>45552</v>
      </c>
      <c r="C1958" s="22" t="s">
        <v>4740</v>
      </c>
      <c r="D1958" s="22" t="s">
        <v>4741</v>
      </c>
      <c r="E1958" s="22" t="s">
        <v>513</v>
      </c>
      <c r="F1958" s="22" t="s">
        <v>635</v>
      </c>
      <c r="G1958" s="23">
        <v>2500000</v>
      </c>
      <c r="H1958" s="23">
        <v>0</v>
      </c>
      <c r="I1958" s="23">
        <v>18059998</v>
      </c>
      <c r="J1958" s="23">
        <v>0</v>
      </c>
      <c r="K1958" s="22"/>
      <c r="L1958" s="22"/>
      <c r="M1958" s="22" t="s">
        <v>4742</v>
      </c>
      <c r="N1958" s="22"/>
      <c r="O1958" s="22"/>
      <c r="P1958" s="22" t="s">
        <v>558</v>
      </c>
      <c r="Q1958" s="22"/>
      <c r="S1958" s="22" t="s">
        <v>5002</v>
      </c>
      <c r="T1958" s="8">
        <f t="shared" si="44"/>
        <v>9</v>
      </c>
      <c r="U1958" t="str">
        <f t="shared" si="45"/>
        <v>641</v>
      </c>
      <c r="W1958" t="s">
        <v>369</v>
      </c>
    </row>
    <row r="1959" spans="1:23" hidden="1" x14ac:dyDescent="0.25">
      <c r="A1959" s="21">
        <v>45552</v>
      </c>
      <c r="B1959" s="21">
        <v>45552</v>
      </c>
      <c r="C1959" s="22" t="s">
        <v>4740</v>
      </c>
      <c r="D1959" s="22" t="s">
        <v>4743</v>
      </c>
      <c r="E1959" s="22" t="s">
        <v>513</v>
      </c>
      <c r="F1959" s="22" t="s">
        <v>635</v>
      </c>
      <c r="G1959" s="23">
        <v>5000000</v>
      </c>
      <c r="H1959" s="23">
        <v>0</v>
      </c>
      <c r="I1959" s="23">
        <v>23059998</v>
      </c>
      <c r="J1959" s="23">
        <v>0</v>
      </c>
      <c r="K1959" s="22"/>
      <c r="L1959" s="22"/>
      <c r="M1959" s="22" t="s">
        <v>4742</v>
      </c>
      <c r="N1959" s="22"/>
      <c r="O1959" s="22"/>
      <c r="P1959" s="22" t="s">
        <v>734</v>
      </c>
      <c r="Q1959" s="22"/>
      <c r="S1959" s="22" t="s">
        <v>5002</v>
      </c>
      <c r="T1959" s="8">
        <f t="shared" si="44"/>
        <v>9</v>
      </c>
      <c r="U1959" t="str">
        <f t="shared" si="45"/>
        <v>641</v>
      </c>
      <c r="W1959" t="s">
        <v>369</v>
      </c>
    </row>
    <row r="1960" spans="1:23" hidden="1" x14ac:dyDescent="0.25">
      <c r="A1960" s="21">
        <v>45552</v>
      </c>
      <c r="B1960" s="21">
        <v>45552</v>
      </c>
      <c r="C1960" s="22" t="s">
        <v>4744</v>
      </c>
      <c r="D1960" s="22" t="s">
        <v>4745</v>
      </c>
      <c r="E1960" s="22" t="s">
        <v>513</v>
      </c>
      <c r="F1960" s="22" t="s">
        <v>691</v>
      </c>
      <c r="G1960" s="23">
        <v>555556</v>
      </c>
      <c r="H1960" s="23">
        <v>0</v>
      </c>
      <c r="I1960" s="23">
        <v>23615554</v>
      </c>
      <c r="J1960" s="23">
        <v>0</v>
      </c>
      <c r="K1960" s="22" t="s">
        <v>4746</v>
      </c>
      <c r="L1960" s="22" t="s">
        <v>4747</v>
      </c>
      <c r="M1960" s="22" t="s">
        <v>692</v>
      </c>
      <c r="N1960" s="22" t="s">
        <v>974</v>
      </c>
      <c r="O1960" s="22" t="s">
        <v>975</v>
      </c>
      <c r="P1960" s="22" t="s">
        <v>891</v>
      </c>
      <c r="Q1960" s="22"/>
      <c r="S1960" s="22" t="s">
        <v>3125</v>
      </c>
      <c r="T1960" s="8">
        <f t="shared" si="44"/>
        <v>9</v>
      </c>
      <c r="U1960" t="str">
        <f t="shared" si="45"/>
        <v>641</v>
      </c>
      <c r="W1960" t="s">
        <v>369</v>
      </c>
    </row>
    <row r="1961" spans="1:23" hidden="1" x14ac:dyDescent="0.25">
      <c r="A1961" s="21">
        <v>45552</v>
      </c>
      <c r="B1961" s="21">
        <v>45552</v>
      </c>
      <c r="C1961" s="22" t="s">
        <v>4744</v>
      </c>
      <c r="D1961" s="22" t="s">
        <v>4745</v>
      </c>
      <c r="E1961" s="22" t="s">
        <v>513</v>
      </c>
      <c r="F1961" s="22" t="s">
        <v>691</v>
      </c>
      <c r="G1961" s="23">
        <v>555556</v>
      </c>
      <c r="H1961" s="23">
        <v>0</v>
      </c>
      <c r="I1961" s="23">
        <v>24171110</v>
      </c>
      <c r="J1961" s="23">
        <v>0</v>
      </c>
      <c r="K1961" s="22" t="s">
        <v>4746</v>
      </c>
      <c r="L1961" s="22" t="s">
        <v>4747</v>
      </c>
      <c r="M1961" s="22" t="s">
        <v>692</v>
      </c>
      <c r="N1961" s="22" t="s">
        <v>974</v>
      </c>
      <c r="O1961" s="22" t="s">
        <v>975</v>
      </c>
      <c r="P1961" s="22" t="s">
        <v>891</v>
      </c>
      <c r="Q1961" s="22"/>
      <c r="S1961" s="22" t="s">
        <v>3125</v>
      </c>
      <c r="T1961" s="8">
        <f t="shared" si="44"/>
        <v>9</v>
      </c>
      <c r="U1961" t="str">
        <f t="shared" si="45"/>
        <v>641</v>
      </c>
      <c r="W1961" t="s">
        <v>369</v>
      </c>
    </row>
    <row r="1962" spans="1:23" hidden="1" x14ac:dyDescent="0.25">
      <c r="A1962" s="21">
        <v>45552</v>
      </c>
      <c r="B1962" s="21">
        <v>45552</v>
      </c>
      <c r="C1962" s="22" t="s">
        <v>4748</v>
      </c>
      <c r="D1962" s="22" t="s">
        <v>4749</v>
      </c>
      <c r="E1962" s="22" t="s">
        <v>513</v>
      </c>
      <c r="F1962" s="22" t="s">
        <v>691</v>
      </c>
      <c r="G1962" s="23">
        <v>555556</v>
      </c>
      <c r="H1962" s="23">
        <v>0</v>
      </c>
      <c r="I1962" s="23">
        <v>24726666</v>
      </c>
      <c r="J1962" s="23">
        <v>0</v>
      </c>
      <c r="K1962" s="22" t="s">
        <v>1079</v>
      </c>
      <c r="L1962" s="22" t="s">
        <v>1080</v>
      </c>
      <c r="M1962" s="22" t="s">
        <v>692</v>
      </c>
      <c r="N1962" s="22" t="s">
        <v>974</v>
      </c>
      <c r="O1962" s="22" t="s">
        <v>975</v>
      </c>
      <c r="P1962" s="22" t="s">
        <v>695</v>
      </c>
      <c r="Q1962" s="22"/>
      <c r="S1962" s="22" t="s">
        <v>3125</v>
      </c>
      <c r="T1962" s="8">
        <f t="shared" si="44"/>
        <v>9</v>
      </c>
      <c r="U1962" t="str">
        <f t="shared" si="45"/>
        <v>641</v>
      </c>
      <c r="W1962" t="s">
        <v>369</v>
      </c>
    </row>
    <row r="1963" spans="1:23" hidden="1" x14ac:dyDescent="0.25">
      <c r="A1963" s="21">
        <v>45552</v>
      </c>
      <c r="B1963" s="21">
        <v>45552</v>
      </c>
      <c r="C1963" s="22" t="s">
        <v>4748</v>
      </c>
      <c r="D1963" s="22" t="s">
        <v>4749</v>
      </c>
      <c r="E1963" s="22" t="s">
        <v>513</v>
      </c>
      <c r="F1963" s="22" t="s">
        <v>691</v>
      </c>
      <c r="G1963" s="23">
        <v>555556</v>
      </c>
      <c r="H1963" s="23">
        <v>0</v>
      </c>
      <c r="I1963" s="23">
        <v>25282222</v>
      </c>
      <c r="J1963" s="23">
        <v>0</v>
      </c>
      <c r="K1963" s="22" t="s">
        <v>1079</v>
      </c>
      <c r="L1963" s="22" t="s">
        <v>1080</v>
      </c>
      <c r="M1963" s="22" t="s">
        <v>692</v>
      </c>
      <c r="N1963" s="22" t="s">
        <v>974</v>
      </c>
      <c r="O1963" s="22" t="s">
        <v>975</v>
      </c>
      <c r="P1963" s="22" t="s">
        <v>695</v>
      </c>
      <c r="Q1963" s="22"/>
      <c r="S1963" s="22" t="s">
        <v>3125</v>
      </c>
      <c r="T1963" s="8">
        <f t="shared" si="44"/>
        <v>9</v>
      </c>
      <c r="U1963" t="str">
        <f t="shared" si="45"/>
        <v>641</v>
      </c>
      <c r="W1963" t="s">
        <v>369</v>
      </c>
    </row>
    <row r="1964" spans="1:23" hidden="1" x14ac:dyDescent="0.25">
      <c r="A1964" s="21">
        <v>45552</v>
      </c>
      <c r="B1964" s="21">
        <v>45552</v>
      </c>
      <c r="C1964" s="22" t="s">
        <v>4750</v>
      </c>
      <c r="D1964" s="22" t="s">
        <v>4726</v>
      </c>
      <c r="E1964" s="22" t="s">
        <v>513</v>
      </c>
      <c r="F1964" s="22" t="s">
        <v>691</v>
      </c>
      <c r="G1964" s="23">
        <v>555556</v>
      </c>
      <c r="H1964" s="23">
        <v>0</v>
      </c>
      <c r="I1964" s="23">
        <v>25837778</v>
      </c>
      <c r="J1964" s="23">
        <v>0</v>
      </c>
      <c r="K1964" s="22" t="s">
        <v>978</v>
      </c>
      <c r="L1964" s="22" t="s">
        <v>979</v>
      </c>
      <c r="M1964" s="22" t="s">
        <v>692</v>
      </c>
      <c r="N1964" s="22" t="s">
        <v>974</v>
      </c>
      <c r="O1964" s="22" t="s">
        <v>975</v>
      </c>
      <c r="P1964" s="22" t="s">
        <v>891</v>
      </c>
      <c r="Q1964" s="22"/>
      <c r="S1964" s="22" t="s">
        <v>3125</v>
      </c>
      <c r="T1964" s="8">
        <f t="shared" si="44"/>
        <v>9</v>
      </c>
      <c r="U1964" t="str">
        <f t="shared" si="45"/>
        <v>641</v>
      </c>
      <c r="W1964" t="s">
        <v>369</v>
      </c>
    </row>
    <row r="1965" spans="1:23" hidden="1" x14ac:dyDescent="0.25">
      <c r="A1965" s="21">
        <v>45552</v>
      </c>
      <c r="B1965" s="21">
        <v>45552</v>
      </c>
      <c r="C1965" s="22" t="s">
        <v>4750</v>
      </c>
      <c r="D1965" s="22" t="s">
        <v>4751</v>
      </c>
      <c r="E1965" s="22" t="s">
        <v>513</v>
      </c>
      <c r="F1965" s="22" t="s">
        <v>691</v>
      </c>
      <c r="G1965" s="23">
        <v>555556</v>
      </c>
      <c r="H1965" s="23">
        <v>0</v>
      </c>
      <c r="I1965" s="23">
        <v>26393334</v>
      </c>
      <c r="J1965" s="23">
        <v>0</v>
      </c>
      <c r="K1965" s="22" t="s">
        <v>4752</v>
      </c>
      <c r="L1965" s="22" t="s">
        <v>4753</v>
      </c>
      <c r="M1965" s="22" t="s">
        <v>692</v>
      </c>
      <c r="N1965" s="22" t="s">
        <v>974</v>
      </c>
      <c r="O1965" s="22" t="s">
        <v>975</v>
      </c>
      <c r="P1965" s="22" t="s">
        <v>891</v>
      </c>
      <c r="Q1965" s="22"/>
      <c r="S1965" s="22" t="s">
        <v>3125</v>
      </c>
      <c r="T1965" s="8">
        <f t="shared" si="44"/>
        <v>9</v>
      </c>
      <c r="U1965" t="str">
        <f t="shared" si="45"/>
        <v>641</v>
      </c>
      <c r="W1965" t="s">
        <v>369</v>
      </c>
    </row>
    <row r="1966" spans="1:23" hidden="1" x14ac:dyDescent="0.25">
      <c r="A1966" s="21">
        <v>45552</v>
      </c>
      <c r="B1966" s="21">
        <v>45552</v>
      </c>
      <c r="C1966" s="22" t="s">
        <v>4750</v>
      </c>
      <c r="D1966" s="22" t="s">
        <v>4751</v>
      </c>
      <c r="E1966" s="22" t="s">
        <v>513</v>
      </c>
      <c r="F1966" s="22" t="s">
        <v>691</v>
      </c>
      <c r="G1966" s="23">
        <v>555556</v>
      </c>
      <c r="H1966" s="23">
        <v>0</v>
      </c>
      <c r="I1966" s="23">
        <v>26948890</v>
      </c>
      <c r="J1966" s="23">
        <v>0</v>
      </c>
      <c r="K1966" s="22" t="s">
        <v>4752</v>
      </c>
      <c r="L1966" s="22" t="s">
        <v>4753</v>
      </c>
      <c r="M1966" s="22" t="s">
        <v>692</v>
      </c>
      <c r="N1966" s="22" t="s">
        <v>974</v>
      </c>
      <c r="O1966" s="22" t="s">
        <v>975</v>
      </c>
      <c r="P1966" s="22" t="s">
        <v>891</v>
      </c>
      <c r="Q1966" s="22"/>
      <c r="S1966" s="22" t="s">
        <v>3125</v>
      </c>
      <c r="T1966" s="8">
        <f t="shared" si="44"/>
        <v>9</v>
      </c>
      <c r="U1966" t="str">
        <f t="shared" si="45"/>
        <v>641</v>
      </c>
      <c r="W1966" t="s">
        <v>369</v>
      </c>
    </row>
    <row r="1967" spans="1:23" hidden="1" x14ac:dyDescent="0.25">
      <c r="A1967" s="21">
        <v>45552</v>
      </c>
      <c r="B1967" s="21">
        <v>45552</v>
      </c>
      <c r="C1967" s="22" t="s">
        <v>4750</v>
      </c>
      <c r="D1967" s="22" t="s">
        <v>4751</v>
      </c>
      <c r="E1967" s="22" t="s">
        <v>513</v>
      </c>
      <c r="F1967" s="22" t="s">
        <v>691</v>
      </c>
      <c r="G1967" s="23">
        <v>555556</v>
      </c>
      <c r="H1967" s="23">
        <v>0</v>
      </c>
      <c r="I1967" s="23">
        <v>27504446</v>
      </c>
      <c r="J1967" s="23">
        <v>0</v>
      </c>
      <c r="K1967" s="22" t="s">
        <v>4752</v>
      </c>
      <c r="L1967" s="22" t="s">
        <v>4753</v>
      </c>
      <c r="M1967" s="22" t="s">
        <v>692</v>
      </c>
      <c r="N1967" s="22" t="s">
        <v>974</v>
      </c>
      <c r="O1967" s="22" t="s">
        <v>975</v>
      </c>
      <c r="P1967" s="22" t="s">
        <v>891</v>
      </c>
      <c r="Q1967" s="22"/>
      <c r="S1967" s="22" t="s">
        <v>3125</v>
      </c>
      <c r="T1967" s="8">
        <f t="shared" si="44"/>
        <v>9</v>
      </c>
      <c r="U1967" t="str">
        <f t="shared" si="45"/>
        <v>641</v>
      </c>
      <c r="W1967" t="s">
        <v>369</v>
      </c>
    </row>
    <row r="1968" spans="1:23" hidden="1" x14ac:dyDescent="0.25">
      <c r="A1968" s="21">
        <v>45552</v>
      </c>
      <c r="B1968" s="21">
        <v>45552</v>
      </c>
      <c r="C1968" s="22" t="s">
        <v>4750</v>
      </c>
      <c r="D1968" s="22" t="s">
        <v>4751</v>
      </c>
      <c r="E1968" s="22" t="s">
        <v>513</v>
      </c>
      <c r="F1968" s="22" t="s">
        <v>691</v>
      </c>
      <c r="G1968" s="23">
        <v>555556</v>
      </c>
      <c r="H1968" s="23">
        <v>0</v>
      </c>
      <c r="I1968" s="23">
        <v>28060002</v>
      </c>
      <c r="J1968" s="23">
        <v>0</v>
      </c>
      <c r="K1968" s="22" t="s">
        <v>4752</v>
      </c>
      <c r="L1968" s="22" t="s">
        <v>4753</v>
      </c>
      <c r="M1968" s="22" t="s">
        <v>692</v>
      </c>
      <c r="N1968" s="22" t="s">
        <v>974</v>
      </c>
      <c r="O1968" s="22" t="s">
        <v>975</v>
      </c>
      <c r="P1968" s="22" t="s">
        <v>891</v>
      </c>
      <c r="Q1968" s="22"/>
      <c r="S1968" s="22" t="s">
        <v>3125</v>
      </c>
      <c r="T1968" s="8">
        <f t="shared" si="44"/>
        <v>9</v>
      </c>
      <c r="U1968" t="str">
        <f t="shared" si="45"/>
        <v>641</v>
      </c>
      <c r="W1968" t="s">
        <v>369</v>
      </c>
    </row>
    <row r="1969" spans="1:23" hidden="1" x14ac:dyDescent="0.25">
      <c r="A1969" s="21">
        <v>45552</v>
      </c>
      <c r="B1969" s="21">
        <v>45552</v>
      </c>
      <c r="C1969" s="22" t="s">
        <v>4750</v>
      </c>
      <c r="D1969" s="22" t="s">
        <v>4751</v>
      </c>
      <c r="E1969" s="22" t="s">
        <v>513</v>
      </c>
      <c r="F1969" s="22" t="s">
        <v>691</v>
      </c>
      <c r="G1969" s="23">
        <v>333333</v>
      </c>
      <c r="H1969" s="23">
        <v>0</v>
      </c>
      <c r="I1969" s="23">
        <v>28393335</v>
      </c>
      <c r="J1969" s="23">
        <v>0</v>
      </c>
      <c r="K1969" s="22" t="s">
        <v>4752</v>
      </c>
      <c r="L1969" s="22" t="s">
        <v>4753</v>
      </c>
      <c r="M1969" s="22" t="s">
        <v>692</v>
      </c>
      <c r="N1969" s="22" t="s">
        <v>974</v>
      </c>
      <c r="O1969" s="22" t="s">
        <v>975</v>
      </c>
      <c r="P1969" s="22" t="s">
        <v>891</v>
      </c>
      <c r="Q1969" s="22"/>
      <c r="S1969" s="22" t="s">
        <v>3125</v>
      </c>
      <c r="T1969" s="8">
        <f t="shared" si="44"/>
        <v>9</v>
      </c>
      <c r="U1969" t="str">
        <f t="shared" si="45"/>
        <v>641</v>
      </c>
      <c r="W1969" t="s">
        <v>369</v>
      </c>
    </row>
    <row r="1970" spans="1:23" hidden="1" x14ac:dyDescent="0.25">
      <c r="A1970" s="21">
        <v>45552</v>
      </c>
      <c r="B1970" s="21">
        <v>45552</v>
      </c>
      <c r="C1970" s="22" t="s">
        <v>4750</v>
      </c>
      <c r="D1970" s="22" t="s">
        <v>4751</v>
      </c>
      <c r="E1970" s="22" t="s">
        <v>513</v>
      </c>
      <c r="F1970" s="22" t="s">
        <v>691</v>
      </c>
      <c r="G1970" s="23">
        <v>333333</v>
      </c>
      <c r="H1970" s="23">
        <v>0</v>
      </c>
      <c r="I1970" s="23">
        <v>28726668</v>
      </c>
      <c r="J1970" s="23">
        <v>0</v>
      </c>
      <c r="K1970" s="22" t="s">
        <v>4752</v>
      </c>
      <c r="L1970" s="22" t="s">
        <v>4753</v>
      </c>
      <c r="M1970" s="22" t="s">
        <v>692</v>
      </c>
      <c r="N1970" s="22" t="s">
        <v>974</v>
      </c>
      <c r="O1970" s="22" t="s">
        <v>975</v>
      </c>
      <c r="P1970" s="22" t="s">
        <v>891</v>
      </c>
      <c r="Q1970" s="22"/>
      <c r="S1970" s="22" t="s">
        <v>3125</v>
      </c>
      <c r="T1970" s="8">
        <f t="shared" si="44"/>
        <v>9</v>
      </c>
      <c r="U1970" t="str">
        <f t="shared" si="45"/>
        <v>641</v>
      </c>
      <c r="W1970" t="s">
        <v>369</v>
      </c>
    </row>
    <row r="1971" spans="1:23" hidden="1" x14ac:dyDescent="0.25">
      <c r="A1971" s="21">
        <v>45552</v>
      </c>
      <c r="B1971" s="21">
        <v>45552</v>
      </c>
      <c r="C1971" s="22" t="s">
        <v>4750</v>
      </c>
      <c r="D1971" s="22" t="s">
        <v>4751</v>
      </c>
      <c r="E1971" s="22" t="s">
        <v>513</v>
      </c>
      <c r="F1971" s="22" t="s">
        <v>691</v>
      </c>
      <c r="G1971" s="23">
        <v>555556</v>
      </c>
      <c r="H1971" s="23">
        <v>0</v>
      </c>
      <c r="I1971" s="23">
        <v>29282224</v>
      </c>
      <c r="J1971" s="23">
        <v>0</v>
      </c>
      <c r="K1971" s="22" t="s">
        <v>4752</v>
      </c>
      <c r="L1971" s="22" t="s">
        <v>4753</v>
      </c>
      <c r="M1971" s="22" t="s">
        <v>692</v>
      </c>
      <c r="N1971" s="22" t="s">
        <v>974</v>
      </c>
      <c r="O1971" s="22" t="s">
        <v>975</v>
      </c>
      <c r="P1971" s="22" t="s">
        <v>891</v>
      </c>
      <c r="Q1971" s="22"/>
      <c r="S1971" s="22" t="s">
        <v>3125</v>
      </c>
      <c r="T1971" s="8">
        <f t="shared" si="44"/>
        <v>9</v>
      </c>
      <c r="U1971" t="str">
        <f t="shared" si="45"/>
        <v>641</v>
      </c>
      <c r="W1971" t="s">
        <v>369</v>
      </c>
    </row>
    <row r="1972" spans="1:23" hidden="1" x14ac:dyDescent="0.25">
      <c r="A1972" s="21">
        <v>45559</v>
      </c>
      <c r="B1972" s="21">
        <v>45559</v>
      </c>
      <c r="C1972" s="22" t="s">
        <v>4754</v>
      </c>
      <c r="D1972" s="22" t="s">
        <v>4755</v>
      </c>
      <c r="E1972" s="22" t="s">
        <v>513</v>
      </c>
      <c r="F1972" s="22" t="s">
        <v>691</v>
      </c>
      <c r="G1972" s="23">
        <v>555556</v>
      </c>
      <c r="H1972" s="23">
        <v>0</v>
      </c>
      <c r="I1972" s="23">
        <v>29837780</v>
      </c>
      <c r="J1972" s="23">
        <v>0</v>
      </c>
      <c r="K1972" s="22" t="s">
        <v>943</v>
      </c>
      <c r="L1972" s="22" t="s">
        <v>944</v>
      </c>
      <c r="M1972" s="22" t="s">
        <v>692</v>
      </c>
      <c r="N1972" s="22" t="s">
        <v>974</v>
      </c>
      <c r="O1972" s="22" t="s">
        <v>975</v>
      </c>
      <c r="P1972" s="22" t="s">
        <v>695</v>
      </c>
      <c r="Q1972" s="22"/>
      <c r="S1972" s="22" t="s">
        <v>3125</v>
      </c>
      <c r="T1972" s="8">
        <f t="shared" si="44"/>
        <v>9</v>
      </c>
      <c r="U1972" t="str">
        <f t="shared" si="45"/>
        <v>641</v>
      </c>
      <c r="W1972" t="s">
        <v>369</v>
      </c>
    </row>
    <row r="1973" spans="1:23" hidden="1" x14ac:dyDescent="0.25">
      <c r="A1973" s="21">
        <v>45559</v>
      </c>
      <c r="B1973" s="21">
        <v>45559</v>
      </c>
      <c r="C1973" s="22" t="s">
        <v>4754</v>
      </c>
      <c r="D1973" s="22" t="s">
        <v>4755</v>
      </c>
      <c r="E1973" s="22" t="s">
        <v>513</v>
      </c>
      <c r="F1973" s="22" t="s">
        <v>691</v>
      </c>
      <c r="G1973" s="23">
        <v>555556</v>
      </c>
      <c r="H1973" s="23">
        <v>0</v>
      </c>
      <c r="I1973" s="23">
        <v>30393336</v>
      </c>
      <c r="J1973" s="23">
        <v>0</v>
      </c>
      <c r="K1973" s="22" t="s">
        <v>943</v>
      </c>
      <c r="L1973" s="22" t="s">
        <v>944</v>
      </c>
      <c r="M1973" s="22" t="s">
        <v>692</v>
      </c>
      <c r="N1973" s="22" t="s">
        <v>974</v>
      </c>
      <c r="O1973" s="22" t="s">
        <v>975</v>
      </c>
      <c r="P1973" s="22" t="s">
        <v>695</v>
      </c>
      <c r="Q1973" s="22"/>
      <c r="S1973" s="22" t="s">
        <v>3125</v>
      </c>
      <c r="T1973" s="8">
        <f t="shared" si="44"/>
        <v>9</v>
      </c>
      <c r="U1973" t="str">
        <f t="shared" si="45"/>
        <v>641</v>
      </c>
      <c r="W1973" t="s">
        <v>369</v>
      </c>
    </row>
    <row r="1974" spans="1:23" hidden="1" x14ac:dyDescent="0.25">
      <c r="A1974" s="21">
        <v>45559</v>
      </c>
      <c r="B1974" s="21">
        <v>45559</v>
      </c>
      <c r="C1974" s="22" t="s">
        <v>4754</v>
      </c>
      <c r="D1974" s="22" t="s">
        <v>4755</v>
      </c>
      <c r="E1974" s="22" t="s">
        <v>513</v>
      </c>
      <c r="F1974" s="22" t="s">
        <v>691</v>
      </c>
      <c r="G1974" s="23">
        <v>555556</v>
      </c>
      <c r="H1974" s="23">
        <v>0</v>
      </c>
      <c r="I1974" s="23">
        <v>30948892</v>
      </c>
      <c r="J1974" s="23">
        <v>0</v>
      </c>
      <c r="K1974" s="22" t="s">
        <v>943</v>
      </c>
      <c r="L1974" s="22" t="s">
        <v>944</v>
      </c>
      <c r="M1974" s="22" t="s">
        <v>692</v>
      </c>
      <c r="N1974" s="22" t="s">
        <v>974</v>
      </c>
      <c r="O1974" s="22" t="s">
        <v>975</v>
      </c>
      <c r="P1974" s="22" t="s">
        <v>695</v>
      </c>
      <c r="Q1974" s="22"/>
      <c r="S1974" s="22" t="s">
        <v>3125</v>
      </c>
      <c r="T1974" s="8">
        <f t="shared" si="44"/>
        <v>9</v>
      </c>
      <c r="U1974" t="str">
        <f t="shared" si="45"/>
        <v>641</v>
      </c>
      <c r="W1974" t="s">
        <v>369</v>
      </c>
    </row>
    <row r="1975" spans="1:23" hidden="1" x14ac:dyDescent="0.25">
      <c r="A1975" s="21">
        <v>45559</v>
      </c>
      <c r="B1975" s="21">
        <v>45559</v>
      </c>
      <c r="C1975" s="22" t="s">
        <v>4754</v>
      </c>
      <c r="D1975" s="22" t="s">
        <v>4755</v>
      </c>
      <c r="E1975" s="22" t="s">
        <v>513</v>
      </c>
      <c r="F1975" s="22" t="s">
        <v>691</v>
      </c>
      <c r="G1975" s="23">
        <v>555556</v>
      </c>
      <c r="H1975" s="23">
        <v>0</v>
      </c>
      <c r="I1975" s="23">
        <v>31504448</v>
      </c>
      <c r="J1975" s="23">
        <v>0</v>
      </c>
      <c r="K1975" s="22" t="s">
        <v>943</v>
      </c>
      <c r="L1975" s="22" t="s">
        <v>944</v>
      </c>
      <c r="M1975" s="22" t="s">
        <v>692</v>
      </c>
      <c r="N1975" s="22" t="s">
        <v>974</v>
      </c>
      <c r="O1975" s="22" t="s">
        <v>975</v>
      </c>
      <c r="P1975" s="22" t="s">
        <v>695</v>
      </c>
      <c r="Q1975" s="22"/>
      <c r="S1975" s="22" t="s">
        <v>3125</v>
      </c>
      <c r="T1975" s="8">
        <f t="shared" si="44"/>
        <v>9</v>
      </c>
      <c r="U1975" t="str">
        <f t="shared" si="45"/>
        <v>641</v>
      </c>
      <c r="W1975" t="s">
        <v>369</v>
      </c>
    </row>
    <row r="1976" spans="1:23" hidden="1" x14ac:dyDescent="0.25">
      <c r="A1976" s="21">
        <v>45560</v>
      </c>
      <c r="B1976" s="21">
        <v>45560</v>
      </c>
      <c r="C1976" s="22" t="s">
        <v>4407</v>
      </c>
      <c r="D1976" s="22" t="s">
        <v>4756</v>
      </c>
      <c r="E1976" s="22" t="s">
        <v>513</v>
      </c>
      <c r="F1976" s="22" t="s">
        <v>549</v>
      </c>
      <c r="G1976" s="23">
        <v>4000000</v>
      </c>
      <c r="H1976" s="23">
        <v>0</v>
      </c>
      <c r="I1976" s="23">
        <v>35504448</v>
      </c>
      <c r="J1976" s="23">
        <v>0</v>
      </c>
      <c r="K1976" s="22" t="s">
        <v>2888</v>
      </c>
      <c r="L1976" s="22" t="s">
        <v>2889</v>
      </c>
      <c r="M1976" s="22" t="s">
        <v>3119</v>
      </c>
      <c r="N1976" s="22"/>
      <c r="O1976" s="22"/>
      <c r="P1976" s="22" t="s">
        <v>4412</v>
      </c>
      <c r="Q1976" s="22"/>
      <c r="S1976" s="22" t="s">
        <v>3119</v>
      </c>
      <c r="T1976" s="8">
        <f t="shared" si="44"/>
        <v>9</v>
      </c>
      <c r="U1976" t="str">
        <f t="shared" si="45"/>
        <v>641</v>
      </c>
      <c r="W1976" t="s">
        <v>369</v>
      </c>
    </row>
    <row r="1977" spans="1:23" hidden="1" x14ac:dyDescent="0.25">
      <c r="A1977" s="21">
        <v>45560</v>
      </c>
      <c r="B1977" s="21">
        <v>45560</v>
      </c>
      <c r="C1977" s="22" t="s">
        <v>4407</v>
      </c>
      <c r="D1977" s="22" t="s">
        <v>4757</v>
      </c>
      <c r="E1977" s="22" t="s">
        <v>513</v>
      </c>
      <c r="F1977" s="22" t="s">
        <v>549</v>
      </c>
      <c r="G1977" s="23">
        <v>15000000</v>
      </c>
      <c r="H1977" s="23">
        <v>0</v>
      </c>
      <c r="I1977" s="23">
        <v>50504448</v>
      </c>
      <c r="J1977" s="23">
        <v>0</v>
      </c>
      <c r="K1977" s="22" t="s">
        <v>2888</v>
      </c>
      <c r="L1977" s="22" t="s">
        <v>2889</v>
      </c>
      <c r="M1977" s="22" t="s">
        <v>3119</v>
      </c>
      <c r="N1977" s="22"/>
      <c r="O1977" s="22"/>
      <c r="P1977" s="22" t="s">
        <v>4412</v>
      </c>
      <c r="Q1977" s="22"/>
      <c r="S1977" s="22" t="s">
        <v>3119</v>
      </c>
      <c r="T1977" s="8">
        <f t="shared" si="44"/>
        <v>9</v>
      </c>
      <c r="U1977" t="str">
        <f t="shared" si="45"/>
        <v>641</v>
      </c>
      <c r="W1977" t="s">
        <v>369</v>
      </c>
    </row>
    <row r="1978" spans="1:23" hidden="1" x14ac:dyDescent="0.25">
      <c r="A1978" s="21">
        <v>45560</v>
      </c>
      <c r="B1978" s="21">
        <v>45560</v>
      </c>
      <c r="C1978" s="22" t="s">
        <v>4407</v>
      </c>
      <c r="D1978" s="22" t="s">
        <v>4758</v>
      </c>
      <c r="E1978" s="22" t="s">
        <v>513</v>
      </c>
      <c r="F1978" s="22" t="s">
        <v>549</v>
      </c>
      <c r="G1978" s="23">
        <v>20000000</v>
      </c>
      <c r="H1978" s="23">
        <v>0</v>
      </c>
      <c r="I1978" s="23">
        <v>70504448</v>
      </c>
      <c r="J1978" s="23">
        <v>0</v>
      </c>
      <c r="K1978" s="22" t="s">
        <v>2888</v>
      </c>
      <c r="L1978" s="22" t="s">
        <v>2889</v>
      </c>
      <c r="M1978" s="22" t="s">
        <v>3119</v>
      </c>
      <c r="N1978" s="22"/>
      <c r="O1978" s="22"/>
      <c r="P1978" s="22" t="s">
        <v>4412</v>
      </c>
      <c r="Q1978" s="22"/>
      <c r="S1978" s="22" t="s">
        <v>3119</v>
      </c>
      <c r="T1978" s="8">
        <f t="shared" si="44"/>
        <v>9</v>
      </c>
      <c r="U1978" t="str">
        <f t="shared" si="45"/>
        <v>641</v>
      </c>
      <c r="W1978" t="s">
        <v>369</v>
      </c>
    </row>
    <row r="1979" spans="1:23" hidden="1" x14ac:dyDescent="0.25">
      <c r="A1979" s="21">
        <v>45560</v>
      </c>
      <c r="B1979" s="21">
        <v>45560</v>
      </c>
      <c r="C1979" s="22" t="s">
        <v>4407</v>
      </c>
      <c r="D1979" s="22" t="s">
        <v>4759</v>
      </c>
      <c r="E1979" s="22" t="s">
        <v>513</v>
      </c>
      <c r="F1979" s="22" t="s">
        <v>549</v>
      </c>
      <c r="G1979" s="23">
        <v>3544000</v>
      </c>
      <c r="H1979" s="23">
        <v>0</v>
      </c>
      <c r="I1979" s="23">
        <v>74048448</v>
      </c>
      <c r="J1979" s="23">
        <v>0</v>
      </c>
      <c r="K1979" s="22" t="s">
        <v>2888</v>
      </c>
      <c r="L1979" s="22" t="s">
        <v>2889</v>
      </c>
      <c r="M1979" s="22" t="s">
        <v>3119</v>
      </c>
      <c r="N1979" s="22"/>
      <c r="O1979" s="22"/>
      <c r="P1979" s="22" t="s">
        <v>4412</v>
      </c>
      <c r="Q1979" s="22"/>
      <c r="S1979" s="22" t="s">
        <v>3119</v>
      </c>
      <c r="T1979" s="8">
        <f t="shared" si="44"/>
        <v>9</v>
      </c>
      <c r="U1979" t="str">
        <f t="shared" si="45"/>
        <v>641</v>
      </c>
      <c r="W1979" t="s">
        <v>369</v>
      </c>
    </row>
    <row r="1980" spans="1:23" hidden="1" x14ac:dyDescent="0.25">
      <c r="A1980" s="21">
        <v>45565</v>
      </c>
      <c r="B1980" s="21">
        <v>45565</v>
      </c>
      <c r="C1980" s="22" t="s">
        <v>4422</v>
      </c>
      <c r="D1980" s="22" t="s">
        <v>4760</v>
      </c>
      <c r="E1980" s="22" t="s">
        <v>513</v>
      </c>
      <c r="F1980" s="22" t="s">
        <v>4225</v>
      </c>
      <c r="G1980" s="23"/>
      <c r="H1980" s="23"/>
      <c r="I1980" s="23">
        <v>0</v>
      </c>
      <c r="J1980" s="23">
        <v>299194720</v>
      </c>
      <c r="K1980" s="22"/>
      <c r="L1980" s="22"/>
      <c r="M1980" s="22"/>
      <c r="N1980" s="22"/>
      <c r="O1980" s="22"/>
      <c r="P1980" s="22"/>
      <c r="Q1980" s="22"/>
      <c r="T1980" s="8">
        <f t="shared" si="44"/>
        <v>9</v>
      </c>
      <c r="U1980" t="str">
        <f t="shared" si="45"/>
        <v>641</v>
      </c>
    </row>
    <row r="1981" spans="1:23" hidden="1" x14ac:dyDescent="0.25">
      <c r="A1981" s="21">
        <v>45565</v>
      </c>
      <c r="B1981" s="21">
        <v>45565</v>
      </c>
      <c r="C1981" s="22" t="s">
        <v>4422</v>
      </c>
      <c r="D1981" s="22" t="s">
        <v>4760</v>
      </c>
      <c r="E1981" s="22" t="s">
        <v>513</v>
      </c>
      <c r="F1981" s="22" t="s">
        <v>4225</v>
      </c>
      <c r="G1981" s="23"/>
      <c r="H1981" s="23"/>
      <c r="I1981" s="23">
        <v>0</v>
      </c>
      <c r="J1981" s="23">
        <v>302221334</v>
      </c>
      <c r="K1981" s="22"/>
      <c r="L1981" s="22"/>
      <c r="M1981" s="22"/>
      <c r="N1981" s="22"/>
      <c r="O1981" s="22"/>
      <c r="P1981" s="22"/>
      <c r="Q1981" s="22"/>
      <c r="T1981" s="8">
        <f t="shared" si="44"/>
        <v>9</v>
      </c>
      <c r="U1981" t="str">
        <f t="shared" si="45"/>
        <v>641</v>
      </c>
    </row>
    <row r="1982" spans="1:23" hidden="1" x14ac:dyDescent="0.25">
      <c r="A1982" s="21">
        <v>45565</v>
      </c>
      <c r="B1982" s="21">
        <v>45565</v>
      </c>
      <c r="C1982" s="22" t="s">
        <v>4422</v>
      </c>
      <c r="D1982" s="22" t="s">
        <v>4760</v>
      </c>
      <c r="E1982" s="22" t="s">
        <v>513</v>
      </c>
      <c r="F1982" s="22" t="s">
        <v>4225</v>
      </c>
      <c r="G1982" s="23"/>
      <c r="H1982" s="23"/>
      <c r="I1982" s="23">
        <v>0</v>
      </c>
      <c r="J1982" s="23">
        <v>310744207</v>
      </c>
      <c r="K1982" s="22"/>
      <c r="L1982" s="22"/>
      <c r="M1982" s="22"/>
      <c r="N1982" s="22"/>
      <c r="O1982" s="22"/>
      <c r="P1982" s="22"/>
      <c r="Q1982" s="22"/>
      <c r="T1982" s="8">
        <f t="shared" si="44"/>
        <v>9</v>
      </c>
      <c r="U1982" t="str">
        <f t="shared" si="45"/>
        <v>641</v>
      </c>
    </row>
    <row r="1983" spans="1:23" hidden="1" x14ac:dyDescent="0.25">
      <c r="A1983" s="21">
        <v>45565</v>
      </c>
      <c r="B1983" s="21">
        <v>45565</v>
      </c>
      <c r="C1983" s="22" t="s">
        <v>4422</v>
      </c>
      <c r="D1983" s="22" t="s">
        <v>4760</v>
      </c>
      <c r="E1983" s="22" t="s">
        <v>513</v>
      </c>
      <c r="F1983" s="22" t="s">
        <v>4225</v>
      </c>
      <c r="G1983" s="23"/>
      <c r="H1983" s="23"/>
      <c r="I1983" s="23">
        <v>0</v>
      </c>
      <c r="J1983" s="23">
        <v>353488252</v>
      </c>
      <c r="K1983" s="22"/>
      <c r="L1983" s="22"/>
      <c r="M1983" s="22"/>
      <c r="N1983" s="22"/>
      <c r="O1983" s="22"/>
      <c r="P1983" s="22"/>
      <c r="Q1983" s="22"/>
      <c r="T1983" s="8">
        <f t="shared" si="44"/>
        <v>9</v>
      </c>
      <c r="U1983" t="str">
        <f t="shared" si="45"/>
        <v>641</v>
      </c>
    </row>
    <row r="1984" spans="1:23" hidden="1" x14ac:dyDescent="0.25">
      <c r="A1984" s="21">
        <v>45565</v>
      </c>
      <c r="B1984" s="21">
        <v>45565</v>
      </c>
      <c r="C1984" s="22" t="s">
        <v>4761</v>
      </c>
      <c r="D1984" s="22" t="s">
        <v>4762</v>
      </c>
      <c r="E1984" s="22" t="s">
        <v>513</v>
      </c>
      <c r="F1984" s="22" t="s">
        <v>603</v>
      </c>
      <c r="G1984" s="23">
        <v>145674875</v>
      </c>
      <c r="H1984" s="23">
        <v>0</v>
      </c>
      <c r="I1984" s="23">
        <v>0</v>
      </c>
      <c r="J1984" s="23">
        <v>207813377</v>
      </c>
      <c r="K1984" s="22"/>
      <c r="L1984" s="22"/>
      <c r="M1984" s="22" t="s">
        <v>604</v>
      </c>
      <c r="N1984" s="22"/>
      <c r="O1984" s="22"/>
      <c r="P1984" s="22" t="s">
        <v>529</v>
      </c>
      <c r="Q1984" s="22"/>
      <c r="S1984" s="22" t="s">
        <v>3118</v>
      </c>
      <c r="T1984" s="8">
        <f t="shared" si="44"/>
        <v>9</v>
      </c>
      <c r="U1984" t="str">
        <f t="shared" si="45"/>
        <v>641</v>
      </c>
      <c r="W1984" t="s">
        <v>369</v>
      </c>
    </row>
    <row r="1985" spans="1:23" hidden="1" x14ac:dyDescent="0.25">
      <c r="A1985" s="21">
        <v>45565</v>
      </c>
      <c r="B1985" s="21">
        <v>45565</v>
      </c>
      <c r="C1985" s="22" t="s">
        <v>4761</v>
      </c>
      <c r="D1985" s="22" t="s">
        <v>4763</v>
      </c>
      <c r="E1985" s="22" t="s">
        <v>513</v>
      </c>
      <c r="F1985" s="22" t="s">
        <v>603</v>
      </c>
      <c r="G1985" s="23">
        <v>139172404</v>
      </c>
      <c r="H1985" s="23">
        <v>0</v>
      </c>
      <c r="I1985" s="23">
        <v>0</v>
      </c>
      <c r="J1985" s="23">
        <v>68640973</v>
      </c>
      <c r="K1985" s="22"/>
      <c r="L1985" s="22"/>
      <c r="M1985" s="22" t="s">
        <v>604</v>
      </c>
      <c r="N1985" s="22"/>
      <c r="O1985" s="22"/>
      <c r="P1985" s="22" t="s">
        <v>558</v>
      </c>
      <c r="Q1985" s="22"/>
      <c r="S1985" s="22" t="s">
        <v>3118</v>
      </c>
      <c r="T1985" s="8">
        <f t="shared" si="44"/>
        <v>9</v>
      </c>
      <c r="U1985" t="str">
        <f t="shared" si="45"/>
        <v>641</v>
      </c>
      <c r="W1985" t="s">
        <v>369</v>
      </c>
    </row>
    <row r="1986" spans="1:23" hidden="1" x14ac:dyDescent="0.25">
      <c r="A1986" s="21">
        <v>45565</v>
      </c>
      <c r="B1986" s="21">
        <v>45565</v>
      </c>
      <c r="C1986" s="22" t="s">
        <v>4761</v>
      </c>
      <c r="D1986" s="22" t="s">
        <v>4764</v>
      </c>
      <c r="E1986" s="22" t="s">
        <v>513</v>
      </c>
      <c r="F1986" s="22" t="s">
        <v>603</v>
      </c>
      <c r="G1986" s="23">
        <v>15500000</v>
      </c>
      <c r="H1986" s="23">
        <v>0</v>
      </c>
      <c r="I1986" s="23">
        <v>0</v>
      </c>
      <c r="J1986" s="23">
        <v>53140973</v>
      </c>
      <c r="K1986" s="22"/>
      <c r="L1986" s="22"/>
      <c r="M1986" s="22" t="s">
        <v>604</v>
      </c>
      <c r="N1986" s="22"/>
      <c r="O1986" s="22"/>
      <c r="P1986" s="22" t="s">
        <v>824</v>
      </c>
      <c r="Q1986" s="22"/>
      <c r="S1986" s="22" t="s">
        <v>3118</v>
      </c>
      <c r="T1986" s="8">
        <f t="shared" si="44"/>
        <v>9</v>
      </c>
      <c r="U1986" t="str">
        <f t="shared" si="45"/>
        <v>641</v>
      </c>
      <c r="W1986" t="s">
        <v>369</v>
      </c>
    </row>
    <row r="1987" spans="1:23" hidden="1" x14ac:dyDescent="0.25">
      <c r="A1987" s="21">
        <v>45565</v>
      </c>
      <c r="B1987" s="21">
        <v>45565</v>
      </c>
      <c r="C1987" s="22" t="s">
        <v>4761</v>
      </c>
      <c r="D1987" s="22" t="s">
        <v>4765</v>
      </c>
      <c r="E1987" s="22" t="s">
        <v>513</v>
      </c>
      <c r="F1987" s="22" t="s">
        <v>603</v>
      </c>
      <c r="G1987" s="23">
        <v>29484100</v>
      </c>
      <c r="H1987" s="23">
        <v>0</v>
      </c>
      <c r="I1987" s="23">
        <v>0</v>
      </c>
      <c r="J1987" s="23">
        <v>23656873</v>
      </c>
      <c r="K1987" s="22"/>
      <c r="L1987" s="22"/>
      <c r="M1987" s="22" t="s">
        <v>604</v>
      </c>
      <c r="N1987" s="22"/>
      <c r="O1987" s="22"/>
      <c r="P1987" s="22" t="s">
        <v>891</v>
      </c>
      <c r="Q1987" s="22"/>
      <c r="S1987" s="22" t="s">
        <v>3118</v>
      </c>
      <c r="T1987" s="8">
        <f t="shared" si="44"/>
        <v>9</v>
      </c>
      <c r="U1987" t="str">
        <f t="shared" si="45"/>
        <v>641</v>
      </c>
      <c r="W1987" t="s">
        <v>369</v>
      </c>
    </row>
    <row r="1988" spans="1:23" hidden="1" x14ac:dyDescent="0.25">
      <c r="A1988" s="21">
        <v>45565</v>
      </c>
      <c 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  <v>620</v>
      </c>
      <c r="G1988" s="23">
        <v>450000</v>
      </c>
      <c r="H1988" s="23">
        <v>0</v>
      </c>
      <c r="I1988" s="23">
        <v>0</v>
      </c>
      <c r="J1988" s="23">
        <v>23206873</v>
      </c>
      <c r="K1988" s="22"/>
      <c r="L1988" s="22"/>
      <c r="M1988" s="22" t="s">
        <v>621</v>
      </c>
      <c r="N1988" s="22"/>
      <c r="O1988" s="22"/>
      <c r="P1988" s="22" t="s">
        <v>529</v>
      </c>
      <c r="Q1988" s="22"/>
      <c r="S1988" s="22" t="s">
        <v>3118</v>
      </c>
      <c r="T1988" s="8">
        <f t="shared" si="44"/>
        <v>9</v>
      </c>
      <c r="U1988" t="str">
        <f t="shared" si="45"/>
        <v>641</v>
      </c>
      <c r="W1988" t="s">
        <v>369</v>
      </c>
    </row>
    <row r="1989" spans="1:23" hidden="1" x14ac:dyDescent="0.25">
      <c r="A1989" s="21">
        <v>45565</v>
      </c>
      <c r="B1989" s="21">
        <v>45565</v>
      </c>
      <c r="C1989" s="22" t="s">
        <v>4766</v>
      </c>
      <c r="D1989" s="22" t="s">
        <v>4768</v>
      </c>
      <c r="E1989" s="22" t="s">
        <v>513</v>
      </c>
      <c r="F1989" s="22" t="s">
        <v>620</v>
      </c>
      <c r="G1989" s="23">
        <v>838000</v>
      </c>
      <c r="H1989" s="23">
        <v>0</v>
      </c>
      <c r="I1989" s="23">
        <v>0</v>
      </c>
      <c r="J1989" s="23">
        <v>22368873</v>
      </c>
      <c r="K1989" s="22"/>
      <c r="L1989" s="22"/>
      <c r="M1989" s="22" t="s">
        <v>621</v>
      </c>
      <c r="N1989" s="22"/>
      <c r="O1989" s="22"/>
      <c r="P1989" s="22" t="s">
        <v>558</v>
      </c>
      <c r="Q1989" s="22"/>
      <c r="S1989" s="22" t="s">
        <v>3118</v>
      </c>
      <c r="T1989" s="8">
        <f t="shared" si="44"/>
        <v>9</v>
      </c>
      <c r="U1989" t="str">
        <f t="shared" si="45"/>
        <v>641</v>
      </c>
      <c r="W1989" t="s">
        <v>369</v>
      </c>
    </row>
    <row r="1990" spans="1:23" hidden="1" x14ac:dyDescent="0.25">
      <c r="A1990" s="21">
        <v>45565</v>
      </c>
      <c r="B1990" s="21">
        <v>45565</v>
      </c>
      <c r="C1990" s="22" t="s">
        <v>4769</v>
      </c>
      <c r="D1990" s="22" t="s">
        <v>4770</v>
      </c>
      <c r="E1990" s="22" t="s">
        <v>513</v>
      </c>
      <c r="F1990" s="22" t="s">
        <v>610</v>
      </c>
      <c r="G1990" s="23">
        <v>3937500</v>
      </c>
      <c r="H1990" s="23">
        <v>0</v>
      </c>
      <c r="I1990" s="23">
        <v>0</v>
      </c>
      <c r="J1990" s="23">
        <v>18431373</v>
      </c>
      <c r="K1990" s="22"/>
      <c r="L1990" s="22"/>
      <c r="M1990" s="22" t="s">
        <v>604</v>
      </c>
      <c r="N1990" s="22"/>
      <c r="O1990" s="22"/>
      <c r="P1990" s="22" t="s">
        <v>529</v>
      </c>
      <c r="Q1990" s="22"/>
      <c r="S1990" s="22" t="s">
        <v>3118</v>
      </c>
      <c r="T1990" s="8">
        <f t="shared" si="44"/>
        <v>9</v>
      </c>
      <c r="U1990" t="str">
        <f t="shared" si="45"/>
        <v>641</v>
      </c>
      <c r="W1990" t="s">
        <v>369</v>
      </c>
    </row>
    <row r="1991" spans="1:23" hidden="1" x14ac:dyDescent="0.25">
      <c r="A1991" s="21">
        <v>45565</v>
      </c>
      <c r="B1991" s="21">
        <v>45565</v>
      </c>
      <c r="C1991" s="22" t="s">
        <v>4769</v>
      </c>
      <c r="D1991" s="22" t="s">
        <v>4771</v>
      </c>
      <c r="E1991" s="22" t="s">
        <v>513</v>
      </c>
      <c r="F1991" s="22" t="s">
        <v>612</v>
      </c>
      <c r="G1991" s="23">
        <v>675000</v>
      </c>
      <c r="H1991" s="23">
        <v>0</v>
      </c>
      <c r="I1991" s="23">
        <v>0</v>
      </c>
      <c r="J1991" s="23">
        <v>17756373</v>
      </c>
      <c r="K1991" s="22"/>
      <c r="L1991" s="22"/>
      <c r="M1991" s="22" t="s">
        <v>604</v>
      </c>
      <c r="N1991" s="22"/>
      <c r="O1991" s="22"/>
      <c r="P1991" s="22" t="s">
        <v>529</v>
      </c>
      <c r="Q1991" s="22"/>
      <c r="S1991" s="22" t="s">
        <v>3118</v>
      </c>
      <c r="T1991" s="8">
        <f t="shared" si="44"/>
        <v>9</v>
      </c>
      <c r="U1991" t="str">
        <f t="shared" si="45"/>
        <v>641</v>
      </c>
      <c r="W1991" t="s">
        <v>369</v>
      </c>
    </row>
    <row r="1992" spans="1:23" hidden="1" x14ac:dyDescent="0.25">
      <c r="A1992" s="21">
        <v>45565</v>
      </c>
      <c r="B1992" s="21">
        <v>45565</v>
      </c>
      <c r="C1992" s="22" t="s">
        <v>4769</v>
      </c>
      <c r="D1992" s="22" t="s">
        <v>4772</v>
      </c>
      <c r="E1992" s="22" t="s">
        <v>513</v>
      </c>
      <c r="F1992" s="22" t="s">
        <v>614</v>
      </c>
      <c r="G1992" s="23">
        <v>225000</v>
      </c>
      <c r="H1992" s="23">
        <v>0</v>
      </c>
      <c r="I1992" s="23">
        <v>0</v>
      </c>
      <c r="J1992" s="23">
        <v>17531373</v>
      </c>
      <c r="K1992" s="22"/>
      <c r="L1992" s="22"/>
      <c r="M1992" s="22" t="s">
        <v>604</v>
      </c>
      <c r="N1992" s="22"/>
      <c r="O1992" s="22"/>
      <c r="P1992" s="22" t="s">
        <v>529</v>
      </c>
      <c r="Q1992" s="22"/>
      <c r="S1992" s="22" t="s">
        <v>3118</v>
      </c>
      <c r="T1992" s="8">
        <f t="shared" si="44"/>
        <v>9</v>
      </c>
      <c r="U1992" t="str">
        <f t="shared" si="45"/>
        <v>641</v>
      </c>
      <c r="W1992" t="s">
        <v>369</v>
      </c>
    </row>
    <row r="1993" spans="1:23" hidden="1" x14ac:dyDescent="0.25">
      <c r="A1993" s="21">
        <v>45565</v>
      </c>
      <c r="B1993" s="21">
        <v>45565</v>
      </c>
      <c r="C1993" s="22" t="s">
        <v>4769</v>
      </c>
      <c r="D1993" s="22" t="s">
        <v>4773</v>
      </c>
      <c r="E1993" s="22" t="s">
        <v>513</v>
      </c>
      <c r="F1993" s="22" t="s">
        <v>610</v>
      </c>
      <c r="G1993" s="23">
        <v>7332500</v>
      </c>
      <c r="H1993" s="23">
        <v>0</v>
      </c>
      <c r="I1993" s="23">
        <v>0</v>
      </c>
      <c r="J1993" s="23">
        <v>10198873</v>
      </c>
      <c r="K1993" s="22"/>
      <c r="L1993" s="22"/>
      <c r="M1993" s="22" t="s">
        <v>604</v>
      </c>
      <c r="N1993" s="22"/>
      <c r="O1993" s="22"/>
      <c r="P1993" s="22" t="s">
        <v>558</v>
      </c>
      <c r="Q1993" s="22"/>
      <c r="S1993" s="22" t="s">
        <v>3118</v>
      </c>
      <c r="T1993" s="8">
        <f t="shared" si="44"/>
        <v>9</v>
      </c>
      <c r="U1993" t="str">
        <f t="shared" si="45"/>
        <v>641</v>
      </c>
      <c r="W1993" t="s">
        <v>369</v>
      </c>
    </row>
    <row r="1994" spans="1:23" hidden="1" x14ac:dyDescent="0.25">
      <c r="A1994" s="21">
        <v>45565</v>
      </c>
      <c r="B1994" s="21">
        <v>45565</v>
      </c>
      <c r="C1994" s="22" t="s">
        <v>4769</v>
      </c>
      <c r="D1994" s="22" t="s">
        <v>4774</v>
      </c>
      <c r="E1994" s="22" t="s">
        <v>513</v>
      </c>
      <c r="F1994" s="22" t="s">
        <v>612</v>
      </c>
      <c r="G1994" s="23">
        <v>1257000</v>
      </c>
      <c r="H1994" s="23">
        <v>0</v>
      </c>
      <c r="I1994" s="23">
        <v>0</v>
      </c>
      <c r="J1994" s="23">
        <v>8941873</v>
      </c>
      <c r="K1994" s="22"/>
      <c r="L1994" s="22"/>
      <c r="M1994" s="22" t="s">
        <v>604</v>
      </c>
      <c r="N1994" s="22"/>
      <c r="O1994" s="22"/>
      <c r="P1994" s="22" t="s">
        <v>558</v>
      </c>
      <c r="Q1994" s="22"/>
      <c r="S1994" s="22" t="s">
        <v>3118</v>
      </c>
      <c r="T1994" s="8">
        <f t="shared" si="44"/>
        <v>9</v>
      </c>
      <c r="U1994" t="str">
        <f t="shared" si="45"/>
        <v>641</v>
      </c>
      <c r="W1994" t="s">
        <v>369</v>
      </c>
    </row>
    <row r="1995" spans="1:23" hidden="1" x14ac:dyDescent="0.25">
      <c r="A1995" s="21">
        <v>45565</v>
      </c>
      <c r="B1995" s="21">
        <v>45565</v>
      </c>
      <c r="C1995" s="22" t="s">
        <v>4769</v>
      </c>
      <c r="D1995" s="22" t="s">
        <v>4775</v>
      </c>
      <c r="E1995" s="22" t="s">
        <v>513</v>
      </c>
      <c r="F1995" s="22" t="s">
        <v>614</v>
      </c>
      <c r="G1995" s="23">
        <v>419000</v>
      </c>
      <c r="H1995" s="23">
        <v>0</v>
      </c>
      <c r="I1995" s="23">
        <v>0</v>
      </c>
      <c r="J1995" s="23">
        <v>8522873</v>
      </c>
      <c r="K1995" s="22"/>
      <c r="L1995" s="22"/>
      <c r="M1995" s="22" t="s">
        <v>604</v>
      </c>
      <c r="N1995" s="22"/>
      <c r="O1995" s="22"/>
      <c r="P1995" s="22" t="s">
        <v>558</v>
      </c>
      <c r="Q1995" s="22"/>
      <c r="S1995" s="22" t="s">
        <v>3118</v>
      </c>
      <c r="T1995" s="8">
        <f t="shared" si="44"/>
        <v>9</v>
      </c>
      <c r="U1995" t="str">
        <f t="shared" si="45"/>
        <v>641</v>
      </c>
      <c r="W1995" t="s">
        <v>369</v>
      </c>
    </row>
    <row r="1996" spans="1:23" hidden="1" x14ac:dyDescent="0.25">
      <c r="A1996" s="21">
        <v>45565</v>
      </c>
      <c r="B1996" s="21">
        <v>45565</v>
      </c>
      <c r="C1996" s="22" t="s">
        <v>4716</v>
      </c>
      <c r="D1996" s="22" t="s">
        <v>4717</v>
      </c>
      <c r="E1996" s="22" t="s">
        <v>513</v>
      </c>
      <c r="F1996" s="22" t="s">
        <v>625</v>
      </c>
      <c r="G1996" s="23">
        <v>2569182</v>
      </c>
      <c r="H1996" s="23">
        <v>0</v>
      </c>
      <c r="I1996" s="23">
        <v>0</v>
      </c>
      <c r="J1996" s="23">
        <v>5953691</v>
      </c>
      <c r="K1996" s="22"/>
      <c r="L1996" s="22"/>
      <c r="M1996" s="22"/>
      <c r="N1996" s="22"/>
      <c r="O1996" s="22"/>
      <c r="P1996" s="22" t="s">
        <v>627</v>
      </c>
      <c r="Q1996" s="22"/>
      <c r="S1996" s="22" t="s">
        <v>3124</v>
      </c>
      <c r="T1996" s="8">
        <f t="shared" si="44"/>
        <v>9</v>
      </c>
      <c r="U1996" t="str">
        <f t="shared" si="45"/>
        <v>641</v>
      </c>
      <c r="W1996" t="s">
        <v>369</v>
      </c>
    </row>
    <row r="1997" spans="1:23" hidden="1" x14ac:dyDescent="0.25">
      <c r="A1997" s="21">
        <v>45565</v>
      </c>
      <c r="B1997" s="21">
        <v>45565</v>
      </c>
      <c r="C1997" s="22" t="s">
        <v>4716</v>
      </c>
      <c r="D1997" s="22" t="s">
        <v>4717</v>
      </c>
      <c r="E1997" s="22" t="s">
        <v>513</v>
      </c>
      <c r="F1997" s="22" t="s">
        <v>625</v>
      </c>
      <c r="G1997" s="23">
        <v>1173995</v>
      </c>
      <c r="H1997" s="23">
        <v>0</v>
      </c>
      <c r="I1997" s="23">
        <v>0</v>
      </c>
      <c r="J1997" s="23">
        <v>4779696</v>
      </c>
      <c r="K1997" s="22"/>
      <c r="L1997" s="22"/>
      <c r="M1997" s="22"/>
      <c r="N1997" s="22"/>
      <c r="O1997" s="22"/>
      <c r="P1997" s="22" t="s">
        <v>558</v>
      </c>
      <c r="Q1997" s="22"/>
      <c r="S1997" s="22" t="s">
        <v>3124</v>
      </c>
      <c r="T1997" s="8">
        <f t="shared" si="44"/>
        <v>9</v>
      </c>
      <c r="U1997" t="str">
        <f t="shared" si="45"/>
        <v>641</v>
      </c>
      <c r="W1997" t="s">
        <v>369</v>
      </c>
    </row>
    <row r="1998" spans="1:23" hidden="1" x14ac:dyDescent="0.25">
      <c r="A1998" s="21">
        <v>45565</v>
      </c>
      <c r="B1998" s="21">
        <v>45565</v>
      </c>
      <c r="C1998" s="22" t="s">
        <v>4716</v>
      </c>
      <c r="D1998" s="22" t="s">
        <v>4717</v>
      </c>
      <c r="E1998" s="22" t="s">
        <v>513</v>
      </c>
      <c r="F1998" s="22" t="s">
        <v>625</v>
      </c>
      <c r="G1998" s="23">
        <v>707045</v>
      </c>
      <c r="H1998" s="23">
        <v>0</v>
      </c>
      <c r="I1998" s="23">
        <v>0</v>
      </c>
      <c r="J1998" s="23">
        <v>4072651</v>
      </c>
      <c r="K1998" s="22"/>
      <c r="L1998" s="22"/>
      <c r="M1998" s="22"/>
      <c r="N1998" s="22"/>
      <c r="O1998" s="22"/>
      <c r="P1998" s="22" t="s">
        <v>628</v>
      </c>
      <c r="Q1998" s="22"/>
      <c r="S1998" s="22" t="s">
        <v>3124</v>
      </c>
      <c r="T1998" s="8">
        <f t="shared" si="44"/>
        <v>9</v>
      </c>
      <c r="U1998" t="str">
        <f t="shared" si="45"/>
        <v>641</v>
      </c>
      <c r="W1998" t="s">
        <v>369</v>
      </c>
    </row>
    <row r="1999" spans="1:23" hidden="1" x14ac:dyDescent="0.25">
      <c r="A1999" s="21">
        <v>45565</v>
      </c>
      <c r="B1999" s="21">
        <v>45565</v>
      </c>
      <c r="C1999" s="22" t="s">
        <v>4716</v>
      </c>
      <c r="D1999" s="22" t="s">
        <v>4717</v>
      </c>
      <c r="E1999" s="22" t="s">
        <v>513</v>
      </c>
      <c r="F1999" s="22" t="s">
        <v>625</v>
      </c>
      <c r="G1999" s="23">
        <v>4072651</v>
      </c>
      <c r="H1999" s="23">
        <v>0</v>
      </c>
      <c r="I1999" s="23">
        <v>0</v>
      </c>
      <c r="J1999" s="23">
        <v>0</v>
      </c>
      <c r="K1999" s="22"/>
      <c r="L1999" s="22"/>
      <c r="M1999" s="22"/>
      <c r="N1999" s="22"/>
      <c r="O1999" s="22"/>
      <c r="P1999" s="22" t="s">
        <v>529</v>
      </c>
      <c r="Q1999" s="22"/>
      <c r="S1999" s="22" t="s">
        <v>3124</v>
      </c>
      <c r="T1999" s="8">
        <f t="shared" si="44"/>
        <v>9</v>
      </c>
      <c r="U1999" t="str">
        <f t="shared" si="45"/>
        <v>641</v>
      </c>
      <c r="W1999" t="s">
        <v>369</v>
      </c>
    </row>
    <row r="2000" spans="1:23" hidden="1" x14ac:dyDescent="0.25">
      <c r="A2000" s="21"/>
      <c r="B2000" s="21"/>
      <c r="C2000" s="22"/>
      <c r="D2000" s="22"/>
      <c r="E2000" s="22"/>
      <c r="F2000" s="22"/>
      <c r="G2000" s="23"/>
      <c r="H2000" s="23"/>
      <c r="I2000" s="23"/>
      <c r="J2000" s="23"/>
      <c r="K2000" s="22"/>
      <c r="L2000" s="22"/>
      <c r="M2000" s="22"/>
      <c r="N2000" s="22"/>
      <c r="O2000" s="22"/>
      <c r="P2000" s="22"/>
      <c r="Q2000" s="22"/>
    </row>
    <row r="2001" spans="1:23" hidden="1" x14ac:dyDescent="0.25">
      <c r="A2001" s="21"/>
      <c r="B2001" s="21"/>
      <c r="C2001" s="22"/>
      <c r="D2001" s="22"/>
      <c r="E2001" s="22"/>
      <c r="F2001" s="22"/>
      <c r="G2001" s="23"/>
      <c r="H2001" s="23"/>
      <c r="I2001" s="23"/>
      <c r="J2001" s="23"/>
      <c r="K2001" s="22"/>
      <c r="L2001" s="22"/>
      <c r="M2001" s="22"/>
      <c r="N2001" s="22"/>
      <c r="O2001" s="22"/>
      <c r="P2001" s="22"/>
      <c r="Q2001" s="22"/>
    </row>
    <row r="2002" spans="1:23" hidden="1" x14ac:dyDescent="0.25">
      <c r="A2002" s="21"/>
      <c r="B2002" s="21"/>
      <c r="C2002" s="22"/>
      <c r="D2002" s="22"/>
      <c r="E2002" s="22"/>
      <c r="F2002" s="22"/>
      <c r="G2002" s="23"/>
      <c r="H2002" s="23"/>
      <c r="I2002" s="23"/>
      <c r="J2002" s="23"/>
      <c r="K2002" s="22"/>
      <c r="L2002" s="22"/>
      <c r="M2002" s="22"/>
      <c r="N2002" s="22"/>
      <c r="O2002" s="22"/>
      <c r="P2002" s="22"/>
      <c r="Q2002" s="22"/>
    </row>
    <row r="2003" spans="1:23" hidden="1" x14ac:dyDescent="0.25">
      <c r="A2003" s="21">
        <v>45536</v>
      </c>
      <c r="B2003" s="21">
        <v>45536</v>
      </c>
      <c r="C2003" s="22" t="s">
        <v>4776</v>
      </c>
      <c r="D2003" s="22" t="s">
        <v>4777</v>
      </c>
      <c r="E2003" s="22" t="s">
        <v>1145</v>
      </c>
      <c r="F2003" s="22" t="s">
        <v>748</v>
      </c>
      <c r="G2003" s="23">
        <v>984000</v>
      </c>
      <c r="H2003" s="23">
        <v>0</v>
      </c>
      <c r="I2003" s="23">
        <v>1003800</v>
      </c>
      <c r="J2003" s="23">
        <v>0</v>
      </c>
      <c r="K2003" s="22" t="s">
        <v>1437</v>
      </c>
      <c r="L2003" s="22" t="s">
        <v>1438</v>
      </c>
      <c r="M2003" s="22" t="s">
        <v>1932</v>
      </c>
      <c r="N2003" s="22"/>
      <c r="O2003" s="22"/>
      <c r="P2003" s="22" t="s">
        <v>529</v>
      </c>
      <c r="Q2003" s="22"/>
      <c r="S2003" s="22" t="s">
        <v>3141</v>
      </c>
      <c r="T2003" s="8">
        <f t="shared" ref="T2003:T2064" si="46">+MONTH(A2003)</f>
        <v>9</v>
      </c>
      <c r="U2003" t="str">
        <f t="shared" ref="U2003:U2064" si="47">+E2003</f>
        <v>642</v>
      </c>
      <c r="W2003" t="s">
        <v>369</v>
      </c>
    </row>
    <row r="2004" spans="1:23" hidden="1" x14ac:dyDescent="0.25">
      <c r="A2004" s="21">
        <v>45537</v>
      </c>
      <c r="B2004" s="21">
        <v>45537</v>
      </c>
      <c r="C2004" s="22" t="s">
        <v>4736</v>
      </c>
      <c r="D2004" s="22" t="s">
        <v>4778</v>
      </c>
      <c r="E2004" s="22" t="s">
        <v>1145</v>
      </c>
      <c r="F2004" s="22" t="s">
        <v>549</v>
      </c>
      <c r="G2004" s="23">
        <v>96364</v>
      </c>
      <c r="H2004" s="23">
        <v>0</v>
      </c>
      <c r="I2004" s="23">
        <v>1100164</v>
      </c>
      <c r="J2004" s="23">
        <v>0</v>
      </c>
      <c r="K2004" s="22" t="s">
        <v>1754</v>
      </c>
      <c r="L2004" s="22" t="s">
        <v>1755</v>
      </c>
      <c r="M2004" s="22" t="s">
        <v>1257</v>
      </c>
      <c r="N2004" s="22"/>
      <c r="O2004" s="22"/>
      <c r="P2004" s="22" t="s">
        <v>4779</v>
      </c>
      <c r="Q2004" s="22"/>
      <c r="S2004" s="22" t="s">
        <v>3126</v>
      </c>
      <c r="T2004" s="8">
        <f t="shared" si="46"/>
        <v>9</v>
      </c>
      <c r="U2004" t="str">
        <f t="shared" si="47"/>
        <v>642</v>
      </c>
      <c r="W2004" t="s">
        <v>369</v>
      </c>
    </row>
    <row r="2005" spans="1:23" hidden="1" x14ac:dyDescent="0.25">
      <c r="A2005" s="21">
        <v>45537</v>
      </c>
      <c r="B2005" s="21">
        <v>45537</v>
      </c>
      <c r="C2005" s="22" t="s">
        <v>4736</v>
      </c>
      <c r="D2005" s="22" t="s">
        <v>4780</v>
      </c>
      <c r="E2005" s="22" t="s">
        <v>1145</v>
      </c>
      <c r="F2005" s="22" t="s">
        <v>549</v>
      </c>
      <c r="G2005" s="23">
        <v>147273</v>
      </c>
      <c r="H2005" s="23">
        <v>0</v>
      </c>
      <c r="I2005" s="23">
        <v>1247437</v>
      </c>
      <c r="J2005" s="23">
        <v>0</v>
      </c>
      <c r="K2005" s="22" t="s">
        <v>1754</v>
      </c>
      <c r="L2005" s="22" t="s">
        <v>1755</v>
      </c>
      <c r="M2005" s="22" t="s">
        <v>1257</v>
      </c>
      <c r="N2005" s="22"/>
      <c r="O2005" s="22"/>
      <c r="P2005" s="22" t="s">
        <v>4779</v>
      </c>
      <c r="Q2005" s="22"/>
      <c r="S2005" s="22" t="s">
        <v>3126</v>
      </c>
      <c r="T2005" s="8">
        <f t="shared" si="46"/>
        <v>9</v>
      </c>
      <c r="U2005" t="str">
        <f t="shared" si="47"/>
        <v>642</v>
      </c>
      <c r="W2005" t="s">
        <v>369</v>
      </c>
    </row>
    <row r="2006" spans="1:23" hidden="1" x14ac:dyDescent="0.25">
      <c r="A2006" s="21">
        <v>45537</v>
      </c>
      <c r="B2006" s="21">
        <v>45537</v>
      </c>
      <c r="C2006" s="22" t="s">
        <v>4736</v>
      </c>
      <c r="D2006" s="22" t="s">
        <v>4781</v>
      </c>
      <c r="E2006" s="22" t="s">
        <v>1145</v>
      </c>
      <c r="F2006" s="22" t="s">
        <v>549</v>
      </c>
      <c r="G2006" s="23">
        <v>400000</v>
      </c>
      <c r="H2006" s="23">
        <v>0</v>
      </c>
      <c r="I2006" s="23">
        <v>1647437</v>
      </c>
      <c r="J2006" s="23">
        <v>0</v>
      </c>
      <c r="K2006" s="22" t="s">
        <v>1754</v>
      </c>
      <c r="L2006" s="22" t="s">
        <v>1755</v>
      </c>
      <c r="M2006" s="22" t="s">
        <v>1257</v>
      </c>
      <c r="N2006" s="22"/>
      <c r="O2006" s="22"/>
      <c r="P2006" s="22" t="s">
        <v>4779</v>
      </c>
      <c r="Q2006" s="22"/>
      <c r="S2006" s="22" t="s">
        <v>3126</v>
      </c>
      <c r="T2006" s="8">
        <f t="shared" si="46"/>
        <v>9</v>
      </c>
      <c r="U2006" t="str">
        <f t="shared" si="47"/>
        <v>642</v>
      </c>
      <c r="W2006" t="s">
        <v>369</v>
      </c>
    </row>
    <row r="2007" spans="1:23" hidden="1" x14ac:dyDescent="0.25">
      <c r="A2007" s="21">
        <v>45537</v>
      </c>
      <c r="B2007" s="21">
        <v>45537</v>
      </c>
      <c r="C2007" s="22" t="s">
        <v>4736</v>
      </c>
      <c r="D2007" s="22" t="s">
        <v>4782</v>
      </c>
      <c r="E2007" s="22" t="s">
        <v>1145</v>
      </c>
      <c r="F2007" s="22" t="s">
        <v>549</v>
      </c>
      <c r="G2007" s="23">
        <v>237273</v>
      </c>
      <c r="H2007" s="23">
        <v>0</v>
      </c>
      <c r="I2007" s="23">
        <v>1884710</v>
      </c>
      <c r="J2007" s="23">
        <v>0</v>
      </c>
      <c r="K2007" s="22" t="s">
        <v>1754</v>
      </c>
      <c r="L2007" s="22" t="s">
        <v>1755</v>
      </c>
      <c r="M2007" s="22" t="s">
        <v>1257</v>
      </c>
      <c r="N2007" s="22"/>
      <c r="O2007" s="22"/>
      <c r="P2007" s="22" t="s">
        <v>4779</v>
      </c>
      <c r="Q2007" s="22"/>
      <c r="S2007" s="22" t="s">
        <v>3126</v>
      </c>
      <c r="T2007" s="8">
        <f t="shared" si="46"/>
        <v>9</v>
      </c>
      <c r="U2007" t="str">
        <f t="shared" si="47"/>
        <v>642</v>
      </c>
      <c r="W2007" t="s">
        <v>369</v>
      </c>
    </row>
    <row r="2008" spans="1:23" hidden="1" x14ac:dyDescent="0.25">
      <c r="A2008" s="21">
        <v>45537</v>
      </c>
      <c r="B2008" s="21">
        <v>45537</v>
      </c>
      <c r="C2008" s="22" t="s">
        <v>4783</v>
      </c>
      <c r="D2008" s="22" t="s">
        <v>4784</v>
      </c>
      <c r="E2008" s="22" t="s">
        <v>1145</v>
      </c>
      <c r="F2008" s="22" t="s">
        <v>748</v>
      </c>
      <c r="G2008" s="23">
        <v>1116500</v>
      </c>
      <c r="H2008" s="23">
        <v>0</v>
      </c>
      <c r="I2008" s="23">
        <v>3001210</v>
      </c>
      <c r="J2008" s="23">
        <v>0</v>
      </c>
      <c r="K2008" s="22" t="s">
        <v>1437</v>
      </c>
      <c r="L2008" s="22" t="s">
        <v>1438</v>
      </c>
      <c r="M2008" s="22" t="s">
        <v>1932</v>
      </c>
      <c r="N2008" s="22"/>
      <c r="O2008" s="22"/>
      <c r="P2008" s="22" t="s">
        <v>529</v>
      </c>
      <c r="Q2008" s="22"/>
      <c r="S2008" s="22" t="s">
        <v>3141</v>
      </c>
      <c r="T2008" s="8">
        <f t="shared" si="46"/>
        <v>9</v>
      </c>
      <c r="U2008" t="str">
        <f t="shared" si="47"/>
        <v>642</v>
      </c>
      <c r="W2008" t="s">
        <v>369</v>
      </c>
    </row>
    <row r="2009" spans="1:23" hidden="1" x14ac:dyDescent="0.25">
      <c r="A2009" s="21">
        <v>45538</v>
      </c>
      <c r="B2009" s="21">
        <v>45538</v>
      </c>
      <c r="C2009" s="22" t="s">
        <v>4785</v>
      </c>
      <c r="D2009" s="22" t="s">
        <v>4786</v>
      </c>
      <c r="E2009" s="22" t="s">
        <v>1145</v>
      </c>
      <c r="F2009" s="22" t="s">
        <v>748</v>
      </c>
      <c r="G2009" s="23">
        <v>1726000</v>
      </c>
      <c r="H2009" s="23">
        <v>0</v>
      </c>
      <c r="I2009" s="23">
        <v>4727210</v>
      </c>
      <c r="J2009" s="23">
        <v>0</v>
      </c>
      <c r="K2009" s="22" t="s">
        <v>4787</v>
      </c>
      <c r="L2009" s="22" t="s">
        <v>4788</v>
      </c>
      <c r="M2009" s="22" t="s">
        <v>1932</v>
      </c>
      <c r="N2009" s="22"/>
      <c r="O2009" s="22"/>
      <c r="P2009" s="22" t="s">
        <v>529</v>
      </c>
      <c r="Q2009" s="22"/>
      <c r="S2009" s="22" t="s">
        <v>3141</v>
      </c>
      <c r="T2009" s="8">
        <f t="shared" si="46"/>
        <v>9</v>
      </c>
      <c r="U2009" t="str">
        <f t="shared" si="47"/>
        <v>642</v>
      </c>
      <c r="W2009" t="s">
        <v>369</v>
      </c>
    </row>
    <row r="2010" spans="1:23" hidden="1" x14ac:dyDescent="0.25">
      <c r="A2010" s="21">
        <v>45539</v>
      </c>
      <c r="B2010" s="21">
        <v>45539</v>
      </c>
      <c r="C2010" s="22" t="s">
        <v>2841</v>
      </c>
      <c r="D2010" s="22" t="s">
        <v>4789</v>
      </c>
      <c r="E2010" s="22" t="s">
        <v>1145</v>
      </c>
      <c r="F2010" s="22" t="s">
        <v>549</v>
      </c>
      <c r="G2010" s="23">
        <v>9146667</v>
      </c>
      <c r="H2010" s="23">
        <v>0</v>
      </c>
      <c r="I2010" s="23">
        <v>13873877</v>
      </c>
      <c r="J2010" s="23">
        <v>0</v>
      </c>
      <c r="K2010" s="22" t="s">
        <v>1419</v>
      </c>
      <c r="L2010" s="22" t="s">
        <v>1420</v>
      </c>
      <c r="M2010" s="22" t="s">
        <v>1266</v>
      </c>
      <c r="N2010" s="22"/>
      <c r="O2010" s="22"/>
      <c r="P2010" s="22" t="s">
        <v>4779</v>
      </c>
      <c r="Q2010" s="22"/>
      <c r="S2010" s="22" t="s">
        <v>3140</v>
      </c>
      <c r="T2010" s="8">
        <f t="shared" si="46"/>
        <v>9</v>
      </c>
      <c r="U2010" t="str">
        <f t="shared" si="47"/>
        <v>642</v>
      </c>
      <c r="W2010" t="s">
        <v>369</v>
      </c>
    </row>
    <row r="2011" spans="1:23" hidden="1" x14ac:dyDescent="0.25">
      <c r="A2011" s="21">
        <v>45539</v>
      </c>
      <c r="B2011" s="21">
        <v>45539</v>
      </c>
      <c r="C2011" s="22" t="s">
        <v>2841</v>
      </c>
      <c r="D2011" s="22" t="s">
        <v>4789</v>
      </c>
      <c r="E2011" s="22" t="s">
        <v>1145</v>
      </c>
      <c r="F2011" s="22" t="s">
        <v>549</v>
      </c>
      <c r="G2011" s="23">
        <v>787000</v>
      </c>
      <c r="H2011" s="23">
        <v>0</v>
      </c>
      <c r="I2011" s="23">
        <v>14660877</v>
      </c>
      <c r="J2011" s="23">
        <v>0</v>
      </c>
      <c r="K2011" s="22" t="s">
        <v>1419</v>
      </c>
      <c r="L2011" s="22" t="s">
        <v>1420</v>
      </c>
      <c r="M2011" s="22" t="s">
        <v>1266</v>
      </c>
      <c r="N2011" s="22"/>
      <c r="O2011" s="22"/>
      <c r="P2011" s="22" t="s">
        <v>4779</v>
      </c>
      <c r="Q2011" s="22"/>
      <c r="S2011" s="22" t="s">
        <v>3140</v>
      </c>
      <c r="T2011" s="8">
        <f t="shared" si="46"/>
        <v>9</v>
      </c>
      <c r="U2011" t="str">
        <f t="shared" si="47"/>
        <v>642</v>
      </c>
      <c r="W2011" t="s">
        <v>369</v>
      </c>
    </row>
    <row r="2012" spans="1:23" hidden="1" x14ac:dyDescent="0.25">
      <c r="A2012" s="21">
        <v>45539</v>
      </c>
      <c r="B2012" s="21">
        <v>45539</v>
      </c>
      <c r="C2012" s="22" t="s">
        <v>2841</v>
      </c>
      <c r="D2012" s="22" t="s">
        <v>4789</v>
      </c>
      <c r="E2012" s="22" t="s">
        <v>1145</v>
      </c>
      <c r="F2012" s="22" t="s">
        <v>549</v>
      </c>
      <c r="G2012" s="23">
        <v>43148</v>
      </c>
      <c r="H2012" s="23">
        <v>0</v>
      </c>
      <c r="I2012" s="23">
        <v>14704025</v>
      </c>
      <c r="J2012" s="23">
        <v>0</v>
      </c>
      <c r="K2012" s="22" t="s">
        <v>1419</v>
      </c>
      <c r="L2012" s="22" t="s">
        <v>1420</v>
      </c>
      <c r="M2012" s="22" t="s">
        <v>1266</v>
      </c>
      <c r="N2012" s="22"/>
      <c r="O2012" s="22"/>
      <c r="P2012" s="22" t="s">
        <v>4779</v>
      </c>
      <c r="Q2012" s="22"/>
      <c r="S2012" s="22" t="s">
        <v>3140</v>
      </c>
      <c r="T2012" s="8">
        <f t="shared" si="46"/>
        <v>9</v>
      </c>
      <c r="U2012" t="str">
        <f t="shared" si="47"/>
        <v>642</v>
      </c>
      <c r="W2012" t="s">
        <v>369</v>
      </c>
    </row>
    <row r="2013" spans="1:23" hidden="1" x14ac:dyDescent="0.25">
      <c r="A2013" s="21">
        <v>45539</v>
      </c>
      <c r="B2013" s="21">
        <v>45539</v>
      </c>
      <c r="C2013" s="22" t="s">
        <v>4790</v>
      </c>
      <c r="D2013" s="22" t="s">
        <v>4791</v>
      </c>
      <c r="E2013" s="22" t="s">
        <v>1145</v>
      </c>
      <c r="F2013" s="22" t="s">
        <v>532</v>
      </c>
      <c r="G2013" s="23">
        <v>250000</v>
      </c>
      <c r="H2013" s="23">
        <v>0</v>
      </c>
      <c r="I2013" s="23">
        <v>14954025</v>
      </c>
      <c r="J2013" s="23">
        <v>0</v>
      </c>
      <c r="K2013" s="22" t="s">
        <v>4792</v>
      </c>
      <c r="L2013" s="22" t="s">
        <v>885</v>
      </c>
      <c r="M2013" s="22" t="s">
        <v>1216</v>
      </c>
      <c r="N2013" s="22"/>
      <c r="O2013" s="22"/>
      <c r="P2013" s="22"/>
      <c r="Q2013" s="22"/>
      <c r="S2013" s="22" t="s">
        <v>3126</v>
      </c>
      <c r="T2013" s="8">
        <f t="shared" si="46"/>
        <v>9</v>
      </c>
      <c r="U2013" t="str">
        <f t="shared" si="47"/>
        <v>642</v>
      </c>
      <c r="W2013" t="s">
        <v>369</v>
      </c>
    </row>
    <row r="2014" spans="1:23" hidden="1" x14ac:dyDescent="0.25">
      <c r="A2014" s="21">
        <v>45539</v>
      </c>
      <c r="B2014" s="21">
        <v>45539</v>
      </c>
      <c r="C2014" s="22" t="s">
        <v>4793</v>
      </c>
      <c r="D2014" s="22" t="s">
        <v>1869</v>
      </c>
      <c r="E2014" s="22" t="s">
        <v>1145</v>
      </c>
      <c r="F2014" s="22" t="s">
        <v>521</v>
      </c>
      <c r="G2014" s="23">
        <v>286235</v>
      </c>
      <c r="H2014" s="23">
        <v>0</v>
      </c>
      <c r="I2014" s="23">
        <v>15240260</v>
      </c>
      <c r="J2014" s="23">
        <v>0</v>
      </c>
      <c r="K2014" s="22" t="s">
        <v>1156</v>
      </c>
      <c r="L2014" s="22" t="s">
        <v>1157</v>
      </c>
      <c r="M2014" s="22" t="s">
        <v>524</v>
      </c>
      <c r="N2014" s="22"/>
      <c r="O2014" s="22"/>
      <c r="P2014" s="22" t="s">
        <v>989</v>
      </c>
      <c r="Q2014" s="22"/>
      <c r="S2014" s="22" t="s">
        <v>3119</v>
      </c>
      <c r="T2014" s="8">
        <f t="shared" si="46"/>
        <v>9</v>
      </c>
      <c r="U2014" t="str">
        <f t="shared" si="47"/>
        <v>642</v>
      </c>
      <c r="W2014" t="s">
        <v>369</v>
      </c>
    </row>
    <row r="2015" spans="1:23" hidden="1" x14ac:dyDescent="0.25">
      <c r="A2015" s="21">
        <v>45539</v>
      </c>
      <c r="B2015" s="21">
        <v>45539</v>
      </c>
      <c r="C2015" s="22" t="s">
        <v>4793</v>
      </c>
      <c r="D2015" s="22" t="s">
        <v>1158</v>
      </c>
      <c r="E2015" s="22" t="s">
        <v>1145</v>
      </c>
      <c r="F2015" s="22" t="s">
        <v>521</v>
      </c>
      <c r="G2015" s="23">
        <v>8587</v>
      </c>
      <c r="H2015" s="23">
        <v>0</v>
      </c>
      <c r="I2015" s="23">
        <v>15248847</v>
      </c>
      <c r="J2015" s="23">
        <v>0</v>
      </c>
      <c r="K2015" s="22" t="s">
        <v>1156</v>
      </c>
      <c r="L2015" s="22" t="s">
        <v>1157</v>
      </c>
      <c r="M2015" s="22" t="s">
        <v>1159</v>
      </c>
      <c r="N2015" s="22"/>
      <c r="O2015" s="22"/>
      <c r="P2015" s="22"/>
      <c r="Q2015" s="22"/>
      <c r="S2015" s="22" t="s">
        <v>3126</v>
      </c>
      <c r="T2015" s="8">
        <f t="shared" si="46"/>
        <v>9</v>
      </c>
      <c r="U2015" t="str">
        <f t="shared" si="47"/>
        <v>642</v>
      </c>
      <c r="W2015" t="s">
        <v>369</v>
      </c>
    </row>
    <row r="2016" spans="1:23" hidden="1" x14ac:dyDescent="0.25">
      <c r="A2016" s="21">
        <v>45539</v>
      </c>
      <c r="B2016" s="21">
        <v>45539</v>
      </c>
      <c r="C2016" s="22" t="s">
        <v>4793</v>
      </c>
      <c r="D2016" s="22" t="s">
        <v>1158</v>
      </c>
      <c r="E2016" s="22" t="s">
        <v>1145</v>
      </c>
      <c r="F2016" s="22" t="s">
        <v>521</v>
      </c>
      <c r="G2016" s="23">
        <v>859</v>
      </c>
      <c r="H2016" s="23">
        <v>0</v>
      </c>
      <c r="I2016" s="23">
        <v>15249706</v>
      </c>
      <c r="J2016" s="23">
        <v>0</v>
      </c>
      <c r="K2016" s="22" t="s">
        <v>1156</v>
      </c>
      <c r="L2016" s="22" t="s">
        <v>1157</v>
      </c>
      <c r="M2016" s="22" t="s">
        <v>1159</v>
      </c>
      <c r="N2016" s="22"/>
      <c r="O2016" s="22"/>
      <c r="P2016" s="22"/>
      <c r="Q2016" s="22"/>
      <c r="S2016" s="22" t="s">
        <v>3126</v>
      </c>
      <c r="T2016" s="8">
        <f t="shared" si="46"/>
        <v>9</v>
      </c>
      <c r="U2016" t="str">
        <f t="shared" si="47"/>
        <v>642</v>
      </c>
      <c r="W2016" t="s">
        <v>369</v>
      </c>
    </row>
    <row r="2017" spans="1:23" hidden="1" x14ac:dyDescent="0.25">
      <c r="A2017" s="21">
        <v>45539</v>
      </c>
      <c r="B2017" s="21">
        <v>45539</v>
      </c>
      <c r="C2017" s="22" t="s">
        <v>4735</v>
      </c>
      <c r="D2017" s="22" t="s">
        <v>1879</v>
      </c>
      <c r="E2017" s="22" t="s">
        <v>1145</v>
      </c>
      <c r="F2017" s="22" t="s">
        <v>521</v>
      </c>
      <c r="G2017" s="23">
        <v>597</v>
      </c>
      <c r="H2017" s="23">
        <v>0</v>
      </c>
      <c r="I2017" s="23">
        <v>15250303</v>
      </c>
      <c r="J2017" s="23">
        <v>0</v>
      </c>
      <c r="K2017" s="22" t="s">
        <v>527</v>
      </c>
      <c r="L2017" s="22" t="s">
        <v>528</v>
      </c>
      <c r="M2017" s="22" t="s">
        <v>1159</v>
      </c>
      <c r="N2017" s="22"/>
      <c r="O2017" s="22"/>
      <c r="P2017" s="22" t="s">
        <v>529</v>
      </c>
      <c r="Q2017" s="22"/>
      <c r="S2017" s="22" t="s">
        <v>3126</v>
      </c>
      <c r="T2017" s="8">
        <f t="shared" si="46"/>
        <v>9</v>
      </c>
      <c r="U2017" t="str">
        <f t="shared" si="47"/>
        <v>642</v>
      </c>
      <c r="W2017" t="s">
        <v>369</v>
      </c>
    </row>
    <row r="2018" spans="1:23" hidden="1" x14ac:dyDescent="0.25">
      <c r="A2018" s="21">
        <v>45539</v>
      </c>
      <c r="B2018" s="21">
        <v>45539</v>
      </c>
      <c r="C2018" s="22" t="s">
        <v>4735</v>
      </c>
      <c r="D2018" s="22" t="s">
        <v>1879</v>
      </c>
      <c r="E2018" s="22" t="s">
        <v>1145</v>
      </c>
      <c r="F2018" s="22" t="s">
        <v>521</v>
      </c>
      <c r="G2018" s="23">
        <v>60</v>
      </c>
      <c r="H2018" s="23">
        <v>0</v>
      </c>
      <c r="I2018" s="23">
        <v>15250363</v>
      </c>
      <c r="J2018" s="23">
        <v>0</v>
      </c>
      <c r="K2018" s="22" t="s">
        <v>527</v>
      </c>
      <c r="L2018" s="22" t="s">
        <v>528</v>
      </c>
      <c r="M2018" s="22" t="s">
        <v>1159</v>
      </c>
      <c r="N2018" s="22"/>
      <c r="O2018" s="22"/>
      <c r="P2018" s="22" t="s">
        <v>529</v>
      </c>
      <c r="Q2018" s="22"/>
      <c r="S2018" s="22" t="s">
        <v>3126</v>
      </c>
      <c r="T2018" s="8">
        <f t="shared" si="46"/>
        <v>9</v>
      </c>
      <c r="U2018" t="str">
        <f t="shared" si="47"/>
        <v>642</v>
      </c>
      <c r="W2018" t="s">
        <v>369</v>
      </c>
    </row>
    <row r="2019" spans="1:23" hidden="1" x14ac:dyDescent="0.25">
      <c r="A2019" s="21">
        <v>45541</v>
      </c>
      <c r="B2019" s="21">
        <v>45541</v>
      </c>
      <c r="C2019" s="22" t="s">
        <v>4794</v>
      </c>
      <c r="D2019" s="22" t="s">
        <v>4795</v>
      </c>
      <c r="E2019" s="22" t="s">
        <v>1145</v>
      </c>
      <c r="F2019" s="22" t="s">
        <v>532</v>
      </c>
      <c r="G2019" s="23">
        <v>1500000</v>
      </c>
      <c r="H2019" s="23">
        <v>0</v>
      </c>
      <c r="I2019" s="23">
        <v>16750363</v>
      </c>
      <c r="J2019" s="23">
        <v>0</v>
      </c>
      <c r="K2019" s="22" t="s">
        <v>4792</v>
      </c>
      <c r="L2019" s="22" t="s">
        <v>885</v>
      </c>
      <c r="M2019" s="22" t="s">
        <v>1216</v>
      </c>
      <c r="N2019" s="22"/>
      <c r="O2019" s="22"/>
      <c r="P2019" s="22" t="s">
        <v>558</v>
      </c>
      <c r="Q2019" s="22"/>
      <c r="S2019" s="22" t="s">
        <v>3126</v>
      </c>
      <c r="T2019" s="8">
        <f t="shared" si="46"/>
        <v>9</v>
      </c>
      <c r="U2019" t="str">
        <f t="shared" si="47"/>
        <v>642</v>
      </c>
      <c r="W2019" t="s">
        <v>369</v>
      </c>
    </row>
    <row r="2020" spans="1:23" hidden="1" x14ac:dyDescent="0.25">
      <c r="A2020" s="21">
        <v>45541</v>
      </c>
      <c r="B2020" s="21">
        <v>45541</v>
      </c>
      <c r="C2020" s="22" t="s">
        <v>4796</v>
      </c>
      <c r="D2020" s="22" t="s">
        <v>4797</v>
      </c>
      <c r="E2020" s="22" t="s">
        <v>1145</v>
      </c>
      <c r="F2020" s="22" t="s">
        <v>532</v>
      </c>
      <c r="G2020" s="23">
        <v>17700000</v>
      </c>
      <c r="H2020" s="23">
        <v>0</v>
      </c>
      <c r="I2020" s="23">
        <v>34450363</v>
      </c>
      <c r="J2020" s="23">
        <v>0</v>
      </c>
      <c r="K2020" s="22" t="s">
        <v>4798</v>
      </c>
      <c r="L2020" s="22" t="s">
        <v>4799</v>
      </c>
      <c r="M2020" s="22" t="s">
        <v>4800</v>
      </c>
      <c r="N2020" s="22"/>
      <c r="O2020" s="22"/>
      <c r="P2020" s="22" t="s">
        <v>529</v>
      </c>
      <c r="Q2020" s="22"/>
      <c r="S2020" s="22" t="s">
        <v>3152</v>
      </c>
      <c r="T2020" s="8">
        <f t="shared" si="46"/>
        <v>9</v>
      </c>
      <c r="U2020" t="str">
        <f t="shared" si="47"/>
        <v>642</v>
      </c>
      <c r="W2020" t="s">
        <v>369</v>
      </c>
    </row>
    <row r="2021" spans="1:23" hidden="1" x14ac:dyDescent="0.25">
      <c r="A2021" s="21">
        <v>45541</v>
      </c>
      <c r="B2021" s="21">
        <v>45541</v>
      </c>
      <c r="C2021" s="22" t="s">
        <v>4801</v>
      </c>
      <c r="D2021" s="22" t="s">
        <v>4802</v>
      </c>
      <c r="E2021" s="22" t="s">
        <v>1145</v>
      </c>
      <c r="F2021" s="22" t="s">
        <v>532</v>
      </c>
      <c r="G2021" s="23">
        <v>810000</v>
      </c>
      <c r="H2021" s="23">
        <v>0</v>
      </c>
      <c r="I2021" s="23">
        <v>35260363</v>
      </c>
      <c r="J2021" s="23">
        <v>0</v>
      </c>
      <c r="K2021" s="22" t="s">
        <v>1548</v>
      </c>
      <c r="L2021" s="22" t="s">
        <v>1549</v>
      </c>
      <c r="M2021" s="22" t="s">
        <v>1216</v>
      </c>
      <c r="N2021" s="22"/>
      <c r="O2021" s="22"/>
      <c r="P2021" s="22" t="s">
        <v>529</v>
      </c>
      <c r="Q2021" s="22"/>
      <c r="S2021" s="22" t="s">
        <v>3126</v>
      </c>
      <c r="T2021" s="8">
        <f t="shared" si="46"/>
        <v>9</v>
      </c>
      <c r="U2021" t="str">
        <f t="shared" si="47"/>
        <v>642</v>
      </c>
      <c r="W2021" t="s">
        <v>369</v>
      </c>
    </row>
    <row r="2022" spans="1:23" hidden="1" x14ac:dyDescent="0.25">
      <c r="A2022" s="21">
        <v>45544</v>
      </c>
      <c r="B2022" s="21">
        <v>45544</v>
      </c>
      <c r="C2022" s="22" t="s">
        <v>2839</v>
      </c>
      <c r="D2022" s="22" t="s">
        <v>4803</v>
      </c>
      <c r="E2022" s="22" t="s">
        <v>1145</v>
      </c>
      <c r="F2022" s="22" t="s">
        <v>549</v>
      </c>
      <c r="G2022" s="23">
        <v>2210000</v>
      </c>
      <c r="H2022" s="23">
        <v>0</v>
      </c>
      <c r="I2022" s="23">
        <v>37470363</v>
      </c>
      <c r="J2022" s="23">
        <v>0</v>
      </c>
      <c r="K2022" s="22" t="s">
        <v>1395</v>
      </c>
      <c r="L2022" s="22" t="s">
        <v>1396</v>
      </c>
      <c r="M2022" s="22" t="s">
        <v>1169</v>
      </c>
      <c r="N2022" s="22"/>
      <c r="O2022" s="22"/>
      <c r="P2022" s="22" t="s">
        <v>558</v>
      </c>
      <c r="Q2022" s="22"/>
      <c r="S2022" s="22" t="s">
        <v>3126</v>
      </c>
      <c r="T2022" s="8">
        <f t="shared" si="46"/>
        <v>9</v>
      </c>
      <c r="U2022" t="str">
        <f t="shared" si="47"/>
        <v>642</v>
      </c>
      <c r="W2022" t="s">
        <v>369</v>
      </c>
    </row>
    <row r="2023" spans="1:23" hidden="1" x14ac:dyDescent="0.25">
      <c r="A2023" s="21">
        <v>45544</v>
      </c>
      <c r="B2023" s="21">
        <v>45544</v>
      </c>
      <c r="C2023" s="22" t="s">
        <v>4804</v>
      </c>
      <c r="D2023" s="22" t="s">
        <v>4805</v>
      </c>
      <c r="E2023" s="22" t="s">
        <v>1145</v>
      </c>
      <c r="F2023" s="22" t="s">
        <v>748</v>
      </c>
      <c r="G2023" s="23">
        <v>1064000</v>
      </c>
      <c r="H2023" s="23">
        <v>0</v>
      </c>
      <c r="I2023" s="23">
        <v>38534363</v>
      </c>
      <c r="J2023" s="23">
        <v>0</v>
      </c>
      <c r="K2023" s="22" t="s">
        <v>4806</v>
      </c>
      <c r="L2023" s="22" t="s">
        <v>4807</v>
      </c>
      <c r="M2023" s="22" t="s">
        <v>1269</v>
      </c>
      <c r="N2023" s="22" t="s">
        <v>1795</v>
      </c>
      <c r="O2023" s="22" t="s">
        <v>1796</v>
      </c>
      <c r="P2023" s="22" t="s">
        <v>529</v>
      </c>
      <c r="Q2023" s="22"/>
      <c r="S2023" s="22" t="s">
        <v>3141</v>
      </c>
      <c r="T2023" s="8">
        <f t="shared" si="46"/>
        <v>9</v>
      </c>
      <c r="U2023" t="str">
        <f t="shared" si="47"/>
        <v>642</v>
      </c>
      <c r="W2023" t="s">
        <v>369</v>
      </c>
    </row>
    <row r="2024" spans="1:23" hidden="1" x14ac:dyDescent="0.25">
      <c r="A2024" s="21">
        <v>45544</v>
      </c>
      <c r="B2024" s="21">
        <v>45544</v>
      </c>
      <c r="C2024" s="22" t="s">
        <v>4808</v>
      </c>
      <c r="D2024" s="22" t="s">
        <v>4809</v>
      </c>
      <c r="E2024" s="22" t="s">
        <v>1145</v>
      </c>
      <c r="F2024" s="22" t="s">
        <v>748</v>
      </c>
      <c r="G2024" s="23">
        <v>909091</v>
      </c>
      <c r="H2024" s="23">
        <v>0</v>
      </c>
      <c r="I2024" s="23">
        <v>39443454</v>
      </c>
      <c r="J2024" s="23">
        <v>0</v>
      </c>
      <c r="K2024" s="22" t="s">
        <v>2567</v>
      </c>
      <c r="L2024" s="22" t="s">
        <v>2568</v>
      </c>
      <c r="M2024" s="22" t="s">
        <v>1243</v>
      </c>
      <c r="N2024" s="22"/>
      <c r="O2024" s="22"/>
      <c r="P2024" s="22" t="s">
        <v>529</v>
      </c>
      <c r="Q2024" s="22"/>
      <c r="S2024" s="22" t="s">
        <v>3142</v>
      </c>
      <c r="T2024" s="8">
        <f t="shared" si="46"/>
        <v>9</v>
      </c>
      <c r="U2024" t="str">
        <f t="shared" si="47"/>
        <v>642</v>
      </c>
      <c r="W2024" t="s">
        <v>369</v>
      </c>
    </row>
    <row r="2025" spans="1:23" hidden="1" x14ac:dyDescent="0.25">
      <c r="A2025" s="21">
        <v>45545</v>
      </c>
      <c r="B2025" s="21">
        <v>45545</v>
      </c>
      <c r="C2025" s="22" t="s">
        <v>4810</v>
      </c>
      <c r="D2025" s="22" t="s">
        <v>4811</v>
      </c>
      <c r="E2025" s="22" t="s">
        <v>1145</v>
      </c>
      <c r="F2025" s="22" t="s">
        <v>748</v>
      </c>
      <c r="G2025" s="23">
        <v>3245000</v>
      </c>
      <c r="H2025" s="23">
        <v>0</v>
      </c>
      <c r="I2025" s="23">
        <v>42688454</v>
      </c>
      <c r="J2025" s="23">
        <v>0</v>
      </c>
      <c r="K2025" s="22" t="s">
        <v>4812</v>
      </c>
      <c r="L2025" s="22" t="s">
        <v>4813</v>
      </c>
      <c r="M2025" s="22" t="s">
        <v>1269</v>
      </c>
      <c r="N2025" s="22"/>
      <c r="O2025" s="22"/>
      <c r="P2025" s="22" t="s">
        <v>529</v>
      </c>
      <c r="Q2025" s="22"/>
      <c r="S2025" s="22" t="s">
        <v>3141</v>
      </c>
      <c r="T2025" s="8">
        <f t="shared" si="46"/>
        <v>9</v>
      </c>
      <c r="U2025" t="str">
        <f t="shared" si="47"/>
        <v>642</v>
      </c>
      <c r="W2025" t="s">
        <v>369</v>
      </c>
    </row>
    <row r="2026" spans="1:23" hidden="1" x14ac:dyDescent="0.25">
      <c r="A2026" s="21">
        <v>45545</v>
      </c>
      <c r="B2026" s="21">
        <v>45545</v>
      </c>
      <c r="C2026" s="22" t="s">
        <v>4814</v>
      </c>
      <c r="D2026" s="22" t="s">
        <v>4815</v>
      </c>
      <c r="E2026" s="22" t="s">
        <v>1145</v>
      </c>
      <c r="F2026" s="22" t="s">
        <v>1183</v>
      </c>
      <c r="G2026" s="23">
        <v>15251</v>
      </c>
      <c r="H2026" s="23">
        <v>0</v>
      </c>
      <c r="I2026" s="23">
        <v>42703705</v>
      </c>
      <c r="J2026" s="23">
        <v>0</v>
      </c>
      <c r="K2026" s="22" t="s">
        <v>1184</v>
      </c>
      <c r="L2026" s="22" t="s">
        <v>1185</v>
      </c>
      <c r="M2026" s="22" t="s">
        <v>3036</v>
      </c>
      <c r="N2026" s="22"/>
      <c r="O2026" s="22"/>
      <c r="P2026" s="22" t="s">
        <v>529</v>
      </c>
      <c r="Q2026" s="22"/>
      <c r="S2026" s="22" t="s">
        <v>3126</v>
      </c>
      <c r="T2026" s="8">
        <f t="shared" si="46"/>
        <v>9</v>
      </c>
      <c r="U2026" t="str">
        <f t="shared" si="47"/>
        <v>642</v>
      </c>
      <c r="W2026" t="s">
        <v>369</v>
      </c>
    </row>
    <row r="2027" spans="1:23" hidden="1" x14ac:dyDescent="0.25">
      <c r="A2027" s="21">
        <v>45546</v>
      </c>
      <c r="B2027" s="21">
        <v>45546</v>
      </c>
      <c r="C2027" s="22" t="s">
        <v>4816</v>
      </c>
      <c r="D2027" s="22" t="s">
        <v>4817</v>
      </c>
      <c r="E2027" s="22" t="s">
        <v>1145</v>
      </c>
      <c r="F2027" s="22" t="s">
        <v>748</v>
      </c>
      <c r="G2027" s="23">
        <v>1905000</v>
      </c>
      <c r="H2027" s="23">
        <v>0</v>
      </c>
      <c r="I2027" s="23">
        <v>44608705</v>
      </c>
      <c r="J2027" s="23">
        <v>0</v>
      </c>
      <c r="K2027" s="22" t="s">
        <v>4132</v>
      </c>
      <c r="L2027" s="22" t="s">
        <v>4133</v>
      </c>
      <c r="M2027" s="22" t="s">
        <v>1216</v>
      </c>
      <c r="N2027" s="22"/>
      <c r="O2027" s="22"/>
      <c r="P2027" s="22" t="s">
        <v>529</v>
      </c>
      <c r="Q2027" s="22"/>
      <c r="S2027" s="22" t="s">
        <v>3119</v>
      </c>
      <c r="T2027" s="8">
        <f t="shared" si="46"/>
        <v>9</v>
      </c>
      <c r="U2027" t="str">
        <f t="shared" si="47"/>
        <v>642</v>
      </c>
      <c r="W2027" t="s">
        <v>369</v>
      </c>
    </row>
    <row r="2028" spans="1:23" hidden="1" x14ac:dyDescent="0.25">
      <c r="A2028" s="21">
        <v>45546</v>
      </c>
      <c r="B2028" s="21">
        <v>45546</v>
      </c>
      <c r="C2028" s="22" t="s">
        <v>4818</v>
      </c>
      <c r="D2028" s="22" t="s">
        <v>4819</v>
      </c>
      <c r="E2028" s="22" t="s">
        <v>1145</v>
      </c>
      <c r="F2028" s="22" t="s">
        <v>532</v>
      </c>
      <c r="G2028" s="23">
        <v>4354000</v>
      </c>
      <c r="H2028" s="23">
        <v>0</v>
      </c>
      <c r="I2028" s="23">
        <v>48962705</v>
      </c>
      <c r="J2028" s="23">
        <v>0</v>
      </c>
      <c r="K2028" s="22" t="s">
        <v>4820</v>
      </c>
      <c r="L2028" s="22" t="s">
        <v>4821</v>
      </c>
      <c r="M2028" s="22" t="s">
        <v>1338</v>
      </c>
      <c r="N2028" s="22"/>
      <c r="O2028" s="22"/>
      <c r="P2028" s="22" t="s">
        <v>891</v>
      </c>
      <c r="Q2028" s="22"/>
      <c r="S2028" s="22" t="s">
        <v>3143</v>
      </c>
      <c r="T2028" s="8">
        <f t="shared" si="46"/>
        <v>9</v>
      </c>
      <c r="U2028" t="str">
        <f t="shared" si="47"/>
        <v>642</v>
      </c>
      <c r="W2028" t="s">
        <v>369</v>
      </c>
    </row>
    <row r="2029" spans="1:23" hidden="1" x14ac:dyDescent="0.25">
      <c r="A2029" s="21">
        <v>45546</v>
      </c>
      <c r="B2029" s="21">
        <v>45546</v>
      </c>
      <c r="C2029" s="22" t="s">
        <v>4818</v>
      </c>
      <c r="D2029" s="22" t="s">
        <v>4822</v>
      </c>
      <c r="E2029" s="22" t="s">
        <v>1145</v>
      </c>
      <c r="F2029" s="22" t="s">
        <v>532</v>
      </c>
      <c r="G2029" s="23">
        <v>2000000</v>
      </c>
      <c r="H2029" s="23">
        <v>0</v>
      </c>
      <c r="I2029" s="23">
        <v>50962705</v>
      </c>
      <c r="J2029" s="23">
        <v>0</v>
      </c>
      <c r="K2029" s="22" t="s">
        <v>4820</v>
      </c>
      <c r="L2029" s="22" t="s">
        <v>4821</v>
      </c>
      <c r="M2029" s="22" t="s">
        <v>1338</v>
      </c>
      <c r="N2029" s="22"/>
      <c r="O2029" s="22"/>
      <c r="P2029" s="22" t="s">
        <v>891</v>
      </c>
      <c r="Q2029" s="22"/>
      <c r="S2029" s="22" t="s">
        <v>3143</v>
      </c>
      <c r="T2029" s="8">
        <f t="shared" si="46"/>
        <v>9</v>
      </c>
      <c r="U2029" t="str">
        <f t="shared" si="47"/>
        <v>642</v>
      </c>
      <c r="W2029" t="s">
        <v>369</v>
      </c>
    </row>
    <row r="2030" spans="1:23" hidden="1" x14ac:dyDescent="0.25">
      <c r="A2030" s="21">
        <v>45546</v>
      </c>
      <c r="B2030" s="21">
        <v>45546</v>
      </c>
      <c r="C2030" s="22" t="s">
        <v>4823</v>
      </c>
      <c r="D2030" s="22" t="s">
        <v>4824</v>
      </c>
      <c r="E2030" s="22" t="s">
        <v>1145</v>
      </c>
      <c r="F2030" s="22" t="s">
        <v>1183</v>
      </c>
      <c r="G2030" s="23">
        <v>249000</v>
      </c>
      <c r="H2030" s="23">
        <v>0</v>
      </c>
      <c r="I2030" s="23">
        <v>51211705</v>
      </c>
      <c r="J2030" s="23">
        <v>0</v>
      </c>
      <c r="K2030" s="22" t="s">
        <v>1184</v>
      </c>
      <c r="L2030" s="22" t="s">
        <v>1185</v>
      </c>
      <c r="M2030" s="22" t="s">
        <v>1159</v>
      </c>
      <c r="N2030" s="22"/>
      <c r="O2030" s="22"/>
      <c r="P2030" s="22"/>
      <c r="Q2030" s="22"/>
      <c r="S2030" s="22" t="s">
        <v>3126</v>
      </c>
      <c r="T2030" s="8">
        <f t="shared" si="46"/>
        <v>9</v>
      </c>
      <c r="U2030" t="str">
        <f t="shared" si="47"/>
        <v>642</v>
      </c>
      <c r="W2030" t="s">
        <v>369</v>
      </c>
    </row>
    <row r="2031" spans="1:23" hidden="1" x14ac:dyDescent="0.25">
      <c r="A2031" s="21">
        <v>45546</v>
      </c>
      <c r="B2031" s="21">
        <v>45546</v>
      </c>
      <c r="C2031" s="22" t="s">
        <v>4823</v>
      </c>
      <c r="D2031" s="22" t="s">
        <v>4824</v>
      </c>
      <c r="E2031" s="22" t="s">
        <v>1145</v>
      </c>
      <c r="F2031" s="22" t="s">
        <v>1183</v>
      </c>
      <c r="G2031" s="23">
        <v>24900</v>
      </c>
      <c r="H2031" s="23">
        <v>0</v>
      </c>
      <c r="I2031" s="23">
        <v>51236605</v>
      </c>
      <c r="J2031" s="23">
        <v>0</v>
      </c>
      <c r="K2031" s="22" t="s">
        <v>1184</v>
      </c>
      <c r="L2031" s="22" t="s">
        <v>1185</v>
      </c>
      <c r="M2031" s="22" t="s">
        <v>1159</v>
      </c>
      <c r="N2031" s="22"/>
      <c r="O2031" s="22"/>
      <c r="P2031" s="22"/>
      <c r="Q2031" s="22"/>
      <c r="S2031" s="22" t="s">
        <v>3126</v>
      </c>
      <c r="T2031" s="8">
        <f t="shared" si="46"/>
        <v>9</v>
      </c>
      <c r="U2031" t="str">
        <f t="shared" si="47"/>
        <v>642</v>
      </c>
      <c r="W2031" t="s">
        <v>369</v>
      </c>
    </row>
    <row r="2032" spans="1:23" hidden="1" x14ac:dyDescent="0.25">
      <c r="A2032" s="21">
        <v>45546</v>
      </c>
      <c r="B2032" s="21">
        <v>45546</v>
      </c>
      <c r="C2032" s="22" t="s">
        <v>4825</v>
      </c>
      <c r="D2032" s="22" t="s">
        <v>4826</v>
      </c>
      <c r="E2032" s="22" t="s">
        <v>1145</v>
      </c>
      <c r="F2032" s="22" t="s">
        <v>1183</v>
      </c>
      <c r="G2032" s="23">
        <v>51000</v>
      </c>
      <c r="H2032" s="23">
        <v>0</v>
      </c>
      <c r="I2032" s="23">
        <v>51287605</v>
      </c>
      <c r="J2032" s="23">
        <v>0</v>
      </c>
      <c r="K2032" s="22" t="s">
        <v>1184</v>
      </c>
      <c r="L2032" s="22" t="s">
        <v>1185</v>
      </c>
      <c r="M2032" s="22" t="s">
        <v>1159</v>
      </c>
      <c r="N2032" s="22"/>
      <c r="O2032" s="22"/>
      <c r="P2032" s="22"/>
      <c r="Q2032" s="22"/>
      <c r="S2032" s="22" t="s">
        <v>3126</v>
      </c>
      <c r="T2032" s="8">
        <f t="shared" si="46"/>
        <v>9</v>
      </c>
      <c r="U2032" t="str">
        <f t="shared" si="47"/>
        <v>642</v>
      </c>
      <c r="W2032" t="s">
        <v>369</v>
      </c>
    </row>
    <row r="2033" spans="1:23" hidden="1" x14ac:dyDescent="0.25">
      <c r="A2033" s="21">
        <v>45546</v>
      </c>
      <c r="B2033" s="21">
        <v>45546</v>
      </c>
      <c r="C2033" s="22" t="s">
        <v>4825</v>
      </c>
      <c r="D2033" s="22" t="s">
        <v>4826</v>
      </c>
      <c r="E2033" s="22" t="s">
        <v>1145</v>
      </c>
      <c r="F2033" s="22" t="s">
        <v>1183</v>
      </c>
      <c r="G2033" s="23">
        <v>5100</v>
      </c>
      <c r="H2033" s="23">
        <v>0</v>
      </c>
      <c r="I2033" s="23">
        <v>51292705</v>
      </c>
      <c r="J2033" s="23">
        <v>0</v>
      </c>
      <c r="K2033" s="22" t="s">
        <v>1184</v>
      </c>
      <c r="L2033" s="22" t="s">
        <v>1185</v>
      </c>
      <c r="M2033" s="22" t="s">
        <v>1159</v>
      </c>
      <c r="N2033" s="22"/>
      <c r="O2033" s="22"/>
      <c r="P2033" s="22"/>
      <c r="Q2033" s="22"/>
      <c r="S2033" s="22" t="s">
        <v>3126</v>
      </c>
      <c r="T2033" s="8">
        <f t="shared" si="46"/>
        <v>9</v>
      </c>
      <c r="U2033" t="str">
        <f t="shared" si="47"/>
        <v>642</v>
      </c>
      <c r="W2033" t="s">
        <v>369</v>
      </c>
    </row>
    <row r="2034" spans="1:23" hidden="1" x14ac:dyDescent="0.25">
      <c r="A2034" s="21">
        <v>45546</v>
      </c>
      <c r="B2034" s="21">
        <v>45546</v>
      </c>
      <c r="C2034" s="22" t="s">
        <v>4827</v>
      </c>
      <c r="D2034" s="22" t="s">
        <v>4828</v>
      </c>
      <c r="E2034" s="22" t="s">
        <v>1145</v>
      </c>
      <c r="F2034" s="22" t="s">
        <v>1189</v>
      </c>
      <c r="G2034" s="23">
        <v>20000</v>
      </c>
      <c r="H2034" s="23">
        <v>0</v>
      </c>
      <c r="I2034" s="23">
        <v>51312705</v>
      </c>
      <c r="J2034" s="23">
        <v>0</v>
      </c>
      <c r="K2034" s="22" t="s">
        <v>1190</v>
      </c>
      <c r="L2034" s="22" t="s">
        <v>1191</v>
      </c>
      <c r="M2034" s="22" t="s">
        <v>1186</v>
      </c>
      <c r="N2034" s="22"/>
      <c r="O2034" s="22"/>
      <c r="P2034" s="22" t="s">
        <v>4779</v>
      </c>
      <c r="Q2034" s="22"/>
      <c r="S2034" s="22" t="s">
        <v>3126</v>
      </c>
      <c r="T2034" s="8">
        <f t="shared" si="46"/>
        <v>9</v>
      </c>
      <c r="U2034" t="str">
        <f t="shared" si="47"/>
        <v>642</v>
      </c>
      <c r="W2034" t="s">
        <v>369</v>
      </c>
    </row>
    <row r="2035" spans="1:23" hidden="1" x14ac:dyDescent="0.25">
      <c r="A2035" s="21">
        <v>45546</v>
      </c>
      <c r="B2035" s="21">
        <v>45546</v>
      </c>
      <c r="C2035" s="22" t="s">
        <v>4827</v>
      </c>
      <c r="D2035" s="22" t="s">
        <v>4828</v>
      </c>
      <c r="E2035" s="22" t="s">
        <v>1145</v>
      </c>
      <c r="F2035" s="22" t="s">
        <v>1189</v>
      </c>
      <c r="G2035" s="23">
        <v>2000</v>
      </c>
      <c r="H2035" s="23">
        <v>0</v>
      </c>
      <c r="I2035" s="23">
        <v>51314705</v>
      </c>
      <c r="J2035" s="23">
        <v>0</v>
      </c>
      <c r="K2035" s="22" t="s">
        <v>1190</v>
      </c>
      <c r="L2035" s="22" t="s">
        <v>1191</v>
      </c>
      <c r="M2035" s="22" t="s">
        <v>1186</v>
      </c>
      <c r="N2035" s="22"/>
      <c r="O2035" s="22"/>
      <c r="P2035" s="22" t="s">
        <v>4779</v>
      </c>
      <c r="Q2035" s="22"/>
      <c r="S2035" s="22" t="s">
        <v>3126</v>
      </c>
      <c r="T2035" s="8">
        <f t="shared" si="46"/>
        <v>9</v>
      </c>
      <c r="U2035" t="str">
        <f t="shared" si="47"/>
        <v>642</v>
      </c>
      <c r="W2035" t="s">
        <v>369</v>
      </c>
    </row>
    <row r="2036" spans="1:23" hidden="1" x14ac:dyDescent="0.25">
      <c r="A2036" s="21">
        <v>45546</v>
      </c>
      <c r="B2036" s="21">
        <v>45546</v>
      </c>
      <c r="C2036" s="22" t="s">
        <v>4829</v>
      </c>
      <c r="D2036" s="22" t="s">
        <v>4828</v>
      </c>
      <c r="E2036" s="22" t="s">
        <v>1145</v>
      </c>
      <c r="F2036" s="22" t="s">
        <v>1189</v>
      </c>
      <c r="G2036" s="23">
        <v>20000</v>
      </c>
      <c r="H2036" s="23">
        <v>0</v>
      </c>
      <c r="I2036" s="23">
        <v>51334705</v>
      </c>
      <c r="J2036" s="23">
        <v>0</v>
      </c>
      <c r="K2036" s="22" t="s">
        <v>1190</v>
      </c>
      <c r="L2036" s="22" t="s">
        <v>1191</v>
      </c>
      <c r="M2036" s="22" t="s">
        <v>1186</v>
      </c>
      <c r="N2036" s="22"/>
      <c r="O2036" s="22"/>
      <c r="P2036" s="22" t="s">
        <v>4779</v>
      </c>
      <c r="Q2036" s="22"/>
      <c r="S2036" s="22" t="s">
        <v>3126</v>
      </c>
      <c r="T2036" s="8">
        <f t="shared" si="46"/>
        <v>9</v>
      </c>
      <c r="U2036" t="str">
        <f t="shared" si="47"/>
        <v>642</v>
      </c>
      <c r="W2036" t="s">
        <v>369</v>
      </c>
    </row>
    <row r="2037" spans="1:23" hidden="1" x14ac:dyDescent="0.25">
      <c r="A2037" s="21">
        <v>45546</v>
      </c>
      <c r="B2037" s="21">
        <v>45546</v>
      </c>
      <c r="C2037" s="22" t="s">
        <v>4829</v>
      </c>
      <c r="D2037" s="22" t="s">
        <v>4828</v>
      </c>
      <c r="E2037" s="22" t="s">
        <v>1145</v>
      </c>
      <c r="F2037" s="22" t="s">
        <v>1189</v>
      </c>
      <c r="G2037" s="23">
        <v>2000</v>
      </c>
      <c r="H2037" s="23">
        <v>0</v>
      </c>
      <c r="I2037" s="23">
        <v>51336705</v>
      </c>
      <c r="J2037" s="23">
        <v>0</v>
      </c>
      <c r="K2037" s="22" t="s">
        <v>1190</v>
      </c>
      <c r="L2037" s="22" t="s">
        <v>1191</v>
      </c>
      <c r="M2037" s="22" t="s">
        <v>1186</v>
      </c>
      <c r="N2037" s="22"/>
      <c r="O2037" s="22"/>
      <c r="P2037" s="22" t="s">
        <v>4779</v>
      </c>
      <c r="Q2037" s="22"/>
      <c r="S2037" s="22" t="s">
        <v>3126</v>
      </c>
      <c r="T2037" s="8">
        <f t="shared" si="46"/>
        <v>9</v>
      </c>
      <c r="U2037" t="str">
        <f t="shared" si="47"/>
        <v>642</v>
      </c>
      <c r="W2037" t="s">
        <v>369</v>
      </c>
    </row>
    <row r="2038" spans="1:23" hidden="1" x14ac:dyDescent="0.25">
      <c r="A2038" s="21">
        <v>45548</v>
      </c>
      <c r="B2038" s="21">
        <v>45548</v>
      </c>
      <c r="C2038" s="22" t="s">
        <v>4830</v>
      </c>
      <c r="D2038" s="22" t="s">
        <v>4831</v>
      </c>
      <c r="E2038" s="22" t="s">
        <v>1145</v>
      </c>
      <c r="F2038" s="22" t="s">
        <v>748</v>
      </c>
      <c r="G2038" s="23">
        <v>380370</v>
      </c>
      <c r="H2038" s="23">
        <v>0</v>
      </c>
      <c r="I2038" s="23">
        <v>51717075</v>
      </c>
      <c r="J2038" s="23">
        <v>0</v>
      </c>
      <c r="K2038" s="22" t="s">
        <v>4832</v>
      </c>
      <c r="L2038" s="22" t="s">
        <v>4833</v>
      </c>
      <c r="M2038" s="22" t="s">
        <v>1932</v>
      </c>
      <c r="N2038" s="22"/>
      <c r="O2038" s="22"/>
      <c r="P2038" s="22" t="s">
        <v>529</v>
      </c>
      <c r="Q2038" s="22"/>
      <c r="S2038" s="22" t="s">
        <v>3141</v>
      </c>
      <c r="T2038" s="8">
        <f t="shared" si="46"/>
        <v>9</v>
      </c>
      <c r="U2038" t="str">
        <f t="shared" si="47"/>
        <v>642</v>
      </c>
      <c r="W2038" t="s">
        <v>369</v>
      </c>
    </row>
    <row r="2039" spans="1:23" hidden="1" x14ac:dyDescent="0.25">
      <c r="A2039" s="21">
        <v>45549</v>
      </c>
      <c r="B2039" s="21">
        <v>45549</v>
      </c>
      <c r="C2039" s="22" t="s">
        <v>4407</v>
      </c>
      <c r="D2039" s="22" t="s">
        <v>4834</v>
      </c>
      <c r="E2039" s="22" t="s">
        <v>1145</v>
      </c>
      <c r="F2039" s="22" t="s">
        <v>549</v>
      </c>
      <c r="G2039" s="23">
        <v>909092</v>
      </c>
      <c r="H2039" s="23">
        <v>0</v>
      </c>
      <c r="I2039" s="23">
        <v>52626167</v>
      </c>
      <c r="J2039" s="23">
        <v>0</v>
      </c>
      <c r="K2039" s="22" t="s">
        <v>4835</v>
      </c>
      <c r="L2039" s="22" t="s">
        <v>4836</v>
      </c>
      <c r="M2039" s="22" t="s">
        <v>1243</v>
      </c>
      <c r="N2039" s="22"/>
      <c r="O2039" s="22"/>
      <c r="P2039" s="22" t="s">
        <v>1915</v>
      </c>
      <c r="Q2039" s="22"/>
      <c r="S2039" s="22" t="s">
        <v>3142</v>
      </c>
      <c r="T2039" s="8">
        <f t="shared" si="46"/>
        <v>9</v>
      </c>
      <c r="U2039" t="str">
        <f t="shared" si="47"/>
        <v>642</v>
      </c>
      <c r="W2039" t="s">
        <v>369</v>
      </c>
    </row>
    <row r="2040" spans="1:23" hidden="1" x14ac:dyDescent="0.25">
      <c r="A2040" s="21">
        <v>45549</v>
      </c>
      <c r="B2040" s="21">
        <v>45549</v>
      </c>
      <c r="C2040" s="22" t="s">
        <v>4804</v>
      </c>
      <c r="D2040" s="22" t="s">
        <v>4837</v>
      </c>
      <c r="E2040" s="22" t="s">
        <v>1145</v>
      </c>
      <c r="F2040" s="22" t="s">
        <v>549</v>
      </c>
      <c r="G2040" s="23">
        <v>250000</v>
      </c>
      <c r="H2040" s="23">
        <v>0</v>
      </c>
      <c r="I2040" s="23">
        <v>52876167</v>
      </c>
      <c r="J2040" s="23">
        <v>0</v>
      </c>
      <c r="K2040" s="22" t="s">
        <v>2339</v>
      </c>
      <c r="L2040" s="22" t="s">
        <v>2340</v>
      </c>
      <c r="M2040" s="22" t="s">
        <v>3140</v>
      </c>
      <c r="N2040" s="22"/>
      <c r="O2040" s="22"/>
      <c r="P2040" s="22" t="s">
        <v>4428</v>
      </c>
      <c r="Q2040" s="22"/>
      <c r="S2040" s="22" t="s">
        <v>3126</v>
      </c>
      <c r="T2040" s="8">
        <f t="shared" si="46"/>
        <v>9</v>
      </c>
      <c r="U2040" t="str">
        <f t="shared" si="47"/>
        <v>642</v>
      </c>
      <c r="W2040" t="s">
        <v>369</v>
      </c>
    </row>
    <row r="2041" spans="1:23" hidden="1" x14ac:dyDescent="0.25">
      <c r="A2041" s="21">
        <v>45549</v>
      </c>
      <c r="B2041" s="21">
        <v>45549</v>
      </c>
      <c r="C2041" s="22" t="s">
        <v>4838</v>
      </c>
      <c r="D2041" s="22" t="s">
        <v>4839</v>
      </c>
      <c r="E2041" s="22" t="s">
        <v>1145</v>
      </c>
      <c r="F2041" s="22" t="s">
        <v>748</v>
      </c>
      <c r="G2041" s="23">
        <v>1223000</v>
      </c>
      <c r="H2041" s="23">
        <v>0</v>
      </c>
      <c r="I2041" s="23">
        <v>54099167</v>
      </c>
      <c r="J2041" s="23">
        <v>0</v>
      </c>
      <c r="K2041" s="22" t="s">
        <v>4840</v>
      </c>
      <c r="L2041" s="22" t="s">
        <v>4841</v>
      </c>
      <c r="M2041" s="22" t="s">
        <v>1269</v>
      </c>
      <c r="N2041" s="22" t="s">
        <v>1795</v>
      </c>
      <c r="O2041" s="22" t="s">
        <v>1796</v>
      </c>
      <c r="P2041" s="22" t="s">
        <v>529</v>
      </c>
      <c r="Q2041" s="22"/>
      <c r="S2041" s="22" t="s">
        <v>3141</v>
      </c>
      <c r="T2041" s="8">
        <f t="shared" si="46"/>
        <v>9</v>
      </c>
      <c r="U2041" t="str">
        <f t="shared" si="47"/>
        <v>642</v>
      </c>
      <c r="W2041" t="s">
        <v>369</v>
      </c>
    </row>
    <row r="2042" spans="1:23" hidden="1" x14ac:dyDescent="0.25">
      <c r="A2042" s="21">
        <v>45549</v>
      </c>
      <c r="B2042" s="21">
        <v>45549</v>
      </c>
      <c r="C2042" s="22" t="s">
        <v>4842</v>
      </c>
      <c r="D2042" s="22" t="s">
        <v>4843</v>
      </c>
      <c r="E2042" s="22" t="s">
        <v>1145</v>
      </c>
      <c r="F2042" s="22" t="s">
        <v>748</v>
      </c>
      <c r="G2042" s="23">
        <v>909091</v>
      </c>
      <c r="H2042" s="23">
        <v>0</v>
      </c>
      <c r="I2042" s="23">
        <v>55008258</v>
      </c>
      <c r="J2042" s="23">
        <v>0</v>
      </c>
      <c r="K2042" s="22" t="s">
        <v>2567</v>
      </c>
      <c r="L2042" s="22" t="s">
        <v>2568</v>
      </c>
      <c r="M2042" s="22" t="s">
        <v>1243</v>
      </c>
      <c r="N2042" s="22"/>
      <c r="O2042" s="22"/>
      <c r="P2042" s="22" t="s">
        <v>529</v>
      </c>
      <c r="Q2042" s="22"/>
      <c r="S2042" s="22" t="s">
        <v>3142</v>
      </c>
      <c r="T2042" s="8">
        <f t="shared" si="46"/>
        <v>9</v>
      </c>
      <c r="U2042" t="str">
        <f t="shared" si="47"/>
        <v>642</v>
      </c>
      <c r="W2042" t="s">
        <v>369</v>
      </c>
    </row>
    <row r="2043" spans="1:23" hidden="1" x14ac:dyDescent="0.25">
      <c r="A2043" s="21">
        <v>45549</v>
      </c>
      <c r="B2043" s="21">
        <v>45549</v>
      </c>
      <c r="C2043" s="22" t="s">
        <v>4844</v>
      </c>
      <c r="D2043" s="22" t="s">
        <v>4845</v>
      </c>
      <c r="E2043" s="22" t="s">
        <v>1145</v>
      </c>
      <c r="F2043" s="22" t="s">
        <v>748</v>
      </c>
      <c r="G2043" s="23">
        <v>6935185</v>
      </c>
      <c r="H2043" s="23">
        <v>0</v>
      </c>
      <c r="I2043" s="23">
        <v>61943443</v>
      </c>
      <c r="J2043" s="23">
        <v>0</v>
      </c>
      <c r="K2043" s="22" t="s">
        <v>2307</v>
      </c>
      <c r="L2043" s="22" t="s">
        <v>2308</v>
      </c>
      <c r="M2043" s="22" t="s">
        <v>1269</v>
      </c>
      <c r="N2043" s="22"/>
      <c r="O2043" s="22"/>
      <c r="P2043" s="22" t="s">
        <v>558</v>
      </c>
      <c r="Q2043" s="22"/>
      <c r="S2043" s="22" t="s">
        <v>3141</v>
      </c>
      <c r="T2043" s="8">
        <f t="shared" si="46"/>
        <v>9</v>
      </c>
      <c r="U2043" t="str">
        <f t="shared" si="47"/>
        <v>642</v>
      </c>
      <c r="W2043" t="s">
        <v>369</v>
      </c>
    </row>
    <row r="2044" spans="1:23" hidden="1" x14ac:dyDescent="0.25">
      <c r="A2044" s="21">
        <v>45549</v>
      </c>
      <c r="B2044" s="21">
        <v>45549</v>
      </c>
      <c r="C2044" s="22" t="s">
        <v>4844</v>
      </c>
      <c r="D2044" s="22" t="s">
        <v>4846</v>
      </c>
      <c r="E2044" s="22" t="s">
        <v>1145</v>
      </c>
      <c r="F2044" s="22" t="s">
        <v>748</v>
      </c>
      <c r="G2044" s="23">
        <v>2925455</v>
      </c>
      <c r="H2044" s="23">
        <v>0</v>
      </c>
      <c r="I2044" s="23">
        <v>64868898</v>
      </c>
      <c r="J2044" s="23">
        <v>0</v>
      </c>
      <c r="K2044" s="22" t="s">
        <v>2307</v>
      </c>
      <c r="L2044" s="22" t="s">
        <v>2308</v>
      </c>
      <c r="M2044" s="22" t="s">
        <v>1269</v>
      </c>
      <c r="N2044" s="22"/>
      <c r="O2044" s="22"/>
      <c r="P2044" s="22" t="s">
        <v>558</v>
      </c>
      <c r="Q2044" s="22"/>
      <c r="S2044" s="22" t="s">
        <v>3141</v>
      </c>
      <c r="T2044" s="8">
        <f t="shared" si="46"/>
        <v>9</v>
      </c>
      <c r="U2044" t="str">
        <f t="shared" si="47"/>
        <v>642</v>
      </c>
      <c r="W2044" t="s">
        <v>369</v>
      </c>
    </row>
    <row r="2045" spans="1:23" hidden="1" x14ac:dyDescent="0.25">
      <c r="A2045" s="21">
        <v>45549</v>
      </c>
      <c r="B2045" s="21">
        <v>45549</v>
      </c>
      <c r="C2045" s="22" t="s">
        <v>4847</v>
      </c>
      <c r="D2045" s="22" t="s">
        <v>4848</v>
      </c>
      <c r="E2045" s="22" t="s">
        <v>1145</v>
      </c>
      <c r="F2045" s="22" t="s">
        <v>1204</v>
      </c>
      <c r="G2045" s="23">
        <v>50000</v>
      </c>
      <c r="H2045" s="23">
        <v>0</v>
      </c>
      <c r="I2045" s="23">
        <v>64918898</v>
      </c>
      <c r="J2045" s="23">
        <v>0</v>
      </c>
      <c r="K2045" s="22" t="s">
        <v>1163</v>
      </c>
      <c r="L2045" s="22" t="s">
        <v>1164</v>
      </c>
      <c r="M2045" s="22" t="s">
        <v>1186</v>
      </c>
      <c r="N2045" s="22"/>
      <c r="O2045" s="22"/>
      <c r="P2045" s="22" t="s">
        <v>529</v>
      </c>
      <c r="Q2045" s="22"/>
      <c r="S2045" s="22" t="s">
        <v>3126</v>
      </c>
      <c r="T2045" s="8">
        <f t="shared" si="46"/>
        <v>9</v>
      </c>
      <c r="U2045" t="str">
        <f t="shared" si="47"/>
        <v>642</v>
      </c>
      <c r="W2045" t="s">
        <v>369</v>
      </c>
    </row>
    <row r="2046" spans="1:23" hidden="1" x14ac:dyDescent="0.25">
      <c r="A2046" s="21">
        <v>45549</v>
      </c>
      <c r="B2046" s="21">
        <v>45549</v>
      </c>
      <c r="C2046" s="22" t="s">
        <v>4849</v>
      </c>
      <c r="D2046" s="22" t="s">
        <v>4850</v>
      </c>
      <c r="E2046" s="22" t="s">
        <v>1145</v>
      </c>
      <c r="F2046" s="22" t="s">
        <v>1204</v>
      </c>
      <c r="G2046" s="23">
        <v>50000</v>
      </c>
      <c r="H2046" s="23">
        <v>0</v>
      </c>
      <c r="I2046" s="23">
        <v>64968898</v>
      </c>
      <c r="J2046" s="23">
        <v>0</v>
      </c>
      <c r="K2046" s="22" t="s">
        <v>1163</v>
      </c>
      <c r="L2046" s="22" t="s">
        <v>1164</v>
      </c>
      <c r="M2046" s="22" t="s">
        <v>1186</v>
      </c>
      <c r="N2046" s="22"/>
      <c r="O2046" s="22"/>
      <c r="P2046" s="22" t="s">
        <v>529</v>
      </c>
      <c r="Q2046" s="22"/>
      <c r="S2046" s="22" t="s">
        <v>3126</v>
      </c>
      <c r="T2046" s="8">
        <f t="shared" si="46"/>
        <v>9</v>
      </c>
      <c r="U2046" t="str">
        <f t="shared" si="47"/>
        <v>642</v>
      </c>
      <c r="W2046" t="s">
        <v>369</v>
      </c>
    </row>
    <row r="2047" spans="1:23" hidden="1" x14ac:dyDescent="0.25">
      <c r="A2047" s="21">
        <v>45549</v>
      </c>
      <c r="B2047" s="21">
        <v>45549</v>
      </c>
      <c r="C2047" s="22" t="s">
        <v>4851</v>
      </c>
      <c r="D2047" s="22" t="s">
        <v>4852</v>
      </c>
      <c r="E2047" s="22" t="s">
        <v>1145</v>
      </c>
      <c r="F2047" s="22" t="s">
        <v>1204</v>
      </c>
      <c r="G2047" s="23">
        <v>50000</v>
      </c>
      <c r="H2047" s="23">
        <v>0</v>
      </c>
      <c r="I2047" s="23">
        <v>65018898</v>
      </c>
      <c r="J2047" s="23">
        <v>0</v>
      </c>
      <c r="K2047" s="22" t="s">
        <v>1163</v>
      </c>
      <c r="L2047" s="22" t="s">
        <v>1164</v>
      </c>
      <c r="M2047" s="22" t="s">
        <v>1186</v>
      </c>
      <c r="N2047" s="22"/>
      <c r="O2047" s="22"/>
      <c r="P2047" s="22" t="s">
        <v>529</v>
      </c>
      <c r="Q2047" s="22"/>
      <c r="S2047" s="22" t="s">
        <v>3126</v>
      </c>
      <c r="T2047" s="8">
        <f t="shared" si="46"/>
        <v>9</v>
      </c>
      <c r="U2047" t="str">
        <f t="shared" si="47"/>
        <v>642</v>
      </c>
      <c r="W2047" t="s">
        <v>369</v>
      </c>
    </row>
    <row r="2048" spans="1:23" hidden="1" x14ac:dyDescent="0.25">
      <c r="A2048" s="21">
        <v>45550</v>
      </c>
      <c r="B2048" s="21">
        <v>45550</v>
      </c>
      <c r="C2048" s="22" t="s">
        <v>4853</v>
      </c>
      <c r="D2048" s="22" t="s">
        <v>4854</v>
      </c>
      <c r="E2048" s="22" t="s">
        <v>1145</v>
      </c>
      <c r="F2048" s="22" t="s">
        <v>748</v>
      </c>
      <c r="G2048" s="23">
        <v>846300</v>
      </c>
      <c r="H2048" s="23">
        <v>0</v>
      </c>
      <c r="I2048" s="23">
        <v>65865198</v>
      </c>
      <c r="J2048" s="23">
        <v>0</v>
      </c>
      <c r="K2048" s="22" t="s">
        <v>4855</v>
      </c>
      <c r="L2048" s="22" t="s">
        <v>4856</v>
      </c>
      <c r="M2048" s="22" t="s">
        <v>1269</v>
      </c>
      <c r="N2048" s="22" t="s">
        <v>1795</v>
      </c>
      <c r="O2048" s="22" t="s">
        <v>1796</v>
      </c>
      <c r="P2048" s="22" t="s">
        <v>529</v>
      </c>
      <c r="Q2048" s="22"/>
      <c r="S2048" s="22" t="s">
        <v>3141</v>
      </c>
      <c r="T2048" s="8">
        <f t="shared" si="46"/>
        <v>9</v>
      </c>
      <c r="U2048" t="str">
        <f t="shared" si="47"/>
        <v>642</v>
      </c>
      <c r="W2048" t="s">
        <v>369</v>
      </c>
    </row>
    <row r="2049" spans="1:23" hidden="1" x14ac:dyDescent="0.25">
      <c r="A2049" s="21">
        <v>45550</v>
      </c>
      <c r="B2049" s="21">
        <v>45550</v>
      </c>
      <c r="C2049" s="22" t="s">
        <v>4857</v>
      </c>
      <c r="D2049" s="22" t="s">
        <v>4858</v>
      </c>
      <c r="E2049" s="22" t="s">
        <v>1145</v>
      </c>
      <c r="F2049" s="22" t="s">
        <v>635</v>
      </c>
      <c r="G2049" s="23">
        <v>2751091</v>
      </c>
      <c r="H2049" s="23">
        <v>0</v>
      </c>
      <c r="I2049" s="23">
        <v>68616289</v>
      </c>
      <c r="J2049" s="23">
        <v>0</v>
      </c>
      <c r="K2049" s="22"/>
      <c r="L2049" s="22"/>
      <c r="M2049" s="22"/>
      <c r="N2049" s="22"/>
      <c r="O2049" s="22"/>
      <c r="P2049" s="22" t="s">
        <v>1176</v>
      </c>
      <c r="Q2049" s="22"/>
      <c r="S2049" s="22" t="s">
        <v>3126</v>
      </c>
      <c r="T2049" s="8">
        <f t="shared" si="46"/>
        <v>9</v>
      </c>
      <c r="U2049" t="str">
        <f t="shared" si="47"/>
        <v>642</v>
      </c>
      <c r="W2049" t="s">
        <v>369</v>
      </c>
    </row>
    <row r="2050" spans="1:23" hidden="1" x14ac:dyDescent="0.25">
      <c r="A2050" s="21">
        <v>45550</v>
      </c>
      <c r="B2050" s="21">
        <v>45550</v>
      </c>
      <c r="C2050" s="22" t="s">
        <v>4859</v>
      </c>
      <c r="D2050" s="22" t="s">
        <v>4860</v>
      </c>
      <c r="E2050" s="22" t="s">
        <v>1145</v>
      </c>
      <c r="F2050" s="22" t="s">
        <v>532</v>
      </c>
      <c r="G2050" s="23">
        <v>1100000</v>
      </c>
      <c r="H2050" s="23">
        <v>0</v>
      </c>
      <c r="I2050" s="23">
        <v>69716289</v>
      </c>
      <c r="J2050" s="23">
        <v>0</v>
      </c>
      <c r="K2050" s="22" t="s">
        <v>739</v>
      </c>
      <c r="L2050" s="22" t="s">
        <v>740</v>
      </c>
      <c r="M2050" s="22" t="s">
        <v>1216</v>
      </c>
      <c r="N2050" s="22"/>
      <c r="O2050" s="22"/>
      <c r="P2050" s="22" t="s">
        <v>558</v>
      </c>
      <c r="Q2050" s="22"/>
      <c r="S2050" s="22" t="s">
        <v>3126</v>
      </c>
      <c r="T2050" s="8">
        <f t="shared" si="46"/>
        <v>9</v>
      </c>
      <c r="U2050" t="str">
        <f t="shared" si="47"/>
        <v>642</v>
      </c>
      <c r="W2050" t="s">
        <v>369</v>
      </c>
    </row>
    <row r="2051" spans="1:23" hidden="1" x14ac:dyDescent="0.25">
      <c r="A2051" s="21">
        <v>45550</v>
      </c>
      <c r="B2051" s="21">
        <v>45550</v>
      </c>
      <c r="C2051" s="22" t="s">
        <v>4861</v>
      </c>
      <c r="D2051" s="22" t="s">
        <v>4862</v>
      </c>
      <c r="E2051" s="22" t="s">
        <v>1145</v>
      </c>
      <c r="F2051" s="22" t="s">
        <v>1204</v>
      </c>
      <c r="G2051" s="23">
        <v>3000</v>
      </c>
      <c r="H2051" s="23">
        <v>0</v>
      </c>
      <c r="I2051" s="23">
        <v>69719289</v>
      </c>
      <c r="J2051" s="23">
        <v>0</v>
      </c>
      <c r="K2051" s="22" t="s">
        <v>1163</v>
      </c>
      <c r="L2051" s="22" t="s">
        <v>1164</v>
      </c>
      <c r="M2051" s="22" t="s">
        <v>1186</v>
      </c>
      <c r="N2051" s="22"/>
      <c r="O2051" s="22"/>
      <c r="P2051" s="22" t="s">
        <v>529</v>
      </c>
      <c r="Q2051" s="22"/>
      <c r="S2051" s="22" t="s">
        <v>3126</v>
      </c>
      <c r="T2051" s="8">
        <f t="shared" si="46"/>
        <v>9</v>
      </c>
      <c r="U2051" t="str">
        <f t="shared" si="47"/>
        <v>642</v>
      </c>
      <c r="W2051" t="s">
        <v>369</v>
      </c>
    </row>
    <row r="2052" spans="1:23" hidden="1" x14ac:dyDescent="0.25">
      <c r="A2052" s="21">
        <v>45551</v>
      </c>
      <c r="B2052" s="21">
        <v>45551</v>
      </c>
      <c r="C2052" s="22" t="s">
        <v>4863</v>
      </c>
      <c r="D2052" s="22" t="s">
        <v>4864</v>
      </c>
      <c r="E2052" s="22" t="s">
        <v>1145</v>
      </c>
      <c r="F2052" s="22" t="s">
        <v>549</v>
      </c>
      <c r="G2052" s="23">
        <v>909091</v>
      </c>
      <c r="H2052" s="23">
        <v>0</v>
      </c>
      <c r="I2052" s="23">
        <v>70628380</v>
      </c>
      <c r="J2052" s="23">
        <v>0</v>
      </c>
      <c r="K2052" s="22" t="s">
        <v>1722</v>
      </c>
      <c r="L2052" s="22" t="s">
        <v>1723</v>
      </c>
      <c r="M2052" s="22" t="s">
        <v>3142</v>
      </c>
      <c r="N2052" s="22"/>
      <c r="O2052" s="22"/>
      <c r="P2052" s="22" t="s">
        <v>4428</v>
      </c>
      <c r="Q2052" s="22"/>
      <c r="S2052" s="22" t="s">
        <v>3142</v>
      </c>
      <c r="T2052" s="8">
        <f t="shared" si="46"/>
        <v>9</v>
      </c>
      <c r="U2052" t="str">
        <f t="shared" si="47"/>
        <v>642</v>
      </c>
      <c r="W2052" t="s">
        <v>369</v>
      </c>
    </row>
    <row r="2053" spans="1:23" hidden="1" x14ac:dyDescent="0.25">
      <c r="A2053" s="21">
        <v>45551</v>
      </c>
      <c r="B2053" s="21">
        <v>45551</v>
      </c>
      <c r="C2053" s="22" t="s">
        <v>4865</v>
      </c>
      <c r="D2053" s="22" t="s">
        <v>4866</v>
      </c>
      <c r="E2053" s="22" t="s">
        <v>1145</v>
      </c>
      <c r="F2053" s="22" t="s">
        <v>514</v>
      </c>
      <c r="G2053" s="23">
        <v>950000</v>
      </c>
      <c r="H2053" s="23">
        <v>0</v>
      </c>
      <c r="I2053" s="23">
        <v>71578380</v>
      </c>
      <c r="J2053" s="23">
        <v>0</v>
      </c>
      <c r="K2053" s="22" t="s">
        <v>2862</v>
      </c>
      <c r="L2053" s="22" t="s">
        <v>2863</v>
      </c>
      <c r="M2053" s="22" t="s">
        <v>1159</v>
      </c>
      <c r="N2053" s="22"/>
      <c r="O2053" s="22"/>
      <c r="P2053" s="22"/>
      <c r="Q2053" s="22"/>
      <c r="S2053" s="22" t="s">
        <v>3126</v>
      </c>
      <c r="T2053" s="8">
        <f t="shared" si="46"/>
        <v>9</v>
      </c>
      <c r="U2053" t="str">
        <f t="shared" si="47"/>
        <v>642</v>
      </c>
      <c r="W2053" t="s">
        <v>369</v>
      </c>
    </row>
    <row r="2054" spans="1:23" hidden="1" x14ac:dyDescent="0.25">
      <c r="A2054" s="21">
        <v>45551</v>
      </c>
      <c r="B2054" s="21">
        <v>45551</v>
      </c>
      <c r="C2054" s="22" t="s">
        <v>4867</v>
      </c>
      <c r="D2054" s="22" t="s">
        <v>4862</v>
      </c>
      <c r="E2054" s="22" t="s">
        <v>1145</v>
      </c>
      <c r="F2054" s="22" t="s">
        <v>1204</v>
      </c>
      <c r="G2054" s="23">
        <v>3000</v>
      </c>
      <c r="H2054" s="23">
        <v>0</v>
      </c>
      <c r="I2054" s="23">
        <v>71581380</v>
      </c>
      <c r="J2054" s="23">
        <v>0</v>
      </c>
      <c r="K2054" s="22" t="s">
        <v>1163</v>
      </c>
      <c r="L2054" s="22" t="s">
        <v>1164</v>
      </c>
      <c r="M2054" s="22" t="s">
        <v>1186</v>
      </c>
      <c r="N2054" s="22"/>
      <c r="O2054" s="22"/>
      <c r="P2054" s="22" t="s">
        <v>529</v>
      </c>
      <c r="Q2054" s="22"/>
      <c r="S2054" s="22" t="s">
        <v>3126</v>
      </c>
      <c r="T2054" s="8">
        <f t="shared" si="46"/>
        <v>9</v>
      </c>
      <c r="U2054" t="str">
        <f t="shared" si="47"/>
        <v>642</v>
      </c>
      <c r="W2054" t="s">
        <v>369</v>
      </c>
    </row>
    <row r="2055" spans="1:23" hidden="1" x14ac:dyDescent="0.25">
      <c r="A2055" s="21">
        <v>45552</v>
      </c>
      <c r="B2055" s="21">
        <v>45552</v>
      </c>
      <c r="C2055" s="22" t="s">
        <v>4868</v>
      </c>
      <c r="D2055" s="22" t="s">
        <v>4869</v>
      </c>
      <c r="E2055" s="22" t="s">
        <v>1145</v>
      </c>
      <c r="F2055" s="22" t="s">
        <v>748</v>
      </c>
      <c r="G2055" s="23">
        <v>26111</v>
      </c>
      <c r="H2055" s="23">
        <v>0</v>
      </c>
      <c r="I2055" s="23">
        <v>71607491</v>
      </c>
      <c r="J2055" s="23">
        <v>0</v>
      </c>
      <c r="K2055" s="22" t="s">
        <v>4870</v>
      </c>
      <c r="L2055" s="22" t="s">
        <v>4871</v>
      </c>
      <c r="M2055" s="22" t="s">
        <v>1216</v>
      </c>
      <c r="N2055" s="22"/>
      <c r="O2055" s="22"/>
      <c r="P2055" s="22" t="s">
        <v>891</v>
      </c>
      <c r="Q2055" s="22"/>
      <c r="S2055" s="22" t="s">
        <v>3126</v>
      </c>
      <c r="T2055" s="8">
        <f t="shared" si="46"/>
        <v>9</v>
      </c>
      <c r="U2055" t="str">
        <f t="shared" si="47"/>
        <v>642</v>
      </c>
      <c r="W2055" t="s">
        <v>369</v>
      </c>
    </row>
    <row r="2056" spans="1:23" hidden="1" x14ac:dyDescent="0.25">
      <c r="A2056" s="21">
        <v>45552</v>
      </c>
      <c r="B2056" s="21">
        <v>45552</v>
      </c>
      <c r="C2056" s="22" t="s">
        <v>4868</v>
      </c>
      <c r="D2056" s="22" t="s">
        <v>4869</v>
      </c>
      <c r="E2056" s="22" t="s">
        <v>1145</v>
      </c>
      <c r="F2056" s="22" t="s">
        <v>748</v>
      </c>
      <c r="G2056" s="23">
        <v>21389</v>
      </c>
      <c r="H2056" s="23">
        <v>0</v>
      </c>
      <c r="I2056" s="23">
        <v>71628880</v>
      </c>
      <c r="J2056" s="23">
        <v>0</v>
      </c>
      <c r="K2056" s="22" t="s">
        <v>4870</v>
      </c>
      <c r="L2056" s="22" t="s">
        <v>4871</v>
      </c>
      <c r="M2056" s="22" t="s">
        <v>1216</v>
      </c>
      <c r="N2056" s="22"/>
      <c r="O2056" s="22"/>
      <c r="P2056" s="22" t="s">
        <v>891</v>
      </c>
      <c r="Q2056" s="22"/>
      <c r="S2056" s="22" t="s">
        <v>3126</v>
      </c>
      <c r="T2056" s="8">
        <f t="shared" si="46"/>
        <v>9</v>
      </c>
      <c r="U2056" t="str">
        <f t="shared" si="47"/>
        <v>642</v>
      </c>
      <c r="W2056" t="s">
        <v>369</v>
      </c>
    </row>
    <row r="2057" spans="1:23" hidden="1" x14ac:dyDescent="0.25">
      <c r="A2057" s="21">
        <v>45552</v>
      </c>
      <c r="B2057" s="21">
        <v>45552</v>
      </c>
      <c r="C2057" s="22" t="s">
        <v>4868</v>
      </c>
      <c r="D2057" s="22" t="s">
        <v>4872</v>
      </c>
      <c r="E2057" s="22" t="s">
        <v>1145</v>
      </c>
      <c r="F2057" s="22" t="s">
        <v>748</v>
      </c>
      <c r="G2057" s="23">
        <v>76886</v>
      </c>
      <c r="H2057" s="23">
        <v>0</v>
      </c>
      <c r="I2057" s="23">
        <v>71705766</v>
      </c>
      <c r="J2057" s="23">
        <v>0</v>
      </c>
      <c r="K2057" s="22" t="s">
        <v>4870</v>
      </c>
      <c r="L2057" s="22" t="s">
        <v>4871</v>
      </c>
      <c r="M2057" s="22" t="s">
        <v>1216</v>
      </c>
      <c r="N2057" s="22"/>
      <c r="O2057" s="22"/>
      <c r="P2057" s="22" t="s">
        <v>891</v>
      </c>
      <c r="Q2057" s="22"/>
      <c r="S2057" s="22" t="s">
        <v>3126</v>
      </c>
      <c r="T2057" s="8">
        <f t="shared" si="46"/>
        <v>9</v>
      </c>
      <c r="U2057" t="str">
        <f t="shared" si="47"/>
        <v>642</v>
      </c>
      <c r="W2057" t="s">
        <v>369</v>
      </c>
    </row>
    <row r="2058" spans="1:23" hidden="1" x14ac:dyDescent="0.25">
      <c r="A2058" s="21">
        <v>45552</v>
      </c>
      <c r="B2058" s="21">
        <v>45552</v>
      </c>
      <c r="C2058" s="22" t="s">
        <v>4740</v>
      </c>
      <c r="D2058" s="22" t="s">
        <v>4741</v>
      </c>
      <c r="E2058" s="22" t="s">
        <v>1145</v>
      </c>
      <c r="F2058" s="22" t="s">
        <v>635</v>
      </c>
      <c r="G2058" s="23">
        <v>2500000</v>
      </c>
      <c r="H2058" s="23">
        <v>0</v>
      </c>
      <c r="I2058" s="23">
        <v>74205766</v>
      </c>
      <c r="J2058" s="23">
        <v>0</v>
      </c>
      <c r="K2058" s="22"/>
      <c r="L2058" s="22"/>
      <c r="M2058" s="22" t="s">
        <v>4742</v>
      </c>
      <c r="N2058" s="22"/>
      <c r="O2058" s="22"/>
      <c r="P2058" s="22" t="s">
        <v>558</v>
      </c>
      <c r="Q2058" s="22"/>
      <c r="S2058" s="22" t="s">
        <v>5002</v>
      </c>
      <c r="T2058" s="8">
        <f t="shared" si="46"/>
        <v>9</v>
      </c>
      <c r="U2058" t="str">
        <f t="shared" si="47"/>
        <v>642</v>
      </c>
      <c r="W2058" t="s">
        <v>369</v>
      </c>
    </row>
    <row r="2059" spans="1:23" hidden="1" x14ac:dyDescent="0.25">
      <c r="A2059" s="21">
        <v>45552</v>
      </c>
      <c r="B2059" s="21">
        <v>45552</v>
      </c>
      <c r="C2059" s="22" t="s">
        <v>4740</v>
      </c>
      <c r="D2059" s="22" t="s">
        <v>4873</v>
      </c>
      <c r="E2059" s="22" t="s">
        <v>1145</v>
      </c>
      <c r="F2059" s="22" t="s">
        <v>635</v>
      </c>
      <c r="G2059" s="23">
        <v>5000000</v>
      </c>
      <c r="H2059" s="23">
        <v>0</v>
      </c>
      <c r="I2059" s="23">
        <v>79205766</v>
      </c>
      <c r="J2059" s="23">
        <v>0</v>
      </c>
      <c r="K2059" s="22"/>
      <c r="L2059" s="22"/>
      <c r="M2059" s="22" t="s">
        <v>4742</v>
      </c>
      <c r="N2059" s="22"/>
      <c r="O2059" s="22"/>
      <c r="P2059" s="22" t="s">
        <v>558</v>
      </c>
      <c r="Q2059" s="22"/>
      <c r="S2059" s="22" t="s">
        <v>5002</v>
      </c>
      <c r="T2059" s="8">
        <f t="shared" si="46"/>
        <v>9</v>
      </c>
      <c r="U2059" t="str">
        <f t="shared" si="47"/>
        <v>642</v>
      </c>
      <c r="W2059" t="s">
        <v>369</v>
      </c>
    </row>
    <row r="2060" spans="1:23" hidden="1" x14ac:dyDescent="0.25">
      <c r="A2060" s="21">
        <v>45552</v>
      </c>
      <c r="B2060" s="21">
        <v>45552</v>
      </c>
      <c r="C2060" s="22" t="s">
        <v>4740</v>
      </c>
      <c r="D2060" s="22" t="s">
        <v>4874</v>
      </c>
      <c r="E2060" s="22" t="s">
        <v>1145</v>
      </c>
      <c r="F2060" s="22" t="s">
        <v>635</v>
      </c>
      <c r="G2060" s="23">
        <v>4000000</v>
      </c>
      <c r="H2060" s="23">
        <v>0</v>
      </c>
      <c r="I2060" s="23">
        <v>83205766</v>
      </c>
      <c r="J2060" s="23">
        <v>0</v>
      </c>
      <c r="K2060" s="22"/>
      <c r="L2060" s="22"/>
      <c r="M2060" s="22" t="s">
        <v>4742</v>
      </c>
      <c r="N2060" s="22"/>
      <c r="O2060" s="22"/>
      <c r="P2060" s="22" t="s">
        <v>1342</v>
      </c>
      <c r="Q2060" s="22"/>
      <c r="S2060" s="22" t="s">
        <v>5002</v>
      </c>
      <c r="T2060" s="8">
        <f t="shared" si="46"/>
        <v>9</v>
      </c>
      <c r="U2060" t="str">
        <f t="shared" si="47"/>
        <v>642</v>
      </c>
      <c r="W2060" t="s">
        <v>369</v>
      </c>
    </row>
    <row r="2061" spans="1:23" hidden="1" x14ac:dyDescent="0.25">
      <c r="A2061" s="21">
        <v>45552</v>
      </c>
      <c r="B2061" s="21">
        <v>45552</v>
      </c>
      <c r="C2061" s="22" t="s">
        <v>4740</v>
      </c>
      <c r="D2061" s="22" t="s">
        <v>4875</v>
      </c>
      <c r="E2061" s="22" t="s">
        <v>1145</v>
      </c>
      <c r="F2061" s="22" t="s">
        <v>635</v>
      </c>
      <c r="G2061" s="23">
        <v>4000000</v>
      </c>
      <c r="H2061" s="23">
        <v>0</v>
      </c>
      <c r="I2061" s="23">
        <v>87205766</v>
      </c>
      <c r="J2061" s="23">
        <v>0</v>
      </c>
      <c r="K2061" s="22"/>
      <c r="L2061" s="22"/>
      <c r="M2061" s="22" t="s">
        <v>4742</v>
      </c>
      <c r="N2061" s="22"/>
      <c r="O2061" s="22"/>
      <c r="P2061" s="22" t="s">
        <v>815</v>
      </c>
      <c r="Q2061" s="22"/>
      <c r="S2061" s="22" t="s">
        <v>5002</v>
      </c>
      <c r="T2061" s="8">
        <f t="shared" si="46"/>
        <v>9</v>
      </c>
      <c r="U2061" t="str">
        <f t="shared" si="47"/>
        <v>642</v>
      </c>
      <c r="W2061" t="s">
        <v>369</v>
      </c>
    </row>
    <row r="2062" spans="1:23" hidden="1" x14ac:dyDescent="0.25">
      <c r="A2062" s="21">
        <v>45552</v>
      </c>
      <c r="B2062" s="21">
        <v>45552</v>
      </c>
      <c r="C2062" s="22" t="s">
        <v>4876</v>
      </c>
      <c r="D2062" s="22" t="s">
        <v>4877</v>
      </c>
      <c r="E2062" s="22" t="s">
        <v>1145</v>
      </c>
      <c r="F2062" s="22" t="s">
        <v>1183</v>
      </c>
      <c r="G2062" s="23">
        <v>10000</v>
      </c>
      <c r="H2062" s="23">
        <v>0</v>
      </c>
      <c r="I2062" s="23">
        <v>87215766</v>
      </c>
      <c r="J2062" s="23">
        <v>0</v>
      </c>
      <c r="K2062" s="22" t="s">
        <v>1184</v>
      </c>
      <c r="L2062" s="22" t="s">
        <v>1185</v>
      </c>
      <c r="M2062" s="22" t="s">
        <v>1159</v>
      </c>
      <c r="N2062" s="22"/>
      <c r="O2062" s="22"/>
      <c r="P2062" s="22"/>
      <c r="Q2062" s="22"/>
      <c r="S2062" s="22" t="s">
        <v>3126</v>
      </c>
      <c r="T2062" s="8">
        <f t="shared" si="46"/>
        <v>9</v>
      </c>
      <c r="U2062" t="str">
        <f t="shared" si="47"/>
        <v>642</v>
      </c>
      <c r="W2062" t="s">
        <v>369</v>
      </c>
    </row>
    <row r="2063" spans="1:23" hidden="1" x14ac:dyDescent="0.25">
      <c r="A2063" s="21">
        <v>45552</v>
      </c>
      <c r="B2063" s="21">
        <v>45552</v>
      </c>
      <c r="C2063" s="22" t="s">
        <v>4876</v>
      </c>
      <c r="D2063" s="22" t="s">
        <v>4877</v>
      </c>
      <c r="E2063" s="22" t="s">
        <v>1145</v>
      </c>
      <c r="F2063" s="22" t="s">
        <v>1183</v>
      </c>
      <c r="G2063" s="23">
        <v>1000</v>
      </c>
      <c r="H2063" s="23">
        <v>0</v>
      </c>
      <c r="I2063" s="23">
        <v>87216766</v>
      </c>
      <c r="J2063" s="23">
        <v>0</v>
      </c>
      <c r="K2063" s="22" t="s">
        <v>1184</v>
      </c>
      <c r="L2063" s="22" t="s">
        <v>1185</v>
      </c>
      <c r="M2063" s="22" t="s">
        <v>1159</v>
      </c>
      <c r="N2063" s="22"/>
      <c r="O2063" s="22"/>
      <c r="P2063" s="22"/>
      <c r="Q2063" s="22"/>
      <c r="S2063" s="22" t="s">
        <v>3126</v>
      </c>
      <c r="T2063" s="8">
        <f t="shared" si="46"/>
        <v>9</v>
      </c>
      <c r="U2063" t="str">
        <f t="shared" si="47"/>
        <v>642</v>
      </c>
      <c r="W2063" t="s">
        <v>369</v>
      </c>
    </row>
    <row r="2064" spans="1:23" hidden="1" x14ac:dyDescent="0.25">
      <c r="A2064" s="21">
        <v>45552</v>
      </c>
      <c r="B2064" s="21">
        <v>45552</v>
      </c>
      <c r="C2064" s="22" t="s">
        <v>4878</v>
      </c>
      <c r="D2064" s="22" t="s">
        <v>4862</v>
      </c>
      <c r="E2064" s="22" t="s">
        <v>1145</v>
      </c>
      <c r="F2064" s="22" t="s">
        <v>1204</v>
      </c>
      <c r="G2064" s="23">
        <v>3000</v>
      </c>
      <c r="H2064" s="23">
        <v>0</v>
      </c>
      <c r="I2064" s="23">
        <v>87219766</v>
      </c>
      <c r="J2064" s="23">
        <v>0</v>
      </c>
      <c r="K2064" s="22" t="s">
        <v>1163</v>
      </c>
      <c r="L2064" s="22" t="s">
        <v>1164</v>
      </c>
      <c r="M2064" s="22" t="s">
        <v>1186</v>
      </c>
      <c r="N2064" s="22"/>
      <c r="O2064" s="22"/>
      <c r="P2064" s="22" t="s">
        <v>529</v>
      </c>
      <c r="Q2064" s="22"/>
      <c r="S2064" s="22" t="s">
        <v>3126</v>
      </c>
      <c r="T2064" s="8">
        <f t="shared" si="46"/>
        <v>9</v>
      </c>
      <c r="U2064" t="str">
        <f t="shared" si="47"/>
        <v>642</v>
      </c>
      <c r="W2064" t="s">
        <v>369</v>
      </c>
    </row>
    <row r="2065" spans="1:23" hidden="1" x14ac:dyDescent="0.25">
      <c r="A2065" s="21">
        <v>45553</v>
      </c>
      <c r="B2065" s="21">
        <v>45553</v>
      </c>
      <c r="C2065" s="22" t="s">
        <v>4879</v>
      </c>
      <c r="D2065" s="22" t="s">
        <v>4880</v>
      </c>
      <c r="E2065" s="22" t="s">
        <v>1145</v>
      </c>
      <c r="F2065" s="22" t="s">
        <v>532</v>
      </c>
      <c r="G2065" s="23">
        <v>900000</v>
      </c>
      <c r="H2065" s="23">
        <v>0</v>
      </c>
      <c r="I2065" s="23">
        <v>88119766</v>
      </c>
      <c r="J2065" s="23">
        <v>0</v>
      </c>
      <c r="K2065" s="22" t="s">
        <v>758</v>
      </c>
      <c r="L2065" s="22" t="s">
        <v>759</v>
      </c>
      <c r="M2065" s="22" t="s">
        <v>1937</v>
      </c>
      <c r="N2065" s="22"/>
      <c r="O2065" s="22"/>
      <c r="P2065" s="22" t="s">
        <v>558</v>
      </c>
      <c r="Q2065" s="22"/>
      <c r="S2065" s="22" t="s">
        <v>3126</v>
      </c>
      <c r="T2065" s="8">
        <f t="shared" ref="T2065:T2128" si="48">+MONTH(A2065)</f>
        <v>9</v>
      </c>
      <c r="U2065" t="str">
        <f t="shared" ref="U2065:U2128" si="49">+E2065</f>
        <v>642</v>
      </c>
      <c r="W2065" t="s">
        <v>369</v>
      </c>
    </row>
    <row r="2066" spans="1:23" hidden="1" x14ac:dyDescent="0.25">
      <c r="A2066" s="21">
        <v>45553</v>
      </c>
      <c r="B2066" s="21">
        <v>45553</v>
      </c>
      <c r="C2066" s="22" t="s">
        <v>4881</v>
      </c>
      <c r="D2066" s="22" t="s">
        <v>4882</v>
      </c>
      <c r="E2066" s="22" t="s">
        <v>1145</v>
      </c>
      <c r="F2066" s="22" t="s">
        <v>532</v>
      </c>
      <c r="G2066" s="23">
        <v>1258000</v>
      </c>
      <c r="H2066" s="23">
        <v>0</v>
      </c>
      <c r="I2066" s="23">
        <v>89377766</v>
      </c>
      <c r="J2066" s="23">
        <v>0</v>
      </c>
      <c r="K2066" s="22" t="s">
        <v>758</v>
      </c>
      <c r="L2066" s="22" t="s">
        <v>759</v>
      </c>
      <c r="M2066" s="22" t="s">
        <v>1216</v>
      </c>
      <c r="N2066" s="22"/>
      <c r="O2066" s="22"/>
      <c r="P2066" s="22" t="s">
        <v>558</v>
      </c>
      <c r="Q2066" s="22"/>
      <c r="S2066" s="22" t="s">
        <v>3126</v>
      </c>
      <c r="T2066" s="8">
        <f t="shared" si="48"/>
        <v>9</v>
      </c>
      <c r="U2066" t="str">
        <f t="shared" si="49"/>
        <v>642</v>
      </c>
      <c r="W2066" t="s">
        <v>369</v>
      </c>
    </row>
    <row r="2067" spans="1:23" hidden="1" x14ac:dyDescent="0.25">
      <c r="A2067" s="21">
        <v>45553</v>
      </c>
      <c r="B2067" s="21">
        <v>45553</v>
      </c>
      <c r="C2067" s="22" t="s">
        <v>4883</v>
      </c>
      <c r="D2067" s="22" t="s">
        <v>4884</v>
      </c>
      <c r="E2067" s="22" t="s">
        <v>1145</v>
      </c>
      <c r="F2067" s="22" t="s">
        <v>532</v>
      </c>
      <c r="G2067" s="23">
        <v>532000</v>
      </c>
      <c r="H2067" s="23">
        <v>0</v>
      </c>
      <c r="I2067" s="23">
        <v>89909766</v>
      </c>
      <c r="J2067" s="23">
        <v>0</v>
      </c>
      <c r="K2067" s="22" t="s">
        <v>2525</v>
      </c>
      <c r="L2067" s="22" t="s">
        <v>2526</v>
      </c>
      <c r="M2067" s="22" t="s">
        <v>552</v>
      </c>
      <c r="N2067" s="22"/>
      <c r="O2067" s="22"/>
      <c r="P2067" s="22" t="s">
        <v>815</v>
      </c>
      <c r="Q2067" s="22"/>
      <c r="S2067" s="22" t="s">
        <v>3152</v>
      </c>
      <c r="T2067" s="8">
        <f t="shared" si="48"/>
        <v>9</v>
      </c>
      <c r="U2067" t="str">
        <f t="shared" si="49"/>
        <v>642</v>
      </c>
      <c r="W2067" t="s">
        <v>369</v>
      </c>
    </row>
    <row r="2068" spans="1:23" hidden="1" x14ac:dyDescent="0.25">
      <c r="A2068" s="21">
        <v>45553</v>
      </c>
      <c r="B2068" s="21">
        <v>45553</v>
      </c>
      <c r="C2068" s="22" t="s">
        <v>4885</v>
      </c>
      <c r="D2068" s="22" t="s">
        <v>4886</v>
      </c>
      <c r="E2068" s="22" t="s">
        <v>1145</v>
      </c>
      <c r="F2068" s="22" t="s">
        <v>1414</v>
      </c>
      <c r="G2068" s="23">
        <v>150000</v>
      </c>
      <c r="H2068" s="23">
        <v>0</v>
      </c>
      <c r="I2068" s="23">
        <v>90059766</v>
      </c>
      <c r="J2068" s="23">
        <v>0</v>
      </c>
      <c r="K2068" s="22" t="s">
        <v>1415</v>
      </c>
      <c r="L2068" s="22" t="s">
        <v>1416</v>
      </c>
      <c r="M2068" s="22" t="s">
        <v>3126</v>
      </c>
      <c r="N2068" s="22"/>
      <c r="O2068" s="22"/>
      <c r="P2068" s="22" t="s">
        <v>4779</v>
      </c>
      <c r="Q2068" s="22"/>
      <c r="S2068" s="22" t="s">
        <v>3126</v>
      </c>
      <c r="T2068" s="8">
        <f t="shared" si="48"/>
        <v>9</v>
      </c>
      <c r="U2068" t="str">
        <f t="shared" si="49"/>
        <v>642</v>
      </c>
      <c r="W2068" t="s">
        <v>369</v>
      </c>
    </row>
    <row r="2069" spans="1:23" hidden="1" x14ac:dyDescent="0.25">
      <c r="A2069" s="21">
        <v>45553</v>
      </c>
      <c r="B2069" s="21">
        <v>45553</v>
      </c>
      <c r="C2069" s="22" t="s">
        <v>4887</v>
      </c>
      <c r="D2069" s="22" t="s">
        <v>4862</v>
      </c>
      <c r="E2069" s="22" t="s">
        <v>1145</v>
      </c>
      <c r="F2069" s="22" t="s">
        <v>1204</v>
      </c>
      <c r="G2069" s="23">
        <v>3000</v>
      </c>
      <c r="H2069" s="23">
        <v>0</v>
      </c>
      <c r="I2069" s="23">
        <v>90062766</v>
      </c>
      <c r="J2069" s="23">
        <v>0</v>
      </c>
      <c r="K2069" s="22" t="s">
        <v>1163</v>
      </c>
      <c r="L2069" s="22" t="s">
        <v>1164</v>
      </c>
      <c r="M2069" s="22" t="s">
        <v>1186</v>
      </c>
      <c r="N2069" s="22"/>
      <c r="O2069" s="22"/>
      <c r="P2069" s="22" t="s">
        <v>529</v>
      </c>
      <c r="Q2069" s="22"/>
      <c r="S2069" s="22" t="s">
        <v>3126</v>
      </c>
      <c r="T2069" s="8">
        <f t="shared" si="48"/>
        <v>9</v>
      </c>
      <c r="U2069" t="str">
        <f t="shared" si="49"/>
        <v>642</v>
      </c>
      <c r="W2069" t="s">
        <v>369</v>
      </c>
    </row>
    <row r="2070" spans="1:23" hidden="1" x14ac:dyDescent="0.25">
      <c r="A2070" s="21">
        <v>45554</v>
      </c>
      <c r="B2070" s="21">
        <v>45554</v>
      </c>
      <c r="C2070" s="22" t="s">
        <v>4888</v>
      </c>
      <c r="D2070" s="22" t="s">
        <v>4889</v>
      </c>
      <c r="E2070" s="22" t="s">
        <v>1145</v>
      </c>
      <c r="F2070" s="22" t="s">
        <v>532</v>
      </c>
      <c r="G2070" s="23">
        <v>30000</v>
      </c>
      <c r="H2070" s="23">
        <v>0</v>
      </c>
      <c r="I2070" s="23">
        <v>90092766</v>
      </c>
      <c r="J2070" s="23">
        <v>0</v>
      </c>
      <c r="K2070" s="22" t="s">
        <v>1163</v>
      </c>
      <c r="L2070" s="22" t="s">
        <v>1164</v>
      </c>
      <c r="M2070" s="22" t="s">
        <v>1186</v>
      </c>
      <c r="N2070" s="22"/>
      <c r="O2070" s="22"/>
      <c r="P2070" s="22" t="s">
        <v>529</v>
      </c>
      <c r="Q2070" s="22"/>
      <c r="S2070" s="22" t="s">
        <v>3126</v>
      </c>
      <c r="T2070" s="8">
        <f t="shared" si="48"/>
        <v>9</v>
      </c>
      <c r="U2070" t="str">
        <f t="shared" si="49"/>
        <v>642</v>
      </c>
      <c r="W2070" t="s">
        <v>369</v>
      </c>
    </row>
    <row r="2071" spans="1:23" hidden="1" x14ac:dyDescent="0.25">
      <c r="A2071" s="21">
        <v>45554</v>
      </c>
      <c r="B2071" s="21">
        <v>45554</v>
      </c>
      <c r="C2071" s="22" t="s">
        <v>4890</v>
      </c>
      <c r="D2071" s="22" t="s">
        <v>4862</v>
      </c>
      <c r="E2071" s="22" t="s">
        <v>1145</v>
      </c>
      <c r="F2071" s="22" t="s">
        <v>1204</v>
      </c>
      <c r="G2071" s="23">
        <v>3000</v>
      </c>
      <c r="H2071" s="23">
        <v>0</v>
      </c>
      <c r="I2071" s="23">
        <v>90095766</v>
      </c>
      <c r="J2071" s="23">
        <v>0</v>
      </c>
      <c r="K2071" s="22" t="s">
        <v>1163</v>
      </c>
      <c r="L2071" s="22" t="s">
        <v>1164</v>
      </c>
      <c r="M2071" s="22" t="s">
        <v>1186</v>
      </c>
      <c r="N2071" s="22"/>
      <c r="O2071" s="22"/>
      <c r="P2071" s="22" t="s">
        <v>529</v>
      </c>
      <c r="Q2071" s="22"/>
      <c r="S2071" s="22" t="s">
        <v>3126</v>
      </c>
      <c r="T2071" s="8">
        <f t="shared" si="48"/>
        <v>9</v>
      </c>
      <c r="U2071" t="str">
        <f t="shared" si="49"/>
        <v>642</v>
      </c>
      <c r="W2071" t="s">
        <v>369</v>
      </c>
    </row>
    <row r="2072" spans="1:23" hidden="1" x14ac:dyDescent="0.25">
      <c r="A2072" s="21">
        <v>45555</v>
      </c>
      <c r="B2072" s="21">
        <v>45555</v>
      </c>
      <c r="C2072" s="22" t="s">
        <v>4891</v>
      </c>
      <c r="D2072" s="22" t="s">
        <v>4892</v>
      </c>
      <c r="E2072" s="22" t="s">
        <v>1145</v>
      </c>
      <c r="F2072" s="22" t="s">
        <v>1183</v>
      </c>
      <c r="G2072" s="23">
        <v>30000</v>
      </c>
      <c r="H2072" s="23">
        <v>0</v>
      </c>
      <c r="I2072" s="23">
        <v>90125766</v>
      </c>
      <c r="J2072" s="23">
        <v>0</v>
      </c>
      <c r="K2072" s="22" t="s">
        <v>1184</v>
      </c>
      <c r="L2072" s="22" t="s">
        <v>1185</v>
      </c>
      <c r="M2072" s="22" t="s">
        <v>1159</v>
      </c>
      <c r="N2072" s="22"/>
      <c r="O2072" s="22"/>
      <c r="P2072" s="22"/>
      <c r="Q2072" s="22"/>
      <c r="S2072" s="22" t="s">
        <v>3126</v>
      </c>
      <c r="T2072" s="8">
        <f t="shared" si="48"/>
        <v>9</v>
      </c>
      <c r="U2072" t="str">
        <f t="shared" si="49"/>
        <v>642</v>
      </c>
      <c r="W2072" t="s">
        <v>369</v>
      </c>
    </row>
    <row r="2073" spans="1:23" hidden="1" x14ac:dyDescent="0.25">
      <c r="A2073" s="21">
        <v>45555</v>
      </c>
      <c r="B2073" s="21">
        <v>45555</v>
      </c>
      <c r="C2073" s="22" t="s">
        <v>4891</v>
      </c>
      <c r="D2073" s="22" t="s">
        <v>4892</v>
      </c>
      <c r="E2073" s="22" t="s">
        <v>1145</v>
      </c>
      <c r="F2073" s="22" t="s">
        <v>1183</v>
      </c>
      <c r="G2073" s="23">
        <v>3000</v>
      </c>
      <c r="H2073" s="23">
        <v>0</v>
      </c>
      <c r="I2073" s="23">
        <v>90128766</v>
      </c>
      <c r="J2073" s="23">
        <v>0</v>
      </c>
      <c r="K2073" s="22" t="s">
        <v>1184</v>
      </c>
      <c r="L2073" s="22" t="s">
        <v>1185</v>
      </c>
      <c r="M2073" s="22" t="s">
        <v>1159</v>
      </c>
      <c r="N2073" s="22"/>
      <c r="O2073" s="22"/>
      <c r="P2073" s="22"/>
      <c r="Q2073" s="22"/>
      <c r="S2073" s="22" t="s">
        <v>3126</v>
      </c>
      <c r="T2073" s="8">
        <f t="shared" si="48"/>
        <v>9</v>
      </c>
      <c r="U2073" t="str">
        <f t="shared" si="49"/>
        <v>642</v>
      </c>
      <c r="W2073" t="s">
        <v>369</v>
      </c>
    </row>
    <row r="2074" spans="1:23" hidden="1" x14ac:dyDescent="0.25">
      <c r="A2074" s="21">
        <v>45555</v>
      </c>
      <c r="B2074" s="21">
        <v>45555</v>
      </c>
      <c r="C2074" s="22" t="s">
        <v>4893</v>
      </c>
      <c r="D2074" s="22" t="s">
        <v>4894</v>
      </c>
      <c r="E2074" s="22" t="s">
        <v>1145</v>
      </c>
      <c r="F2074" s="22" t="s">
        <v>1183</v>
      </c>
      <c r="G2074" s="23">
        <v>50000</v>
      </c>
      <c r="H2074" s="23">
        <v>0</v>
      </c>
      <c r="I2074" s="23">
        <v>90178766</v>
      </c>
      <c r="J2074" s="23">
        <v>0</v>
      </c>
      <c r="K2074" s="22" t="s">
        <v>1184</v>
      </c>
      <c r="L2074" s="22" t="s">
        <v>1185</v>
      </c>
      <c r="M2074" s="22" t="s">
        <v>1186</v>
      </c>
      <c r="N2074" s="22"/>
      <c r="O2074" s="22"/>
      <c r="P2074" s="22"/>
      <c r="Q2074" s="22"/>
      <c r="S2074" s="22" t="s">
        <v>3126</v>
      </c>
      <c r="T2074" s="8">
        <f t="shared" si="48"/>
        <v>9</v>
      </c>
      <c r="U2074" t="str">
        <f t="shared" si="49"/>
        <v>642</v>
      </c>
      <c r="W2074" t="s">
        <v>369</v>
      </c>
    </row>
    <row r="2075" spans="1:23" hidden="1" x14ac:dyDescent="0.25">
      <c r="A2075" s="21">
        <v>45555</v>
      </c>
      <c r="B2075" s="21">
        <v>45555</v>
      </c>
      <c r="C2075" s="22" t="s">
        <v>4893</v>
      </c>
      <c r="D2075" s="22" t="s">
        <v>4894</v>
      </c>
      <c r="E2075" s="22" t="s">
        <v>1145</v>
      </c>
      <c r="F2075" s="22" t="s">
        <v>1183</v>
      </c>
      <c r="G2075" s="23">
        <v>5000</v>
      </c>
      <c r="H2075" s="23">
        <v>0</v>
      </c>
      <c r="I2075" s="23">
        <v>90183766</v>
      </c>
      <c r="J2075" s="23">
        <v>0</v>
      </c>
      <c r="K2075" s="22" t="s">
        <v>1184</v>
      </c>
      <c r="L2075" s="22" t="s">
        <v>1185</v>
      </c>
      <c r="M2075" s="22" t="s">
        <v>1186</v>
      </c>
      <c r="N2075" s="22"/>
      <c r="O2075" s="22"/>
      <c r="P2075" s="22"/>
      <c r="Q2075" s="22"/>
      <c r="S2075" s="22" t="s">
        <v>3126</v>
      </c>
      <c r="T2075" s="8">
        <f t="shared" si="48"/>
        <v>9</v>
      </c>
      <c r="U2075" t="str">
        <f t="shared" si="49"/>
        <v>642</v>
      </c>
      <c r="W2075" t="s">
        <v>369</v>
      </c>
    </row>
    <row r="2076" spans="1:23" hidden="1" x14ac:dyDescent="0.25">
      <c r="A2076" s="21">
        <v>45555</v>
      </c>
      <c r="B2076" s="21">
        <v>45555</v>
      </c>
      <c r="C2076" s="22" t="s">
        <v>4895</v>
      </c>
      <c r="D2076" s="22" t="s">
        <v>4896</v>
      </c>
      <c r="E2076" s="22" t="s">
        <v>1145</v>
      </c>
      <c r="F2076" s="22" t="s">
        <v>1183</v>
      </c>
      <c r="G2076" s="23">
        <v>50000</v>
      </c>
      <c r="H2076" s="23">
        <v>0</v>
      </c>
      <c r="I2076" s="23">
        <v>90233766</v>
      </c>
      <c r="J2076" s="23">
        <v>0</v>
      </c>
      <c r="K2076" s="22" t="s">
        <v>1184</v>
      </c>
      <c r="L2076" s="22" t="s">
        <v>1185</v>
      </c>
      <c r="M2076" s="22" t="s">
        <v>1186</v>
      </c>
      <c r="N2076" s="22"/>
      <c r="O2076" s="22"/>
      <c r="P2076" s="22"/>
      <c r="Q2076" s="22"/>
      <c r="S2076" s="22" t="s">
        <v>3126</v>
      </c>
      <c r="T2076" s="8">
        <f t="shared" si="48"/>
        <v>9</v>
      </c>
      <c r="U2076" t="str">
        <f t="shared" si="49"/>
        <v>642</v>
      </c>
      <c r="W2076" t="s">
        <v>369</v>
      </c>
    </row>
    <row r="2077" spans="1:23" hidden="1" x14ac:dyDescent="0.25">
      <c r="A2077" s="21">
        <v>45555</v>
      </c>
      <c r="B2077" s="21">
        <v>45555</v>
      </c>
      <c r="C2077" s="22" t="s">
        <v>4895</v>
      </c>
      <c r="D2077" s="22" t="s">
        <v>4896</v>
      </c>
      <c r="E2077" s="22" t="s">
        <v>1145</v>
      </c>
      <c r="F2077" s="22" t="s">
        <v>1183</v>
      </c>
      <c r="G2077" s="23">
        <v>5000</v>
      </c>
      <c r="H2077" s="23">
        <v>0</v>
      </c>
      <c r="I2077" s="23">
        <v>90238766</v>
      </c>
      <c r="J2077" s="23">
        <v>0</v>
      </c>
      <c r="K2077" s="22" t="s">
        <v>1184</v>
      </c>
      <c r="L2077" s="22" t="s">
        <v>1185</v>
      </c>
      <c r="M2077" s="22" t="s">
        <v>1186</v>
      </c>
      <c r="N2077" s="22"/>
      <c r="O2077" s="22"/>
      <c r="P2077" s="22"/>
      <c r="Q2077" s="22"/>
      <c r="S2077" s="22" t="s">
        <v>3126</v>
      </c>
      <c r="T2077" s="8">
        <f t="shared" si="48"/>
        <v>9</v>
      </c>
      <c r="U2077" t="str">
        <f t="shared" si="49"/>
        <v>642</v>
      </c>
      <c r="W2077" t="s">
        <v>369</v>
      </c>
    </row>
    <row r="2078" spans="1:23" hidden="1" x14ac:dyDescent="0.25">
      <c r="A2078" s="21">
        <v>45555</v>
      </c>
      <c r="B2078" s="21">
        <v>45555</v>
      </c>
      <c r="C2078" s="22" t="s">
        <v>4897</v>
      </c>
      <c r="D2078" s="22" t="s">
        <v>4862</v>
      </c>
      <c r="E2078" s="22" t="s">
        <v>1145</v>
      </c>
      <c r="F2078" s="22" t="s">
        <v>1204</v>
      </c>
      <c r="G2078" s="23">
        <v>3000</v>
      </c>
      <c r="H2078" s="23">
        <v>0</v>
      </c>
      <c r="I2078" s="23">
        <v>90241766</v>
      </c>
      <c r="J2078" s="23">
        <v>0</v>
      </c>
      <c r="K2078" s="22" t="s">
        <v>1163</v>
      </c>
      <c r="L2078" s="22" t="s">
        <v>1164</v>
      </c>
      <c r="M2078" s="22" t="s">
        <v>1186</v>
      </c>
      <c r="N2078" s="22"/>
      <c r="O2078" s="22"/>
      <c r="P2078" s="22" t="s">
        <v>529</v>
      </c>
      <c r="Q2078" s="22"/>
      <c r="S2078" s="22" t="s">
        <v>3126</v>
      </c>
      <c r="T2078" s="8">
        <f t="shared" si="48"/>
        <v>9</v>
      </c>
      <c r="U2078" t="str">
        <f t="shared" si="49"/>
        <v>642</v>
      </c>
      <c r="W2078" t="s">
        <v>369</v>
      </c>
    </row>
    <row r="2079" spans="1:23" hidden="1" x14ac:dyDescent="0.25">
      <c r="A2079" s="21">
        <v>45556</v>
      </c>
      <c r="B2079" s="21">
        <v>45556</v>
      </c>
      <c r="C2079" s="22" t="s">
        <v>3073</v>
      </c>
      <c r="D2079" s="22" t="s">
        <v>4898</v>
      </c>
      <c r="E2079" s="22" t="s">
        <v>1145</v>
      </c>
      <c r="F2079" s="22" t="s">
        <v>549</v>
      </c>
      <c r="G2079" s="23">
        <v>882000</v>
      </c>
      <c r="H2079" s="23">
        <v>0</v>
      </c>
      <c r="I2079" s="23">
        <v>91123766</v>
      </c>
      <c r="J2079" s="23">
        <v>0</v>
      </c>
      <c r="K2079" s="22" t="s">
        <v>1428</v>
      </c>
      <c r="L2079" s="22" t="s">
        <v>1429</v>
      </c>
      <c r="M2079" s="22" t="s">
        <v>1243</v>
      </c>
      <c r="N2079" s="22"/>
      <c r="O2079" s="22"/>
      <c r="P2079" s="22" t="s">
        <v>1915</v>
      </c>
      <c r="Q2079" s="22"/>
      <c r="S2079" s="22" t="s">
        <v>3142</v>
      </c>
      <c r="T2079" s="8">
        <f t="shared" si="48"/>
        <v>9</v>
      </c>
      <c r="U2079" t="str">
        <f t="shared" si="49"/>
        <v>642</v>
      </c>
      <c r="W2079" t="s">
        <v>369</v>
      </c>
    </row>
    <row r="2080" spans="1:23" hidden="1" x14ac:dyDescent="0.25">
      <c r="A2080" s="21">
        <v>45556</v>
      </c>
      <c r="B2080" s="21">
        <v>45556</v>
      </c>
      <c r="C2080" s="22" t="s">
        <v>3073</v>
      </c>
      <c r="D2080" s="22" t="s">
        <v>2562</v>
      </c>
      <c r="E2080" s="22" t="s">
        <v>1145</v>
      </c>
      <c r="F2080" s="22" t="s">
        <v>549</v>
      </c>
      <c r="G2080" s="23">
        <v>11000</v>
      </c>
      <c r="H2080" s="23">
        <v>0</v>
      </c>
      <c r="I2080" s="23">
        <v>91134766</v>
      </c>
      <c r="J2080" s="23">
        <v>0</v>
      </c>
      <c r="K2080" s="22" t="s">
        <v>1428</v>
      </c>
      <c r="L2080" s="22" t="s">
        <v>1429</v>
      </c>
      <c r="M2080" s="22" t="s">
        <v>1243</v>
      </c>
      <c r="N2080" s="22"/>
      <c r="O2080" s="22"/>
      <c r="P2080" s="22" t="s">
        <v>1915</v>
      </c>
      <c r="Q2080" s="22"/>
      <c r="S2080" s="22" t="s">
        <v>3142</v>
      </c>
      <c r="T2080" s="8">
        <f t="shared" si="48"/>
        <v>9</v>
      </c>
      <c r="U2080" t="str">
        <f t="shared" si="49"/>
        <v>642</v>
      </c>
      <c r="W2080" t="s">
        <v>369</v>
      </c>
    </row>
    <row r="2081" spans="1:23" hidden="1" x14ac:dyDescent="0.25">
      <c r="A2081" s="21">
        <v>45556</v>
      </c>
      <c r="B2081" s="21">
        <v>45556</v>
      </c>
      <c r="C2081" s="22" t="s">
        <v>3073</v>
      </c>
      <c r="D2081" s="22" t="s">
        <v>4899</v>
      </c>
      <c r="E2081" s="22" t="s">
        <v>1145</v>
      </c>
      <c r="F2081" s="22" t="s">
        <v>549</v>
      </c>
      <c r="G2081" s="23">
        <v>91000</v>
      </c>
      <c r="H2081" s="23">
        <v>0</v>
      </c>
      <c r="I2081" s="23">
        <v>91225766</v>
      </c>
      <c r="J2081" s="23">
        <v>0</v>
      </c>
      <c r="K2081" s="22" t="s">
        <v>1428</v>
      </c>
      <c r="L2081" s="22" t="s">
        <v>1429</v>
      </c>
      <c r="M2081" s="22" t="s">
        <v>1243</v>
      </c>
      <c r="N2081" s="22"/>
      <c r="O2081" s="22"/>
      <c r="P2081" s="22" t="s">
        <v>1915</v>
      </c>
      <c r="Q2081" s="22"/>
      <c r="S2081" s="22" t="s">
        <v>3142</v>
      </c>
      <c r="T2081" s="8">
        <f t="shared" si="48"/>
        <v>9</v>
      </c>
      <c r="U2081" t="str">
        <f t="shared" si="49"/>
        <v>642</v>
      </c>
      <c r="W2081" t="s">
        <v>369</v>
      </c>
    </row>
    <row r="2082" spans="1:23" hidden="1" x14ac:dyDescent="0.25">
      <c r="A2082" s="21">
        <v>45556</v>
      </c>
      <c r="B2082" s="21">
        <v>45556</v>
      </c>
      <c r="C2082" s="22" t="s">
        <v>3073</v>
      </c>
      <c r="D2082" s="22" t="s">
        <v>4900</v>
      </c>
      <c r="E2082" s="22" t="s">
        <v>1145</v>
      </c>
      <c r="F2082" s="22" t="s">
        <v>549</v>
      </c>
      <c r="G2082" s="23">
        <v>300000</v>
      </c>
      <c r="H2082" s="23">
        <v>0</v>
      </c>
      <c r="I2082" s="23">
        <v>91525766</v>
      </c>
      <c r="J2082" s="23">
        <v>0</v>
      </c>
      <c r="K2082" s="22" t="s">
        <v>1428</v>
      </c>
      <c r="L2082" s="22" t="s">
        <v>1429</v>
      </c>
      <c r="M2082" s="22" t="s">
        <v>1243</v>
      </c>
      <c r="N2082" s="22"/>
      <c r="O2082" s="22"/>
      <c r="P2082" s="22" t="s">
        <v>1915</v>
      </c>
      <c r="Q2082" s="22"/>
      <c r="S2082" s="22" t="s">
        <v>3142</v>
      </c>
      <c r="T2082" s="8">
        <f t="shared" si="48"/>
        <v>9</v>
      </c>
      <c r="U2082" t="str">
        <f t="shared" si="49"/>
        <v>642</v>
      </c>
      <c r="W2082" t="s">
        <v>369</v>
      </c>
    </row>
    <row r="2083" spans="1:23" hidden="1" x14ac:dyDescent="0.25">
      <c r="A2083" s="21">
        <v>45556</v>
      </c>
      <c r="B2083" s="21">
        <v>45556</v>
      </c>
      <c r="C2083" s="22" t="s">
        <v>3073</v>
      </c>
      <c r="D2083" s="22" t="s">
        <v>4901</v>
      </c>
      <c r="E2083" s="22" t="s">
        <v>1145</v>
      </c>
      <c r="F2083" s="22" t="s">
        <v>549</v>
      </c>
      <c r="G2083" s="23">
        <v>100000</v>
      </c>
      <c r="H2083" s="23">
        <v>0</v>
      </c>
      <c r="I2083" s="23">
        <v>91625766</v>
      </c>
      <c r="J2083" s="23">
        <v>0</v>
      </c>
      <c r="K2083" s="22" t="s">
        <v>1428</v>
      </c>
      <c r="L2083" s="22" t="s">
        <v>1429</v>
      </c>
      <c r="M2083" s="22" t="s">
        <v>1243</v>
      </c>
      <c r="N2083" s="22"/>
      <c r="O2083" s="22"/>
      <c r="P2083" s="22" t="s">
        <v>1915</v>
      </c>
      <c r="Q2083" s="22"/>
      <c r="S2083" s="22" t="s">
        <v>3142</v>
      </c>
      <c r="T2083" s="8">
        <f t="shared" si="48"/>
        <v>9</v>
      </c>
      <c r="U2083" t="str">
        <f t="shared" si="49"/>
        <v>642</v>
      </c>
      <c r="W2083" t="s">
        <v>369</v>
      </c>
    </row>
    <row r="2084" spans="1:23" hidden="1" x14ac:dyDescent="0.25">
      <c r="A2084" s="21">
        <v>45556</v>
      </c>
      <c r="B2084" s="21">
        <v>45556</v>
      </c>
      <c r="C2084" s="22" t="s">
        <v>3073</v>
      </c>
      <c r="D2084" s="22" t="s">
        <v>4902</v>
      </c>
      <c r="E2084" s="22" t="s">
        <v>1145</v>
      </c>
      <c r="F2084" s="22" t="s">
        <v>549</v>
      </c>
      <c r="G2084" s="23">
        <v>50000</v>
      </c>
      <c r="H2084" s="23">
        <v>0</v>
      </c>
      <c r="I2084" s="23">
        <v>91675766</v>
      </c>
      <c r="J2084" s="23">
        <v>0</v>
      </c>
      <c r="K2084" s="22" t="s">
        <v>1428</v>
      </c>
      <c r="L2084" s="22" t="s">
        <v>1429</v>
      </c>
      <c r="M2084" s="22" t="s">
        <v>1243</v>
      </c>
      <c r="N2084" s="22"/>
      <c r="O2084" s="22"/>
      <c r="P2084" s="22" t="s">
        <v>1915</v>
      </c>
      <c r="Q2084" s="22"/>
      <c r="S2084" s="22" t="s">
        <v>3142</v>
      </c>
      <c r="T2084" s="8">
        <f t="shared" si="48"/>
        <v>9</v>
      </c>
      <c r="U2084" t="str">
        <f t="shared" si="49"/>
        <v>642</v>
      </c>
      <c r="W2084" t="s">
        <v>369</v>
      </c>
    </row>
    <row r="2085" spans="1:23" hidden="1" x14ac:dyDescent="0.25">
      <c r="A2085" s="21">
        <v>45556</v>
      </c>
      <c r="B2085" s="21">
        <v>45556</v>
      </c>
      <c r="C2085" s="22" t="s">
        <v>4903</v>
      </c>
      <c r="D2085" s="22" t="s">
        <v>4904</v>
      </c>
      <c r="E2085" s="22" t="s">
        <v>1145</v>
      </c>
      <c r="F2085" s="22" t="s">
        <v>748</v>
      </c>
      <c r="G2085" s="23">
        <v>454545</v>
      </c>
      <c r="H2085" s="23">
        <v>0</v>
      </c>
      <c r="I2085" s="23">
        <v>92130311</v>
      </c>
      <c r="J2085" s="23">
        <v>0</v>
      </c>
      <c r="K2085" s="22" t="s">
        <v>2567</v>
      </c>
      <c r="L2085" s="22" t="s">
        <v>2568</v>
      </c>
      <c r="M2085" s="22" t="s">
        <v>1243</v>
      </c>
      <c r="N2085" s="22"/>
      <c r="O2085" s="22"/>
      <c r="P2085" s="22" t="s">
        <v>529</v>
      </c>
      <c r="Q2085" s="22"/>
      <c r="S2085" s="22" t="s">
        <v>3142</v>
      </c>
      <c r="T2085" s="8">
        <f t="shared" si="48"/>
        <v>9</v>
      </c>
      <c r="U2085" t="str">
        <f t="shared" si="49"/>
        <v>642</v>
      </c>
      <c r="W2085" t="s">
        <v>369</v>
      </c>
    </row>
    <row r="2086" spans="1:23" hidden="1" x14ac:dyDescent="0.25">
      <c r="A2086" s="21">
        <v>45556</v>
      </c>
      <c r="B2086" s="21">
        <v>45556</v>
      </c>
      <c r="C2086" s="22" t="s">
        <v>4905</v>
      </c>
      <c r="D2086" s="22" t="s">
        <v>4906</v>
      </c>
      <c r="E2086" s="22" t="s">
        <v>1145</v>
      </c>
      <c r="F2086" s="22" t="s">
        <v>532</v>
      </c>
      <c r="G2086" s="23">
        <v>30000</v>
      </c>
      <c r="H2086" s="23">
        <v>0</v>
      </c>
      <c r="I2086" s="23">
        <v>92160311</v>
      </c>
      <c r="J2086" s="23">
        <v>0</v>
      </c>
      <c r="K2086" s="22" t="s">
        <v>1163</v>
      </c>
      <c r="L2086" s="22" t="s">
        <v>1164</v>
      </c>
      <c r="M2086" s="22" t="s">
        <v>1186</v>
      </c>
      <c r="N2086" s="22"/>
      <c r="O2086" s="22"/>
      <c r="P2086" s="22" t="s">
        <v>529</v>
      </c>
      <c r="Q2086" s="22"/>
      <c r="S2086" s="22" t="s">
        <v>3126</v>
      </c>
      <c r="T2086" s="8">
        <f t="shared" si="48"/>
        <v>9</v>
      </c>
      <c r="U2086" t="str">
        <f t="shared" si="49"/>
        <v>642</v>
      </c>
      <c r="W2086" t="s">
        <v>369</v>
      </c>
    </row>
    <row r="2087" spans="1:23" hidden="1" x14ac:dyDescent="0.25">
      <c r="A2087" s="21">
        <v>45556</v>
      </c>
      <c r="B2087" s="21">
        <v>45556</v>
      </c>
      <c r="C2087" s="22" t="s">
        <v>4907</v>
      </c>
      <c r="D2087" s="22" t="s">
        <v>4908</v>
      </c>
      <c r="E2087" s="22" t="s">
        <v>1145</v>
      </c>
      <c r="F2087" s="22" t="s">
        <v>532</v>
      </c>
      <c r="G2087" s="23">
        <v>750000</v>
      </c>
      <c r="H2087" s="23">
        <v>0</v>
      </c>
      <c r="I2087" s="23">
        <v>92910311</v>
      </c>
      <c r="J2087" s="23">
        <v>0</v>
      </c>
      <c r="K2087" s="22" t="s">
        <v>4909</v>
      </c>
      <c r="L2087" s="22" t="s">
        <v>4910</v>
      </c>
      <c r="M2087" s="22" t="s">
        <v>626</v>
      </c>
      <c r="N2087" s="22"/>
      <c r="O2087" s="22"/>
      <c r="P2087" s="22" t="s">
        <v>891</v>
      </c>
      <c r="Q2087" s="22"/>
      <c r="S2087" s="22" t="s">
        <v>3126</v>
      </c>
      <c r="T2087" s="8">
        <f t="shared" si="48"/>
        <v>9</v>
      </c>
      <c r="U2087" t="str">
        <f t="shared" si="49"/>
        <v>642</v>
      </c>
      <c r="W2087" t="s">
        <v>369</v>
      </c>
    </row>
    <row r="2088" spans="1:23" hidden="1" x14ac:dyDescent="0.25">
      <c r="A2088" s="21">
        <v>45556</v>
      </c>
      <c r="B2088" s="21">
        <v>45556</v>
      </c>
      <c r="C2088" s="22" t="s">
        <v>4911</v>
      </c>
      <c r="D2088" s="22" t="s">
        <v>4906</v>
      </c>
      <c r="E2088" s="22" t="s">
        <v>1145</v>
      </c>
      <c r="F2088" s="22" t="s">
        <v>532</v>
      </c>
      <c r="G2088" s="23">
        <v>50000</v>
      </c>
      <c r="H2088" s="23">
        <v>0</v>
      </c>
      <c r="I2088" s="23">
        <v>92960311</v>
      </c>
      <c r="J2088" s="23">
        <v>0</v>
      </c>
      <c r="K2088" s="22" t="s">
        <v>1163</v>
      </c>
      <c r="L2088" s="22" t="s">
        <v>1164</v>
      </c>
      <c r="M2088" s="22" t="s">
        <v>1186</v>
      </c>
      <c r="N2088" s="22"/>
      <c r="O2088" s="22"/>
      <c r="P2088" s="22" t="s">
        <v>529</v>
      </c>
      <c r="Q2088" s="22"/>
      <c r="S2088" s="22" t="s">
        <v>3126</v>
      </c>
      <c r="T2088" s="8">
        <f t="shared" si="48"/>
        <v>9</v>
      </c>
      <c r="U2088" t="str">
        <f t="shared" si="49"/>
        <v>642</v>
      </c>
      <c r="W2088" t="s">
        <v>369</v>
      </c>
    </row>
    <row r="2089" spans="1:23" hidden="1" x14ac:dyDescent="0.25">
      <c r="A2089" s="21">
        <v>45556</v>
      </c>
      <c r="B2089" s="21">
        <v>45556</v>
      </c>
      <c r="C2089" s="22" t="s">
        <v>4912</v>
      </c>
      <c r="D2089" s="22" t="s">
        <v>4862</v>
      </c>
      <c r="E2089" s="22" t="s">
        <v>1145</v>
      </c>
      <c r="F2089" s="22" t="s">
        <v>1204</v>
      </c>
      <c r="G2089" s="23">
        <v>3000</v>
      </c>
      <c r="H2089" s="23">
        <v>0</v>
      </c>
      <c r="I2089" s="23">
        <v>92963311</v>
      </c>
      <c r="J2089" s="23">
        <v>0</v>
      </c>
      <c r="K2089" s="22" t="s">
        <v>1163</v>
      </c>
      <c r="L2089" s="22" t="s">
        <v>1164</v>
      </c>
      <c r="M2089" s="22" t="s">
        <v>1186</v>
      </c>
      <c r="N2089" s="22"/>
      <c r="O2089" s="22"/>
      <c r="P2089" s="22" t="s">
        <v>529</v>
      </c>
      <c r="Q2089" s="22"/>
      <c r="S2089" s="22" t="s">
        <v>3126</v>
      </c>
      <c r="T2089" s="8">
        <f t="shared" si="48"/>
        <v>9</v>
      </c>
      <c r="U2089" t="str">
        <f t="shared" si="49"/>
        <v>642</v>
      </c>
      <c r="W2089" t="s">
        <v>369</v>
      </c>
    </row>
    <row r="2090" spans="1:23" hidden="1" x14ac:dyDescent="0.25">
      <c r="A2090" s="21">
        <v>45557</v>
      </c>
      <c r="B2090" s="21">
        <v>45557</v>
      </c>
      <c r="C2090" s="22" t="s">
        <v>4913</v>
      </c>
      <c r="D2090" s="22" t="s">
        <v>4914</v>
      </c>
      <c r="E2090" s="22" t="s">
        <v>1145</v>
      </c>
      <c r="F2090" s="22" t="s">
        <v>748</v>
      </c>
      <c r="G2090" s="23">
        <v>2597000</v>
      </c>
      <c r="H2090" s="23">
        <v>0</v>
      </c>
      <c r="I2090" s="23">
        <v>95560311</v>
      </c>
      <c r="J2090" s="23">
        <v>0</v>
      </c>
      <c r="K2090" s="22" t="s">
        <v>1437</v>
      </c>
      <c r="L2090" s="22" t="s">
        <v>1438</v>
      </c>
      <c r="M2090" s="22" t="s">
        <v>1932</v>
      </c>
      <c r="N2090" s="22"/>
      <c r="O2090" s="22"/>
      <c r="P2090" s="22" t="s">
        <v>529</v>
      </c>
      <c r="Q2090" s="22"/>
      <c r="S2090" s="22" t="s">
        <v>3141</v>
      </c>
      <c r="T2090" s="8">
        <f t="shared" si="48"/>
        <v>9</v>
      </c>
      <c r="U2090" t="str">
        <f t="shared" si="49"/>
        <v>642</v>
      </c>
      <c r="W2090" t="s">
        <v>369</v>
      </c>
    </row>
    <row r="2091" spans="1:23" hidden="1" x14ac:dyDescent="0.25">
      <c r="A2091" s="21">
        <v>45557</v>
      </c>
      <c r="B2091" s="21">
        <v>45557</v>
      </c>
      <c r="C2091" s="22" t="s">
        <v>4915</v>
      </c>
      <c r="D2091" s="22" t="s">
        <v>4906</v>
      </c>
      <c r="E2091" s="22" t="s">
        <v>1145</v>
      </c>
      <c r="F2091" s="22" t="s">
        <v>532</v>
      </c>
      <c r="G2091" s="23">
        <v>50000</v>
      </c>
      <c r="H2091" s="23">
        <v>0</v>
      </c>
      <c r="I2091" s="23">
        <v>95610311</v>
      </c>
      <c r="J2091" s="23">
        <v>0</v>
      </c>
      <c r="K2091" s="22" t="s">
        <v>1163</v>
      </c>
      <c r="L2091" s="22" t="s">
        <v>1164</v>
      </c>
      <c r="M2091" s="22" t="s">
        <v>1186</v>
      </c>
      <c r="N2091" s="22"/>
      <c r="O2091" s="22"/>
      <c r="P2091" s="22" t="s">
        <v>529</v>
      </c>
      <c r="Q2091" s="22"/>
      <c r="S2091" s="22" t="s">
        <v>3126</v>
      </c>
      <c r="T2091" s="8">
        <f t="shared" si="48"/>
        <v>9</v>
      </c>
      <c r="U2091" t="str">
        <f t="shared" si="49"/>
        <v>642</v>
      </c>
      <c r="W2091" t="s">
        <v>369</v>
      </c>
    </row>
    <row r="2092" spans="1:23" hidden="1" x14ac:dyDescent="0.25">
      <c r="A2092" s="21">
        <v>45557</v>
      </c>
      <c r="B2092" s="21">
        <v>45557</v>
      </c>
      <c r="C2092" s="22" t="s">
        <v>4916</v>
      </c>
      <c r="D2092" s="22" t="s">
        <v>4862</v>
      </c>
      <c r="E2092" s="22" t="s">
        <v>1145</v>
      </c>
      <c r="F2092" s="22" t="s">
        <v>1204</v>
      </c>
      <c r="G2092" s="23">
        <v>3000</v>
      </c>
      <c r="H2092" s="23">
        <v>0</v>
      </c>
      <c r="I2092" s="23">
        <v>95613311</v>
      </c>
      <c r="J2092" s="23">
        <v>0</v>
      </c>
      <c r="K2092" s="22" t="s">
        <v>1163</v>
      </c>
      <c r="L2092" s="22" t="s">
        <v>1164</v>
      </c>
      <c r="M2092" s="22" t="s">
        <v>1186</v>
      </c>
      <c r="N2092" s="22"/>
      <c r="O2092" s="22"/>
      <c r="P2092" s="22" t="s">
        <v>529</v>
      </c>
      <c r="Q2092" s="22"/>
      <c r="S2092" s="22" t="s">
        <v>3126</v>
      </c>
      <c r="T2092" s="8">
        <f t="shared" si="48"/>
        <v>9</v>
      </c>
      <c r="U2092" t="str">
        <f t="shared" si="49"/>
        <v>642</v>
      </c>
      <c r="W2092" t="s">
        <v>369</v>
      </c>
    </row>
    <row r="2093" spans="1:23" hidden="1" x14ac:dyDescent="0.25">
      <c r="A2093" s="21">
        <v>45558</v>
      </c>
      <c r="B2093" s="21">
        <v>45558</v>
      </c>
      <c r="C2093" s="22" t="s">
        <v>4702</v>
      </c>
      <c r="D2093" s="22" t="s">
        <v>4917</v>
      </c>
      <c r="E2093" s="22" t="s">
        <v>1145</v>
      </c>
      <c r="F2093" s="22" t="s">
        <v>549</v>
      </c>
      <c r="G2093" s="23">
        <v>120000</v>
      </c>
      <c r="H2093" s="23">
        <v>0</v>
      </c>
      <c r="I2093" s="23">
        <v>95733311</v>
      </c>
      <c r="J2093" s="23">
        <v>0</v>
      </c>
      <c r="K2093" s="22" t="s">
        <v>550</v>
      </c>
      <c r="L2093" s="22" t="s">
        <v>551</v>
      </c>
      <c r="M2093" s="22" t="s">
        <v>552</v>
      </c>
      <c r="N2093" s="22"/>
      <c r="O2093" s="22"/>
      <c r="P2093" s="22" t="s">
        <v>815</v>
      </c>
      <c r="Q2093" s="22"/>
      <c r="S2093" s="22" t="s">
        <v>3126</v>
      </c>
      <c r="T2093" s="8">
        <f t="shared" si="48"/>
        <v>9</v>
      </c>
      <c r="U2093" t="str">
        <f t="shared" si="49"/>
        <v>642</v>
      </c>
      <c r="W2093" t="s">
        <v>369</v>
      </c>
    </row>
    <row r="2094" spans="1:23" hidden="1" x14ac:dyDescent="0.25">
      <c r="A2094" s="21">
        <v>45558</v>
      </c>
      <c r="B2094" s="21">
        <v>45558</v>
      </c>
      <c r="C2094" s="22" t="s">
        <v>4702</v>
      </c>
      <c r="D2094" s="22" t="s">
        <v>2972</v>
      </c>
      <c r="E2094" s="22" t="s">
        <v>1145</v>
      </c>
      <c r="F2094" s="22" t="s">
        <v>549</v>
      </c>
      <c r="G2094" s="23">
        <v>160000</v>
      </c>
      <c r="H2094" s="23">
        <v>0</v>
      </c>
      <c r="I2094" s="23">
        <v>95893311</v>
      </c>
      <c r="J2094" s="23">
        <v>0</v>
      </c>
      <c r="K2094" s="22" t="s">
        <v>550</v>
      </c>
      <c r="L2094" s="22" t="s">
        <v>551</v>
      </c>
      <c r="M2094" s="22" t="s">
        <v>552</v>
      </c>
      <c r="N2094" s="22"/>
      <c r="O2094" s="22"/>
      <c r="P2094" s="22" t="s">
        <v>815</v>
      </c>
      <c r="Q2094" s="22"/>
      <c r="S2094" s="22" t="s">
        <v>3126</v>
      </c>
      <c r="T2094" s="8">
        <f t="shared" si="48"/>
        <v>9</v>
      </c>
      <c r="U2094" t="str">
        <f t="shared" si="49"/>
        <v>642</v>
      </c>
      <c r="W2094" t="s">
        <v>369</v>
      </c>
    </row>
    <row r="2095" spans="1:23" hidden="1" x14ac:dyDescent="0.25">
      <c r="A2095" s="21">
        <v>45558</v>
      </c>
      <c r="B2095" s="21">
        <v>45558</v>
      </c>
      <c r="C2095" s="22" t="s">
        <v>4918</v>
      </c>
      <c r="D2095" s="22" t="s">
        <v>4919</v>
      </c>
      <c r="E2095" s="22" t="s">
        <v>1145</v>
      </c>
      <c r="F2095" s="22" t="s">
        <v>549</v>
      </c>
      <c r="G2095" s="23">
        <v>909091</v>
      </c>
      <c r="H2095" s="23">
        <v>0</v>
      </c>
      <c r="I2095" s="23">
        <v>96802402</v>
      </c>
      <c r="J2095" s="23">
        <v>0</v>
      </c>
      <c r="K2095" s="22" t="s">
        <v>2567</v>
      </c>
      <c r="L2095" s="22" t="s">
        <v>2568</v>
      </c>
      <c r="M2095" s="22" t="s">
        <v>3142</v>
      </c>
      <c r="N2095" s="22"/>
      <c r="O2095" s="22"/>
      <c r="P2095" s="22" t="s">
        <v>4428</v>
      </c>
      <c r="Q2095" s="22"/>
      <c r="S2095" s="22" t="s">
        <v>3142</v>
      </c>
      <c r="T2095" s="8">
        <f t="shared" si="48"/>
        <v>9</v>
      </c>
      <c r="U2095" t="str">
        <f t="shared" si="49"/>
        <v>642</v>
      </c>
      <c r="W2095" t="s">
        <v>369</v>
      </c>
    </row>
    <row r="2096" spans="1:23" hidden="1" x14ac:dyDescent="0.25">
      <c r="A2096" s="21">
        <v>45558</v>
      </c>
      <c r="B2096" s="21">
        <v>45558</v>
      </c>
      <c r="C2096" s="22" t="s">
        <v>4920</v>
      </c>
      <c r="D2096" s="22" t="s">
        <v>4906</v>
      </c>
      <c r="E2096" s="22" t="s">
        <v>1145</v>
      </c>
      <c r="F2096" s="22" t="s">
        <v>532</v>
      </c>
      <c r="G2096" s="23">
        <v>30000</v>
      </c>
      <c r="H2096" s="23">
        <v>0</v>
      </c>
      <c r="I2096" s="23">
        <v>96832402</v>
      </c>
      <c r="J2096" s="23">
        <v>0</v>
      </c>
      <c r="K2096" s="22" t="s">
        <v>1163</v>
      </c>
      <c r="L2096" s="22" t="s">
        <v>1164</v>
      </c>
      <c r="M2096" s="22" t="s">
        <v>1186</v>
      </c>
      <c r="N2096" s="22"/>
      <c r="O2096" s="22"/>
      <c r="P2096" s="22" t="s">
        <v>529</v>
      </c>
      <c r="Q2096" s="22"/>
      <c r="S2096" s="22" t="s">
        <v>3126</v>
      </c>
      <c r="T2096" s="8">
        <f t="shared" si="48"/>
        <v>9</v>
      </c>
      <c r="U2096" t="str">
        <f t="shared" si="49"/>
        <v>642</v>
      </c>
      <c r="W2096" t="s">
        <v>369</v>
      </c>
    </row>
    <row r="2097" spans="1:23" hidden="1" x14ac:dyDescent="0.25">
      <c r="A2097" s="21">
        <v>45558</v>
      </c>
      <c r="B2097" s="21">
        <v>45558</v>
      </c>
      <c r="C2097" s="22" t="s">
        <v>4921</v>
      </c>
      <c r="D2097" s="22" t="s">
        <v>4906</v>
      </c>
      <c r="E2097" s="22" t="s">
        <v>1145</v>
      </c>
      <c r="F2097" s="22" t="s">
        <v>532</v>
      </c>
      <c r="G2097" s="23">
        <v>30000</v>
      </c>
      <c r="H2097" s="23">
        <v>0</v>
      </c>
      <c r="I2097" s="23">
        <v>96862402</v>
      </c>
      <c r="J2097" s="23">
        <v>0</v>
      </c>
      <c r="K2097" s="22" t="s">
        <v>1163</v>
      </c>
      <c r="L2097" s="22" t="s">
        <v>1164</v>
      </c>
      <c r="M2097" s="22" t="s">
        <v>1186</v>
      </c>
      <c r="N2097" s="22"/>
      <c r="O2097" s="22"/>
      <c r="P2097" s="22" t="s">
        <v>529</v>
      </c>
      <c r="Q2097" s="22"/>
      <c r="S2097" s="22" t="s">
        <v>3126</v>
      </c>
      <c r="T2097" s="8">
        <f t="shared" si="48"/>
        <v>9</v>
      </c>
      <c r="U2097" t="str">
        <f t="shared" si="49"/>
        <v>642</v>
      </c>
      <c r="W2097" t="s">
        <v>369</v>
      </c>
    </row>
    <row r="2098" spans="1:23" hidden="1" x14ac:dyDescent="0.25">
      <c r="A2098" s="21">
        <v>45559</v>
      </c>
      <c r="B2098" s="21">
        <v>45559</v>
      </c>
      <c r="C2098" s="22" t="s">
        <v>4718</v>
      </c>
      <c r="D2098" s="22" t="s">
        <v>4719</v>
      </c>
      <c r="E2098" s="22" t="s">
        <v>1145</v>
      </c>
      <c r="F2098" s="22" t="s">
        <v>4154</v>
      </c>
      <c r="G2098" s="23">
        <v>5231000</v>
      </c>
      <c r="H2098" s="23">
        <v>0</v>
      </c>
      <c r="I2098" s="23">
        <v>102093402</v>
      </c>
      <c r="J2098" s="23">
        <v>0</v>
      </c>
      <c r="K2098" s="22" t="s">
        <v>4652</v>
      </c>
      <c r="L2098" s="22" t="s">
        <v>306</v>
      </c>
      <c r="M2098" s="22"/>
      <c r="N2098" s="22"/>
      <c r="O2098" s="22"/>
      <c r="P2098" s="22" t="s">
        <v>1018</v>
      </c>
      <c r="Q2098" s="22"/>
      <c r="S2098" s="22" t="s">
        <v>3125</v>
      </c>
      <c r="T2098" s="8">
        <f t="shared" si="48"/>
        <v>9</v>
      </c>
      <c r="U2098" t="str">
        <f t="shared" si="49"/>
        <v>642</v>
      </c>
      <c r="W2098" t="s">
        <v>369</v>
      </c>
    </row>
    <row r="2099" spans="1:23" hidden="1" x14ac:dyDescent="0.25">
      <c r="A2099" s="21">
        <v>45559</v>
      </c>
      <c r="B2099" s="21">
        <v>45559</v>
      </c>
      <c r="C2099" s="22" t="s">
        <v>4718</v>
      </c>
      <c r="D2099" s="22" t="s">
        <v>4922</v>
      </c>
      <c r="E2099" s="22" t="s">
        <v>1145</v>
      </c>
      <c r="F2099" s="22" t="s">
        <v>2923</v>
      </c>
      <c r="G2099" s="23">
        <v>523100</v>
      </c>
      <c r="H2099" s="23">
        <v>0</v>
      </c>
      <c r="I2099" s="23">
        <v>102616502</v>
      </c>
      <c r="J2099" s="23">
        <v>0</v>
      </c>
      <c r="K2099" s="22" t="s">
        <v>4652</v>
      </c>
      <c r="L2099" s="22" t="s">
        <v>306</v>
      </c>
      <c r="M2099" s="22"/>
      <c r="N2099" s="22"/>
      <c r="O2099" s="22"/>
      <c r="P2099" s="22" t="s">
        <v>1018</v>
      </c>
      <c r="Q2099" s="22"/>
      <c r="S2099" s="22" t="s">
        <v>3125</v>
      </c>
      <c r="T2099" s="8">
        <f t="shared" si="48"/>
        <v>9</v>
      </c>
      <c r="U2099" t="str">
        <f t="shared" si="49"/>
        <v>642</v>
      </c>
      <c r="W2099" t="s">
        <v>369</v>
      </c>
    </row>
    <row r="2100" spans="1:23" hidden="1" x14ac:dyDescent="0.25">
      <c r="A2100" s="21">
        <v>45559</v>
      </c>
      <c r="B2100" s="21">
        <v>45559</v>
      </c>
      <c r="C2100" s="22" t="s">
        <v>4923</v>
      </c>
      <c r="D2100" s="22" t="s">
        <v>4924</v>
      </c>
      <c r="E2100" s="22" t="s">
        <v>1145</v>
      </c>
      <c r="F2100" s="22" t="s">
        <v>748</v>
      </c>
      <c r="G2100" s="23">
        <v>475000</v>
      </c>
      <c r="H2100" s="23">
        <v>0</v>
      </c>
      <c r="I2100" s="23">
        <v>103091502</v>
      </c>
      <c r="J2100" s="23">
        <v>0</v>
      </c>
      <c r="K2100" s="22" t="s">
        <v>4925</v>
      </c>
      <c r="L2100" s="22" t="s">
        <v>4926</v>
      </c>
      <c r="M2100" s="22" t="s">
        <v>1269</v>
      </c>
      <c r="N2100" s="22" t="s">
        <v>1795</v>
      </c>
      <c r="O2100" s="22" t="s">
        <v>1796</v>
      </c>
      <c r="P2100" s="22" t="s">
        <v>529</v>
      </c>
      <c r="Q2100" s="22"/>
      <c r="S2100" s="22" t="s">
        <v>3141</v>
      </c>
      <c r="T2100" s="8">
        <f t="shared" si="48"/>
        <v>9</v>
      </c>
      <c r="U2100" t="str">
        <f t="shared" si="49"/>
        <v>642</v>
      </c>
      <c r="W2100" t="s">
        <v>369</v>
      </c>
    </row>
    <row r="2101" spans="1:23" hidden="1" x14ac:dyDescent="0.25">
      <c r="A2101" s="21">
        <v>45560</v>
      </c>
      <c r="B2101" s="21">
        <v>45560</v>
      </c>
      <c r="C2101" s="22" t="s">
        <v>4407</v>
      </c>
      <c r="D2101" s="22" t="s">
        <v>4927</v>
      </c>
      <c r="E2101" s="22" t="s">
        <v>1145</v>
      </c>
      <c r="F2101" s="22" t="s">
        <v>549</v>
      </c>
      <c r="G2101" s="23">
        <v>500000</v>
      </c>
      <c r="H2101" s="23">
        <v>0</v>
      </c>
      <c r="I2101" s="23">
        <v>103591502</v>
      </c>
      <c r="J2101" s="23">
        <v>0</v>
      </c>
      <c r="K2101" s="22" t="s">
        <v>2888</v>
      </c>
      <c r="L2101" s="22" t="s">
        <v>2889</v>
      </c>
      <c r="M2101" s="22" t="s">
        <v>3139</v>
      </c>
      <c r="N2101" s="22"/>
      <c r="O2101" s="22"/>
      <c r="P2101" s="22" t="s">
        <v>4412</v>
      </c>
      <c r="Q2101" s="22"/>
      <c r="S2101" s="22" t="s">
        <v>3139</v>
      </c>
      <c r="T2101" s="8">
        <f t="shared" si="48"/>
        <v>9</v>
      </c>
      <c r="U2101" t="str">
        <f t="shared" si="49"/>
        <v>642</v>
      </c>
      <c r="W2101" t="s">
        <v>369</v>
      </c>
    </row>
    <row r="2102" spans="1:23" hidden="1" x14ac:dyDescent="0.25">
      <c r="A2102" s="21">
        <v>45560</v>
      </c>
      <c r="B2102" s="21">
        <v>45560</v>
      </c>
      <c r="C2102" s="22" t="s">
        <v>4407</v>
      </c>
      <c r="D2102" s="22" t="s">
        <v>4928</v>
      </c>
      <c r="E2102" s="22" t="s">
        <v>1145</v>
      </c>
      <c r="F2102" s="22" t="s">
        <v>549</v>
      </c>
      <c r="G2102" s="23">
        <v>1800000</v>
      </c>
      <c r="H2102" s="23">
        <v>0</v>
      </c>
      <c r="I2102" s="23">
        <v>105391502</v>
      </c>
      <c r="J2102" s="23">
        <v>0</v>
      </c>
      <c r="K2102" s="22" t="s">
        <v>2888</v>
      </c>
      <c r="L2102" s="22" t="s">
        <v>2889</v>
      </c>
      <c r="M2102" s="22" t="s">
        <v>4929</v>
      </c>
      <c r="N2102" s="22"/>
      <c r="O2102" s="22"/>
      <c r="P2102" s="22" t="s">
        <v>4412</v>
      </c>
      <c r="Q2102" s="22"/>
      <c r="S2102" s="22" t="s">
        <v>3126</v>
      </c>
      <c r="T2102" s="8">
        <f t="shared" si="48"/>
        <v>9</v>
      </c>
      <c r="U2102" t="str">
        <f t="shared" si="49"/>
        <v>642</v>
      </c>
      <c r="W2102" t="s">
        <v>369</v>
      </c>
    </row>
    <row r="2103" spans="1:23" hidden="1" x14ac:dyDescent="0.25">
      <c r="A2103" s="21">
        <v>45560</v>
      </c>
      <c r="B2103" s="21">
        <v>45560</v>
      </c>
      <c r="C2103" s="22" t="s">
        <v>4868</v>
      </c>
      <c r="D2103" s="22" t="s">
        <v>4930</v>
      </c>
      <c r="E2103" s="22" t="s">
        <v>1145</v>
      </c>
      <c r="F2103" s="22" t="s">
        <v>549</v>
      </c>
      <c r="G2103" s="23">
        <v>2937963</v>
      </c>
      <c r="H2103" s="23">
        <v>0</v>
      </c>
      <c r="I2103" s="23">
        <v>108329465</v>
      </c>
      <c r="J2103" s="23">
        <v>0</v>
      </c>
      <c r="K2103" s="22" t="s">
        <v>1419</v>
      </c>
      <c r="L2103" s="22" t="s">
        <v>1420</v>
      </c>
      <c r="M2103" s="22" t="s">
        <v>1266</v>
      </c>
      <c r="N2103" s="22"/>
      <c r="O2103" s="22"/>
      <c r="P2103" s="22" t="s">
        <v>4779</v>
      </c>
      <c r="Q2103" s="22"/>
      <c r="S2103" s="22" t="s">
        <v>3140</v>
      </c>
      <c r="T2103" s="8">
        <f t="shared" si="48"/>
        <v>9</v>
      </c>
      <c r="U2103" t="str">
        <f t="shared" si="49"/>
        <v>642</v>
      </c>
      <c r="W2103" t="s">
        <v>369</v>
      </c>
    </row>
    <row r="2104" spans="1:23" hidden="1" x14ac:dyDescent="0.25">
      <c r="A2104" s="21">
        <v>45560</v>
      </c>
      <c r="B2104" s="21">
        <v>45560</v>
      </c>
      <c r="C2104" s="22" t="s">
        <v>4868</v>
      </c>
      <c r="D2104" s="22" t="s">
        <v>4930</v>
      </c>
      <c r="E2104" s="22" t="s">
        <v>1145</v>
      </c>
      <c r="F2104" s="22" t="s">
        <v>549</v>
      </c>
      <c r="G2104" s="23">
        <v>27778</v>
      </c>
      <c r="H2104" s="23">
        <v>0</v>
      </c>
      <c r="I2104" s="23">
        <v>108357243</v>
      </c>
      <c r="J2104" s="23">
        <v>0</v>
      </c>
      <c r="K2104" s="22" t="s">
        <v>1419</v>
      </c>
      <c r="L2104" s="22" t="s">
        <v>1420</v>
      </c>
      <c r="M2104" s="22" t="s">
        <v>1266</v>
      </c>
      <c r="N2104" s="22"/>
      <c r="O2104" s="22"/>
      <c r="P2104" s="22" t="s">
        <v>4779</v>
      </c>
      <c r="Q2104" s="22"/>
      <c r="S2104" s="22" t="s">
        <v>3140</v>
      </c>
      <c r="T2104" s="8">
        <f t="shared" si="48"/>
        <v>9</v>
      </c>
      <c r="U2104" t="str">
        <f t="shared" si="49"/>
        <v>642</v>
      </c>
      <c r="W2104" t="s">
        <v>369</v>
      </c>
    </row>
    <row r="2105" spans="1:23" hidden="1" x14ac:dyDescent="0.25">
      <c r="A2105" s="21">
        <v>45560</v>
      </c>
      <c r="B2105" s="21">
        <v>45560</v>
      </c>
      <c r="C2105" s="22" t="s">
        <v>4931</v>
      </c>
      <c r="D2105" s="22" t="s">
        <v>4932</v>
      </c>
      <c r="E2105" s="22" t="s">
        <v>1145</v>
      </c>
      <c r="F2105" s="22" t="s">
        <v>1183</v>
      </c>
      <c r="G2105" s="23">
        <v>22000</v>
      </c>
      <c r="H2105" s="23">
        <v>0</v>
      </c>
      <c r="I2105" s="23">
        <v>108379243</v>
      </c>
      <c r="J2105" s="23">
        <v>0</v>
      </c>
      <c r="K2105" s="22" t="s">
        <v>1184</v>
      </c>
      <c r="L2105" s="22" t="s">
        <v>1185</v>
      </c>
      <c r="M2105" s="22" t="s">
        <v>1159</v>
      </c>
      <c r="N2105" s="22"/>
      <c r="O2105" s="22"/>
      <c r="P2105" s="22" t="s">
        <v>4779</v>
      </c>
      <c r="Q2105" s="22"/>
      <c r="S2105" s="22" t="s">
        <v>3126</v>
      </c>
      <c r="T2105" s="8">
        <f t="shared" si="48"/>
        <v>9</v>
      </c>
      <c r="U2105" t="str">
        <f t="shared" si="49"/>
        <v>642</v>
      </c>
      <c r="W2105" t="s">
        <v>369</v>
      </c>
    </row>
    <row r="2106" spans="1:23" hidden="1" x14ac:dyDescent="0.25">
      <c r="A2106" s="21">
        <v>45560</v>
      </c>
      <c r="B2106" s="21">
        <v>45560</v>
      </c>
      <c r="C2106" s="22" t="s">
        <v>4933</v>
      </c>
      <c r="D2106" s="22" t="s">
        <v>4934</v>
      </c>
      <c r="E2106" s="22" t="s">
        <v>1145</v>
      </c>
      <c r="F2106" s="22" t="s">
        <v>1225</v>
      </c>
      <c r="G2106" s="23">
        <v>20000</v>
      </c>
      <c r="H2106" s="23">
        <v>0</v>
      </c>
      <c r="I2106" s="23">
        <v>108399243</v>
      </c>
      <c r="J2106" s="23">
        <v>0</v>
      </c>
      <c r="K2106" s="22" t="s">
        <v>1184</v>
      </c>
      <c r="L2106" s="22" t="s">
        <v>1185</v>
      </c>
      <c r="M2106" s="22" t="s">
        <v>1186</v>
      </c>
      <c r="N2106" s="22"/>
      <c r="O2106" s="22"/>
      <c r="P2106" s="22" t="s">
        <v>529</v>
      </c>
      <c r="Q2106" s="22"/>
      <c r="S2106" s="22" t="s">
        <v>3126</v>
      </c>
      <c r="T2106" s="8">
        <f t="shared" si="48"/>
        <v>9</v>
      </c>
      <c r="U2106" t="str">
        <f t="shared" si="49"/>
        <v>642</v>
      </c>
      <c r="W2106" t="s">
        <v>369</v>
      </c>
    </row>
    <row r="2107" spans="1:23" hidden="1" x14ac:dyDescent="0.25">
      <c r="A2107" s="21">
        <v>45560</v>
      </c>
      <c r="B2107" s="21">
        <v>45560</v>
      </c>
      <c r="C2107" s="22" t="s">
        <v>4933</v>
      </c>
      <c r="D2107" s="22" t="s">
        <v>4934</v>
      </c>
      <c r="E2107" s="22" t="s">
        <v>1145</v>
      </c>
      <c r="F2107" s="22" t="s">
        <v>1225</v>
      </c>
      <c r="G2107" s="23">
        <v>2000</v>
      </c>
      <c r="H2107" s="23">
        <v>0</v>
      </c>
      <c r="I2107" s="23">
        <v>108401243</v>
      </c>
      <c r="J2107" s="23">
        <v>0</v>
      </c>
      <c r="K2107" s="22" t="s">
        <v>1184</v>
      </c>
      <c r="L2107" s="22" t="s">
        <v>1185</v>
      </c>
      <c r="M2107" s="22" t="s">
        <v>1186</v>
      </c>
      <c r="N2107" s="22"/>
      <c r="O2107" s="22"/>
      <c r="P2107" s="22" t="s">
        <v>529</v>
      </c>
      <c r="Q2107" s="22"/>
      <c r="S2107" s="22" t="s">
        <v>3126</v>
      </c>
      <c r="T2107" s="8">
        <f t="shared" si="48"/>
        <v>9</v>
      </c>
      <c r="U2107" t="str">
        <f t="shared" si="49"/>
        <v>642</v>
      </c>
      <c r="W2107" t="s">
        <v>369</v>
      </c>
    </row>
    <row r="2108" spans="1:23" hidden="1" x14ac:dyDescent="0.25">
      <c r="A2108" s="21">
        <v>45561</v>
      </c>
      <c r="B2108" s="21">
        <v>45561</v>
      </c>
      <c r="C2108" s="22" t="s">
        <v>4935</v>
      </c>
      <c r="D2108" s="22" t="s">
        <v>4936</v>
      </c>
      <c r="E2108" s="22" t="s">
        <v>1145</v>
      </c>
      <c r="F2108" s="22" t="s">
        <v>549</v>
      </c>
      <c r="G2108" s="23">
        <v>185185</v>
      </c>
      <c r="H2108" s="23">
        <v>0</v>
      </c>
      <c r="I2108" s="23">
        <v>108586428</v>
      </c>
      <c r="J2108" s="23">
        <v>0</v>
      </c>
      <c r="K2108" s="22" t="s">
        <v>2031</v>
      </c>
      <c r="L2108" s="22" t="s">
        <v>2032</v>
      </c>
      <c r="M2108" s="22" t="s">
        <v>1216</v>
      </c>
      <c r="N2108" s="22"/>
      <c r="O2108" s="22"/>
      <c r="P2108" s="22" t="s">
        <v>558</v>
      </c>
      <c r="Q2108" s="22"/>
      <c r="S2108" s="22" t="s">
        <v>3126</v>
      </c>
      <c r="T2108" s="8">
        <f t="shared" si="48"/>
        <v>9</v>
      </c>
      <c r="U2108" t="str">
        <f t="shared" si="49"/>
        <v>642</v>
      </c>
      <c r="W2108" t="s">
        <v>369</v>
      </c>
    </row>
    <row r="2109" spans="1:23" hidden="1" x14ac:dyDescent="0.25">
      <c r="A2109" s="21">
        <v>45561</v>
      </c>
      <c r="B2109" s="21">
        <v>45561</v>
      </c>
      <c r="C2109" s="22" t="s">
        <v>4937</v>
      </c>
      <c r="D2109" s="22" t="s">
        <v>4938</v>
      </c>
      <c r="E2109" s="22" t="s">
        <v>1145</v>
      </c>
      <c r="F2109" s="22" t="s">
        <v>549</v>
      </c>
      <c r="G2109" s="23">
        <v>86182</v>
      </c>
      <c r="H2109" s="23">
        <v>0</v>
      </c>
      <c r="I2109" s="23">
        <v>108672610</v>
      </c>
      <c r="J2109" s="23">
        <v>0</v>
      </c>
      <c r="K2109" s="22" t="s">
        <v>1214</v>
      </c>
      <c r="L2109" s="22" t="s">
        <v>1215</v>
      </c>
      <c r="M2109" s="22" t="s">
        <v>3126</v>
      </c>
      <c r="N2109" s="22"/>
      <c r="O2109" s="22"/>
      <c r="P2109" s="22" t="s">
        <v>4428</v>
      </c>
      <c r="Q2109" s="22"/>
      <c r="S2109" s="22" t="s">
        <v>3126</v>
      </c>
      <c r="T2109" s="8">
        <f t="shared" si="48"/>
        <v>9</v>
      </c>
      <c r="U2109" t="str">
        <f t="shared" si="49"/>
        <v>642</v>
      </c>
      <c r="W2109" t="s">
        <v>369</v>
      </c>
    </row>
    <row r="2110" spans="1:23" hidden="1" x14ac:dyDescent="0.25">
      <c r="A2110" s="21">
        <v>45561</v>
      </c>
      <c r="B2110" s="21">
        <v>45561</v>
      </c>
      <c r="C2110" s="22" t="s">
        <v>4937</v>
      </c>
      <c r="D2110" s="22" t="s">
        <v>4939</v>
      </c>
      <c r="E2110" s="22" t="s">
        <v>1145</v>
      </c>
      <c r="F2110" s="22" t="s">
        <v>549</v>
      </c>
      <c r="G2110" s="23">
        <v>15000</v>
      </c>
      <c r="H2110" s="23">
        <v>0</v>
      </c>
      <c r="I2110" s="23">
        <v>108687610</v>
      </c>
      <c r="J2110" s="23">
        <v>0</v>
      </c>
      <c r="K2110" s="22" t="s">
        <v>1214</v>
      </c>
      <c r="L2110" s="22" t="s">
        <v>1215</v>
      </c>
      <c r="M2110" s="22" t="s">
        <v>3126</v>
      </c>
      <c r="N2110" s="22"/>
      <c r="O2110" s="22"/>
      <c r="P2110" s="22" t="s">
        <v>4428</v>
      </c>
      <c r="Q2110" s="22"/>
      <c r="S2110" s="22" t="s">
        <v>3126</v>
      </c>
      <c r="T2110" s="8">
        <f t="shared" si="48"/>
        <v>9</v>
      </c>
      <c r="U2110" t="str">
        <f t="shared" si="49"/>
        <v>642</v>
      </c>
      <c r="W2110" t="s">
        <v>369</v>
      </c>
    </row>
    <row r="2111" spans="1:23" hidden="1" x14ac:dyDescent="0.25">
      <c r="A2111" s="21">
        <v>45561</v>
      </c>
      <c r="B2111" s="21">
        <v>45561</v>
      </c>
      <c r="C2111" s="22" t="s">
        <v>4937</v>
      </c>
      <c r="D2111" s="22" t="s">
        <v>4938</v>
      </c>
      <c r="E2111" s="22" t="s">
        <v>1145</v>
      </c>
      <c r="F2111" s="22" t="s">
        <v>549</v>
      </c>
      <c r="G2111" s="23">
        <v>110910</v>
      </c>
      <c r="H2111" s="23">
        <v>0</v>
      </c>
      <c r="I2111" s="23">
        <v>108798520</v>
      </c>
      <c r="J2111" s="23">
        <v>0</v>
      </c>
      <c r="K2111" s="22" t="s">
        <v>1214</v>
      </c>
      <c r="L2111" s="22" t="s">
        <v>1215</v>
      </c>
      <c r="M2111" s="22" t="s">
        <v>3126</v>
      </c>
      <c r="N2111" s="22"/>
      <c r="O2111" s="22"/>
      <c r="P2111" s="22" t="s">
        <v>4428</v>
      </c>
      <c r="Q2111" s="22"/>
      <c r="S2111" s="22" t="s">
        <v>3126</v>
      </c>
      <c r="T2111" s="8">
        <f t="shared" si="48"/>
        <v>9</v>
      </c>
      <c r="U2111" t="str">
        <f t="shared" si="49"/>
        <v>642</v>
      </c>
      <c r="W2111" t="s">
        <v>369</v>
      </c>
    </row>
    <row r="2112" spans="1:23" hidden="1" x14ac:dyDescent="0.25">
      <c r="A2112" s="21">
        <v>45561</v>
      </c>
      <c r="B2112" s="21">
        <v>45561</v>
      </c>
      <c r="C2112" s="22" t="s">
        <v>4937</v>
      </c>
      <c r="D2112" s="22" t="s">
        <v>4939</v>
      </c>
      <c r="E2112" s="22" t="s">
        <v>1145</v>
      </c>
      <c r="F2112" s="22" t="s">
        <v>549</v>
      </c>
      <c r="G2112" s="23">
        <v>114815</v>
      </c>
      <c r="H2112" s="23">
        <v>0</v>
      </c>
      <c r="I2112" s="23">
        <v>108913335</v>
      </c>
      <c r="J2112" s="23">
        <v>0</v>
      </c>
      <c r="K2112" s="22" t="s">
        <v>1214</v>
      </c>
      <c r="L2112" s="22" t="s">
        <v>1215</v>
      </c>
      <c r="M2112" s="22" t="s">
        <v>3126</v>
      </c>
      <c r="N2112" s="22"/>
      <c r="O2112" s="22"/>
      <c r="P2112" s="22" t="s">
        <v>4428</v>
      </c>
      <c r="Q2112" s="22"/>
      <c r="S2112" s="22" t="s">
        <v>3126</v>
      </c>
      <c r="T2112" s="8">
        <f t="shared" si="48"/>
        <v>9</v>
      </c>
      <c r="U2112" t="str">
        <f t="shared" si="49"/>
        <v>642</v>
      </c>
      <c r="W2112" t="s">
        <v>369</v>
      </c>
    </row>
    <row r="2113" spans="1:23" hidden="1" x14ac:dyDescent="0.25">
      <c r="A2113" s="21">
        <v>45561</v>
      </c>
      <c r="B2113" s="21">
        <v>45561</v>
      </c>
      <c r="C2113" s="22" t="s">
        <v>4937</v>
      </c>
      <c r="D2113" s="22" t="s">
        <v>4939</v>
      </c>
      <c r="E2113" s="22" t="s">
        <v>1145</v>
      </c>
      <c r="F2113" s="22" t="s">
        <v>549</v>
      </c>
      <c r="G2113" s="23">
        <v>47407</v>
      </c>
      <c r="H2113" s="23">
        <v>0</v>
      </c>
      <c r="I2113" s="23">
        <v>108960742</v>
      </c>
      <c r="J2113" s="23">
        <v>0</v>
      </c>
      <c r="K2113" s="22" t="s">
        <v>1214</v>
      </c>
      <c r="L2113" s="22" t="s">
        <v>1215</v>
      </c>
      <c r="M2113" s="22" t="s">
        <v>3126</v>
      </c>
      <c r="N2113" s="22"/>
      <c r="O2113" s="22"/>
      <c r="P2113" s="22" t="s">
        <v>4428</v>
      </c>
      <c r="Q2113" s="22"/>
      <c r="S2113" s="22" t="s">
        <v>3126</v>
      </c>
      <c r="T2113" s="8">
        <f t="shared" si="48"/>
        <v>9</v>
      </c>
      <c r="U2113" t="str">
        <f t="shared" si="49"/>
        <v>642</v>
      </c>
      <c r="W2113" t="s">
        <v>369</v>
      </c>
    </row>
    <row r="2114" spans="1:23" hidden="1" x14ac:dyDescent="0.25">
      <c r="A2114" s="21">
        <v>45561</v>
      </c>
      <c r="B2114" s="21">
        <v>45561</v>
      </c>
      <c r="C2114" s="22" t="s">
        <v>4940</v>
      </c>
      <c r="D2114" s="22" t="s">
        <v>4941</v>
      </c>
      <c r="E2114" s="22" t="s">
        <v>1145</v>
      </c>
      <c r="F2114" s="22" t="s">
        <v>1225</v>
      </c>
      <c r="G2114" s="23">
        <v>10000</v>
      </c>
      <c r="H2114" s="23">
        <v>0</v>
      </c>
      <c r="I2114" s="23">
        <v>108970742</v>
      </c>
      <c r="J2114" s="23">
        <v>0</v>
      </c>
      <c r="K2114" s="22" t="s">
        <v>1184</v>
      </c>
      <c r="L2114" s="22" t="s">
        <v>1185</v>
      </c>
      <c r="M2114" s="22" t="s">
        <v>1186</v>
      </c>
      <c r="N2114" s="22"/>
      <c r="O2114" s="22"/>
      <c r="P2114" s="22" t="s">
        <v>529</v>
      </c>
      <c r="Q2114" s="22"/>
      <c r="S2114" s="22" t="s">
        <v>3126</v>
      </c>
      <c r="T2114" s="8">
        <f t="shared" si="48"/>
        <v>9</v>
      </c>
      <c r="U2114" t="str">
        <f t="shared" si="49"/>
        <v>642</v>
      </c>
      <c r="W2114" t="s">
        <v>369</v>
      </c>
    </row>
    <row r="2115" spans="1:23" hidden="1" x14ac:dyDescent="0.25">
      <c r="A2115" s="21">
        <v>45561</v>
      </c>
      <c r="B2115" s="21">
        <v>45561</v>
      </c>
      <c r="C2115" s="22" t="s">
        <v>4940</v>
      </c>
      <c r="D2115" s="22" t="s">
        <v>4941</v>
      </c>
      <c r="E2115" s="22" t="s">
        <v>1145</v>
      </c>
      <c r="F2115" s="22" t="s">
        <v>1225</v>
      </c>
      <c r="G2115" s="23">
        <v>1000</v>
      </c>
      <c r="H2115" s="23">
        <v>0</v>
      </c>
      <c r="I2115" s="23">
        <v>108971742</v>
      </c>
      <c r="J2115" s="23">
        <v>0</v>
      </c>
      <c r="K2115" s="22" t="s">
        <v>1184</v>
      </c>
      <c r="L2115" s="22" t="s">
        <v>1185</v>
      </c>
      <c r="M2115" s="22" t="s">
        <v>1186</v>
      </c>
      <c r="N2115" s="22"/>
      <c r="O2115" s="22"/>
      <c r="P2115" s="22" t="s">
        <v>529</v>
      </c>
      <c r="Q2115" s="22"/>
      <c r="S2115" s="22" t="s">
        <v>3126</v>
      </c>
      <c r="T2115" s="8">
        <f t="shared" si="48"/>
        <v>9</v>
      </c>
      <c r="U2115" t="str">
        <f t="shared" si="49"/>
        <v>642</v>
      </c>
      <c r="W2115" t="s">
        <v>369</v>
      </c>
    </row>
    <row r="2116" spans="1:23" hidden="1" x14ac:dyDescent="0.25">
      <c r="A2116" s="21">
        <v>45562</v>
      </c>
      <c r="B2116" s="21">
        <v>45562</v>
      </c>
      <c r="C2116" s="22" t="s">
        <v>4942</v>
      </c>
      <c r="D2116" s="22" t="s">
        <v>4943</v>
      </c>
      <c r="E2116" s="22" t="s">
        <v>1145</v>
      </c>
      <c r="F2116" s="22" t="s">
        <v>748</v>
      </c>
      <c r="G2116" s="23">
        <v>1055000</v>
      </c>
      <c r="H2116" s="23">
        <v>0</v>
      </c>
      <c r="I2116" s="23">
        <v>110026742</v>
      </c>
      <c r="J2116" s="23">
        <v>0</v>
      </c>
      <c r="K2116" s="22" t="s">
        <v>1437</v>
      </c>
      <c r="L2116" s="22" t="s">
        <v>1438</v>
      </c>
      <c r="M2116" s="22" t="s">
        <v>1932</v>
      </c>
      <c r="N2116" s="22"/>
      <c r="O2116" s="22"/>
      <c r="P2116" s="22" t="s">
        <v>529</v>
      </c>
      <c r="Q2116" s="22"/>
      <c r="S2116" s="22" t="s">
        <v>3141</v>
      </c>
      <c r="T2116" s="8">
        <f t="shared" si="48"/>
        <v>9</v>
      </c>
      <c r="U2116" t="str">
        <f t="shared" si="49"/>
        <v>642</v>
      </c>
      <c r="W2116" t="s">
        <v>369</v>
      </c>
    </row>
    <row r="2117" spans="1:23" hidden="1" x14ac:dyDescent="0.25">
      <c r="A2117" s="21">
        <v>45563</v>
      </c>
      <c r="B2117" s="21">
        <v>45563</v>
      </c>
      <c r="C2117" s="22" t="s">
        <v>4944</v>
      </c>
      <c r="D2117" s="22" t="s">
        <v>4945</v>
      </c>
      <c r="E2117" s="22" t="s">
        <v>1145</v>
      </c>
      <c r="F2117" s="22" t="s">
        <v>1287</v>
      </c>
      <c r="G2117" s="23">
        <v>100000</v>
      </c>
      <c r="H2117" s="23">
        <v>0</v>
      </c>
      <c r="I2117" s="23">
        <v>110126742</v>
      </c>
      <c r="J2117" s="23">
        <v>0</v>
      </c>
      <c r="K2117" s="22" t="s">
        <v>682</v>
      </c>
      <c r="L2117" s="22" t="s">
        <v>683</v>
      </c>
      <c r="M2117" s="22" t="s">
        <v>3126</v>
      </c>
      <c r="N2117" s="22"/>
      <c r="O2117" s="22"/>
      <c r="P2117" s="22" t="s">
        <v>4779</v>
      </c>
      <c r="Q2117" s="22"/>
      <c r="S2117" s="22" t="s">
        <v>3126</v>
      </c>
      <c r="T2117" s="8">
        <f t="shared" si="48"/>
        <v>9</v>
      </c>
      <c r="U2117" t="str">
        <f t="shared" si="49"/>
        <v>642</v>
      </c>
      <c r="W2117" t="s">
        <v>369</v>
      </c>
    </row>
    <row r="2118" spans="1:23" hidden="1" x14ac:dyDescent="0.25">
      <c r="A2118" s="21">
        <v>45563</v>
      </c>
      <c r="B2118" s="21">
        <v>45563</v>
      </c>
      <c r="C2118" s="22" t="s">
        <v>4946</v>
      </c>
      <c r="D2118" s="22" t="s">
        <v>4947</v>
      </c>
      <c r="E2118" s="22" t="s">
        <v>1145</v>
      </c>
      <c r="F2118" s="22" t="s">
        <v>532</v>
      </c>
      <c r="G2118" s="23">
        <v>50000</v>
      </c>
      <c r="H2118" s="23">
        <v>0</v>
      </c>
      <c r="I2118" s="23">
        <v>110176742</v>
      </c>
      <c r="J2118" s="23">
        <v>0</v>
      </c>
      <c r="K2118" s="22" t="s">
        <v>1163</v>
      </c>
      <c r="L2118" s="22" t="s">
        <v>1164</v>
      </c>
      <c r="M2118" s="22" t="s">
        <v>1186</v>
      </c>
      <c r="N2118" s="22"/>
      <c r="O2118" s="22"/>
      <c r="P2118" s="22" t="s">
        <v>529</v>
      </c>
      <c r="Q2118" s="22"/>
      <c r="S2118" s="22" t="s">
        <v>3126</v>
      </c>
      <c r="T2118" s="8">
        <f t="shared" si="48"/>
        <v>9</v>
      </c>
      <c r="U2118" t="str">
        <f t="shared" si="49"/>
        <v>642</v>
      </c>
      <c r="W2118" t="s">
        <v>369</v>
      </c>
    </row>
    <row r="2119" spans="1:23" hidden="1" x14ac:dyDescent="0.25">
      <c r="A2119" s="21">
        <v>45563</v>
      </c>
      <c r="B2119" s="21">
        <v>45563</v>
      </c>
      <c r="C2119" s="22" t="s">
        <v>4948</v>
      </c>
      <c r="D2119" s="22" t="s">
        <v>4949</v>
      </c>
      <c r="E2119" s="22" t="s">
        <v>1145</v>
      </c>
      <c r="F2119" s="22" t="s">
        <v>1204</v>
      </c>
      <c r="G2119" s="23">
        <v>50000</v>
      </c>
      <c r="H2119" s="23">
        <v>0</v>
      </c>
      <c r="I2119" s="23">
        <v>110226742</v>
      </c>
      <c r="J2119" s="23">
        <v>0</v>
      </c>
      <c r="K2119" s="22" t="s">
        <v>1163</v>
      </c>
      <c r="L2119" s="22" t="s">
        <v>1164</v>
      </c>
      <c r="M2119" s="22" t="s">
        <v>1186</v>
      </c>
      <c r="N2119" s="22"/>
      <c r="O2119" s="22"/>
      <c r="P2119" s="22" t="s">
        <v>529</v>
      </c>
      <c r="Q2119" s="22"/>
      <c r="S2119" s="22" t="s">
        <v>3126</v>
      </c>
      <c r="T2119" s="8">
        <f t="shared" si="48"/>
        <v>9</v>
      </c>
      <c r="U2119" t="str">
        <f t="shared" si="49"/>
        <v>642</v>
      </c>
      <c r="W2119" t="s">
        <v>369</v>
      </c>
    </row>
    <row r="2120" spans="1:23" hidden="1" x14ac:dyDescent="0.25">
      <c r="A2120" s="21">
        <v>45564</v>
      </c>
      <c r="B2120" s="21">
        <v>45564</v>
      </c>
      <c r="C2120" s="22" t="s">
        <v>4950</v>
      </c>
      <c r="D2120" s="22" t="s">
        <v>4951</v>
      </c>
      <c r="E2120" s="22" t="s">
        <v>1145</v>
      </c>
      <c r="F2120" s="22" t="s">
        <v>748</v>
      </c>
      <c r="G2120" s="23">
        <v>990741</v>
      </c>
      <c r="H2120" s="23">
        <v>0</v>
      </c>
      <c r="I2120" s="23">
        <v>111217483</v>
      </c>
      <c r="J2120" s="23">
        <v>0</v>
      </c>
      <c r="K2120" s="22" t="s">
        <v>4952</v>
      </c>
      <c r="L2120" s="22" t="s">
        <v>4953</v>
      </c>
      <c r="M2120" s="22" t="s">
        <v>1269</v>
      </c>
      <c r="N2120" s="22" t="s">
        <v>1795</v>
      </c>
      <c r="O2120" s="22" t="s">
        <v>1796</v>
      </c>
      <c r="P2120" s="22" t="s">
        <v>529</v>
      </c>
      <c r="Q2120" s="22"/>
      <c r="S2120" s="22" t="s">
        <v>3141</v>
      </c>
      <c r="T2120" s="8">
        <f t="shared" si="48"/>
        <v>9</v>
      </c>
      <c r="U2120" t="str">
        <f t="shared" si="49"/>
        <v>642</v>
      </c>
      <c r="W2120" t="s">
        <v>369</v>
      </c>
    </row>
    <row r="2121" spans="1:23" hidden="1" x14ac:dyDescent="0.25">
      <c r="A2121" s="21">
        <v>45564</v>
      </c>
      <c r="B2121" s="21">
        <v>45564</v>
      </c>
      <c r="C2121" s="22" t="s">
        <v>4954</v>
      </c>
      <c r="D2121" s="22" t="s">
        <v>4955</v>
      </c>
      <c r="E2121" s="22" t="s">
        <v>1145</v>
      </c>
      <c r="F2121" s="22" t="s">
        <v>748</v>
      </c>
      <c r="G2121" s="23">
        <v>744000</v>
      </c>
      <c r="H2121" s="23">
        <v>0</v>
      </c>
      <c r="I2121" s="23">
        <v>111961483</v>
      </c>
      <c r="J2121" s="23">
        <v>0</v>
      </c>
      <c r="K2121" s="22" t="s">
        <v>1437</v>
      </c>
      <c r="L2121" s="22" t="s">
        <v>1438</v>
      </c>
      <c r="M2121" s="22" t="s">
        <v>1932</v>
      </c>
      <c r="N2121" s="22"/>
      <c r="O2121" s="22"/>
      <c r="P2121" s="22" t="s">
        <v>529</v>
      </c>
      <c r="Q2121" s="22"/>
      <c r="S2121" s="22" t="s">
        <v>3141</v>
      </c>
      <c r="T2121" s="8">
        <f t="shared" si="48"/>
        <v>9</v>
      </c>
      <c r="U2121" t="str">
        <f t="shared" si="49"/>
        <v>642</v>
      </c>
      <c r="W2121" t="s">
        <v>369</v>
      </c>
    </row>
    <row r="2122" spans="1:23" hidden="1" x14ac:dyDescent="0.25">
      <c r="A2122" s="21">
        <v>45565</v>
      </c>
      <c r="B2122" s="21">
        <v>45535</v>
      </c>
      <c r="C2122" s="22" t="s">
        <v>3065</v>
      </c>
      <c r="D2122" s="22" t="s">
        <v>4956</v>
      </c>
      <c r="E2122" s="22" t="s">
        <v>1145</v>
      </c>
      <c r="F2122" s="22" t="s">
        <v>549</v>
      </c>
      <c r="G2122" s="23">
        <v>8333</v>
      </c>
      <c r="H2122" s="23">
        <v>0</v>
      </c>
      <c r="I2122" s="23">
        <v>111969816</v>
      </c>
      <c r="J2122" s="23">
        <v>0</v>
      </c>
      <c r="K2122" s="22" t="s">
        <v>1808</v>
      </c>
      <c r="L2122" s="22" t="s">
        <v>1809</v>
      </c>
      <c r="M2122" s="22" t="s">
        <v>1243</v>
      </c>
      <c r="N2122" s="22"/>
      <c r="O2122" s="22"/>
      <c r="P2122" s="22" t="s">
        <v>1915</v>
      </c>
      <c r="Q2122" s="22"/>
      <c r="S2122" s="22" t="s">
        <v>3142</v>
      </c>
      <c r="T2122" s="8">
        <f t="shared" si="48"/>
        <v>9</v>
      </c>
      <c r="U2122" t="str">
        <f t="shared" si="49"/>
        <v>642</v>
      </c>
      <c r="W2122" t="s">
        <v>369</v>
      </c>
    </row>
    <row r="2123" spans="1:23" hidden="1" x14ac:dyDescent="0.25">
      <c r="A2123" s="21">
        <v>45565</v>
      </c>
      <c r="B2123" s="21">
        <v>45535</v>
      </c>
      <c r="C2123" s="22" t="s">
        <v>3065</v>
      </c>
      <c r="D2123" s="22" t="s">
        <v>4956</v>
      </c>
      <c r="E2123" s="22" t="s">
        <v>1145</v>
      </c>
      <c r="F2123" s="22" t="s">
        <v>549</v>
      </c>
      <c r="G2123" s="23">
        <v>214667</v>
      </c>
      <c r="H2123" s="23">
        <v>0</v>
      </c>
      <c r="I2123" s="23">
        <v>112184483</v>
      </c>
      <c r="J2123" s="23">
        <v>0</v>
      </c>
      <c r="K2123" s="22" t="s">
        <v>1808</v>
      </c>
      <c r="L2123" s="22" t="s">
        <v>1809</v>
      </c>
      <c r="M2123" s="22" t="s">
        <v>1243</v>
      </c>
      <c r="N2123" s="22"/>
      <c r="O2123" s="22"/>
      <c r="P2123" s="22" t="s">
        <v>1915</v>
      </c>
      <c r="Q2123" s="22"/>
      <c r="S2123" s="22" t="s">
        <v>3142</v>
      </c>
      <c r="T2123" s="8">
        <f t="shared" si="48"/>
        <v>9</v>
      </c>
      <c r="U2123" t="str">
        <f t="shared" si="49"/>
        <v>642</v>
      </c>
      <c r="W2123" t="s">
        <v>369</v>
      </c>
    </row>
    <row r="2124" spans="1:23" hidden="1" x14ac:dyDescent="0.25">
      <c r="A2124" s="21">
        <v>45565</v>
      </c>
      <c r="B2124" s="21">
        <v>45535</v>
      </c>
      <c r="C2124" s="22" t="s">
        <v>3065</v>
      </c>
      <c r="D2124" s="22" t="s">
        <v>4956</v>
      </c>
      <c r="E2124" s="22" t="s">
        <v>1145</v>
      </c>
      <c r="F2124" s="22" t="s">
        <v>549</v>
      </c>
      <c r="G2124" s="23">
        <v>39407</v>
      </c>
      <c r="H2124" s="23">
        <v>0</v>
      </c>
      <c r="I2124" s="23">
        <v>112223890</v>
      </c>
      <c r="J2124" s="23">
        <v>0</v>
      </c>
      <c r="K2124" s="22" t="s">
        <v>1808</v>
      </c>
      <c r="L2124" s="22" t="s">
        <v>1809</v>
      </c>
      <c r="M2124" s="22" t="s">
        <v>1243</v>
      </c>
      <c r="N2124" s="22"/>
      <c r="O2124" s="22"/>
      <c r="P2124" s="22" t="s">
        <v>1915</v>
      </c>
      <c r="Q2124" s="22"/>
      <c r="S2124" s="22" t="s">
        <v>3142</v>
      </c>
      <c r="T2124" s="8">
        <f t="shared" si="48"/>
        <v>9</v>
      </c>
      <c r="U2124" t="str">
        <f t="shared" si="49"/>
        <v>642</v>
      </c>
      <c r="W2124" t="s">
        <v>369</v>
      </c>
    </row>
    <row r="2125" spans="1:23" hidden="1" x14ac:dyDescent="0.25">
      <c r="A2125" s="21">
        <v>45565</v>
      </c>
      <c r="B2125" s="21">
        <v>45535</v>
      </c>
      <c r="C2125" s="22" t="s">
        <v>3065</v>
      </c>
      <c r="D2125" s="22" t="s">
        <v>4956</v>
      </c>
      <c r="E2125" s="22" t="s">
        <v>1145</v>
      </c>
      <c r="F2125" s="22" t="s">
        <v>549</v>
      </c>
      <c r="G2125" s="23">
        <v>100593</v>
      </c>
      <c r="H2125" s="23">
        <v>0</v>
      </c>
      <c r="I2125" s="23">
        <v>112324483</v>
      </c>
      <c r="J2125" s="23">
        <v>0</v>
      </c>
      <c r="K2125" s="22" t="s">
        <v>1808</v>
      </c>
      <c r="L2125" s="22" t="s">
        <v>1809</v>
      </c>
      <c r="M2125" s="22" t="s">
        <v>1243</v>
      </c>
      <c r="N2125" s="22"/>
      <c r="O2125" s="22"/>
      <c r="P2125" s="22" t="s">
        <v>1915</v>
      </c>
      <c r="Q2125" s="22"/>
      <c r="S2125" s="22" t="s">
        <v>3142</v>
      </c>
      <c r="T2125" s="8">
        <f t="shared" si="48"/>
        <v>9</v>
      </c>
      <c r="U2125" t="str">
        <f t="shared" si="49"/>
        <v>642</v>
      </c>
      <c r="W2125" t="s">
        <v>369</v>
      </c>
    </row>
    <row r="2126" spans="1:23" hidden="1" x14ac:dyDescent="0.25">
      <c r="A2126" s="21">
        <v>45565</v>
      </c>
      <c r="B2126" s="21">
        <v>45565</v>
      </c>
      <c r="C2126" s="22" t="s">
        <v>4957</v>
      </c>
      <c r="D2126" s="22" t="s">
        <v>4958</v>
      </c>
      <c r="E2126" s="22" t="s">
        <v>1145</v>
      </c>
      <c r="F2126" s="22" t="s">
        <v>1290</v>
      </c>
      <c r="G2126" s="23">
        <v>1754761</v>
      </c>
      <c r="H2126" s="23">
        <v>0</v>
      </c>
      <c r="I2126" s="23">
        <v>114079244</v>
      </c>
      <c r="J2126" s="23">
        <v>0</v>
      </c>
      <c r="K2126" s="22"/>
      <c r="L2126" s="22"/>
      <c r="M2126" s="22" t="s">
        <v>1291</v>
      </c>
      <c r="N2126" s="22"/>
      <c r="O2126" s="22"/>
      <c r="P2126" s="22" t="s">
        <v>1292</v>
      </c>
      <c r="Q2126" s="22"/>
      <c r="S2126" s="22" t="s">
        <v>3127</v>
      </c>
      <c r="T2126" s="8">
        <f t="shared" si="48"/>
        <v>9</v>
      </c>
      <c r="U2126" t="str">
        <f t="shared" si="49"/>
        <v>642</v>
      </c>
      <c r="W2126" t="s">
        <v>369</v>
      </c>
    </row>
    <row r="2127" spans="1:23" hidden="1" x14ac:dyDescent="0.25">
      <c r="A2127" s="21">
        <v>45565</v>
      </c>
      <c r="B2127" s="21">
        <v>45565</v>
      </c>
      <c r="C2127" s="22" t="s">
        <v>4957</v>
      </c>
      <c r="D2127" s="22" t="s">
        <v>4958</v>
      </c>
      <c r="E2127" s="22" t="s">
        <v>1145</v>
      </c>
      <c r="F2127" s="22" t="s">
        <v>1290</v>
      </c>
      <c r="G2127" s="23">
        <v>1045581</v>
      </c>
      <c r="H2127" s="23">
        <v>0</v>
      </c>
      <c r="I2127" s="23">
        <v>115124825</v>
      </c>
      <c r="J2127" s="23">
        <v>0</v>
      </c>
      <c r="K2127" s="22"/>
      <c r="L2127" s="22"/>
      <c r="M2127" s="22" t="s">
        <v>1291</v>
      </c>
      <c r="N2127" s="22"/>
      <c r="O2127" s="22"/>
      <c r="P2127" s="22" t="s">
        <v>815</v>
      </c>
      <c r="Q2127" s="22"/>
      <c r="S2127" s="22" t="s">
        <v>3127</v>
      </c>
      <c r="T2127" s="8">
        <f t="shared" si="48"/>
        <v>9</v>
      </c>
      <c r="U2127" t="str">
        <f t="shared" si="49"/>
        <v>642</v>
      </c>
      <c r="W2127" t="s">
        <v>369</v>
      </c>
    </row>
    <row r="2128" spans="1:23" hidden="1" x14ac:dyDescent="0.25">
      <c r="A2128" s="21">
        <v>45565</v>
      </c>
      <c r="B2128" s="21">
        <v>45565</v>
      </c>
      <c r="C2128" s="22" t="s">
        <v>4957</v>
      </c>
      <c r="D2128" s="22" t="s">
        <v>4958</v>
      </c>
      <c r="E2128" s="22" t="s">
        <v>1145</v>
      </c>
      <c r="F2128" s="22" t="s">
        <v>1290</v>
      </c>
      <c r="G2128" s="23">
        <v>9364545</v>
      </c>
      <c r="H2128" s="23">
        <v>0</v>
      </c>
      <c r="I2128" s="23">
        <v>124489370</v>
      </c>
      <c r="J2128" s="23">
        <v>0</v>
      </c>
      <c r="K2128" s="22"/>
      <c r="L2128" s="22"/>
      <c r="M2128" s="22" t="s">
        <v>1291</v>
      </c>
      <c r="N2128" s="22"/>
      <c r="O2128" s="22"/>
      <c r="P2128" s="22" t="s">
        <v>529</v>
      </c>
      <c r="Q2128" s="22"/>
      <c r="S2128" s="22" t="s">
        <v>3127</v>
      </c>
      <c r="T2128" s="8">
        <f t="shared" si="48"/>
        <v>9</v>
      </c>
      <c r="U2128" t="str">
        <f t="shared" si="49"/>
        <v>642</v>
      </c>
      <c r="W2128" t="s">
        <v>369</v>
      </c>
    </row>
    <row r="2129" spans="1:23" hidden="1" x14ac:dyDescent="0.25">
      <c r="A2129" s="21">
        <v>45565</v>
      </c>
      <c r="B2129" s="21">
        <v>45565</v>
      </c>
      <c r="C2129" s="22" t="s">
        <v>4957</v>
      </c>
      <c r="D2129" s="22" t="s">
        <v>4958</v>
      </c>
      <c r="E2129" s="22" t="s">
        <v>1145</v>
      </c>
      <c r="F2129" s="22" t="s">
        <v>1290</v>
      </c>
      <c r="G2129" s="23">
        <v>438510</v>
      </c>
      <c r="H2129" s="23">
        <v>0</v>
      </c>
      <c r="I2129" s="23">
        <v>124927880</v>
      </c>
      <c r="J2129" s="23">
        <v>0</v>
      </c>
      <c r="K2129" s="22"/>
      <c r="L2129" s="22"/>
      <c r="M2129" s="22" t="s">
        <v>1291</v>
      </c>
      <c r="N2129" s="22"/>
      <c r="O2129" s="22"/>
      <c r="P2129" s="22" t="s">
        <v>4779</v>
      </c>
      <c r="Q2129" s="22"/>
      <c r="S2129" s="22" t="s">
        <v>3127</v>
      </c>
      <c r="T2129" s="8">
        <f t="shared" ref="T2129:T2192" si="50">+MONTH(A2129)</f>
        <v>9</v>
      </c>
      <c r="U2129" t="str">
        <f t="shared" ref="U2129:U2192" si="51">+E2129</f>
        <v>642</v>
      </c>
      <c r="W2129" t="s">
        <v>369</v>
      </c>
    </row>
    <row r="2130" spans="1:23" hidden="1" x14ac:dyDescent="0.25">
      <c r="A2130" s="21">
        <v>45565</v>
      </c>
      <c r="B2130" s="21">
        <v>45565</v>
      </c>
      <c r="C2130" s="22" t="s">
        <v>4957</v>
      </c>
      <c r="D2130" s="22" t="s">
        <v>4958</v>
      </c>
      <c r="E2130" s="22" t="s">
        <v>1145</v>
      </c>
      <c r="F2130" s="22" t="s">
        <v>1293</v>
      </c>
      <c r="G2130" s="23">
        <v>7296154</v>
      </c>
      <c r="H2130" s="23">
        <v>0</v>
      </c>
      <c r="I2130" s="23">
        <v>132224034</v>
      </c>
      <c r="J2130" s="23">
        <v>0</v>
      </c>
      <c r="K2130" s="22"/>
      <c r="L2130" s="22"/>
      <c r="M2130" s="22" t="s">
        <v>1291</v>
      </c>
      <c r="N2130" s="22"/>
      <c r="O2130" s="22"/>
      <c r="P2130" s="22" t="s">
        <v>4779</v>
      </c>
      <c r="Q2130" s="22"/>
      <c r="S2130" s="22" t="s">
        <v>3127</v>
      </c>
      <c r="T2130" s="8">
        <f t="shared" si="50"/>
        <v>9</v>
      </c>
      <c r="U2130" t="str">
        <f t="shared" si="51"/>
        <v>642</v>
      </c>
      <c r="W2130" t="s">
        <v>369</v>
      </c>
    </row>
    <row r="2131" spans="1:23" hidden="1" x14ac:dyDescent="0.25">
      <c r="A2131" s="21">
        <v>45565</v>
      </c>
      <c r="B2131" s="21">
        <v>45565</v>
      </c>
      <c r="C2131" s="22" t="s">
        <v>4680</v>
      </c>
      <c r="D2131" s="22" t="s">
        <v>4959</v>
      </c>
      <c r="E2131" s="22" t="s">
        <v>1145</v>
      </c>
      <c r="F2131" s="22" t="s">
        <v>549</v>
      </c>
      <c r="G2131" s="23">
        <v>1479500</v>
      </c>
      <c r="H2131" s="23">
        <v>0</v>
      </c>
      <c r="I2131" s="23">
        <v>133703534</v>
      </c>
      <c r="J2131" s="23">
        <v>0</v>
      </c>
      <c r="K2131" s="22" t="s">
        <v>1363</v>
      </c>
      <c r="L2131" s="22" t="s">
        <v>1364</v>
      </c>
      <c r="M2131" s="22" t="s">
        <v>3126</v>
      </c>
      <c r="N2131" s="22"/>
      <c r="O2131" s="22"/>
      <c r="P2131" s="22" t="s">
        <v>4428</v>
      </c>
      <c r="Q2131" s="22"/>
      <c r="S2131" s="22" t="s">
        <v>3126</v>
      </c>
      <c r="T2131" s="8">
        <f t="shared" si="50"/>
        <v>9</v>
      </c>
      <c r="U2131" t="str">
        <f t="shared" si="51"/>
        <v>642</v>
      </c>
      <c r="W2131" t="s">
        <v>369</v>
      </c>
    </row>
    <row r="2132" spans="1:23" hidden="1" x14ac:dyDescent="0.25">
      <c r="A2132" s="21">
        <v>45565</v>
      </c>
      <c r="B2132" s="21">
        <v>45565</v>
      </c>
      <c r="C2132" s="22" t="s">
        <v>4937</v>
      </c>
      <c r="D2132" s="22" t="s">
        <v>4960</v>
      </c>
      <c r="E2132" s="22" t="s">
        <v>1145</v>
      </c>
      <c r="F2132" s="22" t="s">
        <v>748</v>
      </c>
      <c r="G2132" s="23">
        <v>1178704</v>
      </c>
      <c r="H2132" s="23">
        <v>0</v>
      </c>
      <c r="I2132" s="23">
        <v>134882238</v>
      </c>
      <c r="J2132" s="23">
        <v>0</v>
      </c>
      <c r="K2132" s="22" t="s">
        <v>1517</v>
      </c>
      <c r="L2132" s="22" t="s">
        <v>1518</v>
      </c>
      <c r="M2132" s="22" t="s">
        <v>1216</v>
      </c>
      <c r="N2132" s="22"/>
      <c r="O2132" s="22"/>
      <c r="P2132" s="22" t="s">
        <v>529</v>
      </c>
      <c r="Q2132" s="22"/>
      <c r="S2132" s="22" t="s">
        <v>3126</v>
      </c>
      <c r="T2132" s="8">
        <f t="shared" si="50"/>
        <v>9</v>
      </c>
      <c r="U2132" t="str">
        <f t="shared" si="51"/>
        <v>642</v>
      </c>
      <c r="W2132" t="s">
        <v>369</v>
      </c>
    </row>
    <row r="2133" spans="1:23" hidden="1" x14ac:dyDescent="0.25">
      <c r="A2133" s="21">
        <v>45565</v>
      </c>
      <c r="B2133" s="21">
        <v>45565</v>
      </c>
      <c r="C2133" s="22" t="s">
        <v>4950</v>
      </c>
      <c r="D2133" s="22" t="s">
        <v>4961</v>
      </c>
      <c r="E2133" s="22" t="s">
        <v>1145</v>
      </c>
      <c r="F2133" s="22" t="s">
        <v>748</v>
      </c>
      <c r="G2133" s="23">
        <v>1500000</v>
      </c>
      <c r="H2133" s="23">
        <v>0</v>
      </c>
      <c r="I2133" s="23">
        <v>136382238</v>
      </c>
      <c r="J2133" s="23">
        <v>0</v>
      </c>
      <c r="K2133" s="22" t="s">
        <v>2373</v>
      </c>
      <c r="L2133" s="22" t="s">
        <v>2374</v>
      </c>
      <c r="M2133" s="22" t="s">
        <v>3143</v>
      </c>
      <c r="N2133" s="22"/>
      <c r="O2133" s="22"/>
      <c r="P2133" s="22" t="s">
        <v>4962</v>
      </c>
      <c r="Q2133" s="22"/>
      <c r="S2133" s="22" t="s">
        <v>3126</v>
      </c>
      <c r="T2133" s="8">
        <f t="shared" si="50"/>
        <v>9</v>
      </c>
      <c r="U2133" t="str">
        <f t="shared" si="51"/>
        <v>642</v>
      </c>
      <c r="W2133" t="s">
        <v>369</v>
      </c>
    </row>
    <row r="2134" spans="1:23" hidden="1" x14ac:dyDescent="0.25">
      <c r="A2134" s="21">
        <v>45565</v>
      </c>
      <c r="B2134" s="21">
        <v>45565</v>
      </c>
      <c r="C2134" s="22" t="s">
        <v>4702</v>
      </c>
      <c r="D2134" s="22" t="s">
        <v>4963</v>
      </c>
      <c r="E2134" s="22" t="s">
        <v>1145</v>
      </c>
      <c r="F2134" s="22" t="s">
        <v>748</v>
      </c>
      <c r="G2134" s="23">
        <v>1200000</v>
      </c>
      <c r="H2134" s="23">
        <v>0</v>
      </c>
      <c r="I2134" s="23">
        <v>137582238</v>
      </c>
      <c r="J2134" s="23">
        <v>0</v>
      </c>
      <c r="K2134" s="22" t="s">
        <v>2373</v>
      </c>
      <c r="L2134" s="22" t="s">
        <v>2374</v>
      </c>
      <c r="M2134" s="22" t="s">
        <v>3143</v>
      </c>
      <c r="N2134" s="22"/>
      <c r="O2134" s="22"/>
      <c r="P2134" s="22" t="s">
        <v>4962</v>
      </c>
      <c r="Q2134" s="22"/>
      <c r="S2134" s="22" t="s">
        <v>3126</v>
      </c>
      <c r="T2134" s="8">
        <f t="shared" si="50"/>
        <v>9</v>
      </c>
      <c r="U2134" t="str">
        <f t="shared" si="51"/>
        <v>642</v>
      </c>
      <c r="W2134" t="s">
        <v>369</v>
      </c>
    </row>
    <row r="2135" spans="1:23" hidden="1" x14ac:dyDescent="0.25">
      <c r="A2135" s="21">
        <v>45565</v>
      </c>
      <c r="B2135" s="21">
        <v>45565</v>
      </c>
      <c r="C2135" s="22" t="s">
        <v>4776</v>
      </c>
      <c r="D2135" s="22" t="s">
        <v>4964</v>
      </c>
      <c r="E2135" s="22" t="s">
        <v>1145</v>
      </c>
      <c r="F2135" s="22" t="s">
        <v>748</v>
      </c>
      <c r="G2135" s="23">
        <v>104513</v>
      </c>
      <c r="H2135" s="23">
        <v>0</v>
      </c>
      <c r="I2135" s="23">
        <v>137686751</v>
      </c>
      <c r="J2135" s="23">
        <v>0</v>
      </c>
      <c r="K2135" s="22" t="s">
        <v>2373</v>
      </c>
      <c r="L2135" s="22" t="s">
        <v>2374</v>
      </c>
      <c r="M2135" s="22" t="s">
        <v>3143</v>
      </c>
      <c r="N2135" s="22"/>
      <c r="O2135" s="22"/>
      <c r="P2135" s="22" t="s">
        <v>4962</v>
      </c>
      <c r="Q2135" s="22"/>
      <c r="S2135" s="22" t="s">
        <v>3143</v>
      </c>
      <c r="T2135" s="8">
        <f t="shared" si="50"/>
        <v>9</v>
      </c>
      <c r="U2135" t="str">
        <f t="shared" si="51"/>
        <v>642</v>
      </c>
      <c r="W2135" t="s">
        <v>369</v>
      </c>
    </row>
    <row r="2136" spans="1:23" hidden="1" x14ac:dyDescent="0.25">
      <c r="A2136" s="21">
        <v>45565</v>
      </c>
      <c r="B2136" s="21">
        <v>45565</v>
      </c>
      <c r="C2136" s="22" t="s">
        <v>4422</v>
      </c>
      <c r="D2136" s="22" t="s">
        <v>4965</v>
      </c>
      <c r="E2136" s="22" t="s">
        <v>1145</v>
      </c>
      <c r="F2136" s="22" t="s">
        <v>4225</v>
      </c>
      <c r="G2136" s="23"/>
      <c r="H2136" s="23"/>
      <c r="I2136" s="23"/>
      <c r="J2136" s="23"/>
      <c r="K2136" s="22"/>
      <c r="L2136" s="22"/>
      <c r="M2136" s="22"/>
      <c r="N2136" s="22"/>
      <c r="O2136" s="22"/>
      <c r="P2136" s="22"/>
      <c r="Q2136" s="22"/>
      <c r="T2136" s="8">
        <f t="shared" si="50"/>
        <v>9</v>
      </c>
      <c r="U2136" t="str">
        <f t="shared" si="51"/>
        <v>642</v>
      </c>
    </row>
    <row r="2137" spans="1:23" hidden="1" x14ac:dyDescent="0.25">
      <c r="A2137" s="21">
        <v>45565</v>
      </c>
      <c r="B2137" s="21">
        <v>45565</v>
      </c>
      <c r="C2137" s="22" t="s">
        <v>4422</v>
      </c>
      <c r="D2137" s="22" t="s">
        <v>4965</v>
      </c>
      <c r="E2137" s="22" t="s">
        <v>1145</v>
      </c>
      <c r="F2137" s="22" t="s">
        <v>4225</v>
      </c>
      <c r="G2137" s="23"/>
      <c r="H2137" s="23"/>
      <c r="I2137" s="23"/>
      <c r="J2137" s="23"/>
      <c r="K2137" s="22"/>
      <c r="L2137" s="22"/>
      <c r="M2137" s="22"/>
      <c r="N2137" s="22"/>
      <c r="O2137" s="22"/>
      <c r="P2137" s="22"/>
      <c r="Q2137" s="22"/>
      <c r="T2137" s="8">
        <f t="shared" si="50"/>
        <v>9</v>
      </c>
      <c r="U2137" t="str">
        <f t="shared" si="51"/>
        <v>642</v>
      </c>
    </row>
    <row r="2138" spans="1:23" hidden="1" x14ac:dyDescent="0.25">
      <c r="A2138" s="21">
        <v>45565</v>
      </c>
      <c r="B2138" s="21">
        <v>45565</v>
      </c>
      <c r="C2138" s="22" t="s">
        <v>4422</v>
      </c>
      <c r="D2138" s="22" t="s">
        <v>4965</v>
      </c>
      <c r="E2138" s="22" t="s">
        <v>1145</v>
      </c>
      <c r="F2138" s="22" t="s">
        <v>4225</v>
      </c>
      <c r="G2138" s="23"/>
      <c r="H2138" s="23"/>
      <c r="I2138" s="23"/>
      <c r="J2138" s="23"/>
      <c r="K2138" s="22"/>
      <c r="L2138" s="22"/>
      <c r="M2138" s="22"/>
      <c r="N2138" s="22"/>
      <c r="O2138" s="22"/>
      <c r="P2138" s="22"/>
      <c r="Q2138" s="22"/>
      <c r="T2138" s="8">
        <f t="shared" si="50"/>
        <v>9</v>
      </c>
      <c r="U2138" t="str">
        <f t="shared" si="51"/>
        <v>642</v>
      </c>
    </row>
    <row r="2139" spans="1:23" hidden="1" x14ac:dyDescent="0.25">
      <c r="A2139" s="21">
        <v>45565</v>
      </c>
      <c r="B2139" s="21">
        <v>45565</v>
      </c>
      <c r="C2139" s="22" t="s">
        <v>4422</v>
      </c>
      <c r="D2139" s="22" t="s">
        <v>4965</v>
      </c>
      <c r="E2139" s="22" t="s">
        <v>1145</v>
      </c>
      <c r="F2139" s="22" t="s">
        <v>4225</v>
      </c>
      <c r="G2139" s="23"/>
      <c r="H2139" s="23"/>
      <c r="I2139" s="23"/>
      <c r="J2139" s="23"/>
      <c r="K2139" s="22"/>
      <c r="L2139" s="22"/>
      <c r="M2139" s="22"/>
      <c r="N2139" s="22"/>
      <c r="O2139" s="22"/>
      <c r="P2139" s="22"/>
      <c r="Q2139" s="22"/>
      <c r="T2139" s="8">
        <f t="shared" si="50"/>
        <v>9</v>
      </c>
      <c r="U2139" t="str">
        <f t="shared" si="51"/>
        <v>642</v>
      </c>
    </row>
    <row r="2140" spans="1:23" hidden="1" x14ac:dyDescent="0.25">
      <c r="A2140" s="21">
        <v>45565</v>
      </c>
      <c r="B2140" s="21">
        <v>45565</v>
      </c>
      <c r="C2140" s="22" t="s">
        <v>4422</v>
      </c>
      <c r="D2140" s="22" t="s">
        <v>4965</v>
      </c>
      <c r="E2140" s="22" t="s">
        <v>1145</v>
      </c>
      <c r="F2140" s="22" t="s">
        <v>4225</v>
      </c>
      <c r="G2140" s="23"/>
      <c r="H2140" s="23"/>
      <c r="I2140" s="23"/>
      <c r="J2140" s="23"/>
      <c r="K2140" s="22"/>
      <c r="L2140" s="22"/>
      <c r="M2140" s="22"/>
      <c r="N2140" s="22"/>
      <c r="O2140" s="22"/>
      <c r="P2140" s="22"/>
      <c r="Q2140" s="22"/>
      <c r="T2140" s="8">
        <f t="shared" si="50"/>
        <v>9</v>
      </c>
      <c r="U2140" t="str">
        <f t="shared" si="51"/>
        <v>642</v>
      </c>
    </row>
    <row r="2141" spans="1:23" hidden="1" x14ac:dyDescent="0.25">
      <c r="A2141" s="21">
        <v>45565</v>
      </c>
      <c r="B2141" s="21">
        <v>45565</v>
      </c>
      <c r="C2141" s="22" t="s">
        <v>4422</v>
      </c>
      <c r="D2141" s="22" t="s">
        <v>4965</v>
      </c>
      <c r="E2141" s="22" t="s">
        <v>1145</v>
      </c>
      <c r="F2141" s="22" t="s">
        <v>4225</v>
      </c>
      <c r="G2141" s="23"/>
      <c r="H2141" s="23"/>
      <c r="I2141" s="23"/>
      <c r="J2141" s="23"/>
      <c r="K2141" s="22"/>
      <c r="L2141" s="22"/>
      <c r="M2141" s="22"/>
      <c r="N2141" s="22"/>
      <c r="O2141" s="22"/>
      <c r="P2141" s="22"/>
      <c r="Q2141" s="22"/>
      <c r="T2141" s="8">
        <f t="shared" si="50"/>
        <v>9</v>
      </c>
      <c r="U2141" t="str">
        <f t="shared" si="51"/>
        <v>642</v>
      </c>
    </row>
    <row r="2142" spans="1:23" hidden="1" x14ac:dyDescent="0.25">
      <c r="A2142" s="21">
        <v>45565</v>
      </c>
      <c r="B2142" s="21">
        <v>45565</v>
      </c>
      <c r="C2142" s="22" t="s">
        <v>4761</v>
      </c>
      <c r="D2142" s="22" t="s">
        <v>4966</v>
      </c>
      <c r="E2142" s="22" t="s">
        <v>1145</v>
      </c>
      <c r="F2142" s="22" t="s">
        <v>603</v>
      </c>
      <c r="G2142" s="23">
        <v>160649480</v>
      </c>
      <c r="H2142" s="23">
        <v>0</v>
      </c>
      <c r="I2142" s="23">
        <v>0</v>
      </c>
      <c r="J2142" s="23">
        <v>476414552</v>
      </c>
      <c r="K2142" s="22"/>
      <c r="L2142" s="22"/>
      <c r="M2142" s="22" t="s">
        <v>1299</v>
      </c>
      <c r="N2142" s="22"/>
      <c r="O2142" s="22"/>
      <c r="P2142" s="22" t="s">
        <v>529</v>
      </c>
      <c r="Q2142" s="22"/>
      <c r="S2142" s="22" t="s">
        <v>3132</v>
      </c>
      <c r="T2142" s="8">
        <f t="shared" si="50"/>
        <v>9</v>
      </c>
      <c r="U2142" t="str">
        <f t="shared" si="51"/>
        <v>642</v>
      </c>
      <c r="W2142" t="s">
        <v>369</v>
      </c>
    </row>
    <row r="2143" spans="1:23" hidden="1" x14ac:dyDescent="0.25">
      <c r="A2143" s="21">
        <v>45565</v>
      </c>
      <c r="B2143" s="21">
        <v>45565</v>
      </c>
      <c r="C2143" s="22" t="s">
        <v>4761</v>
      </c>
      <c r="D2143" s="22" t="s">
        <v>4967</v>
      </c>
      <c r="E2143" s="22" t="s">
        <v>1145</v>
      </c>
      <c r="F2143" s="22" t="s">
        <v>603</v>
      </c>
      <c r="G2143" s="23">
        <v>20550000</v>
      </c>
      <c r="H2143" s="23">
        <v>0</v>
      </c>
      <c r="I2143" s="23">
        <v>0</v>
      </c>
      <c r="J2143" s="23">
        <v>455864552</v>
      </c>
      <c r="K2143" s="22"/>
      <c r="L2143" s="22"/>
      <c r="M2143" s="22" t="s">
        <v>1301</v>
      </c>
      <c r="N2143" s="22"/>
      <c r="O2143" s="22"/>
      <c r="P2143" s="22" t="s">
        <v>558</v>
      </c>
      <c r="Q2143" s="22"/>
      <c r="S2143" s="22" t="s">
        <v>3132</v>
      </c>
      <c r="T2143" s="8">
        <f t="shared" si="50"/>
        <v>9</v>
      </c>
      <c r="U2143" t="str">
        <f t="shared" si="51"/>
        <v>642</v>
      </c>
      <c r="W2143" t="s">
        <v>369</v>
      </c>
    </row>
    <row r="2144" spans="1:23" hidden="1" x14ac:dyDescent="0.25">
      <c r="A2144" s="21">
        <v>45565</v>
      </c>
      <c r="B2144" s="21">
        <v>45565</v>
      </c>
      <c r="C2144" s="22" t="s">
        <v>4761</v>
      </c>
      <c r="D2144" s="22" t="s">
        <v>4968</v>
      </c>
      <c r="E2144" s="22" t="s">
        <v>1145</v>
      </c>
      <c r="F2144" s="22" t="s">
        <v>603</v>
      </c>
      <c r="G2144" s="23">
        <v>35781896</v>
      </c>
      <c r="H2144" s="23">
        <v>0</v>
      </c>
      <c r="I2144" s="23">
        <v>0</v>
      </c>
      <c r="J2144" s="23">
        <v>420082656</v>
      </c>
      <c r="K2144" s="22"/>
      <c r="L2144" s="22"/>
      <c r="M2144" s="22" t="s">
        <v>1303</v>
      </c>
      <c r="N2144" s="22"/>
      <c r="O2144" s="22"/>
      <c r="P2144" s="22" t="s">
        <v>529</v>
      </c>
      <c r="Q2144" s="22"/>
      <c r="S2144" s="22" t="s">
        <v>3132</v>
      </c>
      <c r="T2144" s="8">
        <f t="shared" si="50"/>
        <v>9</v>
      </c>
      <c r="U2144" t="str">
        <f t="shared" si="51"/>
        <v>642</v>
      </c>
      <c r="W2144" t="s">
        <v>369</v>
      </c>
    </row>
    <row r="2145" spans="1:23" hidden="1" x14ac:dyDescent="0.25">
      <c r="A2145" s="21">
        <v>45565</v>
      </c>
      <c r="B2145" s="21">
        <v>45565</v>
      </c>
      <c r="C2145" s="22" t="s">
        <v>4761</v>
      </c>
      <c r="D2145" s="22" t="s">
        <v>4969</v>
      </c>
      <c r="E2145" s="22" t="s">
        <v>1145</v>
      </c>
      <c r="F2145" s="22" t="s">
        <v>603</v>
      </c>
      <c r="G2145" s="23">
        <v>80925036</v>
      </c>
      <c r="H2145" s="23">
        <v>0</v>
      </c>
      <c r="I2145" s="23">
        <v>0</v>
      </c>
      <c r="J2145" s="23">
        <v>339157620</v>
      </c>
      <c r="K2145" s="22"/>
      <c r="L2145" s="22"/>
      <c r="M2145" s="22" t="s">
        <v>1305</v>
      </c>
      <c r="N2145" s="22"/>
      <c r="O2145" s="22"/>
      <c r="P2145" s="22" t="s">
        <v>529</v>
      </c>
      <c r="Q2145" s="22"/>
      <c r="S2145" s="22" t="s">
        <v>3131</v>
      </c>
      <c r="T2145" s="8">
        <f t="shared" si="50"/>
        <v>9</v>
      </c>
      <c r="U2145" t="str">
        <f t="shared" si="51"/>
        <v>642</v>
      </c>
      <c r="W2145" t="s">
        <v>369</v>
      </c>
    </row>
    <row r="2146" spans="1:23" hidden="1" x14ac:dyDescent="0.25">
      <c r="A2146" s="21">
        <v>45565</v>
      </c>
      <c r="B2146" s="21">
        <v>45565</v>
      </c>
      <c r="C2146" s="22" t="s">
        <v>4761</v>
      </c>
      <c r="D2146" s="22" t="s">
        <v>4970</v>
      </c>
      <c r="E2146" s="22" t="s">
        <v>1145</v>
      </c>
      <c r="F2146" s="22" t="s">
        <v>603</v>
      </c>
      <c r="G2146" s="23">
        <v>72947095</v>
      </c>
      <c r="H2146" s="23">
        <v>0</v>
      </c>
      <c r="I2146" s="23">
        <v>0</v>
      </c>
      <c r="J2146" s="23">
        <v>266210525</v>
      </c>
      <c r="K2146" s="22"/>
      <c r="L2146" s="22"/>
      <c r="M2146" s="22" t="s">
        <v>1309</v>
      </c>
      <c r="N2146" s="22"/>
      <c r="O2146" s="22"/>
      <c r="P2146" s="22" t="s">
        <v>529</v>
      </c>
      <c r="Q2146" s="22"/>
      <c r="S2146" s="22" t="s">
        <v>3132</v>
      </c>
      <c r="T2146" s="8">
        <f t="shared" si="50"/>
        <v>9</v>
      </c>
      <c r="U2146" t="str">
        <f t="shared" si="51"/>
        <v>642</v>
      </c>
      <c r="W2146" t="s">
        <v>369</v>
      </c>
    </row>
    <row r="2147" spans="1:23" hidden="1" x14ac:dyDescent="0.25">
      <c r="A2147" s="21">
        <v>45565</v>
      </c>
      <c r="B2147" s="21">
        <v>45565</v>
      </c>
      <c r="C2147" s="22" t="s">
        <v>4761</v>
      </c>
      <c r="D2147" s="22" t="s">
        <v>4971</v>
      </c>
      <c r="E2147" s="22" t="s">
        <v>1145</v>
      </c>
      <c r="F2147" s="22" t="s">
        <v>603</v>
      </c>
      <c r="G2147" s="23">
        <v>42414787</v>
      </c>
      <c r="H2147" s="23">
        <v>0</v>
      </c>
      <c r="I2147" s="23">
        <v>0</v>
      </c>
      <c r="J2147" s="23">
        <v>223795738</v>
      </c>
      <c r="K2147" s="22"/>
      <c r="L2147" s="22"/>
      <c r="M2147" s="22" t="s">
        <v>1301</v>
      </c>
      <c r="N2147" s="22"/>
      <c r="O2147" s="22"/>
      <c r="P2147" s="22" t="s">
        <v>529</v>
      </c>
      <c r="Q2147" s="22"/>
      <c r="S2147" s="22" t="s">
        <v>3132</v>
      </c>
      <c r="T2147" s="8">
        <f t="shared" si="50"/>
        <v>9</v>
      </c>
      <c r="U2147" t="str">
        <f t="shared" si="51"/>
        <v>642</v>
      </c>
      <c r="W2147" t="s">
        <v>369</v>
      </c>
    </row>
    <row r="2148" spans="1:23" hidden="1" x14ac:dyDescent="0.25">
      <c r="A2148" s="21">
        <v>45565</v>
      </c>
      <c r="B2148" s="21">
        <v>45565</v>
      </c>
      <c r="C2148" s="22" t="s">
        <v>4761</v>
      </c>
      <c r="D2148" s="22" t="s">
        <v>4972</v>
      </c>
      <c r="E2148" s="22" t="s">
        <v>1145</v>
      </c>
      <c r="F2148" s="22" t="s">
        <v>603</v>
      </c>
      <c r="G2148" s="23">
        <v>3000000</v>
      </c>
      <c r="H2148" s="23">
        <v>0</v>
      </c>
      <c r="I2148" s="23">
        <v>0</v>
      </c>
      <c r="J2148" s="23">
        <v>220795738</v>
      </c>
      <c r="K2148" s="22"/>
      <c r="L2148" s="22"/>
      <c r="M2148" s="22" t="s">
        <v>1301</v>
      </c>
      <c r="N2148" s="22"/>
      <c r="O2148" s="22"/>
      <c r="P2148" s="22" t="s">
        <v>824</v>
      </c>
      <c r="Q2148" s="22"/>
      <c r="S2148" s="22" t="s">
        <v>3132</v>
      </c>
      <c r="T2148" s="8">
        <f t="shared" si="50"/>
        <v>9</v>
      </c>
      <c r="U2148" t="str">
        <f t="shared" si="51"/>
        <v>642</v>
      </c>
      <c r="W2148" t="s">
        <v>369</v>
      </c>
    </row>
    <row r="2149" spans="1:23" hidden="1" x14ac:dyDescent="0.25">
      <c r="A2149" s="21">
        <v>45565</v>
      </c>
      <c r="B2149" s="21">
        <v>45565</v>
      </c>
      <c r="C2149" s="22" t="s">
        <v>4761</v>
      </c>
      <c r="D2149" s="22" t="s">
        <v>4973</v>
      </c>
      <c r="E2149" s="22" t="s">
        <v>1145</v>
      </c>
      <c r="F2149" s="22" t="s">
        <v>603</v>
      </c>
      <c r="G2149" s="23">
        <v>11339130</v>
      </c>
      <c r="H2149" s="23">
        <v>0</v>
      </c>
      <c r="I2149" s="23">
        <v>0</v>
      </c>
      <c r="J2149" s="23">
        <v>209456608</v>
      </c>
      <c r="K2149" s="22"/>
      <c r="L2149" s="22"/>
      <c r="M2149" s="22" t="s">
        <v>1305</v>
      </c>
      <c r="N2149" s="22"/>
      <c r="O2149" s="22"/>
      <c r="P2149" s="22" t="s">
        <v>558</v>
      </c>
      <c r="Q2149" s="22"/>
      <c r="S2149" s="22" t="s">
        <v>3131</v>
      </c>
      <c r="T2149" s="8">
        <f t="shared" si="50"/>
        <v>9</v>
      </c>
      <c r="U2149" t="str">
        <f t="shared" si="51"/>
        <v>642</v>
      </c>
      <c r="W2149" t="s">
        <v>369</v>
      </c>
    </row>
    <row r="2150" spans="1:23" hidden="1" x14ac:dyDescent="0.25">
      <c r="A2150" s="21">
        <v>45565</v>
      </c>
      <c r="B2150" s="21">
        <v>45565</v>
      </c>
      <c r="C2150" s="22" t="s">
        <v>4761</v>
      </c>
      <c r="D2150" s="22" t="s">
        <v>4974</v>
      </c>
      <c r="E2150" s="22" t="s">
        <v>1145</v>
      </c>
      <c r="F2150" s="22" t="s">
        <v>603</v>
      </c>
      <c r="G2150" s="23">
        <v>8764239</v>
      </c>
      <c r="H2150" s="23">
        <v>0</v>
      </c>
      <c r="I2150" s="23">
        <v>0</v>
      </c>
      <c r="J2150" s="23">
        <v>200692369</v>
      </c>
      <c r="K2150" s="22"/>
      <c r="L2150" s="22"/>
      <c r="M2150" s="22" t="s">
        <v>1301</v>
      </c>
      <c r="N2150" s="22"/>
      <c r="O2150" s="22"/>
      <c r="P2150" s="22" t="s">
        <v>891</v>
      </c>
      <c r="Q2150" s="22"/>
      <c r="S2150" s="22" t="s">
        <v>3132</v>
      </c>
      <c r="T2150" s="8">
        <f t="shared" si="50"/>
        <v>9</v>
      </c>
      <c r="U2150" t="str">
        <f t="shared" si="51"/>
        <v>642</v>
      </c>
      <c r="W2150" t="s">
        <v>369</v>
      </c>
    </row>
    <row r="2151" spans="1:23" hidden="1" x14ac:dyDescent="0.25">
      <c r="A2151" s="21">
        <v>45565</v>
      </c>
      <c r="B2151" s="21">
        <v>45565</v>
      </c>
      <c r="C2151" s="22" t="s">
        <v>4766</v>
      </c>
      <c r="D2151" s="22" t="s">
        <v>4975</v>
      </c>
      <c r="E2151" s="22" t="s">
        <v>1145</v>
      </c>
      <c r="F2151" s="22" t="s">
        <v>620</v>
      </c>
      <c r="G2151" s="23">
        <v>700000</v>
      </c>
      <c r="H2151" s="23">
        <v>0</v>
      </c>
      <c r="I2151" s="23">
        <v>0</v>
      </c>
      <c r="J2151" s="23">
        <v>199992369</v>
      </c>
      <c r="K2151" s="22"/>
      <c r="L2151" s="22"/>
      <c r="M2151" s="22" t="s">
        <v>621</v>
      </c>
      <c r="N2151" s="22"/>
      <c r="O2151" s="22"/>
      <c r="P2151" s="22" t="s">
        <v>529</v>
      </c>
      <c r="Q2151" s="22"/>
      <c r="S2151" s="22" t="s">
        <v>3132</v>
      </c>
      <c r="T2151" s="8">
        <f t="shared" si="50"/>
        <v>9</v>
      </c>
      <c r="U2151" t="str">
        <f t="shared" si="51"/>
        <v>642</v>
      </c>
      <c r="W2151" t="s">
        <v>369</v>
      </c>
    </row>
    <row r="2152" spans="1:23" hidden="1" x14ac:dyDescent="0.25">
      <c r="A2152" s="21">
        <v>45565</v>
      </c>
      <c r="B2152" s="21">
        <v>45565</v>
      </c>
      <c r="C2152" s="22" t="s">
        <v>4766</v>
      </c>
      <c r="D2152" s="22" t="s">
        <v>4976</v>
      </c>
      <c r="E2152" s="22" t="s">
        <v>1145</v>
      </c>
      <c r="F2152" s="22" t="s">
        <v>620</v>
      </c>
      <c r="G2152" s="23">
        <v>314000</v>
      </c>
      <c r="H2152" s="23">
        <v>0</v>
      </c>
      <c r="I2152" s="23">
        <v>0</v>
      </c>
      <c r="J2152" s="23">
        <v>199678369</v>
      </c>
      <c r="K2152" s="22"/>
      <c r="L2152" s="22"/>
      <c r="M2152" s="22" t="s">
        <v>621</v>
      </c>
      <c r="N2152" s="22"/>
      <c r="O2152" s="22"/>
      <c r="P2152" s="22" t="s">
        <v>529</v>
      </c>
      <c r="Q2152" s="22"/>
      <c r="S2152" s="22" t="s">
        <v>3132</v>
      </c>
      <c r="T2152" s="8">
        <f t="shared" si="50"/>
        <v>9</v>
      </c>
      <c r="U2152" t="str">
        <f t="shared" si="51"/>
        <v>642</v>
      </c>
      <c r="W2152" t="s">
        <v>369</v>
      </c>
    </row>
    <row r="2153" spans="1:23" hidden="1" x14ac:dyDescent="0.25">
      <c r="A2153" s="21">
        <v>45565</v>
      </c>
      <c r="B2153" s="21">
        <v>45565</v>
      </c>
      <c r="C2153" s="22" t="s">
        <v>4766</v>
      </c>
      <c r="D2153" s="22" t="s">
        <v>4977</v>
      </c>
      <c r="E2153" s="22" t="s">
        <v>1145</v>
      </c>
      <c r="F2153" s="22" t="s">
        <v>620</v>
      </c>
      <c r="G2153" s="23">
        <v>102000</v>
      </c>
      <c r="H2153" s="23">
        <v>0</v>
      </c>
      <c r="I2153" s="23">
        <v>0</v>
      </c>
      <c r="J2153" s="23">
        <v>199576369</v>
      </c>
      <c r="K2153" s="22"/>
      <c r="L2153" s="22"/>
      <c r="M2153" s="22" t="s">
        <v>621</v>
      </c>
      <c r="N2153" s="22"/>
      <c r="O2153" s="22"/>
      <c r="P2153" s="22" t="s">
        <v>529</v>
      </c>
      <c r="Q2153" s="22"/>
      <c r="S2153" s="22" t="s">
        <v>3132</v>
      </c>
      <c r="T2153" s="8">
        <f t="shared" si="50"/>
        <v>9</v>
      </c>
      <c r="U2153" t="str">
        <f t="shared" si="51"/>
        <v>642</v>
      </c>
      <c r="W2153" t="s">
        <v>369</v>
      </c>
    </row>
    <row r="2154" spans="1:23" hidden="1" x14ac:dyDescent="0.25">
      <c r="A2154" s="21">
        <v>45565</v>
      </c>
      <c r="B2154" s="21">
        <v>45565</v>
      </c>
      <c r="C2154" s="22" t="s">
        <v>4766</v>
      </c>
      <c r="D2154" s="22" t="s">
        <v>4978</v>
      </c>
      <c r="E2154" s="22" t="s">
        <v>1145</v>
      </c>
      <c r="F2154" s="22" t="s">
        <v>620</v>
      </c>
      <c r="G2154" s="23">
        <v>306000</v>
      </c>
      <c r="H2154" s="23">
        <v>0</v>
      </c>
      <c r="I2154" s="23">
        <v>0</v>
      </c>
      <c r="J2154" s="23">
        <v>199270369</v>
      </c>
      <c r="K2154" s="22"/>
      <c r="L2154" s="22"/>
      <c r="M2154" s="22" t="s">
        <v>621</v>
      </c>
      <c r="N2154" s="22"/>
      <c r="O2154" s="22"/>
      <c r="P2154" s="22" t="s">
        <v>529</v>
      </c>
      <c r="Q2154" s="22"/>
      <c r="S2154" s="22" t="s">
        <v>3131</v>
      </c>
      <c r="T2154" s="8">
        <f t="shared" si="50"/>
        <v>9</v>
      </c>
      <c r="U2154" t="str">
        <f t="shared" si="51"/>
        <v>642</v>
      </c>
      <c r="W2154" t="s">
        <v>369</v>
      </c>
    </row>
    <row r="2155" spans="1:23" hidden="1" x14ac:dyDescent="0.25">
      <c r="A2155" s="21">
        <v>45565</v>
      </c>
      <c r="B2155" s="21">
        <v>45565</v>
      </c>
      <c r="C2155" s="22" t="s">
        <v>4766</v>
      </c>
      <c r="D2155" s="22" t="s">
        <v>4979</v>
      </c>
      <c r="E2155" s="22" t="s">
        <v>1145</v>
      </c>
      <c r="F2155" s="22" t="s">
        <v>620</v>
      </c>
      <c r="G2155" s="23">
        <v>344000</v>
      </c>
      <c r="H2155" s="23">
        <v>0</v>
      </c>
      <c r="I2155" s="23">
        <v>0</v>
      </c>
      <c r="J2155" s="23">
        <v>198926369</v>
      </c>
      <c r="K2155" s="22"/>
      <c r="L2155" s="22"/>
      <c r="M2155" s="22" t="s">
        <v>621</v>
      </c>
      <c r="N2155" s="22"/>
      <c r="O2155" s="22"/>
      <c r="P2155" s="22" t="s">
        <v>529</v>
      </c>
      <c r="Q2155" s="22"/>
      <c r="S2155" s="22" t="s">
        <v>3132</v>
      </c>
      <c r="T2155" s="8">
        <f t="shared" si="50"/>
        <v>9</v>
      </c>
      <c r="U2155" t="str">
        <f t="shared" si="51"/>
        <v>642</v>
      </c>
      <c r="W2155" t="s">
        <v>369</v>
      </c>
    </row>
    <row r="2156" spans="1:23" hidden="1" x14ac:dyDescent="0.25">
      <c r="A2156" s="21">
        <v>45565</v>
      </c>
      <c r="B2156" s="21">
        <v>45565</v>
      </c>
      <c r="C2156" s="22" t="s">
        <v>4769</v>
      </c>
      <c r="D2156" s="22" t="s">
        <v>4980</v>
      </c>
      <c r="E2156" s="22" t="s">
        <v>1145</v>
      </c>
      <c r="F2156" s="22" t="s">
        <v>610</v>
      </c>
      <c r="G2156" s="23">
        <v>6685000</v>
      </c>
      <c r="H2156" s="23">
        <v>0</v>
      </c>
      <c r="I2156" s="23">
        <v>0</v>
      </c>
      <c r="J2156" s="23">
        <v>192241369</v>
      </c>
      <c r="K2156" s="22"/>
      <c r="L2156" s="22"/>
      <c r="M2156" s="22" t="s">
        <v>1299</v>
      </c>
      <c r="N2156" s="22"/>
      <c r="O2156" s="22"/>
      <c r="P2156" s="22" t="s">
        <v>529</v>
      </c>
      <c r="Q2156" s="22"/>
      <c r="S2156" s="22" t="s">
        <v>3132</v>
      </c>
      <c r="T2156" s="8">
        <f t="shared" si="50"/>
        <v>9</v>
      </c>
      <c r="U2156" t="str">
        <f t="shared" si="51"/>
        <v>642</v>
      </c>
      <c r="W2156" t="s">
        <v>369</v>
      </c>
    </row>
    <row r="2157" spans="1:23" hidden="1" x14ac:dyDescent="0.25">
      <c r="A2157" s="21">
        <v>45565</v>
      </c>
      <c r="B2157" s="21">
        <v>45565</v>
      </c>
      <c r="C2157" s="22" t="s">
        <v>4769</v>
      </c>
      <c r="D2157" s="22" t="s">
        <v>4981</v>
      </c>
      <c r="E2157" s="22" t="s">
        <v>1145</v>
      </c>
      <c r="F2157" s="22" t="s">
        <v>612</v>
      </c>
      <c r="G2157" s="23">
        <v>1155000</v>
      </c>
      <c r="H2157" s="23">
        <v>0</v>
      </c>
      <c r="I2157" s="23">
        <v>0</v>
      </c>
      <c r="J2157" s="23">
        <v>191086369</v>
      </c>
      <c r="K2157" s="22"/>
      <c r="L2157" s="22"/>
      <c r="M2157" s="22" t="s">
        <v>1299</v>
      </c>
      <c r="N2157" s="22"/>
      <c r="O2157" s="22"/>
      <c r="P2157" s="22" t="s">
        <v>529</v>
      </c>
      <c r="Q2157" s="22"/>
      <c r="S2157" s="22" t="s">
        <v>3132</v>
      </c>
      <c r="T2157" s="8">
        <f t="shared" si="50"/>
        <v>9</v>
      </c>
      <c r="U2157" t="str">
        <f t="shared" si="51"/>
        <v>642</v>
      </c>
      <c r="W2157" t="s">
        <v>369</v>
      </c>
    </row>
    <row r="2158" spans="1:23" hidden="1" x14ac:dyDescent="0.25">
      <c r="A2158" s="21">
        <v>45565</v>
      </c>
      <c r="B2158" s="21">
        <v>45565</v>
      </c>
      <c r="C2158" s="22" t="s">
        <v>4769</v>
      </c>
      <c r="D2158" s="22" t="s">
        <v>4982</v>
      </c>
      <c r="E2158" s="22" t="s">
        <v>1145</v>
      </c>
      <c r="F2158" s="22" t="s">
        <v>614</v>
      </c>
      <c r="G2158" s="23">
        <v>420000</v>
      </c>
      <c r="H2158" s="23">
        <v>0</v>
      </c>
      <c r="I2158" s="23">
        <v>0</v>
      </c>
      <c r="J2158" s="23">
        <v>190666369</v>
      </c>
      <c r="K2158" s="22"/>
      <c r="L2158" s="22"/>
      <c r="M2158" s="22" t="s">
        <v>1299</v>
      </c>
      <c r="N2158" s="22"/>
      <c r="O2158" s="22"/>
      <c r="P2158" s="22" t="s">
        <v>529</v>
      </c>
      <c r="Q2158" s="22"/>
      <c r="S2158" s="22" t="s">
        <v>3132</v>
      </c>
      <c r="T2158" s="8">
        <f t="shared" si="50"/>
        <v>9</v>
      </c>
      <c r="U2158" t="str">
        <f t="shared" si="51"/>
        <v>642</v>
      </c>
      <c r="W2158" t="s">
        <v>369</v>
      </c>
    </row>
    <row r="2159" spans="1:23" hidden="1" x14ac:dyDescent="0.25">
      <c r="A2159" s="21">
        <v>45565</v>
      </c>
      <c r="B2159" s="21">
        <v>45565</v>
      </c>
      <c r="C2159" s="22" t="s">
        <v>4769</v>
      </c>
      <c r="D2159" s="22" t="s">
        <v>4983</v>
      </c>
      <c r="E2159" s="22" t="s">
        <v>1145</v>
      </c>
      <c r="F2159" s="22" t="s">
        <v>610</v>
      </c>
      <c r="G2159" s="23">
        <v>2747500</v>
      </c>
      <c r="H2159" s="23">
        <v>0</v>
      </c>
      <c r="I2159" s="23">
        <v>0</v>
      </c>
      <c r="J2159" s="23">
        <v>187918869</v>
      </c>
      <c r="K2159" s="22"/>
      <c r="L2159" s="22"/>
      <c r="M2159" s="22" t="s">
        <v>1301</v>
      </c>
      <c r="N2159" s="22"/>
      <c r="O2159" s="22"/>
      <c r="P2159" s="22" t="s">
        <v>529</v>
      </c>
      <c r="Q2159" s="22"/>
      <c r="S2159" s="22" t="s">
        <v>3132</v>
      </c>
      <c r="T2159" s="8">
        <f t="shared" si="50"/>
        <v>9</v>
      </c>
      <c r="U2159" t="str">
        <f t="shared" si="51"/>
        <v>642</v>
      </c>
      <c r="W2159" t="s">
        <v>369</v>
      </c>
    </row>
    <row r="2160" spans="1:23" hidden="1" x14ac:dyDescent="0.25">
      <c r="A2160" s="21">
        <v>45565</v>
      </c>
      <c r="B2160" s="21">
        <v>45565</v>
      </c>
      <c r="C2160" s="22" t="s">
        <v>4769</v>
      </c>
      <c r="D2160" s="22" t="s">
        <v>4984</v>
      </c>
      <c r="E2160" s="22" t="s">
        <v>1145</v>
      </c>
      <c r="F2160" s="22" t="s">
        <v>612</v>
      </c>
      <c r="G2160" s="23">
        <v>471000</v>
      </c>
      <c r="H2160" s="23">
        <v>0</v>
      </c>
      <c r="I2160" s="23">
        <v>0</v>
      </c>
      <c r="J2160" s="23">
        <v>187447869</v>
      </c>
      <c r="K2160" s="22"/>
      <c r="L2160" s="22"/>
      <c r="M2160" s="22" t="s">
        <v>1301</v>
      </c>
      <c r="N2160" s="22"/>
      <c r="O2160" s="22"/>
      <c r="P2160" s="22" t="s">
        <v>529</v>
      </c>
      <c r="Q2160" s="22"/>
      <c r="S2160" s="22" t="s">
        <v>3132</v>
      </c>
      <c r="T2160" s="8">
        <f t="shared" si="50"/>
        <v>9</v>
      </c>
      <c r="U2160" t="str">
        <f t="shared" si="51"/>
        <v>642</v>
      </c>
      <c r="W2160" t="s">
        <v>369</v>
      </c>
    </row>
    <row r="2161" spans="1:23" hidden="1" x14ac:dyDescent="0.25">
      <c r="A2161" s="21">
        <v>45565</v>
      </c>
      <c r="B2161" s="21">
        <v>45565</v>
      </c>
      <c r="C2161" s="22" t="s">
        <v>4769</v>
      </c>
      <c r="D2161" s="22" t="s">
        <v>4985</v>
      </c>
      <c r="E2161" s="22" t="s">
        <v>1145</v>
      </c>
      <c r="F2161" s="22" t="s">
        <v>614</v>
      </c>
      <c r="G2161" s="23">
        <v>157000</v>
      </c>
      <c r="H2161" s="23">
        <v>0</v>
      </c>
      <c r="I2161" s="23">
        <v>0</v>
      </c>
      <c r="J2161" s="23">
        <v>187290869</v>
      </c>
      <c r="K2161" s="22"/>
      <c r="L2161" s="22"/>
      <c r="M2161" s="22" t="s">
        <v>1301</v>
      </c>
      <c r="N2161" s="22"/>
      <c r="O2161" s="22"/>
      <c r="P2161" s="22" t="s">
        <v>529</v>
      </c>
      <c r="Q2161" s="22"/>
      <c r="S2161" s="22" t="s">
        <v>3132</v>
      </c>
      <c r="T2161" s="8">
        <f t="shared" si="50"/>
        <v>9</v>
      </c>
      <c r="U2161" t="str">
        <f t="shared" si="51"/>
        <v>642</v>
      </c>
      <c r="W2161" t="s">
        <v>369</v>
      </c>
    </row>
    <row r="2162" spans="1:23" hidden="1" x14ac:dyDescent="0.25">
      <c r="A2162" s="21">
        <v>45565</v>
      </c>
      <c r="B2162" s="21">
        <v>45565</v>
      </c>
      <c r="C2162" s="22" t="s">
        <v>4769</v>
      </c>
      <c r="D2162" s="22" t="s">
        <v>4986</v>
      </c>
      <c r="E2162" s="22" t="s">
        <v>1145</v>
      </c>
      <c r="F2162" s="22" t="s">
        <v>610</v>
      </c>
      <c r="G2162" s="23">
        <v>892500</v>
      </c>
      <c r="H2162" s="23">
        <v>0</v>
      </c>
      <c r="I2162" s="23">
        <v>0</v>
      </c>
      <c r="J2162" s="23">
        <v>186398369</v>
      </c>
      <c r="K2162" s="22"/>
      <c r="L2162" s="22"/>
      <c r="M2162" s="22" t="s">
        <v>1303</v>
      </c>
      <c r="N2162" s="22"/>
      <c r="O2162" s="22"/>
      <c r="P2162" s="22" t="s">
        <v>529</v>
      </c>
      <c r="Q2162" s="22"/>
      <c r="S2162" s="22" t="s">
        <v>3132</v>
      </c>
      <c r="T2162" s="8">
        <f t="shared" si="50"/>
        <v>9</v>
      </c>
      <c r="U2162" t="str">
        <f t="shared" si="51"/>
        <v>642</v>
      </c>
      <c r="W2162" t="s">
        <v>369</v>
      </c>
    </row>
    <row r="2163" spans="1:23" hidden="1" x14ac:dyDescent="0.25">
      <c r="A2163" s="21">
        <v>45565</v>
      </c>
      <c r="B2163" s="21">
        <v>45565</v>
      </c>
      <c r="C2163" s="22" t="s">
        <v>4769</v>
      </c>
      <c r="D2163" s="22" t="s">
        <v>4987</v>
      </c>
      <c r="E2163" s="22" t="s">
        <v>1145</v>
      </c>
      <c r="F2163" s="22" t="s">
        <v>612</v>
      </c>
      <c r="G2163" s="23">
        <v>153000</v>
      </c>
      <c r="H2163" s="23">
        <v>0</v>
      </c>
      <c r="I2163" s="23">
        <v>0</v>
      </c>
      <c r="J2163" s="23">
        <v>186245369</v>
      </c>
      <c r="K2163" s="22"/>
      <c r="L2163" s="22"/>
      <c r="M2163" s="22" t="s">
        <v>1303</v>
      </c>
      <c r="N2163" s="22"/>
      <c r="O2163" s="22"/>
      <c r="P2163" s="22" t="s">
        <v>529</v>
      </c>
      <c r="Q2163" s="22"/>
      <c r="S2163" s="22" t="s">
        <v>3132</v>
      </c>
      <c r="T2163" s="8">
        <f t="shared" si="50"/>
        <v>9</v>
      </c>
      <c r="U2163" t="str">
        <f t="shared" si="51"/>
        <v>642</v>
      </c>
      <c r="W2163" t="s">
        <v>369</v>
      </c>
    </row>
    <row r="2164" spans="1:23" hidden="1" x14ac:dyDescent="0.25">
      <c r="A2164" s="21">
        <v>45565</v>
      </c>
      <c r="B2164" s="21">
        <v>45565</v>
      </c>
      <c r="C2164" s="22" t="s">
        <v>4769</v>
      </c>
      <c r="D2164" s="22" t="s">
        <v>4988</v>
      </c>
      <c r="E2164" s="22" t="s">
        <v>1145</v>
      </c>
      <c r="F2164" s="22" t="s">
        <v>614</v>
      </c>
      <c r="G2164" s="23">
        <v>51000</v>
      </c>
      <c r="H2164" s="23">
        <v>0</v>
      </c>
      <c r="I2164" s="23">
        <v>0</v>
      </c>
      <c r="J2164" s="23">
        <v>186194369</v>
      </c>
      <c r="K2164" s="22"/>
      <c r="L2164" s="22"/>
      <c r="M2164" s="22" t="s">
        <v>1303</v>
      </c>
      <c r="N2164" s="22"/>
      <c r="O2164" s="22"/>
      <c r="P2164" s="22" t="s">
        <v>529</v>
      </c>
      <c r="Q2164" s="22"/>
      <c r="S2164" s="22" t="s">
        <v>3132</v>
      </c>
      <c r="T2164" s="8">
        <f t="shared" si="50"/>
        <v>9</v>
      </c>
      <c r="U2164" t="str">
        <f t="shared" si="51"/>
        <v>642</v>
      </c>
      <c r="W2164" t="s">
        <v>369</v>
      </c>
    </row>
    <row r="2165" spans="1:23" hidden="1" x14ac:dyDescent="0.25">
      <c r="A2165" s="21">
        <v>45565</v>
      </c>
      <c r="B2165" s="21">
        <v>45565</v>
      </c>
      <c r="C2165" s="22" t="s">
        <v>4769</v>
      </c>
      <c r="D2165" s="22" t="s">
        <v>4989</v>
      </c>
      <c r="E2165" s="22" t="s">
        <v>1145</v>
      </c>
      <c r="F2165" s="22" t="s">
        <v>610</v>
      </c>
      <c r="G2165" s="23">
        <v>2677500</v>
      </c>
      <c r="H2165" s="23">
        <v>0</v>
      </c>
      <c r="I2165" s="23">
        <v>0</v>
      </c>
      <c r="J2165" s="23">
        <v>183516869</v>
      </c>
      <c r="K2165" s="22"/>
      <c r="L2165" s="22"/>
      <c r="M2165" s="22" t="s">
        <v>1305</v>
      </c>
      <c r="N2165" s="22"/>
      <c r="O2165" s="22"/>
      <c r="P2165" s="22" t="s">
        <v>529</v>
      </c>
      <c r="Q2165" s="22"/>
      <c r="S2165" s="22" t="s">
        <v>3131</v>
      </c>
      <c r="T2165" s="8">
        <f t="shared" si="50"/>
        <v>9</v>
      </c>
      <c r="U2165" t="str">
        <f t="shared" si="51"/>
        <v>642</v>
      </c>
      <c r="W2165" t="s">
        <v>369</v>
      </c>
    </row>
    <row r="2166" spans="1:23" hidden="1" x14ac:dyDescent="0.25">
      <c r="A2166" s="21">
        <v>45565</v>
      </c>
      <c r="B2166" s="21">
        <v>45565</v>
      </c>
      <c r="C2166" s="22" t="s">
        <v>4769</v>
      </c>
      <c r="D2166" s="22" t="s">
        <v>4990</v>
      </c>
      <c r="E2166" s="22" t="s">
        <v>1145</v>
      </c>
      <c r="F2166" s="22" t="s">
        <v>612</v>
      </c>
      <c r="G2166" s="23">
        <v>459000</v>
      </c>
      <c r="H2166" s="23">
        <v>0</v>
      </c>
      <c r="I2166" s="23">
        <v>0</v>
      </c>
      <c r="J2166" s="23">
        <v>183057869</v>
      </c>
      <c r="K2166" s="22"/>
      <c r="L2166" s="22"/>
      <c r="M2166" s="22" t="s">
        <v>1305</v>
      </c>
      <c r="N2166" s="22"/>
      <c r="O2166" s="22"/>
      <c r="P2166" s="22" t="s">
        <v>529</v>
      </c>
      <c r="Q2166" s="22"/>
      <c r="S2166" s="22" t="s">
        <v>3131</v>
      </c>
      <c r="T2166" s="8">
        <f t="shared" si="50"/>
        <v>9</v>
      </c>
      <c r="U2166" t="str">
        <f t="shared" si="51"/>
        <v>642</v>
      </c>
      <c r="W2166" t="s">
        <v>369</v>
      </c>
    </row>
    <row r="2167" spans="1:23" hidden="1" x14ac:dyDescent="0.25">
      <c r="A2167" s="21">
        <v>45565</v>
      </c>
      <c r="B2167" s="21">
        <v>45565</v>
      </c>
      <c r="C2167" s="22" t="s">
        <v>4769</v>
      </c>
      <c r="D2167" s="22" t="s">
        <v>4991</v>
      </c>
      <c r="E2167" s="22" t="s">
        <v>1145</v>
      </c>
      <c r="F2167" s="22" t="s">
        <v>614</v>
      </c>
      <c r="G2167" s="23">
        <v>153000</v>
      </c>
      <c r="H2167" s="23">
        <v>0</v>
      </c>
      <c r="I2167" s="23">
        <v>0</v>
      </c>
      <c r="J2167" s="23">
        <v>182904869</v>
      </c>
      <c r="K2167" s="22"/>
      <c r="L2167" s="22"/>
      <c r="M2167" s="22" t="s">
        <v>1305</v>
      </c>
      <c r="N2167" s="22"/>
      <c r="O2167" s="22"/>
      <c r="P2167" s="22" t="s">
        <v>529</v>
      </c>
      <c r="Q2167" s="22"/>
      <c r="S2167" s="22" t="s">
        <v>3131</v>
      </c>
      <c r="T2167" s="8">
        <f t="shared" si="50"/>
        <v>9</v>
      </c>
      <c r="U2167" t="str">
        <f t="shared" si="51"/>
        <v>642</v>
      </c>
      <c r="W2167" t="s">
        <v>369</v>
      </c>
    </row>
    <row r="2168" spans="1:23" hidden="1" x14ac:dyDescent="0.25">
      <c r="A2168" s="21">
        <v>45565</v>
      </c>
      <c r="B2168" s="21">
        <v>45565</v>
      </c>
      <c r="C2168" s="22" t="s">
        <v>4769</v>
      </c>
      <c r="D2168" s="22" t="s">
        <v>4992</v>
      </c>
      <c r="E2168" s="22" t="s">
        <v>1145</v>
      </c>
      <c r="F2168" s="22" t="s">
        <v>610</v>
      </c>
      <c r="G2168" s="23">
        <v>3010000</v>
      </c>
      <c r="H2168" s="23">
        <v>0</v>
      </c>
      <c r="I2168" s="23">
        <v>0</v>
      </c>
      <c r="J2168" s="23">
        <v>179894869</v>
      </c>
      <c r="K2168" s="22"/>
      <c r="L2168" s="22"/>
      <c r="M2168" s="22" t="s">
        <v>1309</v>
      </c>
      <c r="N2168" s="22"/>
      <c r="O2168" s="22"/>
      <c r="P2168" s="22" t="s">
        <v>529</v>
      </c>
      <c r="Q2168" s="22"/>
      <c r="S2168" s="22" t="s">
        <v>3132</v>
      </c>
      <c r="T2168" s="8">
        <f t="shared" si="50"/>
        <v>9</v>
      </c>
      <c r="U2168" t="str">
        <f t="shared" si="51"/>
        <v>642</v>
      </c>
      <c r="W2168" t="s">
        <v>369</v>
      </c>
    </row>
    <row r="2169" spans="1:23" hidden="1" x14ac:dyDescent="0.25">
      <c r="A2169" s="21">
        <v>45565</v>
      </c>
      <c r="B2169" s="21">
        <v>45565</v>
      </c>
      <c r="C2169" s="22" t="s">
        <v>4769</v>
      </c>
      <c r="D2169" s="22" t="s">
        <v>4993</v>
      </c>
      <c r="E2169" s="22" t="s">
        <v>1145</v>
      </c>
      <c r="F2169" s="22" t="s">
        <v>612</v>
      </c>
      <c r="G2169" s="23">
        <v>516000</v>
      </c>
      <c r="H2169" s="23">
        <v>0</v>
      </c>
      <c r="I2169" s="23">
        <v>0</v>
      </c>
      <c r="J2169" s="23">
        <v>179378869</v>
      </c>
      <c r="K2169" s="22"/>
      <c r="L2169" s="22"/>
      <c r="M2169" s="22" t="s">
        <v>1309</v>
      </c>
      <c r="N2169" s="22"/>
      <c r="O2169" s="22"/>
      <c r="P2169" s="22" t="s">
        <v>529</v>
      </c>
      <c r="Q2169" s="22"/>
      <c r="S2169" s="22" t="s">
        <v>3132</v>
      </c>
      <c r="T2169" s="8">
        <f t="shared" si="50"/>
        <v>9</v>
      </c>
      <c r="U2169" t="str">
        <f t="shared" si="51"/>
        <v>642</v>
      </c>
      <c r="W2169" t="s">
        <v>369</v>
      </c>
    </row>
    <row r="2170" spans="1:23" hidden="1" x14ac:dyDescent="0.25">
      <c r="A2170" s="21">
        <v>45565</v>
      </c>
      <c r="B2170" s="21">
        <v>45565</v>
      </c>
      <c r="C2170" s="22" t="s">
        <v>4769</v>
      </c>
      <c r="D2170" s="22" t="s">
        <v>4994</v>
      </c>
      <c r="E2170" s="22" t="s">
        <v>1145</v>
      </c>
      <c r="F2170" s="22" t="s">
        <v>614</v>
      </c>
      <c r="G2170" s="23">
        <v>172000</v>
      </c>
      <c r="H2170" s="23">
        <v>0</v>
      </c>
      <c r="I2170" s="23">
        <v>0</v>
      </c>
      <c r="J2170" s="23">
        <v>179206869</v>
      </c>
      <c r="K2170" s="22"/>
      <c r="L2170" s="22"/>
      <c r="M2170" s="22" t="s">
        <v>1309</v>
      </c>
      <c r="N2170" s="22"/>
      <c r="O2170" s="22"/>
      <c r="P2170" s="22" t="s">
        <v>529</v>
      </c>
      <c r="Q2170" s="22"/>
      <c r="S2170" s="22" t="s">
        <v>3132</v>
      </c>
      <c r="T2170" s="8">
        <f t="shared" si="50"/>
        <v>9</v>
      </c>
      <c r="U2170" t="str">
        <f t="shared" si="51"/>
        <v>642</v>
      </c>
      <c r="W2170" t="s">
        <v>369</v>
      </c>
    </row>
    <row r="2171" spans="1:23" hidden="1" x14ac:dyDescent="0.25">
      <c r="A2171" s="21">
        <v>45565</v>
      </c>
      <c r="B2171" s="21">
        <v>45565</v>
      </c>
      <c r="C2171" s="22" t="s">
        <v>4995</v>
      </c>
      <c r="D2171" s="22" t="s">
        <v>4996</v>
      </c>
      <c r="E2171" s="22" t="s">
        <v>1145</v>
      </c>
      <c r="F2171" s="22" t="s">
        <v>1146</v>
      </c>
      <c r="G2171" s="23">
        <v>34016</v>
      </c>
      <c r="H2171" s="23">
        <v>0</v>
      </c>
      <c r="I2171" s="23">
        <v>0</v>
      </c>
      <c r="J2171" s="23">
        <v>179172853</v>
      </c>
      <c r="K2171" s="22"/>
      <c r="L2171" s="22"/>
      <c r="M2171" s="22"/>
      <c r="N2171" s="22" t="s">
        <v>809</v>
      </c>
      <c r="O2171" s="22" t="s">
        <v>1297</v>
      </c>
      <c r="P2171" s="22" t="s">
        <v>4779</v>
      </c>
      <c r="Q2171" s="22"/>
      <c r="S2171" s="22" t="s">
        <v>3136</v>
      </c>
      <c r="T2171" s="8">
        <f t="shared" si="50"/>
        <v>9</v>
      </c>
      <c r="U2171" t="str">
        <f t="shared" si="51"/>
        <v>642</v>
      </c>
      <c r="W2171" t="s">
        <v>369</v>
      </c>
    </row>
    <row r="2172" spans="1:23" hidden="1" x14ac:dyDescent="0.25">
      <c r="A2172" s="21">
        <v>45565</v>
      </c>
      <c r="B2172" s="21">
        <v>45565</v>
      </c>
      <c r="C2172" s="22" t="s">
        <v>4716</v>
      </c>
      <c r="D2172" s="22" t="s">
        <v>4717</v>
      </c>
      <c r="E2172" s="22" t="s">
        <v>1145</v>
      </c>
      <c r="F2172" s="22" t="s">
        <v>625</v>
      </c>
      <c r="G2172" s="23">
        <v>971944</v>
      </c>
      <c r="H2172" s="23">
        <v>0</v>
      </c>
      <c r="I2172" s="23">
        <v>0</v>
      </c>
      <c r="J2172" s="23">
        <v>178200909</v>
      </c>
      <c r="K2172" s="22"/>
      <c r="L2172" s="22"/>
      <c r="M2172" s="22"/>
      <c r="N2172" s="22"/>
      <c r="O2172" s="22"/>
      <c r="P2172" s="22" t="s">
        <v>1292</v>
      </c>
      <c r="Q2172" s="22"/>
      <c r="S2172" s="22" t="s">
        <v>3127</v>
      </c>
      <c r="T2172" s="8">
        <f t="shared" si="50"/>
        <v>9</v>
      </c>
      <c r="U2172" t="str">
        <f t="shared" si="51"/>
        <v>642</v>
      </c>
      <c r="W2172" t="s">
        <v>369</v>
      </c>
    </row>
    <row r="2173" spans="1:23" hidden="1" x14ac:dyDescent="0.25">
      <c r="A2173" s="21">
        <v>45565</v>
      </c>
      <c r="B2173" s="21">
        <v>45565</v>
      </c>
      <c r="C2173" s="22" t="s">
        <v>4716</v>
      </c>
      <c r="D2173" s="22" t="s">
        <v>4717</v>
      </c>
      <c r="E2173" s="22" t="s">
        <v>1145</v>
      </c>
      <c r="F2173" s="22" t="s">
        <v>625</v>
      </c>
      <c r="G2173" s="23">
        <v>169554</v>
      </c>
      <c r="H2173" s="23">
        <v>0</v>
      </c>
      <c r="I2173" s="23">
        <v>0</v>
      </c>
      <c r="J2173" s="23">
        <v>178031355</v>
      </c>
      <c r="K2173" s="22"/>
      <c r="L2173" s="22"/>
      <c r="M2173" s="22"/>
      <c r="N2173" s="22"/>
      <c r="O2173" s="22"/>
      <c r="P2173" s="22" t="s">
        <v>2141</v>
      </c>
      <c r="Q2173" s="22"/>
      <c r="S2173" s="22" t="s">
        <v>3127</v>
      </c>
      <c r="T2173" s="8">
        <f t="shared" si="50"/>
        <v>9</v>
      </c>
      <c r="U2173" t="str">
        <f t="shared" si="51"/>
        <v>642</v>
      </c>
      <c r="W2173" t="s">
        <v>369</v>
      </c>
    </row>
    <row r="2174" spans="1:23" hidden="1" x14ac:dyDescent="0.25">
      <c r="A2174" s="21">
        <v>45565</v>
      </c>
      <c r="B2174" s="21">
        <v>45565</v>
      </c>
      <c r="C2174" s="22" t="s">
        <v>4716</v>
      </c>
      <c r="D2174" s="22" t="s">
        <v>4717</v>
      </c>
      <c r="E2174" s="22" t="s">
        <v>1145</v>
      </c>
      <c r="F2174" s="22" t="s">
        <v>625</v>
      </c>
      <c r="G2174" s="23">
        <v>118779</v>
      </c>
      <c r="H2174" s="23">
        <v>0</v>
      </c>
      <c r="I2174" s="23">
        <v>0</v>
      </c>
      <c r="J2174" s="23">
        <v>177912576</v>
      </c>
      <c r="K2174" s="22"/>
      <c r="L2174" s="22"/>
      <c r="M2174" s="22"/>
      <c r="N2174" s="22"/>
      <c r="O2174" s="22"/>
      <c r="P2174" s="22" t="s">
        <v>849</v>
      </c>
      <c r="Q2174" s="22"/>
      <c r="S2174" s="22" t="s">
        <v>3127</v>
      </c>
      <c r="T2174" s="8">
        <f t="shared" si="50"/>
        <v>9</v>
      </c>
      <c r="U2174" t="str">
        <f t="shared" si="51"/>
        <v>642</v>
      </c>
      <c r="W2174" t="s">
        <v>369</v>
      </c>
    </row>
    <row r="2175" spans="1:23" hidden="1" x14ac:dyDescent="0.25">
      <c r="A2175" s="21">
        <v>45565</v>
      </c>
      <c r="B2175" s="21">
        <v>45565</v>
      </c>
      <c r="C2175" s="22" t="s">
        <v>4716</v>
      </c>
      <c r="D2175" s="22" t="s">
        <v>4717</v>
      </c>
      <c r="E2175" s="22" t="s">
        <v>1145</v>
      </c>
      <c r="F2175" s="22" t="s">
        <v>625</v>
      </c>
      <c r="G2175" s="23">
        <v>980729</v>
      </c>
      <c r="H2175" s="23">
        <v>0</v>
      </c>
      <c r="I2175" s="23">
        <v>0</v>
      </c>
      <c r="J2175" s="23">
        <v>176931847</v>
      </c>
      <c r="K2175" s="22"/>
      <c r="L2175" s="22"/>
      <c r="M2175" s="22"/>
      <c r="N2175" s="22"/>
      <c r="O2175" s="22"/>
      <c r="P2175" s="22" t="s">
        <v>558</v>
      </c>
      <c r="Q2175" s="22"/>
      <c r="S2175" s="22" t="s">
        <v>3127</v>
      </c>
      <c r="T2175" s="8">
        <f t="shared" si="50"/>
        <v>9</v>
      </c>
      <c r="U2175" t="str">
        <f t="shared" si="51"/>
        <v>642</v>
      </c>
      <c r="W2175" t="s">
        <v>369</v>
      </c>
    </row>
    <row r="2176" spans="1:23" hidden="1" x14ac:dyDescent="0.25">
      <c r="A2176" s="21">
        <v>45565</v>
      </c>
      <c r="B2176" s="21">
        <v>45565</v>
      </c>
      <c r="C2176" s="22" t="s">
        <v>4716</v>
      </c>
      <c r="D2176" s="22" t="s">
        <v>4717</v>
      </c>
      <c r="E2176" s="22" t="s">
        <v>1145</v>
      </c>
      <c r="F2176" s="22" t="s">
        <v>625</v>
      </c>
      <c r="G2176" s="23">
        <v>5557689</v>
      </c>
      <c r="H2176" s="23">
        <v>0</v>
      </c>
      <c r="I2176" s="23">
        <v>0</v>
      </c>
      <c r="J2176" s="23">
        <v>171374158</v>
      </c>
      <c r="K2176" s="22"/>
      <c r="L2176" s="22"/>
      <c r="M2176" s="22"/>
      <c r="N2176" s="22"/>
      <c r="O2176" s="22"/>
      <c r="P2176" s="22" t="s">
        <v>529</v>
      </c>
      <c r="Q2176" s="22"/>
      <c r="S2176" s="22" t="s">
        <v>3127</v>
      </c>
      <c r="T2176" s="8">
        <f t="shared" si="50"/>
        <v>9</v>
      </c>
      <c r="U2176" t="str">
        <f t="shared" si="51"/>
        <v>642</v>
      </c>
      <c r="W2176" t="s">
        <v>369</v>
      </c>
    </row>
    <row r="2177" spans="1:23" hidden="1" x14ac:dyDescent="0.25">
      <c r="A2177" s="21">
        <v>45565</v>
      </c>
      <c r="B2177" s="21">
        <v>45565</v>
      </c>
      <c r="C2177" s="22" t="s">
        <v>4716</v>
      </c>
      <c r="D2177" s="22" t="s">
        <v>4717</v>
      </c>
      <c r="E2177" s="22" t="s">
        <v>1145</v>
      </c>
      <c r="F2177" s="22" t="s">
        <v>625</v>
      </c>
      <c r="G2177" s="23">
        <v>3699647</v>
      </c>
      <c r="H2177" s="23">
        <v>0</v>
      </c>
      <c r="I2177" s="23">
        <v>0</v>
      </c>
      <c r="J2177" s="23">
        <v>167674511</v>
      </c>
      <c r="K2177" s="22"/>
      <c r="L2177" s="22"/>
      <c r="M2177" s="22"/>
      <c r="N2177" s="22"/>
      <c r="O2177" s="22"/>
      <c r="P2177" s="22" t="s">
        <v>891</v>
      </c>
      <c r="Q2177" s="22"/>
      <c r="S2177" s="22" t="s">
        <v>3127</v>
      </c>
      <c r="T2177" s="8">
        <f t="shared" si="50"/>
        <v>9</v>
      </c>
      <c r="U2177" t="str">
        <f t="shared" si="51"/>
        <v>642</v>
      </c>
      <c r="W2177" t="s">
        <v>369</v>
      </c>
    </row>
    <row r="2178" spans="1:23" hidden="1" x14ac:dyDescent="0.25">
      <c r="A2178" s="21">
        <v>45565</v>
      </c>
      <c r="B2178" s="21">
        <v>45565</v>
      </c>
      <c r="C2178" s="22" t="s">
        <v>4716</v>
      </c>
      <c r="D2178" s="22" t="s">
        <v>4717</v>
      </c>
      <c r="E2178" s="22" t="s">
        <v>1145</v>
      </c>
      <c r="F2178" s="22" t="s">
        <v>625</v>
      </c>
      <c r="G2178" s="23">
        <v>1185215</v>
      </c>
      <c r="H2178" s="23">
        <v>0</v>
      </c>
      <c r="I2178" s="23">
        <v>0</v>
      </c>
      <c r="J2178" s="23">
        <v>166489296</v>
      </c>
      <c r="K2178" s="22"/>
      <c r="L2178" s="22"/>
      <c r="M2178" s="22"/>
      <c r="N2178" s="22"/>
      <c r="O2178" s="22"/>
      <c r="P2178" s="22" t="s">
        <v>824</v>
      </c>
      <c r="Q2178" s="22"/>
      <c r="S2178" s="22" t="s">
        <v>3127</v>
      </c>
      <c r="T2178" s="8">
        <f t="shared" si="50"/>
        <v>9</v>
      </c>
      <c r="U2178" t="str">
        <f t="shared" si="51"/>
        <v>642</v>
      </c>
      <c r="W2178" t="s">
        <v>369</v>
      </c>
    </row>
    <row r="2179" spans="1:23" hidden="1" x14ac:dyDescent="0.25">
      <c r="A2179" s="21">
        <v>45565</v>
      </c>
      <c r="B2179" s="21">
        <v>45565</v>
      </c>
      <c r="C2179" s="22" t="s">
        <v>4716</v>
      </c>
      <c r="D2179" s="22" t="s">
        <v>4717</v>
      </c>
      <c r="E2179" s="22" t="s">
        <v>1145</v>
      </c>
      <c r="F2179" s="22" t="s">
        <v>625</v>
      </c>
      <c r="G2179" s="23">
        <v>158179</v>
      </c>
      <c r="H2179" s="23">
        <v>0</v>
      </c>
      <c r="I2179" s="23">
        <v>0</v>
      </c>
      <c r="J2179" s="23">
        <v>166331117</v>
      </c>
      <c r="K2179" s="22"/>
      <c r="L2179" s="22"/>
      <c r="M2179" s="22"/>
      <c r="N2179" s="22"/>
      <c r="O2179" s="22"/>
      <c r="P2179" s="22" t="s">
        <v>1915</v>
      </c>
      <c r="Q2179" s="22"/>
      <c r="S2179" s="22" t="s">
        <v>3127</v>
      </c>
      <c r="T2179" s="8">
        <f t="shared" si="50"/>
        <v>9</v>
      </c>
      <c r="U2179" t="str">
        <f t="shared" si="51"/>
        <v>642</v>
      </c>
      <c r="W2179" t="s">
        <v>369</v>
      </c>
    </row>
    <row r="2180" spans="1:23" hidden="1" x14ac:dyDescent="0.25">
      <c r="A2180" s="21">
        <v>45565</v>
      </c>
      <c r="B2180" s="21">
        <v>45565</v>
      </c>
      <c r="C2180" s="22" t="s">
        <v>4716</v>
      </c>
      <c r="D2180" s="22" t="s">
        <v>4717</v>
      </c>
      <c r="E2180" s="22" t="s">
        <v>1145</v>
      </c>
      <c r="F2180" s="22" t="s">
        <v>625</v>
      </c>
      <c r="G2180" s="23">
        <v>9827616</v>
      </c>
      <c r="H2180" s="23">
        <v>0</v>
      </c>
      <c r="I2180" s="23">
        <v>0</v>
      </c>
      <c r="J2180" s="23">
        <v>156503501</v>
      </c>
      <c r="K2180" s="22"/>
      <c r="L2180" s="22"/>
      <c r="M2180" s="22"/>
      <c r="N2180" s="22"/>
      <c r="O2180" s="22"/>
      <c r="P2180" s="22" t="s">
        <v>607</v>
      </c>
      <c r="Q2180" s="22"/>
      <c r="S2180" s="22" t="s">
        <v>3127</v>
      </c>
      <c r="T2180" s="8">
        <f t="shared" si="50"/>
        <v>9</v>
      </c>
      <c r="U2180" t="str">
        <f t="shared" si="51"/>
        <v>642</v>
      </c>
      <c r="W2180" t="s">
        <v>369</v>
      </c>
    </row>
    <row r="2181" spans="1:23" hidden="1" x14ac:dyDescent="0.25">
      <c r="A2181" s="21">
        <v>45565</v>
      </c>
      <c r="B2181" s="21">
        <v>45565</v>
      </c>
      <c r="C2181" s="22" t="s">
        <v>4716</v>
      </c>
      <c r="D2181" s="22" t="s">
        <v>4717</v>
      </c>
      <c r="E2181" s="22" t="s">
        <v>1145</v>
      </c>
      <c r="F2181" s="22" t="s">
        <v>625</v>
      </c>
      <c r="G2181" s="23">
        <v>505682</v>
      </c>
      <c r="H2181" s="23">
        <v>0</v>
      </c>
      <c r="I2181" s="23">
        <v>0</v>
      </c>
      <c r="J2181" s="23">
        <v>155997819</v>
      </c>
      <c r="K2181" s="22"/>
      <c r="L2181" s="22"/>
      <c r="M2181" s="22"/>
      <c r="N2181" s="22"/>
      <c r="O2181" s="22"/>
      <c r="P2181" s="22" t="s">
        <v>1335</v>
      </c>
      <c r="Q2181" s="22"/>
      <c r="S2181" s="22" t="s">
        <v>3127</v>
      </c>
      <c r="T2181" s="8">
        <f t="shared" si="50"/>
        <v>9</v>
      </c>
      <c r="U2181" t="str">
        <f t="shared" si="51"/>
        <v>642</v>
      </c>
      <c r="W2181" t="s">
        <v>369</v>
      </c>
    </row>
    <row r="2182" spans="1:23" hidden="1" x14ac:dyDescent="0.25">
      <c r="A2182" s="21">
        <v>45565</v>
      </c>
      <c r="B2182" s="21">
        <v>45565</v>
      </c>
      <c r="C2182" s="22" t="s">
        <v>4716</v>
      </c>
      <c r="D2182" s="22" t="s">
        <v>4717</v>
      </c>
      <c r="E2182" s="22" t="s">
        <v>1145</v>
      </c>
      <c r="F2182" s="22" t="s">
        <v>625</v>
      </c>
      <c r="G2182" s="23">
        <v>1560606</v>
      </c>
      <c r="H2182" s="23">
        <v>0</v>
      </c>
      <c r="I2182" s="23">
        <v>0</v>
      </c>
      <c r="J2182" s="23">
        <v>154437213</v>
      </c>
      <c r="K2182" s="22"/>
      <c r="L2182" s="22"/>
      <c r="M2182" s="22"/>
      <c r="N2182" s="22"/>
      <c r="O2182" s="22"/>
      <c r="P2182" s="22" t="s">
        <v>1336</v>
      </c>
      <c r="Q2182" s="22"/>
      <c r="S2182" s="22" t="s">
        <v>3127</v>
      </c>
      <c r="T2182" s="8">
        <f t="shared" si="50"/>
        <v>9</v>
      </c>
      <c r="U2182" t="str">
        <f t="shared" si="51"/>
        <v>642</v>
      </c>
      <c r="W2182" t="s">
        <v>369</v>
      </c>
    </row>
    <row r="2183" spans="1:23" hidden="1" x14ac:dyDescent="0.25">
      <c r="A2183" s="21">
        <v>45565</v>
      </c>
      <c r="B2183" s="21">
        <v>45565</v>
      </c>
      <c r="C2183" s="22" t="s">
        <v>4716</v>
      </c>
      <c r="D2183" s="22" t="s">
        <v>4717</v>
      </c>
      <c r="E2183" s="22" t="s">
        <v>1145</v>
      </c>
      <c r="F2183" s="22" t="s">
        <v>625</v>
      </c>
      <c r="G2183" s="23">
        <v>4011325</v>
      </c>
      <c r="H2183" s="23">
        <v>0</v>
      </c>
      <c r="I2183" s="23">
        <v>0</v>
      </c>
      <c r="J2183" s="23">
        <v>150425888</v>
      </c>
      <c r="K2183" s="22"/>
      <c r="L2183" s="22"/>
      <c r="M2183" s="22"/>
      <c r="N2183" s="22"/>
      <c r="O2183" s="22"/>
      <c r="P2183" s="22" t="s">
        <v>1337</v>
      </c>
      <c r="Q2183" s="22"/>
      <c r="S2183" s="22" t="s">
        <v>3127</v>
      </c>
      <c r="T2183" s="8">
        <f t="shared" si="50"/>
        <v>9</v>
      </c>
      <c r="U2183" t="str">
        <f t="shared" si="51"/>
        <v>642</v>
      </c>
      <c r="W2183" t="s">
        <v>369</v>
      </c>
    </row>
    <row r="2184" spans="1:23" hidden="1" x14ac:dyDescent="0.25">
      <c r="A2184" s="21">
        <v>45565</v>
      </c>
      <c r="B2184" s="21">
        <v>45565</v>
      </c>
      <c r="C2184" s="22" t="s">
        <v>4716</v>
      </c>
      <c r="D2184" s="22" t="s">
        <v>4717</v>
      </c>
      <c r="E2184" s="22" t="s">
        <v>1145</v>
      </c>
      <c r="F2184" s="22" t="s">
        <v>625</v>
      </c>
      <c r="G2184" s="23">
        <v>5040538</v>
      </c>
      <c r="H2184" s="23">
        <v>0</v>
      </c>
      <c r="I2184" s="23">
        <v>0</v>
      </c>
      <c r="J2184" s="23">
        <v>145385350</v>
      </c>
      <c r="K2184" s="22"/>
      <c r="L2184" s="22"/>
      <c r="M2184" s="22"/>
      <c r="N2184" s="22"/>
      <c r="O2184" s="22"/>
      <c r="P2184" s="22" t="s">
        <v>4779</v>
      </c>
      <c r="Q2184" s="22"/>
      <c r="S2184" s="22" t="s">
        <v>3127</v>
      </c>
      <c r="T2184" s="8">
        <f t="shared" si="50"/>
        <v>9</v>
      </c>
      <c r="U2184" t="str">
        <f t="shared" si="51"/>
        <v>642</v>
      </c>
      <c r="W2184" t="s">
        <v>369</v>
      </c>
    </row>
    <row r="2185" spans="1:23" hidden="1" x14ac:dyDescent="0.25">
      <c r="A2185" s="21">
        <v>45565</v>
      </c>
      <c r="B2185" s="21">
        <v>45565</v>
      </c>
      <c r="C2185" s="22" t="s">
        <v>4716</v>
      </c>
      <c r="D2185" s="22" t="s">
        <v>4717</v>
      </c>
      <c r="E2185" s="22" t="s">
        <v>1145</v>
      </c>
      <c r="F2185" s="22" t="s">
        <v>625</v>
      </c>
      <c r="G2185" s="23">
        <v>829545</v>
      </c>
      <c r="H2185" s="23">
        <v>0</v>
      </c>
      <c r="I2185" s="23">
        <v>0</v>
      </c>
      <c r="J2185" s="23">
        <v>144555805</v>
      </c>
      <c r="K2185" s="22"/>
      <c r="L2185" s="22"/>
      <c r="M2185" s="22"/>
      <c r="N2185" s="22"/>
      <c r="O2185" s="22"/>
      <c r="P2185" s="22" t="s">
        <v>1018</v>
      </c>
      <c r="Q2185" s="22"/>
      <c r="S2185" s="22" t="s">
        <v>3127</v>
      </c>
      <c r="T2185" s="8">
        <f t="shared" si="50"/>
        <v>9</v>
      </c>
      <c r="U2185" t="str">
        <f t="shared" si="51"/>
        <v>642</v>
      </c>
      <c r="W2185" t="s">
        <v>369</v>
      </c>
    </row>
    <row r="2186" spans="1:23" hidden="1" x14ac:dyDescent="0.25">
      <c r="A2186" s="21">
        <v>45565</v>
      </c>
      <c r="B2186" s="21">
        <v>45565</v>
      </c>
      <c r="C2186" s="22" t="s">
        <v>4716</v>
      </c>
      <c r="D2186" s="22" t="s">
        <v>4717</v>
      </c>
      <c r="E2186" s="22" t="s">
        <v>1145</v>
      </c>
      <c r="F2186" s="22" t="s">
        <v>625</v>
      </c>
      <c r="G2186" s="23">
        <v>6568256</v>
      </c>
      <c r="H2186" s="23">
        <v>0</v>
      </c>
      <c r="I2186" s="23">
        <v>0</v>
      </c>
      <c r="J2186" s="23">
        <v>137987549</v>
      </c>
      <c r="K2186" s="22"/>
      <c r="L2186" s="22"/>
      <c r="M2186" s="22"/>
      <c r="N2186" s="22"/>
      <c r="O2186" s="22"/>
      <c r="P2186" s="22" t="s">
        <v>1339</v>
      </c>
      <c r="Q2186" s="22"/>
      <c r="S2186" s="22" t="s">
        <v>3127</v>
      </c>
      <c r="T2186" s="8">
        <f t="shared" si="50"/>
        <v>9</v>
      </c>
      <c r="U2186" t="str">
        <f t="shared" si="51"/>
        <v>642</v>
      </c>
      <c r="W2186" t="s">
        <v>369</v>
      </c>
    </row>
    <row r="2187" spans="1:23" hidden="1" x14ac:dyDescent="0.25">
      <c r="A2187" s="21">
        <v>45565</v>
      </c>
      <c r="B2187" s="21">
        <v>45565</v>
      </c>
      <c r="C2187" s="22" t="s">
        <v>4716</v>
      </c>
      <c r="D2187" s="22" t="s">
        <v>4717</v>
      </c>
      <c r="E2187" s="22" t="s">
        <v>1145</v>
      </c>
      <c r="F2187" s="22" t="s">
        <v>625</v>
      </c>
      <c r="G2187" s="23">
        <v>14773</v>
      </c>
      <c r="H2187" s="23">
        <v>0</v>
      </c>
      <c r="I2187" s="23">
        <v>0</v>
      </c>
      <c r="J2187" s="23">
        <v>137972776</v>
      </c>
      <c r="K2187" s="22"/>
      <c r="L2187" s="22"/>
      <c r="M2187" s="22"/>
      <c r="N2187" s="22"/>
      <c r="O2187" s="22"/>
      <c r="P2187" s="22" t="s">
        <v>1340</v>
      </c>
      <c r="Q2187" s="22"/>
      <c r="S2187" s="22" t="s">
        <v>3127</v>
      </c>
      <c r="T2187" s="8">
        <f t="shared" si="50"/>
        <v>9</v>
      </c>
      <c r="U2187" t="str">
        <f t="shared" si="51"/>
        <v>642</v>
      </c>
      <c r="W2187" t="s">
        <v>369</v>
      </c>
    </row>
    <row r="2188" spans="1:23" hidden="1" x14ac:dyDescent="0.25">
      <c r="A2188" s="21">
        <v>45565</v>
      </c>
      <c r="B2188" s="21">
        <v>45565</v>
      </c>
      <c r="C2188" s="22" t="s">
        <v>4997</v>
      </c>
      <c r="D2188" s="22" t="s">
        <v>4998</v>
      </c>
      <c r="E2188" s="22" t="s">
        <v>1145</v>
      </c>
      <c r="F2188" s="22" t="s">
        <v>625</v>
      </c>
      <c r="G2188" s="23">
        <v>7683333</v>
      </c>
      <c r="H2188" s="23">
        <v>0</v>
      </c>
      <c r="I2188" s="23">
        <v>0</v>
      </c>
      <c r="J2188" s="23">
        <v>130289443</v>
      </c>
      <c r="K2188" s="22"/>
      <c r="L2188" s="22"/>
      <c r="M2188" s="22"/>
      <c r="N2188" s="22" t="s">
        <v>1795</v>
      </c>
      <c r="O2188" s="22" t="s">
        <v>1796</v>
      </c>
      <c r="P2188" s="22"/>
      <c r="Q2188" s="22"/>
      <c r="S2188" s="22" t="s">
        <v>3127</v>
      </c>
      <c r="T2188" s="8">
        <f t="shared" si="50"/>
        <v>9</v>
      </c>
      <c r="U2188" t="str">
        <f t="shared" si="51"/>
        <v>642</v>
      </c>
      <c r="W2188" t="s">
        <v>369</v>
      </c>
    </row>
    <row r="2189" spans="1:23" hidden="1" x14ac:dyDescent="0.25">
      <c r="A2189" s="21">
        <v>45565</v>
      </c>
      <c r="B2189" s="21">
        <v>45565</v>
      </c>
      <c r="C2189" s="22" t="s">
        <v>4997</v>
      </c>
      <c r="D2189" s="22" t="s">
        <v>4998</v>
      </c>
      <c r="E2189" s="22" t="s">
        <v>1145</v>
      </c>
      <c r="F2189" s="22" t="s">
        <v>625</v>
      </c>
      <c r="G2189" s="23">
        <v>40833</v>
      </c>
      <c r="H2189" s="23">
        <v>0</v>
      </c>
      <c r="I2189" s="23">
        <v>0</v>
      </c>
      <c r="J2189" s="23">
        <v>130248610</v>
      </c>
      <c r="K2189" s="22"/>
      <c r="L2189" s="22"/>
      <c r="M2189" s="22"/>
      <c r="N2189" s="22" t="s">
        <v>809</v>
      </c>
      <c r="O2189" s="22" t="s">
        <v>1297</v>
      </c>
      <c r="P2189" s="22"/>
      <c r="Q2189" s="22"/>
      <c r="S2189" s="22" t="s">
        <v>3127</v>
      </c>
      <c r="T2189" s="8">
        <f t="shared" si="50"/>
        <v>9</v>
      </c>
      <c r="U2189" t="str">
        <f t="shared" si="51"/>
        <v>642</v>
      </c>
      <c r="W2189" t="s">
        <v>369</v>
      </c>
    </row>
    <row r="2190" spans="1:23" hidden="1" x14ac:dyDescent="0.25">
      <c r="A2190" s="21">
        <v>45565</v>
      </c>
      <c r="B2190" s="21">
        <v>45565</v>
      </c>
      <c r="C2190" s="22" t="s">
        <v>4997</v>
      </c>
      <c r="D2190" s="22" t="s">
        <v>4998</v>
      </c>
      <c r="E2190" s="22" t="s">
        <v>1145</v>
      </c>
      <c r="F2190" s="22" t="s">
        <v>625</v>
      </c>
      <c r="G2190" s="23">
        <v>249091</v>
      </c>
      <c r="H2190" s="23">
        <v>0</v>
      </c>
      <c r="I2190" s="23">
        <v>0</v>
      </c>
      <c r="J2190" s="23">
        <v>129999519</v>
      </c>
      <c r="K2190" s="22"/>
      <c r="L2190" s="22"/>
      <c r="M2190" s="22"/>
      <c r="N2190" s="22" t="s">
        <v>2144</v>
      </c>
      <c r="O2190" s="22" t="s">
        <v>2145</v>
      </c>
      <c r="P2190" s="22"/>
      <c r="Q2190" s="22"/>
      <c r="S2190" s="22" t="s">
        <v>3127</v>
      </c>
      <c r="T2190" s="8">
        <f t="shared" si="50"/>
        <v>9</v>
      </c>
      <c r="U2190" t="str">
        <f t="shared" si="51"/>
        <v>642</v>
      </c>
      <c r="W2190" t="s">
        <v>369</v>
      </c>
    </row>
    <row r="2191" spans="1:23" hidden="1" x14ac:dyDescent="0.25">
      <c r="A2191" s="21">
        <v>45565</v>
      </c>
      <c r="B2191" s="21">
        <v>45565</v>
      </c>
      <c r="C2191" s="22" t="s">
        <v>4997</v>
      </c>
      <c r="D2191" s="22" t="s">
        <v>4998</v>
      </c>
      <c r="E2191" s="22" t="s">
        <v>1145</v>
      </c>
      <c r="F2191" s="22" t="s">
        <v>625</v>
      </c>
      <c r="G2191" s="58">
        <v>120060623</v>
      </c>
      <c r="H2191" s="23">
        <v>0</v>
      </c>
      <c r="I2191" s="23">
        <v>0</v>
      </c>
      <c r="J2191" s="23">
        <v>9938896</v>
      </c>
      <c r="K2191" s="22"/>
      <c r="L2191" s="22"/>
      <c r="M2191" s="22"/>
      <c r="N2191" s="22"/>
      <c r="O2191" s="22"/>
      <c r="P2191" s="22" t="s">
        <v>529</v>
      </c>
      <c r="Q2191" s="22"/>
      <c r="S2191" s="22" t="s">
        <v>3130</v>
      </c>
      <c r="T2191" s="8">
        <f t="shared" si="50"/>
        <v>9</v>
      </c>
      <c r="U2191" t="str">
        <f t="shared" si="51"/>
        <v>642</v>
      </c>
      <c r="W2191" t="s">
        <v>369</v>
      </c>
    </row>
    <row r="2192" spans="1:23" hidden="1" x14ac:dyDescent="0.25">
      <c r="A2192" s="21">
        <v>45565</v>
      </c>
      <c r="B2192" s="21">
        <v>45565</v>
      </c>
      <c r="C2192" s="22" t="s">
        <v>4997</v>
      </c>
      <c r="D2192" s="22" t="s">
        <v>4998</v>
      </c>
      <c r="E2192" s="22" t="s">
        <v>1145</v>
      </c>
      <c r="F2192" s="22" t="s">
        <v>625</v>
      </c>
      <c r="G2192" s="23">
        <v>834000</v>
      </c>
      <c r="H2192" s="23">
        <v>0</v>
      </c>
      <c r="I2192" s="23">
        <v>0</v>
      </c>
      <c r="J2192" s="23">
        <v>9104896</v>
      </c>
      <c r="K2192" s="22"/>
      <c r="L2192" s="22"/>
      <c r="M2192" s="22"/>
      <c r="N2192" s="22"/>
      <c r="O2192" s="22"/>
      <c r="P2192" s="22" t="s">
        <v>529</v>
      </c>
      <c r="Q2192" s="22"/>
      <c r="S2192" s="22" t="s">
        <v>3127</v>
      </c>
      <c r="T2192" s="8">
        <f t="shared" si="50"/>
        <v>9</v>
      </c>
      <c r="U2192" t="str">
        <f t="shared" si="51"/>
        <v>642</v>
      </c>
      <c r="W2192" t="s">
        <v>369</v>
      </c>
    </row>
    <row r="2193" spans="1:23" hidden="1" x14ac:dyDescent="0.25">
      <c r="A2193" s="21">
        <v>45565</v>
      </c>
      <c r="B2193" s="21">
        <v>45565</v>
      </c>
      <c r="C2193" s="22" t="s">
        <v>4997</v>
      </c>
      <c r="D2193" s="22" t="s">
        <v>4998</v>
      </c>
      <c r="E2193" s="22" t="s">
        <v>1145</v>
      </c>
      <c r="F2193" s="22" t="s">
        <v>625</v>
      </c>
      <c r="G2193" s="23">
        <v>246858</v>
      </c>
      <c r="H2193" s="23">
        <v>0</v>
      </c>
      <c r="I2193" s="23">
        <v>0</v>
      </c>
      <c r="J2193" s="23">
        <v>8858038</v>
      </c>
      <c r="K2193" s="22"/>
      <c r="L2193" s="22"/>
      <c r="M2193" s="22"/>
      <c r="N2193" s="22"/>
      <c r="O2193" s="22"/>
      <c r="P2193" s="22" t="s">
        <v>607</v>
      </c>
      <c r="Q2193" s="22"/>
      <c r="S2193" s="22" t="s">
        <v>3127</v>
      </c>
      <c r="T2193" s="8">
        <f t="shared" ref="T2193:T2199" si="52">+MONTH(A2193)</f>
        <v>9</v>
      </c>
      <c r="U2193" t="str">
        <f t="shared" ref="U2193:U2199" si="53">+E2193</f>
        <v>642</v>
      </c>
      <c r="W2193" t="s">
        <v>369</v>
      </c>
    </row>
    <row r="2194" spans="1:23" hidden="1" x14ac:dyDescent="0.25">
      <c r="A2194" s="21">
        <v>45565</v>
      </c>
      <c r="B2194" s="21">
        <v>45565</v>
      </c>
      <c r="C2194" s="22" t="s">
        <v>4997</v>
      </c>
      <c r="D2194" s="22" t="s">
        <v>4998</v>
      </c>
      <c r="E2194" s="22" t="s">
        <v>1145</v>
      </c>
      <c r="F2194" s="22" t="s">
        <v>625</v>
      </c>
      <c r="G2194" s="23">
        <v>4643583</v>
      </c>
      <c r="H2194" s="23">
        <v>0</v>
      </c>
      <c r="I2194" s="23">
        <v>0</v>
      </c>
      <c r="J2194" s="23">
        <v>4214455</v>
      </c>
      <c r="K2194" s="22"/>
      <c r="L2194" s="22"/>
      <c r="M2194" s="22"/>
      <c r="N2194" s="22" t="s">
        <v>809</v>
      </c>
      <c r="O2194" s="22" t="s">
        <v>1297</v>
      </c>
      <c r="P2194" s="22"/>
      <c r="Q2194" s="22"/>
      <c r="S2194" s="22" t="s">
        <v>3127</v>
      </c>
      <c r="T2194" s="8">
        <f t="shared" si="52"/>
        <v>9</v>
      </c>
      <c r="U2194" t="str">
        <f t="shared" si="53"/>
        <v>642</v>
      </c>
      <c r="W2194" t="s">
        <v>369</v>
      </c>
    </row>
    <row r="2195" spans="1:23" hidden="1" x14ac:dyDescent="0.25">
      <c r="A2195" s="21">
        <v>45565</v>
      </c>
      <c r="B2195" s="21">
        <v>45565</v>
      </c>
      <c r="C2195" s="22" t="s">
        <v>4997</v>
      </c>
      <c r="D2195" s="22" t="s">
        <v>4998</v>
      </c>
      <c r="E2195" s="22" t="s">
        <v>1145</v>
      </c>
      <c r="F2195" s="22" t="s">
        <v>625</v>
      </c>
      <c r="G2195" s="23">
        <v>98737</v>
      </c>
      <c r="H2195" s="23">
        <v>0</v>
      </c>
      <c r="I2195" s="23">
        <v>0</v>
      </c>
      <c r="J2195" s="23">
        <v>4115718</v>
      </c>
      <c r="K2195" s="22"/>
      <c r="L2195" s="22"/>
      <c r="M2195" s="22" t="s">
        <v>3143</v>
      </c>
      <c r="N2195" s="22"/>
      <c r="O2195" s="22"/>
      <c r="P2195" s="22" t="s">
        <v>4428</v>
      </c>
      <c r="Q2195" s="22"/>
      <c r="S2195" s="22" t="s">
        <v>3127</v>
      </c>
      <c r="T2195" s="8">
        <f t="shared" si="52"/>
        <v>9</v>
      </c>
      <c r="U2195" t="str">
        <f t="shared" si="53"/>
        <v>642</v>
      </c>
      <c r="W2195" t="s">
        <v>369</v>
      </c>
    </row>
    <row r="2196" spans="1:23" hidden="1" x14ac:dyDescent="0.25">
      <c r="A2196" s="21">
        <v>45565</v>
      </c>
      <c r="B2196" s="21">
        <v>45565</v>
      </c>
      <c r="C2196" s="22" t="s">
        <v>4997</v>
      </c>
      <c r="D2196" s="22" t="s">
        <v>4998</v>
      </c>
      <c r="E2196" s="22" t="s">
        <v>1145</v>
      </c>
      <c r="F2196" s="22" t="s">
        <v>625</v>
      </c>
      <c r="G2196" s="23">
        <v>23810</v>
      </c>
      <c r="H2196" s="23">
        <v>0</v>
      </c>
      <c r="I2196" s="23">
        <v>0</v>
      </c>
      <c r="J2196" s="23">
        <v>4091908</v>
      </c>
      <c r="K2196" s="22"/>
      <c r="L2196" s="22"/>
      <c r="M2196" s="22"/>
      <c r="N2196" s="22"/>
      <c r="O2196" s="22"/>
      <c r="P2196" s="22" t="s">
        <v>1342</v>
      </c>
      <c r="Q2196" s="22"/>
      <c r="S2196" s="22" t="s">
        <v>3127</v>
      </c>
      <c r="T2196" s="8">
        <f t="shared" si="52"/>
        <v>9</v>
      </c>
      <c r="U2196" t="str">
        <f t="shared" si="53"/>
        <v>642</v>
      </c>
      <c r="W2196" t="s">
        <v>369</v>
      </c>
    </row>
    <row r="2197" spans="1:23" hidden="1" x14ac:dyDescent="0.25">
      <c r="A2197" s="21">
        <v>45565</v>
      </c>
      <c r="B2197" s="21">
        <v>45565</v>
      </c>
      <c r="C2197" s="22" t="s">
        <v>4997</v>
      </c>
      <c r="D2197" s="22" t="s">
        <v>4998</v>
      </c>
      <c r="E2197" s="22" t="s">
        <v>1145</v>
      </c>
      <c r="F2197" s="22" t="s">
        <v>625</v>
      </c>
      <c r="G2197" s="23">
        <v>4051708</v>
      </c>
      <c r="H2197" s="23">
        <v>0</v>
      </c>
      <c r="I2197" s="23">
        <v>0</v>
      </c>
      <c r="J2197" s="23">
        <v>40200</v>
      </c>
      <c r="K2197" s="22"/>
      <c r="L2197" s="22"/>
      <c r="M2197" s="22"/>
      <c r="N2197" s="22"/>
      <c r="O2197" s="22"/>
      <c r="P2197" s="22"/>
      <c r="Q2197" s="22"/>
      <c r="S2197" s="22" t="s">
        <v>3127</v>
      </c>
      <c r="T2197" s="8">
        <f t="shared" si="52"/>
        <v>9</v>
      </c>
      <c r="U2197" t="str">
        <f t="shared" si="53"/>
        <v>642</v>
      </c>
      <c r="W2197" t="s">
        <v>369</v>
      </c>
    </row>
    <row r="2198" spans="1:23" hidden="1" x14ac:dyDescent="0.25">
      <c r="A2198" s="21">
        <v>45565</v>
      </c>
      <c r="B2198" s="21">
        <v>45565</v>
      </c>
      <c r="C2198" s="22" t="s">
        <v>4999</v>
      </c>
      <c r="D2198" s="22" t="s">
        <v>5000</v>
      </c>
      <c r="E2198" s="22" t="s">
        <v>1145</v>
      </c>
      <c r="F2198" s="22" t="s">
        <v>532</v>
      </c>
      <c r="G2198" s="23">
        <v>30000</v>
      </c>
      <c r="H2198" s="23">
        <v>0</v>
      </c>
      <c r="I2198" s="23">
        <v>0</v>
      </c>
      <c r="J2198" s="23">
        <v>10200</v>
      </c>
      <c r="K2198" s="22" t="s">
        <v>1163</v>
      </c>
      <c r="L2198" s="22" t="s">
        <v>1164</v>
      </c>
      <c r="M2198" s="22" t="s">
        <v>1186</v>
      </c>
      <c r="N2198" s="22"/>
      <c r="O2198" s="22"/>
      <c r="P2198" s="22" t="s">
        <v>529</v>
      </c>
      <c r="Q2198" s="22"/>
      <c r="S2198" s="22" t="s">
        <v>3126</v>
      </c>
      <c r="T2198" s="8">
        <f t="shared" si="52"/>
        <v>9</v>
      </c>
      <c r="U2198" t="str">
        <f t="shared" si="53"/>
        <v>642</v>
      </c>
      <c r="W2198" t="s">
        <v>369</v>
      </c>
    </row>
    <row r="2199" spans="1:23" hidden="1" x14ac:dyDescent="0.25">
      <c r="A2199" s="21">
        <v>45565</v>
      </c>
      <c r="B2199" s="21">
        <v>45565</v>
      </c>
      <c r="C2199" s="22" t="s">
        <v>5001</v>
      </c>
      <c r="D2199" s="22" t="s">
        <v>5000</v>
      </c>
      <c r="E2199" s="22" t="s">
        <v>1145</v>
      </c>
      <c r="F2199" s="22" t="s">
        <v>532</v>
      </c>
      <c r="G2199" s="23">
        <v>30000</v>
      </c>
      <c r="H2199" s="23">
        <v>0</v>
      </c>
      <c r="I2199" s="23">
        <v>19800</v>
      </c>
      <c r="J2199" s="23">
        <v>0</v>
      </c>
      <c r="K2199" s="22" t="s">
        <v>1163</v>
      </c>
      <c r="L2199" s="22" t="s">
        <v>1164</v>
      </c>
      <c r="M2199" s="22" t="s">
        <v>1186</v>
      </c>
      <c r="N2199" s="22"/>
      <c r="O2199" s="22"/>
      <c r="P2199" s="22" t="s">
        <v>529</v>
      </c>
      <c r="Q2199" s="22"/>
      <c r="S2199" s="22" t="s">
        <v>3126</v>
      </c>
      <c r="T2199" s="8">
        <f t="shared" si="52"/>
        <v>9</v>
      </c>
      <c r="U2199" t="str">
        <f t="shared" si="53"/>
        <v>642</v>
      </c>
      <c r="W2199" t="s">
        <v>369</v>
      </c>
    </row>
    <row r="2200" spans="1:23" hidden="1" x14ac:dyDescent="0.25"/>
    <row r="2201" spans="1:23" hidden="1" x14ac:dyDescent="0.25"/>
    <row r="2202" spans="1:23" hidden="1" x14ac:dyDescent="0.25"/>
    <row r="2203" spans="1:23" ht="21" hidden="1" x14ac:dyDescent="0.25">
      <c r="A2203" s="39" t="s">
        <v>492</v>
      </c>
      <c r="B2203" s="39" t="s">
        <v>493</v>
      </c>
      <c r="C2203" s="36" t="s">
        <v>494</v>
      </c>
      <c r="D2203" s="36" t="s">
        <v>495</v>
      </c>
      <c r="E2203" s="36" t="s">
        <v>496</v>
      </c>
      <c r="F2203" s="36" t="s">
        <v>497</v>
      </c>
      <c r="G2203" s="41" t="s">
        <v>498</v>
      </c>
      <c r="H2203" s="41" t="s">
        <v>499</v>
      </c>
      <c r="I2203" s="41" t="s">
        <v>500</v>
      </c>
      <c r="J2203" s="41" t="s">
        <v>501</v>
      </c>
      <c r="K2203" s="36" t="s">
        <v>502</v>
      </c>
      <c r="L2203" s="36" t="s">
        <v>503</v>
      </c>
      <c r="M2203" s="36" t="s">
        <v>504</v>
      </c>
      <c r="N2203" s="36" t="s">
        <v>5004</v>
      </c>
      <c r="O2203" s="36" t="s">
        <v>505</v>
      </c>
      <c r="P2203" s="36" t="s">
        <v>506</v>
      </c>
    </row>
    <row r="2204" spans="1:23" hidden="1" x14ac:dyDescent="0.25">
      <c r="A2204" s="40">
        <v>45292</v>
      </c>
      <c r="B2204" s="40">
        <v>45292</v>
      </c>
      <c r="C2204" s="37" t="s">
        <v>5005</v>
      </c>
      <c r="D2204" s="37" t="s">
        <v>5006</v>
      </c>
      <c r="E2204" s="37" t="s">
        <v>1145</v>
      </c>
      <c r="F2204" s="37" t="s">
        <v>1146</v>
      </c>
      <c r="G2204" s="38">
        <v>2000000</v>
      </c>
      <c r="H2204" s="38">
        <v>0</v>
      </c>
      <c r="I2204" s="38">
        <v>2000000</v>
      </c>
      <c r="J2204" s="38">
        <v>0</v>
      </c>
      <c r="K2204" s="37"/>
      <c r="L2204" s="37"/>
      <c r="M2204" s="37" t="s">
        <v>1149</v>
      </c>
      <c r="N2204" s="37" t="s">
        <v>5007</v>
      </c>
      <c r="O2204" s="37"/>
      <c r="P2204" s="37"/>
      <c r="S2204" s="22" t="s">
        <v>3136</v>
      </c>
      <c r="T2204" s="8">
        <f t="shared" ref="T2204" si="54">+MONTH(A2204)</f>
        <v>1</v>
      </c>
      <c r="U2204" t="str">
        <f t="shared" ref="U2204" si="55">+E2204</f>
        <v>642</v>
      </c>
      <c r="W2204" t="s">
        <v>573</v>
      </c>
    </row>
    <row r="2205" spans="1:23" hidden="1" x14ac:dyDescent="0.25">
      <c r="A2205" s="40">
        <v>45294</v>
      </c>
      <c r="B2205" s="40">
        <v>45294</v>
      </c>
      <c r="C2205" s="37" t="s">
        <v>5008</v>
      </c>
      <c r="D2205" s="37" t="s">
        <v>5009</v>
      </c>
      <c r="E2205" s="37" t="s">
        <v>1145</v>
      </c>
      <c r="F2205" s="37" t="s">
        <v>1287</v>
      </c>
      <c r="G2205" s="38">
        <v>10001811</v>
      </c>
      <c r="H2205" s="38">
        <v>0</v>
      </c>
      <c r="I2205" s="38">
        <v>12001811</v>
      </c>
      <c r="J2205" s="38">
        <v>0</v>
      </c>
      <c r="K2205" s="37" t="s">
        <v>5010</v>
      </c>
      <c r="L2205" s="37" t="s">
        <v>72</v>
      </c>
      <c r="M2205" s="37" t="s">
        <v>592</v>
      </c>
      <c r="N2205" s="37" t="s">
        <v>5011</v>
      </c>
      <c r="O2205" s="37"/>
      <c r="P2205" s="37"/>
      <c r="S2205" s="22" t="s">
        <v>3121</v>
      </c>
      <c r="T2205" s="8">
        <f t="shared" ref="T2205:T2268" si="56">+MONTH(A2205)</f>
        <v>1</v>
      </c>
      <c r="U2205" t="str">
        <f t="shared" ref="U2205:U2268" si="57">+E2205</f>
        <v>642</v>
      </c>
      <c r="W2205" t="s">
        <v>573</v>
      </c>
    </row>
    <row r="2206" spans="1:23" hidden="1" x14ac:dyDescent="0.25">
      <c r="A2206" s="40">
        <v>45294</v>
      </c>
      <c r="B2206" s="40">
        <v>45294</v>
      </c>
      <c r="C2206" s="37" t="s">
        <v>5012</v>
      </c>
      <c r="D2206" s="37" t="s">
        <v>5013</v>
      </c>
      <c r="E2206" s="37" t="s">
        <v>1145</v>
      </c>
      <c r="F2206" s="37" t="s">
        <v>1287</v>
      </c>
      <c r="G2206" s="38">
        <v>475444</v>
      </c>
      <c r="H2206" s="38">
        <v>0</v>
      </c>
      <c r="I2206" s="38">
        <v>12477255</v>
      </c>
      <c r="J2206" s="38">
        <v>0</v>
      </c>
      <c r="K2206" s="37" t="s">
        <v>5014</v>
      </c>
      <c r="L2206" s="37" t="s">
        <v>534</v>
      </c>
      <c r="M2206" s="37" t="s">
        <v>592</v>
      </c>
      <c r="N2206" s="37" t="s">
        <v>5011</v>
      </c>
      <c r="O2206" s="37"/>
      <c r="P2206" s="37"/>
      <c r="S2206" s="22" t="s">
        <v>3121</v>
      </c>
      <c r="T2206" s="8">
        <f t="shared" si="56"/>
        <v>1</v>
      </c>
      <c r="U2206" t="str">
        <f t="shared" si="57"/>
        <v>642</v>
      </c>
      <c r="W2206" t="s">
        <v>573</v>
      </c>
    </row>
    <row r="2207" spans="1:23" hidden="1" x14ac:dyDescent="0.25">
      <c r="A2207" s="40">
        <v>45294</v>
      </c>
      <c r="B2207" s="40">
        <v>45294</v>
      </c>
      <c r="C2207" s="37" t="s">
        <v>5015</v>
      </c>
      <c r="D2207" s="37" t="s">
        <v>5016</v>
      </c>
      <c r="E2207" s="37" t="s">
        <v>1145</v>
      </c>
      <c r="F2207" s="37" t="s">
        <v>1287</v>
      </c>
      <c r="G2207" s="38">
        <v>1839958</v>
      </c>
      <c r="H2207" s="38">
        <v>0</v>
      </c>
      <c r="I2207" s="38">
        <v>14317213</v>
      </c>
      <c r="J2207" s="38">
        <v>0</v>
      </c>
      <c r="K2207" s="37" t="s">
        <v>5014</v>
      </c>
      <c r="L2207" s="37" t="s">
        <v>534</v>
      </c>
      <c r="M2207" s="37" t="s">
        <v>592</v>
      </c>
      <c r="N2207" s="37" t="s">
        <v>5011</v>
      </c>
      <c r="O2207" s="37"/>
      <c r="P2207" s="37"/>
      <c r="S2207" s="22" t="s">
        <v>3121</v>
      </c>
      <c r="T2207" s="8">
        <f t="shared" si="56"/>
        <v>1</v>
      </c>
      <c r="U2207" t="str">
        <f t="shared" si="57"/>
        <v>642</v>
      </c>
      <c r="W2207" t="s">
        <v>573</v>
      </c>
    </row>
    <row r="2208" spans="1:23" hidden="1" x14ac:dyDescent="0.25">
      <c r="A2208" s="40">
        <v>45294</v>
      </c>
      <c r="B2208" s="40">
        <v>45294</v>
      </c>
      <c r="C2208" s="37" t="s">
        <v>5017</v>
      </c>
      <c r="D2208" s="37" t="s">
        <v>5018</v>
      </c>
      <c r="E2208" s="37" t="s">
        <v>1145</v>
      </c>
      <c r="F2208" s="37" t="s">
        <v>1287</v>
      </c>
      <c r="G2208" s="38">
        <v>1420282</v>
      </c>
      <c r="H2208" s="38">
        <v>0</v>
      </c>
      <c r="I2208" s="38">
        <v>15737495</v>
      </c>
      <c r="J2208" s="38">
        <v>0</v>
      </c>
      <c r="K2208" s="37" t="s">
        <v>5019</v>
      </c>
      <c r="L2208" s="37" t="s">
        <v>546</v>
      </c>
      <c r="M2208" s="37" t="s">
        <v>592</v>
      </c>
      <c r="N2208" s="37" t="s">
        <v>5011</v>
      </c>
      <c r="O2208" s="37"/>
      <c r="P2208" s="37"/>
      <c r="S2208" s="22" t="s">
        <v>3121</v>
      </c>
      <c r="T2208" s="8">
        <f t="shared" si="56"/>
        <v>1</v>
      </c>
      <c r="U2208" t="str">
        <f t="shared" si="57"/>
        <v>642</v>
      </c>
      <c r="W2208" t="s">
        <v>573</v>
      </c>
    </row>
    <row r="2209" spans="1:23" hidden="1" x14ac:dyDescent="0.25">
      <c r="A2209" s="40">
        <v>45294</v>
      </c>
      <c r="B2209" s="40">
        <v>45294</v>
      </c>
      <c r="C2209" s="37" t="s">
        <v>5020</v>
      </c>
      <c r="D2209" s="37" t="s">
        <v>5013</v>
      </c>
      <c r="E2209" s="37" t="s">
        <v>1145</v>
      </c>
      <c r="F2209" s="37" t="s">
        <v>1287</v>
      </c>
      <c r="G2209" s="38">
        <v>19312033</v>
      </c>
      <c r="H2209" s="38">
        <v>0</v>
      </c>
      <c r="I2209" s="38">
        <v>35049528</v>
      </c>
      <c r="J2209" s="38">
        <v>0</v>
      </c>
      <c r="K2209" s="37" t="s">
        <v>5021</v>
      </c>
      <c r="L2209" s="37" t="s">
        <v>5022</v>
      </c>
      <c r="M2209" s="37" t="s">
        <v>592</v>
      </c>
      <c r="N2209" s="37" t="s">
        <v>5011</v>
      </c>
      <c r="O2209" s="37"/>
      <c r="P2209" s="37"/>
      <c r="S2209" s="22" t="s">
        <v>3121</v>
      </c>
      <c r="T2209" s="8">
        <f t="shared" si="56"/>
        <v>1</v>
      </c>
      <c r="U2209" t="str">
        <f t="shared" si="57"/>
        <v>642</v>
      </c>
      <c r="W2209" t="s">
        <v>573</v>
      </c>
    </row>
    <row r="2210" spans="1:23" hidden="1" x14ac:dyDescent="0.25">
      <c r="A2210" s="40">
        <v>45294</v>
      </c>
      <c r="B2210" s="40">
        <v>45294</v>
      </c>
      <c r="C2210" s="37" t="s">
        <v>5023</v>
      </c>
      <c r="D2210" s="37" t="s">
        <v>5013</v>
      </c>
      <c r="E2210" s="37" t="s">
        <v>1145</v>
      </c>
      <c r="F2210" s="37" t="s">
        <v>1287</v>
      </c>
      <c r="G2210" s="38">
        <v>1060115</v>
      </c>
      <c r="H2210" s="38">
        <v>0</v>
      </c>
      <c r="I2210" s="38">
        <v>36109643</v>
      </c>
      <c r="J2210" s="38">
        <v>0</v>
      </c>
      <c r="K2210" s="37" t="s">
        <v>5024</v>
      </c>
      <c r="L2210" s="37" t="s">
        <v>5025</v>
      </c>
      <c r="M2210" s="37" t="s">
        <v>592</v>
      </c>
      <c r="N2210" s="37" t="s">
        <v>5011</v>
      </c>
      <c r="O2210" s="37"/>
      <c r="P2210" s="37"/>
      <c r="S2210" s="22" t="s">
        <v>3121</v>
      </c>
      <c r="T2210" s="8">
        <f t="shared" si="56"/>
        <v>1</v>
      </c>
      <c r="U2210" t="str">
        <f t="shared" si="57"/>
        <v>642</v>
      </c>
      <c r="W2210" t="s">
        <v>573</v>
      </c>
    </row>
    <row r="2211" spans="1:23" hidden="1" x14ac:dyDescent="0.25">
      <c r="A2211" s="40">
        <v>45294</v>
      </c>
      <c r="B2211" s="40">
        <v>45294</v>
      </c>
      <c r="C2211" s="37" t="s">
        <v>5026</v>
      </c>
      <c r="D2211" s="37" t="s">
        <v>5027</v>
      </c>
      <c r="E2211" s="37" t="s">
        <v>1145</v>
      </c>
      <c r="F2211" s="37" t="s">
        <v>1287</v>
      </c>
      <c r="G2211" s="38">
        <v>486481</v>
      </c>
      <c r="H2211" s="38">
        <v>0</v>
      </c>
      <c r="I2211" s="38">
        <v>36596124</v>
      </c>
      <c r="J2211" s="38">
        <v>0</v>
      </c>
      <c r="K2211" s="37" t="s">
        <v>5019</v>
      </c>
      <c r="L2211" s="37" t="s">
        <v>546</v>
      </c>
      <c r="M2211" s="37" t="s">
        <v>592</v>
      </c>
      <c r="N2211" s="37" t="s">
        <v>5011</v>
      </c>
      <c r="O2211" s="37"/>
      <c r="P2211" s="37"/>
      <c r="S2211" s="22" t="s">
        <v>3121</v>
      </c>
      <c r="T2211" s="8">
        <f t="shared" si="56"/>
        <v>1</v>
      </c>
      <c r="U2211" t="str">
        <f t="shared" si="57"/>
        <v>642</v>
      </c>
      <c r="W2211" t="s">
        <v>573</v>
      </c>
    </row>
    <row r="2212" spans="1:23" hidden="1" x14ac:dyDescent="0.25">
      <c r="A2212" s="40">
        <v>45295</v>
      </c>
      <c r="B2212" s="40">
        <v>45295</v>
      </c>
      <c r="C2212" s="37" t="s">
        <v>5028</v>
      </c>
      <c r="D2212" s="37" t="s">
        <v>5029</v>
      </c>
      <c r="E2212" s="37" t="s">
        <v>1145</v>
      </c>
      <c r="F2212" s="37" t="s">
        <v>691</v>
      </c>
      <c r="G2212" s="38">
        <v>555556</v>
      </c>
      <c r="H2212" s="38">
        <v>0</v>
      </c>
      <c r="I2212" s="38">
        <v>37151680</v>
      </c>
      <c r="J2212" s="38">
        <v>0</v>
      </c>
      <c r="K2212" s="37" t="s">
        <v>5030</v>
      </c>
      <c r="L2212" s="37" t="s">
        <v>61</v>
      </c>
      <c r="M2212" s="37" t="s">
        <v>5031</v>
      </c>
      <c r="N2212" s="37" t="s">
        <v>3167</v>
      </c>
      <c r="O2212" s="37" t="s">
        <v>948</v>
      </c>
      <c r="P2212" s="37" t="s">
        <v>949</v>
      </c>
      <c r="S2212" s="22" t="s">
        <v>3125</v>
      </c>
      <c r="T2212" s="8">
        <f t="shared" si="56"/>
        <v>1</v>
      </c>
      <c r="U2212" t="str">
        <f t="shared" si="57"/>
        <v>642</v>
      </c>
      <c r="W2212" t="s">
        <v>573</v>
      </c>
    </row>
    <row r="2213" spans="1:23" hidden="1" x14ac:dyDescent="0.25">
      <c r="A2213" s="40">
        <v>45296</v>
      </c>
      <c r="B2213" s="40">
        <v>45296</v>
      </c>
      <c r="C2213" s="37" t="s">
        <v>5032</v>
      </c>
      <c r="D2213" s="37" t="s">
        <v>5033</v>
      </c>
      <c r="E2213" s="37" t="s">
        <v>1145</v>
      </c>
      <c r="F2213" s="37" t="s">
        <v>691</v>
      </c>
      <c r="G2213" s="38">
        <v>277778</v>
      </c>
      <c r="H2213" s="38">
        <v>0</v>
      </c>
      <c r="I2213" s="38">
        <v>37429458</v>
      </c>
      <c r="J2213" s="38">
        <v>0</v>
      </c>
      <c r="K2213" s="37" t="s">
        <v>5034</v>
      </c>
      <c r="L2213" s="37" t="s">
        <v>5035</v>
      </c>
      <c r="M2213" s="37" t="s">
        <v>5031</v>
      </c>
      <c r="N2213" s="37" t="s">
        <v>3167</v>
      </c>
      <c r="O2213" s="37" t="s">
        <v>948</v>
      </c>
      <c r="P2213" s="37" t="s">
        <v>949</v>
      </c>
      <c r="S2213" s="22" t="s">
        <v>3125</v>
      </c>
      <c r="T2213" s="8">
        <f t="shared" si="56"/>
        <v>1</v>
      </c>
      <c r="U2213" t="str">
        <f t="shared" si="57"/>
        <v>642</v>
      </c>
      <c r="W2213" t="s">
        <v>573</v>
      </c>
    </row>
    <row r="2214" spans="1:23" hidden="1" x14ac:dyDescent="0.25">
      <c r="A2214" s="40">
        <v>45296</v>
      </c>
      <c r="B2214" s="40">
        <v>45296</v>
      </c>
      <c r="C2214" s="37" t="s">
        <v>5032</v>
      </c>
      <c r="D2214" s="37" t="s">
        <v>5036</v>
      </c>
      <c r="E2214" s="37" t="s">
        <v>1145</v>
      </c>
      <c r="F2214" s="37" t="s">
        <v>691</v>
      </c>
      <c r="G2214" s="38">
        <v>277778</v>
      </c>
      <c r="H2214" s="38">
        <v>0</v>
      </c>
      <c r="I2214" s="38">
        <v>37707236</v>
      </c>
      <c r="J2214" s="38">
        <v>0</v>
      </c>
      <c r="K2214" s="37" t="s">
        <v>5010</v>
      </c>
      <c r="L2214" s="37" t="s">
        <v>72</v>
      </c>
      <c r="M2214" s="37" t="s">
        <v>5031</v>
      </c>
      <c r="N2214" s="37" t="s">
        <v>3167</v>
      </c>
      <c r="O2214" s="37" t="s">
        <v>948</v>
      </c>
      <c r="P2214" s="37" t="s">
        <v>949</v>
      </c>
      <c r="S2214" s="22" t="s">
        <v>3125</v>
      </c>
      <c r="T2214" s="8">
        <f t="shared" si="56"/>
        <v>1</v>
      </c>
      <c r="U2214" t="str">
        <f t="shared" si="57"/>
        <v>642</v>
      </c>
      <c r="W2214" t="s">
        <v>573</v>
      </c>
    </row>
    <row r="2215" spans="1:23" hidden="1" x14ac:dyDescent="0.25">
      <c r="A2215" s="40">
        <v>45296</v>
      </c>
      <c r="B2215" s="40">
        <v>45296</v>
      </c>
      <c r="C2215" s="37" t="s">
        <v>5032</v>
      </c>
      <c r="D2215" s="37" t="s">
        <v>5037</v>
      </c>
      <c r="E2215" s="37" t="s">
        <v>1145</v>
      </c>
      <c r="F2215" s="37" t="s">
        <v>691</v>
      </c>
      <c r="G2215" s="38">
        <v>555556</v>
      </c>
      <c r="H2215" s="38">
        <v>0</v>
      </c>
      <c r="I2215" s="38">
        <v>38262792</v>
      </c>
      <c r="J2215" s="38">
        <v>0</v>
      </c>
      <c r="K2215" s="37" t="s">
        <v>5038</v>
      </c>
      <c r="L2215" s="37" t="s">
        <v>5039</v>
      </c>
      <c r="M2215" s="37" t="s">
        <v>5031</v>
      </c>
      <c r="N2215" s="37" t="s">
        <v>3167</v>
      </c>
      <c r="O2215" s="37" t="s">
        <v>948</v>
      </c>
      <c r="P2215" s="37" t="s">
        <v>949</v>
      </c>
      <c r="S2215" s="22" t="s">
        <v>3125</v>
      </c>
      <c r="T2215" s="8">
        <f t="shared" si="56"/>
        <v>1</v>
      </c>
      <c r="U2215" t="str">
        <f t="shared" si="57"/>
        <v>642</v>
      </c>
      <c r="W2215" t="s">
        <v>573</v>
      </c>
    </row>
    <row r="2216" spans="1:23" hidden="1" x14ac:dyDescent="0.25">
      <c r="A2216" s="40">
        <v>45296</v>
      </c>
      <c r="B2216" s="40">
        <v>45296</v>
      </c>
      <c r="C2216" s="37" t="s">
        <v>5032</v>
      </c>
      <c r="D2216" s="37" t="s">
        <v>5037</v>
      </c>
      <c r="E2216" s="37" t="s">
        <v>1145</v>
      </c>
      <c r="F2216" s="37" t="s">
        <v>691</v>
      </c>
      <c r="G2216" s="38">
        <v>555556</v>
      </c>
      <c r="H2216" s="38">
        <v>0</v>
      </c>
      <c r="I2216" s="38">
        <v>38818348</v>
      </c>
      <c r="J2216" s="38">
        <v>0</v>
      </c>
      <c r="K2216" s="37" t="s">
        <v>5038</v>
      </c>
      <c r="L2216" s="37" t="s">
        <v>5039</v>
      </c>
      <c r="M2216" s="37" t="s">
        <v>5031</v>
      </c>
      <c r="N2216" s="37" t="s">
        <v>3167</v>
      </c>
      <c r="O2216" s="37" t="s">
        <v>948</v>
      </c>
      <c r="P2216" s="37" t="s">
        <v>949</v>
      </c>
      <c r="S2216" s="22" t="s">
        <v>3125</v>
      </c>
      <c r="T2216" s="8">
        <f t="shared" si="56"/>
        <v>1</v>
      </c>
      <c r="U2216" t="str">
        <f t="shared" si="57"/>
        <v>642</v>
      </c>
      <c r="W2216" t="s">
        <v>573</v>
      </c>
    </row>
    <row r="2217" spans="1:23" hidden="1" x14ac:dyDescent="0.25">
      <c r="A2217" s="40">
        <v>45296</v>
      </c>
      <c r="B2217" s="40">
        <v>45296</v>
      </c>
      <c r="C2217" s="37" t="s">
        <v>5032</v>
      </c>
      <c r="D2217" s="37" t="s">
        <v>5037</v>
      </c>
      <c r="E2217" s="37" t="s">
        <v>1145</v>
      </c>
      <c r="F2217" s="37" t="s">
        <v>691</v>
      </c>
      <c r="G2217" s="38">
        <v>555556</v>
      </c>
      <c r="H2217" s="38">
        <v>0</v>
      </c>
      <c r="I2217" s="38">
        <v>39373904</v>
      </c>
      <c r="J2217" s="38">
        <v>0</v>
      </c>
      <c r="K2217" s="37" t="s">
        <v>5038</v>
      </c>
      <c r="L2217" s="37" t="s">
        <v>5039</v>
      </c>
      <c r="M2217" s="37" t="s">
        <v>5031</v>
      </c>
      <c r="N2217" s="37" t="s">
        <v>3167</v>
      </c>
      <c r="O2217" s="37" t="s">
        <v>948</v>
      </c>
      <c r="P2217" s="37" t="s">
        <v>949</v>
      </c>
      <c r="S2217" s="22" t="s">
        <v>3125</v>
      </c>
      <c r="T2217" s="8">
        <f t="shared" si="56"/>
        <v>1</v>
      </c>
      <c r="U2217" t="str">
        <f t="shared" si="57"/>
        <v>642</v>
      </c>
      <c r="W2217" t="s">
        <v>573</v>
      </c>
    </row>
    <row r="2218" spans="1:23" hidden="1" x14ac:dyDescent="0.25">
      <c r="A2218" s="40">
        <v>45296</v>
      </c>
      <c r="B2218" s="40">
        <v>45296</v>
      </c>
      <c r="C2218" s="37" t="s">
        <v>5032</v>
      </c>
      <c r="D2218" s="37" t="s">
        <v>5040</v>
      </c>
      <c r="E2218" s="37" t="s">
        <v>1145</v>
      </c>
      <c r="F2218" s="37" t="s">
        <v>691</v>
      </c>
      <c r="G2218" s="38">
        <v>555556</v>
      </c>
      <c r="H2218" s="38">
        <v>0</v>
      </c>
      <c r="I2218" s="38">
        <v>39929460</v>
      </c>
      <c r="J2218" s="38">
        <v>0</v>
      </c>
      <c r="K2218" s="37" t="s">
        <v>5041</v>
      </c>
      <c r="L2218" s="37" t="s">
        <v>5042</v>
      </c>
      <c r="M2218" s="37" t="s">
        <v>5031</v>
      </c>
      <c r="N2218" s="37" t="s">
        <v>3167</v>
      </c>
      <c r="O2218" s="37" t="s">
        <v>948</v>
      </c>
      <c r="P2218" s="37" t="s">
        <v>949</v>
      </c>
      <c r="S2218" s="22" t="s">
        <v>3125</v>
      </c>
      <c r="T2218" s="8">
        <f t="shared" si="56"/>
        <v>1</v>
      </c>
      <c r="U2218" t="str">
        <f t="shared" si="57"/>
        <v>642</v>
      </c>
      <c r="W2218" t="s">
        <v>573</v>
      </c>
    </row>
    <row r="2219" spans="1:23" hidden="1" x14ac:dyDescent="0.25">
      <c r="A2219" s="40">
        <v>45296</v>
      </c>
      <c r="B2219" s="40">
        <v>45296</v>
      </c>
      <c r="C2219" s="37" t="s">
        <v>5032</v>
      </c>
      <c r="D2219" s="37" t="s">
        <v>5037</v>
      </c>
      <c r="E2219" s="37" t="s">
        <v>1145</v>
      </c>
      <c r="F2219" s="37" t="s">
        <v>691</v>
      </c>
      <c r="G2219" s="38">
        <v>555556</v>
      </c>
      <c r="H2219" s="38">
        <v>0</v>
      </c>
      <c r="I2219" s="38">
        <v>40485016</v>
      </c>
      <c r="J2219" s="38">
        <v>0</v>
      </c>
      <c r="K2219" s="37" t="s">
        <v>5038</v>
      </c>
      <c r="L2219" s="37" t="s">
        <v>5039</v>
      </c>
      <c r="M2219" s="37" t="s">
        <v>5031</v>
      </c>
      <c r="N2219" s="37" t="s">
        <v>3167</v>
      </c>
      <c r="O2219" s="37" t="s">
        <v>948</v>
      </c>
      <c r="P2219" s="37" t="s">
        <v>949</v>
      </c>
      <c r="S2219" s="22" t="s">
        <v>3125</v>
      </c>
      <c r="T2219" s="8">
        <f t="shared" si="56"/>
        <v>1</v>
      </c>
      <c r="U2219" t="str">
        <f t="shared" si="57"/>
        <v>642</v>
      </c>
      <c r="W2219" t="s">
        <v>573</v>
      </c>
    </row>
    <row r="2220" spans="1:23" hidden="1" x14ac:dyDescent="0.25">
      <c r="A2220" s="40">
        <v>45297</v>
      </c>
      <c r="B2220" s="40">
        <v>45297</v>
      </c>
      <c r="C2220" s="37" t="s">
        <v>5043</v>
      </c>
      <c r="D2220" s="37" t="s">
        <v>1227</v>
      </c>
      <c r="E2220" s="37" t="s">
        <v>1145</v>
      </c>
      <c r="F2220" s="37" t="s">
        <v>521</v>
      </c>
      <c r="G2220" s="38">
        <v>50000</v>
      </c>
      <c r="H2220" s="38">
        <v>0</v>
      </c>
      <c r="I2220" s="38">
        <v>40535016</v>
      </c>
      <c r="J2220" s="38">
        <v>0</v>
      </c>
      <c r="K2220" s="37" t="s">
        <v>5044</v>
      </c>
      <c r="L2220" s="37" t="s">
        <v>5045</v>
      </c>
      <c r="M2220" s="37" t="s">
        <v>1186</v>
      </c>
      <c r="N2220" s="37" t="s">
        <v>5046</v>
      </c>
      <c r="O2220" s="37"/>
      <c r="P2220" s="37"/>
      <c r="S2220" s="22" t="s">
        <v>3126</v>
      </c>
      <c r="T2220" s="8">
        <f t="shared" si="56"/>
        <v>1</v>
      </c>
      <c r="U2220" t="str">
        <f t="shared" si="57"/>
        <v>642</v>
      </c>
      <c r="W2220" t="s">
        <v>573</v>
      </c>
    </row>
    <row r="2221" spans="1:23" hidden="1" x14ac:dyDescent="0.25">
      <c r="A2221" s="40">
        <v>45297</v>
      </c>
      <c r="B2221" s="40">
        <v>45297</v>
      </c>
      <c r="C2221" s="37" t="s">
        <v>5047</v>
      </c>
      <c r="D2221" s="37" t="s">
        <v>1227</v>
      </c>
      <c r="E2221" s="37" t="s">
        <v>1145</v>
      </c>
      <c r="F2221" s="37" t="s">
        <v>521</v>
      </c>
      <c r="G2221" s="38">
        <v>50000</v>
      </c>
      <c r="H2221" s="38">
        <v>0</v>
      </c>
      <c r="I2221" s="38">
        <v>40585016</v>
      </c>
      <c r="J2221" s="38">
        <v>0</v>
      </c>
      <c r="K2221" s="37" t="s">
        <v>5044</v>
      </c>
      <c r="L2221" s="37" t="s">
        <v>5045</v>
      </c>
      <c r="M2221" s="37" t="s">
        <v>1186</v>
      </c>
      <c r="N2221" s="37" t="s">
        <v>5046</v>
      </c>
      <c r="O2221" s="37"/>
      <c r="P2221" s="37"/>
      <c r="S2221" s="22" t="s">
        <v>3126</v>
      </c>
      <c r="T2221" s="8">
        <f t="shared" si="56"/>
        <v>1</v>
      </c>
      <c r="U2221" t="str">
        <f t="shared" si="57"/>
        <v>642</v>
      </c>
      <c r="W2221" t="s">
        <v>573</v>
      </c>
    </row>
    <row r="2222" spans="1:23" hidden="1" x14ac:dyDescent="0.25">
      <c r="A2222" s="40">
        <v>45309</v>
      </c>
      <c r="B2222" s="40">
        <v>45309</v>
      </c>
      <c r="C2222" s="37" t="s">
        <v>5048</v>
      </c>
      <c r="D2222" s="37" t="s">
        <v>5049</v>
      </c>
      <c r="E2222" s="37" t="s">
        <v>1145</v>
      </c>
      <c r="F2222" s="37" t="s">
        <v>1287</v>
      </c>
      <c r="G2222" s="38">
        <v>2700000</v>
      </c>
      <c r="H2222" s="38">
        <v>0</v>
      </c>
      <c r="I2222" s="38">
        <v>43285016</v>
      </c>
      <c r="J2222" s="38">
        <v>0</v>
      </c>
      <c r="K2222" s="37" t="s">
        <v>5050</v>
      </c>
      <c r="L2222" s="37" t="s">
        <v>53</v>
      </c>
      <c r="M2222" s="37" t="s">
        <v>5051</v>
      </c>
      <c r="N2222" s="37" t="s">
        <v>5052</v>
      </c>
      <c r="O2222" s="37"/>
      <c r="P2222" s="37"/>
      <c r="S2222" s="22" t="s">
        <v>3118</v>
      </c>
      <c r="T2222" s="8">
        <f t="shared" si="56"/>
        <v>1</v>
      </c>
      <c r="U2222" t="str">
        <f t="shared" si="57"/>
        <v>642</v>
      </c>
      <c r="W2222" t="s">
        <v>573</v>
      </c>
    </row>
    <row r="2223" spans="1:23" hidden="1" x14ac:dyDescent="0.25">
      <c r="A2223" s="40">
        <v>45309</v>
      </c>
      <c r="B2223" s="40">
        <v>45309</v>
      </c>
      <c r="C2223" s="37" t="s">
        <v>5048</v>
      </c>
      <c r="D2223" s="37" t="s">
        <v>5049</v>
      </c>
      <c r="E2223" s="37" t="s">
        <v>1145</v>
      </c>
      <c r="F2223" s="37" t="s">
        <v>538</v>
      </c>
      <c r="G2223" s="38">
        <v>300000</v>
      </c>
      <c r="H2223" s="38">
        <v>0</v>
      </c>
      <c r="I2223" s="38">
        <v>43585016</v>
      </c>
      <c r="J2223" s="38">
        <v>0</v>
      </c>
      <c r="K2223" s="37" t="s">
        <v>5050</v>
      </c>
      <c r="L2223" s="37" t="s">
        <v>53</v>
      </c>
      <c r="M2223" s="37" t="s">
        <v>5051</v>
      </c>
      <c r="N2223" s="37" t="s">
        <v>5052</v>
      </c>
      <c r="O2223" s="37"/>
      <c r="P2223" s="37"/>
      <c r="S2223" s="22" t="s">
        <v>3118</v>
      </c>
      <c r="T2223" s="8">
        <f t="shared" si="56"/>
        <v>1</v>
      </c>
      <c r="U2223" t="str">
        <f t="shared" si="57"/>
        <v>642</v>
      </c>
      <c r="W2223" t="s">
        <v>573</v>
      </c>
    </row>
    <row r="2224" spans="1:23" hidden="1" x14ac:dyDescent="0.25">
      <c r="A2224" s="40">
        <v>45309</v>
      </c>
      <c r="B2224" s="40">
        <v>45309</v>
      </c>
      <c r="C2224" s="37" t="s">
        <v>5053</v>
      </c>
      <c r="D2224" s="37" t="s">
        <v>5054</v>
      </c>
      <c r="E2224" s="37" t="s">
        <v>1145</v>
      </c>
      <c r="F2224" s="37" t="s">
        <v>1287</v>
      </c>
      <c r="G2224" s="38">
        <v>1155834</v>
      </c>
      <c r="H2224" s="38">
        <v>0</v>
      </c>
      <c r="I2224" s="38">
        <v>44740850</v>
      </c>
      <c r="J2224" s="38">
        <v>0</v>
      </c>
      <c r="K2224" s="37" t="s">
        <v>5055</v>
      </c>
      <c r="L2224" s="37" t="s">
        <v>5056</v>
      </c>
      <c r="M2224" s="37" t="s">
        <v>5057</v>
      </c>
      <c r="N2224" s="37" t="s">
        <v>5058</v>
      </c>
      <c r="O2224" s="37"/>
      <c r="P2224" s="37"/>
      <c r="S2224" s="22" t="s">
        <v>5480</v>
      </c>
      <c r="T2224" s="8">
        <f t="shared" si="56"/>
        <v>1</v>
      </c>
      <c r="U2224" t="str">
        <f t="shared" si="57"/>
        <v>642</v>
      </c>
      <c r="W2224" t="s">
        <v>573</v>
      </c>
    </row>
    <row r="2225" spans="1:23" hidden="1" x14ac:dyDescent="0.25">
      <c r="A2225" s="40">
        <v>45309</v>
      </c>
      <c r="B2225" s="40">
        <v>45309</v>
      </c>
      <c r="C2225" s="37" t="s">
        <v>5059</v>
      </c>
      <c r="D2225" s="37" t="s">
        <v>5054</v>
      </c>
      <c r="E2225" s="37" t="s">
        <v>1145</v>
      </c>
      <c r="F2225" s="37" t="s">
        <v>1287</v>
      </c>
      <c r="G2225" s="38">
        <v>125625</v>
      </c>
      <c r="H2225" s="38">
        <v>0</v>
      </c>
      <c r="I2225" s="38">
        <v>44866475</v>
      </c>
      <c r="J2225" s="38">
        <v>0</v>
      </c>
      <c r="K2225" s="37" t="s">
        <v>5060</v>
      </c>
      <c r="L2225" s="37" t="s">
        <v>5061</v>
      </c>
      <c r="M2225" s="37" t="s">
        <v>5057</v>
      </c>
      <c r="N2225" s="37" t="s">
        <v>5058</v>
      </c>
      <c r="O2225" s="37"/>
      <c r="P2225" s="37"/>
      <c r="S2225" s="22" t="s">
        <v>5480</v>
      </c>
      <c r="T2225" s="8">
        <f t="shared" si="56"/>
        <v>1</v>
      </c>
      <c r="U2225" t="str">
        <f t="shared" si="57"/>
        <v>642</v>
      </c>
      <c r="W2225" t="s">
        <v>573</v>
      </c>
    </row>
    <row r="2226" spans="1:23" hidden="1" x14ac:dyDescent="0.25">
      <c r="A2226" s="40">
        <v>45309</v>
      </c>
      <c r="B2226" s="40">
        <v>45309</v>
      </c>
      <c r="C2226" s="37" t="s">
        <v>5062</v>
      </c>
      <c r="D2226" s="37" t="s">
        <v>5054</v>
      </c>
      <c r="E2226" s="37" t="s">
        <v>1145</v>
      </c>
      <c r="F2226" s="37" t="s">
        <v>1287</v>
      </c>
      <c r="G2226" s="38">
        <v>812500</v>
      </c>
      <c r="H2226" s="38">
        <v>0</v>
      </c>
      <c r="I2226" s="38">
        <v>45678975</v>
      </c>
      <c r="J2226" s="38">
        <v>0</v>
      </c>
      <c r="K2226" s="37" t="s">
        <v>5063</v>
      </c>
      <c r="L2226" s="37" t="s">
        <v>5064</v>
      </c>
      <c r="M2226" s="37" t="s">
        <v>5057</v>
      </c>
      <c r="N2226" s="37" t="s">
        <v>5058</v>
      </c>
      <c r="O2226" s="37"/>
      <c r="P2226" s="37"/>
      <c r="S2226" s="22" t="s">
        <v>5480</v>
      </c>
      <c r="T2226" s="8">
        <f t="shared" si="56"/>
        <v>1</v>
      </c>
      <c r="U2226" t="str">
        <f t="shared" si="57"/>
        <v>642</v>
      </c>
      <c r="W2226" t="s">
        <v>573</v>
      </c>
    </row>
    <row r="2227" spans="1:23" hidden="1" x14ac:dyDescent="0.25">
      <c r="A2227" s="40">
        <v>45309</v>
      </c>
      <c r="B2227" s="40">
        <v>45309</v>
      </c>
      <c r="C2227" s="37" t="s">
        <v>5065</v>
      </c>
      <c r="D2227" s="37" t="s">
        <v>5054</v>
      </c>
      <c r="E2227" s="37" t="s">
        <v>1145</v>
      </c>
      <c r="F2227" s="37" t="s">
        <v>1287</v>
      </c>
      <c r="G2227" s="38">
        <v>543540</v>
      </c>
      <c r="H2227" s="38">
        <v>0</v>
      </c>
      <c r="I2227" s="38">
        <v>46222515</v>
      </c>
      <c r="J2227" s="38">
        <v>0</v>
      </c>
      <c r="K2227" s="37" t="s">
        <v>5066</v>
      </c>
      <c r="L2227" s="37" t="s">
        <v>5067</v>
      </c>
      <c r="M2227" s="37" t="s">
        <v>5057</v>
      </c>
      <c r="N2227" s="37" t="s">
        <v>5058</v>
      </c>
      <c r="O2227" s="37"/>
      <c r="P2227" s="37"/>
      <c r="S2227" s="22" t="s">
        <v>5480</v>
      </c>
      <c r="T2227" s="8">
        <f t="shared" si="56"/>
        <v>1</v>
      </c>
      <c r="U2227" t="str">
        <f t="shared" si="57"/>
        <v>642</v>
      </c>
      <c r="W2227" t="s">
        <v>573</v>
      </c>
    </row>
    <row r="2228" spans="1:23" hidden="1" x14ac:dyDescent="0.25">
      <c r="A2228" s="40">
        <v>45309</v>
      </c>
      <c r="B2228" s="40">
        <v>45309</v>
      </c>
      <c r="C2228" s="37" t="s">
        <v>5068</v>
      </c>
      <c r="D2228" s="37" t="s">
        <v>5054</v>
      </c>
      <c r="E2228" s="37" t="s">
        <v>1145</v>
      </c>
      <c r="F2228" s="37" t="s">
        <v>1287</v>
      </c>
      <c r="G2228" s="38">
        <v>1202083</v>
      </c>
      <c r="H2228" s="38">
        <v>0</v>
      </c>
      <c r="I2228" s="38">
        <v>47424598</v>
      </c>
      <c r="J2228" s="38">
        <v>0</v>
      </c>
      <c r="K2228" s="37" t="s">
        <v>5069</v>
      </c>
      <c r="L2228" s="37" t="s">
        <v>5070</v>
      </c>
      <c r="M2228" s="37" t="s">
        <v>5057</v>
      </c>
      <c r="N2228" s="37" t="s">
        <v>5058</v>
      </c>
      <c r="O2228" s="37"/>
      <c r="P2228" s="37"/>
      <c r="S2228" s="22" t="s">
        <v>5480</v>
      </c>
      <c r="T2228" s="8">
        <f t="shared" si="56"/>
        <v>1</v>
      </c>
      <c r="U2228" t="str">
        <f t="shared" si="57"/>
        <v>642</v>
      </c>
      <c r="W2228" t="s">
        <v>573</v>
      </c>
    </row>
    <row r="2229" spans="1:23" hidden="1" x14ac:dyDescent="0.25">
      <c r="A2229" s="40">
        <v>45309</v>
      </c>
      <c r="B2229" s="40">
        <v>45309</v>
      </c>
      <c r="C2229" s="37" t="s">
        <v>5071</v>
      </c>
      <c r="D2229" s="37" t="s">
        <v>5054</v>
      </c>
      <c r="E2229" s="37" t="s">
        <v>1145</v>
      </c>
      <c r="F2229" s="37" t="s">
        <v>1287</v>
      </c>
      <c r="G2229" s="38">
        <v>100000</v>
      </c>
      <c r="H2229" s="38">
        <v>0</v>
      </c>
      <c r="I2229" s="38">
        <v>47524598</v>
      </c>
      <c r="J2229" s="38">
        <v>0</v>
      </c>
      <c r="K2229" s="37" t="s">
        <v>5072</v>
      </c>
      <c r="L2229" s="37" t="s">
        <v>5073</v>
      </c>
      <c r="M2229" s="37" t="s">
        <v>5057</v>
      </c>
      <c r="N2229" s="37" t="s">
        <v>5058</v>
      </c>
      <c r="O2229" s="37"/>
      <c r="P2229" s="37"/>
      <c r="S2229" s="22" t="s">
        <v>5480</v>
      </c>
      <c r="T2229" s="8">
        <f t="shared" si="56"/>
        <v>1</v>
      </c>
      <c r="U2229" t="str">
        <f t="shared" si="57"/>
        <v>642</v>
      </c>
      <c r="W2229" t="s">
        <v>573</v>
      </c>
    </row>
    <row r="2230" spans="1:23" hidden="1" x14ac:dyDescent="0.25">
      <c r="A2230" s="40">
        <v>45311</v>
      </c>
      <c r="B2230" s="40">
        <v>45311</v>
      </c>
      <c r="C2230" s="37" t="s">
        <v>5074</v>
      </c>
      <c r="D2230" s="37" t="s">
        <v>5075</v>
      </c>
      <c r="E2230" s="37" t="s">
        <v>1145</v>
      </c>
      <c r="F2230" s="37" t="s">
        <v>1287</v>
      </c>
      <c r="G2230" s="38">
        <v>1188000</v>
      </c>
      <c r="H2230" s="38">
        <v>0</v>
      </c>
      <c r="I2230" s="38">
        <v>48712598</v>
      </c>
      <c r="J2230" s="38">
        <v>0</v>
      </c>
      <c r="K2230" s="37" t="s">
        <v>5076</v>
      </c>
      <c r="L2230" s="37" t="s">
        <v>705</v>
      </c>
      <c r="M2230" s="37" t="s">
        <v>1343</v>
      </c>
      <c r="N2230" s="37" t="s">
        <v>5077</v>
      </c>
      <c r="O2230" s="37" t="s">
        <v>5078</v>
      </c>
      <c r="P2230" s="37" t="s">
        <v>5079</v>
      </c>
      <c r="S2230" s="22" t="s">
        <v>3121</v>
      </c>
      <c r="T2230" s="8">
        <f t="shared" si="56"/>
        <v>1</v>
      </c>
      <c r="U2230" t="str">
        <f t="shared" si="57"/>
        <v>642</v>
      </c>
      <c r="W2230" t="s">
        <v>573</v>
      </c>
    </row>
    <row r="2231" spans="1:23" hidden="1" x14ac:dyDescent="0.25">
      <c r="A2231" s="40">
        <v>45311</v>
      </c>
      <c r="B2231" s="40">
        <v>45311</v>
      </c>
      <c r="C2231" s="37" t="s">
        <v>5074</v>
      </c>
      <c r="D2231" s="37" t="s">
        <v>5080</v>
      </c>
      <c r="E2231" s="37" t="s">
        <v>1145</v>
      </c>
      <c r="F2231" s="37" t="s">
        <v>1287</v>
      </c>
      <c r="G2231" s="38">
        <v>535800</v>
      </c>
      <c r="H2231" s="38">
        <v>0</v>
      </c>
      <c r="I2231" s="38">
        <v>49248398</v>
      </c>
      <c r="J2231" s="38">
        <v>0</v>
      </c>
      <c r="K2231" s="37" t="s">
        <v>5076</v>
      </c>
      <c r="L2231" s="37" t="s">
        <v>705</v>
      </c>
      <c r="M2231" s="37" t="s">
        <v>1343</v>
      </c>
      <c r="N2231" s="37" t="s">
        <v>5077</v>
      </c>
      <c r="O2231" s="37" t="s">
        <v>5078</v>
      </c>
      <c r="P2231" s="37" t="s">
        <v>5079</v>
      </c>
      <c r="S2231" s="22" t="s">
        <v>3121</v>
      </c>
      <c r="T2231" s="8">
        <f t="shared" si="56"/>
        <v>1</v>
      </c>
      <c r="U2231" t="str">
        <f t="shared" si="57"/>
        <v>642</v>
      </c>
      <c r="W2231" t="s">
        <v>573</v>
      </c>
    </row>
    <row r="2232" spans="1:23" hidden="1" x14ac:dyDescent="0.25">
      <c r="A2232" s="40">
        <v>45311</v>
      </c>
      <c r="B2232" s="40">
        <v>45311</v>
      </c>
      <c r="C2232" s="37" t="s">
        <v>5081</v>
      </c>
      <c r="D2232" s="37" t="s">
        <v>5082</v>
      </c>
      <c r="E2232" s="37" t="s">
        <v>1145</v>
      </c>
      <c r="F2232" s="37" t="s">
        <v>1287</v>
      </c>
      <c r="G2232" s="38">
        <v>9774068</v>
      </c>
      <c r="H2232" s="38">
        <v>0</v>
      </c>
      <c r="I2232" s="38">
        <v>59022466</v>
      </c>
      <c r="J2232" s="38">
        <v>0</v>
      </c>
      <c r="K2232" s="37" t="s">
        <v>5010</v>
      </c>
      <c r="L2232" s="37" t="s">
        <v>72</v>
      </c>
      <c r="M2232" s="37" t="s">
        <v>592</v>
      </c>
      <c r="N2232" s="37" t="s">
        <v>5011</v>
      </c>
      <c r="O2232" s="37"/>
      <c r="P2232" s="37"/>
      <c r="S2232" s="22" t="s">
        <v>3121</v>
      </c>
      <c r="T2232" s="8">
        <f t="shared" si="56"/>
        <v>1</v>
      </c>
      <c r="U2232" t="str">
        <f t="shared" si="57"/>
        <v>642</v>
      </c>
      <c r="W2232" t="s">
        <v>573</v>
      </c>
    </row>
    <row r="2233" spans="1:23" hidden="1" x14ac:dyDescent="0.25">
      <c r="A2233" s="40">
        <v>45311</v>
      </c>
      <c r="B2233" s="40">
        <v>45311</v>
      </c>
      <c r="C2233" s="37" t="s">
        <v>5083</v>
      </c>
      <c r="D2233" s="37" t="s">
        <v>5084</v>
      </c>
      <c r="E2233" s="37" t="s">
        <v>1145</v>
      </c>
      <c r="F2233" s="37" t="s">
        <v>1287</v>
      </c>
      <c r="G2233" s="38">
        <v>20893562</v>
      </c>
      <c r="H2233" s="38">
        <v>0</v>
      </c>
      <c r="I2233" s="38">
        <v>79916028</v>
      </c>
      <c r="J2233" s="38">
        <v>0</v>
      </c>
      <c r="K2233" s="37" t="s">
        <v>5021</v>
      </c>
      <c r="L2233" s="37" t="s">
        <v>5022</v>
      </c>
      <c r="M2233" s="37" t="s">
        <v>592</v>
      </c>
      <c r="N2233" s="37" t="s">
        <v>5011</v>
      </c>
      <c r="O2233" s="37"/>
      <c r="P2233" s="37"/>
      <c r="S2233" s="22" t="s">
        <v>3121</v>
      </c>
      <c r="T2233" s="8">
        <f t="shared" si="56"/>
        <v>1</v>
      </c>
      <c r="U2233" t="str">
        <f t="shared" si="57"/>
        <v>642</v>
      </c>
      <c r="W2233" t="s">
        <v>573</v>
      </c>
    </row>
    <row r="2234" spans="1:23" hidden="1" x14ac:dyDescent="0.25">
      <c r="A2234" s="40">
        <v>45315</v>
      </c>
      <c r="B2234" s="40">
        <v>45315</v>
      </c>
      <c r="C2234" s="37" t="s">
        <v>5085</v>
      </c>
      <c r="D2234" s="37" t="s">
        <v>5086</v>
      </c>
      <c r="E2234" s="37" t="s">
        <v>1145</v>
      </c>
      <c r="F2234" s="37" t="s">
        <v>748</v>
      </c>
      <c r="G2234" s="38">
        <v>878000</v>
      </c>
      <c r="H2234" s="38">
        <v>0</v>
      </c>
      <c r="I2234" s="38">
        <v>80794028</v>
      </c>
      <c r="J2234" s="38">
        <v>0</v>
      </c>
      <c r="K2234" s="37" t="s">
        <v>1437</v>
      </c>
      <c r="L2234" s="37" t="s">
        <v>5087</v>
      </c>
      <c r="M2234" s="37" t="s">
        <v>2495</v>
      </c>
      <c r="N2234" s="37" t="s">
        <v>5088</v>
      </c>
      <c r="O2234" s="37"/>
      <c r="P2234" s="37"/>
      <c r="S2234" s="22" t="s">
        <v>3141</v>
      </c>
      <c r="T2234" s="8">
        <f t="shared" si="56"/>
        <v>1</v>
      </c>
      <c r="U2234" t="str">
        <f t="shared" si="57"/>
        <v>642</v>
      </c>
      <c r="W2234" t="s">
        <v>573</v>
      </c>
    </row>
    <row r="2235" spans="1:23" hidden="1" x14ac:dyDescent="0.25">
      <c r="A2235" s="40">
        <v>45315</v>
      </c>
      <c r="B2235" s="40">
        <v>45315</v>
      </c>
      <c r="C2235" s="37" t="s">
        <v>5089</v>
      </c>
      <c r="D2235" s="37" t="s">
        <v>5090</v>
      </c>
      <c r="E2235" s="37" t="s">
        <v>1145</v>
      </c>
      <c r="F2235" s="37" t="s">
        <v>635</v>
      </c>
      <c r="G2235" s="38">
        <v>640000</v>
      </c>
      <c r="H2235" s="38">
        <v>0</v>
      </c>
      <c r="I2235" s="38">
        <v>81434028</v>
      </c>
      <c r="J2235" s="38">
        <v>0</v>
      </c>
      <c r="K2235" s="37"/>
      <c r="L2235" s="37"/>
      <c r="M2235" s="37" t="s">
        <v>5091</v>
      </c>
      <c r="N2235" s="37" t="s">
        <v>5092</v>
      </c>
      <c r="O2235" s="37"/>
      <c r="P2235" s="37"/>
      <c r="S2235" s="22" t="s">
        <v>3119</v>
      </c>
      <c r="T2235" s="8">
        <f t="shared" si="56"/>
        <v>1</v>
      </c>
      <c r="U2235" t="str">
        <f t="shared" si="57"/>
        <v>642</v>
      </c>
      <c r="W2235" t="s">
        <v>573</v>
      </c>
    </row>
    <row r="2236" spans="1:23" hidden="1" x14ac:dyDescent="0.25">
      <c r="A2236" s="40">
        <v>45322</v>
      </c>
      <c r="B2236" s="40">
        <v>45322</v>
      </c>
      <c r="C2236" s="37" t="s">
        <v>5093</v>
      </c>
      <c r="D2236" s="37" t="s">
        <v>5094</v>
      </c>
      <c r="E2236" s="37" t="s">
        <v>1145</v>
      </c>
      <c r="F2236" s="37" t="s">
        <v>549</v>
      </c>
      <c r="G2236" s="38">
        <v>20000000</v>
      </c>
      <c r="H2236" s="38">
        <v>0</v>
      </c>
      <c r="I2236" s="38">
        <v>101434028</v>
      </c>
      <c r="J2236" s="38">
        <v>0</v>
      </c>
      <c r="K2236" s="37" t="s">
        <v>5095</v>
      </c>
      <c r="L2236" s="37" t="s">
        <v>5096</v>
      </c>
      <c r="M2236" s="37" t="s">
        <v>592</v>
      </c>
      <c r="N2236" s="37" t="s">
        <v>5011</v>
      </c>
      <c r="O2236" s="37"/>
      <c r="P2236" s="37"/>
      <c r="S2236" s="22" t="s">
        <v>3121</v>
      </c>
      <c r="T2236" s="8">
        <f t="shared" si="56"/>
        <v>1</v>
      </c>
      <c r="U2236" t="str">
        <f t="shared" si="57"/>
        <v>642</v>
      </c>
      <c r="W2236" t="s">
        <v>573</v>
      </c>
    </row>
    <row r="2237" spans="1:23" hidden="1" x14ac:dyDescent="0.25">
      <c r="A2237" s="40">
        <v>45322</v>
      </c>
      <c r="B2237" s="40">
        <v>45322</v>
      </c>
      <c r="C2237" s="37" t="s">
        <v>5097</v>
      </c>
      <c r="D2237" s="37" t="s">
        <v>4965</v>
      </c>
      <c r="E2237" s="37" t="s">
        <v>1145</v>
      </c>
      <c r="F2237" s="37" t="s">
        <v>4225</v>
      </c>
      <c r="G2237" s="38">
        <v>0</v>
      </c>
      <c r="H2237" s="38"/>
      <c r="I2237" s="38">
        <v>90605554</v>
      </c>
      <c r="J2237" s="38">
        <v>0</v>
      </c>
      <c r="K2237" s="37"/>
      <c r="L2237" s="37"/>
      <c r="M2237" s="37"/>
      <c r="N2237" s="37"/>
      <c r="O2237" s="37"/>
      <c r="P2237" s="37"/>
      <c r="T2237" s="8">
        <f t="shared" si="56"/>
        <v>1</v>
      </c>
      <c r="U2237" t="str">
        <f t="shared" si="57"/>
        <v>642</v>
      </c>
      <c r="W2237" t="s">
        <v>573</v>
      </c>
    </row>
    <row r="2238" spans="1:23" hidden="1" x14ac:dyDescent="0.25">
      <c r="A2238" s="40">
        <v>45322</v>
      </c>
      <c r="B2238" s="40">
        <v>45322</v>
      </c>
      <c r="C2238" s="37" t="s">
        <v>5097</v>
      </c>
      <c r="D2238" s="37" t="s">
        <v>4965</v>
      </c>
      <c r="E2238" s="37" t="s">
        <v>1145</v>
      </c>
      <c r="F2238" s="37" t="s">
        <v>4225</v>
      </c>
      <c r="G2238" s="38">
        <v>0</v>
      </c>
      <c r="H2238" s="38"/>
      <c r="I2238" s="38">
        <v>90069754</v>
      </c>
      <c r="J2238" s="38">
        <v>0</v>
      </c>
      <c r="K2238" s="37"/>
      <c r="L2238" s="37"/>
      <c r="M2238" s="37"/>
      <c r="N2238" s="37"/>
      <c r="O2238" s="37"/>
      <c r="P2238" s="37"/>
      <c r="T2238" s="8">
        <f t="shared" si="56"/>
        <v>1</v>
      </c>
      <c r="U2238" t="str">
        <f t="shared" si="57"/>
        <v>642</v>
      </c>
      <c r="W2238" t="s">
        <v>573</v>
      </c>
    </row>
    <row r="2239" spans="1:23" hidden="1" x14ac:dyDescent="0.25">
      <c r="A2239" s="40">
        <v>45322</v>
      </c>
      <c r="B2239" s="40">
        <v>45322</v>
      </c>
      <c r="C2239" s="37" t="s">
        <v>5097</v>
      </c>
      <c r="D2239" s="37" t="s">
        <v>4965</v>
      </c>
      <c r="E2239" s="37" t="s">
        <v>1145</v>
      </c>
      <c r="F2239" s="37" t="s">
        <v>4225</v>
      </c>
      <c r="G2239" s="38">
        <v>0</v>
      </c>
      <c r="H2239" s="38"/>
      <c r="I2239" s="38">
        <v>3618000</v>
      </c>
      <c r="J2239" s="38">
        <v>0</v>
      </c>
      <c r="K2239" s="37"/>
      <c r="L2239" s="37"/>
      <c r="M2239" s="37"/>
      <c r="N2239" s="37"/>
      <c r="O2239" s="37"/>
      <c r="P2239" s="37"/>
      <c r="T2239" s="8">
        <f t="shared" si="56"/>
        <v>1</v>
      </c>
      <c r="U2239" t="str">
        <f t="shared" si="57"/>
        <v>642</v>
      </c>
      <c r="W2239" t="s">
        <v>573</v>
      </c>
    </row>
    <row r="2240" spans="1:23" hidden="1" x14ac:dyDescent="0.25">
      <c r="A2240" s="40">
        <v>45322</v>
      </c>
      <c r="B2240" s="40">
        <v>45322</v>
      </c>
      <c r="C2240" s="37" t="s">
        <v>5097</v>
      </c>
      <c r="D2240" s="37" t="s">
        <v>4965</v>
      </c>
      <c r="E2240" s="37" t="s">
        <v>1145</v>
      </c>
      <c r="F2240" s="37" t="s">
        <v>4225</v>
      </c>
      <c r="G2240" s="38">
        <v>0</v>
      </c>
      <c r="H2240" s="38"/>
      <c r="I2240" s="38">
        <v>3582286</v>
      </c>
      <c r="J2240" s="38">
        <v>0</v>
      </c>
      <c r="K2240" s="37"/>
      <c r="L2240" s="37"/>
      <c r="M2240" s="37"/>
      <c r="N2240" s="37"/>
      <c r="O2240" s="37"/>
      <c r="P2240" s="37"/>
      <c r="T2240" s="8">
        <f t="shared" si="56"/>
        <v>1</v>
      </c>
      <c r="U2240" t="str">
        <f t="shared" si="57"/>
        <v>642</v>
      </c>
      <c r="W2240" t="s">
        <v>573</v>
      </c>
    </row>
    <row r="2241" spans="1:23" hidden="1" x14ac:dyDescent="0.25">
      <c r="A2241" s="40">
        <v>45322</v>
      </c>
      <c r="B2241" s="40">
        <v>45322</v>
      </c>
      <c r="C2241" s="37" t="s">
        <v>5097</v>
      </c>
      <c r="D2241" s="37" t="s">
        <v>4965</v>
      </c>
      <c r="E2241" s="37" t="s">
        <v>1145</v>
      </c>
      <c r="F2241" s="37" t="s">
        <v>4225</v>
      </c>
      <c r="G2241" s="38">
        <v>0</v>
      </c>
      <c r="H2241" s="38"/>
      <c r="I2241" s="38">
        <v>1582286</v>
      </c>
      <c r="J2241" s="38">
        <v>0</v>
      </c>
      <c r="K2241" s="37"/>
      <c r="L2241" s="37"/>
      <c r="M2241" s="37"/>
      <c r="N2241" s="37"/>
      <c r="O2241" s="37"/>
      <c r="P2241" s="37"/>
      <c r="T2241" s="8">
        <f t="shared" si="56"/>
        <v>1</v>
      </c>
      <c r="U2241" t="str">
        <f t="shared" si="57"/>
        <v>642</v>
      </c>
      <c r="W2241" t="s">
        <v>573</v>
      </c>
    </row>
    <row r="2242" spans="1:23" hidden="1" x14ac:dyDescent="0.25">
      <c r="A2242" s="40">
        <v>45322</v>
      </c>
      <c r="B2242" s="40">
        <v>45322</v>
      </c>
      <c r="C2242" s="37" t="s">
        <v>5097</v>
      </c>
      <c r="D2242" s="37" t="s">
        <v>4965</v>
      </c>
      <c r="E2242" s="37" t="s">
        <v>1145</v>
      </c>
      <c r="F2242" s="37" t="s">
        <v>4225</v>
      </c>
      <c r="G2242" s="38">
        <v>0</v>
      </c>
      <c r="H2242" s="38"/>
      <c r="I2242" s="38">
        <v>942286</v>
      </c>
      <c r="J2242" s="38">
        <v>0</v>
      </c>
      <c r="K2242" s="37"/>
      <c r="L2242" s="37"/>
      <c r="M2242" s="37"/>
      <c r="N2242" s="37"/>
      <c r="O2242" s="37"/>
      <c r="P2242" s="37"/>
      <c r="T2242" s="8">
        <f t="shared" si="56"/>
        <v>1</v>
      </c>
      <c r="U2242" t="str">
        <f t="shared" si="57"/>
        <v>642</v>
      </c>
      <c r="W2242" t="s">
        <v>573</v>
      </c>
    </row>
    <row r="2243" spans="1:23" hidden="1" x14ac:dyDescent="0.25">
      <c r="A2243" s="40">
        <v>45322</v>
      </c>
      <c r="B2243" s="40">
        <v>45322</v>
      </c>
      <c r="C2243" s="37" t="s">
        <v>5097</v>
      </c>
      <c r="D2243" s="37" t="s">
        <v>4965</v>
      </c>
      <c r="E2243" s="37" t="s">
        <v>1145</v>
      </c>
      <c r="F2243" s="37" t="s">
        <v>4225</v>
      </c>
      <c r="G2243" s="38">
        <v>0</v>
      </c>
      <c r="H2243" s="38"/>
      <c r="I2243" s="38">
        <v>0</v>
      </c>
      <c r="J2243" s="38">
        <v>35714</v>
      </c>
      <c r="K2243" s="37"/>
      <c r="L2243" s="37"/>
      <c r="M2243" s="37"/>
      <c r="N2243" s="37"/>
      <c r="O2243" s="37"/>
      <c r="P2243" s="37"/>
      <c r="T2243" s="8">
        <f t="shared" si="56"/>
        <v>1</v>
      </c>
      <c r="U2243" t="str">
        <f t="shared" si="57"/>
        <v>642</v>
      </c>
      <c r="W2243" t="s">
        <v>573</v>
      </c>
    </row>
    <row r="2244" spans="1:23" hidden="1" x14ac:dyDescent="0.25">
      <c r="A2244" s="40">
        <v>45322</v>
      </c>
      <c r="B2244" s="40">
        <v>45322</v>
      </c>
      <c r="C2244" s="37" t="s">
        <v>5098</v>
      </c>
      <c r="D2244" s="37" t="s">
        <v>624</v>
      </c>
      <c r="E2244" s="37" t="s">
        <v>1145</v>
      </c>
      <c r="F2244" s="37" t="s">
        <v>625</v>
      </c>
      <c r="G2244" s="38">
        <v>35714</v>
      </c>
      <c r="H2244" s="38">
        <v>0</v>
      </c>
      <c r="I2244" s="38">
        <v>0</v>
      </c>
      <c r="J2244" s="38">
        <v>0</v>
      </c>
      <c r="K2244" s="37"/>
      <c r="L2244" s="37"/>
      <c r="M2244" s="37" t="s">
        <v>5099</v>
      </c>
      <c r="N2244" s="37" t="s">
        <v>5100</v>
      </c>
      <c r="O2244" s="37"/>
      <c r="P2244" s="37"/>
      <c r="S2244" s="22" t="s">
        <v>3126</v>
      </c>
      <c r="T2244" s="8">
        <f t="shared" si="56"/>
        <v>1</v>
      </c>
      <c r="U2244" t="str">
        <f t="shared" si="57"/>
        <v>642</v>
      </c>
      <c r="W2244" t="s">
        <v>573</v>
      </c>
    </row>
    <row r="2245" spans="1:23" hidden="1" x14ac:dyDescent="0.25">
      <c r="A2245" s="40">
        <v>45328</v>
      </c>
      <c r="B2245" s="40">
        <v>45328</v>
      </c>
      <c r="C2245" s="37" t="s">
        <v>5101</v>
      </c>
      <c r="D2245" s="37" t="s">
        <v>5102</v>
      </c>
      <c r="E2245" s="37" t="s">
        <v>1145</v>
      </c>
      <c r="F2245" s="37" t="s">
        <v>1287</v>
      </c>
      <c r="G2245" s="38">
        <v>1261045</v>
      </c>
      <c r="H2245" s="38">
        <v>0</v>
      </c>
      <c r="I2245" s="38">
        <v>1261045</v>
      </c>
      <c r="J2245" s="38">
        <v>0</v>
      </c>
      <c r="K2245" s="37" t="s">
        <v>5066</v>
      </c>
      <c r="L2245" s="37" t="s">
        <v>5067</v>
      </c>
      <c r="M2245" s="37" t="s">
        <v>5057</v>
      </c>
      <c r="N2245" s="37" t="s">
        <v>5058</v>
      </c>
      <c r="O2245" s="37"/>
      <c r="P2245" s="37"/>
      <c r="S2245" s="22" t="s">
        <v>5480</v>
      </c>
      <c r="T2245" s="8">
        <f t="shared" si="56"/>
        <v>2</v>
      </c>
      <c r="U2245" t="str">
        <f t="shared" si="57"/>
        <v>642</v>
      </c>
      <c r="W2245" t="s">
        <v>573</v>
      </c>
    </row>
    <row r="2246" spans="1:23" hidden="1" x14ac:dyDescent="0.25">
      <c r="A2246" s="40">
        <v>45328</v>
      </c>
      <c r="B2246" s="40">
        <v>45328</v>
      </c>
      <c r="C2246" s="37" t="s">
        <v>5103</v>
      </c>
      <c r="D2246" s="37" t="s">
        <v>5102</v>
      </c>
      <c r="E2246" s="37" t="s">
        <v>1145</v>
      </c>
      <c r="F2246" s="37" t="s">
        <v>1287</v>
      </c>
      <c r="G2246" s="38">
        <v>958125</v>
      </c>
      <c r="H2246" s="38">
        <v>0</v>
      </c>
      <c r="I2246" s="38">
        <v>2219170</v>
      </c>
      <c r="J2246" s="38">
        <v>0</v>
      </c>
      <c r="K2246" s="37" t="s">
        <v>5072</v>
      </c>
      <c r="L2246" s="37" t="s">
        <v>5073</v>
      </c>
      <c r="M2246" s="37" t="s">
        <v>5057</v>
      </c>
      <c r="N2246" s="37" t="s">
        <v>5058</v>
      </c>
      <c r="O2246" s="37"/>
      <c r="P2246" s="37"/>
      <c r="S2246" s="22" t="s">
        <v>5480</v>
      </c>
      <c r="T2246" s="8">
        <f t="shared" si="56"/>
        <v>2</v>
      </c>
      <c r="U2246" t="str">
        <f t="shared" si="57"/>
        <v>642</v>
      </c>
      <c r="W2246" t="s">
        <v>573</v>
      </c>
    </row>
    <row r="2247" spans="1:23" hidden="1" x14ac:dyDescent="0.25">
      <c r="A2247" s="40">
        <v>45328</v>
      </c>
      <c r="B2247" s="40">
        <v>45328</v>
      </c>
      <c r="C2247" s="37" t="s">
        <v>5104</v>
      </c>
      <c r="D2247" s="37" t="s">
        <v>5102</v>
      </c>
      <c r="E2247" s="37" t="s">
        <v>1145</v>
      </c>
      <c r="F2247" s="37" t="s">
        <v>1287</v>
      </c>
      <c r="G2247" s="38">
        <v>1039374</v>
      </c>
      <c r="H2247" s="38">
        <v>0</v>
      </c>
      <c r="I2247" s="38">
        <v>3258544</v>
      </c>
      <c r="J2247" s="38">
        <v>0</v>
      </c>
      <c r="K2247" s="37" t="s">
        <v>5055</v>
      </c>
      <c r="L2247" s="37" t="s">
        <v>5056</v>
      </c>
      <c r="M2247" s="37" t="s">
        <v>5057</v>
      </c>
      <c r="N2247" s="37" t="s">
        <v>5058</v>
      </c>
      <c r="O2247" s="37"/>
      <c r="P2247" s="37"/>
      <c r="S2247" s="22" t="s">
        <v>5480</v>
      </c>
      <c r="T2247" s="8">
        <f t="shared" si="56"/>
        <v>2</v>
      </c>
      <c r="U2247" t="str">
        <f t="shared" si="57"/>
        <v>642</v>
      </c>
      <c r="W2247" t="s">
        <v>573</v>
      </c>
    </row>
    <row r="2248" spans="1:23" hidden="1" x14ac:dyDescent="0.25">
      <c r="A2248" s="40">
        <v>45328</v>
      </c>
      <c r="B2248" s="40">
        <v>45328</v>
      </c>
      <c r="C2248" s="37" t="s">
        <v>5105</v>
      </c>
      <c r="D2248" s="37" t="s">
        <v>5102</v>
      </c>
      <c r="E2248" s="37" t="s">
        <v>1145</v>
      </c>
      <c r="F2248" s="37" t="s">
        <v>1287</v>
      </c>
      <c r="G2248" s="38">
        <v>325834</v>
      </c>
      <c r="H2248" s="38">
        <v>0</v>
      </c>
      <c r="I2248" s="38">
        <v>3584378</v>
      </c>
      <c r="J2248" s="38">
        <v>0</v>
      </c>
      <c r="K2248" s="37" t="s">
        <v>5063</v>
      </c>
      <c r="L2248" s="37" t="s">
        <v>5064</v>
      </c>
      <c r="M2248" s="37" t="s">
        <v>5057</v>
      </c>
      <c r="N2248" s="37" t="s">
        <v>5058</v>
      </c>
      <c r="O2248" s="37"/>
      <c r="P2248" s="37"/>
      <c r="S2248" s="22" t="s">
        <v>5480</v>
      </c>
      <c r="T2248" s="8">
        <f t="shared" si="56"/>
        <v>2</v>
      </c>
      <c r="U2248" t="str">
        <f t="shared" si="57"/>
        <v>642</v>
      </c>
      <c r="W2248" t="s">
        <v>573</v>
      </c>
    </row>
    <row r="2249" spans="1:23" hidden="1" x14ac:dyDescent="0.25">
      <c r="A2249" s="40">
        <v>45328</v>
      </c>
      <c r="B2249" s="40">
        <v>45328</v>
      </c>
      <c r="C2249" s="37" t="s">
        <v>5106</v>
      </c>
      <c r="D2249" s="37" t="s">
        <v>5102</v>
      </c>
      <c r="E2249" s="37" t="s">
        <v>1145</v>
      </c>
      <c r="F2249" s="37" t="s">
        <v>1287</v>
      </c>
      <c r="G2249" s="38">
        <v>1198126</v>
      </c>
      <c r="H2249" s="38">
        <v>0</v>
      </c>
      <c r="I2249" s="38">
        <v>4782504</v>
      </c>
      <c r="J2249" s="38">
        <v>0</v>
      </c>
      <c r="K2249" s="37" t="s">
        <v>5069</v>
      </c>
      <c r="L2249" s="37" t="s">
        <v>5070</v>
      </c>
      <c r="M2249" s="37" t="s">
        <v>5057</v>
      </c>
      <c r="N2249" s="37" t="s">
        <v>5058</v>
      </c>
      <c r="O2249" s="37"/>
      <c r="P2249" s="37"/>
      <c r="S2249" s="22" t="s">
        <v>5480</v>
      </c>
      <c r="T2249" s="8">
        <f t="shared" si="56"/>
        <v>2</v>
      </c>
      <c r="U2249" t="str">
        <f t="shared" si="57"/>
        <v>642</v>
      </c>
      <c r="W2249" t="s">
        <v>573</v>
      </c>
    </row>
    <row r="2250" spans="1:23" hidden="1" x14ac:dyDescent="0.25">
      <c r="A2250" s="40">
        <v>45328</v>
      </c>
      <c r="B2250" s="40">
        <v>45328</v>
      </c>
      <c r="C2250" s="37" t="s">
        <v>5107</v>
      </c>
      <c r="D2250" s="37" t="s">
        <v>5102</v>
      </c>
      <c r="E2250" s="37" t="s">
        <v>1145</v>
      </c>
      <c r="F2250" s="37" t="s">
        <v>1287</v>
      </c>
      <c r="G2250" s="38">
        <v>1065210</v>
      </c>
      <c r="H2250" s="38">
        <v>0</v>
      </c>
      <c r="I2250" s="38">
        <v>5847714</v>
      </c>
      <c r="J2250" s="38">
        <v>0</v>
      </c>
      <c r="K2250" s="37" t="s">
        <v>5108</v>
      </c>
      <c r="L2250" s="37" t="s">
        <v>5109</v>
      </c>
      <c r="M2250" s="37" t="s">
        <v>5057</v>
      </c>
      <c r="N2250" s="37" t="s">
        <v>5058</v>
      </c>
      <c r="O2250" s="37"/>
      <c r="P2250" s="37"/>
      <c r="S2250" s="22" t="s">
        <v>5480</v>
      </c>
      <c r="T2250" s="8">
        <f t="shared" si="56"/>
        <v>2</v>
      </c>
      <c r="U2250" t="str">
        <f t="shared" si="57"/>
        <v>642</v>
      </c>
      <c r="W2250" t="s">
        <v>573</v>
      </c>
    </row>
    <row r="2251" spans="1:23" hidden="1" x14ac:dyDescent="0.25">
      <c r="A2251" s="40">
        <v>45328</v>
      </c>
      <c r="B2251" s="40">
        <v>45328</v>
      </c>
      <c r="C2251" s="37" t="s">
        <v>5110</v>
      </c>
      <c r="D2251" s="37" t="s">
        <v>5111</v>
      </c>
      <c r="E2251" s="37" t="s">
        <v>1145</v>
      </c>
      <c r="F2251" s="37" t="s">
        <v>1287</v>
      </c>
      <c r="G2251" s="38">
        <v>10544345</v>
      </c>
      <c r="H2251" s="38">
        <v>0</v>
      </c>
      <c r="I2251" s="38">
        <v>16392059</v>
      </c>
      <c r="J2251" s="38">
        <v>0</v>
      </c>
      <c r="K2251" s="37" t="s">
        <v>5112</v>
      </c>
      <c r="L2251" s="37" t="s">
        <v>44</v>
      </c>
      <c r="M2251" s="37" t="s">
        <v>592</v>
      </c>
      <c r="N2251" s="37" t="s">
        <v>5011</v>
      </c>
      <c r="O2251" s="37"/>
      <c r="P2251" s="37"/>
      <c r="S2251" s="22" t="s">
        <v>3121</v>
      </c>
      <c r="T2251" s="8">
        <f t="shared" si="56"/>
        <v>2</v>
      </c>
      <c r="U2251" t="str">
        <f t="shared" si="57"/>
        <v>642</v>
      </c>
      <c r="W2251" t="s">
        <v>573</v>
      </c>
    </row>
    <row r="2252" spans="1:23" hidden="1" x14ac:dyDescent="0.25">
      <c r="A2252" s="40">
        <v>45328</v>
      </c>
      <c r="B2252" s="40">
        <v>45328</v>
      </c>
      <c r="C2252" s="37" t="s">
        <v>5110</v>
      </c>
      <c r="D2252" s="37" t="s">
        <v>5111</v>
      </c>
      <c r="E2252" s="37" t="s">
        <v>1145</v>
      </c>
      <c r="F2252" s="37" t="s">
        <v>538</v>
      </c>
      <c r="G2252" s="38">
        <v>1171594</v>
      </c>
      <c r="H2252" s="38">
        <v>0</v>
      </c>
      <c r="I2252" s="38">
        <v>17563653</v>
      </c>
      <c r="J2252" s="38">
        <v>0</v>
      </c>
      <c r="K2252" s="37" t="s">
        <v>5112</v>
      </c>
      <c r="L2252" s="37" t="s">
        <v>44</v>
      </c>
      <c r="M2252" s="37" t="s">
        <v>592</v>
      </c>
      <c r="N2252" s="37" t="s">
        <v>5011</v>
      </c>
      <c r="O2252" s="37"/>
      <c r="P2252" s="37"/>
      <c r="S2252" s="22" t="s">
        <v>3121</v>
      </c>
      <c r="T2252" s="8">
        <f t="shared" si="56"/>
        <v>2</v>
      </c>
      <c r="U2252" t="str">
        <f t="shared" si="57"/>
        <v>642</v>
      </c>
      <c r="W2252" t="s">
        <v>573</v>
      </c>
    </row>
    <row r="2253" spans="1:23" hidden="1" x14ac:dyDescent="0.25">
      <c r="A2253" s="40">
        <v>45342</v>
      </c>
      <c r="B2253" s="40">
        <v>45342</v>
      </c>
      <c r="C2253" s="37" t="s">
        <v>5113</v>
      </c>
      <c r="D2253" s="37" t="s">
        <v>5114</v>
      </c>
      <c r="E2253" s="37" t="s">
        <v>1145</v>
      </c>
      <c r="F2253" s="37" t="s">
        <v>1414</v>
      </c>
      <c r="G2253" s="38">
        <v>20000</v>
      </c>
      <c r="H2253" s="38">
        <v>0</v>
      </c>
      <c r="I2253" s="38">
        <v>17583653</v>
      </c>
      <c r="J2253" s="38">
        <v>0</v>
      </c>
      <c r="K2253" s="37" t="s">
        <v>5115</v>
      </c>
      <c r="L2253" s="37" t="s">
        <v>5116</v>
      </c>
      <c r="M2253" s="37" t="s">
        <v>5117</v>
      </c>
      <c r="N2253" s="37" t="s">
        <v>1864</v>
      </c>
      <c r="O2253" s="37"/>
      <c r="P2253" s="37"/>
      <c r="S2253" s="22" t="s">
        <v>3126</v>
      </c>
      <c r="T2253" s="8">
        <f t="shared" si="56"/>
        <v>2</v>
      </c>
      <c r="U2253" t="str">
        <f t="shared" si="57"/>
        <v>642</v>
      </c>
      <c r="W2253" t="s">
        <v>573</v>
      </c>
    </row>
    <row r="2254" spans="1:23" hidden="1" x14ac:dyDescent="0.25">
      <c r="A2254" s="40">
        <v>45343</v>
      </c>
      <c r="B2254" s="40">
        <v>45343</v>
      </c>
      <c r="C2254" s="37" t="s">
        <v>5118</v>
      </c>
      <c r="D2254" s="37" t="s">
        <v>5119</v>
      </c>
      <c r="E2254" s="37" t="s">
        <v>1145</v>
      </c>
      <c r="F2254" s="37" t="s">
        <v>1287</v>
      </c>
      <c r="G2254" s="38">
        <v>5000000</v>
      </c>
      <c r="H2254" s="38">
        <v>0</v>
      </c>
      <c r="I2254" s="38">
        <v>22583653</v>
      </c>
      <c r="J2254" s="38">
        <v>0</v>
      </c>
      <c r="K2254" s="37" t="s">
        <v>5120</v>
      </c>
      <c r="L2254" s="37" t="s">
        <v>5121</v>
      </c>
      <c r="M2254" s="37" t="s">
        <v>592</v>
      </c>
      <c r="N2254" s="37" t="s">
        <v>5011</v>
      </c>
      <c r="O2254" s="37"/>
      <c r="P2254" s="37"/>
      <c r="S2254" s="22" t="s">
        <v>3121</v>
      </c>
      <c r="T2254" s="8">
        <f t="shared" si="56"/>
        <v>2</v>
      </c>
      <c r="U2254" t="str">
        <f t="shared" si="57"/>
        <v>642</v>
      </c>
      <c r="W2254" t="s">
        <v>573</v>
      </c>
    </row>
    <row r="2255" spans="1:23" hidden="1" x14ac:dyDescent="0.25">
      <c r="A2255" s="40">
        <v>45343</v>
      </c>
      <c r="B2255" s="40">
        <v>45343</v>
      </c>
      <c r="C2255" s="37" t="s">
        <v>5118</v>
      </c>
      <c r="D2255" s="37" t="s">
        <v>5119</v>
      </c>
      <c r="E2255" s="37" t="s">
        <v>1145</v>
      </c>
      <c r="F2255" s="37" t="s">
        <v>538</v>
      </c>
      <c r="G2255" s="38">
        <v>555555</v>
      </c>
      <c r="H2255" s="38">
        <v>0</v>
      </c>
      <c r="I2255" s="38">
        <v>23139208</v>
      </c>
      <c r="J2255" s="38">
        <v>0</v>
      </c>
      <c r="K2255" s="37" t="s">
        <v>5120</v>
      </c>
      <c r="L2255" s="37" t="s">
        <v>5121</v>
      </c>
      <c r="M2255" s="37" t="s">
        <v>592</v>
      </c>
      <c r="N2255" s="37" t="s">
        <v>5011</v>
      </c>
      <c r="O2255" s="37"/>
      <c r="P2255" s="37"/>
      <c r="S2255" s="22" t="s">
        <v>3121</v>
      </c>
      <c r="T2255" s="8">
        <f t="shared" si="56"/>
        <v>2</v>
      </c>
      <c r="U2255" t="str">
        <f t="shared" si="57"/>
        <v>642</v>
      </c>
      <c r="W2255" t="s">
        <v>573</v>
      </c>
    </row>
    <row r="2256" spans="1:23" hidden="1" x14ac:dyDescent="0.25">
      <c r="A2256" s="40">
        <v>45344</v>
      </c>
      <c r="B2256" s="40">
        <v>45344</v>
      </c>
      <c r="C2256" s="37" t="s">
        <v>5122</v>
      </c>
      <c r="D2256" s="37" t="s">
        <v>5123</v>
      </c>
      <c r="E2256" s="37" t="s">
        <v>1145</v>
      </c>
      <c r="F2256" s="37" t="s">
        <v>691</v>
      </c>
      <c r="G2256" s="38">
        <v>2222222</v>
      </c>
      <c r="H2256" s="38">
        <v>0</v>
      </c>
      <c r="I2256" s="38">
        <v>25361430</v>
      </c>
      <c r="J2256" s="38">
        <v>0</v>
      </c>
      <c r="K2256" s="37" t="s">
        <v>5124</v>
      </c>
      <c r="L2256" s="37" t="s">
        <v>59</v>
      </c>
      <c r="M2256" s="37" t="s">
        <v>5031</v>
      </c>
      <c r="N2256" s="37" t="s">
        <v>3167</v>
      </c>
      <c r="O2256" s="37" t="s">
        <v>948</v>
      </c>
      <c r="P2256" s="37" t="s">
        <v>949</v>
      </c>
      <c r="S2256" s="22" t="s">
        <v>3125</v>
      </c>
      <c r="T2256" s="8">
        <f t="shared" si="56"/>
        <v>2</v>
      </c>
      <c r="U2256" t="str">
        <f t="shared" si="57"/>
        <v>642</v>
      </c>
      <c r="W2256" t="s">
        <v>573</v>
      </c>
    </row>
    <row r="2257" spans="1:23" hidden="1" x14ac:dyDescent="0.25">
      <c r="A2257" s="40">
        <v>45344</v>
      </c>
      <c r="B2257" s="40">
        <v>45344</v>
      </c>
      <c r="C2257" s="37" t="s">
        <v>5122</v>
      </c>
      <c r="D2257" s="37" t="s">
        <v>5123</v>
      </c>
      <c r="E2257" s="37" t="s">
        <v>1145</v>
      </c>
      <c r="F2257" s="37" t="s">
        <v>691</v>
      </c>
      <c r="G2257" s="38">
        <v>2222222</v>
      </c>
      <c r="H2257" s="38">
        <v>0</v>
      </c>
      <c r="I2257" s="38">
        <v>27583652</v>
      </c>
      <c r="J2257" s="38">
        <v>0</v>
      </c>
      <c r="K2257" s="37" t="s">
        <v>5124</v>
      </c>
      <c r="L2257" s="37" t="s">
        <v>59</v>
      </c>
      <c r="M2257" s="37" t="s">
        <v>5031</v>
      </c>
      <c r="N2257" s="37" t="s">
        <v>3167</v>
      </c>
      <c r="O2257" s="37" t="s">
        <v>948</v>
      </c>
      <c r="P2257" s="37" t="s">
        <v>949</v>
      </c>
      <c r="S2257" s="22" t="s">
        <v>3125</v>
      </c>
      <c r="T2257" s="8">
        <f t="shared" si="56"/>
        <v>2</v>
      </c>
      <c r="U2257" t="str">
        <f t="shared" si="57"/>
        <v>642</v>
      </c>
      <c r="W2257" t="s">
        <v>573</v>
      </c>
    </row>
    <row r="2258" spans="1:23" hidden="1" x14ac:dyDescent="0.25">
      <c r="A2258" s="40">
        <v>45344</v>
      </c>
      <c r="B2258" s="40">
        <v>45344</v>
      </c>
      <c r="C2258" s="37" t="s">
        <v>5125</v>
      </c>
      <c r="D2258" s="37" t="s">
        <v>5126</v>
      </c>
      <c r="E2258" s="37" t="s">
        <v>1145</v>
      </c>
      <c r="F2258" s="37" t="s">
        <v>1287</v>
      </c>
      <c r="G2258" s="38">
        <v>400000</v>
      </c>
      <c r="H2258" s="38">
        <v>0</v>
      </c>
      <c r="I2258" s="38">
        <v>27983652</v>
      </c>
      <c r="J2258" s="38">
        <v>0</v>
      </c>
      <c r="K2258" s="37" t="s">
        <v>5127</v>
      </c>
      <c r="L2258" s="37" t="s">
        <v>2196</v>
      </c>
      <c r="M2258" s="37" t="s">
        <v>5128</v>
      </c>
      <c r="N2258" s="37" t="s">
        <v>5129</v>
      </c>
      <c r="O2258" s="37"/>
      <c r="P2258" s="37"/>
      <c r="S2258" s="22" t="s">
        <v>3119</v>
      </c>
      <c r="T2258" s="8">
        <f t="shared" si="56"/>
        <v>2</v>
      </c>
      <c r="U2258" t="str">
        <f t="shared" si="57"/>
        <v>642</v>
      </c>
      <c r="W2258" t="s">
        <v>573</v>
      </c>
    </row>
    <row r="2259" spans="1:23" hidden="1" x14ac:dyDescent="0.25">
      <c r="A2259" s="40">
        <v>45347</v>
      </c>
      <c r="B2259" s="40">
        <v>45347</v>
      </c>
      <c r="C2259" s="37" t="s">
        <v>5130</v>
      </c>
      <c r="D2259" s="37" t="s">
        <v>1390</v>
      </c>
      <c r="E2259" s="37" t="s">
        <v>1145</v>
      </c>
      <c r="F2259" s="37" t="s">
        <v>521</v>
      </c>
      <c r="G2259" s="38">
        <v>50000</v>
      </c>
      <c r="H2259" s="38">
        <v>0</v>
      </c>
      <c r="I2259" s="38">
        <v>28033652</v>
      </c>
      <c r="J2259" s="38">
        <v>0</v>
      </c>
      <c r="K2259" s="37" t="s">
        <v>5044</v>
      </c>
      <c r="L2259" s="37" t="s">
        <v>5045</v>
      </c>
      <c r="M2259" s="37" t="s">
        <v>1186</v>
      </c>
      <c r="N2259" s="37" t="s">
        <v>5046</v>
      </c>
      <c r="O2259" s="37"/>
      <c r="P2259" s="37"/>
      <c r="S2259" s="22" t="s">
        <v>3126</v>
      </c>
      <c r="T2259" s="8">
        <f t="shared" si="56"/>
        <v>2</v>
      </c>
      <c r="U2259" t="str">
        <f t="shared" si="57"/>
        <v>642</v>
      </c>
      <c r="W2259" t="s">
        <v>573</v>
      </c>
    </row>
    <row r="2260" spans="1:23" hidden="1" x14ac:dyDescent="0.25">
      <c r="A2260" s="40">
        <v>45347</v>
      </c>
      <c r="B2260" s="40">
        <v>45347</v>
      </c>
      <c r="C2260" s="37" t="s">
        <v>5131</v>
      </c>
      <c r="D2260" s="37" t="s">
        <v>1390</v>
      </c>
      <c r="E2260" s="37" t="s">
        <v>1145</v>
      </c>
      <c r="F2260" s="37" t="s">
        <v>521</v>
      </c>
      <c r="G2260" s="38">
        <v>50000</v>
      </c>
      <c r="H2260" s="38">
        <v>0</v>
      </c>
      <c r="I2260" s="38">
        <v>28083652</v>
      </c>
      <c r="J2260" s="38">
        <v>0</v>
      </c>
      <c r="K2260" s="37" t="s">
        <v>5044</v>
      </c>
      <c r="L2260" s="37" t="s">
        <v>5045</v>
      </c>
      <c r="M2260" s="37" t="s">
        <v>1186</v>
      </c>
      <c r="N2260" s="37" t="s">
        <v>5046</v>
      </c>
      <c r="O2260" s="37"/>
      <c r="P2260" s="37"/>
      <c r="S2260" s="22" t="s">
        <v>3126</v>
      </c>
      <c r="T2260" s="8">
        <f t="shared" si="56"/>
        <v>2</v>
      </c>
      <c r="U2260" t="str">
        <f t="shared" si="57"/>
        <v>642</v>
      </c>
      <c r="W2260" t="s">
        <v>573</v>
      </c>
    </row>
    <row r="2261" spans="1:23" hidden="1" x14ac:dyDescent="0.25">
      <c r="A2261" s="40">
        <v>45348</v>
      </c>
      <c r="B2261" s="40">
        <v>45348</v>
      </c>
      <c r="C2261" s="37" t="s">
        <v>5132</v>
      </c>
      <c r="D2261" s="37" t="s">
        <v>5133</v>
      </c>
      <c r="E2261" s="37" t="s">
        <v>1145</v>
      </c>
      <c r="F2261" s="37" t="s">
        <v>549</v>
      </c>
      <c r="G2261" s="38">
        <v>20746296</v>
      </c>
      <c r="H2261" s="38">
        <v>0</v>
      </c>
      <c r="I2261" s="38">
        <v>48829948</v>
      </c>
      <c r="J2261" s="38">
        <v>0</v>
      </c>
      <c r="K2261" s="37" t="s">
        <v>5134</v>
      </c>
      <c r="L2261" s="37" t="s">
        <v>5135</v>
      </c>
      <c r="M2261" s="37" t="s">
        <v>5136</v>
      </c>
      <c r="N2261" s="37" t="s">
        <v>5137</v>
      </c>
      <c r="O2261" s="37"/>
      <c r="P2261" s="37"/>
      <c r="S2261" s="22" t="s">
        <v>3138</v>
      </c>
      <c r="T2261" s="8">
        <f t="shared" si="56"/>
        <v>2</v>
      </c>
      <c r="U2261" t="str">
        <f t="shared" si="57"/>
        <v>642</v>
      </c>
      <c r="W2261" t="s">
        <v>573</v>
      </c>
    </row>
    <row r="2262" spans="1:23" hidden="1" x14ac:dyDescent="0.25">
      <c r="A2262" s="40">
        <v>45348</v>
      </c>
      <c r="B2262" s="40">
        <v>45348</v>
      </c>
      <c r="C2262" s="37" t="s">
        <v>5138</v>
      </c>
      <c r="D2262" s="37" t="s">
        <v>5139</v>
      </c>
      <c r="E2262" s="37" t="s">
        <v>1145</v>
      </c>
      <c r="F2262" s="37" t="s">
        <v>1414</v>
      </c>
      <c r="G2262" s="38">
        <v>20000</v>
      </c>
      <c r="H2262" s="38">
        <v>0</v>
      </c>
      <c r="I2262" s="38">
        <v>48849948</v>
      </c>
      <c r="J2262" s="38">
        <v>0</v>
      </c>
      <c r="K2262" s="37" t="s">
        <v>5115</v>
      </c>
      <c r="L2262" s="37" t="s">
        <v>5116</v>
      </c>
      <c r="M2262" s="37" t="s">
        <v>1186</v>
      </c>
      <c r="N2262" s="37" t="s">
        <v>5046</v>
      </c>
      <c r="O2262" s="37"/>
      <c r="P2262" s="37"/>
      <c r="S2262" s="22" t="s">
        <v>3126</v>
      </c>
      <c r="T2262" s="8">
        <f t="shared" si="56"/>
        <v>2</v>
      </c>
      <c r="U2262" t="str">
        <f t="shared" si="57"/>
        <v>642</v>
      </c>
      <c r="W2262" t="s">
        <v>573</v>
      </c>
    </row>
    <row r="2263" spans="1:23" hidden="1" x14ac:dyDescent="0.25">
      <c r="A2263" s="40">
        <v>45348</v>
      </c>
      <c r="B2263" s="40">
        <v>45348</v>
      </c>
      <c r="C2263" s="37" t="s">
        <v>5140</v>
      </c>
      <c r="D2263" s="37" t="s">
        <v>5141</v>
      </c>
      <c r="E2263" s="37" t="s">
        <v>1145</v>
      </c>
      <c r="F2263" s="37" t="s">
        <v>1287</v>
      </c>
      <c r="G2263" s="38">
        <v>5000000</v>
      </c>
      <c r="H2263" s="38">
        <v>0</v>
      </c>
      <c r="I2263" s="38">
        <v>53849948</v>
      </c>
      <c r="J2263" s="38">
        <v>0</v>
      </c>
      <c r="K2263" s="37" t="s">
        <v>4435</v>
      </c>
      <c r="L2263" s="37" t="s">
        <v>5142</v>
      </c>
      <c r="M2263" s="37" t="s">
        <v>592</v>
      </c>
      <c r="N2263" s="37" t="s">
        <v>5011</v>
      </c>
      <c r="O2263" s="37"/>
      <c r="P2263" s="37"/>
      <c r="S2263" s="22" t="s">
        <v>3121</v>
      </c>
      <c r="T2263" s="8">
        <f t="shared" si="56"/>
        <v>2</v>
      </c>
      <c r="U2263" t="str">
        <f t="shared" si="57"/>
        <v>642</v>
      </c>
      <c r="W2263" t="s">
        <v>573</v>
      </c>
    </row>
    <row r="2264" spans="1:23" hidden="1" x14ac:dyDescent="0.25">
      <c r="A2264" s="40">
        <v>45348</v>
      </c>
      <c r="B2264" s="40">
        <v>45348</v>
      </c>
      <c r="C2264" s="37" t="s">
        <v>5140</v>
      </c>
      <c r="D2264" s="37" t="s">
        <v>5141</v>
      </c>
      <c r="E2264" s="37" t="s">
        <v>1145</v>
      </c>
      <c r="F2264" s="37" t="s">
        <v>538</v>
      </c>
      <c r="G2264" s="38">
        <v>555555</v>
      </c>
      <c r="H2264" s="38">
        <v>0</v>
      </c>
      <c r="I2264" s="38">
        <v>54405503</v>
      </c>
      <c r="J2264" s="38">
        <v>0</v>
      </c>
      <c r="K2264" s="37" t="s">
        <v>4435</v>
      </c>
      <c r="L2264" s="37" t="s">
        <v>5142</v>
      </c>
      <c r="M2264" s="37" t="s">
        <v>592</v>
      </c>
      <c r="N2264" s="37" t="s">
        <v>5011</v>
      </c>
      <c r="O2264" s="37"/>
      <c r="P2264" s="37"/>
      <c r="S2264" s="22" t="s">
        <v>3121</v>
      </c>
      <c r="T2264" s="8">
        <f t="shared" si="56"/>
        <v>2</v>
      </c>
      <c r="U2264" t="str">
        <f t="shared" si="57"/>
        <v>642</v>
      </c>
      <c r="W2264" t="s">
        <v>573</v>
      </c>
    </row>
    <row r="2265" spans="1:23" hidden="1" x14ac:dyDescent="0.25">
      <c r="A2265" s="40">
        <v>45350</v>
      </c>
      <c r="B2265" s="40">
        <v>45350</v>
      </c>
      <c r="C2265" s="37" t="s">
        <v>5143</v>
      </c>
      <c r="D2265" s="37" t="s">
        <v>5144</v>
      </c>
      <c r="E2265" s="37" t="s">
        <v>1145</v>
      </c>
      <c r="F2265" s="37" t="s">
        <v>1431</v>
      </c>
      <c r="G2265" s="38">
        <v>200000</v>
      </c>
      <c r="H2265" s="38">
        <v>0</v>
      </c>
      <c r="I2265" s="38">
        <v>54605503</v>
      </c>
      <c r="J2265" s="38">
        <v>0</v>
      </c>
      <c r="K2265" s="37" t="s">
        <v>682</v>
      </c>
      <c r="L2265" s="37" t="s">
        <v>683</v>
      </c>
      <c r="M2265" s="37" t="s">
        <v>5117</v>
      </c>
      <c r="N2265" s="37" t="s">
        <v>1864</v>
      </c>
      <c r="O2265" s="37"/>
      <c r="P2265" s="37"/>
      <c r="S2265" s="22" t="s">
        <v>3126</v>
      </c>
      <c r="T2265" s="8">
        <f t="shared" si="56"/>
        <v>2</v>
      </c>
      <c r="U2265" t="str">
        <f t="shared" si="57"/>
        <v>642</v>
      </c>
      <c r="W2265" t="s">
        <v>573</v>
      </c>
    </row>
    <row r="2266" spans="1:23" hidden="1" x14ac:dyDescent="0.25">
      <c r="A2266" s="40">
        <v>45351</v>
      </c>
      <c r="B2266" s="40">
        <v>45351</v>
      </c>
      <c r="C2266" s="37" t="s">
        <v>5145</v>
      </c>
      <c r="D2266" s="37" t="s">
        <v>4965</v>
      </c>
      <c r="E2266" s="37" t="s">
        <v>1145</v>
      </c>
      <c r="F2266" s="37" t="s">
        <v>4225</v>
      </c>
      <c r="G2266" s="38">
        <v>0</v>
      </c>
      <c r="H2266" s="38"/>
      <c r="I2266" s="38">
        <v>44313345</v>
      </c>
      <c r="J2266" s="38">
        <v>0</v>
      </c>
      <c r="K2266" s="37"/>
      <c r="L2266" s="37"/>
      <c r="M2266" s="37"/>
      <c r="N2266" s="37"/>
      <c r="O2266" s="37"/>
      <c r="P2266" s="37"/>
      <c r="T2266" s="8">
        <f t="shared" si="56"/>
        <v>2</v>
      </c>
      <c r="U2266" t="str">
        <f t="shared" si="57"/>
        <v>642</v>
      </c>
      <c r="W2266" t="s">
        <v>573</v>
      </c>
    </row>
    <row r="2267" spans="1:23" hidden="1" x14ac:dyDescent="0.25">
      <c r="A2267" s="40">
        <v>45351</v>
      </c>
      <c r="B2267" s="40">
        <v>45351</v>
      </c>
      <c r="C2267" s="37" t="s">
        <v>5145</v>
      </c>
      <c r="D2267" s="37" t="s">
        <v>4965</v>
      </c>
      <c r="E2267" s="37" t="s">
        <v>1145</v>
      </c>
      <c r="F2267" s="37" t="s">
        <v>4225</v>
      </c>
      <c r="G2267" s="38">
        <v>0</v>
      </c>
      <c r="H2267" s="38"/>
      <c r="I2267" s="38">
        <v>43913345</v>
      </c>
      <c r="J2267" s="38">
        <v>0</v>
      </c>
      <c r="K2267" s="37"/>
      <c r="L2267" s="37"/>
      <c r="M2267" s="37"/>
      <c r="N2267" s="37"/>
      <c r="O2267" s="37"/>
      <c r="P2267" s="37"/>
      <c r="T2267" s="8">
        <f t="shared" si="56"/>
        <v>2</v>
      </c>
      <c r="U2267" t="str">
        <f t="shared" si="57"/>
        <v>642</v>
      </c>
      <c r="W2267" t="s">
        <v>573</v>
      </c>
    </row>
    <row r="2268" spans="1:23" hidden="1" x14ac:dyDescent="0.25">
      <c r="A2268" s="40">
        <v>45351</v>
      </c>
      <c r="B2268" s="40">
        <v>45351</v>
      </c>
      <c r="C2268" s="37" t="s">
        <v>5145</v>
      </c>
      <c r="D2268" s="37" t="s">
        <v>4965</v>
      </c>
      <c r="E2268" s="37" t="s">
        <v>1145</v>
      </c>
      <c r="F2268" s="37" t="s">
        <v>4225</v>
      </c>
      <c r="G2268" s="38">
        <v>0</v>
      </c>
      <c r="H2268" s="38"/>
      <c r="I2268" s="38">
        <v>32197406</v>
      </c>
      <c r="J2268" s="38">
        <v>0</v>
      </c>
      <c r="K2268" s="37"/>
      <c r="L2268" s="37"/>
      <c r="M2268" s="37"/>
      <c r="N2268" s="37"/>
      <c r="O2268" s="37"/>
      <c r="P2268" s="37"/>
      <c r="T2268" s="8">
        <f t="shared" si="56"/>
        <v>2</v>
      </c>
      <c r="U2268" t="str">
        <f t="shared" si="57"/>
        <v>642</v>
      </c>
      <c r="W2268" t="s">
        <v>573</v>
      </c>
    </row>
    <row r="2269" spans="1:23" hidden="1" x14ac:dyDescent="0.25">
      <c r="A2269" s="40">
        <v>45351</v>
      </c>
      <c r="B2269" s="40">
        <v>45351</v>
      </c>
      <c r="C2269" s="37" t="s">
        <v>5145</v>
      </c>
      <c r="D2269" s="37" t="s">
        <v>4965</v>
      </c>
      <c r="E2269" s="37" t="s">
        <v>1145</v>
      </c>
      <c r="F2269" s="37" t="s">
        <v>4225</v>
      </c>
      <c r="G2269" s="38">
        <v>0</v>
      </c>
      <c r="H2269" s="38"/>
      <c r="I2269" s="38">
        <v>32161692</v>
      </c>
      <c r="J2269" s="38">
        <v>0</v>
      </c>
      <c r="K2269" s="37"/>
      <c r="L2269" s="37"/>
      <c r="M2269" s="37"/>
      <c r="N2269" s="37"/>
      <c r="O2269" s="37"/>
      <c r="P2269" s="37"/>
      <c r="T2269" s="8">
        <f t="shared" ref="T2269:T2332" si="58">+MONTH(A2269)</f>
        <v>2</v>
      </c>
      <c r="U2269" t="str">
        <f t="shared" ref="U2269:U2332" si="59">+E2269</f>
        <v>642</v>
      </c>
      <c r="W2269" t="s">
        <v>573</v>
      </c>
    </row>
    <row r="2270" spans="1:23" hidden="1" x14ac:dyDescent="0.25">
      <c r="A2270" s="40">
        <v>45351</v>
      </c>
      <c r="B2270" s="40">
        <v>45351</v>
      </c>
      <c r="C2270" s="37" t="s">
        <v>5145</v>
      </c>
      <c r="D2270" s="37" t="s">
        <v>4965</v>
      </c>
      <c r="E2270" s="37" t="s">
        <v>1145</v>
      </c>
      <c r="F2270" s="37" t="s">
        <v>4225</v>
      </c>
      <c r="G2270" s="38">
        <v>0</v>
      </c>
      <c r="H2270" s="38"/>
      <c r="I2270" s="38">
        <v>11415396</v>
      </c>
      <c r="J2270" s="38">
        <v>0</v>
      </c>
      <c r="K2270" s="37"/>
      <c r="L2270" s="37"/>
      <c r="M2270" s="37"/>
      <c r="N2270" s="37"/>
      <c r="O2270" s="37"/>
      <c r="P2270" s="37"/>
      <c r="T2270" s="8">
        <f t="shared" si="58"/>
        <v>2</v>
      </c>
      <c r="U2270" t="str">
        <f t="shared" si="59"/>
        <v>642</v>
      </c>
      <c r="W2270" t="s">
        <v>573</v>
      </c>
    </row>
    <row r="2271" spans="1:23" hidden="1" x14ac:dyDescent="0.25">
      <c r="A2271" s="40">
        <v>45351</v>
      </c>
      <c r="B2271" s="40">
        <v>45351</v>
      </c>
      <c r="C2271" s="37" t="s">
        <v>5145</v>
      </c>
      <c r="D2271" s="37" t="s">
        <v>4965</v>
      </c>
      <c r="E2271" s="37" t="s">
        <v>1145</v>
      </c>
      <c r="F2271" s="37" t="s">
        <v>4225</v>
      </c>
      <c r="G2271" s="38">
        <v>0</v>
      </c>
      <c r="H2271" s="38"/>
      <c r="I2271" s="38">
        <v>0</v>
      </c>
      <c r="J2271" s="38">
        <v>5035714</v>
      </c>
      <c r="K2271" s="37"/>
      <c r="L2271" s="37"/>
      <c r="M2271" s="37"/>
      <c r="N2271" s="37"/>
      <c r="O2271" s="37"/>
      <c r="P2271" s="37"/>
      <c r="T2271" s="8">
        <f t="shared" si="58"/>
        <v>2</v>
      </c>
      <c r="U2271" t="str">
        <f t="shared" si="59"/>
        <v>642</v>
      </c>
      <c r="W2271" t="s">
        <v>573</v>
      </c>
    </row>
    <row r="2272" spans="1:23" hidden="1" x14ac:dyDescent="0.25">
      <c r="A2272" s="40">
        <v>45351</v>
      </c>
      <c r="B2272" s="40">
        <v>45351</v>
      </c>
      <c r="C2272" s="37" t="s">
        <v>5146</v>
      </c>
      <c r="D2272" s="37" t="s">
        <v>670</v>
      </c>
      <c r="E2272" s="37" t="s">
        <v>1145</v>
      </c>
      <c r="F2272" s="37" t="s">
        <v>625</v>
      </c>
      <c r="G2272" s="38">
        <v>35714</v>
      </c>
      <c r="H2272" s="38">
        <v>0</v>
      </c>
      <c r="I2272" s="38">
        <v>0</v>
      </c>
      <c r="J2272" s="38">
        <v>5000000</v>
      </c>
      <c r="K2272" s="37"/>
      <c r="L2272" s="37"/>
      <c r="M2272" s="37" t="s">
        <v>5099</v>
      </c>
      <c r="N2272" s="37" t="s">
        <v>5100</v>
      </c>
      <c r="O2272" s="37"/>
      <c r="P2272" s="37"/>
      <c r="S2272" s="22" t="s">
        <v>3126</v>
      </c>
      <c r="T2272" s="8">
        <f t="shared" si="58"/>
        <v>2</v>
      </c>
      <c r="U2272" t="str">
        <f t="shared" si="59"/>
        <v>642</v>
      </c>
      <c r="W2272" t="s">
        <v>573</v>
      </c>
    </row>
    <row r="2273" spans="1:23" hidden="1" x14ac:dyDescent="0.25">
      <c r="A2273" s="40">
        <v>45351</v>
      </c>
      <c r="B2273" s="40">
        <v>45351</v>
      </c>
      <c r="C2273" s="37" t="s">
        <v>5147</v>
      </c>
      <c r="D2273" s="37" t="s">
        <v>5148</v>
      </c>
      <c r="E2273" s="37" t="s">
        <v>1145</v>
      </c>
      <c r="F2273" s="37" t="s">
        <v>1287</v>
      </c>
      <c r="G2273" s="38">
        <v>4500000</v>
      </c>
      <c r="H2273" s="38">
        <v>0</v>
      </c>
      <c r="I2273" s="38">
        <v>0</v>
      </c>
      <c r="J2273" s="38">
        <v>500000</v>
      </c>
      <c r="K2273" s="37" t="s">
        <v>5149</v>
      </c>
      <c r="L2273" s="37" t="s">
        <v>5150</v>
      </c>
      <c r="M2273" s="37" t="s">
        <v>592</v>
      </c>
      <c r="N2273" s="37" t="s">
        <v>5011</v>
      </c>
      <c r="O2273" s="37"/>
      <c r="P2273" s="37"/>
      <c r="S2273" s="22" t="s">
        <v>3121</v>
      </c>
      <c r="T2273" s="8">
        <f t="shared" si="58"/>
        <v>2</v>
      </c>
      <c r="U2273" t="str">
        <f t="shared" si="59"/>
        <v>642</v>
      </c>
      <c r="W2273" t="s">
        <v>573</v>
      </c>
    </row>
    <row r="2274" spans="1:23" hidden="1" x14ac:dyDescent="0.25">
      <c r="A2274" s="40">
        <v>45351</v>
      </c>
      <c r="B2274" s="40">
        <v>45351</v>
      </c>
      <c r="C2274" s="37" t="s">
        <v>5147</v>
      </c>
      <c r="D2274" s="37" t="s">
        <v>5148</v>
      </c>
      <c r="E2274" s="37" t="s">
        <v>1145</v>
      </c>
      <c r="F2274" s="37" t="s">
        <v>538</v>
      </c>
      <c r="G2274" s="38">
        <v>500000</v>
      </c>
      <c r="H2274" s="38">
        <v>0</v>
      </c>
      <c r="I2274" s="38">
        <v>0</v>
      </c>
      <c r="J2274" s="38">
        <v>0</v>
      </c>
      <c r="K2274" s="37" t="s">
        <v>5149</v>
      </c>
      <c r="L2274" s="37" t="s">
        <v>5150</v>
      </c>
      <c r="M2274" s="37" t="s">
        <v>592</v>
      </c>
      <c r="N2274" s="37" t="s">
        <v>5011</v>
      </c>
      <c r="O2274" s="37"/>
      <c r="P2274" s="37"/>
      <c r="S2274" s="22" t="s">
        <v>3121</v>
      </c>
      <c r="T2274" s="8">
        <f t="shared" si="58"/>
        <v>2</v>
      </c>
      <c r="U2274" t="str">
        <f t="shared" si="59"/>
        <v>642</v>
      </c>
      <c r="W2274" t="s">
        <v>573</v>
      </c>
    </row>
    <row r="2275" spans="1:23" hidden="1" x14ac:dyDescent="0.25">
      <c r="A2275" s="40">
        <v>45352</v>
      </c>
      <c r="B2275" s="40">
        <v>45352</v>
      </c>
      <c r="C2275" s="37" t="s">
        <v>5151</v>
      </c>
      <c r="D2275" s="37" t="s">
        <v>5152</v>
      </c>
      <c r="E2275" s="37" t="s">
        <v>1145</v>
      </c>
      <c r="F2275" s="37" t="s">
        <v>1146</v>
      </c>
      <c r="G2275" s="38">
        <v>25947</v>
      </c>
      <c r="H2275" s="38">
        <v>0</v>
      </c>
      <c r="I2275" s="38">
        <v>25947</v>
      </c>
      <c r="J2275" s="38">
        <v>0</v>
      </c>
      <c r="K2275" s="37"/>
      <c r="L2275" s="37"/>
      <c r="M2275" s="37" t="s">
        <v>1296</v>
      </c>
      <c r="N2275" s="37" t="s">
        <v>5153</v>
      </c>
      <c r="O2275" s="37"/>
      <c r="P2275" s="37"/>
      <c r="S2275" s="22" t="s">
        <v>3136</v>
      </c>
      <c r="T2275" s="8">
        <f t="shared" si="58"/>
        <v>3</v>
      </c>
      <c r="U2275" t="str">
        <f t="shared" si="59"/>
        <v>642</v>
      </c>
      <c r="W2275" t="s">
        <v>573</v>
      </c>
    </row>
    <row r="2276" spans="1:23" hidden="1" x14ac:dyDescent="0.25">
      <c r="A2276" s="40">
        <v>45352</v>
      </c>
      <c r="B2276" s="40">
        <v>45352</v>
      </c>
      <c r="C2276" s="37" t="s">
        <v>5154</v>
      </c>
      <c r="D2276" s="37" t="s">
        <v>5155</v>
      </c>
      <c r="E2276" s="37" t="s">
        <v>1145</v>
      </c>
      <c r="F2276" s="37" t="s">
        <v>1431</v>
      </c>
      <c r="G2276" s="38">
        <v>492999</v>
      </c>
      <c r="H2276" s="38">
        <v>0</v>
      </c>
      <c r="I2276" s="38">
        <v>518946</v>
      </c>
      <c r="J2276" s="38">
        <v>0</v>
      </c>
      <c r="K2276" s="37" t="s">
        <v>5156</v>
      </c>
      <c r="L2276" s="37" t="s">
        <v>5157</v>
      </c>
      <c r="M2276" s="37" t="s">
        <v>5128</v>
      </c>
      <c r="N2276" s="37" t="s">
        <v>5129</v>
      </c>
      <c r="O2276" s="37"/>
      <c r="P2276" s="37"/>
      <c r="S2276" s="22" t="s">
        <v>3121</v>
      </c>
      <c r="T2276" s="8">
        <f t="shared" si="58"/>
        <v>3</v>
      </c>
      <c r="U2276" t="str">
        <f t="shared" si="59"/>
        <v>642</v>
      </c>
      <c r="W2276" t="s">
        <v>573</v>
      </c>
    </row>
    <row r="2277" spans="1:23" hidden="1" x14ac:dyDescent="0.25">
      <c r="A2277" s="40">
        <v>45357</v>
      </c>
      <c r="B2277" s="40">
        <v>45357</v>
      </c>
      <c r="C2277" s="37" t="s">
        <v>5158</v>
      </c>
      <c r="D2277" s="37" t="s">
        <v>5159</v>
      </c>
      <c r="E2277" s="37" t="s">
        <v>1145</v>
      </c>
      <c r="F2277" s="37" t="s">
        <v>549</v>
      </c>
      <c r="G2277" s="38">
        <v>5000000</v>
      </c>
      <c r="H2277" s="38">
        <v>0</v>
      </c>
      <c r="I2277" s="38">
        <v>5518946</v>
      </c>
      <c r="J2277" s="38">
        <v>0</v>
      </c>
      <c r="K2277" s="37" t="s">
        <v>550</v>
      </c>
      <c r="L2277" s="37" t="s">
        <v>551</v>
      </c>
      <c r="M2277" s="37" t="s">
        <v>5091</v>
      </c>
      <c r="N2277" s="37" t="s">
        <v>5092</v>
      </c>
      <c r="O2277" s="37" t="s">
        <v>809</v>
      </c>
      <c r="P2277" s="37" t="s">
        <v>5160</v>
      </c>
      <c r="S2277" s="22" t="s">
        <v>3119</v>
      </c>
      <c r="T2277" s="8">
        <f t="shared" si="58"/>
        <v>3</v>
      </c>
      <c r="U2277" t="str">
        <f t="shared" si="59"/>
        <v>642</v>
      </c>
      <c r="W2277" t="s">
        <v>573</v>
      </c>
    </row>
    <row r="2278" spans="1:23" hidden="1" x14ac:dyDescent="0.25">
      <c r="A2278" s="40">
        <v>45357</v>
      </c>
      <c r="B2278" s="40">
        <v>45357</v>
      </c>
      <c r="C2278" s="37" t="s">
        <v>5158</v>
      </c>
      <c r="D2278" s="37" t="s">
        <v>5161</v>
      </c>
      <c r="E2278" s="37" t="s">
        <v>1145</v>
      </c>
      <c r="F2278" s="37" t="s">
        <v>549</v>
      </c>
      <c r="G2278" s="38">
        <v>144000</v>
      </c>
      <c r="H2278" s="38">
        <v>0</v>
      </c>
      <c r="I2278" s="38">
        <v>5662946</v>
      </c>
      <c r="J2278" s="38">
        <v>0</v>
      </c>
      <c r="K2278" s="37" t="s">
        <v>550</v>
      </c>
      <c r="L2278" s="37" t="s">
        <v>551</v>
      </c>
      <c r="M2278" s="37" t="s">
        <v>5091</v>
      </c>
      <c r="N2278" s="37" t="s">
        <v>5092</v>
      </c>
      <c r="O2278" s="37" t="s">
        <v>809</v>
      </c>
      <c r="P2278" s="37" t="s">
        <v>5160</v>
      </c>
      <c r="S2278" s="22" t="s">
        <v>3119</v>
      </c>
      <c r="T2278" s="8">
        <f t="shared" si="58"/>
        <v>3</v>
      </c>
      <c r="U2278" t="str">
        <f t="shared" si="59"/>
        <v>642</v>
      </c>
      <c r="W2278" t="s">
        <v>573</v>
      </c>
    </row>
    <row r="2279" spans="1:23" hidden="1" x14ac:dyDescent="0.25">
      <c r="A2279" s="40">
        <v>45357</v>
      </c>
      <c r="B2279" s="40">
        <v>45357</v>
      </c>
      <c r="C2279" s="37" t="s">
        <v>5158</v>
      </c>
      <c r="D2279" s="37" t="s">
        <v>5162</v>
      </c>
      <c r="E2279" s="37" t="s">
        <v>1145</v>
      </c>
      <c r="F2279" s="37" t="s">
        <v>549</v>
      </c>
      <c r="G2279" s="38">
        <v>110000</v>
      </c>
      <c r="H2279" s="38">
        <v>0</v>
      </c>
      <c r="I2279" s="38">
        <v>5772946</v>
      </c>
      <c r="J2279" s="38">
        <v>0</v>
      </c>
      <c r="K2279" s="37" t="s">
        <v>550</v>
      </c>
      <c r="L2279" s="37" t="s">
        <v>551</v>
      </c>
      <c r="M2279" s="37" t="s">
        <v>5091</v>
      </c>
      <c r="N2279" s="37" t="s">
        <v>5092</v>
      </c>
      <c r="O2279" s="37" t="s">
        <v>809</v>
      </c>
      <c r="P2279" s="37" t="s">
        <v>5160</v>
      </c>
      <c r="S2279" s="22" t="s">
        <v>3119</v>
      </c>
      <c r="T2279" s="8">
        <f t="shared" si="58"/>
        <v>3</v>
      </c>
      <c r="U2279" t="str">
        <f t="shared" si="59"/>
        <v>642</v>
      </c>
      <c r="W2279" t="s">
        <v>573</v>
      </c>
    </row>
    <row r="2280" spans="1:23" hidden="1" x14ac:dyDescent="0.25">
      <c r="A2280" s="40">
        <v>45357</v>
      </c>
      <c r="B2280" s="40">
        <v>45357</v>
      </c>
      <c r="C2280" s="37" t="s">
        <v>5158</v>
      </c>
      <c r="D2280" s="37" t="s">
        <v>5163</v>
      </c>
      <c r="E2280" s="37" t="s">
        <v>1145</v>
      </c>
      <c r="F2280" s="37" t="s">
        <v>549</v>
      </c>
      <c r="G2280" s="38">
        <v>100000</v>
      </c>
      <c r="H2280" s="38">
        <v>0</v>
      </c>
      <c r="I2280" s="38">
        <v>5872946</v>
      </c>
      <c r="J2280" s="38">
        <v>0</v>
      </c>
      <c r="K2280" s="37" t="s">
        <v>550</v>
      </c>
      <c r="L2280" s="37" t="s">
        <v>551</v>
      </c>
      <c r="M2280" s="37" t="s">
        <v>5091</v>
      </c>
      <c r="N2280" s="37" t="s">
        <v>5092</v>
      </c>
      <c r="O2280" s="37" t="s">
        <v>809</v>
      </c>
      <c r="P2280" s="37" t="s">
        <v>5160</v>
      </c>
      <c r="S2280" s="22" t="s">
        <v>3119</v>
      </c>
      <c r="T2280" s="8">
        <f t="shared" si="58"/>
        <v>3</v>
      </c>
      <c r="U2280" t="str">
        <f t="shared" si="59"/>
        <v>642</v>
      </c>
      <c r="W2280" t="s">
        <v>573</v>
      </c>
    </row>
    <row r="2281" spans="1:23" hidden="1" x14ac:dyDescent="0.25">
      <c r="A2281" s="40">
        <v>45357</v>
      </c>
      <c r="B2281" s="40">
        <v>45357</v>
      </c>
      <c r="C2281" s="37" t="s">
        <v>5158</v>
      </c>
      <c r="D2281" s="37" t="s">
        <v>5164</v>
      </c>
      <c r="E2281" s="37" t="s">
        <v>1145</v>
      </c>
      <c r="F2281" s="37" t="s">
        <v>549</v>
      </c>
      <c r="G2281" s="38">
        <v>10000</v>
      </c>
      <c r="H2281" s="38">
        <v>0</v>
      </c>
      <c r="I2281" s="38">
        <v>5882946</v>
      </c>
      <c r="J2281" s="38">
        <v>0</v>
      </c>
      <c r="K2281" s="37" t="s">
        <v>550</v>
      </c>
      <c r="L2281" s="37" t="s">
        <v>551</v>
      </c>
      <c r="M2281" s="37" t="s">
        <v>5091</v>
      </c>
      <c r="N2281" s="37" t="s">
        <v>5092</v>
      </c>
      <c r="O2281" s="37" t="s">
        <v>809</v>
      </c>
      <c r="P2281" s="37" t="s">
        <v>5160</v>
      </c>
      <c r="S2281" s="22" t="s">
        <v>3119</v>
      </c>
      <c r="T2281" s="8">
        <f t="shared" si="58"/>
        <v>3</v>
      </c>
      <c r="U2281" t="str">
        <f t="shared" si="59"/>
        <v>642</v>
      </c>
      <c r="W2281" t="s">
        <v>573</v>
      </c>
    </row>
    <row r="2282" spans="1:23" hidden="1" x14ac:dyDescent="0.25">
      <c r="A2282" s="40">
        <v>45357</v>
      </c>
      <c r="B2282" s="40">
        <v>45357</v>
      </c>
      <c r="C2282" s="37" t="s">
        <v>5158</v>
      </c>
      <c r="D2282" s="37" t="s">
        <v>2972</v>
      </c>
      <c r="E2282" s="37" t="s">
        <v>1145</v>
      </c>
      <c r="F2282" s="37" t="s">
        <v>549</v>
      </c>
      <c r="G2282" s="38">
        <v>90000</v>
      </c>
      <c r="H2282" s="38">
        <v>0</v>
      </c>
      <c r="I2282" s="38">
        <v>5972946</v>
      </c>
      <c r="J2282" s="38">
        <v>0</v>
      </c>
      <c r="K2282" s="37" t="s">
        <v>550</v>
      </c>
      <c r="L2282" s="37" t="s">
        <v>551</v>
      </c>
      <c r="M2282" s="37" t="s">
        <v>5091</v>
      </c>
      <c r="N2282" s="37" t="s">
        <v>5092</v>
      </c>
      <c r="O2282" s="37" t="s">
        <v>809</v>
      </c>
      <c r="P2282" s="37" t="s">
        <v>5160</v>
      </c>
      <c r="S2282" s="22" t="s">
        <v>3119</v>
      </c>
      <c r="T2282" s="8">
        <f t="shared" si="58"/>
        <v>3</v>
      </c>
      <c r="U2282" t="str">
        <f t="shared" si="59"/>
        <v>642</v>
      </c>
      <c r="W2282" t="s">
        <v>573</v>
      </c>
    </row>
    <row r="2283" spans="1:23" hidden="1" x14ac:dyDescent="0.25">
      <c r="A2283" s="40">
        <v>45358</v>
      </c>
      <c r="B2283" s="40">
        <v>45358</v>
      </c>
      <c r="C2283" s="37" t="s">
        <v>5165</v>
      </c>
      <c r="D2283" s="37" t="s">
        <v>5166</v>
      </c>
      <c r="E2283" s="37" t="s">
        <v>1145</v>
      </c>
      <c r="F2283" s="37" t="s">
        <v>549</v>
      </c>
      <c r="G2283" s="38">
        <v>1818182</v>
      </c>
      <c r="H2283" s="38">
        <v>0</v>
      </c>
      <c r="I2283" s="38">
        <v>7791128</v>
      </c>
      <c r="J2283" s="38">
        <v>0</v>
      </c>
      <c r="K2283" s="37" t="s">
        <v>1918</v>
      </c>
      <c r="L2283" s="37" t="s">
        <v>1919</v>
      </c>
      <c r="M2283" s="37" t="s">
        <v>524</v>
      </c>
      <c r="N2283" s="37" t="s">
        <v>5167</v>
      </c>
      <c r="O2283" s="37"/>
      <c r="P2283" s="37"/>
      <c r="S2283" s="22" t="s">
        <v>3123</v>
      </c>
      <c r="T2283" s="8">
        <f t="shared" si="58"/>
        <v>3</v>
      </c>
      <c r="U2283" t="str">
        <f t="shared" si="59"/>
        <v>642</v>
      </c>
      <c r="W2283" t="s">
        <v>573</v>
      </c>
    </row>
    <row r="2284" spans="1:23" hidden="1" x14ac:dyDescent="0.25">
      <c r="A2284" s="40">
        <v>45362</v>
      </c>
      <c r="B2284" s="40">
        <v>45362</v>
      </c>
      <c r="C2284" s="37" t="s">
        <v>5168</v>
      </c>
      <c r="D2284" s="37" t="s">
        <v>5169</v>
      </c>
      <c r="E2284" s="37" t="s">
        <v>1145</v>
      </c>
      <c r="F2284" s="37" t="s">
        <v>1414</v>
      </c>
      <c r="G2284" s="38">
        <v>3651800</v>
      </c>
      <c r="H2284" s="38">
        <v>0</v>
      </c>
      <c r="I2284" s="38">
        <v>11442928</v>
      </c>
      <c r="J2284" s="38">
        <v>0</v>
      </c>
      <c r="K2284" s="37" t="s">
        <v>5170</v>
      </c>
      <c r="L2284" s="37" t="s">
        <v>160</v>
      </c>
      <c r="M2284" s="37" t="s">
        <v>5057</v>
      </c>
      <c r="N2284" s="37" t="s">
        <v>5058</v>
      </c>
      <c r="O2284" s="37"/>
      <c r="P2284" s="37"/>
      <c r="S2284" s="22" t="s">
        <v>3118</v>
      </c>
      <c r="T2284" s="8">
        <f t="shared" si="58"/>
        <v>3</v>
      </c>
      <c r="U2284" t="str">
        <f t="shared" si="59"/>
        <v>642</v>
      </c>
      <c r="W2284" t="s">
        <v>573</v>
      </c>
    </row>
    <row r="2285" spans="1:23" hidden="1" x14ac:dyDescent="0.25">
      <c r="A2285" s="40">
        <v>45362</v>
      </c>
      <c r="B2285" s="40">
        <v>45362</v>
      </c>
      <c r="C2285" s="37" t="s">
        <v>5171</v>
      </c>
      <c r="D2285" s="37" t="s">
        <v>5169</v>
      </c>
      <c r="E2285" s="37" t="s">
        <v>1145</v>
      </c>
      <c r="F2285" s="37" t="s">
        <v>1414</v>
      </c>
      <c r="G2285" s="38">
        <v>3039000</v>
      </c>
      <c r="H2285" s="38">
        <v>0</v>
      </c>
      <c r="I2285" s="38">
        <v>14481928</v>
      </c>
      <c r="J2285" s="38">
        <v>0</v>
      </c>
      <c r="K2285" s="37" t="s">
        <v>5172</v>
      </c>
      <c r="L2285" s="37" t="s">
        <v>5173</v>
      </c>
      <c r="M2285" s="37" t="s">
        <v>5057</v>
      </c>
      <c r="N2285" s="37" t="s">
        <v>5058</v>
      </c>
      <c r="O2285" s="37"/>
      <c r="P2285" s="37"/>
      <c r="S2285" s="22" t="s">
        <v>3118</v>
      </c>
      <c r="T2285" s="8">
        <f t="shared" si="58"/>
        <v>3</v>
      </c>
      <c r="U2285" t="str">
        <f t="shared" si="59"/>
        <v>642</v>
      </c>
      <c r="W2285" t="s">
        <v>573</v>
      </c>
    </row>
    <row r="2286" spans="1:23" hidden="1" x14ac:dyDescent="0.25">
      <c r="A2286" s="40">
        <v>45362</v>
      </c>
      <c r="B2286" s="40">
        <v>45362</v>
      </c>
      <c r="C2286" s="37" t="s">
        <v>5174</v>
      </c>
      <c r="D2286" s="37" t="s">
        <v>5169</v>
      </c>
      <c r="E2286" s="37" t="s">
        <v>1145</v>
      </c>
      <c r="F2286" s="37" t="s">
        <v>1414</v>
      </c>
      <c r="G2286" s="38">
        <v>4083900</v>
      </c>
      <c r="H2286" s="38">
        <v>0</v>
      </c>
      <c r="I2286" s="38">
        <v>18565828</v>
      </c>
      <c r="J2286" s="38">
        <v>0</v>
      </c>
      <c r="K2286" s="37" t="s">
        <v>5175</v>
      </c>
      <c r="L2286" s="37" t="s">
        <v>5176</v>
      </c>
      <c r="M2286" s="37" t="s">
        <v>5057</v>
      </c>
      <c r="N2286" s="37" t="s">
        <v>5058</v>
      </c>
      <c r="O2286" s="37"/>
      <c r="P2286" s="37"/>
      <c r="S2286" s="22" t="s">
        <v>3118</v>
      </c>
      <c r="T2286" s="8">
        <f t="shared" si="58"/>
        <v>3</v>
      </c>
      <c r="U2286" t="str">
        <f t="shared" si="59"/>
        <v>642</v>
      </c>
      <c r="W2286" t="s">
        <v>573</v>
      </c>
    </row>
    <row r="2287" spans="1:23" hidden="1" x14ac:dyDescent="0.25">
      <c r="A2287" s="40">
        <v>45362</v>
      </c>
      <c r="B2287" s="40">
        <v>45362</v>
      </c>
      <c r="C2287" s="37" t="s">
        <v>5177</v>
      </c>
      <c r="D2287" s="37" t="s">
        <v>5169</v>
      </c>
      <c r="E2287" s="37" t="s">
        <v>1145</v>
      </c>
      <c r="F2287" s="37" t="s">
        <v>1414</v>
      </c>
      <c r="G2287" s="38">
        <v>3000000</v>
      </c>
      <c r="H2287" s="38">
        <v>0</v>
      </c>
      <c r="I2287" s="38">
        <v>21565828</v>
      </c>
      <c r="J2287" s="38">
        <v>0</v>
      </c>
      <c r="K2287" s="37" t="s">
        <v>5178</v>
      </c>
      <c r="L2287" s="37" t="s">
        <v>5179</v>
      </c>
      <c r="M2287" s="37" t="s">
        <v>5057</v>
      </c>
      <c r="N2287" s="37" t="s">
        <v>5058</v>
      </c>
      <c r="O2287" s="37"/>
      <c r="P2287" s="37"/>
      <c r="S2287" s="22" t="s">
        <v>3118</v>
      </c>
      <c r="T2287" s="8">
        <f t="shared" si="58"/>
        <v>3</v>
      </c>
      <c r="U2287" t="str">
        <f t="shared" si="59"/>
        <v>642</v>
      </c>
      <c r="W2287" t="s">
        <v>573</v>
      </c>
    </row>
    <row r="2288" spans="1:23" hidden="1" x14ac:dyDescent="0.25">
      <c r="A2288" s="40">
        <v>45362</v>
      </c>
      <c r="B2288" s="40">
        <v>45362</v>
      </c>
      <c r="C2288" s="37" t="s">
        <v>5180</v>
      </c>
      <c r="D2288" s="37" t="s">
        <v>5169</v>
      </c>
      <c r="E2288" s="37" t="s">
        <v>1145</v>
      </c>
      <c r="F2288" s="37" t="s">
        <v>1414</v>
      </c>
      <c r="G2288" s="38">
        <v>3139800</v>
      </c>
      <c r="H2288" s="38">
        <v>0</v>
      </c>
      <c r="I2288" s="38">
        <v>24705628</v>
      </c>
      <c r="J2288" s="38">
        <v>0</v>
      </c>
      <c r="K2288" s="37" t="s">
        <v>5181</v>
      </c>
      <c r="L2288" s="37" t="s">
        <v>1553</v>
      </c>
      <c r="M2288" s="37" t="s">
        <v>5057</v>
      </c>
      <c r="N2288" s="37" t="s">
        <v>5058</v>
      </c>
      <c r="O2288" s="37"/>
      <c r="P2288" s="37"/>
      <c r="S2288" s="22" t="s">
        <v>3118</v>
      </c>
      <c r="T2288" s="8">
        <f t="shared" si="58"/>
        <v>3</v>
      </c>
      <c r="U2288" t="str">
        <f t="shared" si="59"/>
        <v>642</v>
      </c>
      <c r="W2288" t="s">
        <v>573</v>
      </c>
    </row>
    <row r="2289" spans="1:23" hidden="1" x14ac:dyDescent="0.25">
      <c r="A2289" s="40">
        <v>45362</v>
      </c>
      <c r="B2289" s="40">
        <v>45362</v>
      </c>
      <c r="C2289" s="37" t="s">
        <v>5182</v>
      </c>
      <c r="D2289" s="37" t="s">
        <v>5183</v>
      </c>
      <c r="E2289" s="37" t="s">
        <v>1145</v>
      </c>
      <c r="F2289" s="37" t="s">
        <v>1414</v>
      </c>
      <c r="G2289" s="38">
        <v>15000</v>
      </c>
      <c r="H2289" s="38">
        <v>0</v>
      </c>
      <c r="I2289" s="38">
        <v>24720628</v>
      </c>
      <c r="J2289" s="38">
        <v>0</v>
      </c>
      <c r="K2289" s="37" t="s">
        <v>5115</v>
      </c>
      <c r="L2289" s="37" t="s">
        <v>5116</v>
      </c>
      <c r="M2289" s="37" t="s">
        <v>1159</v>
      </c>
      <c r="N2289" s="37" t="s">
        <v>5184</v>
      </c>
      <c r="O2289" s="37"/>
      <c r="P2289" s="37"/>
      <c r="S2289" s="22" t="s">
        <v>3126</v>
      </c>
      <c r="T2289" s="8">
        <f t="shared" si="58"/>
        <v>3</v>
      </c>
      <c r="U2289" t="str">
        <f t="shared" si="59"/>
        <v>642</v>
      </c>
      <c r="W2289" t="s">
        <v>573</v>
      </c>
    </row>
    <row r="2290" spans="1:23" hidden="1" x14ac:dyDescent="0.25">
      <c r="A2290" s="40">
        <v>45362</v>
      </c>
      <c r="B2290" s="40">
        <v>45362</v>
      </c>
      <c r="C2290" s="37" t="s">
        <v>5185</v>
      </c>
      <c r="D2290" s="37" t="s">
        <v>5183</v>
      </c>
      <c r="E2290" s="37" t="s">
        <v>1145</v>
      </c>
      <c r="F2290" s="37" t="s">
        <v>1414</v>
      </c>
      <c r="G2290" s="38">
        <v>15000</v>
      </c>
      <c r="H2290" s="38">
        <v>0</v>
      </c>
      <c r="I2290" s="38">
        <v>24735628</v>
      </c>
      <c r="J2290" s="38">
        <v>0</v>
      </c>
      <c r="K2290" s="37" t="s">
        <v>5115</v>
      </c>
      <c r="L2290" s="37" t="s">
        <v>5116</v>
      </c>
      <c r="M2290" s="37" t="s">
        <v>1158</v>
      </c>
      <c r="N2290" s="37" t="s">
        <v>1158</v>
      </c>
      <c r="O2290" s="37"/>
      <c r="P2290" s="37"/>
      <c r="S2290" s="22" t="s">
        <v>3126</v>
      </c>
      <c r="T2290" s="8">
        <f t="shared" si="58"/>
        <v>3</v>
      </c>
      <c r="U2290" t="str">
        <f t="shared" si="59"/>
        <v>642</v>
      </c>
      <c r="W2290" t="s">
        <v>573</v>
      </c>
    </row>
    <row r="2291" spans="1:23" hidden="1" x14ac:dyDescent="0.25">
      <c r="A2291" s="40">
        <v>45365</v>
      </c>
      <c r="B2291" s="40">
        <v>45365</v>
      </c>
      <c r="C2291" s="37" t="s">
        <v>5186</v>
      </c>
      <c r="D2291" s="37" t="s">
        <v>5187</v>
      </c>
      <c r="E2291" s="37" t="s">
        <v>1145</v>
      </c>
      <c r="F2291" s="37" t="s">
        <v>1287</v>
      </c>
      <c r="G2291" s="38">
        <v>1500000</v>
      </c>
      <c r="H2291" s="38">
        <v>0</v>
      </c>
      <c r="I2291" s="38">
        <v>26235628</v>
      </c>
      <c r="J2291" s="38">
        <v>0</v>
      </c>
      <c r="K2291" s="37" t="s">
        <v>5188</v>
      </c>
      <c r="L2291" s="37" t="s">
        <v>5189</v>
      </c>
      <c r="M2291" s="37" t="s">
        <v>592</v>
      </c>
      <c r="N2291" s="37" t="s">
        <v>5011</v>
      </c>
      <c r="O2291" s="37"/>
      <c r="P2291" s="37"/>
      <c r="S2291" s="22" t="s">
        <v>3121</v>
      </c>
      <c r="T2291" s="8">
        <f t="shared" si="58"/>
        <v>3</v>
      </c>
      <c r="U2291" t="str">
        <f t="shared" si="59"/>
        <v>642</v>
      </c>
      <c r="W2291" t="s">
        <v>573</v>
      </c>
    </row>
    <row r="2292" spans="1:23" hidden="1" x14ac:dyDescent="0.25">
      <c r="A2292" s="40">
        <v>45367</v>
      </c>
      <c r="B2292" s="40">
        <v>45367</v>
      </c>
      <c r="C2292" s="37" t="s">
        <v>5190</v>
      </c>
      <c r="D2292" s="37" t="s">
        <v>1584</v>
      </c>
      <c r="E2292" s="37" t="s">
        <v>1145</v>
      </c>
      <c r="F2292" s="37" t="s">
        <v>521</v>
      </c>
      <c r="G2292" s="38">
        <v>50000</v>
      </c>
      <c r="H2292" s="38">
        <v>0</v>
      </c>
      <c r="I2292" s="38">
        <v>26285628</v>
      </c>
      <c r="J2292" s="38">
        <v>0</v>
      </c>
      <c r="K2292" s="37" t="s">
        <v>5044</v>
      </c>
      <c r="L2292" s="37" t="s">
        <v>5045</v>
      </c>
      <c r="M2292" s="37" t="s">
        <v>1186</v>
      </c>
      <c r="N2292" s="37" t="s">
        <v>5046</v>
      </c>
      <c r="O2292" s="37"/>
      <c r="P2292" s="37"/>
      <c r="S2292" s="22" t="s">
        <v>3126</v>
      </c>
      <c r="T2292" s="8">
        <f t="shared" si="58"/>
        <v>3</v>
      </c>
      <c r="U2292" t="str">
        <f t="shared" si="59"/>
        <v>642</v>
      </c>
      <c r="W2292" t="s">
        <v>573</v>
      </c>
    </row>
    <row r="2293" spans="1:23" hidden="1" x14ac:dyDescent="0.25">
      <c r="A2293" s="40">
        <v>45370</v>
      </c>
      <c r="B2293" s="40">
        <v>45370</v>
      </c>
      <c r="C2293" s="37" t="s">
        <v>5191</v>
      </c>
      <c r="D2293" s="37" t="s">
        <v>5192</v>
      </c>
      <c r="E2293" s="37" t="s">
        <v>1145</v>
      </c>
      <c r="F2293" s="37" t="s">
        <v>691</v>
      </c>
      <c r="G2293" s="38">
        <v>555556</v>
      </c>
      <c r="H2293" s="38">
        <v>0</v>
      </c>
      <c r="I2293" s="38">
        <v>26841184</v>
      </c>
      <c r="J2293" s="38">
        <v>0</v>
      </c>
      <c r="K2293" s="37" t="s">
        <v>5193</v>
      </c>
      <c r="L2293" s="37" t="s">
        <v>65</v>
      </c>
      <c r="M2293" s="37" t="s">
        <v>5031</v>
      </c>
      <c r="N2293" s="37" t="s">
        <v>3167</v>
      </c>
      <c r="O2293" s="37" t="s">
        <v>948</v>
      </c>
      <c r="P2293" s="37" t="s">
        <v>949</v>
      </c>
      <c r="S2293" s="22" t="s">
        <v>3125</v>
      </c>
      <c r="T2293" s="8">
        <f t="shared" si="58"/>
        <v>3</v>
      </c>
      <c r="U2293" t="str">
        <f t="shared" si="59"/>
        <v>642</v>
      </c>
      <c r="W2293" t="s">
        <v>573</v>
      </c>
    </row>
    <row r="2294" spans="1:23" hidden="1" x14ac:dyDescent="0.25">
      <c r="A2294" s="40">
        <v>45370</v>
      </c>
      <c r="B2294" s="40">
        <v>45370</v>
      </c>
      <c r="C2294" s="37" t="s">
        <v>5191</v>
      </c>
      <c r="D2294" s="37" t="s">
        <v>5192</v>
      </c>
      <c r="E2294" s="37" t="s">
        <v>1145</v>
      </c>
      <c r="F2294" s="37" t="s">
        <v>691</v>
      </c>
      <c r="G2294" s="38">
        <v>555556</v>
      </c>
      <c r="H2294" s="38">
        <v>0</v>
      </c>
      <c r="I2294" s="38">
        <v>27396740</v>
      </c>
      <c r="J2294" s="38">
        <v>0</v>
      </c>
      <c r="K2294" s="37" t="s">
        <v>5193</v>
      </c>
      <c r="L2294" s="37" t="s">
        <v>65</v>
      </c>
      <c r="M2294" s="37" t="s">
        <v>5031</v>
      </c>
      <c r="N2294" s="37" t="s">
        <v>3167</v>
      </c>
      <c r="O2294" s="37" t="s">
        <v>948</v>
      </c>
      <c r="P2294" s="37" t="s">
        <v>949</v>
      </c>
      <c r="S2294" s="22" t="s">
        <v>3125</v>
      </c>
      <c r="T2294" s="8">
        <f t="shared" si="58"/>
        <v>3</v>
      </c>
      <c r="U2294" t="str">
        <f t="shared" si="59"/>
        <v>642</v>
      </c>
      <c r="W2294" t="s">
        <v>573</v>
      </c>
    </row>
    <row r="2295" spans="1:23" hidden="1" x14ac:dyDescent="0.25">
      <c r="A2295" s="40">
        <v>45370</v>
      </c>
      <c r="B2295" s="40">
        <v>45370</v>
      </c>
      <c r="C2295" s="37" t="s">
        <v>5191</v>
      </c>
      <c r="D2295" s="37" t="s">
        <v>5194</v>
      </c>
      <c r="E2295" s="37" t="s">
        <v>1145</v>
      </c>
      <c r="F2295" s="37" t="s">
        <v>691</v>
      </c>
      <c r="G2295" s="38">
        <v>555556</v>
      </c>
      <c r="H2295" s="38">
        <v>0</v>
      </c>
      <c r="I2295" s="38">
        <v>27952296</v>
      </c>
      <c r="J2295" s="38">
        <v>0</v>
      </c>
      <c r="K2295" s="37" t="s">
        <v>5195</v>
      </c>
      <c r="L2295" s="37" t="s">
        <v>69</v>
      </c>
      <c r="M2295" s="37" t="s">
        <v>5031</v>
      </c>
      <c r="N2295" s="37" t="s">
        <v>3167</v>
      </c>
      <c r="O2295" s="37" t="s">
        <v>948</v>
      </c>
      <c r="P2295" s="37" t="s">
        <v>949</v>
      </c>
      <c r="S2295" s="22" t="s">
        <v>3125</v>
      </c>
      <c r="T2295" s="8">
        <f t="shared" si="58"/>
        <v>3</v>
      </c>
      <c r="U2295" t="str">
        <f t="shared" si="59"/>
        <v>642</v>
      </c>
      <c r="W2295" t="s">
        <v>573</v>
      </c>
    </row>
    <row r="2296" spans="1:23" hidden="1" x14ac:dyDescent="0.25">
      <c r="A2296" s="40">
        <v>45370</v>
      </c>
      <c r="B2296" s="40">
        <v>45370</v>
      </c>
      <c r="C2296" s="37" t="s">
        <v>5191</v>
      </c>
      <c r="D2296" s="37" t="s">
        <v>5196</v>
      </c>
      <c r="E2296" s="37" t="s">
        <v>1145</v>
      </c>
      <c r="F2296" s="37" t="s">
        <v>691</v>
      </c>
      <c r="G2296" s="38">
        <v>555556</v>
      </c>
      <c r="H2296" s="38">
        <v>0</v>
      </c>
      <c r="I2296" s="38">
        <v>28507852</v>
      </c>
      <c r="J2296" s="38">
        <v>0</v>
      </c>
      <c r="K2296" s="37" t="s">
        <v>5197</v>
      </c>
      <c r="L2296" s="37" t="s">
        <v>63</v>
      </c>
      <c r="M2296" s="37" t="s">
        <v>5031</v>
      </c>
      <c r="N2296" s="37" t="s">
        <v>3167</v>
      </c>
      <c r="O2296" s="37" t="s">
        <v>948</v>
      </c>
      <c r="P2296" s="37" t="s">
        <v>949</v>
      </c>
      <c r="S2296" s="22" t="s">
        <v>3125</v>
      </c>
      <c r="T2296" s="8">
        <f t="shared" si="58"/>
        <v>3</v>
      </c>
      <c r="U2296" t="str">
        <f t="shared" si="59"/>
        <v>642</v>
      </c>
      <c r="W2296" t="s">
        <v>573</v>
      </c>
    </row>
    <row r="2297" spans="1:23" hidden="1" x14ac:dyDescent="0.25">
      <c r="A2297" s="40">
        <v>45370</v>
      </c>
      <c r="B2297" s="40">
        <v>45370</v>
      </c>
      <c r="C2297" s="37" t="s">
        <v>5198</v>
      </c>
      <c r="D2297" s="37" t="s">
        <v>5199</v>
      </c>
      <c r="E2297" s="37" t="s">
        <v>1145</v>
      </c>
      <c r="F2297" s="37" t="s">
        <v>691</v>
      </c>
      <c r="G2297" s="38">
        <v>555556</v>
      </c>
      <c r="H2297" s="38">
        <v>0</v>
      </c>
      <c r="I2297" s="38">
        <v>29063408</v>
      </c>
      <c r="J2297" s="38">
        <v>0</v>
      </c>
      <c r="K2297" s="37" t="s">
        <v>5200</v>
      </c>
      <c r="L2297" s="37" t="s">
        <v>84</v>
      </c>
      <c r="M2297" s="37" t="s">
        <v>5031</v>
      </c>
      <c r="N2297" s="37" t="s">
        <v>3167</v>
      </c>
      <c r="O2297" s="37" t="s">
        <v>948</v>
      </c>
      <c r="P2297" s="37" t="s">
        <v>949</v>
      </c>
      <c r="S2297" s="22" t="s">
        <v>3125</v>
      </c>
      <c r="T2297" s="8">
        <f t="shared" si="58"/>
        <v>3</v>
      </c>
      <c r="U2297" t="str">
        <f t="shared" si="59"/>
        <v>642</v>
      </c>
      <c r="W2297" t="s">
        <v>573</v>
      </c>
    </row>
    <row r="2298" spans="1:23" hidden="1" x14ac:dyDescent="0.25">
      <c r="A2298" s="40">
        <v>45370</v>
      </c>
      <c r="B2298" s="40">
        <v>45370</v>
      </c>
      <c r="C2298" s="37" t="s">
        <v>5198</v>
      </c>
      <c r="D2298" s="37" t="s">
        <v>5199</v>
      </c>
      <c r="E2298" s="37" t="s">
        <v>1145</v>
      </c>
      <c r="F2298" s="37" t="s">
        <v>691</v>
      </c>
      <c r="G2298" s="38">
        <v>555556</v>
      </c>
      <c r="H2298" s="38">
        <v>0</v>
      </c>
      <c r="I2298" s="38">
        <v>29618964</v>
      </c>
      <c r="J2298" s="38">
        <v>0</v>
      </c>
      <c r="K2298" s="37" t="s">
        <v>5200</v>
      </c>
      <c r="L2298" s="37" t="s">
        <v>84</v>
      </c>
      <c r="M2298" s="37" t="s">
        <v>5031</v>
      </c>
      <c r="N2298" s="37" t="s">
        <v>3167</v>
      </c>
      <c r="O2298" s="37" t="s">
        <v>948</v>
      </c>
      <c r="P2298" s="37" t="s">
        <v>949</v>
      </c>
      <c r="S2298" s="22" t="s">
        <v>3125</v>
      </c>
      <c r="T2298" s="8">
        <f t="shared" si="58"/>
        <v>3</v>
      </c>
      <c r="U2298" t="str">
        <f t="shared" si="59"/>
        <v>642</v>
      </c>
      <c r="W2298" t="s">
        <v>573</v>
      </c>
    </row>
    <row r="2299" spans="1:23" hidden="1" x14ac:dyDescent="0.25">
      <c r="A2299" s="40">
        <v>45370</v>
      </c>
      <c r="B2299" s="40">
        <v>45370</v>
      </c>
      <c r="C2299" s="37" t="s">
        <v>5198</v>
      </c>
      <c r="D2299" s="37" t="s">
        <v>5029</v>
      </c>
      <c r="E2299" s="37" t="s">
        <v>1145</v>
      </c>
      <c r="F2299" s="37" t="s">
        <v>691</v>
      </c>
      <c r="G2299" s="38">
        <v>555556</v>
      </c>
      <c r="H2299" s="38">
        <v>0</v>
      </c>
      <c r="I2299" s="38">
        <v>30174520</v>
      </c>
      <c r="J2299" s="38">
        <v>0</v>
      </c>
      <c r="K2299" s="37" t="s">
        <v>5030</v>
      </c>
      <c r="L2299" s="37" t="s">
        <v>61</v>
      </c>
      <c r="M2299" s="37" t="s">
        <v>5031</v>
      </c>
      <c r="N2299" s="37" t="s">
        <v>3167</v>
      </c>
      <c r="O2299" s="37" t="s">
        <v>948</v>
      </c>
      <c r="P2299" s="37" t="s">
        <v>949</v>
      </c>
      <c r="S2299" s="22" t="s">
        <v>3125</v>
      </c>
      <c r="T2299" s="8">
        <f t="shared" si="58"/>
        <v>3</v>
      </c>
      <c r="U2299" t="str">
        <f t="shared" si="59"/>
        <v>642</v>
      </c>
      <c r="W2299" t="s">
        <v>573</v>
      </c>
    </row>
    <row r="2300" spans="1:23" hidden="1" x14ac:dyDescent="0.25">
      <c r="A2300" s="40">
        <v>45370</v>
      </c>
      <c r="B2300" s="40">
        <v>45370</v>
      </c>
      <c r="C2300" s="37" t="s">
        <v>5198</v>
      </c>
      <c r="D2300" s="37" t="s">
        <v>5037</v>
      </c>
      <c r="E2300" s="37" t="s">
        <v>1145</v>
      </c>
      <c r="F2300" s="37" t="s">
        <v>691</v>
      </c>
      <c r="G2300" s="38">
        <v>555556</v>
      </c>
      <c r="H2300" s="38">
        <v>0</v>
      </c>
      <c r="I2300" s="38">
        <v>30730076</v>
      </c>
      <c r="J2300" s="38">
        <v>0</v>
      </c>
      <c r="K2300" s="37" t="s">
        <v>5038</v>
      </c>
      <c r="L2300" s="37" t="s">
        <v>5039</v>
      </c>
      <c r="M2300" s="37" t="s">
        <v>5031</v>
      </c>
      <c r="N2300" s="37" t="s">
        <v>3167</v>
      </c>
      <c r="O2300" s="37" t="s">
        <v>948</v>
      </c>
      <c r="P2300" s="37" t="s">
        <v>949</v>
      </c>
      <c r="S2300" s="22" t="s">
        <v>3125</v>
      </c>
      <c r="T2300" s="8">
        <f t="shared" si="58"/>
        <v>3</v>
      </c>
      <c r="U2300" t="str">
        <f t="shared" si="59"/>
        <v>642</v>
      </c>
      <c r="W2300" t="s">
        <v>573</v>
      </c>
    </row>
    <row r="2301" spans="1:23" hidden="1" x14ac:dyDescent="0.25">
      <c r="A2301" s="40">
        <v>45370</v>
      </c>
      <c r="B2301" s="40">
        <v>45370</v>
      </c>
      <c r="C2301" s="37" t="s">
        <v>5198</v>
      </c>
      <c r="D2301" s="37" t="s">
        <v>5037</v>
      </c>
      <c r="E2301" s="37" t="s">
        <v>1145</v>
      </c>
      <c r="F2301" s="37" t="s">
        <v>691</v>
      </c>
      <c r="G2301" s="38">
        <v>555556</v>
      </c>
      <c r="H2301" s="38">
        <v>0</v>
      </c>
      <c r="I2301" s="38">
        <v>31285632</v>
      </c>
      <c r="J2301" s="38">
        <v>0</v>
      </c>
      <c r="K2301" s="37" t="s">
        <v>5038</v>
      </c>
      <c r="L2301" s="37" t="s">
        <v>5039</v>
      </c>
      <c r="M2301" s="37" t="s">
        <v>5031</v>
      </c>
      <c r="N2301" s="37" t="s">
        <v>3167</v>
      </c>
      <c r="O2301" s="37" t="s">
        <v>948</v>
      </c>
      <c r="P2301" s="37" t="s">
        <v>949</v>
      </c>
      <c r="S2301" s="22" t="s">
        <v>3125</v>
      </c>
      <c r="T2301" s="8">
        <f t="shared" si="58"/>
        <v>3</v>
      </c>
      <c r="U2301" t="str">
        <f t="shared" si="59"/>
        <v>642</v>
      </c>
      <c r="W2301" t="s">
        <v>573</v>
      </c>
    </row>
    <row r="2302" spans="1:23" hidden="1" x14ac:dyDescent="0.25">
      <c r="A2302" s="40">
        <v>45370</v>
      </c>
      <c r="B2302" s="40">
        <v>45370</v>
      </c>
      <c r="C2302" s="37" t="s">
        <v>5198</v>
      </c>
      <c r="D2302" s="37" t="s">
        <v>5029</v>
      </c>
      <c r="E2302" s="37" t="s">
        <v>1145</v>
      </c>
      <c r="F2302" s="37" t="s">
        <v>691</v>
      </c>
      <c r="G2302" s="38">
        <v>555556</v>
      </c>
      <c r="H2302" s="38">
        <v>0</v>
      </c>
      <c r="I2302" s="38">
        <v>31841188</v>
      </c>
      <c r="J2302" s="38">
        <v>0</v>
      </c>
      <c r="K2302" s="37" t="s">
        <v>5030</v>
      </c>
      <c r="L2302" s="37" t="s">
        <v>61</v>
      </c>
      <c r="M2302" s="37" t="s">
        <v>5031</v>
      </c>
      <c r="N2302" s="37" t="s">
        <v>3167</v>
      </c>
      <c r="O2302" s="37" t="s">
        <v>948</v>
      </c>
      <c r="P2302" s="37" t="s">
        <v>949</v>
      </c>
      <c r="S2302" s="22" t="s">
        <v>3125</v>
      </c>
      <c r="T2302" s="8">
        <f t="shared" si="58"/>
        <v>3</v>
      </c>
      <c r="U2302" t="str">
        <f t="shared" si="59"/>
        <v>642</v>
      </c>
      <c r="W2302" t="s">
        <v>573</v>
      </c>
    </row>
    <row r="2303" spans="1:23" hidden="1" x14ac:dyDescent="0.25">
      <c r="A2303" s="40">
        <v>45370</v>
      </c>
      <c r="B2303" s="40">
        <v>45370</v>
      </c>
      <c r="C2303" s="37" t="s">
        <v>5198</v>
      </c>
      <c r="D2303" s="37" t="s">
        <v>5192</v>
      </c>
      <c r="E2303" s="37" t="s">
        <v>1145</v>
      </c>
      <c r="F2303" s="37" t="s">
        <v>691</v>
      </c>
      <c r="G2303" s="38">
        <v>555556</v>
      </c>
      <c r="H2303" s="38">
        <v>0</v>
      </c>
      <c r="I2303" s="38">
        <v>32396744</v>
      </c>
      <c r="J2303" s="38">
        <v>0</v>
      </c>
      <c r="K2303" s="37" t="s">
        <v>5193</v>
      </c>
      <c r="L2303" s="37" t="s">
        <v>65</v>
      </c>
      <c r="M2303" s="37" t="s">
        <v>5031</v>
      </c>
      <c r="N2303" s="37" t="s">
        <v>3167</v>
      </c>
      <c r="O2303" s="37" t="s">
        <v>948</v>
      </c>
      <c r="P2303" s="37" t="s">
        <v>949</v>
      </c>
      <c r="S2303" s="22" t="s">
        <v>3125</v>
      </c>
      <c r="T2303" s="8">
        <f t="shared" si="58"/>
        <v>3</v>
      </c>
      <c r="U2303" t="str">
        <f t="shared" si="59"/>
        <v>642</v>
      </c>
      <c r="W2303" t="s">
        <v>573</v>
      </c>
    </row>
    <row r="2304" spans="1:23" hidden="1" x14ac:dyDescent="0.25">
      <c r="A2304" s="40">
        <v>45371</v>
      </c>
      <c r="B2304" s="40">
        <v>45371</v>
      </c>
      <c r="C2304" s="37" t="s">
        <v>5201</v>
      </c>
      <c r="D2304" s="37" t="s">
        <v>5114</v>
      </c>
      <c r="E2304" s="37" t="s">
        <v>1145</v>
      </c>
      <c r="F2304" s="37" t="s">
        <v>1414</v>
      </c>
      <c r="G2304" s="38">
        <v>20000</v>
      </c>
      <c r="H2304" s="38">
        <v>0</v>
      </c>
      <c r="I2304" s="38">
        <v>32416744</v>
      </c>
      <c r="J2304" s="38">
        <v>0</v>
      </c>
      <c r="K2304" s="37" t="s">
        <v>5115</v>
      </c>
      <c r="L2304" s="37" t="s">
        <v>5116</v>
      </c>
      <c r="M2304" s="37" t="s">
        <v>5117</v>
      </c>
      <c r="N2304" s="37" t="s">
        <v>1864</v>
      </c>
      <c r="O2304" s="37"/>
      <c r="P2304" s="37"/>
      <c r="S2304" s="22" t="s">
        <v>3126</v>
      </c>
      <c r="T2304" s="8">
        <f t="shared" si="58"/>
        <v>3</v>
      </c>
      <c r="U2304" t="str">
        <f t="shared" si="59"/>
        <v>642</v>
      </c>
      <c r="W2304" t="s">
        <v>573</v>
      </c>
    </row>
    <row r="2305" spans="1:23" hidden="1" x14ac:dyDescent="0.25">
      <c r="A2305" s="40">
        <v>45376</v>
      </c>
      <c r="B2305" s="40">
        <v>45376</v>
      </c>
      <c r="C2305" s="37" t="s">
        <v>5202</v>
      </c>
      <c r="D2305" s="37" t="s">
        <v>5123</v>
      </c>
      <c r="E2305" s="37" t="s">
        <v>1145</v>
      </c>
      <c r="F2305" s="37" t="s">
        <v>691</v>
      </c>
      <c r="G2305" s="38">
        <v>555556</v>
      </c>
      <c r="H2305" s="38">
        <v>0</v>
      </c>
      <c r="I2305" s="38">
        <v>32972300</v>
      </c>
      <c r="J2305" s="38">
        <v>0</v>
      </c>
      <c r="K2305" s="37" t="s">
        <v>5124</v>
      </c>
      <c r="L2305" s="37" t="s">
        <v>59</v>
      </c>
      <c r="M2305" s="37" t="s">
        <v>5031</v>
      </c>
      <c r="N2305" s="37" t="s">
        <v>3167</v>
      </c>
      <c r="O2305" s="37" t="s">
        <v>948</v>
      </c>
      <c r="P2305" s="37" t="s">
        <v>949</v>
      </c>
      <c r="S2305" s="22" t="s">
        <v>3125</v>
      </c>
      <c r="T2305" s="8">
        <f t="shared" si="58"/>
        <v>3</v>
      </c>
      <c r="U2305" t="str">
        <f t="shared" si="59"/>
        <v>642</v>
      </c>
      <c r="W2305" t="s">
        <v>573</v>
      </c>
    </row>
    <row r="2306" spans="1:23" hidden="1" x14ac:dyDescent="0.25">
      <c r="A2306" s="40">
        <v>45376</v>
      </c>
      <c r="B2306" s="40">
        <v>45376</v>
      </c>
      <c r="C2306" s="37" t="s">
        <v>5202</v>
      </c>
      <c r="D2306" s="37" t="s">
        <v>5029</v>
      </c>
      <c r="E2306" s="37" t="s">
        <v>1145</v>
      </c>
      <c r="F2306" s="37" t="s">
        <v>691</v>
      </c>
      <c r="G2306" s="38">
        <v>555556</v>
      </c>
      <c r="H2306" s="38">
        <v>0</v>
      </c>
      <c r="I2306" s="38">
        <v>33527856</v>
      </c>
      <c r="J2306" s="38">
        <v>0</v>
      </c>
      <c r="K2306" s="37" t="s">
        <v>5030</v>
      </c>
      <c r="L2306" s="37" t="s">
        <v>61</v>
      </c>
      <c r="M2306" s="37" t="s">
        <v>5031</v>
      </c>
      <c r="N2306" s="37" t="s">
        <v>3167</v>
      </c>
      <c r="O2306" s="37" t="s">
        <v>948</v>
      </c>
      <c r="P2306" s="37" t="s">
        <v>949</v>
      </c>
      <c r="S2306" s="22" t="s">
        <v>3125</v>
      </c>
      <c r="T2306" s="8">
        <f t="shared" si="58"/>
        <v>3</v>
      </c>
      <c r="U2306" t="str">
        <f t="shared" si="59"/>
        <v>642</v>
      </c>
      <c r="W2306" t="s">
        <v>573</v>
      </c>
    </row>
    <row r="2307" spans="1:23" hidden="1" x14ac:dyDescent="0.25">
      <c r="A2307" s="40">
        <v>45376</v>
      </c>
      <c r="B2307" s="40">
        <v>45376</v>
      </c>
      <c r="C2307" s="37" t="s">
        <v>5202</v>
      </c>
      <c r="D2307" s="37" t="s">
        <v>5203</v>
      </c>
      <c r="E2307" s="37" t="s">
        <v>1145</v>
      </c>
      <c r="F2307" s="37" t="s">
        <v>691</v>
      </c>
      <c r="G2307" s="38">
        <v>555556</v>
      </c>
      <c r="H2307" s="38">
        <v>0</v>
      </c>
      <c r="I2307" s="38">
        <v>34083412</v>
      </c>
      <c r="J2307" s="38">
        <v>0</v>
      </c>
      <c r="K2307" s="37" t="s">
        <v>5204</v>
      </c>
      <c r="L2307" s="37" t="s">
        <v>306</v>
      </c>
      <c r="M2307" s="37" t="s">
        <v>5031</v>
      </c>
      <c r="N2307" s="37" t="s">
        <v>3167</v>
      </c>
      <c r="O2307" s="37" t="s">
        <v>948</v>
      </c>
      <c r="P2307" s="37" t="s">
        <v>949</v>
      </c>
      <c r="S2307" s="22" t="s">
        <v>3125</v>
      </c>
      <c r="T2307" s="8">
        <f t="shared" si="58"/>
        <v>3</v>
      </c>
      <c r="U2307" t="str">
        <f t="shared" si="59"/>
        <v>642</v>
      </c>
      <c r="W2307" t="s">
        <v>573</v>
      </c>
    </row>
    <row r="2308" spans="1:23" hidden="1" x14ac:dyDescent="0.25">
      <c r="A2308" s="40">
        <v>45376</v>
      </c>
      <c r="B2308" s="40">
        <v>45376</v>
      </c>
      <c r="C2308" s="37" t="s">
        <v>5202</v>
      </c>
      <c r="D2308" s="37" t="s">
        <v>5123</v>
      </c>
      <c r="E2308" s="37" t="s">
        <v>1145</v>
      </c>
      <c r="F2308" s="37" t="s">
        <v>691</v>
      </c>
      <c r="G2308" s="38">
        <v>277778</v>
      </c>
      <c r="H2308" s="38">
        <v>0</v>
      </c>
      <c r="I2308" s="38">
        <v>34361190</v>
      </c>
      <c r="J2308" s="38">
        <v>0</v>
      </c>
      <c r="K2308" s="37" t="s">
        <v>5124</v>
      </c>
      <c r="L2308" s="37" t="s">
        <v>59</v>
      </c>
      <c r="M2308" s="37" t="s">
        <v>5031</v>
      </c>
      <c r="N2308" s="37" t="s">
        <v>3167</v>
      </c>
      <c r="O2308" s="37" t="s">
        <v>948</v>
      </c>
      <c r="P2308" s="37" t="s">
        <v>949</v>
      </c>
      <c r="S2308" s="22" t="s">
        <v>3125</v>
      </c>
      <c r="T2308" s="8">
        <f t="shared" si="58"/>
        <v>3</v>
      </c>
      <c r="U2308" t="str">
        <f t="shared" si="59"/>
        <v>642</v>
      </c>
      <c r="W2308" t="s">
        <v>573</v>
      </c>
    </row>
    <row r="2309" spans="1:23" hidden="1" x14ac:dyDescent="0.25">
      <c r="A2309" s="40">
        <v>45376</v>
      </c>
      <c r="B2309" s="40">
        <v>45376</v>
      </c>
      <c r="C2309" s="37" t="s">
        <v>5202</v>
      </c>
      <c r="D2309" s="37" t="s">
        <v>5199</v>
      </c>
      <c r="E2309" s="37" t="s">
        <v>1145</v>
      </c>
      <c r="F2309" s="37" t="s">
        <v>691</v>
      </c>
      <c r="G2309" s="38">
        <v>277778</v>
      </c>
      <c r="H2309" s="38">
        <v>0</v>
      </c>
      <c r="I2309" s="38">
        <v>34638968</v>
      </c>
      <c r="J2309" s="38">
        <v>0</v>
      </c>
      <c r="K2309" s="37" t="s">
        <v>5200</v>
      </c>
      <c r="L2309" s="37" t="s">
        <v>84</v>
      </c>
      <c r="M2309" s="37" t="s">
        <v>5031</v>
      </c>
      <c r="N2309" s="37" t="s">
        <v>3167</v>
      </c>
      <c r="O2309" s="37" t="s">
        <v>948</v>
      </c>
      <c r="P2309" s="37" t="s">
        <v>949</v>
      </c>
      <c r="S2309" s="22" t="s">
        <v>3125</v>
      </c>
      <c r="T2309" s="8">
        <f t="shared" si="58"/>
        <v>3</v>
      </c>
      <c r="U2309" t="str">
        <f t="shared" si="59"/>
        <v>642</v>
      </c>
      <c r="W2309" t="s">
        <v>573</v>
      </c>
    </row>
    <row r="2310" spans="1:23" hidden="1" x14ac:dyDescent="0.25">
      <c r="A2310" s="40">
        <v>45376</v>
      </c>
      <c r="B2310" s="40">
        <v>45376</v>
      </c>
      <c r="C2310" s="37" t="s">
        <v>5202</v>
      </c>
      <c r="D2310" s="37" t="s">
        <v>5196</v>
      </c>
      <c r="E2310" s="37" t="s">
        <v>1145</v>
      </c>
      <c r="F2310" s="37" t="s">
        <v>691</v>
      </c>
      <c r="G2310" s="38">
        <v>555556</v>
      </c>
      <c r="H2310" s="38">
        <v>0</v>
      </c>
      <c r="I2310" s="38">
        <v>35194524</v>
      </c>
      <c r="J2310" s="38">
        <v>0</v>
      </c>
      <c r="K2310" s="37" t="s">
        <v>5197</v>
      </c>
      <c r="L2310" s="37" t="s">
        <v>63</v>
      </c>
      <c r="M2310" s="37" t="s">
        <v>5031</v>
      </c>
      <c r="N2310" s="37" t="s">
        <v>3167</v>
      </c>
      <c r="O2310" s="37" t="s">
        <v>948</v>
      </c>
      <c r="P2310" s="37" t="s">
        <v>949</v>
      </c>
      <c r="S2310" s="22" t="s">
        <v>3125</v>
      </c>
      <c r="T2310" s="8">
        <f t="shared" si="58"/>
        <v>3</v>
      </c>
      <c r="U2310" t="str">
        <f t="shared" si="59"/>
        <v>642</v>
      </c>
      <c r="W2310" t="s">
        <v>573</v>
      </c>
    </row>
    <row r="2311" spans="1:23" hidden="1" x14ac:dyDescent="0.25">
      <c r="A2311" s="40">
        <v>45376</v>
      </c>
      <c r="B2311" s="40">
        <v>45376</v>
      </c>
      <c r="C2311" s="37" t="s">
        <v>5202</v>
      </c>
      <c r="D2311" s="37" t="s">
        <v>5196</v>
      </c>
      <c r="E2311" s="37" t="s">
        <v>1145</v>
      </c>
      <c r="F2311" s="37" t="s">
        <v>691</v>
      </c>
      <c r="G2311" s="38">
        <v>555556</v>
      </c>
      <c r="H2311" s="38">
        <v>0</v>
      </c>
      <c r="I2311" s="38">
        <v>35750080</v>
      </c>
      <c r="J2311" s="38">
        <v>0</v>
      </c>
      <c r="K2311" s="37" t="s">
        <v>5197</v>
      </c>
      <c r="L2311" s="37" t="s">
        <v>63</v>
      </c>
      <c r="M2311" s="37" t="s">
        <v>5031</v>
      </c>
      <c r="N2311" s="37" t="s">
        <v>3167</v>
      </c>
      <c r="O2311" s="37" t="s">
        <v>948</v>
      </c>
      <c r="P2311" s="37" t="s">
        <v>949</v>
      </c>
      <c r="S2311" s="22" t="s">
        <v>3125</v>
      </c>
      <c r="T2311" s="8">
        <f t="shared" si="58"/>
        <v>3</v>
      </c>
      <c r="U2311" t="str">
        <f t="shared" si="59"/>
        <v>642</v>
      </c>
      <c r="W2311" t="s">
        <v>573</v>
      </c>
    </row>
    <row r="2312" spans="1:23" hidden="1" x14ac:dyDescent="0.25">
      <c r="A2312" s="40">
        <v>45376</v>
      </c>
      <c r="B2312" s="40">
        <v>45376</v>
      </c>
      <c r="C2312" s="37" t="s">
        <v>5205</v>
      </c>
      <c r="D2312" s="37" t="s">
        <v>5029</v>
      </c>
      <c r="E2312" s="37" t="s">
        <v>1145</v>
      </c>
      <c r="F2312" s="37" t="s">
        <v>691</v>
      </c>
      <c r="G2312" s="38">
        <v>555556</v>
      </c>
      <c r="H2312" s="38">
        <v>0</v>
      </c>
      <c r="I2312" s="38">
        <v>36305636</v>
      </c>
      <c r="J2312" s="38">
        <v>0</v>
      </c>
      <c r="K2312" s="37" t="s">
        <v>5030</v>
      </c>
      <c r="L2312" s="37" t="s">
        <v>61</v>
      </c>
      <c r="M2312" s="37" t="s">
        <v>5031</v>
      </c>
      <c r="N2312" s="37" t="s">
        <v>3167</v>
      </c>
      <c r="O2312" s="37" t="s">
        <v>948</v>
      </c>
      <c r="P2312" s="37" t="s">
        <v>949</v>
      </c>
      <c r="S2312" s="22" t="s">
        <v>3125</v>
      </c>
      <c r="T2312" s="8">
        <f t="shared" si="58"/>
        <v>3</v>
      </c>
      <c r="U2312" t="str">
        <f t="shared" si="59"/>
        <v>642</v>
      </c>
      <c r="W2312" t="s">
        <v>573</v>
      </c>
    </row>
    <row r="2313" spans="1:23" hidden="1" x14ac:dyDescent="0.25">
      <c r="A2313" s="40">
        <v>45376</v>
      </c>
      <c r="B2313" s="40">
        <v>45376</v>
      </c>
      <c r="C2313" s="37" t="s">
        <v>5205</v>
      </c>
      <c r="D2313" s="37" t="s">
        <v>5029</v>
      </c>
      <c r="E2313" s="37" t="s">
        <v>1145</v>
      </c>
      <c r="F2313" s="37" t="s">
        <v>691</v>
      </c>
      <c r="G2313" s="38">
        <v>555556</v>
      </c>
      <c r="H2313" s="38">
        <v>0</v>
      </c>
      <c r="I2313" s="38">
        <v>36861192</v>
      </c>
      <c r="J2313" s="38">
        <v>0</v>
      </c>
      <c r="K2313" s="37" t="s">
        <v>5030</v>
      </c>
      <c r="L2313" s="37" t="s">
        <v>61</v>
      </c>
      <c r="M2313" s="37" t="s">
        <v>5031</v>
      </c>
      <c r="N2313" s="37" t="s">
        <v>3167</v>
      </c>
      <c r="O2313" s="37" t="s">
        <v>948</v>
      </c>
      <c r="P2313" s="37" t="s">
        <v>949</v>
      </c>
      <c r="S2313" s="22" t="s">
        <v>3125</v>
      </c>
      <c r="T2313" s="8">
        <f t="shared" si="58"/>
        <v>3</v>
      </c>
      <c r="U2313" t="str">
        <f t="shared" si="59"/>
        <v>642</v>
      </c>
      <c r="W2313" t="s">
        <v>573</v>
      </c>
    </row>
    <row r="2314" spans="1:23" hidden="1" x14ac:dyDescent="0.25">
      <c r="A2314" s="40">
        <v>45376</v>
      </c>
      <c r="B2314" s="40">
        <v>45376</v>
      </c>
      <c r="C2314" s="37" t="s">
        <v>5205</v>
      </c>
      <c r="D2314" s="37" t="s">
        <v>5040</v>
      </c>
      <c r="E2314" s="37" t="s">
        <v>1145</v>
      </c>
      <c r="F2314" s="37" t="s">
        <v>691</v>
      </c>
      <c r="G2314" s="38">
        <v>555556</v>
      </c>
      <c r="H2314" s="38">
        <v>0</v>
      </c>
      <c r="I2314" s="38">
        <v>37416748</v>
      </c>
      <c r="J2314" s="38">
        <v>0</v>
      </c>
      <c r="K2314" s="37" t="s">
        <v>5041</v>
      </c>
      <c r="L2314" s="37" t="s">
        <v>5042</v>
      </c>
      <c r="M2314" s="37" t="s">
        <v>5031</v>
      </c>
      <c r="N2314" s="37" t="s">
        <v>3167</v>
      </c>
      <c r="O2314" s="37" t="s">
        <v>948</v>
      </c>
      <c r="P2314" s="37" t="s">
        <v>949</v>
      </c>
      <c r="S2314" s="22" t="s">
        <v>3125</v>
      </c>
      <c r="T2314" s="8">
        <f t="shared" si="58"/>
        <v>3</v>
      </c>
      <c r="U2314" t="str">
        <f t="shared" si="59"/>
        <v>642</v>
      </c>
      <c r="W2314" t="s">
        <v>573</v>
      </c>
    </row>
    <row r="2315" spans="1:23" hidden="1" x14ac:dyDescent="0.25">
      <c r="A2315" s="40">
        <v>45376</v>
      </c>
      <c r="B2315" s="40">
        <v>45376</v>
      </c>
      <c r="C2315" s="37" t="s">
        <v>5205</v>
      </c>
      <c r="D2315" s="37" t="s">
        <v>5037</v>
      </c>
      <c r="E2315" s="37" t="s">
        <v>1145</v>
      </c>
      <c r="F2315" s="37" t="s">
        <v>691</v>
      </c>
      <c r="G2315" s="38">
        <v>555556</v>
      </c>
      <c r="H2315" s="38">
        <v>0</v>
      </c>
      <c r="I2315" s="38">
        <v>37972304</v>
      </c>
      <c r="J2315" s="38">
        <v>0</v>
      </c>
      <c r="K2315" s="37" t="s">
        <v>5038</v>
      </c>
      <c r="L2315" s="37" t="s">
        <v>5039</v>
      </c>
      <c r="M2315" s="37" t="s">
        <v>5031</v>
      </c>
      <c r="N2315" s="37" t="s">
        <v>3167</v>
      </c>
      <c r="O2315" s="37" t="s">
        <v>948</v>
      </c>
      <c r="P2315" s="37" t="s">
        <v>949</v>
      </c>
      <c r="S2315" s="22" t="s">
        <v>3125</v>
      </c>
      <c r="T2315" s="8">
        <f t="shared" si="58"/>
        <v>3</v>
      </c>
      <c r="U2315" t="str">
        <f t="shared" si="59"/>
        <v>642</v>
      </c>
      <c r="W2315" t="s">
        <v>573</v>
      </c>
    </row>
    <row r="2316" spans="1:23" hidden="1" x14ac:dyDescent="0.25">
      <c r="A2316" s="40">
        <v>45376</v>
      </c>
      <c r="B2316" s="40">
        <v>45376</v>
      </c>
      <c r="C2316" s="37" t="s">
        <v>5205</v>
      </c>
      <c r="D2316" s="37" t="s">
        <v>5194</v>
      </c>
      <c r="E2316" s="37" t="s">
        <v>1145</v>
      </c>
      <c r="F2316" s="37" t="s">
        <v>691</v>
      </c>
      <c r="G2316" s="38">
        <v>555556</v>
      </c>
      <c r="H2316" s="38">
        <v>0</v>
      </c>
      <c r="I2316" s="38">
        <v>38527860</v>
      </c>
      <c r="J2316" s="38">
        <v>0</v>
      </c>
      <c r="K2316" s="37" t="s">
        <v>5195</v>
      </c>
      <c r="L2316" s="37" t="s">
        <v>69</v>
      </c>
      <c r="M2316" s="37" t="s">
        <v>5031</v>
      </c>
      <c r="N2316" s="37" t="s">
        <v>3167</v>
      </c>
      <c r="O2316" s="37" t="s">
        <v>948</v>
      </c>
      <c r="P2316" s="37" t="s">
        <v>949</v>
      </c>
      <c r="S2316" s="22" t="s">
        <v>3125</v>
      </c>
      <c r="T2316" s="8">
        <f t="shared" si="58"/>
        <v>3</v>
      </c>
      <c r="U2316" t="str">
        <f t="shared" si="59"/>
        <v>642</v>
      </c>
      <c r="W2316" t="s">
        <v>573</v>
      </c>
    </row>
    <row r="2317" spans="1:23" hidden="1" x14ac:dyDescent="0.25">
      <c r="A2317" s="40">
        <v>45376</v>
      </c>
      <c r="B2317" s="40">
        <v>45376</v>
      </c>
      <c r="C2317" s="37" t="s">
        <v>5205</v>
      </c>
      <c r="D2317" s="37" t="s">
        <v>5123</v>
      </c>
      <c r="E2317" s="37" t="s">
        <v>1145</v>
      </c>
      <c r="F2317" s="37" t="s">
        <v>691</v>
      </c>
      <c r="G2317" s="38">
        <v>138889</v>
      </c>
      <c r="H2317" s="38">
        <v>0</v>
      </c>
      <c r="I2317" s="38">
        <v>38666749</v>
      </c>
      <c r="J2317" s="38">
        <v>0</v>
      </c>
      <c r="K2317" s="37" t="s">
        <v>5124</v>
      </c>
      <c r="L2317" s="37" t="s">
        <v>59</v>
      </c>
      <c r="M2317" s="37" t="s">
        <v>5031</v>
      </c>
      <c r="N2317" s="37" t="s">
        <v>3167</v>
      </c>
      <c r="O2317" s="37" t="s">
        <v>948</v>
      </c>
      <c r="P2317" s="37" t="s">
        <v>949</v>
      </c>
      <c r="S2317" s="22" t="s">
        <v>3125</v>
      </c>
      <c r="T2317" s="8">
        <f t="shared" si="58"/>
        <v>3</v>
      </c>
      <c r="U2317" t="str">
        <f t="shared" si="59"/>
        <v>642</v>
      </c>
      <c r="W2317" t="s">
        <v>573</v>
      </c>
    </row>
    <row r="2318" spans="1:23" hidden="1" x14ac:dyDescent="0.25">
      <c r="A2318" s="40">
        <v>45376</v>
      </c>
      <c r="B2318" s="40">
        <v>45376</v>
      </c>
      <c r="C2318" s="37" t="s">
        <v>5205</v>
      </c>
      <c r="D2318" s="37" t="s">
        <v>5196</v>
      </c>
      <c r="E2318" s="37" t="s">
        <v>1145</v>
      </c>
      <c r="F2318" s="37" t="s">
        <v>691</v>
      </c>
      <c r="G2318" s="38">
        <v>138889</v>
      </c>
      <c r="H2318" s="38">
        <v>0</v>
      </c>
      <c r="I2318" s="38">
        <v>38805638</v>
      </c>
      <c r="J2318" s="38">
        <v>0</v>
      </c>
      <c r="K2318" s="37" t="s">
        <v>5197</v>
      </c>
      <c r="L2318" s="37" t="s">
        <v>63</v>
      </c>
      <c r="M2318" s="37" t="s">
        <v>5031</v>
      </c>
      <c r="N2318" s="37" t="s">
        <v>3167</v>
      </c>
      <c r="O2318" s="37" t="s">
        <v>948</v>
      </c>
      <c r="P2318" s="37" t="s">
        <v>949</v>
      </c>
      <c r="S2318" s="22" t="s">
        <v>3125</v>
      </c>
      <c r="T2318" s="8">
        <f t="shared" si="58"/>
        <v>3</v>
      </c>
      <c r="U2318" t="str">
        <f t="shared" si="59"/>
        <v>642</v>
      </c>
      <c r="W2318" t="s">
        <v>573</v>
      </c>
    </row>
    <row r="2319" spans="1:23" hidden="1" x14ac:dyDescent="0.25">
      <c r="A2319" s="40">
        <v>45376</v>
      </c>
      <c r="B2319" s="40">
        <v>45376</v>
      </c>
      <c r="C2319" s="37" t="s">
        <v>5205</v>
      </c>
      <c r="D2319" s="37" t="s">
        <v>5192</v>
      </c>
      <c r="E2319" s="37" t="s">
        <v>1145</v>
      </c>
      <c r="F2319" s="37" t="s">
        <v>691</v>
      </c>
      <c r="G2319" s="38">
        <v>138889</v>
      </c>
      <c r="H2319" s="38">
        <v>0</v>
      </c>
      <c r="I2319" s="38">
        <v>38944527</v>
      </c>
      <c r="J2319" s="38">
        <v>0</v>
      </c>
      <c r="K2319" s="37" t="s">
        <v>5193</v>
      </c>
      <c r="L2319" s="37" t="s">
        <v>65</v>
      </c>
      <c r="M2319" s="37" t="s">
        <v>5031</v>
      </c>
      <c r="N2319" s="37" t="s">
        <v>3167</v>
      </c>
      <c r="O2319" s="37" t="s">
        <v>948</v>
      </c>
      <c r="P2319" s="37" t="s">
        <v>949</v>
      </c>
      <c r="S2319" s="22" t="s">
        <v>3125</v>
      </c>
      <c r="T2319" s="8">
        <f t="shared" si="58"/>
        <v>3</v>
      </c>
      <c r="U2319" t="str">
        <f t="shared" si="59"/>
        <v>642</v>
      </c>
      <c r="W2319" t="s">
        <v>573</v>
      </c>
    </row>
    <row r="2320" spans="1:23" hidden="1" x14ac:dyDescent="0.25">
      <c r="A2320" s="40">
        <v>45376</v>
      </c>
      <c r="B2320" s="40">
        <v>45376</v>
      </c>
      <c r="C2320" s="37" t="s">
        <v>5205</v>
      </c>
      <c r="D2320" s="37" t="s">
        <v>5199</v>
      </c>
      <c r="E2320" s="37" t="s">
        <v>1145</v>
      </c>
      <c r="F2320" s="37" t="s">
        <v>691</v>
      </c>
      <c r="G2320" s="38">
        <v>138889</v>
      </c>
      <c r="H2320" s="38">
        <v>0</v>
      </c>
      <c r="I2320" s="38">
        <v>39083416</v>
      </c>
      <c r="J2320" s="38">
        <v>0</v>
      </c>
      <c r="K2320" s="37" t="s">
        <v>5200</v>
      </c>
      <c r="L2320" s="37" t="s">
        <v>84</v>
      </c>
      <c r="M2320" s="37" t="s">
        <v>5031</v>
      </c>
      <c r="N2320" s="37" t="s">
        <v>3167</v>
      </c>
      <c r="O2320" s="37" t="s">
        <v>948</v>
      </c>
      <c r="P2320" s="37" t="s">
        <v>949</v>
      </c>
      <c r="S2320" s="22" t="s">
        <v>3125</v>
      </c>
      <c r="T2320" s="8">
        <f t="shared" si="58"/>
        <v>3</v>
      </c>
      <c r="U2320" t="str">
        <f t="shared" si="59"/>
        <v>642</v>
      </c>
      <c r="W2320" t="s">
        <v>573</v>
      </c>
    </row>
    <row r="2321" spans="1:23" hidden="1" x14ac:dyDescent="0.25">
      <c r="A2321" s="40">
        <v>45376</v>
      </c>
      <c r="B2321" s="40">
        <v>45376</v>
      </c>
      <c r="C2321" s="37" t="s">
        <v>5206</v>
      </c>
      <c r="D2321" s="37" t="s">
        <v>5207</v>
      </c>
      <c r="E2321" s="37" t="s">
        <v>1145</v>
      </c>
      <c r="F2321" s="37" t="s">
        <v>1414</v>
      </c>
      <c r="G2321" s="38">
        <v>20000</v>
      </c>
      <c r="H2321" s="38">
        <v>0</v>
      </c>
      <c r="I2321" s="38">
        <v>39103416</v>
      </c>
      <c r="J2321" s="38">
        <v>0</v>
      </c>
      <c r="K2321" s="37" t="s">
        <v>5115</v>
      </c>
      <c r="L2321" s="37" t="s">
        <v>5116</v>
      </c>
      <c r="M2321" s="37" t="s">
        <v>1186</v>
      </c>
      <c r="N2321" s="37" t="s">
        <v>5046</v>
      </c>
      <c r="O2321" s="37"/>
      <c r="P2321" s="37"/>
      <c r="S2321" s="22" t="s">
        <v>3126</v>
      </c>
      <c r="T2321" s="8">
        <f t="shared" si="58"/>
        <v>3</v>
      </c>
      <c r="U2321" t="str">
        <f t="shared" si="59"/>
        <v>642</v>
      </c>
      <c r="W2321" t="s">
        <v>573</v>
      </c>
    </row>
    <row r="2322" spans="1:23" hidden="1" x14ac:dyDescent="0.25">
      <c r="A2322" s="40">
        <v>45382</v>
      </c>
      <c r="B2322" s="40">
        <v>45382</v>
      </c>
      <c r="C2322" s="37" t="s">
        <v>5208</v>
      </c>
      <c r="D2322" s="37" t="s">
        <v>4965</v>
      </c>
      <c r="E2322" s="37" t="s">
        <v>1145</v>
      </c>
      <c r="F2322" s="37" t="s">
        <v>4225</v>
      </c>
      <c r="G2322" s="38">
        <v>0</v>
      </c>
      <c r="H2322" s="38"/>
      <c r="I2322" s="38">
        <v>9411128</v>
      </c>
      <c r="J2322" s="38">
        <v>0</v>
      </c>
      <c r="K2322" s="37"/>
      <c r="L2322" s="37"/>
      <c r="M2322" s="37"/>
      <c r="N2322" s="37"/>
      <c r="O2322" s="37"/>
      <c r="P2322" s="37"/>
      <c r="T2322" s="8">
        <f t="shared" si="58"/>
        <v>3</v>
      </c>
      <c r="U2322" t="str">
        <f t="shared" si="59"/>
        <v>642</v>
      </c>
      <c r="W2322" t="s">
        <v>573</v>
      </c>
    </row>
    <row r="2323" spans="1:23" hidden="1" x14ac:dyDescent="0.25">
      <c r="A2323" s="40">
        <v>45382</v>
      </c>
      <c r="B2323" s="40">
        <v>45382</v>
      </c>
      <c r="C2323" s="37" t="s">
        <v>5208</v>
      </c>
      <c r="D2323" s="37" t="s">
        <v>4965</v>
      </c>
      <c r="E2323" s="37" t="s">
        <v>1145</v>
      </c>
      <c r="F2323" s="37" t="s">
        <v>4225</v>
      </c>
      <c r="G2323" s="38">
        <v>0</v>
      </c>
      <c r="H2323" s="38"/>
      <c r="I2323" s="38">
        <v>3957128</v>
      </c>
      <c r="J2323" s="38">
        <v>0</v>
      </c>
      <c r="K2323" s="37"/>
      <c r="L2323" s="37"/>
      <c r="M2323" s="37"/>
      <c r="N2323" s="37"/>
      <c r="O2323" s="37"/>
      <c r="P2323" s="37"/>
      <c r="T2323" s="8">
        <f t="shared" si="58"/>
        <v>3</v>
      </c>
      <c r="U2323" t="str">
        <f t="shared" si="59"/>
        <v>642</v>
      </c>
      <c r="W2323" t="s">
        <v>573</v>
      </c>
    </row>
    <row r="2324" spans="1:23" hidden="1" x14ac:dyDescent="0.25">
      <c r="A2324" s="40">
        <v>45382</v>
      </c>
      <c r="B2324" s="40">
        <v>45382</v>
      </c>
      <c r="C2324" s="37" t="s">
        <v>5208</v>
      </c>
      <c r="D2324" s="37" t="s">
        <v>4965</v>
      </c>
      <c r="E2324" s="37" t="s">
        <v>1145</v>
      </c>
      <c r="F2324" s="37" t="s">
        <v>4225</v>
      </c>
      <c r="G2324" s="38">
        <v>0</v>
      </c>
      <c r="H2324" s="38"/>
      <c r="I2324" s="38">
        <v>2138946</v>
      </c>
      <c r="J2324" s="38">
        <v>0</v>
      </c>
      <c r="K2324" s="37"/>
      <c r="L2324" s="37"/>
      <c r="M2324" s="37"/>
      <c r="N2324" s="37"/>
      <c r="O2324" s="37"/>
      <c r="P2324" s="37"/>
      <c r="T2324" s="8">
        <f t="shared" si="58"/>
        <v>3</v>
      </c>
      <c r="U2324" t="str">
        <f t="shared" si="59"/>
        <v>642</v>
      </c>
      <c r="W2324" t="s">
        <v>573</v>
      </c>
    </row>
    <row r="2325" spans="1:23" hidden="1" x14ac:dyDescent="0.25">
      <c r="A2325" s="40">
        <v>45382</v>
      </c>
      <c r="B2325" s="40">
        <v>45382</v>
      </c>
      <c r="C2325" s="37" t="s">
        <v>5208</v>
      </c>
      <c r="D2325" s="37" t="s">
        <v>4965</v>
      </c>
      <c r="E2325" s="37" t="s">
        <v>1145</v>
      </c>
      <c r="F2325" s="37" t="s">
        <v>4225</v>
      </c>
      <c r="G2325" s="38">
        <v>0</v>
      </c>
      <c r="H2325" s="38"/>
      <c r="I2325" s="38">
        <v>2103232</v>
      </c>
      <c r="J2325" s="38">
        <v>0</v>
      </c>
      <c r="K2325" s="37"/>
      <c r="L2325" s="37"/>
      <c r="M2325" s="37"/>
      <c r="N2325" s="37"/>
      <c r="O2325" s="37"/>
      <c r="P2325" s="37"/>
      <c r="T2325" s="8">
        <f t="shared" si="58"/>
        <v>3</v>
      </c>
      <c r="U2325" t="str">
        <f t="shared" si="59"/>
        <v>642</v>
      </c>
      <c r="W2325" t="s">
        <v>573</v>
      </c>
    </row>
    <row r="2326" spans="1:23" hidden="1" x14ac:dyDescent="0.25">
      <c r="A2326" s="40">
        <v>45382</v>
      </c>
      <c r="B2326" s="40">
        <v>45382</v>
      </c>
      <c r="C2326" s="37" t="s">
        <v>5208</v>
      </c>
      <c r="D2326" s="37" t="s">
        <v>4965</v>
      </c>
      <c r="E2326" s="37" t="s">
        <v>1145</v>
      </c>
      <c r="F2326" s="37" t="s">
        <v>4225</v>
      </c>
      <c r="G2326" s="38">
        <v>0</v>
      </c>
      <c r="H2326" s="38"/>
      <c r="I2326" s="38">
        <v>1584286</v>
      </c>
      <c r="J2326" s="38">
        <v>0</v>
      </c>
      <c r="K2326" s="37"/>
      <c r="L2326" s="37"/>
      <c r="M2326" s="37"/>
      <c r="N2326" s="37"/>
      <c r="O2326" s="37"/>
      <c r="P2326" s="37"/>
      <c r="T2326" s="8">
        <f t="shared" si="58"/>
        <v>3</v>
      </c>
      <c r="U2326" t="str">
        <f t="shared" si="59"/>
        <v>642</v>
      </c>
      <c r="W2326" t="s">
        <v>573</v>
      </c>
    </row>
    <row r="2327" spans="1:23" hidden="1" x14ac:dyDescent="0.25">
      <c r="A2327" s="40">
        <v>45382</v>
      </c>
      <c r="B2327" s="40">
        <v>45382</v>
      </c>
      <c r="C2327" s="37" t="s">
        <v>5208</v>
      </c>
      <c r="D2327" s="37" t="s">
        <v>4965</v>
      </c>
      <c r="E2327" s="37" t="s">
        <v>1145</v>
      </c>
      <c r="F2327" s="37" t="s">
        <v>4225</v>
      </c>
      <c r="G2327" s="38">
        <v>0</v>
      </c>
      <c r="H2327" s="38"/>
      <c r="I2327" s="38">
        <v>0</v>
      </c>
      <c r="J2327" s="38">
        <v>49814</v>
      </c>
      <c r="K2327" s="37"/>
      <c r="L2327" s="37"/>
      <c r="M2327" s="37"/>
      <c r="N2327" s="37"/>
      <c r="O2327" s="37"/>
      <c r="P2327" s="37"/>
      <c r="T2327" s="8">
        <f t="shared" si="58"/>
        <v>3</v>
      </c>
      <c r="U2327" t="str">
        <f t="shared" si="59"/>
        <v>642</v>
      </c>
      <c r="W2327" t="s">
        <v>573</v>
      </c>
    </row>
    <row r="2328" spans="1:23" hidden="1" x14ac:dyDescent="0.25">
      <c r="A2328" s="40">
        <v>45382</v>
      </c>
      <c r="B2328" s="40">
        <v>45382</v>
      </c>
      <c r="C2328" s="37" t="s">
        <v>5209</v>
      </c>
      <c r="D2328" s="37" t="s">
        <v>722</v>
      </c>
      <c r="E2328" s="37" t="s">
        <v>1145</v>
      </c>
      <c r="F2328" s="37" t="s">
        <v>625</v>
      </c>
      <c r="G2328" s="38">
        <v>35714</v>
      </c>
      <c r="H2328" s="38">
        <v>0</v>
      </c>
      <c r="I2328" s="38">
        <v>0</v>
      </c>
      <c r="J2328" s="38">
        <v>14100</v>
      </c>
      <c r="K2328" s="37"/>
      <c r="L2328" s="37"/>
      <c r="M2328" s="37" t="s">
        <v>5099</v>
      </c>
      <c r="N2328" s="37" t="s">
        <v>5100</v>
      </c>
      <c r="O2328" s="37"/>
      <c r="P2328" s="37"/>
      <c r="S2328" s="22" t="s">
        <v>3126</v>
      </c>
      <c r="T2328" s="8">
        <f t="shared" si="58"/>
        <v>3</v>
      </c>
      <c r="U2328" t="str">
        <f t="shared" si="59"/>
        <v>642</v>
      </c>
      <c r="W2328" t="s">
        <v>573</v>
      </c>
    </row>
    <row r="2329" spans="1:23" hidden="1" x14ac:dyDescent="0.25">
      <c r="A2329" s="40">
        <v>45382</v>
      </c>
      <c r="B2329" s="40">
        <v>45382</v>
      </c>
      <c r="C2329" s="37" t="s">
        <v>5210</v>
      </c>
      <c r="D2329" s="37" t="s">
        <v>5211</v>
      </c>
      <c r="E2329" s="37" t="s">
        <v>1145</v>
      </c>
      <c r="F2329" s="37" t="s">
        <v>1431</v>
      </c>
      <c r="G2329" s="38">
        <v>14100</v>
      </c>
      <c r="H2329" s="38">
        <v>0</v>
      </c>
      <c r="I2329" s="38">
        <v>0</v>
      </c>
      <c r="J2329" s="38">
        <v>0</v>
      </c>
      <c r="K2329" s="37" t="s">
        <v>682</v>
      </c>
      <c r="L2329" s="37" t="s">
        <v>683</v>
      </c>
      <c r="M2329" s="37" t="s">
        <v>1159</v>
      </c>
      <c r="N2329" s="37" t="s">
        <v>5184</v>
      </c>
      <c r="O2329" s="37"/>
      <c r="P2329" s="37"/>
      <c r="S2329" s="22" t="s">
        <v>3121</v>
      </c>
      <c r="T2329" s="8">
        <f t="shared" si="58"/>
        <v>3</v>
      </c>
      <c r="U2329" t="str">
        <f t="shared" si="59"/>
        <v>642</v>
      </c>
      <c r="W2329" t="s">
        <v>573</v>
      </c>
    </row>
    <row r="2330" spans="1:23" hidden="1" x14ac:dyDescent="0.25">
      <c r="A2330" s="40">
        <v>45383</v>
      </c>
      <c r="B2330" s="40">
        <v>45383</v>
      </c>
      <c r="C2330" s="37" t="s">
        <v>5212</v>
      </c>
      <c r="D2330" s="37" t="s">
        <v>5213</v>
      </c>
      <c r="E2330" s="37" t="s">
        <v>1145</v>
      </c>
      <c r="F2330" s="37" t="s">
        <v>1146</v>
      </c>
      <c r="G2330" s="38">
        <v>26116</v>
      </c>
      <c r="H2330" s="38">
        <v>0</v>
      </c>
      <c r="I2330" s="38">
        <v>26116</v>
      </c>
      <c r="J2330" s="38">
        <v>0</v>
      </c>
      <c r="K2330" s="37"/>
      <c r="L2330" s="37"/>
      <c r="M2330" s="37" t="s">
        <v>1296</v>
      </c>
      <c r="N2330" s="37" t="s">
        <v>5153</v>
      </c>
      <c r="O2330" s="37"/>
      <c r="P2330" s="37"/>
      <c r="S2330" s="22" t="s">
        <v>3136</v>
      </c>
      <c r="T2330" s="8">
        <f t="shared" si="58"/>
        <v>4</v>
      </c>
      <c r="U2330" t="str">
        <f t="shared" si="59"/>
        <v>642</v>
      </c>
      <c r="W2330" t="s">
        <v>573</v>
      </c>
    </row>
    <row r="2331" spans="1:23" hidden="1" x14ac:dyDescent="0.25">
      <c r="A2331" s="40">
        <v>45383</v>
      </c>
      <c r="B2331" s="40">
        <v>45383</v>
      </c>
      <c r="C2331" s="37" t="s">
        <v>5214</v>
      </c>
      <c r="D2331" s="37" t="s">
        <v>5215</v>
      </c>
      <c r="E2331" s="37" t="s">
        <v>1145</v>
      </c>
      <c r="F2331" s="37" t="s">
        <v>1287</v>
      </c>
      <c r="G2331" s="38">
        <v>1000000</v>
      </c>
      <c r="H2331" s="38">
        <v>0</v>
      </c>
      <c r="I2331" s="38">
        <v>1026116</v>
      </c>
      <c r="J2331" s="38">
        <v>0</v>
      </c>
      <c r="K2331" s="37" t="s">
        <v>5076</v>
      </c>
      <c r="L2331" s="37" t="s">
        <v>705</v>
      </c>
      <c r="M2331" s="37" t="s">
        <v>5216</v>
      </c>
      <c r="N2331" s="37" t="s">
        <v>5217</v>
      </c>
      <c r="O2331" s="37"/>
      <c r="P2331" s="37"/>
      <c r="S2331" s="22" t="s">
        <v>3126</v>
      </c>
      <c r="T2331" s="8">
        <f t="shared" si="58"/>
        <v>4</v>
      </c>
      <c r="U2331" t="str">
        <f t="shared" si="59"/>
        <v>642</v>
      </c>
      <c r="W2331" t="s">
        <v>573</v>
      </c>
    </row>
    <row r="2332" spans="1:23" hidden="1" x14ac:dyDescent="0.25">
      <c r="A2332" s="40">
        <v>45383</v>
      </c>
      <c r="B2332" s="40">
        <v>45383</v>
      </c>
      <c r="C2332" s="37" t="s">
        <v>5218</v>
      </c>
      <c r="D2332" s="37" t="s">
        <v>5219</v>
      </c>
      <c r="E2332" s="37" t="s">
        <v>1145</v>
      </c>
      <c r="F2332" s="37" t="s">
        <v>1431</v>
      </c>
      <c r="G2332" s="38">
        <v>496200</v>
      </c>
      <c r="H2332" s="38">
        <v>0</v>
      </c>
      <c r="I2332" s="38">
        <v>1522316</v>
      </c>
      <c r="J2332" s="38">
        <v>0</v>
      </c>
      <c r="K2332" s="37" t="s">
        <v>5156</v>
      </c>
      <c r="L2332" s="37" t="s">
        <v>5157</v>
      </c>
      <c r="M2332" s="37" t="s">
        <v>5128</v>
      </c>
      <c r="N2332" s="37" t="s">
        <v>5129</v>
      </c>
      <c r="O2332" s="37"/>
      <c r="P2332" s="37"/>
      <c r="S2332" s="22" t="s">
        <v>3121</v>
      </c>
      <c r="T2332" s="8">
        <f t="shared" si="58"/>
        <v>4</v>
      </c>
      <c r="U2332" t="str">
        <f t="shared" si="59"/>
        <v>642</v>
      </c>
      <c r="W2332" t="s">
        <v>573</v>
      </c>
    </row>
    <row r="2333" spans="1:23" hidden="1" x14ac:dyDescent="0.25">
      <c r="A2333" s="40">
        <v>45388</v>
      </c>
      <c r="B2333" s="40">
        <v>45388</v>
      </c>
      <c r="C2333" s="37" t="s">
        <v>5220</v>
      </c>
      <c r="D2333" s="37" t="s">
        <v>5221</v>
      </c>
      <c r="E2333" s="37" t="s">
        <v>1145</v>
      </c>
      <c r="F2333" s="37" t="s">
        <v>521</v>
      </c>
      <c r="G2333" s="38">
        <v>50000</v>
      </c>
      <c r="H2333" s="38">
        <v>0</v>
      </c>
      <c r="I2333" s="38">
        <v>1572316</v>
      </c>
      <c r="J2333" s="38">
        <v>0</v>
      </c>
      <c r="K2333" s="37" t="s">
        <v>5044</v>
      </c>
      <c r="L2333" s="37" t="s">
        <v>5045</v>
      </c>
      <c r="M2333" s="37" t="s">
        <v>1186</v>
      </c>
      <c r="N2333" s="37" t="s">
        <v>5046</v>
      </c>
      <c r="O2333" s="37"/>
      <c r="P2333" s="37"/>
      <c r="S2333" s="22" t="s">
        <v>3126</v>
      </c>
      <c r="T2333" s="8">
        <f t="shared" ref="T2333:T2396" si="60">+MONTH(A2333)</f>
        <v>4</v>
      </c>
      <c r="U2333" t="str">
        <f t="shared" ref="U2333:U2396" si="61">+E2333</f>
        <v>642</v>
      </c>
      <c r="W2333" t="s">
        <v>573</v>
      </c>
    </row>
    <row r="2334" spans="1:23" hidden="1" x14ac:dyDescent="0.25">
      <c r="A2334" s="40">
        <v>45393</v>
      </c>
      <c r="B2334" s="40">
        <v>45393</v>
      </c>
      <c r="C2334" s="37" t="s">
        <v>5222</v>
      </c>
      <c r="D2334" s="37" t="s">
        <v>5223</v>
      </c>
      <c r="E2334" s="37" t="s">
        <v>1145</v>
      </c>
      <c r="F2334" s="37" t="s">
        <v>549</v>
      </c>
      <c r="G2334" s="38">
        <v>2900000</v>
      </c>
      <c r="H2334" s="38">
        <v>0</v>
      </c>
      <c r="I2334" s="38">
        <v>4472316</v>
      </c>
      <c r="J2334" s="38">
        <v>0</v>
      </c>
      <c r="K2334" s="37" t="s">
        <v>5224</v>
      </c>
      <c r="L2334" s="37" t="s">
        <v>5225</v>
      </c>
      <c r="M2334" s="37" t="s">
        <v>5136</v>
      </c>
      <c r="N2334" s="37" t="s">
        <v>5137</v>
      </c>
      <c r="O2334" s="37" t="s">
        <v>5136</v>
      </c>
      <c r="P2334" s="37" t="s">
        <v>5226</v>
      </c>
      <c r="S2334" s="22" t="s">
        <v>3138</v>
      </c>
      <c r="T2334" s="8">
        <f t="shared" si="60"/>
        <v>4</v>
      </c>
      <c r="U2334" t="str">
        <f t="shared" si="61"/>
        <v>642</v>
      </c>
      <c r="W2334" t="s">
        <v>573</v>
      </c>
    </row>
    <row r="2335" spans="1:23" hidden="1" x14ac:dyDescent="0.25">
      <c r="A2335" s="40">
        <v>45402</v>
      </c>
      <c r="B2335" s="40">
        <v>45402</v>
      </c>
      <c r="C2335" s="37" t="s">
        <v>5227</v>
      </c>
      <c r="D2335" s="37" t="s">
        <v>5228</v>
      </c>
      <c r="E2335" s="37" t="s">
        <v>1145</v>
      </c>
      <c r="F2335" s="37" t="s">
        <v>1414</v>
      </c>
      <c r="G2335" s="38">
        <v>20000</v>
      </c>
      <c r="H2335" s="38">
        <v>0</v>
      </c>
      <c r="I2335" s="38">
        <v>4492316</v>
      </c>
      <c r="J2335" s="38">
        <v>0</v>
      </c>
      <c r="K2335" s="37" t="s">
        <v>5115</v>
      </c>
      <c r="L2335" s="37" t="s">
        <v>5116</v>
      </c>
      <c r="M2335" s="37" t="s">
        <v>5117</v>
      </c>
      <c r="N2335" s="37" t="s">
        <v>1864</v>
      </c>
      <c r="O2335" s="37"/>
      <c r="P2335" s="37"/>
      <c r="S2335" s="22" t="s">
        <v>3126</v>
      </c>
      <c r="T2335" s="8">
        <f t="shared" si="60"/>
        <v>4</v>
      </c>
      <c r="U2335" t="str">
        <f t="shared" si="61"/>
        <v>642</v>
      </c>
      <c r="W2335" t="s">
        <v>573</v>
      </c>
    </row>
    <row r="2336" spans="1:23" hidden="1" x14ac:dyDescent="0.25">
      <c r="A2336" s="40">
        <v>45407</v>
      </c>
      <c r="B2336" s="40">
        <v>45407</v>
      </c>
      <c r="C2336" s="37" t="s">
        <v>5229</v>
      </c>
      <c r="D2336" s="37" t="s">
        <v>5230</v>
      </c>
      <c r="E2336" s="37" t="s">
        <v>1145</v>
      </c>
      <c r="F2336" s="37" t="s">
        <v>1414</v>
      </c>
      <c r="G2336" s="38">
        <v>20000</v>
      </c>
      <c r="H2336" s="38">
        <v>0</v>
      </c>
      <c r="I2336" s="38">
        <v>4512316</v>
      </c>
      <c r="J2336" s="38">
        <v>0</v>
      </c>
      <c r="K2336" s="37" t="s">
        <v>5115</v>
      </c>
      <c r="L2336" s="37" t="s">
        <v>5116</v>
      </c>
      <c r="M2336" s="37" t="s">
        <v>1186</v>
      </c>
      <c r="N2336" s="37" t="s">
        <v>5046</v>
      </c>
      <c r="O2336" s="37"/>
      <c r="P2336" s="37"/>
      <c r="S2336" s="22" t="s">
        <v>3126</v>
      </c>
      <c r="T2336" s="8">
        <f t="shared" si="60"/>
        <v>4</v>
      </c>
      <c r="U2336" t="str">
        <f t="shared" si="61"/>
        <v>642</v>
      </c>
      <c r="W2336" t="s">
        <v>573</v>
      </c>
    </row>
    <row r="2337" spans="1:23" hidden="1" x14ac:dyDescent="0.25">
      <c r="A2337" s="40">
        <v>45408</v>
      </c>
      <c r="B2337" s="40">
        <v>45408</v>
      </c>
      <c r="C2337" s="37" t="s">
        <v>5231</v>
      </c>
      <c r="D2337" s="37" t="s">
        <v>5232</v>
      </c>
      <c r="E2337" s="37" t="s">
        <v>1145</v>
      </c>
      <c r="F2337" s="37" t="s">
        <v>691</v>
      </c>
      <c r="G2337" s="38">
        <v>555556</v>
      </c>
      <c r="H2337" s="38">
        <v>0</v>
      </c>
      <c r="I2337" s="38">
        <v>5067872</v>
      </c>
      <c r="J2337" s="38">
        <v>0</v>
      </c>
      <c r="K2337" s="37" t="s">
        <v>5030</v>
      </c>
      <c r="L2337" s="37" t="s">
        <v>61</v>
      </c>
      <c r="M2337" s="37" t="s">
        <v>5031</v>
      </c>
      <c r="N2337" s="37" t="s">
        <v>3167</v>
      </c>
      <c r="O2337" s="37" t="s">
        <v>948</v>
      </c>
      <c r="P2337" s="37" t="s">
        <v>949</v>
      </c>
      <c r="S2337" s="22" t="s">
        <v>3125</v>
      </c>
      <c r="T2337" s="8">
        <f t="shared" si="60"/>
        <v>4</v>
      </c>
      <c r="U2337" t="str">
        <f t="shared" si="61"/>
        <v>642</v>
      </c>
      <c r="W2337" t="s">
        <v>573</v>
      </c>
    </row>
    <row r="2338" spans="1:23" hidden="1" x14ac:dyDescent="0.25">
      <c r="A2338" s="40">
        <v>45408</v>
      </c>
      <c r="B2338" s="40">
        <v>45408</v>
      </c>
      <c r="C2338" s="37" t="s">
        <v>5233</v>
      </c>
      <c r="D2338" s="37" t="s">
        <v>5234</v>
      </c>
      <c r="E2338" s="37" t="s">
        <v>1145</v>
      </c>
      <c r="F2338" s="37" t="s">
        <v>691</v>
      </c>
      <c r="G2338" s="38">
        <v>555556</v>
      </c>
      <c r="H2338" s="38">
        <v>0</v>
      </c>
      <c r="I2338" s="38">
        <v>5623428</v>
      </c>
      <c r="J2338" s="38">
        <v>0</v>
      </c>
      <c r="K2338" s="37" t="s">
        <v>5200</v>
      </c>
      <c r="L2338" s="37" t="s">
        <v>84</v>
      </c>
      <c r="M2338" s="37" t="s">
        <v>5031</v>
      </c>
      <c r="N2338" s="37" t="s">
        <v>3167</v>
      </c>
      <c r="O2338" s="37" t="s">
        <v>839</v>
      </c>
      <c r="P2338" s="37" t="s">
        <v>840</v>
      </c>
      <c r="S2338" s="22" t="s">
        <v>3125</v>
      </c>
      <c r="T2338" s="8">
        <f t="shared" si="60"/>
        <v>4</v>
      </c>
      <c r="U2338" t="str">
        <f t="shared" si="61"/>
        <v>642</v>
      </c>
      <c r="W2338" t="s">
        <v>573</v>
      </c>
    </row>
    <row r="2339" spans="1:23" hidden="1" x14ac:dyDescent="0.25">
      <c r="A2339" s="40">
        <v>45408</v>
      </c>
      <c r="B2339" s="40">
        <v>45408</v>
      </c>
      <c r="C2339" s="37" t="s">
        <v>5233</v>
      </c>
      <c r="D2339" s="37" t="s">
        <v>5234</v>
      </c>
      <c r="E2339" s="37" t="s">
        <v>1145</v>
      </c>
      <c r="F2339" s="37" t="s">
        <v>691</v>
      </c>
      <c r="G2339" s="38">
        <v>555556</v>
      </c>
      <c r="H2339" s="38">
        <v>0</v>
      </c>
      <c r="I2339" s="38">
        <v>6178984</v>
      </c>
      <c r="J2339" s="38">
        <v>0</v>
      </c>
      <c r="K2339" s="37" t="s">
        <v>5200</v>
      </c>
      <c r="L2339" s="37" t="s">
        <v>84</v>
      </c>
      <c r="M2339" s="37" t="s">
        <v>5031</v>
      </c>
      <c r="N2339" s="37" t="s">
        <v>3167</v>
      </c>
      <c r="O2339" s="37" t="s">
        <v>839</v>
      </c>
      <c r="P2339" s="37" t="s">
        <v>840</v>
      </c>
      <c r="S2339" s="22" t="s">
        <v>3125</v>
      </c>
      <c r="T2339" s="8">
        <f t="shared" si="60"/>
        <v>4</v>
      </c>
      <c r="U2339" t="str">
        <f t="shared" si="61"/>
        <v>642</v>
      </c>
      <c r="W2339" t="s">
        <v>573</v>
      </c>
    </row>
    <row r="2340" spans="1:23" hidden="1" x14ac:dyDescent="0.25">
      <c r="A2340" s="40">
        <v>45408</v>
      </c>
      <c r="B2340" s="40">
        <v>45408</v>
      </c>
      <c r="C2340" s="37" t="s">
        <v>5235</v>
      </c>
      <c r="D2340" s="37" t="s">
        <v>5236</v>
      </c>
      <c r="E2340" s="37" t="s">
        <v>1145</v>
      </c>
      <c r="F2340" s="37" t="s">
        <v>691</v>
      </c>
      <c r="G2340" s="38">
        <v>2222222</v>
      </c>
      <c r="H2340" s="38">
        <v>0</v>
      </c>
      <c r="I2340" s="38">
        <v>8401206</v>
      </c>
      <c r="J2340" s="38">
        <v>0</v>
      </c>
      <c r="K2340" s="37" t="s">
        <v>5195</v>
      </c>
      <c r="L2340" s="37" t="s">
        <v>69</v>
      </c>
      <c r="M2340" s="37" t="s">
        <v>5031</v>
      </c>
      <c r="N2340" s="37" t="s">
        <v>3167</v>
      </c>
      <c r="O2340" s="37" t="s">
        <v>948</v>
      </c>
      <c r="P2340" s="37" t="s">
        <v>949</v>
      </c>
      <c r="S2340" s="22" t="s">
        <v>3125</v>
      </c>
      <c r="T2340" s="8">
        <f t="shared" si="60"/>
        <v>4</v>
      </c>
      <c r="U2340" t="str">
        <f t="shared" si="61"/>
        <v>642</v>
      </c>
      <c r="W2340" t="s">
        <v>573</v>
      </c>
    </row>
    <row r="2341" spans="1:23" hidden="1" x14ac:dyDescent="0.25">
      <c r="A2341" s="40">
        <v>45408</v>
      </c>
      <c r="B2341" s="40">
        <v>45408</v>
      </c>
      <c r="C2341" s="37" t="s">
        <v>5235</v>
      </c>
      <c r="D2341" s="37" t="s">
        <v>5237</v>
      </c>
      <c r="E2341" s="37" t="s">
        <v>1145</v>
      </c>
      <c r="F2341" s="37" t="s">
        <v>691</v>
      </c>
      <c r="G2341" s="38">
        <v>1111111</v>
      </c>
      <c r="H2341" s="38">
        <v>0</v>
      </c>
      <c r="I2341" s="38">
        <v>9512317</v>
      </c>
      <c r="J2341" s="38">
        <v>0</v>
      </c>
      <c r="K2341" s="37" t="s">
        <v>5124</v>
      </c>
      <c r="L2341" s="37" t="s">
        <v>59</v>
      </c>
      <c r="M2341" s="37" t="s">
        <v>5031</v>
      </c>
      <c r="N2341" s="37" t="s">
        <v>3167</v>
      </c>
      <c r="O2341" s="37" t="s">
        <v>948</v>
      </c>
      <c r="P2341" s="37" t="s">
        <v>949</v>
      </c>
      <c r="S2341" s="22" t="s">
        <v>3125</v>
      </c>
      <c r="T2341" s="8">
        <f t="shared" si="60"/>
        <v>4</v>
      </c>
      <c r="U2341" t="str">
        <f t="shared" si="61"/>
        <v>642</v>
      </c>
      <c r="W2341" t="s">
        <v>573</v>
      </c>
    </row>
    <row r="2342" spans="1:23" hidden="1" x14ac:dyDescent="0.25">
      <c r="A2342" s="40">
        <v>45408</v>
      </c>
      <c r="B2342" s="40">
        <v>45408</v>
      </c>
      <c r="C2342" s="37" t="s">
        <v>5235</v>
      </c>
      <c r="D2342" s="37" t="s">
        <v>5238</v>
      </c>
      <c r="E2342" s="37" t="s">
        <v>1145</v>
      </c>
      <c r="F2342" s="37" t="s">
        <v>691</v>
      </c>
      <c r="G2342" s="38">
        <v>1111111</v>
      </c>
      <c r="H2342" s="38">
        <v>0</v>
      </c>
      <c r="I2342" s="38">
        <v>10623428</v>
      </c>
      <c r="J2342" s="38">
        <v>0</v>
      </c>
      <c r="K2342" s="37" t="s">
        <v>5197</v>
      </c>
      <c r="L2342" s="37" t="s">
        <v>63</v>
      </c>
      <c r="M2342" s="37" t="s">
        <v>5031</v>
      </c>
      <c r="N2342" s="37" t="s">
        <v>3167</v>
      </c>
      <c r="O2342" s="37" t="s">
        <v>948</v>
      </c>
      <c r="P2342" s="37" t="s">
        <v>949</v>
      </c>
      <c r="S2342" s="22" t="s">
        <v>3125</v>
      </c>
      <c r="T2342" s="8">
        <f t="shared" si="60"/>
        <v>4</v>
      </c>
      <c r="U2342" t="str">
        <f t="shared" si="61"/>
        <v>642</v>
      </c>
      <c r="W2342" t="s">
        <v>573</v>
      </c>
    </row>
    <row r="2343" spans="1:23" hidden="1" x14ac:dyDescent="0.25">
      <c r="A2343" s="40">
        <v>45408</v>
      </c>
      <c r="B2343" s="40">
        <v>45408</v>
      </c>
      <c r="C2343" s="37" t="s">
        <v>5235</v>
      </c>
      <c r="D2343" s="37" t="s">
        <v>5239</v>
      </c>
      <c r="E2343" s="37" t="s">
        <v>1145</v>
      </c>
      <c r="F2343" s="37" t="s">
        <v>691</v>
      </c>
      <c r="G2343" s="38">
        <v>1111111</v>
      </c>
      <c r="H2343" s="38">
        <v>0</v>
      </c>
      <c r="I2343" s="38">
        <v>11734539</v>
      </c>
      <c r="J2343" s="38">
        <v>0</v>
      </c>
      <c r="K2343" s="37" t="s">
        <v>5193</v>
      </c>
      <c r="L2343" s="37" t="s">
        <v>65</v>
      </c>
      <c r="M2343" s="37" t="s">
        <v>5031</v>
      </c>
      <c r="N2343" s="37" t="s">
        <v>3167</v>
      </c>
      <c r="O2343" s="37" t="s">
        <v>948</v>
      </c>
      <c r="P2343" s="37" t="s">
        <v>949</v>
      </c>
      <c r="S2343" s="22" t="s">
        <v>3125</v>
      </c>
      <c r="T2343" s="8">
        <f t="shared" si="60"/>
        <v>4</v>
      </c>
      <c r="U2343" t="str">
        <f t="shared" si="61"/>
        <v>642</v>
      </c>
      <c r="W2343" t="s">
        <v>573</v>
      </c>
    </row>
    <row r="2344" spans="1:23" hidden="1" x14ac:dyDescent="0.25">
      <c r="A2344" s="40">
        <v>45408</v>
      </c>
      <c r="B2344" s="40">
        <v>45408</v>
      </c>
      <c r="C2344" s="37" t="s">
        <v>5235</v>
      </c>
      <c r="D2344" s="37" t="s">
        <v>5240</v>
      </c>
      <c r="E2344" s="37" t="s">
        <v>1145</v>
      </c>
      <c r="F2344" s="37" t="s">
        <v>691</v>
      </c>
      <c r="G2344" s="38">
        <v>2222222</v>
      </c>
      <c r="H2344" s="38">
        <v>0</v>
      </c>
      <c r="I2344" s="38">
        <v>13956761</v>
      </c>
      <c r="J2344" s="38">
        <v>0</v>
      </c>
      <c r="K2344" s="37" t="s">
        <v>5030</v>
      </c>
      <c r="L2344" s="37" t="s">
        <v>61</v>
      </c>
      <c r="M2344" s="37" t="s">
        <v>5031</v>
      </c>
      <c r="N2344" s="37" t="s">
        <v>3167</v>
      </c>
      <c r="O2344" s="37" t="s">
        <v>948</v>
      </c>
      <c r="P2344" s="37" t="s">
        <v>949</v>
      </c>
      <c r="S2344" s="22" t="s">
        <v>3125</v>
      </c>
      <c r="T2344" s="8">
        <f t="shared" si="60"/>
        <v>4</v>
      </c>
      <c r="U2344" t="str">
        <f t="shared" si="61"/>
        <v>642</v>
      </c>
      <c r="W2344" t="s">
        <v>573</v>
      </c>
    </row>
    <row r="2345" spans="1:23" hidden="1" x14ac:dyDescent="0.25">
      <c r="A2345" s="40">
        <v>45408</v>
      </c>
      <c r="B2345" s="40">
        <v>45408</v>
      </c>
      <c r="C2345" s="37" t="s">
        <v>5235</v>
      </c>
      <c r="D2345" s="37" t="s">
        <v>5241</v>
      </c>
      <c r="E2345" s="37" t="s">
        <v>1145</v>
      </c>
      <c r="F2345" s="37" t="s">
        <v>691</v>
      </c>
      <c r="G2345" s="38">
        <v>1111111</v>
      </c>
      <c r="H2345" s="38">
        <v>0</v>
      </c>
      <c r="I2345" s="38">
        <v>15067872</v>
      </c>
      <c r="J2345" s="38">
        <v>0</v>
      </c>
      <c r="K2345" s="37" t="s">
        <v>5195</v>
      </c>
      <c r="L2345" s="37" t="s">
        <v>69</v>
      </c>
      <c r="M2345" s="37" t="s">
        <v>5031</v>
      </c>
      <c r="N2345" s="37" t="s">
        <v>3167</v>
      </c>
      <c r="O2345" s="37" t="s">
        <v>948</v>
      </c>
      <c r="P2345" s="37" t="s">
        <v>949</v>
      </c>
      <c r="S2345" s="22" t="s">
        <v>3125</v>
      </c>
      <c r="T2345" s="8">
        <f t="shared" si="60"/>
        <v>4</v>
      </c>
      <c r="U2345" t="str">
        <f t="shared" si="61"/>
        <v>642</v>
      </c>
      <c r="W2345" t="s">
        <v>573</v>
      </c>
    </row>
    <row r="2346" spans="1:23" hidden="1" x14ac:dyDescent="0.25">
      <c r="A2346" s="40">
        <v>45408</v>
      </c>
      <c r="B2346" s="40">
        <v>45408</v>
      </c>
      <c r="C2346" s="37" t="s">
        <v>5235</v>
      </c>
      <c r="D2346" s="37" t="s">
        <v>5242</v>
      </c>
      <c r="E2346" s="37" t="s">
        <v>1145</v>
      </c>
      <c r="F2346" s="37" t="s">
        <v>691</v>
      </c>
      <c r="G2346" s="38">
        <v>2222222</v>
      </c>
      <c r="H2346" s="38">
        <v>0</v>
      </c>
      <c r="I2346" s="38">
        <v>17290094</v>
      </c>
      <c r="J2346" s="38">
        <v>0</v>
      </c>
      <c r="K2346" s="37" t="s">
        <v>5124</v>
      </c>
      <c r="L2346" s="37" t="s">
        <v>59</v>
      </c>
      <c r="M2346" s="37" t="s">
        <v>5031</v>
      </c>
      <c r="N2346" s="37" t="s">
        <v>3167</v>
      </c>
      <c r="O2346" s="37" t="s">
        <v>948</v>
      </c>
      <c r="P2346" s="37" t="s">
        <v>949</v>
      </c>
      <c r="S2346" s="22" t="s">
        <v>3125</v>
      </c>
      <c r="T2346" s="8">
        <f t="shared" si="60"/>
        <v>4</v>
      </c>
      <c r="U2346" t="str">
        <f t="shared" si="61"/>
        <v>642</v>
      </c>
      <c r="W2346" t="s">
        <v>573</v>
      </c>
    </row>
    <row r="2347" spans="1:23" hidden="1" x14ac:dyDescent="0.25">
      <c r="A2347" s="40">
        <v>45408</v>
      </c>
      <c r="B2347" s="40">
        <v>45408</v>
      </c>
      <c r="C2347" s="37" t="s">
        <v>5235</v>
      </c>
      <c r="D2347" s="37" t="s">
        <v>5243</v>
      </c>
      <c r="E2347" s="37" t="s">
        <v>1145</v>
      </c>
      <c r="F2347" s="37" t="s">
        <v>691</v>
      </c>
      <c r="G2347" s="38">
        <v>1111111</v>
      </c>
      <c r="H2347" s="38">
        <v>0</v>
      </c>
      <c r="I2347" s="38">
        <v>18401205</v>
      </c>
      <c r="J2347" s="38">
        <v>0</v>
      </c>
      <c r="K2347" s="37" t="s">
        <v>5197</v>
      </c>
      <c r="L2347" s="37" t="s">
        <v>63</v>
      </c>
      <c r="M2347" s="37" t="s">
        <v>5031</v>
      </c>
      <c r="N2347" s="37" t="s">
        <v>3167</v>
      </c>
      <c r="O2347" s="37" t="s">
        <v>948</v>
      </c>
      <c r="P2347" s="37" t="s">
        <v>949</v>
      </c>
      <c r="S2347" s="22" t="s">
        <v>3125</v>
      </c>
      <c r="T2347" s="8">
        <f t="shared" si="60"/>
        <v>4</v>
      </c>
      <c r="U2347" t="str">
        <f t="shared" si="61"/>
        <v>642</v>
      </c>
      <c r="W2347" t="s">
        <v>573</v>
      </c>
    </row>
    <row r="2348" spans="1:23" hidden="1" x14ac:dyDescent="0.25">
      <c r="A2348" s="40">
        <v>45408</v>
      </c>
      <c r="B2348" s="40">
        <v>45408</v>
      </c>
      <c r="C2348" s="37" t="s">
        <v>5235</v>
      </c>
      <c r="D2348" s="37" t="s">
        <v>5244</v>
      </c>
      <c r="E2348" s="37" t="s">
        <v>1145</v>
      </c>
      <c r="F2348" s="37" t="s">
        <v>691</v>
      </c>
      <c r="G2348" s="38">
        <v>2222222</v>
      </c>
      <c r="H2348" s="38">
        <v>0</v>
      </c>
      <c r="I2348" s="38">
        <v>20623427</v>
      </c>
      <c r="J2348" s="38">
        <v>0</v>
      </c>
      <c r="K2348" s="37" t="s">
        <v>5038</v>
      </c>
      <c r="L2348" s="37" t="s">
        <v>5039</v>
      </c>
      <c r="M2348" s="37" t="s">
        <v>5031</v>
      </c>
      <c r="N2348" s="37" t="s">
        <v>3167</v>
      </c>
      <c r="O2348" s="37" t="s">
        <v>948</v>
      </c>
      <c r="P2348" s="37" t="s">
        <v>949</v>
      </c>
      <c r="S2348" s="22" t="s">
        <v>3125</v>
      </c>
      <c r="T2348" s="8">
        <f t="shared" si="60"/>
        <v>4</v>
      </c>
      <c r="U2348" t="str">
        <f t="shared" si="61"/>
        <v>642</v>
      </c>
      <c r="W2348" t="s">
        <v>573</v>
      </c>
    </row>
    <row r="2349" spans="1:23" hidden="1" x14ac:dyDescent="0.25">
      <c r="A2349" s="40">
        <v>45408</v>
      </c>
      <c r="B2349" s="40">
        <v>45408</v>
      </c>
      <c r="C2349" s="37" t="s">
        <v>5235</v>
      </c>
      <c r="D2349" s="37" t="s">
        <v>5245</v>
      </c>
      <c r="E2349" s="37" t="s">
        <v>1145</v>
      </c>
      <c r="F2349" s="37" t="s">
        <v>691</v>
      </c>
      <c r="G2349" s="38">
        <v>2222222</v>
      </c>
      <c r="H2349" s="38">
        <v>0</v>
      </c>
      <c r="I2349" s="38">
        <v>22845649</v>
      </c>
      <c r="J2349" s="38">
        <v>0</v>
      </c>
      <c r="K2349" s="37" t="s">
        <v>5030</v>
      </c>
      <c r="L2349" s="37" t="s">
        <v>61</v>
      </c>
      <c r="M2349" s="37" t="s">
        <v>5031</v>
      </c>
      <c r="N2349" s="37" t="s">
        <v>3167</v>
      </c>
      <c r="O2349" s="37" t="s">
        <v>948</v>
      </c>
      <c r="P2349" s="37" t="s">
        <v>949</v>
      </c>
      <c r="S2349" s="22" t="s">
        <v>3125</v>
      </c>
      <c r="T2349" s="8">
        <f t="shared" si="60"/>
        <v>4</v>
      </c>
      <c r="U2349" t="str">
        <f t="shared" si="61"/>
        <v>642</v>
      </c>
      <c r="W2349" t="s">
        <v>573</v>
      </c>
    </row>
    <row r="2350" spans="1:23" hidden="1" x14ac:dyDescent="0.25">
      <c r="A2350" s="40">
        <v>45408</v>
      </c>
      <c r="B2350" s="40">
        <v>45408</v>
      </c>
      <c r="C2350" s="37" t="s">
        <v>5235</v>
      </c>
      <c r="D2350" s="37" t="s">
        <v>5246</v>
      </c>
      <c r="E2350" s="37" t="s">
        <v>1145</v>
      </c>
      <c r="F2350" s="37" t="s">
        <v>691</v>
      </c>
      <c r="G2350" s="38">
        <v>3333333</v>
      </c>
      <c r="H2350" s="38">
        <v>0</v>
      </c>
      <c r="I2350" s="38">
        <v>26178982</v>
      </c>
      <c r="J2350" s="38">
        <v>0</v>
      </c>
      <c r="K2350" s="37" t="s">
        <v>5038</v>
      </c>
      <c r="L2350" s="37" t="s">
        <v>5039</v>
      </c>
      <c r="M2350" s="37" t="s">
        <v>5031</v>
      </c>
      <c r="N2350" s="37" t="s">
        <v>3167</v>
      </c>
      <c r="O2350" s="37" t="s">
        <v>948</v>
      </c>
      <c r="P2350" s="37" t="s">
        <v>949</v>
      </c>
      <c r="S2350" s="22" t="s">
        <v>3125</v>
      </c>
      <c r="T2350" s="8">
        <f t="shared" si="60"/>
        <v>4</v>
      </c>
      <c r="U2350" t="str">
        <f t="shared" si="61"/>
        <v>642</v>
      </c>
      <c r="W2350" t="s">
        <v>573</v>
      </c>
    </row>
    <row r="2351" spans="1:23" hidden="1" x14ac:dyDescent="0.25">
      <c r="A2351" s="40">
        <v>45408</v>
      </c>
      <c r="B2351" s="40">
        <v>45408</v>
      </c>
      <c r="C2351" s="37" t="s">
        <v>5235</v>
      </c>
      <c r="D2351" s="37" t="s">
        <v>5247</v>
      </c>
      <c r="E2351" s="37" t="s">
        <v>1145</v>
      </c>
      <c r="F2351" s="37" t="s">
        <v>691</v>
      </c>
      <c r="G2351" s="38">
        <v>2222222</v>
      </c>
      <c r="H2351" s="38">
        <v>0</v>
      </c>
      <c r="I2351" s="38">
        <v>28401204</v>
      </c>
      <c r="J2351" s="38">
        <v>0</v>
      </c>
      <c r="K2351" s="37" t="s">
        <v>5124</v>
      </c>
      <c r="L2351" s="37" t="s">
        <v>59</v>
      </c>
      <c r="M2351" s="37" t="s">
        <v>5031</v>
      </c>
      <c r="N2351" s="37" t="s">
        <v>3167</v>
      </c>
      <c r="O2351" s="37" t="s">
        <v>948</v>
      </c>
      <c r="P2351" s="37" t="s">
        <v>949</v>
      </c>
      <c r="S2351" s="22" t="s">
        <v>3125</v>
      </c>
      <c r="T2351" s="8">
        <f t="shared" si="60"/>
        <v>4</v>
      </c>
      <c r="U2351" t="str">
        <f t="shared" si="61"/>
        <v>642</v>
      </c>
      <c r="W2351" t="s">
        <v>573</v>
      </c>
    </row>
    <row r="2352" spans="1:23" hidden="1" x14ac:dyDescent="0.25">
      <c r="A2352" s="40">
        <v>45408</v>
      </c>
      <c r="B2352" s="40">
        <v>45408</v>
      </c>
      <c r="C2352" s="37" t="s">
        <v>5235</v>
      </c>
      <c r="D2352" s="37" t="s">
        <v>5248</v>
      </c>
      <c r="E2352" s="37" t="s">
        <v>1145</v>
      </c>
      <c r="F2352" s="37" t="s">
        <v>691</v>
      </c>
      <c r="G2352" s="38">
        <v>3333333</v>
      </c>
      <c r="H2352" s="38">
        <v>0</v>
      </c>
      <c r="I2352" s="38">
        <v>31734537</v>
      </c>
      <c r="J2352" s="38">
        <v>0</v>
      </c>
      <c r="K2352" s="37" t="s">
        <v>515</v>
      </c>
      <c r="L2352" s="37" t="s">
        <v>57</v>
      </c>
      <c r="M2352" s="37" t="s">
        <v>5031</v>
      </c>
      <c r="N2352" s="37" t="s">
        <v>3167</v>
      </c>
      <c r="O2352" s="37" t="s">
        <v>948</v>
      </c>
      <c r="P2352" s="37" t="s">
        <v>949</v>
      </c>
      <c r="S2352" s="22" t="s">
        <v>3125</v>
      </c>
      <c r="T2352" s="8">
        <f t="shared" si="60"/>
        <v>4</v>
      </c>
      <c r="U2352" t="str">
        <f t="shared" si="61"/>
        <v>642</v>
      </c>
      <c r="W2352" t="s">
        <v>573</v>
      </c>
    </row>
    <row r="2353" spans="1:23" hidden="1" x14ac:dyDescent="0.25">
      <c r="A2353" s="40">
        <v>45408</v>
      </c>
      <c r="B2353" s="40">
        <v>45408</v>
      </c>
      <c r="C2353" s="37" t="s">
        <v>5235</v>
      </c>
      <c r="D2353" s="37" t="s">
        <v>5249</v>
      </c>
      <c r="E2353" s="37" t="s">
        <v>1145</v>
      </c>
      <c r="F2353" s="37" t="s">
        <v>691</v>
      </c>
      <c r="G2353" s="38">
        <v>2222222</v>
      </c>
      <c r="H2353" s="38">
        <v>0</v>
      </c>
      <c r="I2353" s="38">
        <v>33956759</v>
      </c>
      <c r="J2353" s="38">
        <v>0</v>
      </c>
      <c r="K2353" s="37" t="s">
        <v>5195</v>
      </c>
      <c r="L2353" s="37" t="s">
        <v>69</v>
      </c>
      <c r="M2353" s="37" t="s">
        <v>5031</v>
      </c>
      <c r="N2353" s="37" t="s">
        <v>3167</v>
      </c>
      <c r="O2353" s="37" t="s">
        <v>948</v>
      </c>
      <c r="P2353" s="37" t="s">
        <v>949</v>
      </c>
      <c r="S2353" s="22" t="s">
        <v>3125</v>
      </c>
      <c r="T2353" s="8">
        <f t="shared" si="60"/>
        <v>4</v>
      </c>
      <c r="U2353" t="str">
        <f t="shared" si="61"/>
        <v>642</v>
      </c>
      <c r="W2353" t="s">
        <v>573</v>
      </c>
    </row>
    <row r="2354" spans="1:23" hidden="1" x14ac:dyDescent="0.25">
      <c r="A2354" s="40">
        <v>45408</v>
      </c>
      <c r="B2354" s="40">
        <v>45408</v>
      </c>
      <c r="C2354" s="37" t="s">
        <v>5235</v>
      </c>
      <c r="D2354" s="37" t="s">
        <v>5250</v>
      </c>
      <c r="E2354" s="37" t="s">
        <v>1145</v>
      </c>
      <c r="F2354" s="37" t="s">
        <v>691</v>
      </c>
      <c r="G2354" s="38">
        <v>2222222</v>
      </c>
      <c r="H2354" s="38">
        <v>0</v>
      </c>
      <c r="I2354" s="38">
        <v>36178981</v>
      </c>
      <c r="J2354" s="38">
        <v>0</v>
      </c>
      <c r="K2354" s="37" t="s">
        <v>5200</v>
      </c>
      <c r="L2354" s="37" t="s">
        <v>84</v>
      </c>
      <c r="M2354" s="37" t="s">
        <v>5031</v>
      </c>
      <c r="N2354" s="37" t="s">
        <v>3167</v>
      </c>
      <c r="O2354" s="37" t="s">
        <v>948</v>
      </c>
      <c r="P2354" s="37" t="s">
        <v>949</v>
      </c>
      <c r="S2354" s="22" t="s">
        <v>3125</v>
      </c>
      <c r="T2354" s="8">
        <f t="shared" si="60"/>
        <v>4</v>
      </c>
      <c r="U2354" t="str">
        <f t="shared" si="61"/>
        <v>642</v>
      </c>
      <c r="W2354" t="s">
        <v>573</v>
      </c>
    </row>
    <row r="2355" spans="1:23" hidden="1" x14ac:dyDescent="0.25">
      <c r="A2355" s="40">
        <v>45408</v>
      </c>
      <c r="B2355" s="40">
        <v>45408</v>
      </c>
      <c r="C2355" s="37" t="s">
        <v>5235</v>
      </c>
      <c r="D2355" s="37" t="s">
        <v>5251</v>
      </c>
      <c r="E2355" s="37" t="s">
        <v>1145</v>
      </c>
      <c r="F2355" s="37" t="s">
        <v>691</v>
      </c>
      <c r="G2355" s="38">
        <v>2222222</v>
      </c>
      <c r="H2355" s="38">
        <v>0</v>
      </c>
      <c r="I2355" s="38">
        <v>38401203</v>
      </c>
      <c r="J2355" s="38">
        <v>0</v>
      </c>
      <c r="K2355" s="37" t="s">
        <v>5030</v>
      </c>
      <c r="L2355" s="37" t="s">
        <v>61</v>
      </c>
      <c r="M2355" s="37" t="s">
        <v>5031</v>
      </c>
      <c r="N2355" s="37" t="s">
        <v>3167</v>
      </c>
      <c r="O2355" s="37" t="s">
        <v>948</v>
      </c>
      <c r="P2355" s="37" t="s">
        <v>949</v>
      </c>
      <c r="S2355" s="22" t="s">
        <v>3125</v>
      </c>
      <c r="T2355" s="8">
        <f t="shared" si="60"/>
        <v>4</v>
      </c>
      <c r="U2355" t="str">
        <f t="shared" si="61"/>
        <v>642</v>
      </c>
      <c r="W2355" t="s">
        <v>573</v>
      </c>
    </row>
    <row r="2356" spans="1:23" hidden="1" x14ac:dyDescent="0.25">
      <c r="A2356" s="40">
        <v>45408</v>
      </c>
      <c r="B2356" s="40">
        <v>45408</v>
      </c>
      <c r="C2356" s="37" t="s">
        <v>5235</v>
      </c>
      <c r="D2356" s="37" t="s">
        <v>5252</v>
      </c>
      <c r="E2356" s="37" t="s">
        <v>1145</v>
      </c>
      <c r="F2356" s="37" t="s">
        <v>691</v>
      </c>
      <c r="G2356" s="38">
        <v>2222222</v>
      </c>
      <c r="H2356" s="38">
        <v>0</v>
      </c>
      <c r="I2356" s="38">
        <v>40623425</v>
      </c>
      <c r="J2356" s="38">
        <v>0</v>
      </c>
      <c r="K2356" s="37" t="s">
        <v>5038</v>
      </c>
      <c r="L2356" s="37" t="s">
        <v>5039</v>
      </c>
      <c r="M2356" s="37" t="s">
        <v>5031</v>
      </c>
      <c r="N2356" s="37" t="s">
        <v>3167</v>
      </c>
      <c r="O2356" s="37" t="s">
        <v>948</v>
      </c>
      <c r="P2356" s="37" t="s">
        <v>949</v>
      </c>
      <c r="S2356" s="22" t="s">
        <v>3125</v>
      </c>
      <c r="T2356" s="8">
        <f t="shared" si="60"/>
        <v>4</v>
      </c>
      <c r="U2356" t="str">
        <f t="shared" si="61"/>
        <v>642</v>
      </c>
      <c r="W2356" t="s">
        <v>573</v>
      </c>
    </row>
    <row r="2357" spans="1:23" hidden="1" x14ac:dyDescent="0.25">
      <c r="A2357" s="40">
        <v>45408</v>
      </c>
      <c r="B2357" s="40">
        <v>45408</v>
      </c>
      <c r="C2357" s="37" t="s">
        <v>5235</v>
      </c>
      <c r="D2357" s="37" t="s">
        <v>5253</v>
      </c>
      <c r="E2357" s="37" t="s">
        <v>1145</v>
      </c>
      <c r="F2357" s="37" t="s">
        <v>691</v>
      </c>
      <c r="G2357" s="38">
        <v>2222222</v>
      </c>
      <c r="H2357" s="38">
        <v>0</v>
      </c>
      <c r="I2357" s="38">
        <v>42845647</v>
      </c>
      <c r="J2357" s="38">
        <v>0</v>
      </c>
      <c r="K2357" s="37" t="s">
        <v>5041</v>
      </c>
      <c r="L2357" s="37" t="s">
        <v>5042</v>
      </c>
      <c r="M2357" s="37" t="s">
        <v>5031</v>
      </c>
      <c r="N2357" s="37" t="s">
        <v>3167</v>
      </c>
      <c r="O2357" s="37" t="s">
        <v>948</v>
      </c>
      <c r="P2357" s="37" t="s">
        <v>949</v>
      </c>
      <c r="S2357" s="22" t="s">
        <v>3125</v>
      </c>
      <c r="T2357" s="8">
        <f t="shared" si="60"/>
        <v>4</v>
      </c>
      <c r="U2357" t="str">
        <f t="shared" si="61"/>
        <v>642</v>
      </c>
      <c r="W2357" t="s">
        <v>573</v>
      </c>
    </row>
    <row r="2358" spans="1:23" hidden="1" x14ac:dyDescent="0.25">
      <c r="A2358" s="40">
        <v>45408</v>
      </c>
      <c r="B2358" s="40">
        <v>45408</v>
      </c>
      <c r="C2358" s="37" t="s">
        <v>5235</v>
      </c>
      <c r="D2358" s="37" t="s">
        <v>5254</v>
      </c>
      <c r="E2358" s="37" t="s">
        <v>1145</v>
      </c>
      <c r="F2358" s="37" t="s">
        <v>691</v>
      </c>
      <c r="G2358" s="38">
        <v>1666667</v>
      </c>
      <c r="H2358" s="38">
        <v>0</v>
      </c>
      <c r="I2358" s="38">
        <v>44512314</v>
      </c>
      <c r="J2358" s="38">
        <v>0</v>
      </c>
      <c r="K2358" s="37" t="s">
        <v>5204</v>
      </c>
      <c r="L2358" s="37" t="s">
        <v>306</v>
      </c>
      <c r="M2358" s="37" t="s">
        <v>5031</v>
      </c>
      <c r="N2358" s="37" t="s">
        <v>3167</v>
      </c>
      <c r="O2358" s="37" t="s">
        <v>948</v>
      </c>
      <c r="P2358" s="37" t="s">
        <v>949</v>
      </c>
      <c r="S2358" s="22" t="s">
        <v>3125</v>
      </c>
      <c r="T2358" s="8">
        <f t="shared" si="60"/>
        <v>4</v>
      </c>
      <c r="U2358" t="str">
        <f t="shared" si="61"/>
        <v>642</v>
      </c>
      <c r="W2358" t="s">
        <v>573</v>
      </c>
    </row>
    <row r="2359" spans="1:23" hidden="1" x14ac:dyDescent="0.25">
      <c r="A2359" s="40">
        <v>45408</v>
      </c>
      <c r="B2359" s="40">
        <v>45408</v>
      </c>
      <c r="C2359" s="37" t="s">
        <v>5235</v>
      </c>
      <c r="D2359" s="37" t="s">
        <v>5255</v>
      </c>
      <c r="E2359" s="37" t="s">
        <v>1145</v>
      </c>
      <c r="F2359" s="37" t="s">
        <v>691</v>
      </c>
      <c r="G2359" s="38">
        <v>1666667</v>
      </c>
      <c r="H2359" s="38">
        <v>0</v>
      </c>
      <c r="I2359" s="38">
        <v>46178981</v>
      </c>
      <c r="J2359" s="38">
        <v>0</v>
      </c>
      <c r="K2359" s="37" t="s">
        <v>5200</v>
      </c>
      <c r="L2359" s="37" t="s">
        <v>84</v>
      </c>
      <c r="M2359" s="37" t="s">
        <v>5031</v>
      </c>
      <c r="N2359" s="37" t="s">
        <v>3167</v>
      </c>
      <c r="O2359" s="37" t="s">
        <v>948</v>
      </c>
      <c r="P2359" s="37" t="s">
        <v>949</v>
      </c>
      <c r="S2359" s="22" t="s">
        <v>3125</v>
      </c>
      <c r="T2359" s="8">
        <f t="shared" si="60"/>
        <v>4</v>
      </c>
      <c r="U2359" t="str">
        <f t="shared" si="61"/>
        <v>642</v>
      </c>
      <c r="W2359" t="s">
        <v>573</v>
      </c>
    </row>
    <row r="2360" spans="1:23" hidden="1" x14ac:dyDescent="0.25">
      <c r="A2360" s="40">
        <v>45408</v>
      </c>
      <c r="B2360" s="40">
        <v>45408</v>
      </c>
      <c r="C2360" s="37" t="s">
        <v>5235</v>
      </c>
      <c r="D2360" s="37" t="s">
        <v>5256</v>
      </c>
      <c r="E2360" s="37" t="s">
        <v>1145</v>
      </c>
      <c r="F2360" s="37" t="s">
        <v>691</v>
      </c>
      <c r="G2360" s="38">
        <v>3333333</v>
      </c>
      <c r="H2360" s="38">
        <v>0</v>
      </c>
      <c r="I2360" s="38">
        <v>49512314</v>
      </c>
      <c r="J2360" s="38">
        <v>0</v>
      </c>
      <c r="K2360" s="37" t="s">
        <v>5038</v>
      </c>
      <c r="L2360" s="37" t="s">
        <v>5039</v>
      </c>
      <c r="M2360" s="37" t="s">
        <v>5031</v>
      </c>
      <c r="N2360" s="37" t="s">
        <v>3167</v>
      </c>
      <c r="O2360" s="37" t="s">
        <v>948</v>
      </c>
      <c r="P2360" s="37" t="s">
        <v>949</v>
      </c>
      <c r="S2360" s="22" t="s">
        <v>3125</v>
      </c>
      <c r="T2360" s="8">
        <f t="shared" si="60"/>
        <v>4</v>
      </c>
      <c r="U2360" t="str">
        <f t="shared" si="61"/>
        <v>642</v>
      </c>
      <c r="W2360" t="s">
        <v>573</v>
      </c>
    </row>
    <row r="2361" spans="1:23" hidden="1" x14ac:dyDescent="0.25">
      <c r="A2361" s="40">
        <v>45412</v>
      </c>
      <c r="B2361" s="40">
        <v>45412</v>
      </c>
      <c r="C2361" s="37" t="s">
        <v>5257</v>
      </c>
      <c r="D2361" s="37" t="s">
        <v>4965</v>
      </c>
      <c r="E2361" s="37" t="s">
        <v>1145</v>
      </c>
      <c r="F2361" s="37" t="s">
        <v>4225</v>
      </c>
      <c r="G2361" s="38">
        <v>0</v>
      </c>
      <c r="H2361" s="38"/>
      <c r="I2361" s="38">
        <v>4512316</v>
      </c>
      <c r="J2361" s="38">
        <v>0</v>
      </c>
      <c r="K2361" s="37"/>
      <c r="L2361" s="37"/>
      <c r="M2361" s="37"/>
      <c r="N2361" s="37"/>
      <c r="O2361" s="37"/>
      <c r="P2361" s="37"/>
      <c r="T2361" s="8">
        <f t="shared" si="60"/>
        <v>4</v>
      </c>
      <c r="U2361" t="str">
        <f t="shared" si="61"/>
        <v>642</v>
      </c>
      <c r="W2361" t="s">
        <v>573</v>
      </c>
    </row>
    <row r="2362" spans="1:23" hidden="1" x14ac:dyDescent="0.25">
      <c r="A2362" s="40">
        <v>45412</v>
      </c>
      <c r="B2362" s="40">
        <v>45412</v>
      </c>
      <c r="C2362" s="37" t="s">
        <v>5257</v>
      </c>
      <c r="D2362" s="37" t="s">
        <v>4965</v>
      </c>
      <c r="E2362" s="37" t="s">
        <v>1145</v>
      </c>
      <c r="F2362" s="37" t="s">
        <v>4225</v>
      </c>
      <c r="G2362" s="38">
        <v>0</v>
      </c>
      <c r="H2362" s="38"/>
      <c r="I2362" s="38">
        <v>3512316</v>
      </c>
      <c r="J2362" s="38">
        <v>0</v>
      </c>
      <c r="K2362" s="37"/>
      <c r="L2362" s="37"/>
      <c r="M2362" s="37"/>
      <c r="N2362" s="37"/>
      <c r="O2362" s="37"/>
      <c r="P2362" s="37"/>
      <c r="T2362" s="8">
        <f t="shared" si="60"/>
        <v>4</v>
      </c>
      <c r="U2362" t="str">
        <f t="shared" si="61"/>
        <v>642</v>
      </c>
      <c r="W2362" t="s">
        <v>573</v>
      </c>
    </row>
    <row r="2363" spans="1:23" hidden="1" x14ac:dyDescent="0.25">
      <c r="A2363" s="40">
        <v>45412</v>
      </c>
      <c r="B2363" s="40">
        <v>45412</v>
      </c>
      <c r="C2363" s="37" t="s">
        <v>5257</v>
      </c>
      <c r="D2363" s="37" t="s">
        <v>4965</v>
      </c>
      <c r="E2363" s="37" t="s">
        <v>1145</v>
      </c>
      <c r="F2363" s="37" t="s">
        <v>4225</v>
      </c>
      <c r="G2363" s="38">
        <v>0</v>
      </c>
      <c r="H2363" s="38"/>
      <c r="I2363" s="38">
        <v>0</v>
      </c>
      <c r="J2363" s="38">
        <v>21988398</v>
      </c>
      <c r="K2363" s="37"/>
      <c r="L2363" s="37"/>
      <c r="M2363" s="37"/>
      <c r="N2363" s="37"/>
      <c r="O2363" s="37"/>
      <c r="P2363" s="37"/>
      <c r="T2363" s="8">
        <f t="shared" si="60"/>
        <v>4</v>
      </c>
      <c r="U2363" t="str">
        <f t="shared" si="61"/>
        <v>642</v>
      </c>
      <c r="W2363" t="s">
        <v>573</v>
      </c>
    </row>
    <row r="2364" spans="1:23" hidden="1" x14ac:dyDescent="0.25">
      <c r="A2364" s="40">
        <v>45412</v>
      </c>
      <c r="B2364" s="40">
        <v>45412</v>
      </c>
      <c r="C2364" s="37" t="s">
        <v>5257</v>
      </c>
      <c r="D2364" s="37" t="s">
        <v>4965</v>
      </c>
      <c r="E2364" s="37" t="s">
        <v>1145</v>
      </c>
      <c r="F2364" s="37" t="s">
        <v>4225</v>
      </c>
      <c r="G2364" s="38">
        <v>0</v>
      </c>
      <c r="H2364" s="38"/>
      <c r="I2364" s="38">
        <v>0</v>
      </c>
      <c r="J2364" s="38">
        <v>22510714</v>
      </c>
      <c r="K2364" s="37"/>
      <c r="L2364" s="37"/>
      <c r="M2364" s="37"/>
      <c r="N2364" s="37"/>
      <c r="O2364" s="37"/>
      <c r="P2364" s="37"/>
      <c r="T2364" s="8">
        <f t="shared" si="60"/>
        <v>4</v>
      </c>
      <c r="U2364" t="str">
        <f t="shared" si="61"/>
        <v>642</v>
      </c>
      <c r="W2364" t="s">
        <v>573</v>
      </c>
    </row>
    <row r="2365" spans="1:23" hidden="1" x14ac:dyDescent="0.25">
      <c r="A2365" s="40">
        <v>45412</v>
      </c>
      <c r="B2365" s="40">
        <v>45412</v>
      </c>
      <c r="C2365" s="37" t="s">
        <v>5257</v>
      </c>
      <c r="D2365" s="37" t="s">
        <v>4965</v>
      </c>
      <c r="E2365" s="37" t="s">
        <v>1145</v>
      </c>
      <c r="F2365" s="37" t="s">
        <v>4225</v>
      </c>
      <c r="G2365" s="38">
        <v>0</v>
      </c>
      <c r="H2365" s="38"/>
      <c r="I2365" s="38">
        <v>0</v>
      </c>
      <c r="J2365" s="38">
        <v>25514905</v>
      </c>
      <c r="K2365" s="37"/>
      <c r="L2365" s="37"/>
      <c r="M2365" s="37"/>
      <c r="N2365" s="37"/>
      <c r="O2365" s="37"/>
      <c r="P2365" s="37"/>
      <c r="T2365" s="8">
        <f t="shared" si="60"/>
        <v>4</v>
      </c>
      <c r="U2365" t="str">
        <f t="shared" si="61"/>
        <v>642</v>
      </c>
      <c r="W2365" t="s">
        <v>573</v>
      </c>
    </row>
    <row r="2366" spans="1:23" hidden="1" x14ac:dyDescent="0.25">
      <c r="A2366" s="40">
        <v>45412</v>
      </c>
      <c r="B2366" s="40">
        <v>45412</v>
      </c>
      <c r="C2366" s="37" t="s">
        <v>5258</v>
      </c>
      <c r="D2366" s="37" t="s">
        <v>794</v>
      </c>
      <c r="E2366" s="37" t="s">
        <v>1145</v>
      </c>
      <c r="F2366" s="37" t="s">
        <v>625</v>
      </c>
      <c r="G2366" s="38">
        <v>35714</v>
      </c>
      <c r="H2366" s="38">
        <v>0</v>
      </c>
      <c r="I2366" s="38">
        <v>0</v>
      </c>
      <c r="J2366" s="38">
        <v>25479191</v>
      </c>
      <c r="K2366" s="37"/>
      <c r="L2366" s="37"/>
      <c r="M2366" s="37" t="s">
        <v>5099</v>
      </c>
      <c r="N2366" s="37" t="s">
        <v>5100</v>
      </c>
      <c r="O2366" s="37"/>
      <c r="P2366" s="37"/>
      <c r="S2366" s="22" t="s">
        <v>3126</v>
      </c>
      <c r="T2366" s="8">
        <f t="shared" si="60"/>
        <v>4</v>
      </c>
      <c r="U2366" t="str">
        <f t="shared" si="61"/>
        <v>642</v>
      </c>
      <c r="W2366" t="s">
        <v>573</v>
      </c>
    </row>
    <row r="2367" spans="1:23" hidden="1" x14ac:dyDescent="0.25">
      <c r="A2367" s="40">
        <v>45412</v>
      </c>
      <c r="B2367" s="40">
        <v>45412</v>
      </c>
      <c r="C2367" s="37" t="s">
        <v>5259</v>
      </c>
      <c r="D2367" s="37" t="s">
        <v>1851</v>
      </c>
      <c r="E2367" s="37" t="s">
        <v>1145</v>
      </c>
      <c r="F2367" s="37" t="s">
        <v>625</v>
      </c>
      <c r="G2367" s="38">
        <v>465000</v>
      </c>
      <c r="H2367" s="38">
        <v>0</v>
      </c>
      <c r="I2367" s="38">
        <v>0</v>
      </c>
      <c r="J2367" s="38">
        <v>25014191</v>
      </c>
      <c r="K2367" s="37"/>
      <c r="L2367" s="37"/>
      <c r="M2367" s="37" t="s">
        <v>5099</v>
      </c>
      <c r="N2367" s="37" t="s">
        <v>5100</v>
      </c>
      <c r="O2367" s="37"/>
      <c r="P2367" s="37"/>
      <c r="S2367" s="22" t="s">
        <v>3126</v>
      </c>
      <c r="T2367" s="8">
        <f t="shared" si="60"/>
        <v>4</v>
      </c>
      <c r="U2367" t="str">
        <f t="shared" si="61"/>
        <v>642</v>
      </c>
      <c r="W2367" t="s">
        <v>573</v>
      </c>
    </row>
    <row r="2368" spans="1:23" hidden="1" x14ac:dyDescent="0.25">
      <c r="A2368" s="40">
        <v>45412</v>
      </c>
      <c r="B2368" s="40">
        <v>45412</v>
      </c>
      <c r="C2368" s="37" t="s">
        <v>5259</v>
      </c>
      <c r="D2368" s="37" t="s">
        <v>1851</v>
      </c>
      <c r="E2368" s="37" t="s">
        <v>1145</v>
      </c>
      <c r="F2368" s="37" t="s">
        <v>625</v>
      </c>
      <c r="G2368" s="38">
        <v>25000000</v>
      </c>
      <c r="H2368" s="38">
        <v>0</v>
      </c>
      <c r="I2368" s="38">
        <v>0</v>
      </c>
      <c r="J2368" s="38">
        <v>14191</v>
      </c>
      <c r="K2368" s="37"/>
      <c r="L2368" s="37"/>
      <c r="M2368" s="37" t="s">
        <v>1285</v>
      </c>
      <c r="N2368" s="37" t="s">
        <v>5260</v>
      </c>
      <c r="O2368" s="37"/>
      <c r="P2368" s="37"/>
      <c r="S2368" s="22" t="s">
        <v>3130</v>
      </c>
      <c r="T2368" s="8">
        <f t="shared" si="60"/>
        <v>4</v>
      </c>
      <c r="U2368" t="str">
        <f t="shared" si="61"/>
        <v>642</v>
      </c>
      <c r="W2368" t="s">
        <v>573</v>
      </c>
    </row>
    <row r="2369" spans="1:23" hidden="1" x14ac:dyDescent="0.25">
      <c r="A2369" s="40">
        <v>45412</v>
      </c>
      <c r="B2369" s="40">
        <v>45412</v>
      </c>
      <c r="C2369" s="37" t="s">
        <v>5261</v>
      </c>
      <c r="D2369" s="37" t="s">
        <v>5262</v>
      </c>
      <c r="E2369" s="37" t="s">
        <v>1145</v>
      </c>
      <c r="F2369" s="37" t="s">
        <v>1431</v>
      </c>
      <c r="G2369" s="38">
        <v>14191</v>
      </c>
      <c r="H2369" s="38">
        <v>0</v>
      </c>
      <c r="I2369" s="38">
        <v>0</v>
      </c>
      <c r="J2369" s="38">
        <v>0</v>
      </c>
      <c r="K2369" s="37" t="s">
        <v>682</v>
      </c>
      <c r="L2369" s="37" t="s">
        <v>683</v>
      </c>
      <c r="M2369" s="37" t="s">
        <v>1159</v>
      </c>
      <c r="N2369" s="37" t="s">
        <v>5184</v>
      </c>
      <c r="O2369" s="37"/>
      <c r="P2369" s="37"/>
      <c r="S2369" s="22" t="s">
        <v>3121</v>
      </c>
      <c r="T2369" s="8">
        <f t="shared" si="60"/>
        <v>4</v>
      </c>
      <c r="U2369" t="str">
        <f t="shared" si="61"/>
        <v>642</v>
      </c>
      <c r="W2369" t="s">
        <v>573</v>
      </c>
    </row>
    <row r="2370" spans="1:23" hidden="1" x14ac:dyDescent="0.25">
      <c r="A2370" s="40">
        <v>45414</v>
      </c>
      <c r="B2370" s="40">
        <v>45414</v>
      </c>
      <c r="C2370" s="37" t="s">
        <v>5263</v>
      </c>
      <c r="D2370" s="37" t="s">
        <v>5264</v>
      </c>
      <c r="E2370" s="37" t="s">
        <v>1145</v>
      </c>
      <c r="F2370" s="37" t="s">
        <v>1146</v>
      </c>
      <c r="G2370" s="38">
        <v>26705</v>
      </c>
      <c r="H2370" s="38">
        <v>0</v>
      </c>
      <c r="I2370" s="38">
        <v>26705</v>
      </c>
      <c r="J2370" s="38">
        <v>0</v>
      </c>
      <c r="K2370" s="37"/>
      <c r="L2370" s="37"/>
      <c r="M2370" s="37" t="s">
        <v>1296</v>
      </c>
      <c r="N2370" s="37" t="s">
        <v>5153</v>
      </c>
      <c r="O2370" s="37"/>
      <c r="P2370" s="37"/>
      <c r="S2370" s="22" t="s">
        <v>3136</v>
      </c>
      <c r="T2370" s="8">
        <f t="shared" si="60"/>
        <v>5</v>
      </c>
      <c r="U2370" t="str">
        <f t="shared" si="61"/>
        <v>642</v>
      </c>
      <c r="W2370" t="s">
        <v>573</v>
      </c>
    </row>
    <row r="2371" spans="1:23" hidden="1" x14ac:dyDescent="0.25">
      <c r="A2371" s="40">
        <v>45414</v>
      </c>
      <c r="B2371" s="40">
        <v>45414</v>
      </c>
      <c r="C2371" s="37" t="s">
        <v>5265</v>
      </c>
      <c r="D2371" s="37" t="s">
        <v>5266</v>
      </c>
      <c r="E2371" s="37" t="s">
        <v>1145</v>
      </c>
      <c r="F2371" s="37" t="s">
        <v>1431</v>
      </c>
      <c r="G2371" s="38">
        <v>507400</v>
      </c>
      <c r="H2371" s="38">
        <v>0</v>
      </c>
      <c r="I2371" s="38">
        <v>534105</v>
      </c>
      <c r="J2371" s="38">
        <v>0</v>
      </c>
      <c r="K2371" s="37" t="s">
        <v>5156</v>
      </c>
      <c r="L2371" s="37" t="s">
        <v>5157</v>
      </c>
      <c r="M2371" s="37" t="s">
        <v>5128</v>
      </c>
      <c r="N2371" s="37" t="s">
        <v>5129</v>
      </c>
      <c r="O2371" s="37"/>
      <c r="P2371" s="37"/>
      <c r="S2371" s="22" t="s">
        <v>3121</v>
      </c>
      <c r="T2371" s="8">
        <f t="shared" si="60"/>
        <v>5</v>
      </c>
      <c r="U2371" t="str">
        <f t="shared" si="61"/>
        <v>642</v>
      </c>
      <c r="W2371" t="s">
        <v>573</v>
      </c>
    </row>
    <row r="2372" spans="1:23" hidden="1" x14ac:dyDescent="0.25">
      <c r="A2372" s="40">
        <v>45415</v>
      </c>
      <c r="B2372" s="40">
        <v>45415</v>
      </c>
      <c r="C2372" s="37" t="s">
        <v>5267</v>
      </c>
      <c r="D2372" s="37" t="s">
        <v>5268</v>
      </c>
      <c r="E2372" s="37" t="s">
        <v>1145</v>
      </c>
      <c r="F2372" s="37" t="s">
        <v>514</v>
      </c>
      <c r="G2372" s="38">
        <v>2000000</v>
      </c>
      <c r="H2372" s="38">
        <v>0</v>
      </c>
      <c r="I2372" s="38">
        <v>2534105</v>
      </c>
      <c r="J2372" s="38">
        <v>0</v>
      </c>
      <c r="K2372" s="37" t="s">
        <v>5181</v>
      </c>
      <c r="L2372" s="37" t="s">
        <v>1553</v>
      </c>
      <c r="M2372" s="37" t="s">
        <v>5031</v>
      </c>
      <c r="N2372" s="37" t="s">
        <v>3167</v>
      </c>
      <c r="O2372" s="37"/>
      <c r="P2372" s="37"/>
      <c r="S2372" s="22" t="s">
        <v>3125</v>
      </c>
      <c r="T2372" s="8">
        <f t="shared" si="60"/>
        <v>5</v>
      </c>
      <c r="U2372" t="str">
        <f t="shared" si="61"/>
        <v>642</v>
      </c>
      <c r="W2372" t="s">
        <v>573</v>
      </c>
    </row>
    <row r="2373" spans="1:23" hidden="1" x14ac:dyDescent="0.25">
      <c r="A2373" s="40">
        <v>45415</v>
      </c>
      <c r="B2373" s="40">
        <v>45415</v>
      </c>
      <c r="C2373" s="37" t="s">
        <v>5269</v>
      </c>
      <c r="D2373" s="37" t="s">
        <v>5270</v>
      </c>
      <c r="E2373" s="37" t="s">
        <v>1145</v>
      </c>
      <c r="F2373" s="37" t="s">
        <v>691</v>
      </c>
      <c r="G2373" s="38">
        <v>2222222</v>
      </c>
      <c r="H2373" s="38">
        <v>0</v>
      </c>
      <c r="I2373" s="38">
        <v>4756327</v>
      </c>
      <c r="J2373" s="38">
        <v>0</v>
      </c>
      <c r="K2373" s="37" t="s">
        <v>5030</v>
      </c>
      <c r="L2373" s="37" t="s">
        <v>61</v>
      </c>
      <c r="M2373" s="37" t="s">
        <v>4742</v>
      </c>
      <c r="N2373" s="37" t="s">
        <v>5271</v>
      </c>
      <c r="O2373" s="37"/>
      <c r="P2373" s="37"/>
      <c r="S2373" s="22" t="s">
        <v>5002</v>
      </c>
      <c r="T2373" s="8">
        <f t="shared" si="60"/>
        <v>5</v>
      </c>
      <c r="U2373" t="str">
        <f t="shared" si="61"/>
        <v>642</v>
      </c>
      <c r="W2373" t="s">
        <v>573</v>
      </c>
    </row>
    <row r="2374" spans="1:23" hidden="1" x14ac:dyDescent="0.25">
      <c r="A2374" s="40">
        <v>45415</v>
      </c>
      <c r="B2374" s="40">
        <v>45415</v>
      </c>
      <c r="C2374" s="37" t="s">
        <v>5269</v>
      </c>
      <c r="D2374" s="37" t="s">
        <v>5272</v>
      </c>
      <c r="E2374" s="37" t="s">
        <v>1145</v>
      </c>
      <c r="F2374" s="37" t="s">
        <v>691</v>
      </c>
      <c r="G2374" s="38">
        <v>2222222</v>
      </c>
      <c r="H2374" s="38">
        <v>0</v>
      </c>
      <c r="I2374" s="38">
        <v>6978549</v>
      </c>
      <c r="J2374" s="38">
        <v>0</v>
      </c>
      <c r="K2374" s="37" t="s">
        <v>5050</v>
      </c>
      <c r="L2374" s="37" t="s">
        <v>53</v>
      </c>
      <c r="M2374" s="37" t="s">
        <v>4742</v>
      </c>
      <c r="N2374" s="37" t="s">
        <v>5271</v>
      </c>
      <c r="O2374" s="37"/>
      <c r="P2374" s="37"/>
      <c r="S2374" s="22" t="s">
        <v>5002</v>
      </c>
      <c r="T2374" s="8">
        <f t="shared" si="60"/>
        <v>5</v>
      </c>
      <c r="U2374" t="str">
        <f t="shared" si="61"/>
        <v>642</v>
      </c>
      <c r="W2374" t="s">
        <v>573</v>
      </c>
    </row>
    <row r="2375" spans="1:23" hidden="1" x14ac:dyDescent="0.25">
      <c r="A2375" s="40">
        <v>45415</v>
      </c>
      <c r="B2375" s="40">
        <v>45415</v>
      </c>
      <c r="C2375" s="37" t="s">
        <v>5269</v>
      </c>
      <c r="D2375" s="37" t="s">
        <v>5273</v>
      </c>
      <c r="E2375" s="37" t="s">
        <v>1145</v>
      </c>
      <c r="F2375" s="37" t="s">
        <v>691</v>
      </c>
      <c r="G2375" s="38">
        <v>2222222</v>
      </c>
      <c r="H2375" s="38">
        <v>0</v>
      </c>
      <c r="I2375" s="38">
        <v>9200771</v>
      </c>
      <c r="J2375" s="38">
        <v>0</v>
      </c>
      <c r="K2375" s="37" t="s">
        <v>5274</v>
      </c>
      <c r="L2375" s="37" t="s">
        <v>196</v>
      </c>
      <c r="M2375" s="37" t="s">
        <v>4742</v>
      </c>
      <c r="N2375" s="37" t="s">
        <v>5271</v>
      </c>
      <c r="O2375" s="37"/>
      <c r="P2375" s="37"/>
      <c r="S2375" s="22" t="s">
        <v>5002</v>
      </c>
      <c r="T2375" s="8">
        <f t="shared" si="60"/>
        <v>5</v>
      </c>
      <c r="U2375" t="str">
        <f t="shared" si="61"/>
        <v>642</v>
      </c>
      <c r="W2375" t="s">
        <v>573</v>
      </c>
    </row>
    <row r="2376" spans="1:23" hidden="1" x14ac:dyDescent="0.25">
      <c r="A2376" s="40">
        <v>45416</v>
      </c>
      <c r="B2376" s="40">
        <v>45416</v>
      </c>
      <c r="C2376" s="37" t="s">
        <v>5275</v>
      </c>
      <c r="D2376" s="37" t="s">
        <v>5276</v>
      </c>
      <c r="E2376" s="37" t="s">
        <v>1145</v>
      </c>
      <c r="F2376" s="37" t="s">
        <v>521</v>
      </c>
      <c r="G2376" s="38">
        <v>50000</v>
      </c>
      <c r="H2376" s="38">
        <v>0</v>
      </c>
      <c r="I2376" s="38">
        <v>9250771</v>
      </c>
      <c r="J2376" s="38">
        <v>0</v>
      </c>
      <c r="K2376" s="37" t="s">
        <v>5044</v>
      </c>
      <c r="L2376" s="37" t="s">
        <v>5045</v>
      </c>
      <c r="M2376" s="37" t="s">
        <v>1186</v>
      </c>
      <c r="N2376" s="37" t="s">
        <v>5046</v>
      </c>
      <c r="O2376" s="37"/>
      <c r="P2376" s="37"/>
      <c r="S2376" s="22" t="s">
        <v>3126</v>
      </c>
      <c r="T2376" s="8">
        <f t="shared" si="60"/>
        <v>5</v>
      </c>
      <c r="U2376" t="str">
        <f t="shared" si="61"/>
        <v>642</v>
      </c>
      <c r="W2376" t="s">
        <v>573</v>
      </c>
    </row>
    <row r="2377" spans="1:23" hidden="1" x14ac:dyDescent="0.25">
      <c r="A2377" s="40">
        <v>45425</v>
      </c>
      <c r="B2377" s="40">
        <v>45425</v>
      </c>
      <c r="C2377" s="37" t="s">
        <v>5277</v>
      </c>
      <c r="D2377" s="37" t="s">
        <v>5278</v>
      </c>
      <c r="E2377" s="37" t="s">
        <v>1145</v>
      </c>
      <c r="F2377" s="37" t="s">
        <v>1287</v>
      </c>
      <c r="G2377" s="38">
        <v>233600</v>
      </c>
      <c r="H2377" s="38">
        <v>0</v>
      </c>
      <c r="I2377" s="38">
        <v>9484371</v>
      </c>
      <c r="J2377" s="38">
        <v>0</v>
      </c>
      <c r="K2377" s="37" t="s">
        <v>5279</v>
      </c>
      <c r="L2377" s="37" t="s">
        <v>5280</v>
      </c>
      <c r="M2377" s="37" t="s">
        <v>1341</v>
      </c>
      <c r="N2377" s="37" t="s">
        <v>5281</v>
      </c>
      <c r="O2377" s="37"/>
      <c r="P2377" s="37"/>
      <c r="S2377" s="22" t="s">
        <v>3143</v>
      </c>
      <c r="T2377" s="8">
        <f t="shared" si="60"/>
        <v>5</v>
      </c>
      <c r="U2377" t="str">
        <f t="shared" si="61"/>
        <v>642</v>
      </c>
      <c r="W2377" t="s">
        <v>573</v>
      </c>
    </row>
    <row r="2378" spans="1:23" hidden="1" x14ac:dyDescent="0.25">
      <c r="A2378" s="40">
        <v>45425</v>
      </c>
      <c r="B2378" s="40">
        <v>45425</v>
      </c>
      <c r="C2378" s="37" t="s">
        <v>5282</v>
      </c>
      <c r="D2378" s="37" t="s">
        <v>5283</v>
      </c>
      <c r="E2378" s="37" t="s">
        <v>1145</v>
      </c>
      <c r="F2378" s="37" t="s">
        <v>1287</v>
      </c>
      <c r="G2378" s="38">
        <v>2298580</v>
      </c>
      <c r="H2378" s="38">
        <v>0</v>
      </c>
      <c r="I2378" s="38">
        <v>11782951</v>
      </c>
      <c r="J2378" s="38">
        <v>0</v>
      </c>
      <c r="K2378" s="37" t="s">
        <v>5284</v>
      </c>
      <c r="L2378" s="37" t="s">
        <v>5285</v>
      </c>
      <c r="M2378" s="37" t="s">
        <v>1169</v>
      </c>
      <c r="N2378" s="37" t="s">
        <v>5286</v>
      </c>
      <c r="O2378" s="37"/>
      <c r="P2378" s="37"/>
      <c r="S2378" s="22" t="s">
        <v>3143</v>
      </c>
      <c r="T2378" s="8">
        <f t="shared" si="60"/>
        <v>5</v>
      </c>
      <c r="U2378" t="str">
        <f t="shared" si="61"/>
        <v>642</v>
      </c>
      <c r="W2378" t="s">
        <v>573</v>
      </c>
    </row>
    <row r="2379" spans="1:23" hidden="1" x14ac:dyDescent="0.25">
      <c r="A2379" s="40">
        <v>45425</v>
      </c>
      <c r="B2379" s="40">
        <v>45425</v>
      </c>
      <c r="C2379" s="37" t="s">
        <v>5287</v>
      </c>
      <c r="D2379" s="37" t="s">
        <v>5288</v>
      </c>
      <c r="E2379" s="37" t="s">
        <v>1145</v>
      </c>
      <c r="F2379" s="37" t="s">
        <v>691</v>
      </c>
      <c r="G2379" s="38">
        <v>3111111</v>
      </c>
      <c r="H2379" s="38">
        <v>0</v>
      </c>
      <c r="I2379" s="38">
        <v>14894062</v>
      </c>
      <c r="J2379" s="38">
        <v>0</v>
      </c>
      <c r="K2379" s="37" t="s">
        <v>5289</v>
      </c>
      <c r="L2379" s="37" t="s">
        <v>5290</v>
      </c>
      <c r="M2379" s="37" t="s">
        <v>5291</v>
      </c>
      <c r="N2379" s="37" t="s">
        <v>5292</v>
      </c>
      <c r="O2379" s="37"/>
      <c r="P2379" s="37"/>
      <c r="S2379" s="22" t="s">
        <v>3121</v>
      </c>
      <c r="T2379" s="8">
        <f t="shared" si="60"/>
        <v>5</v>
      </c>
      <c r="U2379" t="str">
        <f t="shared" si="61"/>
        <v>642</v>
      </c>
      <c r="W2379" t="s">
        <v>573</v>
      </c>
    </row>
    <row r="2380" spans="1:23" hidden="1" x14ac:dyDescent="0.25">
      <c r="A2380" s="40">
        <v>45426</v>
      </c>
      <c r="B2380" s="40">
        <v>45426</v>
      </c>
      <c r="C2380" s="37" t="s">
        <v>5293</v>
      </c>
      <c r="D2380" s="37" t="s">
        <v>5294</v>
      </c>
      <c r="E2380" s="37" t="s">
        <v>1145</v>
      </c>
      <c r="F2380" s="37" t="s">
        <v>691</v>
      </c>
      <c r="G2380" s="38">
        <v>555556</v>
      </c>
      <c r="H2380" s="38">
        <v>0</v>
      </c>
      <c r="I2380" s="38">
        <v>15449618</v>
      </c>
      <c r="J2380" s="38">
        <v>0</v>
      </c>
      <c r="K2380" s="37" t="s">
        <v>5200</v>
      </c>
      <c r="L2380" s="37" t="s">
        <v>84</v>
      </c>
      <c r="M2380" s="37" t="s">
        <v>5031</v>
      </c>
      <c r="N2380" s="37" t="s">
        <v>3167</v>
      </c>
      <c r="O2380" s="37" t="s">
        <v>839</v>
      </c>
      <c r="P2380" s="37" t="s">
        <v>840</v>
      </c>
      <c r="S2380" s="22" t="s">
        <v>3125</v>
      </c>
      <c r="T2380" s="8">
        <f t="shared" si="60"/>
        <v>5</v>
      </c>
      <c r="U2380" t="str">
        <f t="shared" si="61"/>
        <v>642</v>
      </c>
      <c r="W2380" t="s">
        <v>573</v>
      </c>
    </row>
    <row r="2381" spans="1:23" hidden="1" x14ac:dyDescent="0.25">
      <c r="A2381" s="40">
        <v>45426</v>
      </c>
      <c r="B2381" s="40">
        <v>45426</v>
      </c>
      <c r="C2381" s="37" t="s">
        <v>5293</v>
      </c>
      <c r="D2381" s="37" t="s">
        <v>5295</v>
      </c>
      <c r="E2381" s="37" t="s">
        <v>1145</v>
      </c>
      <c r="F2381" s="37" t="s">
        <v>691</v>
      </c>
      <c r="G2381" s="38">
        <v>555556</v>
      </c>
      <c r="H2381" s="38">
        <v>0</v>
      </c>
      <c r="I2381" s="38">
        <v>16005174</v>
      </c>
      <c r="J2381" s="38">
        <v>0</v>
      </c>
      <c r="K2381" s="37" t="s">
        <v>5296</v>
      </c>
      <c r="L2381" s="37" t="s">
        <v>121</v>
      </c>
      <c r="M2381" s="37" t="s">
        <v>5031</v>
      </c>
      <c r="N2381" s="37" t="s">
        <v>3167</v>
      </c>
      <c r="O2381" s="37" t="s">
        <v>839</v>
      </c>
      <c r="P2381" s="37" t="s">
        <v>840</v>
      </c>
      <c r="S2381" s="22" t="s">
        <v>3125</v>
      </c>
      <c r="T2381" s="8">
        <f t="shared" si="60"/>
        <v>5</v>
      </c>
      <c r="U2381" t="str">
        <f t="shared" si="61"/>
        <v>642</v>
      </c>
      <c r="W2381" t="s">
        <v>573</v>
      </c>
    </row>
    <row r="2382" spans="1:23" hidden="1" x14ac:dyDescent="0.25">
      <c r="A2382" s="40">
        <v>45426</v>
      </c>
      <c r="B2382" s="40">
        <v>45426</v>
      </c>
      <c r="C2382" s="37" t="s">
        <v>5293</v>
      </c>
      <c r="D2382" s="37" t="s">
        <v>5297</v>
      </c>
      <c r="E2382" s="37" t="s">
        <v>1145</v>
      </c>
      <c r="F2382" s="37" t="s">
        <v>691</v>
      </c>
      <c r="G2382" s="38">
        <v>555556</v>
      </c>
      <c r="H2382" s="38">
        <v>0</v>
      </c>
      <c r="I2382" s="38">
        <v>16560730</v>
      </c>
      <c r="J2382" s="38">
        <v>0</v>
      </c>
      <c r="K2382" s="37" t="s">
        <v>5298</v>
      </c>
      <c r="L2382" s="37" t="s">
        <v>5299</v>
      </c>
      <c r="M2382" s="37" t="s">
        <v>5031</v>
      </c>
      <c r="N2382" s="37" t="s">
        <v>3167</v>
      </c>
      <c r="O2382" s="37" t="s">
        <v>839</v>
      </c>
      <c r="P2382" s="37" t="s">
        <v>840</v>
      </c>
      <c r="S2382" s="22" t="s">
        <v>3125</v>
      </c>
      <c r="T2382" s="8">
        <f t="shared" si="60"/>
        <v>5</v>
      </c>
      <c r="U2382" t="str">
        <f t="shared" si="61"/>
        <v>642</v>
      </c>
      <c r="W2382" t="s">
        <v>573</v>
      </c>
    </row>
    <row r="2383" spans="1:23" hidden="1" x14ac:dyDescent="0.25">
      <c r="A2383" s="40">
        <v>45426</v>
      </c>
      <c r="B2383" s="40">
        <v>45426</v>
      </c>
      <c r="C2383" s="37" t="s">
        <v>5293</v>
      </c>
      <c r="D2383" s="37" t="s">
        <v>5300</v>
      </c>
      <c r="E2383" s="37" t="s">
        <v>1145</v>
      </c>
      <c r="F2383" s="37" t="s">
        <v>691</v>
      </c>
      <c r="G2383" s="38">
        <v>555556</v>
      </c>
      <c r="H2383" s="38">
        <v>0</v>
      </c>
      <c r="I2383" s="38">
        <v>17116286</v>
      </c>
      <c r="J2383" s="38">
        <v>0</v>
      </c>
      <c r="K2383" s="37" t="s">
        <v>5301</v>
      </c>
      <c r="L2383" s="37" t="s">
        <v>104</v>
      </c>
      <c r="M2383" s="37" t="s">
        <v>5031</v>
      </c>
      <c r="N2383" s="37" t="s">
        <v>3167</v>
      </c>
      <c r="O2383" s="37" t="s">
        <v>839</v>
      </c>
      <c r="P2383" s="37" t="s">
        <v>840</v>
      </c>
      <c r="S2383" s="22" t="s">
        <v>3125</v>
      </c>
      <c r="T2383" s="8">
        <f t="shared" si="60"/>
        <v>5</v>
      </c>
      <c r="U2383" t="str">
        <f t="shared" si="61"/>
        <v>642</v>
      </c>
      <c r="W2383" t="s">
        <v>573</v>
      </c>
    </row>
    <row r="2384" spans="1:23" hidden="1" x14ac:dyDescent="0.25">
      <c r="A2384" s="40">
        <v>45428</v>
      </c>
      <c r="B2384" s="40">
        <v>45428</v>
      </c>
      <c r="C2384" s="37" t="s">
        <v>5302</v>
      </c>
      <c r="D2384" s="37" t="s">
        <v>5303</v>
      </c>
      <c r="E2384" s="37" t="s">
        <v>1145</v>
      </c>
      <c r="F2384" s="37" t="s">
        <v>691</v>
      </c>
      <c r="G2384" s="38">
        <v>277778</v>
      </c>
      <c r="H2384" s="38">
        <v>0</v>
      </c>
      <c r="I2384" s="38">
        <v>17394064</v>
      </c>
      <c r="J2384" s="38">
        <v>0</v>
      </c>
      <c r="K2384" s="37" t="s">
        <v>5301</v>
      </c>
      <c r="L2384" s="37" t="s">
        <v>104</v>
      </c>
      <c r="M2384" s="37" t="s">
        <v>5031</v>
      </c>
      <c r="N2384" s="37" t="s">
        <v>3167</v>
      </c>
      <c r="O2384" s="37" t="s">
        <v>839</v>
      </c>
      <c r="P2384" s="37" t="s">
        <v>840</v>
      </c>
      <c r="S2384" s="22" t="s">
        <v>3125</v>
      </c>
      <c r="T2384" s="8">
        <f t="shared" si="60"/>
        <v>5</v>
      </c>
      <c r="U2384" t="str">
        <f t="shared" si="61"/>
        <v>642</v>
      </c>
      <c r="W2384" t="s">
        <v>573</v>
      </c>
    </row>
    <row r="2385" spans="1:23" hidden="1" x14ac:dyDescent="0.25">
      <c r="A2385" s="40">
        <v>45428</v>
      </c>
      <c r="B2385" s="40">
        <v>45428</v>
      </c>
      <c r="C2385" s="37" t="s">
        <v>5302</v>
      </c>
      <c r="D2385" s="37" t="s">
        <v>5304</v>
      </c>
      <c r="E2385" s="37" t="s">
        <v>1145</v>
      </c>
      <c r="F2385" s="37" t="s">
        <v>691</v>
      </c>
      <c r="G2385" s="38">
        <v>277778</v>
      </c>
      <c r="H2385" s="38">
        <v>0</v>
      </c>
      <c r="I2385" s="38">
        <v>17671842</v>
      </c>
      <c r="J2385" s="38">
        <v>0</v>
      </c>
      <c r="K2385" s="37" t="s">
        <v>5030</v>
      </c>
      <c r="L2385" s="37" t="s">
        <v>61</v>
      </c>
      <c r="M2385" s="37" t="s">
        <v>5031</v>
      </c>
      <c r="N2385" s="37" t="s">
        <v>3167</v>
      </c>
      <c r="O2385" s="37" t="s">
        <v>839</v>
      </c>
      <c r="P2385" s="37" t="s">
        <v>840</v>
      </c>
      <c r="S2385" s="22" t="s">
        <v>3125</v>
      </c>
      <c r="T2385" s="8">
        <f t="shared" si="60"/>
        <v>5</v>
      </c>
      <c r="U2385" t="str">
        <f t="shared" si="61"/>
        <v>642</v>
      </c>
      <c r="W2385" t="s">
        <v>573</v>
      </c>
    </row>
    <row r="2386" spans="1:23" hidden="1" x14ac:dyDescent="0.25">
      <c r="A2386" s="40">
        <v>45428</v>
      </c>
      <c r="B2386" s="40">
        <v>45428</v>
      </c>
      <c r="C2386" s="37" t="s">
        <v>5302</v>
      </c>
      <c r="D2386" s="37" t="s">
        <v>5305</v>
      </c>
      <c r="E2386" s="37" t="s">
        <v>1145</v>
      </c>
      <c r="F2386" s="37" t="s">
        <v>691</v>
      </c>
      <c r="G2386" s="38">
        <v>555556</v>
      </c>
      <c r="H2386" s="38">
        <v>0</v>
      </c>
      <c r="I2386" s="38">
        <v>18227398</v>
      </c>
      <c r="J2386" s="38">
        <v>0</v>
      </c>
      <c r="K2386" s="37" t="s">
        <v>5298</v>
      </c>
      <c r="L2386" s="37" t="s">
        <v>5299</v>
      </c>
      <c r="M2386" s="37" t="s">
        <v>5031</v>
      </c>
      <c r="N2386" s="37" t="s">
        <v>3167</v>
      </c>
      <c r="O2386" s="37" t="s">
        <v>839</v>
      </c>
      <c r="P2386" s="37" t="s">
        <v>840</v>
      </c>
      <c r="S2386" s="22" t="s">
        <v>3125</v>
      </c>
      <c r="T2386" s="8">
        <f t="shared" si="60"/>
        <v>5</v>
      </c>
      <c r="U2386" t="str">
        <f t="shared" si="61"/>
        <v>642</v>
      </c>
      <c r="W2386" t="s">
        <v>573</v>
      </c>
    </row>
    <row r="2387" spans="1:23" hidden="1" x14ac:dyDescent="0.25">
      <c r="A2387" s="40">
        <v>45428</v>
      </c>
      <c r="B2387" s="40">
        <v>45428</v>
      </c>
      <c r="C2387" s="37" t="s">
        <v>5302</v>
      </c>
      <c r="D2387" s="37" t="s">
        <v>5306</v>
      </c>
      <c r="E2387" s="37" t="s">
        <v>1145</v>
      </c>
      <c r="F2387" s="37" t="s">
        <v>691</v>
      </c>
      <c r="G2387" s="38">
        <v>555556</v>
      </c>
      <c r="H2387" s="38">
        <v>0</v>
      </c>
      <c r="I2387" s="38">
        <v>18782954</v>
      </c>
      <c r="J2387" s="38">
        <v>0</v>
      </c>
      <c r="K2387" s="37" t="s">
        <v>5307</v>
      </c>
      <c r="L2387" s="37" t="s">
        <v>30</v>
      </c>
      <c r="M2387" s="37" t="s">
        <v>5031</v>
      </c>
      <c r="N2387" s="37" t="s">
        <v>3167</v>
      </c>
      <c r="O2387" s="37" t="s">
        <v>839</v>
      </c>
      <c r="P2387" s="37" t="s">
        <v>840</v>
      </c>
      <c r="S2387" s="22" t="s">
        <v>3125</v>
      </c>
      <c r="T2387" s="8">
        <f t="shared" si="60"/>
        <v>5</v>
      </c>
      <c r="U2387" t="str">
        <f t="shared" si="61"/>
        <v>642</v>
      </c>
      <c r="W2387" t="s">
        <v>573</v>
      </c>
    </row>
    <row r="2388" spans="1:23" hidden="1" x14ac:dyDescent="0.25">
      <c r="A2388" s="40">
        <v>45428</v>
      </c>
      <c r="B2388" s="40">
        <v>45428</v>
      </c>
      <c r="C2388" s="37" t="s">
        <v>5302</v>
      </c>
      <c r="D2388" s="37" t="s">
        <v>5308</v>
      </c>
      <c r="E2388" s="37" t="s">
        <v>1145</v>
      </c>
      <c r="F2388" s="37" t="s">
        <v>691</v>
      </c>
      <c r="G2388" s="38">
        <v>555556</v>
      </c>
      <c r="H2388" s="38">
        <v>0</v>
      </c>
      <c r="I2388" s="38">
        <v>19338510</v>
      </c>
      <c r="J2388" s="38">
        <v>0</v>
      </c>
      <c r="K2388" s="37" t="s">
        <v>5197</v>
      </c>
      <c r="L2388" s="37" t="s">
        <v>63</v>
      </c>
      <c r="M2388" s="37" t="s">
        <v>5031</v>
      </c>
      <c r="N2388" s="37" t="s">
        <v>3167</v>
      </c>
      <c r="O2388" s="37" t="s">
        <v>839</v>
      </c>
      <c r="P2388" s="37" t="s">
        <v>840</v>
      </c>
      <c r="S2388" s="22" t="s">
        <v>3125</v>
      </c>
      <c r="T2388" s="8">
        <f t="shared" si="60"/>
        <v>5</v>
      </c>
      <c r="U2388" t="str">
        <f t="shared" si="61"/>
        <v>642</v>
      </c>
      <c r="W2388" t="s">
        <v>573</v>
      </c>
    </row>
    <row r="2389" spans="1:23" hidden="1" x14ac:dyDescent="0.25">
      <c r="A2389" s="40">
        <v>45428</v>
      </c>
      <c r="B2389" s="40">
        <v>45428</v>
      </c>
      <c r="C2389" s="37" t="s">
        <v>5302</v>
      </c>
      <c r="D2389" s="37" t="s">
        <v>5309</v>
      </c>
      <c r="E2389" s="37" t="s">
        <v>1145</v>
      </c>
      <c r="F2389" s="37" t="s">
        <v>691</v>
      </c>
      <c r="G2389" s="38">
        <v>555556</v>
      </c>
      <c r="H2389" s="38">
        <v>0</v>
      </c>
      <c r="I2389" s="38">
        <v>19894066</v>
      </c>
      <c r="J2389" s="38">
        <v>0</v>
      </c>
      <c r="K2389" s="37" t="s">
        <v>5112</v>
      </c>
      <c r="L2389" s="37" t="s">
        <v>44</v>
      </c>
      <c r="M2389" s="37" t="s">
        <v>5031</v>
      </c>
      <c r="N2389" s="37" t="s">
        <v>3167</v>
      </c>
      <c r="O2389" s="37" t="s">
        <v>839</v>
      </c>
      <c r="P2389" s="37" t="s">
        <v>840</v>
      </c>
      <c r="S2389" s="22" t="s">
        <v>3125</v>
      </c>
      <c r="T2389" s="8">
        <f t="shared" si="60"/>
        <v>5</v>
      </c>
      <c r="U2389" t="str">
        <f t="shared" si="61"/>
        <v>642</v>
      </c>
      <c r="W2389" t="s">
        <v>573</v>
      </c>
    </row>
    <row r="2390" spans="1:23" hidden="1" x14ac:dyDescent="0.25">
      <c r="A2390" s="40">
        <v>45428</v>
      </c>
      <c r="B2390" s="40">
        <v>45428</v>
      </c>
      <c r="C2390" s="37" t="s">
        <v>5302</v>
      </c>
      <c r="D2390" s="37" t="s">
        <v>5310</v>
      </c>
      <c r="E2390" s="37" t="s">
        <v>1145</v>
      </c>
      <c r="F2390" s="37" t="s">
        <v>691</v>
      </c>
      <c r="G2390" s="38">
        <v>555556</v>
      </c>
      <c r="H2390" s="38">
        <v>0</v>
      </c>
      <c r="I2390" s="38">
        <v>20449622</v>
      </c>
      <c r="J2390" s="38">
        <v>0</v>
      </c>
      <c r="K2390" s="37" t="s">
        <v>5193</v>
      </c>
      <c r="L2390" s="37" t="s">
        <v>65</v>
      </c>
      <c r="M2390" s="37" t="s">
        <v>5031</v>
      </c>
      <c r="N2390" s="37" t="s">
        <v>3167</v>
      </c>
      <c r="O2390" s="37" t="s">
        <v>839</v>
      </c>
      <c r="P2390" s="37" t="s">
        <v>840</v>
      </c>
      <c r="S2390" s="22" t="s">
        <v>3125</v>
      </c>
      <c r="T2390" s="8">
        <f t="shared" si="60"/>
        <v>5</v>
      </c>
      <c r="U2390" t="str">
        <f t="shared" si="61"/>
        <v>642</v>
      </c>
      <c r="W2390" t="s">
        <v>573</v>
      </c>
    </row>
    <row r="2391" spans="1:23" hidden="1" x14ac:dyDescent="0.25">
      <c r="A2391" s="40">
        <v>45432</v>
      </c>
      <c r="B2391" s="40">
        <v>45432</v>
      </c>
      <c r="C2391" s="37" t="s">
        <v>5311</v>
      </c>
      <c r="D2391" s="37" t="s">
        <v>5312</v>
      </c>
      <c r="E2391" s="37" t="s">
        <v>1145</v>
      </c>
      <c r="F2391" s="37" t="s">
        <v>1414</v>
      </c>
      <c r="G2391" s="38">
        <v>20000</v>
      </c>
      <c r="H2391" s="38">
        <v>0</v>
      </c>
      <c r="I2391" s="38">
        <v>20469622</v>
      </c>
      <c r="J2391" s="38">
        <v>0</v>
      </c>
      <c r="K2391" s="37" t="s">
        <v>5115</v>
      </c>
      <c r="L2391" s="37" t="s">
        <v>5116</v>
      </c>
      <c r="M2391" s="37" t="s">
        <v>1186</v>
      </c>
      <c r="N2391" s="37" t="s">
        <v>5046</v>
      </c>
      <c r="O2391" s="37"/>
      <c r="P2391" s="37"/>
      <c r="S2391" s="22" t="s">
        <v>3126</v>
      </c>
      <c r="T2391" s="8">
        <f t="shared" si="60"/>
        <v>5</v>
      </c>
      <c r="U2391" t="str">
        <f t="shared" si="61"/>
        <v>642</v>
      </c>
      <c r="W2391" t="s">
        <v>573</v>
      </c>
    </row>
    <row r="2392" spans="1:23" hidden="1" x14ac:dyDescent="0.25">
      <c r="A2392" s="40">
        <v>45435</v>
      </c>
      <c r="B2392" s="40">
        <v>45435</v>
      </c>
      <c r="C2392" s="37" t="s">
        <v>5313</v>
      </c>
      <c r="D2392" s="37" t="s">
        <v>5314</v>
      </c>
      <c r="E2392" s="37" t="s">
        <v>1145</v>
      </c>
      <c r="F2392" s="37" t="s">
        <v>1414</v>
      </c>
      <c r="G2392" s="38">
        <v>20000</v>
      </c>
      <c r="H2392" s="38">
        <v>0</v>
      </c>
      <c r="I2392" s="38">
        <v>20489622</v>
      </c>
      <c r="J2392" s="38">
        <v>0</v>
      </c>
      <c r="K2392" s="37" t="s">
        <v>5115</v>
      </c>
      <c r="L2392" s="37" t="s">
        <v>5116</v>
      </c>
      <c r="M2392" s="37" t="s">
        <v>5117</v>
      </c>
      <c r="N2392" s="37" t="s">
        <v>1864</v>
      </c>
      <c r="O2392" s="37"/>
      <c r="P2392" s="37"/>
      <c r="S2392" s="22" t="s">
        <v>3126</v>
      </c>
      <c r="T2392" s="8">
        <f t="shared" si="60"/>
        <v>5</v>
      </c>
      <c r="U2392" t="str">
        <f t="shared" si="61"/>
        <v>642</v>
      </c>
      <c r="W2392" t="s">
        <v>573</v>
      </c>
    </row>
    <row r="2393" spans="1:23" hidden="1" x14ac:dyDescent="0.25">
      <c r="A2393" s="40">
        <v>45437</v>
      </c>
      <c r="B2393" s="40">
        <v>45437</v>
      </c>
      <c r="C2393" s="37" t="s">
        <v>5315</v>
      </c>
      <c r="D2393" s="37" t="s">
        <v>5316</v>
      </c>
      <c r="E2393" s="37" t="s">
        <v>1145</v>
      </c>
      <c r="F2393" s="37" t="s">
        <v>1414</v>
      </c>
      <c r="G2393" s="38">
        <v>20000</v>
      </c>
      <c r="H2393" s="38">
        <v>0</v>
      </c>
      <c r="I2393" s="38">
        <v>20509622</v>
      </c>
      <c r="J2393" s="38">
        <v>0</v>
      </c>
      <c r="K2393" s="37" t="s">
        <v>5115</v>
      </c>
      <c r="L2393" s="37" t="s">
        <v>5116</v>
      </c>
      <c r="M2393" s="37" t="s">
        <v>1186</v>
      </c>
      <c r="N2393" s="37" t="s">
        <v>5046</v>
      </c>
      <c r="O2393" s="37"/>
      <c r="P2393" s="37"/>
      <c r="S2393" s="22" t="s">
        <v>3126</v>
      </c>
      <c r="T2393" s="8">
        <f t="shared" si="60"/>
        <v>5</v>
      </c>
      <c r="U2393" t="str">
        <f t="shared" si="61"/>
        <v>642</v>
      </c>
      <c r="W2393" t="s">
        <v>573</v>
      </c>
    </row>
    <row r="2394" spans="1:23" hidden="1" x14ac:dyDescent="0.25">
      <c r="A2394" s="40">
        <v>45439</v>
      </c>
      <c r="B2394" s="40">
        <v>45439</v>
      </c>
      <c r="C2394" s="37" t="s">
        <v>5317</v>
      </c>
      <c r="D2394" s="37" t="s">
        <v>5318</v>
      </c>
      <c r="E2394" s="37" t="s">
        <v>1145</v>
      </c>
      <c r="F2394" s="37" t="s">
        <v>691</v>
      </c>
      <c r="G2394" s="38">
        <v>555556</v>
      </c>
      <c r="H2394" s="38">
        <v>0</v>
      </c>
      <c r="I2394" s="38">
        <v>21065178</v>
      </c>
      <c r="J2394" s="38">
        <v>0</v>
      </c>
      <c r="K2394" s="37" t="s">
        <v>5319</v>
      </c>
      <c r="L2394" s="37" t="s">
        <v>382</v>
      </c>
      <c r="M2394" s="37" t="s">
        <v>5031</v>
      </c>
      <c r="N2394" s="37" t="s">
        <v>3167</v>
      </c>
      <c r="O2394" s="37" t="s">
        <v>839</v>
      </c>
      <c r="P2394" s="37" t="s">
        <v>840</v>
      </c>
      <c r="S2394" s="22" t="s">
        <v>3125</v>
      </c>
      <c r="T2394" s="8">
        <f t="shared" si="60"/>
        <v>5</v>
      </c>
      <c r="U2394" t="str">
        <f t="shared" si="61"/>
        <v>642</v>
      </c>
      <c r="W2394" t="s">
        <v>573</v>
      </c>
    </row>
    <row r="2395" spans="1:23" hidden="1" x14ac:dyDescent="0.25">
      <c r="A2395" s="40">
        <v>45439</v>
      </c>
      <c r="B2395" s="40">
        <v>45439</v>
      </c>
      <c r="C2395" s="37" t="s">
        <v>5317</v>
      </c>
      <c r="D2395" s="37" t="s">
        <v>5320</v>
      </c>
      <c r="E2395" s="37" t="s">
        <v>1145</v>
      </c>
      <c r="F2395" s="37" t="s">
        <v>691</v>
      </c>
      <c r="G2395" s="38">
        <v>555556</v>
      </c>
      <c r="H2395" s="38">
        <v>0</v>
      </c>
      <c r="I2395" s="38">
        <v>21620734</v>
      </c>
      <c r="J2395" s="38">
        <v>0</v>
      </c>
      <c r="K2395" s="37" t="s">
        <v>5301</v>
      </c>
      <c r="L2395" s="37" t="s">
        <v>104</v>
      </c>
      <c r="M2395" s="37" t="s">
        <v>5031</v>
      </c>
      <c r="N2395" s="37" t="s">
        <v>3167</v>
      </c>
      <c r="O2395" s="37" t="s">
        <v>839</v>
      </c>
      <c r="P2395" s="37" t="s">
        <v>840</v>
      </c>
      <c r="S2395" s="22" t="s">
        <v>3125</v>
      </c>
      <c r="T2395" s="8">
        <f t="shared" si="60"/>
        <v>5</v>
      </c>
      <c r="U2395" t="str">
        <f t="shared" si="61"/>
        <v>642</v>
      </c>
      <c r="W2395" t="s">
        <v>573</v>
      </c>
    </row>
    <row r="2396" spans="1:23" hidden="1" x14ac:dyDescent="0.25">
      <c r="A2396" s="40">
        <v>45439</v>
      </c>
      <c r="B2396" s="40">
        <v>45439</v>
      </c>
      <c r="C2396" s="37" t="s">
        <v>5321</v>
      </c>
      <c r="D2396" s="37" t="s">
        <v>5322</v>
      </c>
      <c r="E2396" s="37" t="s">
        <v>1145</v>
      </c>
      <c r="F2396" s="37" t="s">
        <v>691</v>
      </c>
      <c r="G2396" s="38">
        <v>555556</v>
      </c>
      <c r="H2396" s="38">
        <v>0</v>
      </c>
      <c r="I2396" s="38">
        <v>22176290</v>
      </c>
      <c r="J2396" s="38">
        <v>0</v>
      </c>
      <c r="K2396" s="37" t="s">
        <v>5200</v>
      </c>
      <c r="L2396" s="37" t="s">
        <v>84</v>
      </c>
      <c r="M2396" s="37" t="s">
        <v>5031</v>
      </c>
      <c r="N2396" s="37" t="s">
        <v>3167</v>
      </c>
      <c r="O2396" s="37" t="s">
        <v>948</v>
      </c>
      <c r="P2396" s="37" t="s">
        <v>949</v>
      </c>
      <c r="S2396" s="22" t="s">
        <v>3125</v>
      </c>
      <c r="T2396" s="8">
        <f t="shared" si="60"/>
        <v>5</v>
      </c>
      <c r="U2396" t="str">
        <f t="shared" si="61"/>
        <v>642</v>
      </c>
      <c r="W2396" t="s">
        <v>573</v>
      </c>
    </row>
    <row r="2397" spans="1:23" hidden="1" x14ac:dyDescent="0.25">
      <c r="A2397" s="40">
        <v>45439</v>
      </c>
      <c r="B2397" s="40">
        <v>45439</v>
      </c>
      <c r="C2397" s="37" t="s">
        <v>5321</v>
      </c>
      <c r="D2397" s="37" t="s">
        <v>5322</v>
      </c>
      <c r="E2397" s="37" t="s">
        <v>1145</v>
      </c>
      <c r="F2397" s="37" t="s">
        <v>691</v>
      </c>
      <c r="G2397" s="38">
        <v>555556</v>
      </c>
      <c r="H2397" s="38">
        <v>0</v>
      </c>
      <c r="I2397" s="38">
        <v>22731846</v>
      </c>
      <c r="J2397" s="38">
        <v>0</v>
      </c>
      <c r="K2397" s="37" t="s">
        <v>5200</v>
      </c>
      <c r="L2397" s="37" t="s">
        <v>84</v>
      </c>
      <c r="M2397" s="37" t="s">
        <v>5031</v>
      </c>
      <c r="N2397" s="37" t="s">
        <v>3167</v>
      </c>
      <c r="O2397" s="37" t="s">
        <v>948</v>
      </c>
      <c r="P2397" s="37" t="s">
        <v>949</v>
      </c>
      <c r="S2397" s="22" t="s">
        <v>3125</v>
      </c>
      <c r="T2397" s="8">
        <f t="shared" ref="T2397:T2460" si="62">+MONTH(A2397)</f>
        <v>5</v>
      </c>
      <c r="U2397" t="str">
        <f t="shared" ref="U2397:U2460" si="63">+E2397</f>
        <v>642</v>
      </c>
      <c r="W2397" t="s">
        <v>573</v>
      </c>
    </row>
    <row r="2398" spans="1:23" hidden="1" x14ac:dyDescent="0.25">
      <c r="A2398" s="40">
        <v>45443</v>
      </c>
      <c r="B2398" s="40">
        <v>45443</v>
      </c>
      <c r="C2398" s="37" t="s">
        <v>5323</v>
      </c>
      <c r="D2398" s="37" t="s">
        <v>4965</v>
      </c>
      <c r="E2398" s="37" t="s">
        <v>1145</v>
      </c>
      <c r="F2398" s="37" t="s">
        <v>4225</v>
      </c>
      <c r="G2398" s="38">
        <v>0</v>
      </c>
      <c r="H2398" s="38"/>
      <c r="I2398" s="38">
        <v>3265172</v>
      </c>
      <c r="J2398" s="38">
        <v>0</v>
      </c>
      <c r="K2398" s="37"/>
      <c r="L2398" s="37"/>
      <c r="M2398" s="37"/>
      <c r="N2398" s="37"/>
      <c r="O2398" s="37"/>
      <c r="P2398" s="37"/>
      <c r="T2398" s="8">
        <f t="shared" si="62"/>
        <v>5</v>
      </c>
      <c r="U2398" t="str">
        <f t="shared" si="63"/>
        <v>642</v>
      </c>
      <c r="W2398" t="s">
        <v>573</v>
      </c>
    </row>
    <row r="2399" spans="1:23" hidden="1" x14ac:dyDescent="0.25">
      <c r="A2399" s="40">
        <v>45443</v>
      </c>
      <c r="B2399" s="40">
        <v>45443</v>
      </c>
      <c r="C2399" s="37" t="s">
        <v>5323</v>
      </c>
      <c r="D2399" s="37" t="s">
        <v>4965</v>
      </c>
      <c r="E2399" s="37" t="s">
        <v>1145</v>
      </c>
      <c r="F2399" s="37" t="s">
        <v>4225</v>
      </c>
      <c r="G2399" s="38">
        <v>0</v>
      </c>
      <c r="H2399" s="38"/>
      <c r="I2399" s="38">
        <v>154061</v>
      </c>
      <c r="J2399" s="38">
        <v>0</v>
      </c>
      <c r="K2399" s="37"/>
      <c r="L2399" s="37"/>
      <c r="M2399" s="37"/>
      <c r="N2399" s="37"/>
      <c r="O2399" s="37"/>
      <c r="P2399" s="37"/>
      <c r="T2399" s="8">
        <f t="shared" si="62"/>
        <v>5</v>
      </c>
      <c r="U2399" t="str">
        <f t="shared" si="63"/>
        <v>642</v>
      </c>
      <c r="W2399" t="s">
        <v>573</v>
      </c>
    </row>
    <row r="2400" spans="1:23" hidden="1" x14ac:dyDescent="0.25">
      <c r="A2400" s="40">
        <v>45443</v>
      </c>
      <c r="B2400" s="40">
        <v>45443</v>
      </c>
      <c r="C2400" s="37" t="s">
        <v>5323</v>
      </c>
      <c r="D2400" s="37" t="s">
        <v>4965</v>
      </c>
      <c r="E2400" s="37" t="s">
        <v>1145</v>
      </c>
      <c r="F2400" s="37" t="s">
        <v>4225</v>
      </c>
      <c r="G2400" s="38">
        <v>0</v>
      </c>
      <c r="H2400" s="38"/>
      <c r="I2400" s="38">
        <v>0</v>
      </c>
      <c r="J2400" s="38">
        <v>25346653</v>
      </c>
      <c r="K2400" s="37"/>
      <c r="L2400" s="37"/>
      <c r="M2400" s="37"/>
      <c r="N2400" s="37"/>
      <c r="O2400" s="37"/>
      <c r="P2400" s="37"/>
      <c r="T2400" s="8">
        <f t="shared" si="62"/>
        <v>5</v>
      </c>
      <c r="U2400" t="str">
        <f t="shared" si="63"/>
        <v>642</v>
      </c>
      <c r="W2400" t="s">
        <v>573</v>
      </c>
    </row>
    <row r="2401" spans="1:23" hidden="1" x14ac:dyDescent="0.25">
      <c r="A2401" s="40">
        <v>45443</v>
      </c>
      <c r="B2401" s="40">
        <v>45443</v>
      </c>
      <c r="C2401" s="37" t="s">
        <v>5323</v>
      </c>
      <c r="D2401" s="37" t="s">
        <v>4965</v>
      </c>
      <c r="E2401" s="37" t="s">
        <v>1145</v>
      </c>
      <c r="F2401" s="37" t="s">
        <v>4225</v>
      </c>
      <c r="G2401" s="38">
        <v>0</v>
      </c>
      <c r="H2401" s="38"/>
      <c r="I2401" s="38">
        <v>0</v>
      </c>
      <c r="J2401" s="38">
        <v>25880758</v>
      </c>
      <c r="K2401" s="37"/>
      <c r="L2401" s="37"/>
      <c r="M2401" s="37"/>
      <c r="N2401" s="37"/>
      <c r="O2401" s="37"/>
      <c r="P2401" s="37"/>
      <c r="T2401" s="8">
        <f t="shared" si="62"/>
        <v>5</v>
      </c>
      <c r="U2401" t="str">
        <f t="shared" si="63"/>
        <v>642</v>
      </c>
      <c r="W2401" t="s">
        <v>573</v>
      </c>
    </row>
    <row r="2402" spans="1:23" hidden="1" x14ac:dyDescent="0.25">
      <c r="A2402" s="40">
        <v>45443</v>
      </c>
      <c r="B2402" s="40">
        <v>45443</v>
      </c>
      <c r="C2402" s="37" t="s">
        <v>5323</v>
      </c>
      <c r="D2402" s="37" t="s">
        <v>4965</v>
      </c>
      <c r="E2402" s="37" t="s">
        <v>1145</v>
      </c>
      <c r="F2402" s="37" t="s">
        <v>4225</v>
      </c>
      <c r="G2402" s="38">
        <v>0</v>
      </c>
      <c r="H2402" s="38"/>
      <c r="I2402" s="38">
        <v>0</v>
      </c>
      <c r="J2402" s="38">
        <v>26025270</v>
      </c>
      <c r="K2402" s="37"/>
      <c r="L2402" s="37"/>
      <c r="M2402" s="37"/>
      <c r="N2402" s="37"/>
      <c r="O2402" s="37"/>
      <c r="P2402" s="37"/>
      <c r="T2402" s="8">
        <f t="shared" si="62"/>
        <v>5</v>
      </c>
      <c r="U2402" t="str">
        <f t="shared" si="63"/>
        <v>642</v>
      </c>
      <c r="W2402" t="s">
        <v>573</v>
      </c>
    </row>
    <row r="2403" spans="1:23" hidden="1" x14ac:dyDescent="0.25">
      <c r="A2403" s="40">
        <v>45443</v>
      </c>
      <c r="B2403" s="40">
        <v>45443</v>
      </c>
      <c r="C2403" s="37" t="s">
        <v>5323</v>
      </c>
      <c r="D2403" s="37" t="s">
        <v>4965</v>
      </c>
      <c r="E2403" s="37" t="s">
        <v>1145</v>
      </c>
      <c r="F2403" s="37" t="s">
        <v>4225</v>
      </c>
      <c r="G2403" s="38">
        <v>0</v>
      </c>
      <c r="H2403" s="38"/>
      <c r="I2403" s="38">
        <v>0</v>
      </c>
      <c r="J2403" s="38">
        <v>28557450</v>
      </c>
      <c r="K2403" s="37"/>
      <c r="L2403" s="37"/>
      <c r="M2403" s="37"/>
      <c r="N2403" s="37"/>
      <c r="O2403" s="37"/>
      <c r="P2403" s="37"/>
      <c r="T2403" s="8">
        <f t="shared" si="62"/>
        <v>5</v>
      </c>
      <c r="U2403" t="str">
        <f t="shared" si="63"/>
        <v>642</v>
      </c>
      <c r="W2403" t="s">
        <v>573</v>
      </c>
    </row>
    <row r="2404" spans="1:23" hidden="1" x14ac:dyDescent="0.25">
      <c r="A2404" s="40">
        <v>45443</v>
      </c>
      <c r="B2404" s="40">
        <v>45443</v>
      </c>
      <c r="C2404" s="37" t="s">
        <v>5324</v>
      </c>
      <c r="D2404" s="37" t="s">
        <v>833</v>
      </c>
      <c r="E2404" s="37" t="s">
        <v>1145</v>
      </c>
      <c r="F2404" s="37" t="s">
        <v>625</v>
      </c>
      <c r="G2404" s="38">
        <v>35714</v>
      </c>
      <c r="H2404" s="38">
        <v>0</v>
      </c>
      <c r="I2404" s="38">
        <v>0</v>
      </c>
      <c r="J2404" s="38">
        <v>28521736</v>
      </c>
      <c r="K2404" s="37"/>
      <c r="L2404" s="37"/>
      <c r="M2404" s="37" t="s">
        <v>5099</v>
      </c>
      <c r="N2404" s="37" t="s">
        <v>5100</v>
      </c>
      <c r="O2404" s="37"/>
      <c r="P2404" s="37"/>
      <c r="S2404" s="22" t="s">
        <v>3126</v>
      </c>
      <c r="T2404" s="8">
        <f t="shared" si="62"/>
        <v>5</v>
      </c>
      <c r="U2404" t="str">
        <f t="shared" si="63"/>
        <v>642</v>
      </c>
      <c r="W2404" t="s">
        <v>573</v>
      </c>
    </row>
    <row r="2405" spans="1:23" hidden="1" x14ac:dyDescent="0.25">
      <c r="A2405" s="40">
        <v>45443</v>
      </c>
      <c r="B2405" s="40">
        <v>45443</v>
      </c>
      <c r="C2405" s="37" t="s">
        <v>5325</v>
      </c>
      <c r="D2405" s="37" t="s">
        <v>2143</v>
      </c>
      <c r="E2405" s="37" t="s">
        <v>1145</v>
      </c>
      <c r="F2405" s="37" t="s">
        <v>625</v>
      </c>
      <c r="G2405" s="38">
        <v>465000</v>
      </c>
      <c r="H2405" s="38">
        <v>0</v>
      </c>
      <c r="I2405" s="38">
        <v>0</v>
      </c>
      <c r="J2405" s="38">
        <v>28056736</v>
      </c>
      <c r="K2405" s="37"/>
      <c r="L2405" s="37"/>
      <c r="M2405" s="37" t="s">
        <v>5099</v>
      </c>
      <c r="N2405" s="37" t="s">
        <v>5100</v>
      </c>
      <c r="O2405" s="37"/>
      <c r="P2405" s="37"/>
      <c r="S2405" s="22" t="s">
        <v>3126</v>
      </c>
      <c r="T2405" s="8">
        <f t="shared" si="62"/>
        <v>5</v>
      </c>
      <c r="U2405" t="str">
        <f t="shared" si="63"/>
        <v>642</v>
      </c>
      <c r="W2405" t="s">
        <v>573</v>
      </c>
    </row>
    <row r="2406" spans="1:23" hidden="1" x14ac:dyDescent="0.25">
      <c r="A2406" s="40">
        <v>45443</v>
      </c>
      <c r="B2406" s="40">
        <v>45443</v>
      </c>
      <c r="C2406" s="37" t="s">
        <v>5325</v>
      </c>
      <c r="D2406" s="37" t="s">
        <v>2143</v>
      </c>
      <c r="E2406" s="37" t="s">
        <v>1145</v>
      </c>
      <c r="F2406" s="37" t="s">
        <v>625</v>
      </c>
      <c r="G2406" s="38">
        <v>25000000</v>
      </c>
      <c r="H2406" s="38">
        <v>0</v>
      </c>
      <c r="I2406" s="38">
        <v>0</v>
      </c>
      <c r="J2406" s="38">
        <v>3056736</v>
      </c>
      <c r="K2406" s="37"/>
      <c r="L2406" s="37"/>
      <c r="M2406" s="37" t="s">
        <v>1285</v>
      </c>
      <c r="N2406" s="37" t="s">
        <v>5260</v>
      </c>
      <c r="O2406" s="37"/>
      <c r="P2406" s="37"/>
      <c r="S2406" s="22" t="s">
        <v>3130</v>
      </c>
      <c r="T2406" s="8">
        <f t="shared" si="62"/>
        <v>5</v>
      </c>
      <c r="U2406" t="str">
        <f t="shared" si="63"/>
        <v>642</v>
      </c>
      <c r="W2406" t="s">
        <v>573</v>
      </c>
    </row>
    <row r="2407" spans="1:23" hidden="1" x14ac:dyDescent="0.25">
      <c r="A2407" s="40">
        <v>45443</v>
      </c>
      <c r="B2407" s="40">
        <v>45443</v>
      </c>
      <c r="C2407" s="37" t="s">
        <v>5326</v>
      </c>
      <c r="D2407" s="37" t="s">
        <v>5314</v>
      </c>
      <c r="E2407" s="37" t="s">
        <v>1145</v>
      </c>
      <c r="F2407" s="37" t="s">
        <v>1414</v>
      </c>
      <c r="G2407" s="38">
        <v>20000</v>
      </c>
      <c r="H2407" s="38">
        <v>0</v>
      </c>
      <c r="I2407" s="38">
        <v>0</v>
      </c>
      <c r="J2407" s="38">
        <v>3036736</v>
      </c>
      <c r="K2407" s="37" t="s">
        <v>5115</v>
      </c>
      <c r="L2407" s="37" t="s">
        <v>5116</v>
      </c>
      <c r="M2407" s="37" t="s">
        <v>5117</v>
      </c>
      <c r="N2407" s="37" t="s">
        <v>1864</v>
      </c>
      <c r="O2407" s="37"/>
      <c r="P2407" s="37"/>
      <c r="S2407" s="22" t="s">
        <v>3126</v>
      </c>
      <c r="T2407" s="8">
        <f t="shared" si="62"/>
        <v>5</v>
      </c>
      <c r="U2407" t="str">
        <f t="shared" si="63"/>
        <v>642</v>
      </c>
      <c r="W2407" t="s">
        <v>573</v>
      </c>
    </row>
    <row r="2408" spans="1:23" hidden="1" x14ac:dyDescent="0.25">
      <c r="A2408" s="40">
        <v>45443</v>
      </c>
      <c r="B2408" s="40">
        <v>45443</v>
      </c>
      <c r="C2408" s="37" t="s">
        <v>5327</v>
      </c>
      <c r="D2408" s="37" t="s">
        <v>5328</v>
      </c>
      <c r="E2408" s="37" t="s">
        <v>1145</v>
      </c>
      <c r="F2408" s="37" t="s">
        <v>691</v>
      </c>
      <c r="G2408" s="38">
        <v>555556</v>
      </c>
      <c r="H2408" s="38">
        <v>0</v>
      </c>
      <c r="I2408" s="38">
        <v>0</v>
      </c>
      <c r="J2408" s="38">
        <v>2481180</v>
      </c>
      <c r="K2408" s="37" t="s">
        <v>5329</v>
      </c>
      <c r="L2408" s="37" t="s">
        <v>5330</v>
      </c>
      <c r="M2408" s="37" t="s">
        <v>5031</v>
      </c>
      <c r="N2408" s="37" t="s">
        <v>3167</v>
      </c>
      <c r="O2408" s="37" t="s">
        <v>839</v>
      </c>
      <c r="P2408" s="37" t="s">
        <v>840</v>
      </c>
      <c r="S2408" s="22" t="s">
        <v>3125</v>
      </c>
      <c r="T2408" s="8">
        <f t="shared" si="62"/>
        <v>5</v>
      </c>
      <c r="U2408" t="str">
        <f t="shared" si="63"/>
        <v>642</v>
      </c>
      <c r="W2408" t="s">
        <v>573</v>
      </c>
    </row>
    <row r="2409" spans="1:23" hidden="1" x14ac:dyDescent="0.25">
      <c r="A2409" s="40">
        <v>45443</v>
      </c>
      <c r="B2409" s="40">
        <v>45443</v>
      </c>
      <c r="C2409" s="37" t="s">
        <v>5327</v>
      </c>
      <c r="D2409" s="37" t="s">
        <v>5331</v>
      </c>
      <c r="E2409" s="37" t="s">
        <v>1145</v>
      </c>
      <c r="F2409" s="37" t="s">
        <v>691</v>
      </c>
      <c r="G2409" s="38">
        <v>555556</v>
      </c>
      <c r="H2409" s="38">
        <v>0</v>
      </c>
      <c r="I2409" s="38">
        <v>0</v>
      </c>
      <c r="J2409" s="38">
        <v>1925624</v>
      </c>
      <c r="K2409" s="37" t="s">
        <v>5332</v>
      </c>
      <c r="L2409" s="37" t="s">
        <v>299</v>
      </c>
      <c r="M2409" s="37" t="s">
        <v>5031</v>
      </c>
      <c r="N2409" s="37" t="s">
        <v>3167</v>
      </c>
      <c r="O2409" s="37" t="s">
        <v>839</v>
      </c>
      <c r="P2409" s="37" t="s">
        <v>840</v>
      </c>
      <c r="S2409" s="22" t="s">
        <v>3125</v>
      </c>
      <c r="T2409" s="8">
        <f t="shared" si="62"/>
        <v>5</v>
      </c>
      <c r="U2409" t="str">
        <f t="shared" si="63"/>
        <v>642</v>
      </c>
      <c r="W2409" t="s">
        <v>573</v>
      </c>
    </row>
    <row r="2410" spans="1:23" hidden="1" x14ac:dyDescent="0.25">
      <c r="A2410" s="40">
        <v>45443</v>
      </c>
      <c r="B2410" s="40">
        <v>45443</v>
      </c>
      <c r="C2410" s="37" t="s">
        <v>5327</v>
      </c>
      <c r="D2410" s="37" t="s">
        <v>5333</v>
      </c>
      <c r="E2410" s="37" t="s">
        <v>1145</v>
      </c>
      <c r="F2410" s="37" t="s">
        <v>691</v>
      </c>
      <c r="G2410" s="38">
        <v>555556</v>
      </c>
      <c r="H2410" s="38">
        <v>0</v>
      </c>
      <c r="I2410" s="38">
        <v>0</v>
      </c>
      <c r="J2410" s="38">
        <v>1370068</v>
      </c>
      <c r="K2410" s="37" t="s">
        <v>5307</v>
      </c>
      <c r="L2410" s="37" t="s">
        <v>30</v>
      </c>
      <c r="M2410" s="37" t="s">
        <v>5031</v>
      </c>
      <c r="N2410" s="37" t="s">
        <v>3167</v>
      </c>
      <c r="O2410" s="37" t="s">
        <v>839</v>
      </c>
      <c r="P2410" s="37" t="s">
        <v>840</v>
      </c>
      <c r="S2410" s="22" t="s">
        <v>3125</v>
      </c>
      <c r="T2410" s="8">
        <f t="shared" si="62"/>
        <v>5</v>
      </c>
      <c r="U2410" t="str">
        <f t="shared" si="63"/>
        <v>642</v>
      </c>
      <c r="W2410" t="s">
        <v>573</v>
      </c>
    </row>
    <row r="2411" spans="1:23" hidden="1" x14ac:dyDescent="0.25">
      <c r="A2411" s="40">
        <v>45443</v>
      </c>
      <c r="B2411" s="40">
        <v>45443</v>
      </c>
      <c r="C2411" s="37" t="s">
        <v>5334</v>
      </c>
      <c r="D2411" s="37" t="s">
        <v>5335</v>
      </c>
      <c r="E2411" s="37" t="s">
        <v>1145</v>
      </c>
      <c r="F2411" s="37" t="s">
        <v>691</v>
      </c>
      <c r="G2411" s="38">
        <v>800000</v>
      </c>
      <c r="H2411" s="38">
        <v>0</v>
      </c>
      <c r="I2411" s="38">
        <v>0</v>
      </c>
      <c r="J2411" s="38">
        <v>570068</v>
      </c>
      <c r="K2411" s="37" t="s">
        <v>3759</v>
      </c>
      <c r="L2411" s="37" t="s">
        <v>5336</v>
      </c>
      <c r="M2411" s="37" t="s">
        <v>5031</v>
      </c>
      <c r="N2411" s="37" t="s">
        <v>3167</v>
      </c>
      <c r="O2411" s="37" t="s">
        <v>839</v>
      </c>
      <c r="P2411" s="37" t="s">
        <v>840</v>
      </c>
      <c r="S2411" s="22" t="s">
        <v>3125</v>
      </c>
      <c r="T2411" s="8">
        <f t="shared" si="62"/>
        <v>5</v>
      </c>
      <c r="U2411" t="str">
        <f t="shared" si="63"/>
        <v>642</v>
      </c>
      <c r="W2411" t="s">
        <v>573</v>
      </c>
    </row>
    <row r="2412" spans="1:23" hidden="1" x14ac:dyDescent="0.25">
      <c r="A2412" s="40">
        <v>45443</v>
      </c>
      <c r="B2412" s="40">
        <v>45443</v>
      </c>
      <c r="C2412" s="37" t="s">
        <v>5337</v>
      </c>
      <c r="D2412" s="37" t="s">
        <v>5338</v>
      </c>
      <c r="E2412" s="37" t="s">
        <v>1145</v>
      </c>
      <c r="F2412" s="37" t="s">
        <v>1431</v>
      </c>
      <c r="G2412" s="38">
        <v>14512</v>
      </c>
      <c r="H2412" s="38">
        <v>0</v>
      </c>
      <c r="I2412" s="38">
        <v>0</v>
      </c>
      <c r="J2412" s="38">
        <v>555556</v>
      </c>
      <c r="K2412" s="37" t="s">
        <v>682</v>
      </c>
      <c r="L2412" s="37" t="s">
        <v>683</v>
      </c>
      <c r="M2412" s="37" t="s">
        <v>1159</v>
      </c>
      <c r="N2412" s="37" t="s">
        <v>5184</v>
      </c>
      <c r="O2412" s="37"/>
      <c r="P2412" s="37"/>
      <c r="S2412" s="22" t="s">
        <v>3121</v>
      </c>
      <c r="T2412" s="8">
        <f t="shared" si="62"/>
        <v>5</v>
      </c>
      <c r="U2412" t="str">
        <f t="shared" si="63"/>
        <v>642</v>
      </c>
      <c r="W2412" t="s">
        <v>573</v>
      </c>
    </row>
    <row r="2413" spans="1:23" hidden="1" x14ac:dyDescent="0.25">
      <c r="A2413" s="40">
        <v>45443</v>
      </c>
      <c r="B2413" s="40">
        <v>45443</v>
      </c>
      <c r="C2413" s="37" t="s">
        <v>5339</v>
      </c>
      <c r="D2413" s="37" t="s">
        <v>5340</v>
      </c>
      <c r="E2413" s="37" t="s">
        <v>1145</v>
      </c>
      <c r="F2413" s="37" t="s">
        <v>691</v>
      </c>
      <c r="G2413" s="38">
        <v>555556</v>
      </c>
      <c r="H2413" s="38">
        <v>0</v>
      </c>
      <c r="I2413" s="38">
        <v>0</v>
      </c>
      <c r="J2413" s="38">
        <v>0</v>
      </c>
      <c r="K2413" s="37" t="s">
        <v>5197</v>
      </c>
      <c r="L2413" s="37" t="s">
        <v>63</v>
      </c>
      <c r="M2413" s="37" t="s">
        <v>5031</v>
      </c>
      <c r="N2413" s="37" t="s">
        <v>3167</v>
      </c>
      <c r="O2413" s="37" t="s">
        <v>948</v>
      </c>
      <c r="P2413" s="37" t="s">
        <v>949</v>
      </c>
      <c r="S2413" s="22" t="s">
        <v>3125</v>
      </c>
      <c r="T2413" s="8">
        <f t="shared" si="62"/>
        <v>5</v>
      </c>
      <c r="U2413" t="str">
        <f t="shared" si="63"/>
        <v>642</v>
      </c>
      <c r="W2413" t="s">
        <v>573</v>
      </c>
    </row>
    <row r="2414" spans="1:23" hidden="1" x14ac:dyDescent="0.25">
      <c r="A2414" s="40">
        <v>45444</v>
      </c>
      <c r="B2414" s="40">
        <v>45444</v>
      </c>
      <c r="C2414" s="37" t="s">
        <v>5341</v>
      </c>
      <c r="D2414" s="37" t="s">
        <v>5342</v>
      </c>
      <c r="E2414" s="37" t="s">
        <v>1145</v>
      </c>
      <c r="F2414" s="37" t="s">
        <v>1146</v>
      </c>
      <c r="G2414" s="38">
        <v>26796</v>
      </c>
      <c r="H2414" s="38">
        <v>0</v>
      </c>
      <c r="I2414" s="38">
        <v>26796</v>
      </c>
      <c r="J2414" s="38">
        <v>0</v>
      </c>
      <c r="K2414" s="37"/>
      <c r="L2414" s="37"/>
      <c r="M2414" s="37" t="s">
        <v>1296</v>
      </c>
      <c r="N2414" s="37" t="s">
        <v>5153</v>
      </c>
      <c r="O2414" s="37"/>
      <c r="P2414" s="37"/>
      <c r="S2414" s="22" t="s">
        <v>3136</v>
      </c>
      <c r="T2414" s="8">
        <f t="shared" si="62"/>
        <v>6</v>
      </c>
      <c r="U2414" t="str">
        <f t="shared" si="63"/>
        <v>642</v>
      </c>
      <c r="W2414" t="s">
        <v>573</v>
      </c>
    </row>
    <row r="2415" spans="1:23" hidden="1" x14ac:dyDescent="0.25">
      <c r="A2415" s="40">
        <v>45444</v>
      </c>
      <c r="B2415" s="40">
        <v>45444</v>
      </c>
      <c r="C2415" s="37" t="s">
        <v>5343</v>
      </c>
      <c r="D2415" s="37" t="s">
        <v>5344</v>
      </c>
      <c r="E2415" s="37" t="s">
        <v>1145</v>
      </c>
      <c r="F2415" s="37" t="s">
        <v>1431</v>
      </c>
      <c r="G2415" s="38">
        <v>509120</v>
      </c>
      <c r="H2415" s="38">
        <v>0</v>
      </c>
      <c r="I2415" s="38">
        <v>535916</v>
      </c>
      <c r="J2415" s="38">
        <v>0</v>
      </c>
      <c r="K2415" s="37" t="s">
        <v>5156</v>
      </c>
      <c r="L2415" s="37" t="s">
        <v>5157</v>
      </c>
      <c r="M2415" s="37" t="s">
        <v>5128</v>
      </c>
      <c r="N2415" s="37" t="s">
        <v>5129</v>
      </c>
      <c r="O2415" s="37"/>
      <c r="P2415" s="37"/>
      <c r="S2415" s="22" t="s">
        <v>3121</v>
      </c>
      <c r="T2415" s="8">
        <f t="shared" si="62"/>
        <v>6</v>
      </c>
      <c r="U2415" t="str">
        <f t="shared" si="63"/>
        <v>642</v>
      </c>
      <c r="W2415" t="s">
        <v>573</v>
      </c>
    </row>
    <row r="2416" spans="1:23" hidden="1" x14ac:dyDescent="0.25">
      <c r="A2416" s="40">
        <v>45450</v>
      </c>
      <c r="B2416" s="40">
        <v>45450</v>
      </c>
      <c r="C2416" s="37" t="s">
        <v>2218</v>
      </c>
      <c r="D2416" s="37" t="s">
        <v>5345</v>
      </c>
      <c r="E2416" s="37" t="s">
        <v>1145</v>
      </c>
      <c r="F2416" s="37" t="s">
        <v>691</v>
      </c>
      <c r="G2416" s="38">
        <v>2222222</v>
      </c>
      <c r="H2416" s="38">
        <v>0</v>
      </c>
      <c r="I2416" s="38">
        <v>2758138</v>
      </c>
      <c r="J2416" s="38">
        <v>0</v>
      </c>
      <c r="K2416" s="37" t="s">
        <v>5200</v>
      </c>
      <c r="L2416" s="37" t="s">
        <v>84</v>
      </c>
      <c r="M2416" s="37" t="s">
        <v>4742</v>
      </c>
      <c r="N2416" s="37" t="s">
        <v>5271</v>
      </c>
      <c r="O2416" s="37"/>
      <c r="P2416" s="37"/>
      <c r="S2416" s="22" t="s">
        <v>5002</v>
      </c>
      <c r="T2416" s="8">
        <f t="shared" si="62"/>
        <v>6</v>
      </c>
      <c r="U2416" t="str">
        <f t="shared" si="63"/>
        <v>642</v>
      </c>
      <c r="W2416" t="s">
        <v>573</v>
      </c>
    </row>
    <row r="2417" spans="1:23" hidden="1" x14ac:dyDescent="0.25">
      <c r="A2417" s="40">
        <v>45450</v>
      </c>
      <c r="B2417" s="40">
        <v>45450</v>
      </c>
      <c r="C2417" s="37" t="s">
        <v>2218</v>
      </c>
      <c r="D2417" s="37" t="s">
        <v>5346</v>
      </c>
      <c r="E2417" s="37" t="s">
        <v>1145</v>
      </c>
      <c r="F2417" s="37" t="s">
        <v>691</v>
      </c>
      <c r="G2417" s="38">
        <v>2222222</v>
      </c>
      <c r="H2417" s="38">
        <v>0</v>
      </c>
      <c r="I2417" s="38">
        <v>4980360</v>
      </c>
      <c r="J2417" s="38">
        <v>0</v>
      </c>
      <c r="K2417" s="37" t="s">
        <v>5124</v>
      </c>
      <c r="L2417" s="37" t="s">
        <v>59</v>
      </c>
      <c r="M2417" s="37" t="s">
        <v>4742</v>
      </c>
      <c r="N2417" s="37" t="s">
        <v>5271</v>
      </c>
      <c r="O2417" s="37"/>
      <c r="P2417" s="37"/>
      <c r="S2417" s="22" t="s">
        <v>5002</v>
      </c>
      <c r="T2417" s="8">
        <f t="shared" si="62"/>
        <v>6</v>
      </c>
      <c r="U2417" t="str">
        <f t="shared" si="63"/>
        <v>642</v>
      </c>
      <c r="W2417" t="s">
        <v>573</v>
      </c>
    </row>
    <row r="2418" spans="1:23" hidden="1" x14ac:dyDescent="0.25">
      <c r="A2418" s="40">
        <v>45450</v>
      </c>
      <c r="B2418" s="40">
        <v>45450</v>
      </c>
      <c r="C2418" s="37" t="s">
        <v>2218</v>
      </c>
      <c r="D2418" s="37" t="s">
        <v>5347</v>
      </c>
      <c r="E2418" s="37" t="s">
        <v>1145</v>
      </c>
      <c r="F2418" s="37" t="s">
        <v>691</v>
      </c>
      <c r="G2418" s="38">
        <v>2222222</v>
      </c>
      <c r="H2418" s="38">
        <v>0</v>
      </c>
      <c r="I2418" s="38">
        <v>7202582</v>
      </c>
      <c r="J2418" s="38">
        <v>0</v>
      </c>
      <c r="K2418" s="37" t="s">
        <v>5112</v>
      </c>
      <c r="L2418" s="37" t="s">
        <v>44</v>
      </c>
      <c r="M2418" s="37" t="s">
        <v>4742</v>
      </c>
      <c r="N2418" s="37" t="s">
        <v>5271</v>
      </c>
      <c r="O2418" s="37"/>
      <c r="P2418" s="37"/>
      <c r="S2418" s="22" t="s">
        <v>5002</v>
      </c>
      <c r="T2418" s="8">
        <f t="shared" si="62"/>
        <v>6</v>
      </c>
      <c r="U2418" t="str">
        <f t="shared" si="63"/>
        <v>642</v>
      </c>
      <c r="W2418" t="s">
        <v>573</v>
      </c>
    </row>
    <row r="2419" spans="1:23" hidden="1" x14ac:dyDescent="0.25">
      <c r="A2419" s="40">
        <v>45451</v>
      </c>
      <c r="B2419" s="40">
        <v>45451</v>
      </c>
      <c r="C2419" s="37" t="s">
        <v>5348</v>
      </c>
      <c r="D2419" s="37" t="s">
        <v>5349</v>
      </c>
      <c r="E2419" s="37" t="s">
        <v>1145</v>
      </c>
      <c r="F2419" s="37" t="s">
        <v>521</v>
      </c>
      <c r="G2419" s="38">
        <v>50000</v>
      </c>
      <c r="H2419" s="38">
        <v>0</v>
      </c>
      <c r="I2419" s="38">
        <v>7252582</v>
      </c>
      <c r="J2419" s="38">
        <v>0</v>
      </c>
      <c r="K2419" s="37" t="s">
        <v>5044</v>
      </c>
      <c r="L2419" s="37" t="s">
        <v>5045</v>
      </c>
      <c r="M2419" s="37" t="s">
        <v>1186</v>
      </c>
      <c r="N2419" s="37" t="s">
        <v>5046</v>
      </c>
      <c r="O2419" s="37"/>
      <c r="P2419" s="37"/>
      <c r="S2419" s="22" t="s">
        <v>3126</v>
      </c>
      <c r="T2419" s="8">
        <f t="shared" si="62"/>
        <v>6</v>
      </c>
      <c r="U2419" t="str">
        <f t="shared" si="63"/>
        <v>642</v>
      </c>
      <c r="W2419" t="s">
        <v>573</v>
      </c>
    </row>
    <row r="2420" spans="1:23" hidden="1" x14ac:dyDescent="0.25">
      <c r="A2420" s="40">
        <v>45454</v>
      </c>
      <c r="B2420" s="40">
        <v>45454</v>
      </c>
      <c r="C2420" s="37" t="s">
        <v>5350</v>
      </c>
      <c r="D2420" s="37" t="s">
        <v>5351</v>
      </c>
      <c r="E2420" s="37" t="s">
        <v>1145</v>
      </c>
      <c r="F2420" s="37" t="s">
        <v>691</v>
      </c>
      <c r="G2420" s="38">
        <v>555556</v>
      </c>
      <c r="H2420" s="38">
        <v>0</v>
      </c>
      <c r="I2420" s="38">
        <v>7808138</v>
      </c>
      <c r="J2420" s="38">
        <v>0</v>
      </c>
      <c r="K2420" s="37" t="s">
        <v>5332</v>
      </c>
      <c r="L2420" s="37" t="s">
        <v>299</v>
      </c>
      <c r="M2420" s="37" t="s">
        <v>5031</v>
      </c>
      <c r="N2420" s="37" t="s">
        <v>3167</v>
      </c>
      <c r="O2420" s="37" t="s">
        <v>839</v>
      </c>
      <c r="P2420" s="37" t="s">
        <v>840</v>
      </c>
      <c r="S2420" s="22" t="s">
        <v>3125</v>
      </c>
      <c r="T2420" s="8">
        <f t="shared" si="62"/>
        <v>6</v>
      </c>
      <c r="U2420" t="str">
        <f t="shared" si="63"/>
        <v>642</v>
      </c>
      <c r="W2420" t="s">
        <v>573</v>
      </c>
    </row>
    <row r="2421" spans="1:23" hidden="1" x14ac:dyDescent="0.25">
      <c r="A2421" s="40">
        <v>45454</v>
      </c>
      <c r="B2421" s="40">
        <v>45454</v>
      </c>
      <c r="C2421" s="37" t="s">
        <v>5350</v>
      </c>
      <c r="D2421" s="37" t="s">
        <v>5352</v>
      </c>
      <c r="E2421" s="37" t="s">
        <v>1145</v>
      </c>
      <c r="F2421" s="37" t="s">
        <v>691</v>
      </c>
      <c r="G2421" s="38">
        <v>555556</v>
      </c>
      <c r="H2421" s="38">
        <v>0</v>
      </c>
      <c r="I2421" s="38">
        <v>8363694</v>
      </c>
      <c r="J2421" s="38">
        <v>0</v>
      </c>
      <c r="K2421" s="37" t="s">
        <v>5200</v>
      </c>
      <c r="L2421" s="37" t="s">
        <v>84</v>
      </c>
      <c r="M2421" s="37" t="s">
        <v>5031</v>
      </c>
      <c r="N2421" s="37" t="s">
        <v>3167</v>
      </c>
      <c r="O2421" s="37" t="s">
        <v>839</v>
      </c>
      <c r="P2421" s="37" t="s">
        <v>840</v>
      </c>
      <c r="S2421" s="22" t="s">
        <v>3125</v>
      </c>
      <c r="T2421" s="8">
        <f t="shared" si="62"/>
        <v>6</v>
      </c>
      <c r="U2421" t="str">
        <f t="shared" si="63"/>
        <v>642</v>
      </c>
      <c r="W2421" t="s">
        <v>573</v>
      </c>
    </row>
    <row r="2422" spans="1:23" hidden="1" x14ac:dyDescent="0.25">
      <c r="A2422" s="40">
        <v>45454</v>
      </c>
      <c r="B2422" s="40">
        <v>45454</v>
      </c>
      <c r="C2422" s="37" t="s">
        <v>5350</v>
      </c>
      <c r="D2422" s="37" t="s">
        <v>5352</v>
      </c>
      <c r="E2422" s="37" t="s">
        <v>1145</v>
      </c>
      <c r="F2422" s="37" t="s">
        <v>691</v>
      </c>
      <c r="G2422" s="38">
        <v>555556</v>
      </c>
      <c r="H2422" s="38">
        <v>0</v>
      </c>
      <c r="I2422" s="38">
        <v>8919250</v>
      </c>
      <c r="J2422" s="38">
        <v>0</v>
      </c>
      <c r="K2422" s="37" t="s">
        <v>5200</v>
      </c>
      <c r="L2422" s="37" t="s">
        <v>84</v>
      </c>
      <c r="M2422" s="37" t="s">
        <v>5031</v>
      </c>
      <c r="N2422" s="37" t="s">
        <v>3167</v>
      </c>
      <c r="O2422" s="37" t="s">
        <v>839</v>
      </c>
      <c r="P2422" s="37" t="s">
        <v>840</v>
      </c>
      <c r="S2422" s="22" t="s">
        <v>3125</v>
      </c>
      <c r="T2422" s="8">
        <f t="shared" si="62"/>
        <v>6</v>
      </c>
      <c r="U2422" t="str">
        <f t="shared" si="63"/>
        <v>642</v>
      </c>
      <c r="W2422" t="s">
        <v>573</v>
      </c>
    </row>
    <row r="2423" spans="1:23" hidden="1" x14ac:dyDescent="0.25">
      <c r="A2423" s="40">
        <v>45454</v>
      </c>
      <c r="B2423" s="40">
        <v>45454</v>
      </c>
      <c r="C2423" s="37" t="s">
        <v>5350</v>
      </c>
      <c r="D2423" s="37" t="s">
        <v>5352</v>
      </c>
      <c r="E2423" s="37" t="s">
        <v>1145</v>
      </c>
      <c r="F2423" s="37" t="s">
        <v>691</v>
      </c>
      <c r="G2423" s="38">
        <v>555556</v>
      </c>
      <c r="H2423" s="38">
        <v>0</v>
      </c>
      <c r="I2423" s="38">
        <v>9474806</v>
      </c>
      <c r="J2423" s="38">
        <v>0</v>
      </c>
      <c r="K2423" s="37" t="s">
        <v>5200</v>
      </c>
      <c r="L2423" s="37" t="s">
        <v>84</v>
      </c>
      <c r="M2423" s="37" t="s">
        <v>5031</v>
      </c>
      <c r="N2423" s="37" t="s">
        <v>3167</v>
      </c>
      <c r="O2423" s="37" t="s">
        <v>839</v>
      </c>
      <c r="P2423" s="37" t="s">
        <v>840</v>
      </c>
      <c r="S2423" s="22" t="s">
        <v>3125</v>
      </c>
      <c r="T2423" s="8">
        <f t="shared" si="62"/>
        <v>6</v>
      </c>
      <c r="U2423" t="str">
        <f t="shared" si="63"/>
        <v>642</v>
      </c>
      <c r="W2423" t="s">
        <v>573</v>
      </c>
    </row>
    <row r="2424" spans="1:23" hidden="1" x14ac:dyDescent="0.25">
      <c r="A2424" s="40">
        <v>45454</v>
      </c>
      <c r="B2424" s="40">
        <v>45454</v>
      </c>
      <c r="C2424" s="37" t="s">
        <v>5350</v>
      </c>
      <c r="D2424" s="37" t="s">
        <v>5353</v>
      </c>
      <c r="E2424" s="37" t="s">
        <v>1145</v>
      </c>
      <c r="F2424" s="37" t="s">
        <v>691</v>
      </c>
      <c r="G2424" s="38">
        <v>555556</v>
      </c>
      <c r="H2424" s="38">
        <v>0</v>
      </c>
      <c r="I2424" s="38">
        <v>10030362</v>
      </c>
      <c r="J2424" s="38">
        <v>0</v>
      </c>
      <c r="K2424" s="37" t="s">
        <v>5030</v>
      </c>
      <c r="L2424" s="37" t="s">
        <v>61</v>
      </c>
      <c r="M2424" s="37" t="s">
        <v>5031</v>
      </c>
      <c r="N2424" s="37" t="s">
        <v>3167</v>
      </c>
      <c r="O2424" s="37" t="s">
        <v>839</v>
      </c>
      <c r="P2424" s="37" t="s">
        <v>840</v>
      </c>
      <c r="S2424" s="22" t="s">
        <v>3125</v>
      </c>
      <c r="T2424" s="8">
        <f t="shared" si="62"/>
        <v>6</v>
      </c>
      <c r="U2424" t="str">
        <f t="shared" si="63"/>
        <v>642</v>
      </c>
      <c r="W2424" t="s">
        <v>573</v>
      </c>
    </row>
    <row r="2425" spans="1:23" hidden="1" x14ac:dyDescent="0.25">
      <c r="A2425" s="40">
        <v>45454</v>
      </c>
      <c r="B2425" s="40">
        <v>45454</v>
      </c>
      <c r="C2425" s="37" t="s">
        <v>5350</v>
      </c>
      <c r="D2425" s="37" t="s">
        <v>5354</v>
      </c>
      <c r="E2425" s="37" t="s">
        <v>1145</v>
      </c>
      <c r="F2425" s="37" t="s">
        <v>691</v>
      </c>
      <c r="G2425" s="38">
        <v>555556</v>
      </c>
      <c r="H2425" s="38">
        <v>0</v>
      </c>
      <c r="I2425" s="38">
        <v>10585918</v>
      </c>
      <c r="J2425" s="38">
        <v>0</v>
      </c>
      <c r="K2425" s="37" t="s">
        <v>5050</v>
      </c>
      <c r="L2425" s="37" t="s">
        <v>53</v>
      </c>
      <c r="M2425" s="37" t="s">
        <v>5031</v>
      </c>
      <c r="N2425" s="37" t="s">
        <v>3167</v>
      </c>
      <c r="O2425" s="37" t="s">
        <v>839</v>
      </c>
      <c r="P2425" s="37" t="s">
        <v>840</v>
      </c>
      <c r="S2425" s="22" t="s">
        <v>3125</v>
      </c>
      <c r="T2425" s="8">
        <f t="shared" si="62"/>
        <v>6</v>
      </c>
      <c r="U2425" t="str">
        <f t="shared" si="63"/>
        <v>642</v>
      </c>
      <c r="W2425" t="s">
        <v>573</v>
      </c>
    </row>
    <row r="2426" spans="1:23" hidden="1" x14ac:dyDescent="0.25">
      <c r="A2426" s="40">
        <v>45454</v>
      </c>
      <c r="B2426" s="40">
        <v>45454</v>
      </c>
      <c r="C2426" s="37" t="s">
        <v>5350</v>
      </c>
      <c r="D2426" s="37" t="s">
        <v>5355</v>
      </c>
      <c r="E2426" s="37" t="s">
        <v>1145</v>
      </c>
      <c r="F2426" s="37" t="s">
        <v>691</v>
      </c>
      <c r="G2426" s="38">
        <v>555556</v>
      </c>
      <c r="H2426" s="38">
        <v>0</v>
      </c>
      <c r="I2426" s="38">
        <v>11141474</v>
      </c>
      <c r="J2426" s="38">
        <v>0</v>
      </c>
      <c r="K2426" s="37" t="s">
        <v>5319</v>
      </c>
      <c r="L2426" s="37" t="s">
        <v>382</v>
      </c>
      <c r="M2426" s="37" t="s">
        <v>5031</v>
      </c>
      <c r="N2426" s="37" t="s">
        <v>3167</v>
      </c>
      <c r="O2426" s="37" t="s">
        <v>839</v>
      </c>
      <c r="P2426" s="37" t="s">
        <v>840</v>
      </c>
      <c r="S2426" s="22" t="s">
        <v>3125</v>
      </c>
      <c r="T2426" s="8">
        <f t="shared" si="62"/>
        <v>6</v>
      </c>
      <c r="U2426" t="str">
        <f t="shared" si="63"/>
        <v>642</v>
      </c>
      <c r="W2426" t="s">
        <v>573</v>
      </c>
    </row>
    <row r="2427" spans="1:23" hidden="1" x14ac:dyDescent="0.25">
      <c r="A2427" s="40">
        <v>45454</v>
      </c>
      <c r="B2427" s="40">
        <v>45454</v>
      </c>
      <c r="C2427" s="37" t="s">
        <v>5350</v>
      </c>
      <c r="D2427" s="37" t="s">
        <v>5352</v>
      </c>
      <c r="E2427" s="37" t="s">
        <v>1145</v>
      </c>
      <c r="F2427" s="37" t="s">
        <v>691</v>
      </c>
      <c r="G2427" s="38">
        <v>555556</v>
      </c>
      <c r="H2427" s="38">
        <v>0</v>
      </c>
      <c r="I2427" s="38">
        <v>11697030</v>
      </c>
      <c r="J2427" s="38">
        <v>0</v>
      </c>
      <c r="K2427" s="37" t="s">
        <v>5200</v>
      </c>
      <c r="L2427" s="37" t="s">
        <v>84</v>
      </c>
      <c r="M2427" s="37" t="s">
        <v>5031</v>
      </c>
      <c r="N2427" s="37" t="s">
        <v>3167</v>
      </c>
      <c r="O2427" s="37" t="s">
        <v>839</v>
      </c>
      <c r="P2427" s="37" t="s">
        <v>840</v>
      </c>
      <c r="S2427" s="22" t="s">
        <v>3125</v>
      </c>
      <c r="T2427" s="8">
        <f t="shared" si="62"/>
        <v>6</v>
      </c>
      <c r="U2427" t="str">
        <f t="shared" si="63"/>
        <v>642</v>
      </c>
      <c r="W2427" t="s">
        <v>573</v>
      </c>
    </row>
    <row r="2428" spans="1:23" hidden="1" x14ac:dyDescent="0.25">
      <c r="A2428" s="40">
        <v>45461</v>
      </c>
      <c r="B2428" s="40">
        <v>45461</v>
      </c>
      <c r="C2428" s="37" t="s">
        <v>5356</v>
      </c>
      <c r="D2428" s="37" t="s">
        <v>5357</v>
      </c>
      <c r="E2428" s="37" t="s">
        <v>1145</v>
      </c>
      <c r="F2428" s="37" t="s">
        <v>691</v>
      </c>
      <c r="G2428" s="38">
        <v>555556</v>
      </c>
      <c r="H2428" s="38">
        <v>0</v>
      </c>
      <c r="I2428" s="38">
        <v>12252586</v>
      </c>
      <c r="J2428" s="38">
        <v>0</v>
      </c>
      <c r="K2428" s="37" t="s">
        <v>5296</v>
      </c>
      <c r="L2428" s="37" t="s">
        <v>121</v>
      </c>
      <c r="M2428" s="37" t="s">
        <v>5031</v>
      </c>
      <c r="N2428" s="37" t="s">
        <v>3167</v>
      </c>
      <c r="O2428" s="37" t="s">
        <v>839</v>
      </c>
      <c r="P2428" s="37" t="s">
        <v>840</v>
      </c>
      <c r="S2428" s="22" t="s">
        <v>3125</v>
      </c>
      <c r="T2428" s="8">
        <f t="shared" si="62"/>
        <v>6</v>
      </c>
      <c r="U2428" t="str">
        <f t="shared" si="63"/>
        <v>642</v>
      </c>
      <c r="W2428" t="s">
        <v>573</v>
      </c>
    </row>
    <row r="2429" spans="1:23" hidden="1" x14ac:dyDescent="0.25">
      <c r="A2429" s="40">
        <v>45461</v>
      </c>
      <c r="B2429" s="40">
        <v>45461</v>
      </c>
      <c r="C2429" s="37" t="s">
        <v>5356</v>
      </c>
      <c r="D2429" s="37" t="s">
        <v>5358</v>
      </c>
      <c r="E2429" s="37" t="s">
        <v>1145</v>
      </c>
      <c r="F2429" s="37" t="s">
        <v>691</v>
      </c>
      <c r="G2429" s="38">
        <v>555556</v>
      </c>
      <c r="H2429" s="38">
        <v>0</v>
      </c>
      <c r="I2429" s="38">
        <v>12808142</v>
      </c>
      <c r="J2429" s="38">
        <v>0</v>
      </c>
      <c r="K2429" s="37" t="s">
        <v>5359</v>
      </c>
      <c r="L2429" s="37" t="s">
        <v>99</v>
      </c>
      <c r="M2429" s="37" t="s">
        <v>5031</v>
      </c>
      <c r="N2429" s="37" t="s">
        <v>3167</v>
      </c>
      <c r="O2429" s="37" t="s">
        <v>839</v>
      </c>
      <c r="P2429" s="37" t="s">
        <v>840</v>
      </c>
      <c r="S2429" s="22" t="s">
        <v>3125</v>
      </c>
      <c r="T2429" s="8">
        <f t="shared" si="62"/>
        <v>6</v>
      </c>
      <c r="U2429" t="str">
        <f t="shared" si="63"/>
        <v>642</v>
      </c>
      <c r="W2429" t="s">
        <v>573</v>
      </c>
    </row>
    <row r="2430" spans="1:23" hidden="1" x14ac:dyDescent="0.25">
      <c r="A2430" s="40">
        <v>45461</v>
      </c>
      <c r="B2430" s="40">
        <v>45461</v>
      </c>
      <c r="C2430" s="37" t="s">
        <v>5356</v>
      </c>
      <c r="D2430" s="37" t="s">
        <v>5360</v>
      </c>
      <c r="E2430" s="37" t="s">
        <v>1145</v>
      </c>
      <c r="F2430" s="37" t="s">
        <v>691</v>
      </c>
      <c r="G2430" s="38">
        <v>555556</v>
      </c>
      <c r="H2430" s="38">
        <v>0</v>
      </c>
      <c r="I2430" s="38">
        <v>13363698</v>
      </c>
      <c r="J2430" s="38">
        <v>0</v>
      </c>
      <c r="K2430" s="37" t="s">
        <v>5361</v>
      </c>
      <c r="L2430" s="37" t="s">
        <v>41</v>
      </c>
      <c r="M2430" s="37" t="s">
        <v>5031</v>
      </c>
      <c r="N2430" s="37" t="s">
        <v>3167</v>
      </c>
      <c r="O2430" s="37" t="s">
        <v>839</v>
      </c>
      <c r="P2430" s="37" t="s">
        <v>840</v>
      </c>
      <c r="S2430" s="22" t="s">
        <v>3125</v>
      </c>
      <c r="T2430" s="8">
        <f t="shared" si="62"/>
        <v>6</v>
      </c>
      <c r="U2430" t="str">
        <f t="shared" si="63"/>
        <v>642</v>
      </c>
      <c r="W2430" t="s">
        <v>573</v>
      </c>
    </row>
    <row r="2431" spans="1:23" hidden="1" x14ac:dyDescent="0.25">
      <c r="A2431" s="40">
        <v>45461</v>
      </c>
      <c r="B2431" s="40">
        <v>45461</v>
      </c>
      <c r="C2431" s="37" t="s">
        <v>5356</v>
      </c>
      <c r="D2431" s="37" t="s">
        <v>5362</v>
      </c>
      <c r="E2431" s="37" t="s">
        <v>1145</v>
      </c>
      <c r="F2431" s="37" t="s">
        <v>691</v>
      </c>
      <c r="G2431" s="38">
        <v>555556</v>
      </c>
      <c r="H2431" s="38">
        <v>0</v>
      </c>
      <c r="I2431" s="38">
        <v>13919254</v>
      </c>
      <c r="J2431" s="38">
        <v>0</v>
      </c>
      <c r="K2431" s="37" t="s">
        <v>5319</v>
      </c>
      <c r="L2431" s="37" t="s">
        <v>382</v>
      </c>
      <c r="M2431" s="37" t="s">
        <v>5031</v>
      </c>
      <c r="N2431" s="37" t="s">
        <v>3167</v>
      </c>
      <c r="O2431" s="37" t="s">
        <v>839</v>
      </c>
      <c r="P2431" s="37" t="s">
        <v>840</v>
      </c>
      <c r="S2431" s="22" t="s">
        <v>3125</v>
      </c>
      <c r="T2431" s="8">
        <f t="shared" si="62"/>
        <v>6</v>
      </c>
      <c r="U2431" t="str">
        <f t="shared" si="63"/>
        <v>642</v>
      </c>
      <c r="W2431" t="s">
        <v>573</v>
      </c>
    </row>
    <row r="2432" spans="1:23" hidden="1" x14ac:dyDescent="0.25">
      <c r="A2432" s="40">
        <v>45461</v>
      </c>
      <c r="B2432" s="40">
        <v>45461</v>
      </c>
      <c r="C2432" s="37" t="s">
        <v>5363</v>
      </c>
      <c r="D2432" s="37" t="s">
        <v>5364</v>
      </c>
      <c r="E2432" s="37" t="s">
        <v>1145</v>
      </c>
      <c r="F2432" s="37" t="s">
        <v>691</v>
      </c>
      <c r="G2432" s="38">
        <v>400000</v>
      </c>
      <c r="H2432" s="38">
        <v>0</v>
      </c>
      <c r="I2432" s="38">
        <v>14319254</v>
      </c>
      <c r="J2432" s="38">
        <v>0</v>
      </c>
      <c r="K2432" s="37" t="s">
        <v>3759</v>
      </c>
      <c r="L2432" s="37" t="s">
        <v>5336</v>
      </c>
      <c r="M2432" s="37" t="s">
        <v>5031</v>
      </c>
      <c r="N2432" s="37" t="s">
        <v>3167</v>
      </c>
      <c r="O2432" s="37" t="s">
        <v>839</v>
      </c>
      <c r="P2432" s="37" t="s">
        <v>840</v>
      </c>
      <c r="S2432" s="22" t="s">
        <v>3125</v>
      </c>
      <c r="T2432" s="8">
        <f t="shared" si="62"/>
        <v>6</v>
      </c>
      <c r="U2432" t="str">
        <f t="shared" si="63"/>
        <v>642</v>
      </c>
      <c r="W2432" t="s">
        <v>573</v>
      </c>
    </row>
    <row r="2433" spans="1:23" hidden="1" x14ac:dyDescent="0.25">
      <c r="A2433" s="40">
        <v>45462</v>
      </c>
      <c r="B2433" s="40">
        <v>45462</v>
      </c>
      <c r="C2433" s="37" t="s">
        <v>5365</v>
      </c>
      <c r="D2433" s="37" t="s">
        <v>5366</v>
      </c>
      <c r="E2433" s="37" t="s">
        <v>1145</v>
      </c>
      <c r="F2433" s="37" t="s">
        <v>549</v>
      </c>
      <c r="G2433" s="38">
        <v>3790000</v>
      </c>
      <c r="H2433" s="38">
        <v>0</v>
      </c>
      <c r="I2433" s="38">
        <v>18109254</v>
      </c>
      <c r="J2433" s="38">
        <v>0</v>
      </c>
      <c r="K2433" s="37" t="s">
        <v>2912</v>
      </c>
      <c r="L2433" s="37" t="s">
        <v>2913</v>
      </c>
      <c r="M2433" s="37" t="s">
        <v>5367</v>
      </c>
      <c r="N2433" s="37" t="s">
        <v>5368</v>
      </c>
      <c r="O2433" s="37" t="s">
        <v>5291</v>
      </c>
      <c r="P2433" s="37" t="s">
        <v>5369</v>
      </c>
      <c r="S2433" s="22" t="s">
        <v>3151</v>
      </c>
      <c r="T2433" s="8">
        <f t="shared" si="62"/>
        <v>6</v>
      </c>
      <c r="U2433" t="str">
        <f t="shared" si="63"/>
        <v>642</v>
      </c>
      <c r="W2433" t="s">
        <v>573</v>
      </c>
    </row>
    <row r="2434" spans="1:23" hidden="1" x14ac:dyDescent="0.25">
      <c r="A2434" s="40">
        <v>45463</v>
      </c>
      <c r="B2434" s="40">
        <v>45463</v>
      </c>
      <c r="C2434" s="37" t="s">
        <v>5370</v>
      </c>
      <c r="D2434" s="37" t="s">
        <v>5371</v>
      </c>
      <c r="E2434" s="37" t="s">
        <v>1145</v>
      </c>
      <c r="F2434" s="37" t="s">
        <v>1414</v>
      </c>
      <c r="G2434" s="38">
        <v>20000</v>
      </c>
      <c r="H2434" s="38">
        <v>0</v>
      </c>
      <c r="I2434" s="38">
        <v>18129254</v>
      </c>
      <c r="J2434" s="38">
        <v>0</v>
      </c>
      <c r="K2434" s="37" t="s">
        <v>5115</v>
      </c>
      <c r="L2434" s="37" t="s">
        <v>5116</v>
      </c>
      <c r="M2434" s="37" t="s">
        <v>1186</v>
      </c>
      <c r="N2434" s="37" t="s">
        <v>5046</v>
      </c>
      <c r="O2434" s="37"/>
      <c r="P2434" s="37"/>
      <c r="S2434" s="22" t="s">
        <v>3126</v>
      </c>
      <c r="T2434" s="8">
        <f t="shared" si="62"/>
        <v>6</v>
      </c>
      <c r="U2434" t="str">
        <f t="shared" si="63"/>
        <v>642</v>
      </c>
      <c r="W2434" t="s">
        <v>573</v>
      </c>
    </row>
    <row r="2435" spans="1:23" hidden="1" x14ac:dyDescent="0.25">
      <c r="A2435" s="40">
        <v>45468</v>
      </c>
      <c r="B2435" s="40">
        <v>45468</v>
      </c>
      <c r="C2435" s="37" t="s">
        <v>5372</v>
      </c>
      <c r="D2435" s="37" t="s">
        <v>5373</v>
      </c>
      <c r="E2435" s="37" t="s">
        <v>1145</v>
      </c>
      <c r="F2435" s="37" t="s">
        <v>1414</v>
      </c>
      <c r="G2435" s="38">
        <v>20000</v>
      </c>
      <c r="H2435" s="38">
        <v>0</v>
      </c>
      <c r="I2435" s="38">
        <v>18149254</v>
      </c>
      <c r="J2435" s="38">
        <v>0</v>
      </c>
      <c r="K2435" s="37" t="s">
        <v>5115</v>
      </c>
      <c r="L2435" s="37" t="s">
        <v>5116</v>
      </c>
      <c r="M2435" s="37" t="s">
        <v>1186</v>
      </c>
      <c r="N2435" s="37" t="s">
        <v>5046</v>
      </c>
      <c r="O2435" s="37"/>
      <c r="P2435" s="37"/>
      <c r="S2435" s="22" t="s">
        <v>3126</v>
      </c>
      <c r="T2435" s="8">
        <f t="shared" si="62"/>
        <v>6</v>
      </c>
      <c r="U2435" t="str">
        <f t="shared" si="63"/>
        <v>642</v>
      </c>
      <c r="W2435" t="s">
        <v>573</v>
      </c>
    </row>
    <row r="2436" spans="1:23" hidden="1" x14ac:dyDescent="0.25">
      <c r="A2436" s="40">
        <v>45469</v>
      </c>
      <c r="B2436" s="40">
        <v>45469</v>
      </c>
      <c r="C2436" s="37" t="s">
        <v>5374</v>
      </c>
      <c r="D2436" s="37" t="s">
        <v>5375</v>
      </c>
      <c r="E2436" s="37" t="s">
        <v>1145</v>
      </c>
      <c r="F2436" s="37" t="s">
        <v>691</v>
      </c>
      <c r="G2436" s="38">
        <v>555556</v>
      </c>
      <c r="H2436" s="38">
        <v>0</v>
      </c>
      <c r="I2436" s="38">
        <v>18704810</v>
      </c>
      <c r="J2436" s="38">
        <v>0</v>
      </c>
      <c r="K2436" s="37" t="s">
        <v>5038</v>
      </c>
      <c r="L2436" s="37" t="s">
        <v>5039</v>
      </c>
      <c r="M2436" s="37" t="s">
        <v>5031</v>
      </c>
      <c r="N2436" s="37" t="s">
        <v>3167</v>
      </c>
      <c r="O2436" s="37" t="s">
        <v>5376</v>
      </c>
      <c r="P2436" s="37" t="s">
        <v>5377</v>
      </c>
      <c r="S2436" s="22" t="s">
        <v>3125</v>
      </c>
      <c r="T2436" s="8">
        <f t="shared" si="62"/>
        <v>6</v>
      </c>
      <c r="U2436" t="str">
        <f t="shared" si="63"/>
        <v>642</v>
      </c>
      <c r="W2436" t="s">
        <v>573</v>
      </c>
    </row>
    <row r="2437" spans="1:23" hidden="1" x14ac:dyDescent="0.25">
      <c r="A2437" s="40">
        <v>45469</v>
      </c>
      <c r="B2437" s="40">
        <v>45469</v>
      </c>
      <c r="C2437" s="37" t="s">
        <v>5374</v>
      </c>
      <c r="D2437" s="37" t="s">
        <v>5375</v>
      </c>
      <c r="E2437" s="37" t="s">
        <v>1145</v>
      </c>
      <c r="F2437" s="37" t="s">
        <v>691</v>
      </c>
      <c r="G2437" s="38">
        <v>555556</v>
      </c>
      <c r="H2437" s="38">
        <v>0</v>
      </c>
      <c r="I2437" s="38">
        <v>19260366</v>
      </c>
      <c r="J2437" s="38">
        <v>0</v>
      </c>
      <c r="K2437" s="37" t="s">
        <v>5038</v>
      </c>
      <c r="L2437" s="37" t="s">
        <v>5039</v>
      </c>
      <c r="M2437" s="37" t="s">
        <v>5031</v>
      </c>
      <c r="N2437" s="37" t="s">
        <v>3167</v>
      </c>
      <c r="O2437" s="37" t="s">
        <v>5376</v>
      </c>
      <c r="P2437" s="37" t="s">
        <v>5377</v>
      </c>
      <c r="S2437" s="22" t="s">
        <v>3125</v>
      </c>
      <c r="T2437" s="8">
        <f t="shared" si="62"/>
        <v>6</v>
      </c>
      <c r="U2437" t="str">
        <f t="shared" si="63"/>
        <v>642</v>
      </c>
      <c r="W2437" t="s">
        <v>573</v>
      </c>
    </row>
    <row r="2438" spans="1:23" hidden="1" x14ac:dyDescent="0.25">
      <c r="A2438" s="40">
        <v>45469</v>
      </c>
      <c r="B2438" s="40">
        <v>45469</v>
      </c>
      <c r="C2438" s="37" t="s">
        <v>5374</v>
      </c>
      <c r="D2438" s="37" t="s">
        <v>5378</v>
      </c>
      <c r="E2438" s="37" t="s">
        <v>1145</v>
      </c>
      <c r="F2438" s="37" t="s">
        <v>691</v>
      </c>
      <c r="G2438" s="38">
        <v>555556</v>
      </c>
      <c r="H2438" s="38">
        <v>0</v>
      </c>
      <c r="I2438" s="38">
        <v>19815922</v>
      </c>
      <c r="J2438" s="38">
        <v>0</v>
      </c>
      <c r="K2438" s="37" t="s">
        <v>5030</v>
      </c>
      <c r="L2438" s="37" t="s">
        <v>61</v>
      </c>
      <c r="M2438" s="37" t="s">
        <v>5031</v>
      </c>
      <c r="N2438" s="37" t="s">
        <v>3167</v>
      </c>
      <c r="O2438" s="37" t="s">
        <v>5376</v>
      </c>
      <c r="P2438" s="37" t="s">
        <v>5377</v>
      </c>
      <c r="S2438" s="22" t="s">
        <v>3125</v>
      </c>
      <c r="T2438" s="8">
        <f t="shared" si="62"/>
        <v>6</v>
      </c>
      <c r="U2438" t="str">
        <f t="shared" si="63"/>
        <v>642</v>
      </c>
      <c r="W2438" t="s">
        <v>573</v>
      </c>
    </row>
    <row r="2439" spans="1:23" hidden="1" x14ac:dyDescent="0.25">
      <c r="A2439" s="40">
        <v>45469</v>
      </c>
      <c r="B2439" s="40">
        <v>45469</v>
      </c>
      <c r="C2439" s="37" t="s">
        <v>5374</v>
      </c>
      <c r="D2439" s="37" t="s">
        <v>5379</v>
      </c>
      <c r="E2439" s="37" t="s">
        <v>1145</v>
      </c>
      <c r="F2439" s="37" t="s">
        <v>691</v>
      </c>
      <c r="G2439" s="38">
        <v>555556</v>
      </c>
      <c r="H2439" s="38">
        <v>0</v>
      </c>
      <c r="I2439" s="38">
        <v>20371478</v>
      </c>
      <c r="J2439" s="38">
        <v>0</v>
      </c>
      <c r="K2439" s="37" t="s">
        <v>5193</v>
      </c>
      <c r="L2439" s="37" t="s">
        <v>65</v>
      </c>
      <c r="M2439" s="37" t="s">
        <v>5031</v>
      </c>
      <c r="N2439" s="37" t="s">
        <v>3167</v>
      </c>
      <c r="O2439" s="37" t="s">
        <v>5376</v>
      </c>
      <c r="P2439" s="37" t="s">
        <v>5377</v>
      </c>
      <c r="S2439" s="22" t="s">
        <v>3125</v>
      </c>
      <c r="T2439" s="8">
        <f t="shared" si="62"/>
        <v>6</v>
      </c>
      <c r="U2439" t="str">
        <f t="shared" si="63"/>
        <v>642</v>
      </c>
      <c r="W2439" t="s">
        <v>573</v>
      </c>
    </row>
    <row r="2440" spans="1:23" hidden="1" x14ac:dyDescent="0.25">
      <c r="A2440" s="40">
        <v>45473</v>
      </c>
      <c r="B2440" s="40">
        <v>45473</v>
      </c>
      <c r="C2440" s="37" t="s">
        <v>5380</v>
      </c>
      <c r="D2440" s="37" t="s">
        <v>5381</v>
      </c>
      <c r="E2440" s="37" t="s">
        <v>1145</v>
      </c>
      <c r="F2440" s="37" t="s">
        <v>549</v>
      </c>
      <c r="G2440" s="38">
        <v>4000000</v>
      </c>
      <c r="H2440" s="38">
        <v>0</v>
      </c>
      <c r="I2440" s="38">
        <v>24371478</v>
      </c>
      <c r="J2440" s="38">
        <v>0</v>
      </c>
      <c r="K2440" s="37" t="s">
        <v>571</v>
      </c>
      <c r="L2440" s="37" t="s">
        <v>572</v>
      </c>
      <c r="M2440" s="37" t="s">
        <v>592</v>
      </c>
      <c r="N2440" s="37" t="s">
        <v>5011</v>
      </c>
      <c r="O2440" s="37"/>
      <c r="P2440" s="37"/>
      <c r="S2440" s="22" t="s">
        <v>3121</v>
      </c>
      <c r="T2440" s="8">
        <f t="shared" si="62"/>
        <v>6</v>
      </c>
      <c r="U2440" t="str">
        <f t="shared" si="63"/>
        <v>642</v>
      </c>
      <c r="W2440" t="s">
        <v>573</v>
      </c>
    </row>
    <row r="2441" spans="1:23" hidden="1" x14ac:dyDescent="0.25">
      <c r="A2441" s="40">
        <v>45473</v>
      </c>
      <c r="B2441" s="40">
        <v>45473</v>
      </c>
      <c r="C2441" s="37" t="s">
        <v>5382</v>
      </c>
      <c r="D2441" s="37" t="s">
        <v>5383</v>
      </c>
      <c r="E2441" s="37" t="s">
        <v>1145</v>
      </c>
      <c r="F2441" s="37" t="s">
        <v>549</v>
      </c>
      <c r="G2441" s="38">
        <v>5292035</v>
      </c>
      <c r="H2441" s="38">
        <v>0</v>
      </c>
      <c r="I2441" s="38">
        <v>29663513</v>
      </c>
      <c r="J2441" s="38">
        <v>0</v>
      </c>
      <c r="K2441" s="37" t="s">
        <v>571</v>
      </c>
      <c r="L2441" s="37" t="s">
        <v>572</v>
      </c>
      <c r="M2441" s="37" t="s">
        <v>592</v>
      </c>
      <c r="N2441" s="37" t="s">
        <v>5011</v>
      </c>
      <c r="O2441" s="37"/>
      <c r="P2441" s="37"/>
      <c r="S2441" s="22" t="s">
        <v>3121</v>
      </c>
      <c r="T2441" s="8">
        <f t="shared" si="62"/>
        <v>6</v>
      </c>
      <c r="U2441" t="str">
        <f t="shared" si="63"/>
        <v>642</v>
      </c>
      <c r="W2441" t="s">
        <v>573</v>
      </c>
    </row>
    <row r="2442" spans="1:23" hidden="1" x14ac:dyDescent="0.25">
      <c r="A2442" s="40">
        <v>45473</v>
      </c>
      <c r="B2442" s="40">
        <v>45473</v>
      </c>
      <c r="C2442" s="37" t="s">
        <v>5384</v>
      </c>
      <c r="D2442" s="37" t="s">
        <v>5385</v>
      </c>
      <c r="E2442" s="37" t="s">
        <v>1145</v>
      </c>
      <c r="F2442" s="37" t="s">
        <v>549</v>
      </c>
      <c r="G2442" s="38">
        <v>4697875</v>
      </c>
      <c r="H2442" s="38">
        <v>0</v>
      </c>
      <c r="I2442" s="38">
        <v>34361388</v>
      </c>
      <c r="J2442" s="38">
        <v>0</v>
      </c>
      <c r="K2442" s="37" t="s">
        <v>571</v>
      </c>
      <c r="L2442" s="37" t="s">
        <v>572</v>
      </c>
      <c r="M2442" s="37" t="s">
        <v>592</v>
      </c>
      <c r="N2442" s="37" t="s">
        <v>5011</v>
      </c>
      <c r="O2442" s="37"/>
      <c r="P2442" s="37"/>
      <c r="S2442" s="22" t="s">
        <v>3121</v>
      </c>
      <c r="T2442" s="8">
        <f t="shared" si="62"/>
        <v>6</v>
      </c>
      <c r="U2442" t="str">
        <f t="shared" si="63"/>
        <v>642</v>
      </c>
      <c r="W2442" t="s">
        <v>573</v>
      </c>
    </row>
    <row r="2443" spans="1:23" hidden="1" x14ac:dyDescent="0.25">
      <c r="A2443" s="40">
        <v>45473</v>
      </c>
      <c r="B2443" s="40">
        <v>45473</v>
      </c>
      <c r="C2443" s="37" t="s">
        <v>5386</v>
      </c>
      <c r="D2443" s="37" t="s">
        <v>4965</v>
      </c>
      <c r="E2443" s="37" t="s">
        <v>1145</v>
      </c>
      <c r="F2443" s="37" t="s">
        <v>4225</v>
      </c>
      <c r="G2443" s="38">
        <v>0</v>
      </c>
      <c r="H2443" s="38"/>
      <c r="I2443" s="38">
        <v>18405826</v>
      </c>
      <c r="J2443" s="38">
        <v>0</v>
      </c>
      <c r="K2443" s="37"/>
      <c r="L2443" s="37"/>
      <c r="M2443" s="37"/>
      <c r="N2443" s="37"/>
      <c r="O2443" s="37"/>
      <c r="P2443" s="37"/>
      <c r="T2443" s="8">
        <f t="shared" si="62"/>
        <v>6</v>
      </c>
      <c r="U2443" t="str">
        <f t="shared" si="63"/>
        <v>642</v>
      </c>
      <c r="W2443" t="s">
        <v>573</v>
      </c>
    </row>
    <row r="2444" spans="1:23" hidden="1" x14ac:dyDescent="0.25">
      <c r="A2444" s="40">
        <v>45473</v>
      </c>
      <c r="B2444" s="40">
        <v>45473</v>
      </c>
      <c r="C2444" s="37" t="s">
        <v>5386</v>
      </c>
      <c r="D2444" s="37" t="s">
        <v>4965</v>
      </c>
      <c r="E2444" s="37" t="s">
        <v>1145</v>
      </c>
      <c r="F2444" s="37" t="s">
        <v>4225</v>
      </c>
      <c r="G2444" s="38">
        <v>0</v>
      </c>
      <c r="H2444" s="38"/>
      <c r="I2444" s="38">
        <v>4415916</v>
      </c>
      <c r="J2444" s="38">
        <v>0</v>
      </c>
      <c r="K2444" s="37"/>
      <c r="L2444" s="37"/>
      <c r="M2444" s="37"/>
      <c r="N2444" s="37"/>
      <c r="O2444" s="37"/>
      <c r="P2444" s="37"/>
      <c r="T2444" s="8">
        <f t="shared" si="62"/>
        <v>6</v>
      </c>
      <c r="U2444" t="str">
        <f t="shared" si="63"/>
        <v>642</v>
      </c>
      <c r="W2444" t="s">
        <v>573</v>
      </c>
    </row>
    <row r="2445" spans="1:23" hidden="1" x14ac:dyDescent="0.25">
      <c r="A2445" s="40">
        <v>45473</v>
      </c>
      <c r="B2445" s="40">
        <v>45473</v>
      </c>
      <c r="C2445" s="37" t="s">
        <v>5386</v>
      </c>
      <c r="D2445" s="37" t="s">
        <v>4965</v>
      </c>
      <c r="E2445" s="37" t="s">
        <v>1145</v>
      </c>
      <c r="F2445" s="37" t="s">
        <v>4225</v>
      </c>
      <c r="G2445" s="38">
        <v>0</v>
      </c>
      <c r="H2445" s="38"/>
      <c r="I2445" s="38">
        <v>0</v>
      </c>
      <c r="J2445" s="38">
        <v>21084798</v>
      </c>
      <c r="K2445" s="37"/>
      <c r="L2445" s="37"/>
      <c r="M2445" s="37"/>
      <c r="N2445" s="37"/>
      <c r="O2445" s="37"/>
      <c r="P2445" s="37"/>
      <c r="T2445" s="8">
        <f t="shared" si="62"/>
        <v>6</v>
      </c>
      <c r="U2445" t="str">
        <f t="shared" si="63"/>
        <v>642</v>
      </c>
      <c r="W2445" t="s">
        <v>573</v>
      </c>
    </row>
    <row r="2446" spans="1:23" hidden="1" x14ac:dyDescent="0.25">
      <c r="A2446" s="40">
        <v>45473</v>
      </c>
      <c r="B2446" s="40">
        <v>45473</v>
      </c>
      <c r="C2446" s="37" t="s">
        <v>5386</v>
      </c>
      <c r="D2446" s="37" t="s">
        <v>4965</v>
      </c>
      <c r="E2446" s="37" t="s">
        <v>1145</v>
      </c>
      <c r="F2446" s="37" t="s">
        <v>4225</v>
      </c>
      <c r="G2446" s="38">
        <v>0</v>
      </c>
      <c r="H2446" s="38"/>
      <c r="I2446" s="38">
        <v>0</v>
      </c>
      <c r="J2446" s="38">
        <v>21620714</v>
      </c>
      <c r="K2446" s="37"/>
      <c r="L2446" s="37"/>
      <c r="M2446" s="37"/>
      <c r="N2446" s="37"/>
      <c r="O2446" s="37"/>
      <c r="P2446" s="37"/>
      <c r="T2446" s="8">
        <f t="shared" si="62"/>
        <v>6</v>
      </c>
      <c r="U2446" t="str">
        <f t="shared" si="63"/>
        <v>642</v>
      </c>
      <c r="W2446" t="s">
        <v>573</v>
      </c>
    </row>
    <row r="2447" spans="1:23" hidden="1" x14ac:dyDescent="0.25">
      <c r="A2447" s="40">
        <v>45473</v>
      </c>
      <c r="B2447" s="40">
        <v>45473</v>
      </c>
      <c r="C2447" s="37" t="s">
        <v>5386</v>
      </c>
      <c r="D2447" s="37" t="s">
        <v>4965</v>
      </c>
      <c r="E2447" s="37" t="s">
        <v>1145</v>
      </c>
      <c r="F2447" s="37" t="s">
        <v>4225</v>
      </c>
      <c r="G2447" s="38">
        <v>0</v>
      </c>
      <c r="H2447" s="38"/>
      <c r="I2447" s="38">
        <v>0</v>
      </c>
      <c r="J2447" s="38">
        <v>25515988</v>
      </c>
      <c r="K2447" s="37"/>
      <c r="L2447" s="37"/>
      <c r="M2447" s="37"/>
      <c r="N2447" s="37"/>
      <c r="O2447" s="37"/>
      <c r="P2447" s="37"/>
      <c r="T2447" s="8">
        <f t="shared" si="62"/>
        <v>6</v>
      </c>
      <c r="U2447" t="str">
        <f t="shared" si="63"/>
        <v>642</v>
      </c>
      <c r="W2447" t="s">
        <v>573</v>
      </c>
    </row>
    <row r="2448" spans="1:23" hidden="1" x14ac:dyDescent="0.25">
      <c r="A2448" s="40">
        <v>45473</v>
      </c>
      <c r="B2448" s="40">
        <v>45473</v>
      </c>
      <c r="C2448" s="37" t="s">
        <v>5387</v>
      </c>
      <c r="D2448" s="37" t="s">
        <v>873</v>
      </c>
      <c r="E2448" s="37" t="s">
        <v>1145</v>
      </c>
      <c r="F2448" s="37" t="s">
        <v>625</v>
      </c>
      <c r="G2448" s="38">
        <v>35714</v>
      </c>
      <c r="H2448" s="38">
        <v>0</v>
      </c>
      <c r="I2448" s="38">
        <v>0</v>
      </c>
      <c r="J2448" s="38">
        <v>25480274</v>
      </c>
      <c r="K2448" s="37"/>
      <c r="L2448" s="37"/>
      <c r="M2448" s="37" t="s">
        <v>5099</v>
      </c>
      <c r="N2448" s="37" t="s">
        <v>5100</v>
      </c>
      <c r="O2448" s="37"/>
      <c r="P2448" s="37"/>
      <c r="S2448" s="22" t="s">
        <v>3126</v>
      </c>
      <c r="T2448" s="8">
        <f t="shared" si="62"/>
        <v>6</v>
      </c>
      <c r="U2448" t="str">
        <f t="shared" si="63"/>
        <v>642</v>
      </c>
      <c r="W2448" t="s">
        <v>573</v>
      </c>
    </row>
    <row r="2449" spans="1:23" hidden="1" x14ac:dyDescent="0.25">
      <c r="A2449" s="40">
        <v>45473</v>
      </c>
      <c r="B2449" s="40">
        <v>45473</v>
      </c>
      <c r="C2449" s="37" t="s">
        <v>5388</v>
      </c>
      <c r="D2449" s="37" t="s">
        <v>2411</v>
      </c>
      <c r="E2449" s="37" t="s">
        <v>1145</v>
      </c>
      <c r="F2449" s="37" t="s">
        <v>625</v>
      </c>
      <c r="G2449" s="38">
        <v>465000</v>
      </c>
      <c r="H2449" s="38">
        <v>0</v>
      </c>
      <c r="I2449" s="38">
        <v>0</v>
      </c>
      <c r="J2449" s="38">
        <v>25015274</v>
      </c>
      <c r="K2449" s="37"/>
      <c r="L2449" s="37"/>
      <c r="M2449" s="37" t="s">
        <v>5099</v>
      </c>
      <c r="N2449" s="37" t="s">
        <v>5100</v>
      </c>
      <c r="O2449" s="37"/>
      <c r="P2449" s="37"/>
      <c r="S2449" s="22" t="s">
        <v>3126</v>
      </c>
      <c r="T2449" s="8">
        <f t="shared" si="62"/>
        <v>6</v>
      </c>
      <c r="U2449" t="str">
        <f t="shared" si="63"/>
        <v>642</v>
      </c>
      <c r="W2449" t="s">
        <v>573</v>
      </c>
    </row>
    <row r="2450" spans="1:23" hidden="1" x14ac:dyDescent="0.25">
      <c r="A2450" s="40">
        <v>45473</v>
      </c>
      <c r="B2450" s="40">
        <v>45473</v>
      </c>
      <c r="C2450" s="37" t="s">
        <v>5388</v>
      </c>
      <c r="D2450" s="37" t="s">
        <v>2411</v>
      </c>
      <c r="E2450" s="37" t="s">
        <v>1145</v>
      </c>
      <c r="F2450" s="37" t="s">
        <v>625</v>
      </c>
      <c r="G2450" s="38">
        <v>25000000</v>
      </c>
      <c r="H2450" s="38">
        <v>0</v>
      </c>
      <c r="I2450" s="38">
        <v>0</v>
      </c>
      <c r="J2450" s="38">
        <v>15274</v>
      </c>
      <c r="K2450" s="37"/>
      <c r="L2450" s="37"/>
      <c r="M2450" s="37" t="s">
        <v>1285</v>
      </c>
      <c r="N2450" s="37" t="s">
        <v>5260</v>
      </c>
      <c r="O2450" s="37"/>
      <c r="P2450" s="37"/>
      <c r="S2450" s="22" t="s">
        <v>3130</v>
      </c>
      <c r="T2450" s="8">
        <f t="shared" si="62"/>
        <v>6</v>
      </c>
      <c r="U2450" t="str">
        <f t="shared" si="63"/>
        <v>642</v>
      </c>
      <c r="W2450" t="s">
        <v>573</v>
      </c>
    </row>
    <row r="2451" spans="1:23" hidden="1" x14ac:dyDescent="0.25">
      <c r="A2451" s="40">
        <v>45473</v>
      </c>
      <c r="B2451" s="40">
        <v>45473</v>
      </c>
      <c r="C2451" s="37" t="s">
        <v>5389</v>
      </c>
      <c r="D2451" s="37" t="s">
        <v>5390</v>
      </c>
      <c r="E2451" s="37" t="s">
        <v>1145</v>
      </c>
      <c r="F2451" s="37" t="s">
        <v>1431</v>
      </c>
      <c r="G2451" s="38">
        <v>15274</v>
      </c>
      <c r="H2451" s="38">
        <v>0</v>
      </c>
      <c r="I2451" s="38">
        <v>0</v>
      </c>
      <c r="J2451" s="38">
        <v>0</v>
      </c>
      <c r="K2451" s="37" t="s">
        <v>682</v>
      </c>
      <c r="L2451" s="37" t="s">
        <v>683</v>
      </c>
      <c r="M2451" s="37" t="s">
        <v>1186</v>
      </c>
      <c r="N2451" s="37" t="s">
        <v>5046</v>
      </c>
      <c r="O2451" s="37"/>
      <c r="P2451" s="37"/>
      <c r="S2451" s="22" t="s">
        <v>3121</v>
      </c>
      <c r="T2451" s="8">
        <f t="shared" si="62"/>
        <v>6</v>
      </c>
      <c r="U2451" t="str">
        <f t="shared" si="63"/>
        <v>642</v>
      </c>
      <c r="W2451" t="s">
        <v>573</v>
      </c>
    </row>
    <row r="2452" spans="1:23" hidden="1" x14ac:dyDescent="0.25">
      <c r="A2452" s="40">
        <v>45474</v>
      </c>
      <c r="B2452" s="40">
        <v>45474</v>
      </c>
      <c r="C2452" s="37" t="s">
        <v>5391</v>
      </c>
      <c r="D2452" s="37" t="s">
        <v>5392</v>
      </c>
      <c r="E2452" s="37" t="s">
        <v>1145</v>
      </c>
      <c r="F2452" s="37" t="s">
        <v>1146</v>
      </c>
      <c r="G2452" s="38">
        <v>26800</v>
      </c>
      <c r="H2452" s="38">
        <v>0</v>
      </c>
      <c r="I2452" s="38">
        <v>26800</v>
      </c>
      <c r="J2452" s="38">
        <v>0</v>
      </c>
      <c r="K2452" s="37"/>
      <c r="L2452" s="37"/>
      <c r="M2452" s="37" t="s">
        <v>1296</v>
      </c>
      <c r="N2452" s="37" t="s">
        <v>5153</v>
      </c>
      <c r="O2452" s="37"/>
      <c r="P2452" s="37"/>
      <c r="S2452" s="22" t="s">
        <v>3136</v>
      </c>
      <c r="T2452" s="8">
        <f t="shared" si="62"/>
        <v>7</v>
      </c>
      <c r="U2452" t="str">
        <f t="shared" si="63"/>
        <v>642</v>
      </c>
      <c r="W2452" t="s">
        <v>573</v>
      </c>
    </row>
    <row r="2453" spans="1:23" hidden="1" x14ac:dyDescent="0.25">
      <c r="A2453" s="40">
        <v>45474</v>
      </c>
      <c r="B2453" s="40">
        <v>45474</v>
      </c>
      <c r="C2453" s="37" t="s">
        <v>5393</v>
      </c>
      <c r="D2453" s="37" t="s">
        <v>5394</v>
      </c>
      <c r="E2453" s="37" t="s">
        <v>1145</v>
      </c>
      <c r="F2453" s="37" t="s">
        <v>1431</v>
      </c>
      <c r="G2453" s="38">
        <v>509200</v>
      </c>
      <c r="H2453" s="38">
        <v>0</v>
      </c>
      <c r="I2453" s="38">
        <v>536000</v>
      </c>
      <c r="J2453" s="38">
        <v>0</v>
      </c>
      <c r="K2453" s="37" t="s">
        <v>5156</v>
      </c>
      <c r="L2453" s="37" t="s">
        <v>5157</v>
      </c>
      <c r="M2453" s="37" t="s">
        <v>5128</v>
      </c>
      <c r="N2453" s="37" t="s">
        <v>5129</v>
      </c>
      <c r="O2453" s="37"/>
      <c r="P2453" s="37"/>
      <c r="S2453" s="22" t="s">
        <v>3121</v>
      </c>
      <c r="T2453" s="8">
        <f t="shared" si="62"/>
        <v>7</v>
      </c>
      <c r="U2453" t="str">
        <f t="shared" si="63"/>
        <v>642</v>
      </c>
      <c r="W2453" t="s">
        <v>573</v>
      </c>
    </row>
    <row r="2454" spans="1:23" hidden="1" x14ac:dyDescent="0.25">
      <c r="A2454" s="40">
        <v>45476</v>
      </c>
      <c r="B2454" s="40">
        <v>45476</v>
      </c>
      <c r="C2454" s="37" t="s">
        <v>5395</v>
      </c>
      <c r="D2454" s="37" t="s">
        <v>5396</v>
      </c>
      <c r="E2454" s="37" t="s">
        <v>1145</v>
      </c>
      <c r="F2454" s="37" t="s">
        <v>691</v>
      </c>
      <c r="G2454" s="38">
        <v>2222222</v>
      </c>
      <c r="H2454" s="38">
        <v>0</v>
      </c>
      <c r="I2454" s="38">
        <v>2758222</v>
      </c>
      <c r="J2454" s="38">
        <v>0</v>
      </c>
      <c r="K2454" s="37" t="s">
        <v>5112</v>
      </c>
      <c r="L2454" s="37" t="s">
        <v>44</v>
      </c>
      <c r="M2454" s="37" t="s">
        <v>4742</v>
      </c>
      <c r="N2454" s="37" t="s">
        <v>5271</v>
      </c>
      <c r="O2454" s="37"/>
      <c r="P2454" s="37"/>
      <c r="S2454" s="22" t="s">
        <v>5002</v>
      </c>
      <c r="T2454" s="8">
        <f t="shared" si="62"/>
        <v>7</v>
      </c>
      <c r="U2454" t="str">
        <f t="shared" si="63"/>
        <v>642</v>
      </c>
      <c r="W2454" t="s">
        <v>573</v>
      </c>
    </row>
    <row r="2455" spans="1:23" hidden="1" x14ac:dyDescent="0.25">
      <c r="A2455" s="40">
        <v>45476</v>
      </c>
      <c r="B2455" s="40">
        <v>45476</v>
      </c>
      <c r="C2455" s="37" t="s">
        <v>5395</v>
      </c>
      <c r="D2455" s="37" t="s">
        <v>5397</v>
      </c>
      <c r="E2455" s="37" t="s">
        <v>1145</v>
      </c>
      <c r="F2455" s="37" t="s">
        <v>691</v>
      </c>
      <c r="G2455" s="38">
        <v>2222222</v>
      </c>
      <c r="H2455" s="38">
        <v>0</v>
      </c>
      <c r="I2455" s="38">
        <v>4980444</v>
      </c>
      <c r="J2455" s="38">
        <v>0</v>
      </c>
      <c r="K2455" s="37" t="s">
        <v>5200</v>
      </c>
      <c r="L2455" s="37" t="s">
        <v>84</v>
      </c>
      <c r="M2455" s="37" t="s">
        <v>4742</v>
      </c>
      <c r="N2455" s="37" t="s">
        <v>5271</v>
      </c>
      <c r="O2455" s="37"/>
      <c r="P2455" s="37"/>
      <c r="S2455" s="22" t="s">
        <v>5002</v>
      </c>
      <c r="T2455" s="8">
        <f t="shared" si="62"/>
        <v>7</v>
      </c>
      <c r="U2455" t="str">
        <f t="shared" si="63"/>
        <v>642</v>
      </c>
      <c r="W2455" t="s">
        <v>573</v>
      </c>
    </row>
    <row r="2456" spans="1:23" hidden="1" x14ac:dyDescent="0.25">
      <c r="A2456" s="40">
        <v>45476</v>
      </c>
      <c r="B2456" s="40">
        <v>45476</v>
      </c>
      <c r="C2456" s="37" t="s">
        <v>5395</v>
      </c>
      <c r="D2456" s="37" t="s">
        <v>5398</v>
      </c>
      <c r="E2456" s="37" t="s">
        <v>1145</v>
      </c>
      <c r="F2456" s="37" t="s">
        <v>691</v>
      </c>
      <c r="G2456" s="38">
        <v>2222222</v>
      </c>
      <c r="H2456" s="38">
        <v>0</v>
      </c>
      <c r="I2456" s="38">
        <v>7202666</v>
      </c>
      <c r="J2456" s="38">
        <v>0</v>
      </c>
      <c r="K2456" s="37" t="s">
        <v>5296</v>
      </c>
      <c r="L2456" s="37" t="s">
        <v>121</v>
      </c>
      <c r="M2456" s="37" t="s">
        <v>4742</v>
      </c>
      <c r="N2456" s="37" t="s">
        <v>5271</v>
      </c>
      <c r="O2456" s="37"/>
      <c r="P2456" s="37"/>
      <c r="S2456" s="22" t="s">
        <v>5002</v>
      </c>
      <c r="T2456" s="8">
        <f t="shared" si="62"/>
        <v>7</v>
      </c>
      <c r="U2456" t="str">
        <f t="shared" si="63"/>
        <v>642</v>
      </c>
      <c r="W2456" t="s">
        <v>573</v>
      </c>
    </row>
    <row r="2457" spans="1:23" hidden="1" x14ac:dyDescent="0.25">
      <c r="A2457" s="40">
        <v>45476</v>
      </c>
      <c r="B2457" s="40">
        <v>45476</v>
      </c>
      <c r="C2457" s="37" t="s">
        <v>5399</v>
      </c>
      <c r="D2457" s="37" t="s">
        <v>5400</v>
      </c>
      <c r="E2457" s="37" t="s">
        <v>1145</v>
      </c>
      <c r="F2457" s="37" t="s">
        <v>1414</v>
      </c>
      <c r="G2457" s="38">
        <v>800000</v>
      </c>
      <c r="H2457" s="38">
        <v>0</v>
      </c>
      <c r="I2457" s="38">
        <v>8002666</v>
      </c>
      <c r="J2457" s="38">
        <v>0</v>
      </c>
      <c r="K2457" s="37" t="s">
        <v>5401</v>
      </c>
      <c r="L2457" s="37" t="s">
        <v>5402</v>
      </c>
      <c r="M2457" s="37" t="s">
        <v>5403</v>
      </c>
      <c r="N2457" s="37" t="s">
        <v>5404</v>
      </c>
      <c r="O2457" s="37" t="s">
        <v>805</v>
      </c>
      <c r="P2457" s="37" t="s">
        <v>806</v>
      </c>
      <c r="S2457" s="22" t="s">
        <v>3119</v>
      </c>
      <c r="T2457" s="8">
        <f t="shared" si="62"/>
        <v>7</v>
      </c>
      <c r="U2457" t="str">
        <f t="shared" si="63"/>
        <v>642</v>
      </c>
      <c r="W2457" t="s">
        <v>573</v>
      </c>
    </row>
    <row r="2458" spans="1:23" hidden="1" x14ac:dyDescent="0.25">
      <c r="A2458" s="40">
        <v>45477</v>
      </c>
      <c r="B2458" s="40">
        <v>45477</v>
      </c>
      <c r="C2458" s="37" t="s">
        <v>5405</v>
      </c>
      <c r="D2458" s="37" t="s">
        <v>5406</v>
      </c>
      <c r="E2458" s="37" t="s">
        <v>1145</v>
      </c>
      <c r="F2458" s="37" t="s">
        <v>549</v>
      </c>
      <c r="G2458" s="38">
        <v>9721202</v>
      </c>
      <c r="H2458" s="38">
        <v>0</v>
      </c>
      <c r="I2458" s="38">
        <v>17723868</v>
      </c>
      <c r="J2458" s="38">
        <v>0</v>
      </c>
      <c r="K2458" s="37" t="s">
        <v>571</v>
      </c>
      <c r="L2458" s="37" t="s">
        <v>572</v>
      </c>
      <c r="M2458" s="37" t="s">
        <v>592</v>
      </c>
      <c r="N2458" s="37" t="s">
        <v>5011</v>
      </c>
      <c r="O2458" s="37"/>
      <c r="P2458" s="37"/>
      <c r="S2458" s="22" t="s">
        <v>3121</v>
      </c>
      <c r="T2458" s="8">
        <f t="shared" si="62"/>
        <v>7</v>
      </c>
      <c r="U2458" t="str">
        <f t="shared" si="63"/>
        <v>642</v>
      </c>
      <c r="W2458" t="s">
        <v>573</v>
      </c>
    </row>
    <row r="2459" spans="1:23" hidden="1" x14ac:dyDescent="0.25">
      <c r="A2459" s="40">
        <v>45480</v>
      </c>
      <c r="B2459" s="40">
        <v>45480</v>
      </c>
      <c r="C2459" s="37" t="s">
        <v>5407</v>
      </c>
      <c r="D2459" s="37" t="s">
        <v>5408</v>
      </c>
      <c r="E2459" s="37" t="s">
        <v>1145</v>
      </c>
      <c r="F2459" s="37" t="s">
        <v>521</v>
      </c>
      <c r="G2459" s="38">
        <v>50000</v>
      </c>
      <c r="H2459" s="38">
        <v>0</v>
      </c>
      <c r="I2459" s="38">
        <v>17773868</v>
      </c>
      <c r="J2459" s="38">
        <v>0</v>
      </c>
      <c r="K2459" s="37" t="s">
        <v>5044</v>
      </c>
      <c r="L2459" s="37" t="s">
        <v>5045</v>
      </c>
      <c r="M2459" s="37" t="s">
        <v>1186</v>
      </c>
      <c r="N2459" s="37" t="s">
        <v>5046</v>
      </c>
      <c r="O2459" s="37"/>
      <c r="P2459" s="37"/>
      <c r="S2459" s="22" t="s">
        <v>3126</v>
      </c>
      <c r="T2459" s="8">
        <f t="shared" si="62"/>
        <v>7</v>
      </c>
      <c r="U2459" t="str">
        <f t="shared" si="63"/>
        <v>642</v>
      </c>
      <c r="W2459" t="s">
        <v>573</v>
      </c>
    </row>
    <row r="2460" spans="1:23" hidden="1" x14ac:dyDescent="0.25">
      <c r="A2460" s="40">
        <v>45484</v>
      </c>
      <c r="B2460" s="40">
        <v>45484</v>
      </c>
      <c r="C2460" s="37" t="s">
        <v>5409</v>
      </c>
      <c r="D2460" s="37" t="s">
        <v>5410</v>
      </c>
      <c r="E2460" s="37" t="s">
        <v>1145</v>
      </c>
      <c r="F2460" s="37" t="s">
        <v>549</v>
      </c>
      <c r="G2460" s="38">
        <v>5092593</v>
      </c>
      <c r="H2460" s="38">
        <v>0</v>
      </c>
      <c r="I2460" s="38">
        <v>22866461</v>
      </c>
      <c r="J2460" s="38">
        <v>0</v>
      </c>
      <c r="K2460" s="37" t="s">
        <v>5411</v>
      </c>
      <c r="L2460" s="37" t="s">
        <v>5412</v>
      </c>
      <c r="M2460" s="37" t="s">
        <v>1365</v>
      </c>
      <c r="N2460" s="37" t="s">
        <v>5413</v>
      </c>
      <c r="O2460" s="37"/>
      <c r="P2460" s="37"/>
      <c r="S2460" s="22" t="s">
        <v>3126</v>
      </c>
      <c r="T2460" s="8">
        <f t="shared" si="62"/>
        <v>7</v>
      </c>
      <c r="U2460" t="str">
        <f t="shared" si="63"/>
        <v>642</v>
      </c>
      <c r="W2460" t="s">
        <v>573</v>
      </c>
    </row>
    <row r="2461" spans="1:23" hidden="1" x14ac:dyDescent="0.25">
      <c r="A2461" s="40">
        <v>45488</v>
      </c>
      <c r="B2461" s="40">
        <v>45488</v>
      </c>
      <c r="C2461" s="37" t="s">
        <v>5414</v>
      </c>
      <c r="D2461" s="37" t="s">
        <v>5415</v>
      </c>
      <c r="E2461" s="37" t="s">
        <v>1145</v>
      </c>
      <c r="F2461" s="37" t="s">
        <v>549</v>
      </c>
      <c r="G2461" s="38">
        <v>440000</v>
      </c>
      <c r="H2461" s="38">
        <v>0</v>
      </c>
      <c r="I2461" s="38">
        <v>23306461</v>
      </c>
      <c r="J2461" s="38">
        <v>0</v>
      </c>
      <c r="K2461" s="37" t="s">
        <v>952</v>
      </c>
      <c r="L2461" s="37" t="s">
        <v>953</v>
      </c>
      <c r="M2461" s="37" t="s">
        <v>5091</v>
      </c>
      <c r="N2461" s="37" t="s">
        <v>5092</v>
      </c>
      <c r="O2461" s="37"/>
      <c r="P2461" s="37"/>
      <c r="S2461" s="22" t="s">
        <v>3119</v>
      </c>
      <c r="T2461" s="8">
        <f t="shared" ref="T2461:T2523" si="64">+MONTH(A2461)</f>
        <v>7</v>
      </c>
      <c r="U2461" t="str">
        <f t="shared" ref="U2461:U2523" si="65">+E2461</f>
        <v>642</v>
      </c>
      <c r="W2461" t="s">
        <v>573</v>
      </c>
    </row>
    <row r="2462" spans="1:23" hidden="1" x14ac:dyDescent="0.25">
      <c r="A2462" s="40">
        <v>45488</v>
      </c>
      <c r="B2462" s="40">
        <v>45488</v>
      </c>
      <c r="C2462" s="37" t="s">
        <v>5416</v>
      </c>
      <c r="D2462" s="37" t="s">
        <v>5417</v>
      </c>
      <c r="E2462" s="37" t="s">
        <v>1145</v>
      </c>
      <c r="F2462" s="37" t="s">
        <v>549</v>
      </c>
      <c r="G2462" s="38">
        <v>272727</v>
      </c>
      <c r="H2462" s="38">
        <v>0</v>
      </c>
      <c r="I2462" s="38">
        <v>23579188</v>
      </c>
      <c r="J2462" s="38">
        <v>0</v>
      </c>
      <c r="K2462" s="37" t="s">
        <v>5418</v>
      </c>
      <c r="L2462" s="37" t="s">
        <v>5419</v>
      </c>
      <c r="M2462" s="37" t="s">
        <v>1341</v>
      </c>
      <c r="N2462" s="37" t="s">
        <v>5281</v>
      </c>
      <c r="O2462" s="37"/>
      <c r="P2462" s="37"/>
      <c r="S2462" s="22" t="s">
        <v>3126</v>
      </c>
      <c r="T2462" s="8">
        <f t="shared" si="64"/>
        <v>7</v>
      </c>
      <c r="U2462" t="str">
        <f t="shared" si="65"/>
        <v>642</v>
      </c>
      <c r="W2462" t="s">
        <v>573</v>
      </c>
    </row>
    <row r="2463" spans="1:23" hidden="1" x14ac:dyDescent="0.25">
      <c r="A2463" s="40">
        <v>45489</v>
      </c>
      <c r="B2463" s="40">
        <v>45489</v>
      </c>
      <c r="C2463" s="37" t="s">
        <v>5420</v>
      </c>
      <c r="D2463" s="37" t="s">
        <v>5421</v>
      </c>
      <c r="E2463" s="37" t="s">
        <v>1145</v>
      </c>
      <c r="F2463" s="37" t="s">
        <v>1287</v>
      </c>
      <c r="G2463" s="38">
        <v>10149735</v>
      </c>
      <c r="H2463" s="38">
        <v>0</v>
      </c>
      <c r="I2463" s="38">
        <v>33728923</v>
      </c>
      <c r="J2463" s="38">
        <v>0</v>
      </c>
      <c r="K2463" s="37" t="s">
        <v>5422</v>
      </c>
      <c r="L2463" s="37" t="s">
        <v>5423</v>
      </c>
      <c r="M2463" s="37" t="s">
        <v>5424</v>
      </c>
      <c r="N2463" s="37" t="s">
        <v>5425</v>
      </c>
      <c r="O2463" s="37" t="s">
        <v>5426</v>
      </c>
      <c r="P2463" s="37" t="s">
        <v>5426</v>
      </c>
      <c r="S2463" s="64" t="s">
        <v>5481</v>
      </c>
      <c r="T2463" s="8">
        <f t="shared" si="64"/>
        <v>7</v>
      </c>
      <c r="U2463" t="str">
        <f t="shared" si="65"/>
        <v>642</v>
      </c>
      <c r="W2463" t="s">
        <v>573</v>
      </c>
    </row>
    <row r="2464" spans="1:23" hidden="1" x14ac:dyDescent="0.25">
      <c r="A2464" s="40">
        <v>45492</v>
      </c>
      <c r="B2464" s="40">
        <v>45492</v>
      </c>
      <c r="C2464" s="37" t="s">
        <v>5427</v>
      </c>
      <c r="D2464" s="37" t="s">
        <v>5428</v>
      </c>
      <c r="E2464" s="37" t="s">
        <v>1145</v>
      </c>
      <c r="F2464" s="37" t="s">
        <v>1287</v>
      </c>
      <c r="G2464" s="38">
        <v>255600</v>
      </c>
      <c r="H2464" s="38">
        <v>0</v>
      </c>
      <c r="I2464" s="38">
        <v>33984523</v>
      </c>
      <c r="J2464" s="38">
        <v>0</v>
      </c>
      <c r="K2464" s="37" t="s">
        <v>5429</v>
      </c>
      <c r="L2464" s="37" t="s">
        <v>5430</v>
      </c>
      <c r="M2464" s="37" t="s">
        <v>1341</v>
      </c>
      <c r="N2464" s="37" t="s">
        <v>5281</v>
      </c>
      <c r="O2464" s="37"/>
      <c r="P2464" s="37"/>
      <c r="S2464" s="22" t="s">
        <v>3143</v>
      </c>
      <c r="T2464" s="8">
        <f t="shared" si="64"/>
        <v>7</v>
      </c>
      <c r="U2464" t="str">
        <f t="shared" si="65"/>
        <v>642</v>
      </c>
      <c r="W2464" t="s">
        <v>573</v>
      </c>
    </row>
    <row r="2465" spans="1:23" hidden="1" x14ac:dyDescent="0.25">
      <c r="A2465" s="40">
        <v>45492</v>
      </c>
      <c r="B2465" s="40">
        <v>45492</v>
      </c>
      <c r="C2465" s="37" t="s">
        <v>5431</v>
      </c>
      <c r="D2465" s="37" t="s">
        <v>5432</v>
      </c>
      <c r="E2465" s="37" t="s">
        <v>1145</v>
      </c>
      <c r="F2465" s="37" t="s">
        <v>1287</v>
      </c>
      <c r="G2465" s="38">
        <v>3846982</v>
      </c>
      <c r="H2465" s="38">
        <v>0</v>
      </c>
      <c r="I2465" s="38">
        <v>37831505</v>
      </c>
      <c r="J2465" s="38">
        <v>0</v>
      </c>
      <c r="K2465" s="37" t="s">
        <v>5429</v>
      </c>
      <c r="L2465" s="37" t="s">
        <v>5430</v>
      </c>
      <c r="M2465" s="37" t="s">
        <v>1169</v>
      </c>
      <c r="N2465" s="37" t="s">
        <v>5286</v>
      </c>
      <c r="O2465" s="37"/>
      <c r="P2465" s="37"/>
      <c r="S2465" s="22" t="s">
        <v>3143</v>
      </c>
      <c r="T2465" s="8">
        <f t="shared" si="64"/>
        <v>7</v>
      </c>
      <c r="U2465" t="str">
        <f t="shared" si="65"/>
        <v>642</v>
      </c>
      <c r="W2465" t="s">
        <v>573</v>
      </c>
    </row>
    <row r="2466" spans="1:23" hidden="1" x14ac:dyDescent="0.25">
      <c r="A2466" s="40">
        <v>45492</v>
      </c>
      <c r="B2466" s="40">
        <v>45492</v>
      </c>
      <c r="C2466" s="37" t="s">
        <v>5433</v>
      </c>
      <c r="D2466" s="37" t="s">
        <v>5434</v>
      </c>
      <c r="E2466" s="37" t="s">
        <v>1145</v>
      </c>
      <c r="F2466" s="37" t="s">
        <v>1287</v>
      </c>
      <c r="G2466" s="38">
        <v>325029</v>
      </c>
      <c r="H2466" s="38">
        <v>0</v>
      </c>
      <c r="I2466" s="38">
        <v>38156534</v>
      </c>
      <c r="J2466" s="38">
        <v>0</v>
      </c>
      <c r="K2466" s="37" t="s">
        <v>5429</v>
      </c>
      <c r="L2466" s="37" t="s">
        <v>5430</v>
      </c>
      <c r="M2466" s="37" t="s">
        <v>1169</v>
      </c>
      <c r="N2466" s="37" t="s">
        <v>5286</v>
      </c>
      <c r="O2466" s="37"/>
      <c r="P2466" s="37"/>
      <c r="S2466" s="22" t="s">
        <v>3143</v>
      </c>
      <c r="T2466" s="8">
        <f t="shared" si="64"/>
        <v>7</v>
      </c>
      <c r="U2466" t="str">
        <f t="shared" si="65"/>
        <v>642</v>
      </c>
      <c r="W2466" t="s">
        <v>573</v>
      </c>
    </row>
    <row r="2467" spans="1:23" hidden="1" x14ac:dyDescent="0.25">
      <c r="A2467" s="40">
        <v>45493</v>
      </c>
      <c r="B2467" s="40">
        <v>45493</v>
      </c>
      <c r="C2467" s="37" t="s">
        <v>5435</v>
      </c>
      <c r="D2467" s="37" t="s">
        <v>5436</v>
      </c>
      <c r="E2467" s="37" t="s">
        <v>1145</v>
      </c>
      <c r="F2467" s="37" t="s">
        <v>1414</v>
      </c>
      <c r="G2467" s="38">
        <v>20000</v>
      </c>
      <c r="H2467" s="38">
        <v>0</v>
      </c>
      <c r="I2467" s="38">
        <v>38176534</v>
      </c>
      <c r="J2467" s="38">
        <v>0</v>
      </c>
      <c r="K2467" s="37" t="s">
        <v>5115</v>
      </c>
      <c r="L2467" s="37" t="s">
        <v>5116</v>
      </c>
      <c r="M2467" s="37" t="s">
        <v>1186</v>
      </c>
      <c r="N2467" s="37" t="s">
        <v>5046</v>
      </c>
      <c r="O2467" s="37"/>
      <c r="P2467" s="37"/>
      <c r="S2467" s="22" t="s">
        <v>3126</v>
      </c>
      <c r="T2467" s="8">
        <f t="shared" si="64"/>
        <v>7</v>
      </c>
      <c r="U2467" t="str">
        <f t="shared" si="65"/>
        <v>642</v>
      </c>
      <c r="W2467" t="s">
        <v>573</v>
      </c>
    </row>
    <row r="2468" spans="1:23" hidden="1" x14ac:dyDescent="0.25">
      <c r="A2468" s="40">
        <v>45498</v>
      </c>
      <c r="B2468" s="40">
        <v>45498</v>
      </c>
      <c r="C2468" s="37" t="s">
        <v>5437</v>
      </c>
      <c r="D2468" s="37" t="s">
        <v>5436</v>
      </c>
      <c r="E2468" s="37" t="s">
        <v>1145</v>
      </c>
      <c r="F2468" s="37" t="s">
        <v>1414</v>
      </c>
      <c r="G2468" s="38">
        <v>20000</v>
      </c>
      <c r="H2468" s="38">
        <v>0</v>
      </c>
      <c r="I2468" s="38">
        <v>38196534</v>
      </c>
      <c r="J2468" s="38">
        <v>0</v>
      </c>
      <c r="K2468" s="37" t="s">
        <v>5115</v>
      </c>
      <c r="L2468" s="37" t="s">
        <v>5116</v>
      </c>
      <c r="M2468" s="37" t="s">
        <v>1186</v>
      </c>
      <c r="N2468" s="37" t="s">
        <v>5046</v>
      </c>
      <c r="O2468" s="37"/>
      <c r="P2468" s="37"/>
      <c r="S2468" s="22" t="s">
        <v>3126</v>
      </c>
      <c r="T2468" s="8">
        <f t="shared" si="64"/>
        <v>7</v>
      </c>
      <c r="U2468" t="str">
        <f t="shared" si="65"/>
        <v>642</v>
      </c>
      <c r="W2468" t="s">
        <v>573</v>
      </c>
    </row>
    <row r="2469" spans="1:23" hidden="1" x14ac:dyDescent="0.25">
      <c r="A2469" s="40">
        <v>45504</v>
      </c>
      <c r="B2469" s="40">
        <v>45504</v>
      </c>
      <c r="C2469" s="37" t="s">
        <v>5438</v>
      </c>
      <c r="D2469" s="37" t="s">
        <v>4965</v>
      </c>
      <c r="E2469" s="37" t="s">
        <v>1145</v>
      </c>
      <c r="F2469" s="37" t="s">
        <v>4225</v>
      </c>
      <c r="G2469" s="38">
        <v>0</v>
      </c>
      <c r="H2469" s="38"/>
      <c r="I2469" s="38">
        <v>31529868</v>
      </c>
      <c r="J2469" s="38">
        <v>0</v>
      </c>
      <c r="K2469" s="37"/>
      <c r="L2469" s="37"/>
      <c r="M2469" s="37"/>
      <c r="N2469" s="37"/>
      <c r="O2469" s="37"/>
      <c r="P2469" s="37"/>
      <c r="T2469" s="8">
        <f t="shared" si="64"/>
        <v>7</v>
      </c>
      <c r="U2469" t="str">
        <f t="shared" si="65"/>
        <v>642</v>
      </c>
      <c r="W2469" t="s">
        <v>573</v>
      </c>
    </row>
    <row r="2470" spans="1:23" hidden="1" x14ac:dyDescent="0.25">
      <c r="A2470" s="40">
        <v>45504</v>
      </c>
      <c r="B2470" s="40">
        <v>45504</v>
      </c>
      <c r="C2470" s="37" t="s">
        <v>5438</v>
      </c>
      <c r="D2470" s="37" t="s">
        <v>4965</v>
      </c>
      <c r="E2470" s="37" t="s">
        <v>1145</v>
      </c>
      <c r="F2470" s="37" t="s">
        <v>4225</v>
      </c>
      <c r="G2470" s="38">
        <v>0</v>
      </c>
      <c r="H2470" s="38"/>
      <c r="I2470" s="38">
        <v>31089868</v>
      </c>
      <c r="J2470" s="38">
        <v>0</v>
      </c>
      <c r="K2470" s="37"/>
      <c r="L2470" s="37"/>
      <c r="M2470" s="37"/>
      <c r="N2470" s="37"/>
      <c r="O2470" s="37"/>
      <c r="P2470" s="37"/>
      <c r="T2470" s="8">
        <f t="shared" si="64"/>
        <v>7</v>
      </c>
      <c r="U2470" t="str">
        <f t="shared" si="65"/>
        <v>642</v>
      </c>
      <c r="W2470" t="s">
        <v>573</v>
      </c>
    </row>
    <row r="2471" spans="1:23" hidden="1" x14ac:dyDescent="0.25">
      <c r="A2471" s="40">
        <v>45504</v>
      </c>
      <c r="B2471" s="40">
        <v>45504</v>
      </c>
      <c r="C2471" s="37" t="s">
        <v>5438</v>
      </c>
      <c r="D2471" s="37" t="s">
        <v>4965</v>
      </c>
      <c r="E2471" s="37" t="s">
        <v>1145</v>
      </c>
      <c r="F2471" s="37" t="s">
        <v>4225</v>
      </c>
      <c r="G2471" s="38">
        <v>0</v>
      </c>
      <c r="H2471" s="38"/>
      <c r="I2471" s="38">
        <v>21368666</v>
      </c>
      <c r="J2471" s="38">
        <v>0</v>
      </c>
      <c r="K2471" s="37"/>
      <c r="L2471" s="37"/>
      <c r="M2471" s="37"/>
      <c r="N2471" s="37"/>
      <c r="O2471" s="37"/>
      <c r="P2471" s="37"/>
      <c r="T2471" s="8">
        <f t="shared" si="64"/>
        <v>7</v>
      </c>
      <c r="U2471" t="str">
        <f t="shared" si="65"/>
        <v>642</v>
      </c>
      <c r="W2471" t="s">
        <v>573</v>
      </c>
    </row>
    <row r="2472" spans="1:23" hidden="1" x14ac:dyDescent="0.25">
      <c r="A2472" s="40">
        <v>45504</v>
      </c>
      <c r="B2472" s="40">
        <v>45504</v>
      </c>
      <c r="C2472" s="37" t="s">
        <v>5438</v>
      </c>
      <c r="D2472" s="37" t="s">
        <v>4965</v>
      </c>
      <c r="E2472" s="37" t="s">
        <v>1145</v>
      </c>
      <c r="F2472" s="37" t="s">
        <v>4225</v>
      </c>
      <c r="G2472" s="38">
        <v>0</v>
      </c>
      <c r="H2472" s="38"/>
      <c r="I2472" s="38">
        <v>0</v>
      </c>
      <c r="J2472" s="38">
        <v>11348098</v>
      </c>
      <c r="K2472" s="37"/>
      <c r="L2472" s="37"/>
      <c r="M2472" s="37"/>
      <c r="N2472" s="37"/>
      <c r="O2472" s="37"/>
      <c r="P2472" s="37"/>
      <c r="T2472" s="8">
        <f t="shared" si="64"/>
        <v>7</v>
      </c>
      <c r="U2472" t="str">
        <f t="shared" si="65"/>
        <v>642</v>
      </c>
      <c r="W2472" t="s">
        <v>573</v>
      </c>
    </row>
    <row r="2473" spans="1:23" hidden="1" x14ac:dyDescent="0.25">
      <c r="A2473" s="40">
        <v>45504</v>
      </c>
      <c r="B2473" s="40">
        <v>45504</v>
      </c>
      <c r="C2473" s="37" t="s">
        <v>5438</v>
      </c>
      <c r="D2473" s="37" t="s">
        <v>4965</v>
      </c>
      <c r="E2473" s="37" t="s">
        <v>1145</v>
      </c>
      <c r="F2473" s="37" t="s">
        <v>4225</v>
      </c>
      <c r="G2473" s="38">
        <v>0</v>
      </c>
      <c r="H2473" s="38"/>
      <c r="I2473" s="38">
        <v>0</v>
      </c>
      <c r="J2473" s="38">
        <v>17503054</v>
      </c>
      <c r="K2473" s="37"/>
      <c r="L2473" s="37"/>
      <c r="M2473" s="37"/>
      <c r="N2473" s="37"/>
      <c r="O2473" s="37"/>
      <c r="P2473" s="37"/>
      <c r="T2473" s="8">
        <f t="shared" si="64"/>
        <v>7</v>
      </c>
      <c r="U2473" t="str">
        <f t="shared" si="65"/>
        <v>642</v>
      </c>
      <c r="W2473" t="s">
        <v>573</v>
      </c>
    </row>
    <row r="2474" spans="1:23" hidden="1" x14ac:dyDescent="0.25">
      <c r="A2474" s="40">
        <v>45504</v>
      </c>
      <c r="B2474" s="40">
        <v>45504</v>
      </c>
      <c r="C2474" s="37" t="s">
        <v>5438</v>
      </c>
      <c r="D2474" s="37" t="s">
        <v>4965</v>
      </c>
      <c r="E2474" s="37" t="s">
        <v>1145</v>
      </c>
      <c r="F2474" s="37" t="s">
        <v>4225</v>
      </c>
      <c r="G2474" s="38">
        <v>0</v>
      </c>
      <c r="H2474" s="38"/>
      <c r="I2474" s="38">
        <v>0</v>
      </c>
      <c r="J2474" s="38">
        <v>32608330</v>
      </c>
      <c r="K2474" s="37"/>
      <c r="L2474" s="37"/>
      <c r="M2474" s="37"/>
      <c r="N2474" s="37"/>
      <c r="O2474" s="37"/>
      <c r="P2474" s="37"/>
      <c r="T2474" s="8">
        <f t="shared" si="64"/>
        <v>7</v>
      </c>
      <c r="U2474" t="str">
        <f t="shared" si="65"/>
        <v>642</v>
      </c>
      <c r="W2474" t="s">
        <v>573</v>
      </c>
    </row>
    <row r="2475" spans="1:23" hidden="1" x14ac:dyDescent="0.25">
      <c r="A2475" s="40">
        <v>45504</v>
      </c>
      <c r="B2475" s="40">
        <v>45504</v>
      </c>
      <c r="C2475" s="37" t="s">
        <v>5438</v>
      </c>
      <c r="D2475" s="37" t="s">
        <v>4965</v>
      </c>
      <c r="E2475" s="37" t="s">
        <v>1145</v>
      </c>
      <c r="F2475" s="37" t="s">
        <v>4225</v>
      </c>
      <c r="G2475" s="38">
        <v>0</v>
      </c>
      <c r="H2475" s="38"/>
      <c r="I2475" s="38">
        <v>0</v>
      </c>
      <c r="J2475" s="38">
        <v>47985676</v>
      </c>
      <c r="K2475" s="37"/>
      <c r="L2475" s="37"/>
      <c r="M2475" s="37"/>
      <c r="N2475" s="37"/>
      <c r="O2475" s="37"/>
      <c r="P2475" s="37"/>
      <c r="T2475" s="8">
        <f t="shared" si="64"/>
        <v>7</v>
      </c>
      <c r="U2475" t="str">
        <f t="shared" si="65"/>
        <v>642</v>
      </c>
      <c r="W2475" t="s">
        <v>573</v>
      </c>
    </row>
    <row r="2476" spans="1:23" hidden="1" x14ac:dyDescent="0.25">
      <c r="A2476" s="40">
        <v>45504</v>
      </c>
      <c r="B2476" s="40">
        <v>45504</v>
      </c>
      <c r="C2476" s="37" t="s">
        <v>5439</v>
      </c>
      <c r="D2476" s="37" t="s">
        <v>970</v>
      </c>
      <c r="E2476" s="37" t="s">
        <v>1145</v>
      </c>
      <c r="F2476" s="37" t="s">
        <v>625</v>
      </c>
      <c r="G2476" s="38">
        <v>216050</v>
      </c>
      <c r="H2476" s="38">
        <v>0</v>
      </c>
      <c r="I2476" s="38">
        <v>0</v>
      </c>
      <c r="J2476" s="38">
        <v>47769626</v>
      </c>
      <c r="K2476" s="37"/>
      <c r="L2476" s="37"/>
      <c r="M2476" s="37" t="s">
        <v>626</v>
      </c>
      <c r="N2476" s="37" t="s">
        <v>5440</v>
      </c>
      <c r="O2476" s="37"/>
      <c r="P2476" s="37"/>
      <c r="S2476" s="22" t="s">
        <v>3126</v>
      </c>
      <c r="T2476" s="8">
        <f t="shared" si="64"/>
        <v>7</v>
      </c>
      <c r="U2476" t="str">
        <f t="shared" si="65"/>
        <v>642</v>
      </c>
      <c r="W2476" t="s">
        <v>573</v>
      </c>
    </row>
    <row r="2477" spans="1:23" hidden="1" x14ac:dyDescent="0.25">
      <c r="A2477" s="40">
        <v>45504</v>
      </c>
      <c r="B2477" s="40">
        <v>45504</v>
      </c>
      <c r="C2477" s="37" t="s">
        <v>5439</v>
      </c>
      <c r="D2477" s="37" t="s">
        <v>970</v>
      </c>
      <c r="E2477" s="37" t="s">
        <v>1145</v>
      </c>
      <c r="F2477" s="37" t="s">
        <v>625</v>
      </c>
      <c r="G2477" s="38">
        <v>35714</v>
      </c>
      <c r="H2477" s="38">
        <v>0</v>
      </c>
      <c r="I2477" s="38">
        <v>0</v>
      </c>
      <c r="J2477" s="38">
        <v>47733912</v>
      </c>
      <c r="K2477" s="37"/>
      <c r="L2477" s="37"/>
      <c r="M2477" s="37" t="s">
        <v>5099</v>
      </c>
      <c r="N2477" s="37" t="s">
        <v>5100</v>
      </c>
      <c r="O2477" s="37"/>
      <c r="P2477" s="37"/>
      <c r="S2477" s="22" t="s">
        <v>3126</v>
      </c>
      <c r="T2477" s="8">
        <f t="shared" si="64"/>
        <v>7</v>
      </c>
      <c r="U2477" t="str">
        <f t="shared" si="65"/>
        <v>642</v>
      </c>
      <c r="W2477" t="s">
        <v>573</v>
      </c>
    </row>
    <row r="2478" spans="1:23" hidden="1" x14ac:dyDescent="0.25">
      <c r="A2478" s="40">
        <v>45504</v>
      </c>
      <c r="B2478" s="40">
        <v>45504</v>
      </c>
      <c r="C2478" s="37" t="s">
        <v>5441</v>
      </c>
      <c r="D2478" s="37" t="s">
        <v>2759</v>
      </c>
      <c r="E2478" s="37" t="s">
        <v>1145</v>
      </c>
      <c r="F2478" s="37" t="s">
        <v>625</v>
      </c>
      <c r="G2478" s="38">
        <v>465000</v>
      </c>
      <c r="H2478" s="38">
        <v>0</v>
      </c>
      <c r="I2478" s="38">
        <v>0</v>
      </c>
      <c r="J2478" s="38">
        <v>47268912</v>
      </c>
      <c r="K2478" s="37"/>
      <c r="L2478" s="37"/>
      <c r="M2478" s="37" t="s">
        <v>5099</v>
      </c>
      <c r="N2478" s="37" t="s">
        <v>5100</v>
      </c>
      <c r="O2478" s="37"/>
      <c r="P2478" s="37"/>
      <c r="S2478" s="22" t="s">
        <v>3126</v>
      </c>
      <c r="T2478" s="8">
        <f t="shared" si="64"/>
        <v>7</v>
      </c>
      <c r="U2478" t="str">
        <f t="shared" si="65"/>
        <v>642</v>
      </c>
      <c r="W2478" t="s">
        <v>573</v>
      </c>
    </row>
    <row r="2479" spans="1:23" hidden="1" x14ac:dyDescent="0.25">
      <c r="A2479" s="40">
        <v>45504</v>
      </c>
      <c r="B2479" s="40">
        <v>45504</v>
      </c>
      <c r="C2479" s="37" t="s">
        <v>5441</v>
      </c>
      <c r="D2479" s="37" t="s">
        <v>2759</v>
      </c>
      <c r="E2479" s="37" t="s">
        <v>1145</v>
      </c>
      <c r="F2479" s="37" t="s">
        <v>625</v>
      </c>
      <c r="G2479" s="38">
        <v>25000000</v>
      </c>
      <c r="H2479" s="38">
        <v>0</v>
      </c>
      <c r="I2479" s="38">
        <v>0</v>
      </c>
      <c r="J2479" s="38">
        <v>22268912</v>
      </c>
      <c r="K2479" s="37"/>
      <c r="L2479" s="37"/>
      <c r="M2479" s="37" t="s">
        <v>1285</v>
      </c>
      <c r="N2479" s="37" t="s">
        <v>5260</v>
      </c>
      <c r="O2479" s="37"/>
      <c r="P2479" s="37"/>
      <c r="S2479" s="22" t="s">
        <v>3130</v>
      </c>
      <c r="T2479" s="8">
        <f t="shared" si="64"/>
        <v>7</v>
      </c>
      <c r="U2479" t="str">
        <f t="shared" si="65"/>
        <v>642</v>
      </c>
      <c r="W2479" t="s">
        <v>573</v>
      </c>
    </row>
    <row r="2480" spans="1:23" hidden="1" x14ac:dyDescent="0.25">
      <c r="A2480" s="40">
        <v>45504</v>
      </c>
      <c r="B2480" s="40">
        <v>45504</v>
      </c>
      <c r="C2480" s="37" t="s">
        <v>5441</v>
      </c>
      <c r="D2480" s="37" t="s">
        <v>2759</v>
      </c>
      <c r="E2480" s="37" t="s">
        <v>1145</v>
      </c>
      <c r="F2480" s="37" t="s">
        <v>625</v>
      </c>
      <c r="G2480" s="38">
        <v>7000000</v>
      </c>
      <c r="H2480" s="38">
        <v>0</v>
      </c>
      <c r="I2480" s="38">
        <v>0</v>
      </c>
      <c r="J2480" s="38">
        <v>15268912</v>
      </c>
      <c r="K2480" s="37"/>
      <c r="L2480" s="37"/>
      <c r="M2480" s="37" t="s">
        <v>1285</v>
      </c>
      <c r="N2480" s="37" t="s">
        <v>5260</v>
      </c>
      <c r="O2480" s="37"/>
      <c r="P2480" s="37"/>
      <c r="S2480" s="22" t="s">
        <v>3130</v>
      </c>
      <c r="T2480" s="8">
        <f t="shared" si="64"/>
        <v>7</v>
      </c>
      <c r="U2480" t="str">
        <f t="shared" si="65"/>
        <v>642</v>
      </c>
      <c r="W2480" t="s">
        <v>573</v>
      </c>
    </row>
    <row r="2481" spans="1:23" hidden="1" x14ac:dyDescent="0.25">
      <c r="A2481" s="40">
        <v>45504</v>
      </c>
      <c r="B2481" s="40">
        <v>45504</v>
      </c>
      <c r="C2481" s="37" t="s">
        <v>5441</v>
      </c>
      <c r="D2481" s="37" t="s">
        <v>2759</v>
      </c>
      <c r="E2481" s="37" t="s">
        <v>1145</v>
      </c>
      <c r="F2481" s="37" t="s">
        <v>625</v>
      </c>
      <c r="G2481" s="38">
        <v>253636</v>
      </c>
      <c r="H2481" s="38">
        <v>0</v>
      </c>
      <c r="I2481" s="38">
        <v>0</v>
      </c>
      <c r="J2481" s="38">
        <v>15015276</v>
      </c>
      <c r="K2481" s="37"/>
      <c r="L2481" s="37"/>
      <c r="M2481" s="37" t="s">
        <v>1341</v>
      </c>
      <c r="N2481" s="37" t="s">
        <v>5281</v>
      </c>
      <c r="O2481" s="37"/>
      <c r="P2481" s="37"/>
      <c r="S2481" s="22" t="s">
        <v>3126</v>
      </c>
      <c r="T2481" s="8">
        <f t="shared" si="64"/>
        <v>7</v>
      </c>
      <c r="U2481" t="str">
        <f t="shared" si="65"/>
        <v>642</v>
      </c>
      <c r="W2481" t="s">
        <v>573</v>
      </c>
    </row>
    <row r="2482" spans="1:23" hidden="1" x14ac:dyDescent="0.25">
      <c r="A2482" s="40">
        <v>45504</v>
      </c>
      <c r="B2482" s="40">
        <v>45504</v>
      </c>
      <c r="C2482" s="37" t="s">
        <v>5441</v>
      </c>
      <c r="D2482" s="37" t="s">
        <v>2759</v>
      </c>
      <c r="E2482" s="37" t="s">
        <v>1145</v>
      </c>
      <c r="F2482" s="37" t="s">
        <v>625</v>
      </c>
      <c r="G2482" s="38">
        <v>15000000</v>
      </c>
      <c r="H2482" s="38">
        <v>0</v>
      </c>
      <c r="I2482" s="38">
        <v>0</v>
      </c>
      <c r="J2482" s="38">
        <v>15276</v>
      </c>
      <c r="K2482" s="37"/>
      <c r="L2482" s="37"/>
      <c r="M2482" s="37" t="s">
        <v>1285</v>
      </c>
      <c r="N2482" s="37" t="s">
        <v>5260</v>
      </c>
      <c r="O2482" s="37"/>
      <c r="P2482" s="37"/>
      <c r="S2482" s="22" t="s">
        <v>3130</v>
      </c>
      <c r="T2482" s="8">
        <f t="shared" si="64"/>
        <v>7</v>
      </c>
      <c r="U2482" t="str">
        <f t="shared" si="65"/>
        <v>642</v>
      </c>
      <c r="W2482" t="s">
        <v>573</v>
      </c>
    </row>
    <row r="2483" spans="1:23" hidden="1" x14ac:dyDescent="0.25">
      <c r="A2483" s="40">
        <v>45504</v>
      </c>
      <c r="B2483" s="40">
        <v>45504</v>
      </c>
      <c r="C2483" s="37" t="s">
        <v>5442</v>
      </c>
      <c r="D2483" s="37" t="s">
        <v>5443</v>
      </c>
      <c r="E2483" s="37" t="s">
        <v>1145</v>
      </c>
      <c r="F2483" s="37" t="s">
        <v>1431</v>
      </c>
      <c r="G2483" s="38">
        <v>15276</v>
      </c>
      <c r="H2483" s="38">
        <v>0</v>
      </c>
      <c r="I2483" s="38">
        <v>0</v>
      </c>
      <c r="J2483" s="38">
        <v>0</v>
      </c>
      <c r="K2483" s="37" t="s">
        <v>682</v>
      </c>
      <c r="L2483" s="37" t="s">
        <v>683</v>
      </c>
      <c r="M2483" s="37" t="s">
        <v>1159</v>
      </c>
      <c r="N2483" s="37" t="s">
        <v>5184</v>
      </c>
      <c r="O2483" s="37"/>
      <c r="P2483" s="37"/>
      <c r="S2483" s="22" t="s">
        <v>3121</v>
      </c>
      <c r="T2483" s="8">
        <f t="shared" si="64"/>
        <v>7</v>
      </c>
      <c r="U2483" t="str">
        <f t="shared" si="65"/>
        <v>642</v>
      </c>
      <c r="W2483" t="s">
        <v>573</v>
      </c>
    </row>
    <row r="2484" spans="1:23" hidden="1" x14ac:dyDescent="0.25">
      <c r="A2484" s="40">
        <v>45514</v>
      </c>
      <c r="B2484" s="40">
        <v>45514</v>
      </c>
      <c r="C2484" s="37" t="s">
        <v>5444</v>
      </c>
      <c r="D2484" s="37" t="s">
        <v>5445</v>
      </c>
      <c r="E2484" s="37" t="s">
        <v>1145</v>
      </c>
      <c r="F2484" s="37" t="s">
        <v>521</v>
      </c>
      <c r="G2484" s="38">
        <v>50000</v>
      </c>
      <c r="H2484" s="38">
        <v>0</v>
      </c>
      <c r="I2484" s="38">
        <v>50000</v>
      </c>
      <c r="J2484" s="38">
        <v>0</v>
      </c>
      <c r="K2484" s="37" t="s">
        <v>5044</v>
      </c>
      <c r="L2484" s="37" t="s">
        <v>5045</v>
      </c>
      <c r="M2484" s="37" t="s">
        <v>1186</v>
      </c>
      <c r="N2484" s="37" t="s">
        <v>5046</v>
      </c>
      <c r="O2484" s="37"/>
      <c r="P2484" s="37"/>
      <c r="S2484" s="22" t="s">
        <v>3126</v>
      </c>
      <c r="T2484" s="8">
        <f t="shared" si="64"/>
        <v>8</v>
      </c>
      <c r="U2484" t="str">
        <f t="shared" si="65"/>
        <v>642</v>
      </c>
      <c r="W2484" t="s">
        <v>573</v>
      </c>
    </row>
    <row r="2485" spans="1:23" hidden="1" x14ac:dyDescent="0.25">
      <c r="A2485" s="40">
        <v>45516</v>
      </c>
      <c r="B2485" s="40">
        <v>45516</v>
      </c>
      <c r="C2485" s="37" t="s">
        <v>5446</v>
      </c>
      <c r="D2485" s="37" t="s">
        <v>5447</v>
      </c>
      <c r="E2485" s="37" t="s">
        <v>1145</v>
      </c>
      <c r="F2485" s="37" t="s">
        <v>1287</v>
      </c>
      <c r="G2485" s="38">
        <v>255600</v>
      </c>
      <c r="H2485" s="38">
        <v>0</v>
      </c>
      <c r="I2485" s="38">
        <v>305600</v>
      </c>
      <c r="J2485" s="38">
        <v>0</v>
      </c>
      <c r="K2485" s="37" t="s">
        <v>5429</v>
      </c>
      <c r="L2485" s="37" t="s">
        <v>5430</v>
      </c>
      <c r="M2485" s="37" t="s">
        <v>1341</v>
      </c>
      <c r="N2485" s="37" t="s">
        <v>5281</v>
      </c>
      <c r="O2485" s="37"/>
      <c r="P2485" s="37"/>
      <c r="S2485" s="22" t="s">
        <v>3143</v>
      </c>
      <c r="T2485" s="8">
        <f t="shared" si="64"/>
        <v>8</v>
      </c>
      <c r="U2485" t="str">
        <f t="shared" si="65"/>
        <v>642</v>
      </c>
      <c r="W2485" t="s">
        <v>573</v>
      </c>
    </row>
    <row r="2486" spans="1:23" hidden="1" x14ac:dyDescent="0.25">
      <c r="A2486" s="40">
        <v>45519</v>
      </c>
      <c r="B2486" s="40">
        <v>45519</v>
      </c>
      <c r="C2486" s="37" t="s">
        <v>5448</v>
      </c>
      <c r="D2486" s="37" t="s">
        <v>5449</v>
      </c>
      <c r="E2486" s="37" t="s">
        <v>1145</v>
      </c>
      <c r="F2486" s="37" t="s">
        <v>1287</v>
      </c>
      <c r="G2486" s="38">
        <v>3384163</v>
      </c>
      <c r="H2486" s="38">
        <v>0</v>
      </c>
      <c r="I2486" s="38">
        <v>3689763</v>
      </c>
      <c r="J2486" s="38">
        <v>0</v>
      </c>
      <c r="K2486" s="37" t="s">
        <v>5429</v>
      </c>
      <c r="L2486" s="37" t="s">
        <v>5430</v>
      </c>
      <c r="M2486" s="37" t="s">
        <v>1169</v>
      </c>
      <c r="N2486" s="37" t="s">
        <v>5286</v>
      </c>
      <c r="O2486" s="37"/>
      <c r="P2486" s="37"/>
      <c r="S2486" s="22" t="s">
        <v>3143</v>
      </c>
      <c r="T2486" s="8">
        <f t="shared" si="64"/>
        <v>8</v>
      </c>
      <c r="U2486" t="str">
        <f t="shared" si="65"/>
        <v>642</v>
      </c>
      <c r="W2486" t="s">
        <v>573</v>
      </c>
    </row>
    <row r="2487" spans="1:23" hidden="1" x14ac:dyDescent="0.25">
      <c r="A2487" s="40">
        <v>45519</v>
      </c>
      <c r="B2487" s="40">
        <v>45519</v>
      </c>
      <c r="C2487" s="37" t="s">
        <v>5450</v>
      </c>
      <c r="D2487" s="37" t="s">
        <v>5451</v>
      </c>
      <c r="E2487" s="37" t="s">
        <v>1145</v>
      </c>
      <c r="F2487" s="37" t="s">
        <v>1287</v>
      </c>
      <c r="G2487" s="38">
        <v>568801</v>
      </c>
      <c r="H2487" s="38">
        <v>0</v>
      </c>
      <c r="I2487" s="38">
        <v>4258564</v>
      </c>
      <c r="J2487" s="38">
        <v>0</v>
      </c>
      <c r="K2487" s="37" t="s">
        <v>5429</v>
      </c>
      <c r="L2487" s="37" t="s">
        <v>5430</v>
      </c>
      <c r="M2487" s="37" t="s">
        <v>1169</v>
      </c>
      <c r="N2487" s="37" t="s">
        <v>5286</v>
      </c>
      <c r="O2487" s="37"/>
      <c r="P2487" s="37"/>
      <c r="S2487" s="22" t="s">
        <v>3143</v>
      </c>
      <c r="T2487" s="8">
        <f t="shared" si="64"/>
        <v>8</v>
      </c>
      <c r="U2487" t="str">
        <f t="shared" si="65"/>
        <v>642</v>
      </c>
      <c r="W2487" t="s">
        <v>573</v>
      </c>
    </row>
    <row r="2488" spans="1:23" hidden="1" x14ac:dyDescent="0.25">
      <c r="A2488" s="40">
        <v>45530</v>
      </c>
      <c r="B2488" s="40">
        <v>45530</v>
      </c>
      <c r="C2488" s="37" t="s">
        <v>5452</v>
      </c>
      <c r="D2488" s="37" t="s">
        <v>5453</v>
      </c>
      <c r="E2488" s="37" t="s">
        <v>1145</v>
      </c>
      <c r="F2488" s="37" t="s">
        <v>1414</v>
      </c>
      <c r="G2488" s="38">
        <v>20000</v>
      </c>
      <c r="H2488" s="38">
        <v>0</v>
      </c>
      <c r="I2488" s="38">
        <v>4278564</v>
      </c>
      <c r="J2488" s="38">
        <v>0</v>
      </c>
      <c r="K2488" s="37" t="s">
        <v>5115</v>
      </c>
      <c r="L2488" s="37" t="s">
        <v>5116</v>
      </c>
      <c r="M2488" s="37" t="s">
        <v>1186</v>
      </c>
      <c r="N2488" s="37" t="s">
        <v>5046</v>
      </c>
      <c r="O2488" s="37"/>
      <c r="P2488" s="37"/>
      <c r="S2488" s="22" t="s">
        <v>3126</v>
      </c>
      <c r="T2488" s="8">
        <f t="shared" si="64"/>
        <v>8</v>
      </c>
      <c r="U2488" t="str">
        <f t="shared" si="65"/>
        <v>642</v>
      </c>
      <c r="W2488" t="s">
        <v>573</v>
      </c>
    </row>
    <row r="2489" spans="1:23" hidden="1" x14ac:dyDescent="0.25">
      <c r="A2489" s="40">
        <v>45535</v>
      </c>
      <c r="B2489" s="40">
        <v>45535</v>
      </c>
      <c r="C2489" s="37" t="s">
        <v>5454</v>
      </c>
      <c r="D2489" s="37" t="s">
        <v>5455</v>
      </c>
      <c r="E2489" s="37" t="s">
        <v>1145</v>
      </c>
      <c r="F2489" s="37" t="s">
        <v>549</v>
      </c>
      <c r="G2489" s="38">
        <v>4304560</v>
      </c>
      <c r="H2489" s="38">
        <v>0</v>
      </c>
      <c r="I2489" s="38">
        <v>8583124</v>
      </c>
      <c r="J2489" s="38">
        <v>0</v>
      </c>
      <c r="K2489" s="37" t="s">
        <v>571</v>
      </c>
      <c r="L2489" s="37" t="s">
        <v>572</v>
      </c>
      <c r="M2489" s="37" t="s">
        <v>592</v>
      </c>
      <c r="N2489" s="37" t="s">
        <v>5011</v>
      </c>
      <c r="O2489" s="37"/>
      <c r="P2489" s="37"/>
      <c r="S2489" s="22" t="s">
        <v>3121</v>
      </c>
      <c r="T2489" s="8">
        <f t="shared" si="64"/>
        <v>8</v>
      </c>
      <c r="U2489" t="str">
        <f t="shared" si="65"/>
        <v>642</v>
      </c>
      <c r="W2489" t="s">
        <v>573</v>
      </c>
    </row>
    <row r="2490" spans="1:23" hidden="1" x14ac:dyDescent="0.25">
      <c r="A2490" s="40">
        <v>45535</v>
      </c>
      <c r="B2490" s="40">
        <v>45535</v>
      </c>
      <c r="C2490" s="37" t="s">
        <v>5456</v>
      </c>
      <c r="D2490" s="37" t="s">
        <v>4965</v>
      </c>
      <c r="E2490" s="37" t="s">
        <v>1145</v>
      </c>
      <c r="F2490" s="37" t="s">
        <v>4225</v>
      </c>
      <c r="G2490" s="38">
        <v>0</v>
      </c>
      <c r="H2490" s="38"/>
      <c r="I2490" s="38">
        <v>4278564</v>
      </c>
      <c r="J2490" s="38">
        <v>0</v>
      </c>
      <c r="K2490" s="37"/>
      <c r="L2490" s="37"/>
      <c r="M2490" s="37"/>
      <c r="N2490" s="37"/>
      <c r="O2490" s="37"/>
      <c r="P2490" s="37"/>
      <c r="T2490" s="8">
        <f t="shared" si="64"/>
        <v>8</v>
      </c>
      <c r="U2490" t="str">
        <f t="shared" si="65"/>
        <v>642</v>
      </c>
      <c r="W2490" t="s">
        <v>573</v>
      </c>
    </row>
    <row r="2491" spans="1:23" hidden="1" x14ac:dyDescent="0.25">
      <c r="A2491" s="40">
        <v>45535</v>
      </c>
      <c r="B2491" s="40">
        <v>45535</v>
      </c>
      <c r="C2491" s="37" t="s">
        <v>5456</v>
      </c>
      <c r="D2491" s="37" t="s">
        <v>4965</v>
      </c>
      <c r="E2491" s="37" t="s">
        <v>1145</v>
      </c>
      <c r="F2491" s="37" t="s">
        <v>4225</v>
      </c>
      <c r="G2491" s="38">
        <v>0</v>
      </c>
      <c r="H2491" s="38"/>
      <c r="I2491" s="38">
        <v>0</v>
      </c>
      <c r="J2491" s="38">
        <v>28438200</v>
      </c>
      <c r="K2491" s="37"/>
      <c r="L2491" s="37"/>
      <c r="M2491" s="37"/>
      <c r="N2491" s="37"/>
      <c r="O2491" s="37"/>
      <c r="P2491" s="37"/>
      <c r="T2491" s="8">
        <f t="shared" si="64"/>
        <v>8</v>
      </c>
      <c r="U2491" t="str">
        <f t="shared" si="65"/>
        <v>642</v>
      </c>
      <c r="W2491" t="s">
        <v>573</v>
      </c>
    </row>
    <row r="2492" spans="1:23" hidden="1" x14ac:dyDescent="0.25">
      <c r="A2492" s="40">
        <v>45535</v>
      </c>
      <c r="B2492" s="40">
        <v>45535</v>
      </c>
      <c r="C2492" s="37" t="s">
        <v>5456</v>
      </c>
      <c r="D2492" s="37" t="s">
        <v>4965</v>
      </c>
      <c r="E2492" s="37" t="s">
        <v>1145</v>
      </c>
      <c r="F2492" s="37" t="s">
        <v>4225</v>
      </c>
      <c r="G2492" s="38">
        <v>0</v>
      </c>
      <c r="H2492" s="38"/>
      <c r="I2492" s="38">
        <v>0</v>
      </c>
      <c r="J2492" s="38">
        <v>28691836</v>
      </c>
      <c r="K2492" s="37"/>
      <c r="L2492" s="37"/>
      <c r="M2492" s="37"/>
      <c r="N2492" s="37"/>
      <c r="O2492" s="37"/>
      <c r="P2492" s="37"/>
      <c r="T2492" s="8">
        <f t="shared" si="64"/>
        <v>8</v>
      </c>
      <c r="U2492" t="str">
        <f t="shared" si="65"/>
        <v>642</v>
      </c>
      <c r="W2492" t="s">
        <v>573</v>
      </c>
    </row>
    <row r="2493" spans="1:23" hidden="1" x14ac:dyDescent="0.25">
      <c r="A2493" s="40">
        <v>45535</v>
      </c>
      <c r="B2493" s="40">
        <v>45535</v>
      </c>
      <c r="C2493" s="37" t="s">
        <v>5456</v>
      </c>
      <c r="D2493" s="37" t="s">
        <v>4965</v>
      </c>
      <c r="E2493" s="37" t="s">
        <v>1145</v>
      </c>
      <c r="F2493" s="37" t="s">
        <v>4225</v>
      </c>
      <c r="G2493" s="38">
        <v>0</v>
      </c>
      <c r="H2493" s="38"/>
      <c r="I2493" s="38">
        <v>0</v>
      </c>
      <c r="J2493" s="38">
        <v>43761836</v>
      </c>
      <c r="K2493" s="37"/>
      <c r="L2493" s="37"/>
      <c r="M2493" s="37"/>
      <c r="N2493" s="37"/>
      <c r="O2493" s="37"/>
      <c r="P2493" s="37"/>
      <c r="T2493" s="8">
        <f t="shared" si="64"/>
        <v>8</v>
      </c>
      <c r="U2493" t="str">
        <f t="shared" si="65"/>
        <v>642</v>
      </c>
      <c r="W2493" t="s">
        <v>573</v>
      </c>
    </row>
    <row r="2494" spans="1:23" hidden="1" x14ac:dyDescent="0.25">
      <c r="A2494" s="40">
        <v>45535</v>
      </c>
      <c r="B2494" s="40">
        <v>45535</v>
      </c>
      <c r="C2494" s="37" t="s">
        <v>5456</v>
      </c>
      <c r="D2494" s="37" t="s">
        <v>4965</v>
      </c>
      <c r="E2494" s="37" t="s">
        <v>1145</v>
      </c>
      <c r="F2494" s="37" t="s">
        <v>4225</v>
      </c>
      <c r="G2494" s="38">
        <v>0</v>
      </c>
      <c r="H2494" s="38"/>
      <c r="I2494" s="38">
        <v>0</v>
      </c>
      <c r="J2494" s="38">
        <v>47970400</v>
      </c>
      <c r="K2494" s="37"/>
      <c r="L2494" s="37"/>
      <c r="M2494" s="37"/>
      <c r="N2494" s="37"/>
      <c r="O2494" s="37"/>
      <c r="P2494" s="37"/>
      <c r="T2494" s="8">
        <f t="shared" si="64"/>
        <v>8</v>
      </c>
      <c r="U2494" t="str">
        <f t="shared" si="65"/>
        <v>642</v>
      </c>
      <c r="W2494" t="s">
        <v>573</v>
      </c>
    </row>
    <row r="2495" spans="1:23" hidden="1" x14ac:dyDescent="0.25">
      <c r="A2495" s="40">
        <v>45535</v>
      </c>
      <c r="B2495" s="40">
        <v>45535</v>
      </c>
      <c r="C2495" s="37" t="s">
        <v>5457</v>
      </c>
      <c r="D2495" s="37" t="s">
        <v>1141</v>
      </c>
      <c r="E2495" s="37" t="s">
        <v>1145</v>
      </c>
      <c r="F2495" s="37" t="s">
        <v>625</v>
      </c>
      <c r="G2495" s="38">
        <v>216050</v>
      </c>
      <c r="H2495" s="38">
        <v>0</v>
      </c>
      <c r="I2495" s="38">
        <v>0</v>
      </c>
      <c r="J2495" s="38">
        <v>47754350</v>
      </c>
      <c r="K2495" s="37"/>
      <c r="L2495" s="37"/>
      <c r="M2495" s="37" t="s">
        <v>626</v>
      </c>
      <c r="N2495" s="37" t="s">
        <v>5440</v>
      </c>
      <c r="O2495" s="37"/>
      <c r="P2495" s="37"/>
      <c r="S2495" s="22" t="s">
        <v>3126</v>
      </c>
      <c r="T2495" s="8">
        <f t="shared" si="64"/>
        <v>8</v>
      </c>
      <c r="U2495" t="str">
        <f t="shared" si="65"/>
        <v>642</v>
      </c>
      <c r="W2495" t="s">
        <v>573</v>
      </c>
    </row>
    <row r="2496" spans="1:23" hidden="1" x14ac:dyDescent="0.25">
      <c r="A2496" s="40">
        <v>45535</v>
      </c>
      <c r="B2496" s="40">
        <v>45535</v>
      </c>
      <c r="C2496" s="37" t="s">
        <v>5457</v>
      </c>
      <c r="D2496" s="37" t="s">
        <v>1141</v>
      </c>
      <c r="E2496" s="37" t="s">
        <v>1145</v>
      </c>
      <c r="F2496" s="37" t="s">
        <v>625</v>
      </c>
      <c r="G2496" s="38">
        <v>35714</v>
      </c>
      <c r="H2496" s="38">
        <v>0</v>
      </c>
      <c r="I2496" s="38">
        <v>0</v>
      </c>
      <c r="J2496" s="38">
        <v>47718636</v>
      </c>
      <c r="K2496" s="37"/>
      <c r="L2496" s="37"/>
      <c r="M2496" s="37" t="s">
        <v>5099</v>
      </c>
      <c r="N2496" s="37" t="s">
        <v>5100</v>
      </c>
      <c r="O2496" s="37"/>
      <c r="P2496" s="37"/>
      <c r="S2496" s="22" t="s">
        <v>3126</v>
      </c>
      <c r="T2496" s="8">
        <f t="shared" si="64"/>
        <v>8</v>
      </c>
      <c r="U2496" t="str">
        <f t="shared" si="65"/>
        <v>642</v>
      </c>
      <c r="W2496" t="s">
        <v>573</v>
      </c>
    </row>
    <row r="2497" spans="1:23" hidden="1" x14ac:dyDescent="0.25">
      <c r="A2497" s="40">
        <v>45535</v>
      </c>
      <c r="B2497" s="40">
        <v>45535</v>
      </c>
      <c r="C2497" s="37" t="s">
        <v>5458</v>
      </c>
      <c r="D2497" s="37" t="s">
        <v>3108</v>
      </c>
      <c r="E2497" s="37" t="s">
        <v>1145</v>
      </c>
      <c r="F2497" s="37" t="s">
        <v>625</v>
      </c>
      <c r="G2497" s="38">
        <v>465000</v>
      </c>
      <c r="H2497" s="38">
        <v>0</v>
      </c>
      <c r="I2497" s="38">
        <v>0</v>
      </c>
      <c r="J2497" s="38">
        <v>47253636</v>
      </c>
      <c r="K2497" s="37"/>
      <c r="L2497" s="37"/>
      <c r="M2497" s="37" t="s">
        <v>5099</v>
      </c>
      <c r="N2497" s="37" t="s">
        <v>5100</v>
      </c>
      <c r="O2497" s="37"/>
      <c r="P2497" s="37"/>
      <c r="S2497" s="22" t="s">
        <v>3126</v>
      </c>
      <c r="T2497" s="8">
        <f t="shared" si="64"/>
        <v>8</v>
      </c>
      <c r="U2497" t="str">
        <f t="shared" si="65"/>
        <v>642</v>
      </c>
      <c r="W2497" t="s">
        <v>573</v>
      </c>
    </row>
    <row r="2498" spans="1:23" hidden="1" x14ac:dyDescent="0.25">
      <c r="A2498" s="40">
        <v>45535</v>
      </c>
      <c r="B2498" s="40">
        <v>45535</v>
      </c>
      <c r="C2498" s="37" t="s">
        <v>5458</v>
      </c>
      <c r="D2498" s="37" t="s">
        <v>3108</v>
      </c>
      <c r="E2498" s="37" t="s">
        <v>1145</v>
      </c>
      <c r="F2498" s="37" t="s">
        <v>625</v>
      </c>
      <c r="G2498" s="38">
        <v>25000000</v>
      </c>
      <c r="H2498" s="38">
        <v>0</v>
      </c>
      <c r="I2498" s="38">
        <v>0</v>
      </c>
      <c r="J2498" s="38">
        <v>22253636</v>
      </c>
      <c r="K2498" s="37"/>
      <c r="L2498" s="37"/>
      <c r="M2498" s="37" t="s">
        <v>1285</v>
      </c>
      <c r="N2498" s="37" t="s">
        <v>5260</v>
      </c>
      <c r="O2498" s="37"/>
      <c r="P2498" s="37"/>
      <c r="S2498" s="22" t="s">
        <v>3130</v>
      </c>
      <c r="T2498" s="8">
        <f t="shared" si="64"/>
        <v>8</v>
      </c>
      <c r="U2498" t="str">
        <f t="shared" si="65"/>
        <v>642</v>
      </c>
      <c r="W2498" t="s">
        <v>573</v>
      </c>
    </row>
    <row r="2499" spans="1:23" hidden="1" x14ac:dyDescent="0.25">
      <c r="A2499" s="40">
        <v>45535</v>
      </c>
      <c r="B2499" s="40">
        <v>45535</v>
      </c>
      <c r="C2499" s="37" t="s">
        <v>5458</v>
      </c>
      <c r="D2499" s="37" t="s">
        <v>3108</v>
      </c>
      <c r="E2499" s="37" t="s">
        <v>1145</v>
      </c>
      <c r="F2499" s="37" t="s">
        <v>625</v>
      </c>
      <c r="G2499" s="38">
        <v>7000000</v>
      </c>
      <c r="H2499" s="38">
        <v>0</v>
      </c>
      <c r="I2499" s="38">
        <v>0</v>
      </c>
      <c r="J2499" s="38">
        <v>15253636</v>
      </c>
      <c r="K2499" s="37"/>
      <c r="L2499" s="37"/>
      <c r="M2499" s="37" t="s">
        <v>1285</v>
      </c>
      <c r="N2499" s="37" t="s">
        <v>5260</v>
      </c>
      <c r="O2499" s="37"/>
      <c r="P2499" s="37"/>
      <c r="S2499" s="22" t="s">
        <v>3130</v>
      </c>
      <c r="T2499" s="8">
        <f t="shared" si="64"/>
        <v>8</v>
      </c>
      <c r="U2499" t="str">
        <f t="shared" si="65"/>
        <v>642</v>
      </c>
      <c r="W2499" t="s">
        <v>573</v>
      </c>
    </row>
    <row r="2500" spans="1:23" hidden="1" x14ac:dyDescent="0.25">
      <c r="A2500" s="40">
        <v>45535</v>
      </c>
      <c r="B2500" s="40">
        <v>45535</v>
      </c>
      <c r="C2500" s="37" t="s">
        <v>5458</v>
      </c>
      <c r="D2500" s="37" t="s">
        <v>3108</v>
      </c>
      <c r="E2500" s="37" t="s">
        <v>1145</v>
      </c>
      <c r="F2500" s="37" t="s">
        <v>625</v>
      </c>
      <c r="G2500" s="38">
        <v>253636</v>
      </c>
      <c r="H2500" s="38">
        <v>0</v>
      </c>
      <c r="I2500" s="38">
        <v>0</v>
      </c>
      <c r="J2500" s="38">
        <v>15000000</v>
      </c>
      <c r="K2500" s="37"/>
      <c r="L2500" s="37"/>
      <c r="M2500" s="37" t="s">
        <v>1341</v>
      </c>
      <c r="N2500" s="37" t="s">
        <v>5281</v>
      </c>
      <c r="O2500" s="37"/>
      <c r="P2500" s="37"/>
      <c r="S2500" s="22" t="s">
        <v>3126</v>
      </c>
      <c r="T2500" s="8">
        <f t="shared" si="64"/>
        <v>8</v>
      </c>
      <c r="U2500" t="str">
        <f t="shared" si="65"/>
        <v>642</v>
      </c>
      <c r="W2500" t="s">
        <v>573</v>
      </c>
    </row>
    <row r="2501" spans="1:23" hidden="1" x14ac:dyDescent="0.25">
      <c r="A2501" s="40">
        <v>45535</v>
      </c>
      <c r="B2501" s="40">
        <v>45535</v>
      </c>
      <c r="C2501" s="37" t="s">
        <v>5458</v>
      </c>
      <c r="D2501" s="37" t="s">
        <v>3108</v>
      </c>
      <c r="E2501" s="37" t="s">
        <v>1145</v>
      </c>
      <c r="F2501" s="37" t="s">
        <v>625</v>
      </c>
      <c r="G2501" s="38">
        <v>15000000</v>
      </c>
      <c r="H2501" s="38">
        <v>0</v>
      </c>
      <c r="I2501" s="38">
        <v>0</v>
      </c>
      <c r="J2501" s="38">
        <v>0</v>
      </c>
      <c r="K2501" s="37"/>
      <c r="L2501" s="37"/>
      <c r="M2501" s="37" t="s">
        <v>1285</v>
      </c>
      <c r="N2501" s="37" t="s">
        <v>5260</v>
      </c>
      <c r="O2501" s="37"/>
      <c r="P2501" s="37"/>
      <c r="S2501" s="22" t="s">
        <v>3130</v>
      </c>
      <c r="T2501" s="8">
        <f t="shared" si="64"/>
        <v>8</v>
      </c>
      <c r="U2501" t="str">
        <f t="shared" si="65"/>
        <v>642</v>
      </c>
      <c r="W2501" t="s">
        <v>573</v>
      </c>
    </row>
    <row r="2502" spans="1:23" hidden="1" x14ac:dyDescent="0.25">
      <c r="A2502" s="40">
        <v>45537</v>
      </c>
      <c r="B2502" s="40">
        <v>45537</v>
      </c>
      <c r="C2502" s="37" t="s">
        <v>5459</v>
      </c>
      <c r="D2502" s="37" t="s">
        <v>5460</v>
      </c>
      <c r="E2502" s="37" t="s">
        <v>1145</v>
      </c>
      <c r="F2502" s="37" t="s">
        <v>521</v>
      </c>
      <c r="G2502" s="38">
        <v>275000</v>
      </c>
      <c r="H2502" s="38">
        <v>0</v>
      </c>
      <c r="I2502" s="38">
        <v>275000</v>
      </c>
      <c r="J2502" s="38">
        <v>0</v>
      </c>
      <c r="K2502" s="37" t="s">
        <v>5044</v>
      </c>
      <c r="L2502" s="37" t="s">
        <v>5045</v>
      </c>
      <c r="M2502" s="37" t="s">
        <v>1186</v>
      </c>
      <c r="N2502" s="37" t="s">
        <v>5046</v>
      </c>
      <c r="O2502" s="37"/>
      <c r="P2502" s="37"/>
      <c r="S2502" s="22" t="s">
        <v>3126</v>
      </c>
      <c r="T2502" s="8">
        <f t="shared" si="64"/>
        <v>9</v>
      </c>
      <c r="U2502" t="str">
        <f t="shared" si="65"/>
        <v>642</v>
      </c>
      <c r="W2502" t="s">
        <v>573</v>
      </c>
    </row>
    <row r="2503" spans="1:23" hidden="1" x14ac:dyDescent="0.25">
      <c r="A2503" s="40">
        <v>45541</v>
      </c>
      <c r="B2503" s="40">
        <v>45541</v>
      </c>
      <c r="C2503" s="37" t="s">
        <v>5461</v>
      </c>
      <c r="D2503" s="37" t="s">
        <v>5462</v>
      </c>
      <c r="E2503" s="37" t="s">
        <v>1145</v>
      </c>
      <c r="F2503" s="37" t="s">
        <v>549</v>
      </c>
      <c r="G2503" s="38">
        <v>150000</v>
      </c>
      <c r="H2503" s="38">
        <v>0</v>
      </c>
      <c r="I2503" s="38">
        <v>425000</v>
      </c>
      <c r="J2503" s="38">
        <v>0</v>
      </c>
      <c r="K2503" s="37" t="s">
        <v>1918</v>
      </c>
      <c r="L2503" s="37" t="s">
        <v>1919</v>
      </c>
      <c r="M2503" s="37" t="s">
        <v>524</v>
      </c>
      <c r="N2503" s="37" t="s">
        <v>5167</v>
      </c>
      <c r="O2503" s="37"/>
      <c r="P2503" s="37"/>
      <c r="S2503" s="22" t="s">
        <v>3123</v>
      </c>
      <c r="T2503" s="8">
        <f t="shared" si="64"/>
        <v>9</v>
      </c>
      <c r="U2503" t="str">
        <f t="shared" si="65"/>
        <v>642</v>
      </c>
      <c r="W2503" t="s">
        <v>573</v>
      </c>
    </row>
    <row r="2504" spans="1:23" hidden="1" x14ac:dyDescent="0.25">
      <c r="A2504" s="40">
        <v>45542</v>
      </c>
      <c r="B2504" s="40">
        <v>45542</v>
      </c>
      <c r="C2504" s="37" t="s">
        <v>5463</v>
      </c>
      <c r="D2504" s="37" t="s">
        <v>5464</v>
      </c>
      <c r="E2504" s="37" t="s">
        <v>1145</v>
      </c>
      <c r="F2504" s="37" t="s">
        <v>521</v>
      </c>
      <c r="G2504" s="38">
        <v>50000</v>
      </c>
      <c r="H2504" s="38">
        <v>0</v>
      </c>
      <c r="I2504" s="38">
        <v>475000</v>
      </c>
      <c r="J2504" s="38">
        <v>0</v>
      </c>
      <c r="K2504" s="37" t="s">
        <v>5044</v>
      </c>
      <c r="L2504" s="37" t="s">
        <v>5045</v>
      </c>
      <c r="M2504" s="37" t="s">
        <v>1186</v>
      </c>
      <c r="N2504" s="37" t="s">
        <v>5046</v>
      </c>
      <c r="O2504" s="37"/>
      <c r="P2504" s="37"/>
      <c r="S2504" s="22" t="s">
        <v>3126</v>
      </c>
      <c r="T2504" s="8">
        <f t="shared" si="64"/>
        <v>9</v>
      </c>
      <c r="U2504" t="str">
        <f t="shared" si="65"/>
        <v>642</v>
      </c>
      <c r="W2504" t="s">
        <v>573</v>
      </c>
    </row>
    <row r="2505" spans="1:23" hidden="1" x14ac:dyDescent="0.25">
      <c r="A2505" s="40">
        <v>45542</v>
      </c>
      <c r="B2505" s="40">
        <v>45542</v>
      </c>
      <c r="C2505" s="37" t="s">
        <v>5463</v>
      </c>
      <c r="D2505" s="37" t="s">
        <v>5464</v>
      </c>
      <c r="E2505" s="37" t="s">
        <v>1145</v>
      </c>
      <c r="F2505" s="37" t="s">
        <v>521</v>
      </c>
      <c r="G2505" s="38">
        <v>5000</v>
      </c>
      <c r="H2505" s="38">
        <v>0</v>
      </c>
      <c r="I2505" s="38">
        <v>480000</v>
      </c>
      <c r="J2505" s="38">
        <v>0</v>
      </c>
      <c r="K2505" s="37" t="s">
        <v>5044</v>
      </c>
      <c r="L2505" s="37" t="s">
        <v>5045</v>
      </c>
      <c r="M2505" s="37" t="s">
        <v>1186</v>
      </c>
      <c r="N2505" s="37" t="s">
        <v>5046</v>
      </c>
      <c r="O2505" s="37"/>
      <c r="P2505" s="37"/>
      <c r="S2505" s="22" t="s">
        <v>3126</v>
      </c>
      <c r="T2505" s="8">
        <f t="shared" si="64"/>
        <v>9</v>
      </c>
      <c r="U2505" t="str">
        <f t="shared" si="65"/>
        <v>642</v>
      </c>
      <c r="W2505" t="s">
        <v>573</v>
      </c>
    </row>
    <row r="2506" spans="1:23" hidden="1" x14ac:dyDescent="0.25">
      <c r="A2506" s="40">
        <v>45549</v>
      </c>
      <c r="B2506" s="40">
        <v>45549</v>
      </c>
      <c r="C2506" s="37" t="s">
        <v>5465</v>
      </c>
      <c r="D2506" s="37" t="s">
        <v>5466</v>
      </c>
      <c r="E2506" s="37" t="s">
        <v>1145</v>
      </c>
      <c r="F2506" s="37" t="s">
        <v>1287</v>
      </c>
      <c r="G2506" s="38">
        <v>255600</v>
      </c>
      <c r="H2506" s="38">
        <v>0</v>
      </c>
      <c r="I2506" s="38">
        <v>735600</v>
      </c>
      <c r="J2506" s="38">
        <v>0</v>
      </c>
      <c r="K2506" s="37" t="s">
        <v>5429</v>
      </c>
      <c r="L2506" s="37" t="s">
        <v>5430</v>
      </c>
      <c r="M2506" s="37" t="s">
        <v>1341</v>
      </c>
      <c r="N2506" s="37" t="s">
        <v>5281</v>
      </c>
      <c r="O2506" s="37"/>
      <c r="P2506" s="37"/>
      <c r="S2506" s="22" t="s">
        <v>3143</v>
      </c>
      <c r="T2506" s="8">
        <f t="shared" si="64"/>
        <v>9</v>
      </c>
      <c r="U2506" t="str">
        <f t="shared" si="65"/>
        <v>642</v>
      </c>
      <c r="W2506" t="s">
        <v>573</v>
      </c>
    </row>
    <row r="2507" spans="1:23" hidden="1" x14ac:dyDescent="0.25">
      <c r="A2507" s="40">
        <v>45555</v>
      </c>
      <c r="B2507" s="40">
        <v>45555</v>
      </c>
      <c r="C2507" s="37" t="s">
        <v>5467</v>
      </c>
      <c r="D2507" s="37" t="s">
        <v>5468</v>
      </c>
      <c r="E2507" s="37" t="s">
        <v>1145</v>
      </c>
      <c r="F2507" s="37" t="s">
        <v>549</v>
      </c>
      <c r="G2507" s="38">
        <v>6777386</v>
      </c>
      <c r="H2507" s="38">
        <v>0</v>
      </c>
      <c r="I2507" s="38">
        <v>7512986</v>
      </c>
      <c r="J2507" s="38">
        <v>0</v>
      </c>
      <c r="K2507" s="37"/>
      <c r="L2507" s="37"/>
      <c r="M2507" s="37" t="s">
        <v>3126</v>
      </c>
      <c r="N2507" s="37" t="s">
        <v>3173</v>
      </c>
      <c r="O2507" s="37"/>
      <c r="P2507" s="37"/>
      <c r="S2507" s="22" t="s">
        <v>3121</v>
      </c>
      <c r="T2507" s="8">
        <f t="shared" si="64"/>
        <v>9</v>
      </c>
      <c r="U2507" t="str">
        <f t="shared" si="65"/>
        <v>642</v>
      </c>
      <c r="W2507" t="s">
        <v>573</v>
      </c>
    </row>
    <row r="2508" spans="1:23" hidden="1" x14ac:dyDescent="0.25">
      <c r="A2508" s="40">
        <v>45559</v>
      </c>
      <c r="B2508" s="40">
        <v>45559</v>
      </c>
      <c r="C2508" s="37" t="s">
        <v>5469</v>
      </c>
      <c r="D2508" s="37" t="s">
        <v>5470</v>
      </c>
      <c r="E2508" s="37" t="s">
        <v>1145</v>
      </c>
      <c r="F2508" s="37" t="s">
        <v>1287</v>
      </c>
      <c r="G2508" s="38">
        <v>1706434</v>
      </c>
      <c r="H2508" s="38">
        <v>0</v>
      </c>
      <c r="I2508" s="38">
        <v>9219420</v>
      </c>
      <c r="J2508" s="38">
        <v>0</v>
      </c>
      <c r="K2508" s="37" t="s">
        <v>4909</v>
      </c>
      <c r="L2508" s="37" t="s">
        <v>4910</v>
      </c>
      <c r="M2508" s="37" t="s">
        <v>1169</v>
      </c>
      <c r="N2508" s="37" t="s">
        <v>5286</v>
      </c>
      <c r="O2508" s="37"/>
      <c r="P2508" s="37"/>
      <c r="S2508" s="22" t="s">
        <v>3143</v>
      </c>
      <c r="T2508" s="8">
        <f t="shared" si="64"/>
        <v>9</v>
      </c>
      <c r="U2508" t="str">
        <f t="shared" si="65"/>
        <v>642</v>
      </c>
      <c r="W2508" t="s">
        <v>573</v>
      </c>
    </row>
    <row r="2509" spans="1:23" hidden="1" x14ac:dyDescent="0.25">
      <c r="A2509" s="40">
        <v>45560</v>
      </c>
      <c r="B2509" s="40">
        <v>45560</v>
      </c>
      <c r="C2509" s="37" t="s">
        <v>5471</v>
      </c>
      <c r="D2509" s="37" t="s">
        <v>5472</v>
      </c>
      <c r="E2509" s="37" t="s">
        <v>1145</v>
      </c>
      <c r="F2509" s="37" t="s">
        <v>1287</v>
      </c>
      <c r="G2509" s="38">
        <v>4772619</v>
      </c>
      <c r="H2509" s="38">
        <v>0</v>
      </c>
      <c r="I2509" s="38">
        <v>13992039</v>
      </c>
      <c r="J2509" s="38">
        <v>0</v>
      </c>
      <c r="K2509" s="37" t="s">
        <v>5473</v>
      </c>
      <c r="L2509" s="37" t="s">
        <v>5474</v>
      </c>
      <c r="M2509" s="37" t="s">
        <v>1169</v>
      </c>
      <c r="N2509" s="37" t="s">
        <v>5286</v>
      </c>
      <c r="O2509" s="37"/>
      <c r="P2509" s="37"/>
      <c r="S2509" s="22" t="s">
        <v>3143</v>
      </c>
      <c r="T2509" s="8">
        <f t="shared" si="64"/>
        <v>9</v>
      </c>
      <c r="U2509" t="str">
        <f t="shared" si="65"/>
        <v>642</v>
      </c>
      <c r="W2509" t="s">
        <v>573</v>
      </c>
    </row>
    <row r="2510" spans="1:23" hidden="1" x14ac:dyDescent="0.25">
      <c r="A2510" s="40">
        <v>45560</v>
      </c>
      <c r="B2510" s="40">
        <v>45560</v>
      </c>
      <c r="C2510" s="37" t="s">
        <v>5475</v>
      </c>
      <c r="D2510" s="37" t="s">
        <v>5476</v>
      </c>
      <c r="E2510" s="37" t="s">
        <v>1145</v>
      </c>
      <c r="F2510" s="37" t="s">
        <v>1414</v>
      </c>
      <c r="G2510" s="38">
        <v>22000</v>
      </c>
      <c r="H2510" s="38">
        <v>0</v>
      </c>
      <c r="I2510" s="38">
        <v>14014039</v>
      </c>
      <c r="J2510" s="38">
        <v>0</v>
      </c>
      <c r="K2510" s="37" t="s">
        <v>5115</v>
      </c>
      <c r="L2510" s="37" t="s">
        <v>5116</v>
      </c>
      <c r="M2510" s="37" t="s">
        <v>1186</v>
      </c>
      <c r="N2510" s="37" t="s">
        <v>5046</v>
      </c>
      <c r="O2510" s="37"/>
      <c r="P2510" s="37"/>
      <c r="S2510" s="22" t="s">
        <v>3126</v>
      </c>
      <c r="T2510" s="8">
        <f t="shared" si="64"/>
        <v>9</v>
      </c>
      <c r="U2510" t="str">
        <f t="shared" si="65"/>
        <v>642</v>
      </c>
      <c r="W2510" t="s">
        <v>573</v>
      </c>
    </row>
    <row r="2511" spans="1:23" hidden="1" x14ac:dyDescent="0.25">
      <c r="A2511" s="40">
        <v>45565</v>
      </c>
      <c r="B2511" s="40">
        <v>45565</v>
      </c>
      <c r="C2511" s="37" t="s">
        <v>5477</v>
      </c>
      <c r="D2511" s="37" t="s">
        <v>4965</v>
      </c>
      <c r="E2511" s="37" t="s">
        <v>1145</v>
      </c>
      <c r="F2511" s="37" t="s">
        <v>4225</v>
      </c>
      <c r="G2511" s="38">
        <v>0</v>
      </c>
      <c r="H2511" s="38"/>
      <c r="I2511" s="38">
        <v>13114039</v>
      </c>
      <c r="J2511" s="38">
        <v>0</v>
      </c>
      <c r="K2511" s="37"/>
      <c r="L2511" s="37"/>
      <c r="M2511" s="37"/>
      <c r="N2511" s="37"/>
      <c r="O2511" s="37"/>
      <c r="P2511" s="37"/>
      <c r="T2511" s="8">
        <f t="shared" si="64"/>
        <v>9</v>
      </c>
      <c r="U2511" t="str">
        <f t="shared" si="65"/>
        <v>642</v>
      </c>
      <c r="W2511" t="s">
        <v>573</v>
      </c>
    </row>
    <row r="2512" spans="1:23" hidden="1" x14ac:dyDescent="0.25">
      <c r="A2512" s="40">
        <v>45565</v>
      </c>
      <c r="B2512" s="40">
        <v>45565</v>
      </c>
      <c r="C2512" s="37" t="s">
        <v>5477</v>
      </c>
      <c r="D2512" s="37" t="s">
        <v>4965</v>
      </c>
      <c r="E2512" s="37" t="s">
        <v>1145</v>
      </c>
      <c r="F2512" s="37" t="s">
        <v>4225</v>
      </c>
      <c r="G2512" s="38">
        <v>0</v>
      </c>
      <c r="H2512" s="38"/>
      <c r="I2512" s="38">
        <v>0</v>
      </c>
      <c r="J2512" s="38">
        <v>19602725</v>
      </c>
      <c r="K2512" s="37"/>
      <c r="L2512" s="37"/>
      <c r="M2512" s="37"/>
      <c r="N2512" s="37"/>
      <c r="O2512" s="37"/>
      <c r="P2512" s="37"/>
      <c r="T2512" s="8">
        <f t="shared" si="64"/>
        <v>9</v>
      </c>
      <c r="U2512" t="str">
        <f t="shared" si="65"/>
        <v>642</v>
      </c>
      <c r="W2512" t="s">
        <v>573</v>
      </c>
    </row>
    <row r="2513" spans="1:23" hidden="1" x14ac:dyDescent="0.25">
      <c r="A2513" s="40">
        <v>45565</v>
      </c>
      <c r="B2513" s="40">
        <v>45565</v>
      </c>
      <c r="C2513" s="37" t="s">
        <v>5477</v>
      </c>
      <c r="D2513" s="37" t="s">
        <v>4965</v>
      </c>
      <c r="E2513" s="37" t="s">
        <v>1145</v>
      </c>
      <c r="F2513" s="37" t="s">
        <v>4225</v>
      </c>
      <c r="G2513" s="38">
        <v>0</v>
      </c>
      <c r="H2513" s="38"/>
      <c r="I2513" s="38">
        <v>0</v>
      </c>
      <c r="J2513" s="38">
        <v>21562795</v>
      </c>
      <c r="K2513" s="37"/>
      <c r="L2513" s="37"/>
      <c r="M2513" s="37"/>
      <c r="N2513" s="37"/>
      <c r="O2513" s="37"/>
      <c r="P2513" s="37"/>
      <c r="T2513" s="8">
        <f t="shared" si="64"/>
        <v>9</v>
      </c>
      <c r="U2513" t="str">
        <f t="shared" si="65"/>
        <v>642</v>
      </c>
      <c r="W2513" t="s">
        <v>573</v>
      </c>
    </row>
    <row r="2514" spans="1:23" hidden="1" x14ac:dyDescent="0.25">
      <c r="A2514" s="40">
        <v>45565</v>
      </c>
      <c r="B2514" s="40">
        <v>45565</v>
      </c>
      <c r="C2514" s="37" t="s">
        <v>5477</v>
      </c>
      <c r="D2514" s="37" t="s">
        <v>4965</v>
      </c>
      <c r="E2514" s="37" t="s">
        <v>1145</v>
      </c>
      <c r="F2514" s="37" t="s">
        <v>4225</v>
      </c>
      <c r="G2514" s="38">
        <v>0</v>
      </c>
      <c r="H2514" s="38"/>
      <c r="I2514" s="38">
        <v>0</v>
      </c>
      <c r="J2514" s="38">
        <v>36914795</v>
      </c>
      <c r="K2514" s="37"/>
      <c r="L2514" s="37"/>
      <c r="M2514" s="37"/>
      <c r="N2514" s="37"/>
      <c r="O2514" s="37"/>
      <c r="P2514" s="37"/>
      <c r="T2514" s="8">
        <f t="shared" si="64"/>
        <v>9</v>
      </c>
      <c r="U2514" t="str">
        <f t="shared" si="65"/>
        <v>642</v>
      </c>
      <c r="W2514" t="s">
        <v>573</v>
      </c>
    </row>
    <row r="2515" spans="1:23" hidden="1" x14ac:dyDescent="0.25">
      <c r="A2515" s="40">
        <v>45565</v>
      </c>
      <c r="B2515" s="40">
        <v>45565</v>
      </c>
      <c r="C2515" s="37" t="s">
        <v>5477</v>
      </c>
      <c r="D2515" s="37" t="s">
        <v>4965</v>
      </c>
      <c r="E2515" s="37" t="s">
        <v>1145</v>
      </c>
      <c r="F2515" s="37" t="s">
        <v>4225</v>
      </c>
      <c r="G2515" s="38">
        <v>0</v>
      </c>
      <c r="H2515" s="38"/>
      <c r="I2515" s="38">
        <v>0</v>
      </c>
      <c r="J2515" s="38">
        <v>41943014</v>
      </c>
      <c r="K2515" s="37"/>
      <c r="L2515" s="37"/>
      <c r="M2515" s="37"/>
      <c r="N2515" s="37"/>
      <c r="O2515" s="37"/>
      <c r="P2515" s="37"/>
      <c r="T2515" s="8">
        <f t="shared" si="64"/>
        <v>9</v>
      </c>
      <c r="U2515" t="str">
        <f t="shared" si="65"/>
        <v>642</v>
      </c>
      <c r="W2515" t="s">
        <v>573</v>
      </c>
    </row>
    <row r="2516" spans="1:23" hidden="1" x14ac:dyDescent="0.25">
      <c r="A2516" s="40">
        <v>45565</v>
      </c>
      <c r="B2516" s="40">
        <v>45565</v>
      </c>
      <c r="C2516" s="37" t="s">
        <v>5478</v>
      </c>
      <c r="D2516" s="37" t="s">
        <v>4717</v>
      </c>
      <c r="E2516" s="37" t="s">
        <v>1145</v>
      </c>
      <c r="F2516" s="37" t="s">
        <v>625</v>
      </c>
      <c r="G2516" s="38">
        <v>216050</v>
      </c>
      <c r="H2516" s="38">
        <v>0</v>
      </c>
      <c r="I2516" s="38">
        <v>0</v>
      </c>
      <c r="J2516" s="38">
        <v>41726964</v>
      </c>
      <c r="K2516" s="37"/>
      <c r="L2516" s="37"/>
      <c r="M2516" s="37" t="s">
        <v>626</v>
      </c>
      <c r="N2516" s="37" t="s">
        <v>5440</v>
      </c>
      <c r="O2516" s="37"/>
      <c r="P2516" s="37"/>
      <c r="S2516" s="22" t="s">
        <v>3126</v>
      </c>
      <c r="T2516" s="8">
        <f t="shared" si="64"/>
        <v>9</v>
      </c>
      <c r="U2516" t="str">
        <f t="shared" si="65"/>
        <v>642</v>
      </c>
      <c r="W2516" t="s">
        <v>573</v>
      </c>
    </row>
    <row r="2517" spans="1:23" hidden="1" x14ac:dyDescent="0.25">
      <c r="A2517" s="40">
        <v>45565</v>
      </c>
      <c r="B2517" s="40">
        <v>45565</v>
      </c>
      <c r="C2517" s="37" t="s">
        <v>5478</v>
      </c>
      <c r="D2517" s="37" t="s">
        <v>4717</v>
      </c>
      <c r="E2517" s="37" t="s">
        <v>1145</v>
      </c>
      <c r="F2517" s="37" t="s">
        <v>625</v>
      </c>
      <c r="G2517" s="38">
        <v>35714</v>
      </c>
      <c r="H2517" s="38">
        <v>0</v>
      </c>
      <c r="I2517" s="38">
        <v>0</v>
      </c>
      <c r="J2517" s="38">
        <v>41691250</v>
      </c>
      <c r="K2517" s="37"/>
      <c r="L2517" s="37"/>
      <c r="M2517" s="37" t="s">
        <v>5099</v>
      </c>
      <c r="N2517" s="37" t="s">
        <v>5100</v>
      </c>
      <c r="O2517" s="37"/>
      <c r="P2517" s="37"/>
      <c r="S2517" s="22" t="s">
        <v>3126</v>
      </c>
      <c r="T2517" s="8">
        <f t="shared" si="64"/>
        <v>9</v>
      </c>
      <c r="U2517" t="str">
        <f t="shared" si="65"/>
        <v>642</v>
      </c>
      <c r="W2517" t="s">
        <v>573</v>
      </c>
    </row>
    <row r="2518" spans="1:23" hidden="1" x14ac:dyDescent="0.25">
      <c r="A2518" s="40">
        <v>45565</v>
      </c>
      <c r="B2518" s="40">
        <v>45565</v>
      </c>
      <c r="C2518" s="37" t="s">
        <v>5479</v>
      </c>
      <c r="D2518" s="37" t="s">
        <v>4998</v>
      </c>
      <c r="E2518" s="37" t="s">
        <v>1145</v>
      </c>
      <c r="F2518" s="37" t="s">
        <v>625</v>
      </c>
      <c r="G2518" s="38">
        <v>750000</v>
      </c>
      <c r="H2518" s="38">
        <v>0</v>
      </c>
      <c r="I2518" s="38">
        <v>0</v>
      </c>
      <c r="J2518" s="38">
        <v>40941250</v>
      </c>
      <c r="K2518" s="37"/>
      <c r="L2518" s="37"/>
      <c r="M2518" s="37" t="s">
        <v>5128</v>
      </c>
      <c r="N2518" s="37" t="s">
        <v>5129</v>
      </c>
      <c r="O2518" s="37"/>
      <c r="P2518" s="37"/>
      <c r="S2518" s="22" t="s">
        <v>3119</v>
      </c>
      <c r="T2518" s="8">
        <f t="shared" si="64"/>
        <v>9</v>
      </c>
      <c r="U2518" t="str">
        <f t="shared" si="65"/>
        <v>642</v>
      </c>
      <c r="W2518" t="s">
        <v>573</v>
      </c>
    </row>
    <row r="2519" spans="1:23" hidden="1" x14ac:dyDescent="0.25">
      <c r="A2519" s="40">
        <v>45565</v>
      </c>
      <c r="B2519" s="40">
        <v>45565</v>
      </c>
      <c r="C2519" s="37" t="s">
        <v>5479</v>
      </c>
      <c r="D2519" s="37" t="s">
        <v>4998</v>
      </c>
      <c r="E2519" s="37" t="s">
        <v>1145</v>
      </c>
      <c r="F2519" s="37" t="s">
        <v>625</v>
      </c>
      <c r="G2519" s="38">
        <v>465000</v>
      </c>
      <c r="H2519" s="38">
        <v>0</v>
      </c>
      <c r="I2519" s="38">
        <v>0</v>
      </c>
      <c r="J2519" s="38">
        <v>40476250</v>
      </c>
      <c r="K2519" s="37"/>
      <c r="L2519" s="37"/>
      <c r="M2519" s="37" t="s">
        <v>5099</v>
      </c>
      <c r="N2519" s="37" t="s">
        <v>5100</v>
      </c>
      <c r="O2519" s="37"/>
      <c r="P2519" s="37"/>
      <c r="S2519" s="22" t="s">
        <v>3126</v>
      </c>
      <c r="T2519" s="8">
        <f t="shared" si="64"/>
        <v>9</v>
      </c>
      <c r="U2519" t="str">
        <f t="shared" si="65"/>
        <v>642</v>
      </c>
      <c r="W2519" t="s">
        <v>573</v>
      </c>
    </row>
    <row r="2520" spans="1:23" hidden="1" x14ac:dyDescent="0.25">
      <c r="A2520" s="40">
        <v>45565</v>
      </c>
      <c r="B2520" s="40">
        <v>45565</v>
      </c>
      <c r="C2520" s="37" t="s">
        <v>5479</v>
      </c>
      <c r="D2520" s="37" t="s">
        <v>4998</v>
      </c>
      <c r="E2520" s="37" t="s">
        <v>1145</v>
      </c>
      <c r="F2520" s="37" t="s">
        <v>625</v>
      </c>
      <c r="G2520" s="38">
        <v>25000000</v>
      </c>
      <c r="H2520" s="38">
        <v>0</v>
      </c>
      <c r="I2520" s="38">
        <v>0</v>
      </c>
      <c r="J2520" s="38">
        <v>15476250</v>
      </c>
      <c r="K2520" s="37"/>
      <c r="L2520" s="37"/>
      <c r="M2520" s="37" t="s">
        <v>1285</v>
      </c>
      <c r="N2520" s="37" t="s">
        <v>5260</v>
      </c>
      <c r="O2520" s="37"/>
      <c r="P2520" s="37"/>
      <c r="S2520" s="22" t="s">
        <v>3130</v>
      </c>
      <c r="T2520" s="8">
        <f t="shared" si="64"/>
        <v>9</v>
      </c>
      <c r="U2520" t="str">
        <f t="shared" si="65"/>
        <v>642</v>
      </c>
      <c r="W2520" t="s">
        <v>573</v>
      </c>
    </row>
    <row r="2521" spans="1:23" hidden="1" x14ac:dyDescent="0.25">
      <c r="A2521" s="40">
        <v>45565</v>
      </c>
      <c r="B2521" s="40">
        <v>45565</v>
      </c>
      <c r="C2521" s="37" t="s">
        <v>5479</v>
      </c>
      <c r="D2521" s="37" t="s">
        <v>4998</v>
      </c>
      <c r="E2521" s="37" t="s">
        <v>1145</v>
      </c>
      <c r="F2521" s="37" t="s">
        <v>625</v>
      </c>
      <c r="G2521" s="38">
        <v>7000000</v>
      </c>
      <c r="H2521" s="38">
        <v>0</v>
      </c>
      <c r="I2521" s="38">
        <v>0</v>
      </c>
      <c r="J2521" s="38">
        <v>8476250</v>
      </c>
      <c r="K2521" s="37"/>
      <c r="L2521" s="37"/>
      <c r="M2521" s="37" t="s">
        <v>1285</v>
      </c>
      <c r="N2521" s="37" t="s">
        <v>5260</v>
      </c>
      <c r="O2521" s="37"/>
      <c r="P2521" s="37"/>
      <c r="S2521" s="22" t="s">
        <v>3130</v>
      </c>
      <c r="T2521" s="8">
        <f t="shared" si="64"/>
        <v>9</v>
      </c>
      <c r="U2521" t="str">
        <f t="shared" si="65"/>
        <v>642</v>
      </c>
      <c r="W2521" t="s">
        <v>573</v>
      </c>
    </row>
    <row r="2522" spans="1:23" hidden="1" x14ac:dyDescent="0.25">
      <c r="A2522" s="40">
        <v>45565</v>
      </c>
      <c r="B2522" s="40">
        <v>45565</v>
      </c>
      <c r="C2522" s="37" t="s">
        <v>5479</v>
      </c>
      <c r="D2522" s="37" t="s">
        <v>4998</v>
      </c>
      <c r="E2522" s="37" t="s">
        <v>1145</v>
      </c>
      <c r="F2522" s="37" t="s">
        <v>625</v>
      </c>
      <c r="G2522" s="38">
        <v>253636</v>
      </c>
      <c r="H2522" s="38">
        <v>0</v>
      </c>
      <c r="I2522" s="38">
        <v>0</v>
      </c>
      <c r="J2522" s="38">
        <v>8222614</v>
      </c>
      <c r="K2522" s="37"/>
      <c r="L2522" s="37"/>
      <c r="M2522" s="37" t="s">
        <v>1341</v>
      </c>
      <c r="N2522" s="37" t="s">
        <v>5281</v>
      </c>
      <c r="O2522" s="37"/>
      <c r="P2522" s="37"/>
      <c r="S2522" s="22" t="s">
        <v>3126</v>
      </c>
      <c r="T2522" s="8">
        <f t="shared" si="64"/>
        <v>9</v>
      </c>
      <c r="U2522" t="str">
        <f t="shared" si="65"/>
        <v>642</v>
      </c>
      <c r="W2522" t="s">
        <v>573</v>
      </c>
    </row>
    <row r="2523" spans="1:23" hidden="1" x14ac:dyDescent="0.25">
      <c r="A2523" s="40">
        <v>45565</v>
      </c>
      <c r="B2523" s="40">
        <v>45565</v>
      </c>
      <c r="C2523" s="37" t="s">
        <v>5479</v>
      </c>
      <c r="D2523" s="37" t="s">
        <v>4998</v>
      </c>
      <c r="E2523" s="37" t="s">
        <v>1145</v>
      </c>
      <c r="F2523" s="37" t="s">
        <v>625</v>
      </c>
      <c r="G2523" s="38">
        <v>15000000</v>
      </c>
      <c r="H2523" s="38">
        <v>0</v>
      </c>
      <c r="I2523" s="38">
        <v>6777386</v>
      </c>
      <c r="J2523" s="38">
        <v>0</v>
      </c>
      <c r="K2523" s="37"/>
      <c r="L2523" s="37"/>
      <c r="M2523" s="37" t="s">
        <v>1285</v>
      </c>
      <c r="N2523" s="37" t="s">
        <v>5260</v>
      </c>
      <c r="O2523" s="37"/>
      <c r="P2523" s="37"/>
      <c r="S2523" s="22" t="s">
        <v>3130</v>
      </c>
      <c r="T2523" s="8">
        <f t="shared" si="64"/>
        <v>9</v>
      </c>
      <c r="U2523" t="str">
        <f t="shared" si="65"/>
        <v>642</v>
      </c>
      <c r="W2523" t="s">
        <v>573</v>
      </c>
    </row>
    <row r="2524" spans="1:23" hidden="1" x14ac:dyDescent="0.25"/>
    <row r="2525" spans="1:23" s="169" customFormat="1" hidden="1" x14ac:dyDescent="0.25">
      <c r="A2525" s="169" t="s">
        <v>8556</v>
      </c>
      <c r="T2525" s="8"/>
    </row>
    <row r="2526" spans="1:23" hidden="1" x14ac:dyDescent="0.25">
      <c r="A2526" s="40">
        <v>45567</v>
      </c>
      <c r="B2526" s="40">
        <v>45567</v>
      </c>
      <c r="C2526" s="37" t="s">
        <v>7821</v>
      </c>
      <c r="D2526" s="37" t="s">
        <v>520</v>
      </c>
      <c r="E2526" s="37" t="s">
        <v>513</v>
      </c>
      <c r="F2526" s="37" t="s">
        <v>521</v>
      </c>
      <c r="G2526" s="38">
        <v>1041677</v>
      </c>
      <c r="H2526" s="38">
        <v>0</v>
      </c>
      <c r="I2526" s="38">
        <v>1041677</v>
      </c>
      <c r="J2526" s="38">
        <v>0</v>
      </c>
      <c r="K2526" s="37" t="s">
        <v>522</v>
      </c>
      <c r="L2526" s="37" t="s">
        <v>523</v>
      </c>
      <c r="M2526" s="37" t="s">
        <v>3121</v>
      </c>
      <c r="N2526" s="37"/>
      <c r="O2526" s="37"/>
      <c r="P2526" s="37" t="s">
        <v>4428</v>
      </c>
      <c r="Q2526" s="37"/>
      <c r="S2526" s="8" t="str">
        <f>+M2526</f>
        <v>641.QCOnline</v>
      </c>
      <c r="T2526" s="8">
        <f t="shared" ref="T2526:T2589" si="66">+MONTH(A2526)</f>
        <v>10</v>
      </c>
      <c r="U2526">
        <v>642</v>
      </c>
      <c r="W2526" t="s">
        <v>369</v>
      </c>
    </row>
    <row r="2527" spans="1:23" hidden="1" x14ac:dyDescent="0.25">
      <c r="A2527" s="40">
        <v>45570</v>
      </c>
      <c r="B2527" s="40">
        <v>45570</v>
      </c>
      <c r="C2527" s="37" t="s">
        <v>8100</v>
      </c>
      <c r="D2527" s="37" t="s">
        <v>4687</v>
      </c>
      <c r="E2527" s="37" t="s">
        <v>513</v>
      </c>
      <c r="F2527" s="37" t="s">
        <v>856</v>
      </c>
      <c r="G2527" s="38">
        <v>70588935</v>
      </c>
      <c r="H2527" s="38">
        <v>0</v>
      </c>
      <c r="I2527" s="38">
        <v>71630612</v>
      </c>
      <c r="J2527" s="38">
        <v>0</v>
      </c>
      <c r="K2527" s="37"/>
      <c r="L2527" s="37"/>
      <c r="M2527" s="37" t="s">
        <v>3121</v>
      </c>
      <c r="N2527" s="37"/>
      <c r="O2527" s="37"/>
      <c r="P2527" s="37" t="s">
        <v>4412</v>
      </c>
      <c r="Q2527" s="37"/>
      <c r="S2527" s="8" t="str">
        <f t="shared" ref="S2527:S2590" si="67">+M2527</f>
        <v>641.QCOnline</v>
      </c>
      <c r="T2527" s="8">
        <f t="shared" si="66"/>
        <v>10</v>
      </c>
      <c r="U2527">
        <v>642</v>
      </c>
      <c r="W2527" t="s">
        <v>369</v>
      </c>
    </row>
    <row r="2528" spans="1:23" hidden="1" x14ac:dyDescent="0.25">
      <c r="A2528" s="40">
        <v>45573</v>
      </c>
      <c r="B2528" s="40">
        <v>45573</v>
      </c>
      <c r="C2528" s="37" t="s">
        <v>7822</v>
      </c>
      <c r="D2528" s="37" t="s">
        <v>526</v>
      </c>
      <c r="E2528" s="37" t="s">
        <v>513</v>
      </c>
      <c r="F2528" s="37" t="s">
        <v>521</v>
      </c>
      <c r="G2528" s="38">
        <v>19684</v>
      </c>
      <c r="H2528" s="38">
        <v>0</v>
      </c>
      <c r="I2528" s="38">
        <v>71650296</v>
      </c>
      <c r="J2528" s="38">
        <v>0</v>
      </c>
      <c r="K2528" s="37" t="s">
        <v>527</v>
      </c>
      <c r="L2528" s="37" t="s">
        <v>528</v>
      </c>
      <c r="M2528" s="37" t="s">
        <v>3121</v>
      </c>
      <c r="N2528" s="37"/>
      <c r="O2528" s="37"/>
      <c r="P2528" s="37" t="s">
        <v>4412</v>
      </c>
      <c r="Q2528" s="37"/>
      <c r="S2528" s="8" t="str">
        <f t="shared" si="67"/>
        <v>641.QCOnline</v>
      </c>
      <c r="T2528" s="8">
        <f t="shared" si="66"/>
        <v>10</v>
      </c>
      <c r="U2528">
        <v>642</v>
      </c>
      <c r="W2528" t="s">
        <v>369</v>
      </c>
    </row>
    <row r="2529" spans="1:23" hidden="1" x14ac:dyDescent="0.25">
      <c r="A2529" s="40">
        <v>45576</v>
      </c>
      <c r="B2529" s="40">
        <v>45576</v>
      </c>
      <c r="C2529" s="37" t="s">
        <v>8101</v>
      </c>
      <c r="D2529" s="37" t="s">
        <v>8102</v>
      </c>
      <c r="E2529" s="37" t="s">
        <v>513</v>
      </c>
      <c r="F2529" s="37" t="s">
        <v>748</v>
      </c>
      <c r="G2529" s="38">
        <v>6261856</v>
      </c>
      <c r="H2529" s="38">
        <v>0</v>
      </c>
      <c r="I2529" s="38">
        <v>77912152</v>
      </c>
      <c r="J2529" s="38">
        <v>0</v>
      </c>
      <c r="K2529" s="37" t="s">
        <v>571</v>
      </c>
      <c r="L2529" s="37" t="s">
        <v>572</v>
      </c>
      <c r="M2529" s="37" t="s">
        <v>3121</v>
      </c>
      <c r="N2529" s="37"/>
      <c r="O2529" s="37"/>
      <c r="P2529" s="37" t="s">
        <v>4412</v>
      </c>
      <c r="Q2529" s="37"/>
      <c r="S2529" s="8" t="str">
        <f t="shared" si="67"/>
        <v>641.QCOnline</v>
      </c>
      <c r="T2529" s="8">
        <f t="shared" si="66"/>
        <v>10</v>
      </c>
      <c r="U2529">
        <v>642</v>
      </c>
      <c r="W2529" t="s">
        <v>369</v>
      </c>
    </row>
    <row r="2530" spans="1:23" hidden="1" x14ac:dyDescent="0.25">
      <c r="A2530" s="40">
        <v>45579</v>
      </c>
      <c r="B2530" s="40">
        <v>45579</v>
      </c>
      <c r="C2530" s="37" t="s">
        <v>4942</v>
      </c>
      <c r="D2530" s="37" t="s">
        <v>7823</v>
      </c>
      <c r="E2530" s="37" t="s">
        <v>513</v>
      </c>
      <c r="F2530" s="37" t="s">
        <v>748</v>
      </c>
      <c r="G2530" s="38">
        <v>187091</v>
      </c>
      <c r="H2530" s="38">
        <v>0</v>
      </c>
      <c r="I2530" s="38">
        <v>78099243</v>
      </c>
      <c r="J2530" s="38">
        <v>0</v>
      </c>
      <c r="K2530" s="37" t="s">
        <v>580</v>
      </c>
      <c r="L2530" s="37" t="s">
        <v>581</v>
      </c>
      <c r="M2530" s="37" t="s">
        <v>3123</v>
      </c>
      <c r="N2530" s="37"/>
      <c r="O2530" s="37"/>
      <c r="P2530" s="37" t="s">
        <v>4428</v>
      </c>
      <c r="Q2530" s="37"/>
      <c r="S2530" s="8" t="str">
        <f t="shared" si="67"/>
        <v>642.PTHT</v>
      </c>
      <c r="T2530" s="8">
        <f t="shared" si="66"/>
        <v>10</v>
      </c>
      <c r="U2530">
        <v>642</v>
      </c>
      <c r="W2530" t="s">
        <v>369</v>
      </c>
    </row>
    <row r="2531" spans="1:23" hidden="1" x14ac:dyDescent="0.25">
      <c r="A2531" s="40">
        <v>45581</v>
      </c>
      <c r="B2531" s="40">
        <v>45581</v>
      </c>
      <c r="C2531" s="37" t="s">
        <v>7824</v>
      </c>
      <c r="D2531" s="37" t="s">
        <v>7825</v>
      </c>
      <c r="E2531" s="37" t="s">
        <v>513</v>
      </c>
      <c r="F2531" s="37" t="s">
        <v>691</v>
      </c>
      <c r="G2531" s="38">
        <v>277778</v>
      </c>
      <c r="H2531" s="38">
        <v>0</v>
      </c>
      <c r="I2531" s="38">
        <v>78377021</v>
      </c>
      <c r="J2531" s="38">
        <v>0</v>
      </c>
      <c r="K2531" s="37" t="s">
        <v>1079</v>
      </c>
      <c r="L2531" s="37" t="s">
        <v>1080</v>
      </c>
      <c r="M2531" s="37" t="s">
        <v>3125</v>
      </c>
      <c r="N2531" s="37" t="s">
        <v>7826</v>
      </c>
      <c r="O2531" s="37" t="s">
        <v>7826</v>
      </c>
      <c r="P2531" s="37" t="s">
        <v>4428</v>
      </c>
      <c r="Q2531" s="37"/>
      <c r="S2531" s="8" t="str">
        <f t="shared" si="67"/>
        <v>641.ThuongBK</v>
      </c>
      <c r="T2531" s="8">
        <f t="shared" si="66"/>
        <v>10</v>
      </c>
      <c r="U2531">
        <v>642</v>
      </c>
      <c r="W2531" t="s">
        <v>369</v>
      </c>
    </row>
    <row r="2532" spans="1:23" hidden="1" x14ac:dyDescent="0.25">
      <c r="A2532" s="40">
        <v>45581</v>
      </c>
      <c r="B2532" s="40">
        <v>45581</v>
      </c>
      <c r="C2532" s="37" t="s">
        <v>7824</v>
      </c>
      <c r="D2532" s="37" t="s">
        <v>7827</v>
      </c>
      <c r="E2532" s="37" t="s">
        <v>513</v>
      </c>
      <c r="F2532" s="37" t="s">
        <v>691</v>
      </c>
      <c r="G2532" s="38">
        <v>277778</v>
      </c>
      <c r="H2532" s="38">
        <v>0</v>
      </c>
      <c r="I2532" s="38">
        <v>78654799</v>
      </c>
      <c r="J2532" s="38">
        <v>0</v>
      </c>
      <c r="K2532" s="37" t="s">
        <v>7828</v>
      </c>
      <c r="L2532" s="37" t="s">
        <v>7670</v>
      </c>
      <c r="M2532" s="37" t="s">
        <v>3125</v>
      </c>
      <c r="N2532" s="37" t="s">
        <v>7826</v>
      </c>
      <c r="O2532" s="37" t="s">
        <v>7826</v>
      </c>
      <c r="P2532" s="37" t="s">
        <v>4428</v>
      </c>
      <c r="Q2532" s="37"/>
      <c r="S2532" s="8" t="str">
        <f t="shared" si="67"/>
        <v>641.ThuongBK</v>
      </c>
      <c r="T2532" s="8">
        <f t="shared" si="66"/>
        <v>10</v>
      </c>
      <c r="U2532">
        <v>642</v>
      </c>
      <c r="W2532" t="s">
        <v>369</v>
      </c>
    </row>
    <row r="2533" spans="1:23" hidden="1" x14ac:dyDescent="0.25">
      <c r="A2533" s="40">
        <v>45581</v>
      </c>
      <c r="B2533" s="40">
        <v>45581</v>
      </c>
      <c r="C2533" s="37" t="s">
        <v>7824</v>
      </c>
      <c r="D2533" s="37" t="s">
        <v>7829</v>
      </c>
      <c r="E2533" s="37" t="s">
        <v>513</v>
      </c>
      <c r="F2533" s="37" t="s">
        <v>691</v>
      </c>
      <c r="G2533" s="38">
        <v>555556</v>
      </c>
      <c r="H2533" s="38">
        <v>0</v>
      </c>
      <c r="I2533" s="38">
        <v>79210355</v>
      </c>
      <c r="J2533" s="38">
        <v>0</v>
      </c>
      <c r="K2533" s="37" t="s">
        <v>1025</v>
      </c>
      <c r="L2533" s="37" t="s">
        <v>1026</v>
      </c>
      <c r="M2533" s="37" t="s">
        <v>3125</v>
      </c>
      <c r="N2533" s="37" t="s">
        <v>7826</v>
      </c>
      <c r="O2533" s="37" t="s">
        <v>7826</v>
      </c>
      <c r="P2533" s="37" t="s">
        <v>4428</v>
      </c>
      <c r="Q2533" s="37"/>
      <c r="S2533" s="8" t="str">
        <f t="shared" si="67"/>
        <v>641.ThuongBK</v>
      </c>
      <c r="T2533" s="8">
        <f t="shared" si="66"/>
        <v>10</v>
      </c>
      <c r="U2533">
        <v>642</v>
      </c>
      <c r="W2533" t="s">
        <v>369</v>
      </c>
    </row>
    <row r="2534" spans="1:23" hidden="1" x14ac:dyDescent="0.25">
      <c r="A2534" s="40">
        <v>45581</v>
      </c>
      <c r="B2534" s="40">
        <v>45581</v>
      </c>
      <c r="C2534" s="37" t="s">
        <v>7824</v>
      </c>
      <c r="D2534" s="37" t="s">
        <v>7830</v>
      </c>
      <c r="E2534" s="37" t="s">
        <v>513</v>
      </c>
      <c r="F2534" s="37" t="s">
        <v>691</v>
      </c>
      <c r="G2534" s="38">
        <v>277778</v>
      </c>
      <c r="H2534" s="38">
        <v>0</v>
      </c>
      <c r="I2534" s="38">
        <v>79488133</v>
      </c>
      <c r="J2534" s="38">
        <v>0</v>
      </c>
      <c r="K2534" s="37" t="s">
        <v>7831</v>
      </c>
      <c r="L2534" s="37" t="s">
        <v>7681</v>
      </c>
      <c r="M2534" s="37" t="s">
        <v>3125</v>
      </c>
      <c r="N2534" s="37" t="s">
        <v>7826</v>
      </c>
      <c r="O2534" s="37" t="s">
        <v>7826</v>
      </c>
      <c r="P2534" s="37" t="s">
        <v>4428</v>
      </c>
      <c r="Q2534" s="37"/>
      <c r="S2534" s="8" t="str">
        <f t="shared" si="67"/>
        <v>641.ThuongBK</v>
      </c>
      <c r="T2534" s="8">
        <f t="shared" si="66"/>
        <v>10</v>
      </c>
      <c r="U2534">
        <v>642</v>
      </c>
      <c r="W2534" t="s">
        <v>369</v>
      </c>
    </row>
    <row r="2535" spans="1:23" hidden="1" x14ac:dyDescent="0.25">
      <c r="A2535" s="40">
        <v>45581</v>
      </c>
      <c r="B2535" s="40">
        <v>45581</v>
      </c>
      <c r="C2535" s="37" t="s">
        <v>7824</v>
      </c>
      <c r="D2535" s="37" t="s">
        <v>7832</v>
      </c>
      <c r="E2535" s="37" t="s">
        <v>513</v>
      </c>
      <c r="F2535" s="37" t="s">
        <v>691</v>
      </c>
      <c r="G2535" s="38">
        <v>277778</v>
      </c>
      <c r="H2535" s="38">
        <v>0</v>
      </c>
      <c r="I2535" s="38">
        <v>79765911</v>
      </c>
      <c r="J2535" s="38">
        <v>0</v>
      </c>
      <c r="K2535" s="37" t="s">
        <v>7833</v>
      </c>
      <c r="L2535" s="37" t="s">
        <v>7673</v>
      </c>
      <c r="M2535" s="37" t="s">
        <v>3125</v>
      </c>
      <c r="N2535" s="37" t="s">
        <v>7826</v>
      </c>
      <c r="O2535" s="37" t="s">
        <v>7826</v>
      </c>
      <c r="P2535" s="37" t="s">
        <v>4428</v>
      </c>
      <c r="Q2535" s="37"/>
      <c r="S2535" s="8" t="str">
        <f t="shared" si="67"/>
        <v>641.ThuongBK</v>
      </c>
      <c r="T2535" s="8">
        <f t="shared" si="66"/>
        <v>10</v>
      </c>
      <c r="U2535">
        <v>642</v>
      </c>
      <c r="W2535" t="s">
        <v>369</v>
      </c>
    </row>
    <row r="2536" spans="1:23" hidden="1" x14ac:dyDescent="0.25">
      <c r="A2536" s="40">
        <v>45581</v>
      </c>
      <c r="B2536" s="40">
        <v>45581</v>
      </c>
      <c r="C2536" s="37" t="s">
        <v>7824</v>
      </c>
      <c r="D2536" s="37" t="s">
        <v>7830</v>
      </c>
      <c r="E2536" s="37" t="s">
        <v>513</v>
      </c>
      <c r="F2536" s="37" t="s">
        <v>691</v>
      </c>
      <c r="G2536" s="38">
        <v>277778</v>
      </c>
      <c r="H2536" s="38">
        <v>0</v>
      </c>
      <c r="I2536" s="38">
        <v>80043689</v>
      </c>
      <c r="J2536" s="38">
        <v>0</v>
      </c>
      <c r="K2536" s="37" t="s">
        <v>7831</v>
      </c>
      <c r="L2536" s="37" t="s">
        <v>7681</v>
      </c>
      <c r="M2536" s="37" t="s">
        <v>3125</v>
      </c>
      <c r="N2536" s="37" t="s">
        <v>7826</v>
      </c>
      <c r="O2536" s="37" t="s">
        <v>7826</v>
      </c>
      <c r="P2536" s="37" t="s">
        <v>4428</v>
      </c>
      <c r="Q2536" s="37"/>
      <c r="S2536" s="8" t="str">
        <f t="shared" si="67"/>
        <v>641.ThuongBK</v>
      </c>
      <c r="T2536" s="8">
        <f t="shared" si="66"/>
        <v>10</v>
      </c>
      <c r="U2536">
        <v>642</v>
      </c>
      <c r="W2536" t="s">
        <v>369</v>
      </c>
    </row>
    <row r="2537" spans="1:23" hidden="1" x14ac:dyDescent="0.25">
      <c r="A2537" s="40">
        <v>45581</v>
      </c>
      <c r="B2537" s="40">
        <v>45581</v>
      </c>
      <c r="C2537" s="37" t="s">
        <v>7824</v>
      </c>
      <c r="D2537" s="37" t="s">
        <v>7832</v>
      </c>
      <c r="E2537" s="37" t="s">
        <v>513</v>
      </c>
      <c r="F2537" s="37" t="s">
        <v>691</v>
      </c>
      <c r="G2537" s="38">
        <v>277778</v>
      </c>
      <c r="H2537" s="38">
        <v>0</v>
      </c>
      <c r="I2537" s="38">
        <v>80321467</v>
      </c>
      <c r="J2537" s="38">
        <v>0</v>
      </c>
      <c r="K2537" s="37" t="s">
        <v>7833</v>
      </c>
      <c r="L2537" s="37" t="s">
        <v>7673</v>
      </c>
      <c r="M2537" s="37" t="s">
        <v>3125</v>
      </c>
      <c r="N2537" s="37" t="s">
        <v>7826</v>
      </c>
      <c r="O2537" s="37" t="s">
        <v>7826</v>
      </c>
      <c r="P2537" s="37" t="s">
        <v>4428</v>
      </c>
      <c r="Q2537" s="37"/>
      <c r="S2537" s="8" t="str">
        <f t="shared" si="67"/>
        <v>641.ThuongBK</v>
      </c>
      <c r="T2537" s="8">
        <f t="shared" si="66"/>
        <v>10</v>
      </c>
      <c r="U2537">
        <v>642</v>
      </c>
      <c r="W2537" t="s">
        <v>369</v>
      </c>
    </row>
    <row r="2538" spans="1:23" hidden="1" x14ac:dyDescent="0.25">
      <c r="A2538" s="40">
        <v>45581</v>
      </c>
      <c r="B2538" s="40">
        <v>45581</v>
      </c>
      <c r="C2538" s="37" t="s">
        <v>7824</v>
      </c>
      <c r="D2538" s="37" t="s">
        <v>7834</v>
      </c>
      <c r="E2538" s="37" t="s">
        <v>513</v>
      </c>
      <c r="F2538" s="37" t="s">
        <v>691</v>
      </c>
      <c r="G2538" s="38">
        <v>277778</v>
      </c>
      <c r="H2538" s="38">
        <v>0</v>
      </c>
      <c r="I2538" s="38">
        <v>80599245</v>
      </c>
      <c r="J2538" s="38">
        <v>0</v>
      </c>
      <c r="K2538" s="37" t="s">
        <v>7835</v>
      </c>
      <c r="L2538" s="37" t="s">
        <v>7679</v>
      </c>
      <c r="M2538" s="37" t="s">
        <v>3125</v>
      </c>
      <c r="N2538" s="37" t="s">
        <v>7826</v>
      </c>
      <c r="O2538" s="37" t="s">
        <v>7826</v>
      </c>
      <c r="P2538" s="37" t="s">
        <v>4428</v>
      </c>
      <c r="Q2538" s="37"/>
      <c r="S2538" s="8" t="str">
        <f t="shared" si="67"/>
        <v>641.ThuongBK</v>
      </c>
      <c r="T2538" s="8">
        <f t="shared" si="66"/>
        <v>10</v>
      </c>
      <c r="U2538">
        <v>642</v>
      </c>
      <c r="W2538" t="s">
        <v>369</v>
      </c>
    </row>
    <row r="2539" spans="1:23" hidden="1" x14ac:dyDescent="0.25">
      <c r="A2539" s="40">
        <v>45581</v>
      </c>
      <c r="B2539" s="40">
        <v>45581</v>
      </c>
      <c r="C2539" s="37" t="s">
        <v>7824</v>
      </c>
      <c r="D2539" s="37" t="s">
        <v>7836</v>
      </c>
      <c r="E2539" s="37" t="s">
        <v>513</v>
      </c>
      <c r="F2539" s="37" t="s">
        <v>691</v>
      </c>
      <c r="G2539" s="38">
        <v>277778</v>
      </c>
      <c r="H2539" s="38">
        <v>0</v>
      </c>
      <c r="I2539" s="38">
        <v>80877023</v>
      </c>
      <c r="J2539" s="38">
        <v>0</v>
      </c>
      <c r="K2539" s="37" t="s">
        <v>7837</v>
      </c>
      <c r="L2539" s="37" t="s">
        <v>7707</v>
      </c>
      <c r="M2539" s="37" t="s">
        <v>3125</v>
      </c>
      <c r="N2539" s="37" t="s">
        <v>7826</v>
      </c>
      <c r="O2539" s="37" t="s">
        <v>7826</v>
      </c>
      <c r="P2539" s="37" t="s">
        <v>4428</v>
      </c>
      <c r="Q2539" s="37"/>
      <c r="S2539" s="8" t="str">
        <f t="shared" si="67"/>
        <v>641.ThuongBK</v>
      </c>
      <c r="T2539" s="8">
        <f t="shared" si="66"/>
        <v>10</v>
      </c>
      <c r="U2539">
        <v>642</v>
      </c>
      <c r="W2539" t="s">
        <v>369</v>
      </c>
    </row>
    <row r="2540" spans="1:23" hidden="1" x14ac:dyDescent="0.25">
      <c r="A2540" s="40">
        <v>45581</v>
      </c>
      <c r="B2540" s="40">
        <v>45581</v>
      </c>
      <c r="C2540" s="37" t="s">
        <v>7824</v>
      </c>
      <c r="D2540" s="37" t="s">
        <v>7829</v>
      </c>
      <c r="E2540" s="37" t="s">
        <v>513</v>
      </c>
      <c r="F2540" s="37" t="s">
        <v>691</v>
      </c>
      <c r="G2540" s="38">
        <v>555556</v>
      </c>
      <c r="H2540" s="38">
        <v>0</v>
      </c>
      <c r="I2540" s="38">
        <v>81432579</v>
      </c>
      <c r="J2540" s="38">
        <v>0</v>
      </c>
      <c r="K2540" s="37" t="s">
        <v>1025</v>
      </c>
      <c r="L2540" s="37" t="s">
        <v>1026</v>
      </c>
      <c r="M2540" s="37" t="s">
        <v>3125</v>
      </c>
      <c r="N2540" s="37" t="s">
        <v>7826</v>
      </c>
      <c r="O2540" s="37" t="s">
        <v>7826</v>
      </c>
      <c r="P2540" s="37" t="s">
        <v>4428</v>
      </c>
      <c r="Q2540" s="37"/>
      <c r="S2540" s="8" t="str">
        <f t="shared" si="67"/>
        <v>641.ThuongBK</v>
      </c>
      <c r="T2540" s="8">
        <f t="shared" si="66"/>
        <v>10</v>
      </c>
      <c r="U2540">
        <v>642</v>
      </c>
      <c r="W2540" t="s">
        <v>369</v>
      </c>
    </row>
    <row r="2541" spans="1:23" hidden="1" x14ac:dyDescent="0.25">
      <c r="A2541" s="40">
        <v>45581</v>
      </c>
      <c r="B2541" s="40">
        <v>45581</v>
      </c>
      <c r="C2541" s="37" t="s">
        <v>7824</v>
      </c>
      <c r="D2541" s="37" t="s">
        <v>7838</v>
      </c>
      <c r="E2541" s="37" t="s">
        <v>513</v>
      </c>
      <c r="F2541" s="37" t="s">
        <v>691</v>
      </c>
      <c r="G2541" s="38">
        <v>277778</v>
      </c>
      <c r="H2541" s="38">
        <v>0</v>
      </c>
      <c r="I2541" s="38">
        <v>81710357</v>
      </c>
      <c r="J2541" s="38">
        <v>0</v>
      </c>
      <c r="K2541" s="37" t="s">
        <v>993</v>
      </c>
      <c r="L2541" s="37" t="s">
        <v>994</v>
      </c>
      <c r="M2541" s="37" t="s">
        <v>3125</v>
      </c>
      <c r="N2541" s="37" t="s">
        <v>7826</v>
      </c>
      <c r="O2541" s="37" t="s">
        <v>7826</v>
      </c>
      <c r="P2541" s="37" t="s">
        <v>4428</v>
      </c>
      <c r="Q2541" s="37"/>
      <c r="S2541" s="8" t="str">
        <f t="shared" si="67"/>
        <v>641.ThuongBK</v>
      </c>
      <c r="T2541" s="8">
        <f t="shared" si="66"/>
        <v>10</v>
      </c>
      <c r="U2541">
        <v>642</v>
      </c>
      <c r="W2541" t="s">
        <v>369</v>
      </c>
    </row>
    <row r="2542" spans="1:23" hidden="1" x14ac:dyDescent="0.25">
      <c r="A2542" s="40">
        <v>45581</v>
      </c>
      <c r="B2542" s="40">
        <v>45581</v>
      </c>
      <c r="C2542" s="37" t="s">
        <v>7824</v>
      </c>
      <c r="D2542" s="37" t="s">
        <v>7839</v>
      </c>
      <c r="E2542" s="37" t="s">
        <v>513</v>
      </c>
      <c r="F2542" s="37" t="s">
        <v>691</v>
      </c>
      <c r="G2542" s="38">
        <v>277778</v>
      </c>
      <c r="H2542" s="38">
        <v>0</v>
      </c>
      <c r="I2542" s="38">
        <v>81988135</v>
      </c>
      <c r="J2542" s="38">
        <v>0</v>
      </c>
      <c r="K2542" s="37" t="s">
        <v>996</v>
      </c>
      <c r="L2542" s="37" t="s">
        <v>997</v>
      </c>
      <c r="M2542" s="37" t="s">
        <v>3125</v>
      </c>
      <c r="N2542" s="37" t="s">
        <v>7826</v>
      </c>
      <c r="O2542" s="37" t="s">
        <v>7826</v>
      </c>
      <c r="P2542" s="37" t="s">
        <v>4428</v>
      </c>
      <c r="Q2542" s="37"/>
      <c r="S2542" s="8" t="str">
        <f t="shared" si="67"/>
        <v>641.ThuongBK</v>
      </c>
      <c r="T2542" s="8">
        <f t="shared" si="66"/>
        <v>10</v>
      </c>
      <c r="U2542">
        <v>642</v>
      </c>
      <c r="W2542" t="s">
        <v>369</v>
      </c>
    </row>
    <row r="2543" spans="1:23" hidden="1" x14ac:dyDescent="0.25">
      <c r="A2543" s="40">
        <v>45581</v>
      </c>
      <c r="B2543" s="40">
        <v>45581</v>
      </c>
      <c r="C2543" s="37" t="s">
        <v>7824</v>
      </c>
      <c r="D2543" s="37" t="s">
        <v>7838</v>
      </c>
      <c r="E2543" s="37" t="s">
        <v>513</v>
      </c>
      <c r="F2543" s="37" t="s">
        <v>691</v>
      </c>
      <c r="G2543" s="38">
        <v>277778</v>
      </c>
      <c r="H2543" s="38">
        <v>0</v>
      </c>
      <c r="I2543" s="38">
        <v>82265913</v>
      </c>
      <c r="J2543" s="38">
        <v>0</v>
      </c>
      <c r="K2543" s="37" t="s">
        <v>993</v>
      </c>
      <c r="L2543" s="37" t="s">
        <v>994</v>
      </c>
      <c r="M2543" s="37" t="s">
        <v>3125</v>
      </c>
      <c r="N2543" s="37" t="s">
        <v>7826</v>
      </c>
      <c r="O2543" s="37" t="s">
        <v>7826</v>
      </c>
      <c r="P2543" s="37" t="s">
        <v>4428</v>
      </c>
      <c r="Q2543" s="37"/>
      <c r="S2543" s="8" t="str">
        <f t="shared" si="67"/>
        <v>641.ThuongBK</v>
      </c>
      <c r="T2543" s="8">
        <f t="shared" si="66"/>
        <v>10</v>
      </c>
      <c r="U2543">
        <v>642</v>
      </c>
      <c r="W2543" t="s">
        <v>369</v>
      </c>
    </row>
    <row r="2544" spans="1:23" hidden="1" x14ac:dyDescent="0.25">
      <c r="A2544" s="40">
        <v>45581</v>
      </c>
      <c r="B2544" s="40">
        <v>45581</v>
      </c>
      <c r="C2544" s="37" t="s">
        <v>7824</v>
      </c>
      <c r="D2544" s="37" t="s">
        <v>7839</v>
      </c>
      <c r="E2544" s="37" t="s">
        <v>513</v>
      </c>
      <c r="F2544" s="37" t="s">
        <v>691</v>
      </c>
      <c r="G2544" s="38">
        <v>277778</v>
      </c>
      <c r="H2544" s="38">
        <v>0</v>
      </c>
      <c r="I2544" s="38">
        <v>82543691</v>
      </c>
      <c r="J2544" s="38">
        <v>0</v>
      </c>
      <c r="K2544" s="37" t="s">
        <v>996</v>
      </c>
      <c r="L2544" s="37" t="s">
        <v>997</v>
      </c>
      <c r="M2544" s="37" t="s">
        <v>3125</v>
      </c>
      <c r="N2544" s="37" t="s">
        <v>7826</v>
      </c>
      <c r="O2544" s="37" t="s">
        <v>7826</v>
      </c>
      <c r="P2544" s="37" t="s">
        <v>4428</v>
      </c>
      <c r="Q2544" s="37"/>
      <c r="S2544" s="8" t="str">
        <f t="shared" si="67"/>
        <v>641.ThuongBK</v>
      </c>
      <c r="T2544" s="8">
        <f t="shared" si="66"/>
        <v>10</v>
      </c>
      <c r="U2544">
        <v>642</v>
      </c>
      <c r="W2544" t="s">
        <v>369</v>
      </c>
    </row>
    <row r="2545" spans="1:23" hidden="1" x14ac:dyDescent="0.25">
      <c r="A2545" s="40">
        <v>45581</v>
      </c>
      <c r="B2545" s="40">
        <v>45581</v>
      </c>
      <c r="C2545" s="37" t="s">
        <v>7824</v>
      </c>
      <c r="D2545" s="37" t="s">
        <v>7829</v>
      </c>
      <c r="E2545" s="37" t="s">
        <v>513</v>
      </c>
      <c r="F2545" s="37" t="s">
        <v>691</v>
      </c>
      <c r="G2545" s="38">
        <v>555556</v>
      </c>
      <c r="H2545" s="38">
        <v>0</v>
      </c>
      <c r="I2545" s="38">
        <v>83099247</v>
      </c>
      <c r="J2545" s="38">
        <v>0</v>
      </c>
      <c r="K2545" s="37" t="s">
        <v>1025</v>
      </c>
      <c r="L2545" s="37" t="s">
        <v>1026</v>
      </c>
      <c r="M2545" s="37" t="s">
        <v>3125</v>
      </c>
      <c r="N2545" s="37" t="s">
        <v>7826</v>
      </c>
      <c r="O2545" s="37" t="s">
        <v>7826</v>
      </c>
      <c r="P2545" s="37" t="s">
        <v>4428</v>
      </c>
      <c r="Q2545" s="37"/>
      <c r="S2545" s="8" t="str">
        <f t="shared" si="67"/>
        <v>641.ThuongBK</v>
      </c>
      <c r="T2545" s="8">
        <f t="shared" si="66"/>
        <v>10</v>
      </c>
      <c r="U2545">
        <v>642</v>
      </c>
      <c r="W2545" t="s">
        <v>369</v>
      </c>
    </row>
    <row r="2546" spans="1:23" hidden="1" x14ac:dyDescent="0.25">
      <c r="A2546" s="40">
        <v>45581</v>
      </c>
      <c r="B2546" s="40">
        <v>45581</v>
      </c>
      <c r="C2546" s="37" t="s">
        <v>7824</v>
      </c>
      <c r="D2546" s="37" t="s">
        <v>7825</v>
      </c>
      <c r="E2546" s="37" t="s">
        <v>513</v>
      </c>
      <c r="F2546" s="37" t="s">
        <v>691</v>
      </c>
      <c r="G2546" s="38">
        <v>277778</v>
      </c>
      <c r="H2546" s="38">
        <v>0</v>
      </c>
      <c r="I2546" s="38">
        <v>83377025</v>
      </c>
      <c r="J2546" s="38">
        <v>0</v>
      </c>
      <c r="K2546" s="37" t="s">
        <v>1079</v>
      </c>
      <c r="L2546" s="37" t="s">
        <v>1080</v>
      </c>
      <c r="M2546" s="37" t="s">
        <v>3125</v>
      </c>
      <c r="N2546" s="37" t="s">
        <v>7826</v>
      </c>
      <c r="O2546" s="37" t="s">
        <v>7826</v>
      </c>
      <c r="P2546" s="37" t="s">
        <v>4428</v>
      </c>
      <c r="Q2546" s="37"/>
      <c r="S2546" s="8" t="str">
        <f t="shared" si="67"/>
        <v>641.ThuongBK</v>
      </c>
      <c r="T2546" s="8">
        <f t="shared" si="66"/>
        <v>10</v>
      </c>
      <c r="U2546">
        <v>642</v>
      </c>
      <c r="W2546" t="s">
        <v>369</v>
      </c>
    </row>
    <row r="2547" spans="1:23" hidden="1" x14ac:dyDescent="0.25">
      <c r="A2547" s="40">
        <v>45581</v>
      </c>
      <c r="B2547" s="40">
        <v>45581</v>
      </c>
      <c r="C2547" s="37" t="s">
        <v>7824</v>
      </c>
      <c r="D2547" s="37" t="s">
        <v>7827</v>
      </c>
      <c r="E2547" s="37" t="s">
        <v>513</v>
      </c>
      <c r="F2547" s="37" t="s">
        <v>691</v>
      </c>
      <c r="G2547" s="38">
        <v>277778</v>
      </c>
      <c r="H2547" s="38">
        <v>0</v>
      </c>
      <c r="I2547" s="38">
        <v>83654803</v>
      </c>
      <c r="J2547" s="38">
        <v>0</v>
      </c>
      <c r="K2547" s="37" t="s">
        <v>7828</v>
      </c>
      <c r="L2547" s="37" t="s">
        <v>7670</v>
      </c>
      <c r="M2547" s="37" t="s">
        <v>3125</v>
      </c>
      <c r="N2547" s="37" t="s">
        <v>7826</v>
      </c>
      <c r="O2547" s="37" t="s">
        <v>7826</v>
      </c>
      <c r="P2547" s="37" t="s">
        <v>4428</v>
      </c>
      <c r="Q2547" s="37"/>
      <c r="S2547" s="8" t="str">
        <f t="shared" si="67"/>
        <v>641.ThuongBK</v>
      </c>
      <c r="T2547" s="8">
        <f t="shared" si="66"/>
        <v>10</v>
      </c>
      <c r="U2547">
        <v>642</v>
      </c>
      <c r="W2547" t="s">
        <v>369</v>
      </c>
    </row>
    <row r="2548" spans="1:23" hidden="1" x14ac:dyDescent="0.25">
      <c r="A2548" s="40">
        <v>45581</v>
      </c>
      <c r="B2548" s="40">
        <v>45581</v>
      </c>
      <c r="C2548" s="37" t="s">
        <v>7824</v>
      </c>
      <c r="D2548" s="37" t="s">
        <v>7829</v>
      </c>
      <c r="E2548" s="37" t="s">
        <v>513</v>
      </c>
      <c r="F2548" s="37" t="s">
        <v>691</v>
      </c>
      <c r="G2548" s="38">
        <v>555556</v>
      </c>
      <c r="H2548" s="38">
        <v>0</v>
      </c>
      <c r="I2548" s="38">
        <v>84210359</v>
      </c>
      <c r="J2548" s="38">
        <v>0</v>
      </c>
      <c r="K2548" s="37" t="s">
        <v>1025</v>
      </c>
      <c r="L2548" s="37" t="s">
        <v>1026</v>
      </c>
      <c r="M2548" s="37" t="s">
        <v>3125</v>
      </c>
      <c r="N2548" s="37" t="s">
        <v>7826</v>
      </c>
      <c r="O2548" s="37" t="s">
        <v>7826</v>
      </c>
      <c r="P2548" s="37" t="s">
        <v>4428</v>
      </c>
      <c r="Q2548" s="37"/>
      <c r="S2548" s="8" t="str">
        <f t="shared" si="67"/>
        <v>641.ThuongBK</v>
      </c>
      <c r="T2548" s="8">
        <f t="shared" si="66"/>
        <v>10</v>
      </c>
      <c r="U2548">
        <v>642</v>
      </c>
      <c r="W2548" t="s">
        <v>369</v>
      </c>
    </row>
    <row r="2549" spans="1:23" hidden="1" x14ac:dyDescent="0.25">
      <c r="A2549" s="40">
        <v>45581</v>
      </c>
      <c r="B2549" s="40">
        <v>45581</v>
      </c>
      <c r="C2549" s="37" t="s">
        <v>7824</v>
      </c>
      <c r="D2549" s="37" t="s">
        <v>7840</v>
      </c>
      <c r="E2549" s="37" t="s">
        <v>513</v>
      </c>
      <c r="F2549" s="37" t="s">
        <v>691</v>
      </c>
      <c r="G2549" s="38">
        <v>555556</v>
      </c>
      <c r="H2549" s="38">
        <v>0</v>
      </c>
      <c r="I2549" s="38">
        <v>84765915</v>
      </c>
      <c r="J2549" s="38">
        <v>0</v>
      </c>
      <c r="K2549" s="37" t="s">
        <v>758</v>
      </c>
      <c r="L2549" s="37" t="s">
        <v>759</v>
      </c>
      <c r="M2549" s="37" t="s">
        <v>3125</v>
      </c>
      <c r="N2549" s="37" t="s">
        <v>7826</v>
      </c>
      <c r="O2549" s="37" t="s">
        <v>7826</v>
      </c>
      <c r="P2549" s="37" t="s">
        <v>4428</v>
      </c>
      <c r="Q2549" s="37"/>
      <c r="S2549" s="8" t="str">
        <f t="shared" si="67"/>
        <v>641.ThuongBK</v>
      </c>
      <c r="T2549" s="8">
        <f t="shared" si="66"/>
        <v>10</v>
      </c>
      <c r="U2549">
        <v>642</v>
      </c>
      <c r="W2549" t="s">
        <v>369</v>
      </c>
    </row>
    <row r="2550" spans="1:23" hidden="1" x14ac:dyDescent="0.25">
      <c r="A2550" s="40">
        <v>45581</v>
      </c>
      <c r="B2550" s="40">
        <v>45581</v>
      </c>
      <c r="C2550" s="37" t="s">
        <v>7824</v>
      </c>
      <c r="D2550" s="37" t="s">
        <v>7840</v>
      </c>
      <c r="E2550" s="37" t="s">
        <v>513</v>
      </c>
      <c r="F2550" s="37" t="s">
        <v>691</v>
      </c>
      <c r="G2550" s="38">
        <v>555556</v>
      </c>
      <c r="H2550" s="38">
        <v>0</v>
      </c>
      <c r="I2550" s="38">
        <v>85321471</v>
      </c>
      <c r="J2550" s="38">
        <v>0</v>
      </c>
      <c r="K2550" s="37" t="s">
        <v>758</v>
      </c>
      <c r="L2550" s="37" t="s">
        <v>759</v>
      </c>
      <c r="M2550" s="37" t="s">
        <v>3125</v>
      </c>
      <c r="N2550" s="37" t="s">
        <v>7826</v>
      </c>
      <c r="O2550" s="37" t="s">
        <v>7826</v>
      </c>
      <c r="P2550" s="37" t="s">
        <v>4428</v>
      </c>
      <c r="Q2550" s="37"/>
      <c r="S2550" s="8" t="str">
        <f t="shared" si="67"/>
        <v>641.ThuongBK</v>
      </c>
      <c r="T2550" s="8">
        <f t="shared" si="66"/>
        <v>10</v>
      </c>
      <c r="U2550">
        <v>642</v>
      </c>
      <c r="W2550" t="s">
        <v>369</v>
      </c>
    </row>
    <row r="2551" spans="1:23" hidden="1" x14ac:dyDescent="0.25">
      <c r="A2551" s="40">
        <v>45581</v>
      </c>
      <c r="B2551" s="40">
        <v>45581</v>
      </c>
      <c r="C2551" s="37" t="s">
        <v>7824</v>
      </c>
      <c r="D2551" s="37" t="s">
        <v>7841</v>
      </c>
      <c r="E2551" s="37" t="s">
        <v>513</v>
      </c>
      <c r="F2551" s="37" t="s">
        <v>691</v>
      </c>
      <c r="G2551" s="38">
        <v>555556</v>
      </c>
      <c r="H2551" s="38">
        <v>0</v>
      </c>
      <c r="I2551" s="38">
        <v>85877027</v>
      </c>
      <c r="J2551" s="38">
        <v>0</v>
      </c>
      <c r="K2551" s="37" t="s">
        <v>4652</v>
      </c>
      <c r="L2551" s="37" t="s">
        <v>306</v>
      </c>
      <c r="M2551" s="37" t="s">
        <v>3125</v>
      </c>
      <c r="N2551" s="37" t="s">
        <v>7826</v>
      </c>
      <c r="O2551" s="37" t="s">
        <v>7826</v>
      </c>
      <c r="P2551" s="37" t="s">
        <v>4428</v>
      </c>
      <c r="Q2551" s="37"/>
      <c r="S2551" s="8" t="str">
        <f t="shared" si="67"/>
        <v>641.ThuongBK</v>
      </c>
      <c r="T2551" s="8">
        <f t="shared" si="66"/>
        <v>10</v>
      </c>
      <c r="U2551">
        <v>642</v>
      </c>
      <c r="W2551" t="s">
        <v>369</v>
      </c>
    </row>
    <row r="2552" spans="1:23" hidden="1" x14ac:dyDescent="0.25">
      <c r="A2552" s="40">
        <v>45581</v>
      </c>
      <c r="B2552" s="40">
        <v>45581</v>
      </c>
      <c r="C2552" s="37" t="s">
        <v>7842</v>
      </c>
      <c r="D2552" s="37" t="s">
        <v>7836</v>
      </c>
      <c r="E2552" s="37" t="s">
        <v>513</v>
      </c>
      <c r="F2552" s="37" t="s">
        <v>691</v>
      </c>
      <c r="G2552" s="38">
        <v>277778</v>
      </c>
      <c r="H2552" s="38">
        <v>0</v>
      </c>
      <c r="I2552" s="38">
        <v>86154805</v>
      </c>
      <c r="J2552" s="38">
        <v>0</v>
      </c>
      <c r="K2552" s="37" t="s">
        <v>7837</v>
      </c>
      <c r="L2552" s="37" t="s">
        <v>7707</v>
      </c>
      <c r="M2552" s="37" t="s">
        <v>3125</v>
      </c>
      <c r="N2552" s="37" t="s">
        <v>7826</v>
      </c>
      <c r="O2552" s="37" t="s">
        <v>7826</v>
      </c>
      <c r="P2552" s="37" t="s">
        <v>4428</v>
      </c>
      <c r="Q2552" s="37"/>
      <c r="S2552" s="8" t="str">
        <f t="shared" si="67"/>
        <v>641.ThuongBK</v>
      </c>
      <c r="T2552" s="8">
        <f t="shared" si="66"/>
        <v>10</v>
      </c>
      <c r="U2552">
        <v>642</v>
      </c>
      <c r="W2552" t="s">
        <v>369</v>
      </c>
    </row>
    <row r="2553" spans="1:23" hidden="1" x14ac:dyDescent="0.25">
      <c r="A2553" s="40">
        <v>45581</v>
      </c>
      <c r="B2553" s="40">
        <v>45581</v>
      </c>
      <c r="C2553" s="37" t="s">
        <v>7842</v>
      </c>
      <c r="D2553" s="37" t="s">
        <v>7843</v>
      </c>
      <c r="E2553" s="37" t="s">
        <v>513</v>
      </c>
      <c r="F2553" s="37" t="s">
        <v>691</v>
      </c>
      <c r="G2553" s="38">
        <v>277778</v>
      </c>
      <c r="H2553" s="38">
        <v>0</v>
      </c>
      <c r="I2553" s="38">
        <v>86432583</v>
      </c>
      <c r="J2553" s="38">
        <v>0</v>
      </c>
      <c r="K2553" s="37" t="s">
        <v>7844</v>
      </c>
      <c r="L2553" s="37" t="s">
        <v>7694</v>
      </c>
      <c r="M2553" s="37" t="s">
        <v>3125</v>
      </c>
      <c r="N2553" s="37" t="s">
        <v>7826</v>
      </c>
      <c r="O2553" s="37" t="s">
        <v>7826</v>
      </c>
      <c r="P2553" s="37" t="s">
        <v>4428</v>
      </c>
      <c r="Q2553" s="37"/>
      <c r="S2553" s="8" t="str">
        <f t="shared" si="67"/>
        <v>641.ThuongBK</v>
      </c>
      <c r="T2553" s="8">
        <f t="shared" si="66"/>
        <v>10</v>
      </c>
      <c r="U2553">
        <v>642</v>
      </c>
      <c r="W2553" t="s">
        <v>369</v>
      </c>
    </row>
    <row r="2554" spans="1:23" hidden="1" x14ac:dyDescent="0.25">
      <c r="A2554" s="40">
        <v>45581</v>
      </c>
      <c r="B2554" s="40">
        <v>45581</v>
      </c>
      <c r="C2554" s="37" t="s">
        <v>7845</v>
      </c>
      <c r="D2554" s="37" t="s">
        <v>7846</v>
      </c>
      <c r="E2554" s="37" t="s">
        <v>513</v>
      </c>
      <c r="F2554" s="37" t="s">
        <v>691</v>
      </c>
      <c r="G2554" s="38">
        <v>277778</v>
      </c>
      <c r="H2554" s="38">
        <v>0</v>
      </c>
      <c r="I2554" s="38">
        <v>86710361</v>
      </c>
      <c r="J2554" s="38">
        <v>0</v>
      </c>
      <c r="K2554" s="37" t="s">
        <v>996</v>
      </c>
      <c r="L2554" s="37" t="s">
        <v>997</v>
      </c>
      <c r="M2554" s="37" t="s">
        <v>3125</v>
      </c>
      <c r="N2554" s="37" t="s">
        <v>7847</v>
      </c>
      <c r="O2554" s="37" t="s">
        <v>7847</v>
      </c>
      <c r="P2554" s="37" t="s">
        <v>4428</v>
      </c>
      <c r="Q2554" s="37"/>
      <c r="S2554" s="8" t="str">
        <f t="shared" si="67"/>
        <v>641.ThuongBK</v>
      </c>
      <c r="T2554" s="8">
        <f t="shared" si="66"/>
        <v>10</v>
      </c>
      <c r="U2554">
        <v>642</v>
      </c>
      <c r="W2554" t="s">
        <v>369</v>
      </c>
    </row>
    <row r="2555" spans="1:23" hidden="1" x14ac:dyDescent="0.25">
      <c r="A2555" s="40">
        <v>45581</v>
      </c>
      <c r="B2555" s="40">
        <v>45581</v>
      </c>
      <c r="C2555" s="37" t="s">
        <v>7845</v>
      </c>
      <c r="D2555" s="37" t="s">
        <v>7848</v>
      </c>
      <c r="E2555" s="37" t="s">
        <v>513</v>
      </c>
      <c r="F2555" s="37" t="s">
        <v>691</v>
      </c>
      <c r="G2555" s="38">
        <v>277778</v>
      </c>
      <c r="H2555" s="38">
        <v>0</v>
      </c>
      <c r="I2555" s="38">
        <v>86988139</v>
      </c>
      <c r="J2555" s="38">
        <v>0</v>
      </c>
      <c r="K2555" s="37" t="s">
        <v>993</v>
      </c>
      <c r="L2555" s="37" t="s">
        <v>994</v>
      </c>
      <c r="M2555" s="37" t="s">
        <v>3125</v>
      </c>
      <c r="N2555" s="37" t="s">
        <v>7847</v>
      </c>
      <c r="O2555" s="37" t="s">
        <v>7847</v>
      </c>
      <c r="P2555" s="37" t="s">
        <v>4428</v>
      </c>
      <c r="Q2555" s="37"/>
      <c r="S2555" s="8" t="str">
        <f t="shared" si="67"/>
        <v>641.ThuongBK</v>
      </c>
      <c r="T2555" s="8">
        <f t="shared" si="66"/>
        <v>10</v>
      </c>
      <c r="U2555">
        <v>642</v>
      </c>
      <c r="W2555" t="s">
        <v>369</v>
      </c>
    </row>
    <row r="2556" spans="1:23" hidden="1" x14ac:dyDescent="0.25">
      <c r="A2556" s="40">
        <v>45581</v>
      </c>
      <c r="B2556" s="40">
        <v>45581</v>
      </c>
      <c r="C2556" s="37" t="s">
        <v>7845</v>
      </c>
      <c r="D2556" s="37" t="s">
        <v>7846</v>
      </c>
      <c r="E2556" s="37" t="s">
        <v>513</v>
      </c>
      <c r="F2556" s="37" t="s">
        <v>691</v>
      </c>
      <c r="G2556" s="38">
        <v>277778</v>
      </c>
      <c r="H2556" s="38">
        <v>0</v>
      </c>
      <c r="I2556" s="38">
        <v>87265917</v>
      </c>
      <c r="J2556" s="38">
        <v>0</v>
      </c>
      <c r="K2556" s="37" t="s">
        <v>996</v>
      </c>
      <c r="L2556" s="37" t="s">
        <v>997</v>
      </c>
      <c r="M2556" s="37" t="s">
        <v>3125</v>
      </c>
      <c r="N2556" s="37" t="s">
        <v>7847</v>
      </c>
      <c r="O2556" s="37" t="s">
        <v>7847</v>
      </c>
      <c r="P2556" s="37" t="s">
        <v>4428</v>
      </c>
      <c r="Q2556" s="37"/>
      <c r="S2556" s="8" t="str">
        <f t="shared" si="67"/>
        <v>641.ThuongBK</v>
      </c>
      <c r="T2556" s="8">
        <f t="shared" si="66"/>
        <v>10</v>
      </c>
      <c r="U2556">
        <v>642</v>
      </c>
      <c r="W2556" t="s">
        <v>369</v>
      </c>
    </row>
    <row r="2557" spans="1:23" hidden="1" x14ac:dyDescent="0.25">
      <c r="A2557" s="40">
        <v>45581</v>
      </c>
      <c r="B2557" s="40">
        <v>45581</v>
      </c>
      <c r="C2557" s="37" t="s">
        <v>7845</v>
      </c>
      <c r="D2557" s="37" t="s">
        <v>7849</v>
      </c>
      <c r="E2557" s="37" t="s">
        <v>513</v>
      </c>
      <c r="F2557" s="37" t="s">
        <v>691</v>
      </c>
      <c r="G2557" s="38">
        <v>277778</v>
      </c>
      <c r="H2557" s="38">
        <v>0</v>
      </c>
      <c r="I2557" s="38">
        <v>87543695</v>
      </c>
      <c r="J2557" s="38">
        <v>0</v>
      </c>
      <c r="K2557" s="37" t="s">
        <v>4519</v>
      </c>
      <c r="L2557" s="37" t="s">
        <v>4520</v>
      </c>
      <c r="M2557" s="37" t="s">
        <v>3125</v>
      </c>
      <c r="N2557" s="37" t="s">
        <v>7847</v>
      </c>
      <c r="O2557" s="37" t="s">
        <v>7847</v>
      </c>
      <c r="P2557" s="37" t="s">
        <v>4428</v>
      </c>
      <c r="Q2557" s="37"/>
      <c r="S2557" s="8" t="str">
        <f t="shared" si="67"/>
        <v>641.ThuongBK</v>
      </c>
      <c r="T2557" s="8">
        <f t="shared" si="66"/>
        <v>10</v>
      </c>
      <c r="U2557">
        <v>642</v>
      </c>
      <c r="W2557" t="s">
        <v>369</v>
      </c>
    </row>
    <row r="2558" spans="1:23" hidden="1" x14ac:dyDescent="0.25">
      <c r="A2558" s="40">
        <v>45581</v>
      </c>
      <c r="B2558" s="40">
        <v>45581</v>
      </c>
      <c r="C2558" s="37" t="s">
        <v>7845</v>
      </c>
      <c r="D2558" s="37" t="s">
        <v>7846</v>
      </c>
      <c r="E2558" s="37" t="s">
        <v>513</v>
      </c>
      <c r="F2558" s="37" t="s">
        <v>691</v>
      </c>
      <c r="G2558" s="38">
        <v>277778</v>
      </c>
      <c r="H2558" s="38">
        <v>0</v>
      </c>
      <c r="I2558" s="38">
        <v>87821473</v>
      </c>
      <c r="J2558" s="38">
        <v>0</v>
      </c>
      <c r="K2558" s="37" t="s">
        <v>996</v>
      </c>
      <c r="L2558" s="37" t="s">
        <v>997</v>
      </c>
      <c r="M2558" s="37" t="s">
        <v>3125</v>
      </c>
      <c r="N2558" s="37" t="s">
        <v>7847</v>
      </c>
      <c r="O2558" s="37" t="s">
        <v>7847</v>
      </c>
      <c r="P2558" s="37" t="s">
        <v>4428</v>
      </c>
      <c r="Q2558" s="37"/>
      <c r="S2558" s="8" t="str">
        <f t="shared" si="67"/>
        <v>641.ThuongBK</v>
      </c>
      <c r="T2558" s="8">
        <f t="shared" si="66"/>
        <v>10</v>
      </c>
      <c r="U2558">
        <v>642</v>
      </c>
      <c r="W2558" t="s">
        <v>369</v>
      </c>
    </row>
    <row r="2559" spans="1:23" hidden="1" x14ac:dyDescent="0.25">
      <c r="A2559" s="40">
        <v>45581</v>
      </c>
      <c r="B2559" s="40">
        <v>45581</v>
      </c>
      <c r="C2559" s="37" t="s">
        <v>7845</v>
      </c>
      <c r="D2559" s="37" t="s">
        <v>7849</v>
      </c>
      <c r="E2559" s="37" t="s">
        <v>513</v>
      </c>
      <c r="F2559" s="37" t="s">
        <v>691</v>
      </c>
      <c r="G2559" s="38">
        <v>277778</v>
      </c>
      <c r="H2559" s="38">
        <v>0</v>
      </c>
      <c r="I2559" s="38">
        <v>88099251</v>
      </c>
      <c r="J2559" s="38">
        <v>0</v>
      </c>
      <c r="K2559" s="37" t="s">
        <v>4519</v>
      </c>
      <c r="L2559" s="37" t="s">
        <v>4520</v>
      </c>
      <c r="M2559" s="37" t="s">
        <v>3125</v>
      </c>
      <c r="N2559" s="37" t="s">
        <v>7847</v>
      </c>
      <c r="O2559" s="37" t="s">
        <v>7847</v>
      </c>
      <c r="P2559" s="37" t="s">
        <v>4428</v>
      </c>
      <c r="Q2559" s="37"/>
      <c r="S2559" s="8" t="str">
        <f t="shared" si="67"/>
        <v>641.ThuongBK</v>
      </c>
      <c r="T2559" s="8">
        <f t="shared" si="66"/>
        <v>10</v>
      </c>
      <c r="U2559">
        <v>642</v>
      </c>
      <c r="W2559" t="s">
        <v>369</v>
      </c>
    </row>
    <row r="2560" spans="1:23" hidden="1" x14ac:dyDescent="0.25">
      <c r="A2560" s="40">
        <v>45581</v>
      </c>
      <c r="B2560" s="40">
        <v>45581</v>
      </c>
      <c r="C2560" s="37" t="s">
        <v>7845</v>
      </c>
      <c r="D2560" s="37" t="s">
        <v>7850</v>
      </c>
      <c r="E2560" s="37" t="s">
        <v>513</v>
      </c>
      <c r="F2560" s="37" t="s">
        <v>691</v>
      </c>
      <c r="G2560" s="38">
        <v>555556</v>
      </c>
      <c r="H2560" s="38">
        <v>0</v>
      </c>
      <c r="I2560" s="38">
        <v>88654807</v>
      </c>
      <c r="J2560" s="38">
        <v>0</v>
      </c>
      <c r="K2560" s="37" t="s">
        <v>1020</v>
      </c>
      <c r="L2560" s="37" t="s">
        <v>1021</v>
      </c>
      <c r="M2560" s="37" t="s">
        <v>3125</v>
      </c>
      <c r="N2560" s="37" t="s">
        <v>7847</v>
      </c>
      <c r="O2560" s="37" t="s">
        <v>7847</v>
      </c>
      <c r="P2560" s="37" t="s">
        <v>4428</v>
      </c>
      <c r="Q2560" s="37"/>
      <c r="S2560" s="8" t="str">
        <f t="shared" si="67"/>
        <v>641.ThuongBK</v>
      </c>
      <c r="T2560" s="8">
        <f t="shared" si="66"/>
        <v>10</v>
      </c>
      <c r="U2560">
        <v>642</v>
      </c>
      <c r="W2560" t="s">
        <v>369</v>
      </c>
    </row>
    <row r="2561" spans="1:23" hidden="1" x14ac:dyDescent="0.25">
      <c r="A2561" s="40">
        <v>45581</v>
      </c>
      <c r="B2561" s="40">
        <v>45581</v>
      </c>
      <c r="C2561" s="37" t="s">
        <v>7845</v>
      </c>
      <c r="D2561" s="37" t="s">
        <v>7846</v>
      </c>
      <c r="E2561" s="37" t="s">
        <v>513</v>
      </c>
      <c r="F2561" s="37" t="s">
        <v>691</v>
      </c>
      <c r="G2561" s="38">
        <v>555556</v>
      </c>
      <c r="H2561" s="38">
        <v>0</v>
      </c>
      <c r="I2561" s="38">
        <v>89210363</v>
      </c>
      <c r="J2561" s="38">
        <v>0</v>
      </c>
      <c r="K2561" s="37" t="s">
        <v>996</v>
      </c>
      <c r="L2561" s="37" t="s">
        <v>997</v>
      </c>
      <c r="M2561" s="37" t="s">
        <v>3125</v>
      </c>
      <c r="N2561" s="37" t="s">
        <v>7847</v>
      </c>
      <c r="O2561" s="37" t="s">
        <v>7847</v>
      </c>
      <c r="P2561" s="37" t="s">
        <v>4428</v>
      </c>
      <c r="Q2561" s="37"/>
      <c r="S2561" s="8" t="str">
        <f t="shared" si="67"/>
        <v>641.ThuongBK</v>
      </c>
      <c r="T2561" s="8">
        <f t="shared" si="66"/>
        <v>10</v>
      </c>
      <c r="U2561">
        <v>642</v>
      </c>
      <c r="W2561" t="s">
        <v>369</v>
      </c>
    </row>
    <row r="2562" spans="1:23" hidden="1" x14ac:dyDescent="0.25">
      <c r="A2562" s="40">
        <v>45581</v>
      </c>
      <c r="B2562" s="40">
        <v>45581</v>
      </c>
      <c r="C2562" s="37" t="s">
        <v>7845</v>
      </c>
      <c r="D2562" s="37" t="s">
        <v>7851</v>
      </c>
      <c r="E2562" s="37" t="s">
        <v>513</v>
      </c>
      <c r="F2562" s="37" t="s">
        <v>691</v>
      </c>
      <c r="G2562" s="38">
        <v>555556</v>
      </c>
      <c r="H2562" s="38">
        <v>0</v>
      </c>
      <c r="I2562" s="38">
        <v>89765919</v>
      </c>
      <c r="J2562" s="38">
        <v>0</v>
      </c>
      <c r="K2562" s="37" t="s">
        <v>943</v>
      </c>
      <c r="L2562" s="37" t="s">
        <v>944</v>
      </c>
      <c r="M2562" s="37" t="s">
        <v>3125</v>
      </c>
      <c r="N2562" s="37" t="s">
        <v>7847</v>
      </c>
      <c r="O2562" s="37" t="s">
        <v>7847</v>
      </c>
      <c r="P2562" s="37" t="s">
        <v>4428</v>
      </c>
      <c r="Q2562" s="37"/>
      <c r="S2562" s="8" t="str">
        <f t="shared" si="67"/>
        <v>641.ThuongBK</v>
      </c>
      <c r="T2562" s="8">
        <f t="shared" si="66"/>
        <v>10</v>
      </c>
      <c r="U2562">
        <v>642</v>
      </c>
      <c r="W2562" t="s">
        <v>369</v>
      </c>
    </row>
    <row r="2563" spans="1:23" hidden="1" x14ac:dyDescent="0.25">
      <c r="A2563" s="40">
        <v>45581</v>
      </c>
      <c r="B2563" s="40">
        <v>45581</v>
      </c>
      <c r="C2563" s="37" t="s">
        <v>7845</v>
      </c>
      <c r="D2563" s="37" t="s">
        <v>7852</v>
      </c>
      <c r="E2563" s="37" t="s">
        <v>513</v>
      </c>
      <c r="F2563" s="37" t="s">
        <v>691</v>
      </c>
      <c r="G2563" s="38">
        <v>555556</v>
      </c>
      <c r="H2563" s="38">
        <v>0</v>
      </c>
      <c r="I2563" s="38">
        <v>90321475</v>
      </c>
      <c r="J2563" s="38">
        <v>0</v>
      </c>
      <c r="K2563" s="37" t="s">
        <v>999</v>
      </c>
      <c r="L2563" s="37" t="s">
        <v>1000</v>
      </c>
      <c r="M2563" s="37" t="s">
        <v>3125</v>
      </c>
      <c r="N2563" s="37" t="s">
        <v>7847</v>
      </c>
      <c r="O2563" s="37" t="s">
        <v>7847</v>
      </c>
      <c r="P2563" s="37" t="s">
        <v>4428</v>
      </c>
      <c r="Q2563" s="37"/>
      <c r="S2563" s="8" t="str">
        <f t="shared" si="67"/>
        <v>641.ThuongBK</v>
      </c>
      <c r="T2563" s="8">
        <f t="shared" si="66"/>
        <v>10</v>
      </c>
      <c r="U2563">
        <v>642</v>
      </c>
      <c r="W2563" t="s">
        <v>369</v>
      </c>
    </row>
    <row r="2564" spans="1:23" hidden="1" x14ac:dyDescent="0.25">
      <c r="A2564" s="40">
        <v>45581</v>
      </c>
      <c r="B2564" s="40">
        <v>45581</v>
      </c>
      <c r="C2564" s="37" t="s">
        <v>7845</v>
      </c>
      <c r="D2564" s="37" t="s">
        <v>7853</v>
      </c>
      <c r="E2564" s="37" t="s">
        <v>513</v>
      </c>
      <c r="F2564" s="37" t="s">
        <v>691</v>
      </c>
      <c r="G2564" s="38">
        <v>555556</v>
      </c>
      <c r="H2564" s="38">
        <v>0</v>
      </c>
      <c r="I2564" s="38">
        <v>90877031</v>
      </c>
      <c r="J2564" s="38">
        <v>0</v>
      </c>
      <c r="K2564" s="37" t="s">
        <v>758</v>
      </c>
      <c r="L2564" s="37" t="s">
        <v>759</v>
      </c>
      <c r="M2564" s="37" t="s">
        <v>3125</v>
      </c>
      <c r="N2564" s="37" t="s">
        <v>7847</v>
      </c>
      <c r="O2564" s="37" t="s">
        <v>7847</v>
      </c>
      <c r="P2564" s="37" t="s">
        <v>4428</v>
      </c>
      <c r="Q2564" s="37"/>
      <c r="S2564" s="8" t="str">
        <f t="shared" si="67"/>
        <v>641.ThuongBK</v>
      </c>
      <c r="T2564" s="8">
        <f t="shared" si="66"/>
        <v>10</v>
      </c>
      <c r="U2564">
        <v>642</v>
      </c>
      <c r="W2564" t="s">
        <v>369</v>
      </c>
    </row>
    <row r="2565" spans="1:23" hidden="1" x14ac:dyDescent="0.25">
      <c r="A2565" s="40">
        <v>45581</v>
      </c>
      <c r="B2565" s="40">
        <v>45581</v>
      </c>
      <c r="C2565" s="37" t="s">
        <v>7845</v>
      </c>
      <c r="D2565" s="37" t="s">
        <v>7851</v>
      </c>
      <c r="E2565" s="37" t="s">
        <v>513</v>
      </c>
      <c r="F2565" s="37" t="s">
        <v>691</v>
      </c>
      <c r="G2565" s="38">
        <v>555556</v>
      </c>
      <c r="H2565" s="38">
        <v>0</v>
      </c>
      <c r="I2565" s="38">
        <v>91432587</v>
      </c>
      <c r="J2565" s="38">
        <v>0</v>
      </c>
      <c r="K2565" s="37" t="s">
        <v>943</v>
      </c>
      <c r="L2565" s="37" t="s">
        <v>944</v>
      </c>
      <c r="M2565" s="37" t="s">
        <v>3125</v>
      </c>
      <c r="N2565" s="37" t="s">
        <v>7847</v>
      </c>
      <c r="O2565" s="37" t="s">
        <v>7847</v>
      </c>
      <c r="P2565" s="37" t="s">
        <v>4428</v>
      </c>
      <c r="Q2565" s="37"/>
      <c r="S2565" s="8" t="str">
        <f t="shared" si="67"/>
        <v>641.ThuongBK</v>
      </c>
      <c r="T2565" s="8">
        <f t="shared" si="66"/>
        <v>10</v>
      </c>
      <c r="U2565">
        <v>642</v>
      </c>
      <c r="W2565" t="s">
        <v>369</v>
      </c>
    </row>
    <row r="2566" spans="1:23" hidden="1" x14ac:dyDescent="0.25">
      <c r="A2566" s="40">
        <v>45581</v>
      </c>
      <c r="B2566" s="40">
        <v>45581</v>
      </c>
      <c r="C2566" s="37" t="s">
        <v>7845</v>
      </c>
      <c r="D2566" s="37" t="s">
        <v>7851</v>
      </c>
      <c r="E2566" s="37" t="s">
        <v>513</v>
      </c>
      <c r="F2566" s="37" t="s">
        <v>691</v>
      </c>
      <c r="G2566" s="38">
        <v>555556</v>
      </c>
      <c r="H2566" s="38">
        <v>0</v>
      </c>
      <c r="I2566" s="38">
        <v>91988143</v>
      </c>
      <c r="J2566" s="38">
        <v>0</v>
      </c>
      <c r="K2566" s="37" t="s">
        <v>943</v>
      </c>
      <c r="L2566" s="37" t="s">
        <v>944</v>
      </c>
      <c r="M2566" s="37" t="s">
        <v>3125</v>
      </c>
      <c r="N2566" s="37" t="s">
        <v>7847</v>
      </c>
      <c r="O2566" s="37" t="s">
        <v>7847</v>
      </c>
      <c r="P2566" s="37" t="s">
        <v>4428</v>
      </c>
      <c r="Q2566" s="37"/>
      <c r="S2566" s="8" t="str">
        <f t="shared" si="67"/>
        <v>641.ThuongBK</v>
      </c>
      <c r="T2566" s="8">
        <f t="shared" si="66"/>
        <v>10</v>
      </c>
      <c r="U2566">
        <v>642</v>
      </c>
      <c r="W2566" t="s">
        <v>369</v>
      </c>
    </row>
    <row r="2567" spans="1:23" hidden="1" x14ac:dyDescent="0.25">
      <c r="A2567" s="40">
        <v>45581</v>
      </c>
      <c r="B2567" s="40">
        <v>45581</v>
      </c>
      <c r="C2567" s="37" t="s">
        <v>7845</v>
      </c>
      <c r="D2567" s="37" t="s">
        <v>7854</v>
      </c>
      <c r="E2567" s="37" t="s">
        <v>513</v>
      </c>
      <c r="F2567" s="37" t="s">
        <v>691</v>
      </c>
      <c r="G2567" s="38">
        <v>555556</v>
      </c>
      <c r="H2567" s="38">
        <v>0</v>
      </c>
      <c r="I2567" s="38">
        <v>92543699</v>
      </c>
      <c r="J2567" s="38">
        <v>0</v>
      </c>
      <c r="K2567" s="37" t="s">
        <v>7855</v>
      </c>
      <c r="L2567" s="37" t="s">
        <v>7856</v>
      </c>
      <c r="M2567" s="37" t="s">
        <v>3125</v>
      </c>
      <c r="N2567" s="37" t="s">
        <v>7847</v>
      </c>
      <c r="O2567" s="37" t="s">
        <v>7847</v>
      </c>
      <c r="P2567" s="37" t="s">
        <v>4428</v>
      </c>
      <c r="Q2567" s="37"/>
      <c r="S2567" s="8" t="str">
        <f t="shared" si="67"/>
        <v>641.ThuongBK</v>
      </c>
      <c r="T2567" s="8">
        <f t="shared" si="66"/>
        <v>10</v>
      </c>
      <c r="U2567">
        <v>642</v>
      </c>
      <c r="W2567" t="s">
        <v>369</v>
      </c>
    </row>
    <row r="2568" spans="1:23" hidden="1" x14ac:dyDescent="0.25">
      <c r="A2568" s="40">
        <v>45581</v>
      </c>
      <c r="B2568" s="40">
        <v>45581</v>
      </c>
      <c r="C2568" s="37" t="s">
        <v>7845</v>
      </c>
      <c r="D2568" s="37" t="s">
        <v>7851</v>
      </c>
      <c r="E2568" s="37" t="s">
        <v>513</v>
      </c>
      <c r="F2568" s="37" t="s">
        <v>691</v>
      </c>
      <c r="G2568" s="38">
        <v>555556</v>
      </c>
      <c r="H2568" s="38">
        <v>0</v>
      </c>
      <c r="I2568" s="38">
        <v>93099255</v>
      </c>
      <c r="J2568" s="38">
        <v>0</v>
      </c>
      <c r="K2568" s="37" t="s">
        <v>943</v>
      </c>
      <c r="L2568" s="37" t="s">
        <v>944</v>
      </c>
      <c r="M2568" s="37" t="s">
        <v>3125</v>
      </c>
      <c r="N2568" s="37" t="s">
        <v>7847</v>
      </c>
      <c r="O2568" s="37" t="s">
        <v>7847</v>
      </c>
      <c r="P2568" s="37" t="s">
        <v>4428</v>
      </c>
      <c r="Q2568" s="37"/>
      <c r="S2568" s="8" t="str">
        <f t="shared" si="67"/>
        <v>641.ThuongBK</v>
      </c>
      <c r="T2568" s="8">
        <f t="shared" si="66"/>
        <v>10</v>
      </c>
      <c r="U2568">
        <v>642</v>
      </c>
      <c r="W2568" t="s">
        <v>369</v>
      </c>
    </row>
    <row r="2569" spans="1:23" hidden="1" x14ac:dyDescent="0.25">
      <c r="A2569" s="40">
        <v>45581</v>
      </c>
      <c r="B2569" s="40">
        <v>45581</v>
      </c>
      <c r="C2569" s="37" t="s">
        <v>7845</v>
      </c>
      <c r="D2569" s="37" t="s">
        <v>7853</v>
      </c>
      <c r="E2569" s="37" t="s">
        <v>513</v>
      </c>
      <c r="F2569" s="37" t="s">
        <v>691</v>
      </c>
      <c r="G2569" s="38">
        <v>555556</v>
      </c>
      <c r="H2569" s="38">
        <v>0</v>
      </c>
      <c r="I2569" s="38">
        <v>93654811</v>
      </c>
      <c r="J2569" s="38">
        <v>0</v>
      </c>
      <c r="K2569" s="37" t="s">
        <v>758</v>
      </c>
      <c r="L2569" s="37" t="s">
        <v>759</v>
      </c>
      <c r="M2569" s="37" t="s">
        <v>3125</v>
      </c>
      <c r="N2569" s="37" t="s">
        <v>7847</v>
      </c>
      <c r="O2569" s="37" t="s">
        <v>7847</v>
      </c>
      <c r="P2569" s="37" t="s">
        <v>4428</v>
      </c>
      <c r="Q2569" s="37"/>
      <c r="S2569" s="8" t="str">
        <f t="shared" si="67"/>
        <v>641.ThuongBK</v>
      </c>
      <c r="T2569" s="8">
        <f t="shared" si="66"/>
        <v>10</v>
      </c>
      <c r="U2569">
        <v>642</v>
      </c>
      <c r="W2569" t="s">
        <v>369</v>
      </c>
    </row>
    <row r="2570" spans="1:23" hidden="1" x14ac:dyDescent="0.25">
      <c r="A2570" s="40">
        <v>45581</v>
      </c>
      <c r="B2570" s="40">
        <v>45581</v>
      </c>
      <c r="C2570" s="37" t="s">
        <v>7845</v>
      </c>
      <c r="D2570" s="37" t="s">
        <v>7851</v>
      </c>
      <c r="E2570" s="37" t="s">
        <v>513</v>
      </c>
      <c r="F2570" s="37" t="s">
        <v>691</v>
      </c>
      <c r="G2570" s="38">
        <v>555556</v>
      </c>
      <c r="H2570" s="38">
        <v>0</v>
      </c>
      <c r="I2570" s="38">
        <v>94210367</v>
      </c>
      <c r="J2570" s="38">
        <v>0</v>
      </c>
      <c r="K2570" s="37" t="s">
        <v>943</v>
      </c>
      <c r="L2570" s="37" t="s">
        <v>944</v>
      </c>
      <c r="M2570" s="37" t="s">
        <v>3125</v>
      </c>
      <c r="N2570" s="37" t="s">
        <v>7847</v>
      </c>
      <c r="O2570" s="37" t="s">
        <v>7847</v>
      </c>
      <c r="P2570" s="37" t="s">
        <v>4428</v>
      </c>
      <c r="Q2570" s="37"/>
      <c r="S2570" s="8" t="str">
        <f t="shared" si="67"/>
        <v>641.ThuongBK</v>
      </c>
      <c r="T2570" s="8">
        <f t="shared" si="66"/>
        <v>10</v>
      </c>
      <c r="U2570">
        <v>642</v>
      </c>
      <c r="W2570" t="s">
        <v>369</v>
      </c>
    </row>
    <row r="2571" spans="1:23" hidden="1" x14ac:dyDescent="0.25">
      <c r="A2571" s="40">
        <v>45581</v>
      </c>
      <c r="B2571" s="40">
        <v>45581</v>
      </c>
      <c r="C2571" s="37" t="s">
        <v>7845</v>
      </c>
      <c r="D2571" s="37" t="s">
        <v>7846</v>
      </c>
      <c r="E2571" s="37" t="s">
        <v>513</v>
      </c>
      <c r="F2571" s="37" t="s">
        <v>691</v>
      </c>
      <c r="G2571" s="38">
        <v>185185</v>
      </c>
      <c r="H2571" s="38">
        <v>0</v>
      </c>
      <c r="I2571" s="38">
        <v>94395552</v>
      </c>
      <c r="J2571" s="38">
        <v>0</v>
      </c>
      <c r="K2571" s="37" t="s">
        <v>996</v>
      </c>
      <c r="L2571" s="37" t="s">
        <v>997</v>
      </c>
      <c r="M2571" s="37" t="s">
        <v>3125</v>
      </c>
      <c r="N2571" s="37" t="s">
        <v>7847</v>
      </c>
      <c r="O2571" s="37" t="s">
        <v>7847</v>
      </c>
      <c r="P2571" s="37" t="s">
        <v>4428</v>
      </c>
      <c r="Q2571" s="37"/>
      <c r="S2571" s="8" t="str">
        <f t="shared" si="67"/>
        <v>641.ThuongBK</v>
      </c>
      <c r="T2571" s="8">
        <f t="shared" si="66"/>
        <v>10</v>
      </c>
      <c r="U2571">
        <v>642</v>
      </c>
      <c r="W2571" t="s">
        <v>369</v>
      </c>
    </row>
    <row r="2572" spans="1:23" hidden="1" x14ac:dyDescent="0.25">
      <c r="A2572" s="40">
        <v>45581</v>
      </c>
      <c r="B2572" s="40">
        <v>45581</v>
      </c>
      <c r="C2572" s="37" t="s">
        <v>7845</v>
      </c>
      <c r="D2572" s="37" t="s">
        <v>7848</v>
      </c>
      <c r="E2572" s="37" t="s">
        <v>513</v>
      </c>
      <c r="F2572" s="37" t="s">
        <v>691</v>
      </c>
      <c r="G2572" s="38">
        <v>185185</v>
      </c>
      <c r="H2572" s="38">
        <v>0</v>
      </c>
      <c r="I2572" s="38">
        <v>94580737</v>
      </c>
      <c r="J2572" s="38">
        <v>0</v>
      </c>
      <c r="K2572" s="37" t="s">
        <v>993</v>
      </c>
      <c r="L2572" s="37" t="s">
        <v>994</v>
      </c>
      <c r="M2572" s="37" t="s">
        <v>3125</v>
      </c>
      <c r="N2572" s="37" t="s">
        <v>7847</v>
      </c>
      <c r="O2572" s="37" t="s">
        <v>7847</v>
      </c>
      <c r="P2572" s="37" t="s">
        <v>4428</v>
      </c>
      <c r="Q2572" s="37"/>
      <c r="S2572" s="8" t="str">
        <f t="shared" si="67"/>
        <v>641.ThuongBK</v>
      </c>
      <c r="T2572" s="8">
        <f t="shared" si="66"/>
        <v>10</v>
      </c>
      <c r="U2572">
        <v>642</v>
      </c>
      <c r="W2572" t="s">
        <v>369</v>
      </c>
    </row>
    <row r="2573" spans="1:23" hidden="1" x14ac:dyDescent="0.25">
      <c r="A2573" s="40">
        <v>45581</v>
      </c>
      <c r="B2573" s="40">
        <v>45581</v>
      </c>
      <c r="C2573" s="37" t="s">
        <v>7845</v>
      </c>
      <c r="D2573" s="37" t="s">
        <v>7849</v>
      </c>
      <c r="E2573" s="37" t="s">
        <v>513</v>
      </c>
      <c r="F2573" s="37" t="s">
        <v>691</v>
      </c>
      <c r="G2573" s="38">
        <v>185185</v>
      </c>
      <c r="H2573" s="38">
        <v>0</v>
      </c>
      <c r="I2573" s="38">
        <v>94765922</v>
      </c>
      <c r="J2573" s="38">
        <v>0</v>
      </c>
      <c r="K2573" s="37" t="s">
        <v>4519</v>
      </c>
      <c r="L2573" s="37" t="s">
        <v>4520</v>
      </c>
      <c r="M2573" s="37" t="s">
        <v>3125</v>
      </c>
      <c r="N2573" s="37" t="s">
        <v>7847</v>
      </c>
      <c r="O2573" s="37" t="s">
        <v>7847</v>
      </c>
      <c r="P2573" s="37" t="s">
        <v>4428</v>
      </c>
      <c r="Q2573" s="37"/>
      <c r="S2573" s="8" t="str">
        <f t="shared" si="67"/>
        <v>641.ThuongBK</v>
      </c>
      <c r="T2573" s="8">
        <f t="shared" si="66"/>
        <v>10</v>
      </c>
      <c r="U2573">
        <v>642</v>
      </c>
      <c r="W2573" t="s">
        <v>369</v>
      </c>
    </row>
    <row r="2574" spans="1:23" hidden="1" x14ac:dyDescent="0.25">
      <c r="A2574" s="40">
        <v>45581</v>
      </c>
      <c r="B2574" s="40">
        <v>45581</v>
      </c>
      <c r="C2574" s="37" t="s">
        <v>7845</v>
      </c>
      <c r="D2574" s="37" t="s">
        <v>7848</v>
      </c>
      <c r="E2574" s="37" t="s">
        <v>513</v>
      </c>
      <c r="F2574" s="37" t="s">
        <v>691</v>
      </c>
      <c r="G2574" s="38">
        <v>555556</v>
      </c>
      <c r="H2574" s="38">
        <v>0</v>
      </c>
      <c r="I2574" s="38">
        <v>95321478</v>
      </c>
      <c r="J2574" s="38">
        <v>0</v>
      </c>
      <c r="K2574" s="37" t="s">
        <v>993</v>
      </c>
      <c r="L2574" s="37" t="s">
        <v>994</v>
      </c>
      <c r="M2574" s="37" t="s">
        <v>3125</v>
      </c>
      <c r="N2574" s="37" t="s">
        <v>7847</v>
      </c>
      <c r="O2574" s="37" t="s">
        <v>7847</v>
      </c>
      <c r="P2574" s="37" t="s">
        <v>4428</v>
      </c>
      <c r="Q2574" s="37"/>
      <c r="S2574" s="8" t="str">
        <f t="shared" si="67"/>
        <v>641.ThuongBK</v>
      </c>
      <c r="T2574" s="8">
        <f t="shared" si="66"/>
        <v>10</v>
      </c>
      <c r="U2574">
        <v>642</v>
      </c>
      <c r="W2574" t="s">
        <v>369</v>
      </c>
    </row>
    <row r="2575" spans="1:23" hidden="1" x14ac:dyDescent="0.25">
      <c r="A2575" s="40">
        <v>45582</v>
      </c>
      <c r="B2575" s="40">
        <v>45582</v>
      </c>
      <c r="C2575" s="37" t="s">
        <v>7857</v>
      </c>
      <c r="D2575" s="37" t="s">
        <v>7858</v>
      </c>
      <c r="E2575" s="37" t="s">
        <v>513</v>
      </c>
      <c r="F2575" s="37" t="s">
        <v>691</v>
      </c>
      <c r="G2575" s="38">
        <v>555556</v>
      </c>
      <c r="H2575" s="38">
        <v>0</v>
      </c>
      <c r="I2575" s="38">
        <v>95877034</v>
      </c>
      <c r="J2575" s="38">
        <v>0</v>
      </c>
      <c r="K2575" s="37" t="s">
        <v>7859</v>
      </c>
      <c r="L2575" s="37" t="s">
        <v>7860</v>
      </c>
      <c r="M2575" s="37" t="s">
        <v>3125</v>
      </c>
      <c r="N2575" s="37" t="s">
        <v>7826</v>
      </c>
      <c r="O2575" s="37" t="s">
        <v>7826</v>
      </c>
      <c r="P2575" s="37" t="s">
        <v>4428</v>
      </c>
      <c r="Q2575" s="37"/>
      <c r="S2575" s="8" t="str">
        <f t="shared" si="67"/>
        <v>641.ThuongBK</v>
      </c>
      <c r="T2575" s="8">
        <f t="shared" si="66"/>
        <v>10</v>
      </c>
      <c r="U2575">
        <v>642</v>
      </c>
      <c r="W2575" t="s">
        <v>369</v>
      </c>
    </row>
    <row r="2576" spans="1:23" hidden="1" x14ac:dyDescent="0.25">
      <c r="A2576" s="40">
        <v>45582</v>
      </c>
      <c r="B2576" s="40">
        <v>45582</v>
      </c>
      <c r="C2576" s="37" t="s">
        <v>7857</v>
      </c>
      <c r="D2576" s="37" t="s">
        <v>7829</v>
      </c>
      <c r="E2576" s="37" t="s">
        <v>513</v>
      </c>
      <c r="F2576" s="37" t="s">
        <v>691</v>
      </c>
      <c r="G2576" s="38">
        <v>555556</v>
      </c>
      <c r="H2576" s="38">
        <v>0</v>
      </c>
      <c r="I2576" s="38">
        <v>96432590</v>
      </c>
      <c r="J2576" s="38">
        <v>0</v>
      </c>
      <c r="K2576" s="37" t="s">
        <v>1025</v>
      </c>
      <c r="L2576" s="37" t="s">
        <v>1026</v>
      </c>
      <c r="M2576" s="37" t="s">
        <v>3125</v>
      </c>
      <c r="N2576" s="37" t="s">
        <v>7826</v>
      </c>
      <c r="O2576" s="37" t="s">
        <v>7826</v>
      </c>
      <c r="P2576" s="37" t="s">
        <v>4428</v>
      </c>
      <c r="Q2576" s="37"/>
      <c r="S2576" s="8" t="str">
        <f t="shared" si="67"/>
        <v>641.ThuongBK</v>
      </c>
      <c r="T2576" s="8">
        <f t="shared" si="66"/>
        <v>10</v>
      </c>
      <c r="U2576">
        <v>642</v>
      </c>
      <c r="W2576" t="s">
        <v>369</v>
      </c>
    </row>
    <row r="2577" spans="1:23" hidden="1" x14ac:dyDescent="0.25">
      <c r="A2577" s="40">
        <v>45582</v>
      </c>
      <c r="B2577" s="40">
        <v>45582</v>
      </c>
      <c r="C2577" s="37" t="s">
        <v>7857</v>
      </c>
      <c r="D2577" s="37" t="s">
        <v>7829</v>
      </c>
      <c r="E2577" s="37" t="s">
        <v>513</v>
      </c>
      <c r="F2577" s="37" t="s">
        <v>691</v>
      </c>
      <c r="G2577" s="38">
        <v>555556</v>
      </c>
      <c r="H2577" s="38">
        <v>0</v>
      </c>
      <c r="I2577" s="38">
        <v>96988146</v>
      </c>
      <c r="J2577" s="38">
        <v>0</v>
      </c>
      <c r="K2577" s="37" t="s">
        <v>1025</v>
      </c>
      <c r="L2577" s="37" t="s">
        <v>1026</v>
      </c>
      <c r="M2577" s="37" t="s">
        <v>3125</v>
      </c>
      <c r="N2577" s="37" t="s">
        <v>7826</v>
      </c>
      <c r="O2577" s="37" t="s">
        <v>7826</v>
      </c>
      <c r="P2577" s="37" t="s">
        <v>4428</v>
      </c>
      <c r="Q2577" s="37"/>
      <c r="S2577" s="8" t="str">
        <f t="shared" si="67"/>
        <v>641.ThuongBK</v>
      </c>
      <c r="T2577" s="8">
        <f t="shared" si="66"/>
        <v>10</v>
      </c>
      <c r="U2577">
        <v>642</v>
      </c>
      <c r="W2577" t="s">
        <v>369</v>
      </c>
    </row>
    <row r="2578" spans="1:23" hidden="1" x14ac:dyDescent="0.25">
      <c r="A2578" s="40">
        <v>45582</v>
      </c>
      <c r="B2578" s="40">
        <v>45582</v>
      </c>
      <c r="C2578" s="37" t="s">
        <v>7857</v>
      </c>
      <c r="D2578" s="37" t="s">
        <v>7861</v>
      </c>
      <c r="E2578" s="37" t="s">
        <v>513</v>
      </c>
      <c r="F2578" s="37" t="s">
        <v>691</v>
      </c>
      <c r="G2578" s="38">
        <v>555556</v>
      </c>
      <c r="H2578" s="38">
        <v>0</v>
      </c>
      <c r="I2578" s="38">
        <v>97543702</v>
      </c>
      <c r="J2578" s="38">
        <v>0</v>
      </c>
      <c r="K2578" s="37" t="s">
        <v>7862</v>
      </c>
      <c r="L2578" s="37" t="s">
        <v>7863</v>
      </c>
      <c r="M2578" s="37" t="s">
        <v>3125</v>
      </c>
      <c r="N2578" s="37" t="s">
        <v>7826</v>
      </c>
      <c r="O2578" s="37" t="s">
        <v>7826</v>
      </c>
      <c r="P2578" s="37" t="s">
        <v>4428</v>
      </c>
      <c r="Q2578" s="37"/>
      <c r="S2578" s="8" t="str">
        <f t="shared" si="67"/>
        <v>641.ThuongBK</v>
      </c>
      <c r="T2578" s="8">
        <f t="shared" si="66"/>
        <v>10</v>
      </c>
      <c r="U2578">
        <v>642</v>
      </c>
      <c r="W2578" t="s">
        <v>369</v>
      </c>
    </row>
    <row r="2579" spans="1:23" hidden="1" x14ac:dyDescent="0.25">
      <c r="A2579" s="40">
        <v>45582</v>
      </c>
      <c r="B2579" s="40">
        <v>45582</v>
      </c>
      <c r="C2579" s="37" t="s">
        <v>7857</v>
      </c>
      <c r="D2579" s="37" t="s">
        <v>7864</v>
      </c>
      <c r="E2579" s="37" t="s">
        <v>513</v>
      </c>
      <c r="F2579" s="37" t="s">
        <v>691</v>
      </c>
      <c r="G2579" s="38">
        <v>277778</v>
      </c>
      <c r="H2579" s="38">
        <v>0</v>
      </c>
      <c r="I2579" s="38">
        <v>97821480</v>
      </c>
      <c r="J2579" s="38">
        <v>0</v>
      </c>
      <c r="K2579" s="37" t="s">
        <v>7865</v>
      </c>
      <c r="L2579" s="37" t="s">
        <v>7866</v>
      </c>
      <c r="M2579" s="37" t="s">
        <v>3125</v>
      </c>
      <c r="N2579" s="37" t="s">
        <v>7826</v>
      </c>
      <c r="O2579" s="37" t="s">
        <v>7826</v>
      </c>
      <c r="P2579" s="37" t="s">
        <v>4428</v>
      </c>
      <c r="Q2579" s="37"/>
      <c r="S2579" s="8" t="str">
        <f t="shared" si="67"/>
        <v>641.ThuongBK</v>
      </c>
      <c r="T2579" s="8">
        <f t="shared" si="66"/>
        <v>10</v>
      </c>
      <c r="U2579">
        <v>642</v>
      </c>
      <c r="W2579" t="s">
        <v>369</v>
      </c>
    </row>
    <row r="2580" spans="1:23" hidden="1" x14ac:dyDescent="0.25">
      <c r="A2580" s="40">
        <v>45582</v>
      </c>
      <c r="B2580" s="40">
        <v>45582</v>
      </c>
      <c r="C2580" s="37" t="s">
        <v>7857</v>
      </c>
      <c r="D2580" s="37" t="s">
        <v>7832</v>
      </c>
      <c r="E2580" s="37" t="s">
        <v>513</v>
      </c>
      <c r="F2580" s="37" t="s">
        <v>691</v>
      </c>
      <c r="G2580" s="38">
        <v>277778</v>
      </c>
      <c r="H2580" s="38">
        <v>0</v>
      </c>
      <c r="I2580" s="38">
        <v>98099258</v>
      </c>
      <c r="J2580" s="38">
        <v>0</v>
      </c>
      <c r="K2580" s="37" t="s">
        <v>7833</v>
      </c>
      <c r="L2580" s="37" t="s">
        <v>7673</v>
      </c>
      <c r="M2580" s="37" t="s">
        <v>3125</v>
      </c>
      <c r="N2580" s="37" t="s">
        <v>7826</v>
      </c>
      <c r="O2580" s="37" t="s">
        <v>7826</v>
      </c>
      <c r="P2580" s="37" t="s">
        <v>4428</v>
      </c>
      <c r="Q2580" s="37"/>
      <c r="S2580" s="8" t="str">
        <f t="shared" si="67"/>
        <v>641.ThuongBK</v>
      </c>
      <c r="T2580" s="8">
        <f t="shared" si="66"/>
        <v>10</v>
      </c>
      <c r="U2580">
        <v>642</v>
      </c>
      <c r="W2580" t="s">
        <v>369</v>
      </c>
    </row>
    <row r="2581" spans="1:23" hidden="1" x14ac:dyDescent="0.25">
      <c r="A2581" s="40">
        <v>45582</v>
      </c>
      <c r="B2581" s="40">
        <v>45582</v>
      </c>
      <c r="C2581" s="37" t="s">
        <v>7857</v>
      </c>
      <c r="D2581" s="37" t="s">
        <v>7867</v>
      </c>
      <c r="E2581" s="37" t="s">
        <v>513</v>
      </c>
      <c r="F2581" s="37" t="s">
        <v>691</v>
      </c>
      <c r="G2581" s="38">
        <v>555556</v>
      </c>
      <c r="H2581" s="38">
        <v>0</v>
      </c>
      <c r="I2581" s="38">
        <v>98654814</v>
      </c>
      <c r="J2581" s="38">
        <v>0</v>
      </c>
      <c r="K2581" s="37" t="s">
        <v>7868</v>
      </c>
      <c r="L2581" s="37" t="s">
        <v>7692</v>
      </c>
      <c r="M2581" s="37" t="s">
        <v>3125</v>
      </c>
      <c r="N2581" s="37" t="s">
        <v>7826</v>
      </c>
      <c r="O2581" s="37" t="s">
        <v>7826</v>
      </c>
      <c r="P2581" s="37" t="s">
        <v>4428</v>
      </c>
      <c r="Q2581" s="37"/>
      <c r="S2581" s="8" t="str">
        <f t="shared" si="67"/>
        <v>641.ThuongBK</v>
      </c>
      <c r="T2581" s="8">
        <f t="shared" si="66"/>
        <v>10</v>
      </c>
      <c r="U2581">
        <v>642</v>
      </c>
      <c r="W2581" t="s">
        <v>369</v>
      </c>
    </row>
    <row r="2582" spans="1:23" hidden="1" x14ac:dyDescent="0.25">
      <c r="A2582" s="40">
        <v>45582</v>
      </c>
      <c r="B2582" s="40">
        <v>45582</v>
      </c>
      <c r="C2582" s="37" t="s">
        <v>7857</v>
      </c>
      <c r="D2582" s="37" t="s">
        <v>7869</v>
      </c>
      <c r="E2582" s="37" t="s">
        <v>513</v>
      </c>
      <c r="F2582" s="37" t="s">
        <v>691</v>
      </c>
      <c r="G2582" s="38">
        <v>555556</v>
      </c>
      <c r="H2582" s="38">
        <v>0</v>
      </c>
      <c r="I2582" s="38">
        <v>99210370</v>
      </c>
      <c r="J2582" s="38">
        <v>0</v>
      </c>
      <c r="K2582" s="37" t="s">
        <v>7870</v>
      </c>
      <c r="L2582" s="37" t="s">
        <v>7871</v>
      </c>
      <c r="M2582" s="37" t="s">
        <v>3125</v>
      </c>
      <c r="N2582" s="37" t="s">
        <v>7826</v>
      </c>
      <c r="O2582" s="37" t="s">
        <v>7826</v>
      </c>
      <c r="P2582" s="37" t="s">
        <v>4428</v>
      </c>
      <c r="Q2582" s="37"/>
      <c r="S2582" s="8" t="str">
        <f t="shared" si="67"/>
        <v>641.ThuongBK</v>
      </c>
      <c r="T2582" s="8">
        <f t="shared" si="66"/>
        <v>10</v>
      </c>
      <c r="U2582">
        <v>642</v>
      </c>
      <c r="W2582" t="s">
        <v>369</v>
      </c>
    </row>
    <row r="2583" spans="1:23" hidden="1" x14ac:dyDescent="0.25">
      <c r="A2583" s="40">
        <v>45582</v>
      </c>
      <c r="B2583" s="40">
        <v>45582</v>
      </c>
      <c r="C2583" s="37" t="s">
        <v>7857</v>
      </c>
      <c r="D2583" s="37" t="s">
        <v>7836</v>
      </c>
      <c r="E2583" s="37" t="s">
        <v>513</v>
      </c>
      <c r="F2583" s="37" t="s">
        <v>691</v>
      </c>
      <c r="G2583" s="38">
        <v>277778</v>
      </c>
      <c r="H2583" s="38">
        <v>0</v>
      </c>
      <c r="I2583" s="38">
        <v>99488148</v>
      </c>
      <c r="J2583" s="38">
        <v>0</v>
      </c>
      <c r="K2583" s="37" t="s">
        <v>7837</v>
      </c>
      <c r="L2583" s="37" t="s">
        <v>7707</v>
      </c>
      <c r="M2583" s="37" t="s">
        <v>3125</v>
      </c>
      <c r="N2583" s="37" t="s">
        <v>7826</v>
      </c>
      <c r="O2583" s="37" t="s">
        <v>7826</v>
      </c>
      <c r="P2583" s="37" t="s">
        <v>4428</v>
      </c>
      <c r="Q2583" s="37"/>
      <c r="S2583" s="8" t="str">
        <f t="shared" si="67"/>
        <v>641.ThuongBK</v>
      </c>
      <c r="T2583" s="8">
        <f t="shared" si="66"/>
        <v>10</v>
      </c>
      <c r="U2583">
        <v>642</v>
      </c>
      <c r="W2583" t="s">
        <v>369</v>
      </c>
    </row>
    <row r="2584" spans="1:23" hidden="1" x14ac:dyDescent="0.25">
      <c r="A2584" s="40">
        <v>45582</v>
      </c>
      <c r="B2584" s="40">
        <v>45582</v>
      </c>
      <c r="C2584" s="37" t="s">
        <v>7857</v>
      </c>
      <c r="D2584" s="37" t="s">
        <v>7843</v>
      </c>
      <c r="E2584" s="37" t="s">
        <v>513</v>
      </c>
      <c r="F2584" s="37" t="s">
        <v>691</v>
      </c>
      <c r="G2584" s="38">
        <v>277778</v>
      </c>
      <c r="H2584" s="38">
        <v>0</v>
      </c>
      <c r="I2584" s="38">
        <v>99765926</v>
      </c>
      <c r="J2584" s="38">
        <v>0</v>
      </c>
      <c r="K2584" s="37" t="s">
        <v>7844</v>
      </c>
      <c r="L2584" s="37" t="s">
        <v>7694</v>
      </c>
      <c r="M2584" s="37" t="s">
        <v>3125</v>
      </c>
      <c r="N2584" s="37" t="s">
        <v>7826</v>
      </c>
      <c r="O2584" s="37" t="s">
        <v>7826</v>
      </c>
      <c r="P2584" s="37" t="s">
        <v>4428</v>
      </c>
      <c r="Q2584" s="37"/>
      <c r="S2584" s="8" t="str">
        <f t="shared" si="67"/>
        <v>641.ThuongBK</v>
      </c>
      <c r="T2584" s="8">
        <f t="shared" si="66"/>
        <v>10</v>
      </c>
      <c r="U2584">
        <v>642</v>
      </c>
      <c r="W2584" t="s">
        <v>369</v>
      </c>
    </row>
    <row r="2585" spans="1:23" hidden="1" x14ac:dyDescent="0.25">
      <c r="A2585" s="40">
        <v>45582</v>
      </c>
      <c r="B2585" s="40">
        <v>45582</v>
      </c>
      <c r="C2585" s="37" t="s">
        <v>7857</v>
      </c>
      <c r="D2585" s="37" t="s">
        <v>7836</v>
      </c>
      <c r="E2585" s="37" t="s">
        <v>513</v>
      </c>
      <c r="F2585" s="37" t="s">
        <v>691</v>
      </c>
      <c r="G2585" s="38">
        <v>277778</v>
      </c>
      <c r="H2585" s="38">
        <v>0</v>
      </c>
      <c r="I2585" s="38">
        <v>100043704</v>
      </c>
      <c r="J2585" s="38">
        <v>0</v>
      </c>
      <c r="K2585" s="37" t="s">
        <v>7837</v>
      </c>
      <c r="L2585" s="37" t="s">
        <v>7707</v>
      </c>
      <c r="M2585" s="37" t="s">
        <v>3125</v>
      </c>
      <c r="N2585" s="37" t="s">
        <v>7826</v>
      </c>
      <c r="O2585" s="37" t="s">
        <v>7826</v>
      </c>
      <c r="P2585" s="37" t="s">
        <v>4428</v>
      </c>
      <c r="Q2585" s="37"/>
      <c r="S2585" s="8" t="str">
        <f t="shared" si="67"/>
        <v>641.ThuongBK</v>
      </c>
      <c r="T2585" s="8">
        <f t="shared" si="66"/>
        <v>10</v>
      </c>
      <c r="U2585">
        <v>642</v>
      </c>
      <c r="W2585" t="s">
        <v>369</v>
      </c>
    </row>
    <row r="2586" spans="1:23" hidden="1" x14ac:dyDescent="0.25">
      <c r="A2586" s="40">
        <v>45582</v>
      </c>
      <c r="B2586" s="40">
        <v>45582</v>
      </c>
      <c r="C2586" s="37" t="s">
        <v>7857</v>
      </c>
      <c r="D2586" s="37" t="s">
        <v>7843</v>
      </c>
      <c r="E2586" s="37" t="s">
        <v>513</v>
      </c>
      <c r="F2586" s="37" t="s">
        <v>691</v>
      </c>
      <c r="G2586" s="38">
        <v>277778</v>
      </c>
      <c r="H2586" s="38">
        <v>0</v>
      </c>
      <c r="I2586" s="38">
        <v>100321482</v>
      </c>
      <c r="J2586" s="38">
        <v>0</v>
      </c>
      <c r="K2586" s="37" t="s">
        <v>7844</v>
      </c>
      <c r="L2586" s="37" t="s">
        <v>7694</v>
      </c>
      <c r="M2586" s="37" t="s">
        <v>3125</v>
      </c>
      <c r="N2586" s="37" t="s">
        <v>7826</v>
      </c>
      <c r="O2586" s="37" t="s">
        <v>7826</v>
      </c>
      <c r="P2586" s="37" t="s">
        <v>4428</v>
      </c>
      <c r="Q2586" s="37"/>
      <c r="S2586" s="8" t="str">
        <f t="shared" si="67"/>
        <v>641.ThuongBK</v>
      </c>
      <c r="T2586" s="8">
        <f t="shared" si="66"/>
        <v>10</v>
      </c>
      <c r="U2586">
        <v>642</v>
      </c>
      <c r="W2586" t="s">
        <v>369</v>
      </c>
    </row>
    <row r="2587" spans="1:23" hidden="1" x14ac:dyDescent="0.25">
      <c r="A2587" s="40">
        <v>45582</v>
      </c>
      <c r="B2587" s="40">
        <v>45582</v>
      </c>
      <c r="C2587" s="37" t="s">
        <v>7857</v>
      </c>
      <c r="D2587" s="37" t="s">
        <v>7864</v>
      </c>
      <c r="E2587" s="37" t="s">
        <v>513</v>
      </c>
      <c r="F2587" s="37" t="s">
        <v>691</v>
      </c>
      <c r="G2587" s="38">
        <v>277778</v>
      </c>
      <c r="H2587" s="38">
        <v>0</v>
      </c>
      <c r="I2587" s="38">
        <v>100599260</v>
      </c>
      <c r="J2587" s="38">
        <v>0</v>
      </c>
      <c r="K2587" s="37" t="s">
        <v>7865</v>
      </c>
      <c r="L2587" s="37" t="s">
        <v>7866</v>
      </c>
      <c r="M2587" s="37" t="s">
        <v>3125</v>
      </c>
      <c r="N2587" s="37" t="s">
        <v>7826</v>
      </c>
      <c r="O2587" s="37" t="s">
        <v>7826</v>
      </c>
      <c r="P2587" s="37" t="s">
        <v>4428</v>
      </c>
      <c r="Q2587" s="37"/>
      <c r="S2587" s="8" t="str">
        <f t="shared" si="67"/>
        <v>641.ThuongBK</v>
      </c>
      <c r="T2587" s="8">
        <f t="shared" si="66"/>
        <v>10</v>
      </c>
      <c r="U2587">
        <v>642</v>
      </c>
      <c r="W2587" t="s">
        <v>369</v>
      </c>
    </row>
    <row r="2588" spans="1:23" hidden="1" x14ac:dyDescent="0.25">
      <c r="A2588" s="40">
        <v>45582</v>
      </c>
      <c r="B2588" s="40">
        <v>45582</v>
      </c>
      <c r="C2588" s="37" t="s">
        <v>7857</v>
      </c>
      <c r="D2588" s="37" t="s">
        <v>7830</v>
      </c>
      <c r="E2588" s="37" t="s">
        <v>513</v>
      </c>
      <c r="F2588" s="37" t="s">
        <v>691</v>
      </c>
      <c r="G2588" s="38">
        <v>277778</v>
      </c>
      <c r="H2588" s="38">
        <v>0</v>
      </c>
      <c r="I2588" s="38">
        <v>100877038</v>
      </c>
      <c r="J2588" s="38">
        <v>0</v>
      </c>
      <c r="K2588" s="37" t="s">
        <v>7831</v>
      </c>
      <c r="L2588" s="37" t="s">
        <v>7681</v>
      </c>
      <c r="M2588" s="37" t="s">
        <v>3125</v>
      </c>
      <c r="N2588" s="37" t="s">
        <v>7826</v>
      </c>
      <c r="O2588" s="37" t="s">
        <v>7826</v>
      </c>
      <c r="P2588" s="37" t="s">
        <v>4428</v>
      </c>
      <c r="Q2588" s="37"/>
      <c r="S2588" s="8" t="str">
        <f t="shared" si="67"/>
        <v>641.ThuongBK</v>
      </c>
      <c r="T2588" s="8">
        <f t="shared" si="66"/>
        <v>10</v>
      </c>
      <c r="U2588">
        <v>642</v>
      </c>
      <c r="W2588" t="s">
        <v>369</v>
      </c>
    </row>
    <row r="2589" spans="1:23" hidden="1" x14ac:dyDescent="0.25">
      <c r="A2589" s="40">
        <v>45582</v>
      </c>
      <c r="B2589" s="40">
        <v>45582</v>
      </c>
      <c r="C2589" s="37" t="s">
        <v>7857</v>
      </c>
      <c r="D2589" s="37" t="s">
        <v>7864</v>
      </c>
      <c r="E2589" s="37" t="s">
        <v>513</v>
      </c>
      <c r="F2589" s="37" t="s">
        <v>691</v>
      </c>
      <c r="G2589" s="38">
        <v>277778</v>
      </c>
      <c r="H2589" s="38">
        <v>0</v>
      </c>
      <c r="I2589" s="38">
        <v>101154816</v>
      </c>
      <c r="J2589" s="38">
        <v>0</v>
      </c>
      <c r="K2589" s="37" t="s">
        <v>7865</v>
      </c>
      <c r="L2589" s="37" t="s">
        <v>7866</v>
      </c>
      <c r="M2589" s="37" t="s">
        <v>3125</v>
      </c>
      <c r="N2589" s="37" t="s">
        <v>7826</v>
      </c>
      <c r="O2589" s="37" t="s">
        <v>7826</v>
      </c>
      <c r="P2589" s="37" t="s">
        <v>4428</v>
      </c>
      <c r="Q2589" s="37"/>
      <c r="S2589" s="8" t="str">
        <f t="shared" si="67"/>
        <v>641.ThuongBK</v>
      </c>
      <c r="T2589" s="8">
        <f t="shared" si="66"/>
        <v>10</v>
      </c>
      <c r="U2589">
        <v>642</v>
      </c>
      <c r="W2589" t="s">
        <v>369</v>
      </c>
    </row>
    <row r="2590" spans="1:23" hidden="1" x14ac:dyDescent="0.25">
      <c r="A2590" s="40">
        <v>45582</v>
      </c>
      <c r="B2590" s="40">
        <v>45582</v>
      </c>
      <c r="C2590" s="37" t="s">
        <v>7857</v>
      </c>
      <c r="D2590" s="37" t="s">
        <v>7830</v>
      </c>
      <c r="E2590" s="37" t="s">
        <v>513</v>
      </c>
      <c r="F2590" s="37" t="s">
        <v>691</v>
      </c>
      <c r="G2590" s="38">
        <v>277778</v>
      </c>
      <c r="H2590" s="38">
        <v>0</v>
      </c>
      <c r="I2590" s="38">
        <v>101432594</v>
      </c>
      <c r="J2590" s="38">
        <v>0</v>
      </c>
      <c r="K2590" s="37" t="s">
        <v>7831</v>
      </c>
      <c r="L2590" s="37" t="s">
        <v>7681</v>
      </c>
      <c r="M2590" s="37" t="s">
        <v>3125</v>
      </c>
      <c r="N2590" s="37" t="s">
        <v>7826</v>
      </c>
      <c r="O2590" s="37" t="s">
        <v>7826</v>
      </c>
      <c r="P2590" s="37" t="s">
        <v>4428</v>
      </c>
      <c r="Q2590" s="37"/>
      <c r="S2590" s="8" t="str">
        <f t="shared" si="67"/>
        <v>641.ThuongBK</v>
      </c>
      <c r="T2590" s="8">
        <f t="shared" ref="T2590:T2653" si="68">+MONTH(A2590)</f>
        <v>10</v>
      </c>
      <c r="U2590">
        <v>642</v>
      </c>
      <c r="W2590" t="s">
        <v>369</v>
      </c>
    </row>
    <row r="2591" spans="1:23" hidden="1" x14ac:dyDescent="0.25">
      <c r="A2591" s="40">
        <v>45582</v>
      </c>
      <c r="B2591" s="40">
        <v>45582</v>
      </c>
      <c r="C2591" s="37" t="s">
        <v>7857</v>
      </c>
      <c r="D2591" s="37" t="s">
        <v>7864</v>
      </c>
      <c r="E2591" s="37" t="s">
        <v>513</v>
      </c>
      <c r="F2591" s="37" t="s">
        <v>691</v>
      </c>
      <c r="G2591" s="38">
        <v>277778</v>
      </c>
      <c r="H2591" s="38">
        <v>0</v>
      </c>
      <c r="I2591" s="38">
        <v>101710372</v>
      </c>
      <c r="J2591" s="38">
        <v>0</v>
      </c>
      <c r="K2591" s="37" t="s">
        <v>7865</v>
      </c>
      <c r="L2591" s="37" t="s">
        <v>7866</v>
      </c>
      <c r="M2591" s="37" t="s">
        <v>3125</v>
      </c>
      <c r="N2591" s="37" t="s">
        <v>7826</v>
      </c>
      <c r="O2591" s="37" t="s">
        <v>7826</v>
      </c>
      <c r="P2591" s="37" t="s">
        <v>4428</v>
      </c>
      <c r="Q2591" s="37"/>
      <c r="S2591" s="8" t="str">
        <f t="shared" ref="S2591:S2654" si="69">+M2591</f>
        <v>641.ThuongBK</v>
      </c>
      <c r="T2591" s="8">
        <f t="shared" si="68"/>
        <v>10</v>
      </c>
      <c r="U2591">
        <v>642</v>
      </c>
      <c r="W2591" t="s">
        <v>369</v>
      </c>
    </row>
    <row r="2592" spans="1:23" hidden="1" x14ac:dyDescent="0.25">
      <c r="A2592" s="40">
        <v>45582</v>
      </c>
      <c r="B2592" s="40">
        <v>45582</v>
      </c>
      <c r="C2592" s="37" t="s">
        <v>7857</v>
      </c>
      <c r="D2592" s="37" t="s">
        <v>7830</v>
      </c>
      <c r="E2592" s="37" t="s">
        <v>513</v>
      </c>
      <c r="F2592" s="37" t="s">
        <v>691</v>
      </c>
      <c r="G2592" s="38">
        <v>277778</v>
      </c>
      <c r="H2592" s="38">
        <v>0</v>
      </c>
      <c r="I2592" s="38">
        <v>101988150</v>
      </c>
      <c r="J2592" s="38">
        <v>0</v>
      </c>
      <c r="K2592" s="37" t="s">
        <v>7831</v>
      </c>
      <c r="L2592" s="37" t="s">
        <v>7681</v>
      </c>
      <c r="M2592" s="37" t="s">
        <v>3125</v>
      </c>
      <c r="N2592" s="37" t="s">
        <v>7826</v>
      </c>
      <c r="O2592" s="37" t="s">
        <v>7826</v>
      </c>
      <c r="P2592" s="37" t="s">
        <v>4428</v>
      </c>
      <c r="Q2592" s="37"/>
      <c r="S2592" s="8" t="str">
        <f t="shared" si="69"/>
        <v>641.ThuongBK</v>
      </c>
      <c r="T2592" s="8">
        <f t="shared" si="68"/>
        <v>10</v>
      </c>
      <c r="U2592">
        <v>642</v>
      </c>
      <c r="W2592" t="s">
        <v>369</v>
      </c>
    </row>
    <row r="2593" spans="1:23" hidden="1" x14ac:dyDescent="0.25">
      <c r="A2593" s="40">
        <v>45582</v>
      </c>
      <c r="B2593" s="40">
        <v>45582</v>
      </c>
      <c r="C2593" s="37" t="s">
        <v>7857</v>
      </c>
      <c r="D2593" s="37" t="s">
        <v>7864</v>
      </c>
      <c r="E2593" s="37" t="s">
        <v>513</v>
      </c>
      <c r="F2593" s="37" t="s">
        <v>691</v>
      </c>
      <c r="G2593" s="38">
        <v>277778</v>
      </c>
      <c r="H2593" s="38">
        <v>0</v>
      </c>
      <c r="I2593" s="38">
        <v>102265928</v>
      </c>
      <c r="J2593" s="38">
        <v>0</v>
      </c>
      <c r="K2593" s="37" t="s">
        <v>7865</v>
      </c>
      <c r="L2593" s="37" t="s">
        <v>7866</v>
      </c>
      <c r="M2593" s="37" t="s">
        <v>3125</v>
      </c>
      <c r="N2593" s="37" t="s">
        <v>7826</v>
      </c>
      <c r="O2593" s="37" t="s">
        <v>7826</v>
      </c>
      <c r="P2593" s="37" t="s">
        <v>4428</v>
      </c>
      <c r="Q2593" s="37"/>
      <c r="S2593" s="8" t="str">
        <f t="shared" si="69"/>
        <v>641.ThuongBK</v>
      </c>
      <c r="T2593" s="8">
        <f t="shared" si="68"/>
        <v>10</v>
      </c>
      <c r="U2593">
        <v>642</v>
      </c>
      <c r="W2593" t="s">
        <v>369</v>
      </c>
    </row>
    <row r="2594" spans="1:23" hidden="1" x14ac:dyDescent="0.25">
      <c r="A2594" s="40">
        <v>45582</v>
      </c>
      <c r="B2594" s="40">
        <v>45582</v>
      </c>
      <c r="C2594" s="37" t="s">
        <v>7857</v>
      </c>
      <c r="D2594" s="37" t="s">
        <v>7830</v>
      </c>
      <c r="E2594" s="37" t="s">
        <v>513</v>
      </c>
      <c r="F2594" s="37" t="s">
        <v>691</v>
      </c>
      <c r="G2594" s="38">
        <v>277778</v>
      </c>
      <c r="H2594" s="38">
        <v>0</v>
      </c>
      <c r="I2594" s="38">
        <v>102543706</v>
      </c>
      <c r="J2594" s="38">
        <v>0</v>
      </c>
      <c r="K2594" s="37" t="s">
        <v>7831</v>
      </c>
      <c r="L2594" s="37" t="s">
        <v>7681</v>
      </c>
      <c r="M2594" s="37" t="s">
        <v>3125</v>
      </c>
      <c r="N2594" s="37" t="s">
        <v>7826</v>
      </c>
      <c r="O2594" s="37" t="s">
        <v>7826</v>
      </c>
      <c r="P2594" s="37" t="s">
        <v>4428</v>
      </c>
      <c r="Q2594" s="37"/>
      <c r="S2594" s="8" t="str">
        <f t="shared" si="69"/>
        <v>641.ThuongBK</v>
      </c>
      <c r="T2594" s="8">
        <f t="shared" si="68"/>
        <v>10</v>
      </c>
      <c r="U2594">
        <v>642</v>
      </c>
      <c r="W2594" t="s">
        <v>369</v>
      </c>
    </row>
    <row r="2595" spans="1:23" hidden="1" x14ac:dyDescent="0.25">
      <c r="A2595" s="40">
        <v>45582</v>
      </c>
      <c r="B2595" s="40">
        <v>45582</v>
      </c>
      <c r="C2595" s="37" t="s">
        <v>7857</v>
      </c>
      <c r="D2595" s="37" t="s">
        <v>7864</v>
      </c>
      <c r="E2595" s="37" t="s">
        <v>513</v>
      </c>
      <c r="F2595" s="37" t="s">
        <v>691</v>
      </c>
      <c r="G2595" s="38">
        <v>277778</v>
      </c>
      <c r="H2595" s="38">
        <v>0</v>
      </c>
      <c r="I2595" s="38">
        <v>102821484</v>
      </c>
      <c r="J2595" s="38">
        <v>0</v>
      </c>
      <c r="K2595" s="37" t="s">
        <v>7865</v>
      </c>
      <c r="L2595" s="37" t="s">
        <v>7866</v>
      </c>
      <c r="M2595" s="37" t="s">
        <v>3125</v>
      </c>
      <c r="N2595" s="37" t="s">
        <v>7826</v>
      </c>
      <c r="O2595" s="37" t="s">
        <v>7826</v>
      </c>
      <c r="P2595" s="37" t="s">
        <v>4428</v>
      </c>
      <c r="Q2595" s="37"/>
      <c r="S2595" s="8" t="str">
        <f t="shared" si="69"/>
        <v>641.ThuongBK</v>
      </c>
      <c r="T2595" s="8">
        <f t="shared" si="68"/>
        <v>10</v>
      </c>
      <c r="U2595">
        <v>642</v>
      </c>
      <c r="W2595" t="s">
        <v>369</v>
      </c>
    </row>
    <row r="2596" spans="1:23" hidden="1" x14ac:dyDescent="0.25">
      <c r="A2596" s="40">
        <v>45582</v>
      </c>
      <c r="B2596" s="40">
        <v>45582</v>
      </c>
      <c r="C2596" s="37" t="s">
        <v>7857</v>
      </c>
      <c r="D2596" s="37" t="s">
        <v>7830</v>
      </c>
      <c r="E2596" s="37" t="s">
        <v>513</v>
      </c>
      <c r="F2596" s="37" t="s">
        <v>691</v>
      </c>
      <c r="G2596" s="38">
        <v>277778</v>
      </c>
      <c r="H2596" s="38">
        <v>0</v>
      </c>
      <c r="I2596" s="38">
        <v>103099262</v>
      </c>
      <c r="J2596" s="38">
        <v>0</v>
      </c>
      <c r="K2596" s="37" t="s">
        <v>7831</v>
      </c>
      <c r="L2596" s="37" t="s">
        <v>7681</v>
      </c>
      <c r="M2596" s="37" t="s">
        <v>3125</v>
      </c>
      <c r="N2596" s="37" t="s">
        <v>7826</v>
      </c>
      <c r="O2596" s="37" t="s">
        <v>7826</v>
      </c>
      <c r="P2596" s="37" t="s">
        <v>4428</v>
      </c>
      <c r="Q2596" s="37"/>
      <c r="S2596" s="8" t="str">
        <f t="shared" si="69"/>
        <v>641.ThuongBK</v>
      </c>
      <c r="T2596" s="8">
        <f t="shared" si="68"/>
        <v>10</v>
      </c>
      <c r="U2596">
        <v>642</v>
      </c>
      <c r="W2596" t="s">
        <v>369</v>
      </c>
    </row>
    <row r="2597" spans="1:23" hidden="1" x14ac:dyDescent="0.25">
      <c r="A2597" s="40">
        <v>45583</v>
      </c>
      <c r="B2597" s="40">
        <v>45583</v>
      </c>
      <c r="C2597" s="37" t="s">
        <v>7872</v>
      </c>
      <c r="D2597" s="37" t="s">
        <v>7873</v>
      </c>
      <c r="E2597" s="37" t="s">
        <v>513</v>
      </c>
      <c r="F2597" s="37" t="s">
        <v>549</v>
      </c>
      <c r="G2597" s="38">
        <v>37263636</v>
      </c>
      <c r="H2597" s="38">
        <v>0</v>
      </c>
      <c r="I2597" s="38">
        <v>140362898</v>
      </c>
      <c r="J2597" s="38">
        <v>0</v>
      </c>
      <c r="K2597" s="37" t="s">
        <v>7874</v>
      </c>
      <c r="L2597" s="37" t="s">
        <v>7875</v>
      </c>
      <c r="M2597" s="37" t="s">
        <v>3122</v>
      </c>
      <c r="N2597" s="37"/>
      <c r="O2597" s="37"/>
      <c r="P2597" s="37" t="s">
        <v>4428</v>
      </c>
      <c r="Q2597" s="37"/>
      <c r="S2597" s="8" t="str">
        <f t="shared" si="69"/>
        <v>641_QHKH</v>
      </c>
      <c r="T2597" s="8">
        <f t="shared" si="68"/>
        <v>10</v>
      </c>
      <c r="U2597">
        <v>642</v>
      </c>
      <c r="W2597" t="s">
        <v>369</v>
      </c>
    </row>
    <row r="2598" spans="1:23" hidden="1" x14ac:dyDescent="0.25">
      <c r="A2598" s="40">
        <v>45586</v>
      </c>
      <c r="B2598" s="40">
        <v>45586</v>
      </c>
      <c r="C2598" s="37" t="s">
        <v>7876</v>
      </c>
      <c r="D2598" s="37" t="s">
        <v>7877</v>
      </c>
      <c r="E2598" s="37" t="s">
        <v>513</v>
      </c>
      <c r="F2598" s="37" t="s">
        <v>748</v>
      </c>
      <c r="G2598" s="38">
        <v>3909091</v>
      </c>
      <c r="H2598" s="38">
        <v>0</v>
      </c>
      <c r="I2598" s="38">
        <v>144271989</v>
      </c>
      <c r="J2598" s="38">
        <v>0</v>
      </c>
      <c r="K2598" s="37" t="s">
        <v>7878</v>
      </c>
      <c r="L2598" s="37" t="s">
        <v>7879</v>
      </c>
      <c r="M2598" s="37" t="s">
        <v>3122</v>
      </c>
      <c r="N2598" s="37"/>
      <c r="O2598" s="37"/>
      <c r="P2598" s="37" t="s">
        <v>4428</v>
      </c>
      <c r="Q2598" s="37"/>
      <c r="S2598" s="8" t="str">
        <f t="shared" si="69"/>
        <v>641_QHKH</v>
      </c>
      <c r="T2598" s="8">
        <f t="shared" si="68"/>
        <v>10</v>
      </c>
      <c r="U2598">
        <v>642</v>
      </c>
      <c r="W2598" t="s">
        <v>369</v>
      </c>
    </row>
    <row r="2599" spans="1:23" hidden="1" x14ac:dyDescent="0.25">
      <c r="A2599" s="40">
        <v>45587</v>
      </c>
      <c r="B2599" s="40">
        <v>45587</v>
      </c>
      <c r="C2599" s="37" t="s">
        <v>7880</v>
      </c>
      <c r="D2599" s="37" t="s">
        <v>7881</v>
      </c>
      <c r="E2599" s="37" t="s">
        <v>513</v>
      </c>
      <c r="F2599" s="37" t="s">
        <v>2923</v>
      </c>
      <c r="G2599" s="38">
        <v>3726364</v>
      </c>
      <c r="H2599" s="38">
        <v>0</v>
      </c>
      <c r="I2599" s="38">
        <v>147998353</v>
      </c>
      <c r="J2599" s="38">
        <v>0</v>
      </c>
      <c r="K2599" s="37" t="s">
        <v>2924</v>
      </c>
      <c r="L2599" s="37" t="s">
        <v>2925</v>
      </c>
      <c r="M2599" s="37" t="s">
        <v>3122</v>
      </c>
      <c r="N2599" s="37"/>
      <c r="O2599" s="37"/>
      <c r="P2599" s="37" t="s">
        <v>4428</v>
      </c>
      <c r="Q2599" s="37"/>
      <c r="S2599" s="8" t="str">
        <f t="shared" si="69"/>
        <v>641_QHKH</v>
      </c>
      <c r="T2599" s="8">
        <f t="shared" si="68"/>
        <v>10</v>
      </c>
      <c r="U2599">
        <v>642</v>
      </c>
      <c r="W2599" t="s">
        <v>369</v>
      </c>
    </row>
    <row r="2600" spans="1:23" hidden="1" x14ac:dyDescent="0.25">
      <c r="A2600" s="40">
        <v>45588</v>
      </c>
      <c r="B2600" s="40">
        <v>45588</v>
      </c>
      <c r="C2600" s="37" t="s">
        <v>7882</v>
      </c>
      <c r="D2600" s="37" t="s">
        <v>7883</v>
      </c>
      <c r="E2600" s="37" t="s">
        <v>513</v>
      </c>
      <c r="F2600" s="37" t="s">
        <v>691</v>
      </c>
      <c r="G2600" s="38">
        <v>333333</v>
      </c>
      <c r="H2600" s="38">
        <v>0</v>
      </c>
      <c r="I2600" s="38">
        <v>148331686</v>
      </c>
      <c r="J2600" s="38">
        <v>0</v>
      </c>
      <c r="K2600" s="37" t="s">
        <v>7884</v>
      </c>
      <c r="L2600" s="37" t="s">
        <v>7885</v>
      </c>
      <c r="M2600" s="37" t="s">
        <v>3125</v>
      </c>
      <c r="N2600" s="37" t="s">
        <v>974</v>
      </c>
      <c r="O2600" s="37" t="s">
        <v>975</v>
      </c>
      <c r="P2600" s="37" t="s">
        <v>7886</v>
      </c>
      <c r="Q2600" s="37"/>
      <c r="S2600" s="8" t="str">
        <f t="shared" si="69"/>
        <v>641.ThuongBK</v>
      </c>
      <c r="T2600" s="8">
        <f t="shared" si="68"/>
        <v>10</v>
      </c>
      <c r="U2600">
        <v>642</v>
      </c>
      <c r="W2600" t="s">
        <v>369</v>
      </c>
    </row>
    <row r="2601" spans="1:23" hidden="1" x14ac:dyDescent="0.25">
      <c r="A2601" s="40">
        <v>45588</v>
      </c>
      <c r="B2601" s="40">
        <v>45588</v>
      </c>
      <c r="C2601" s="37" t="s">
        <v>7882</v>
      </c>
      <c r="D2601" s="37" t="s">
        <v>7883</v>
      </c>
      <c r="E2601" s="37" t="s">
        <v>513</v>
      </c>
      <c r="F2601" s="37" t="s">
        <v>691</v>
      </c>
      <c r="G2601" s="38">
        <v>333333</v>
      </c>
      <c r="H2601" s="38">
        <v>0</v>
      </c>
      <c r="I2601" s="38">
        <v>148665019</v>
      </c>
      <c r="J2601" s="38">
        <v>0</v>
      </c>
      <c r="K2601" s="37" t="s">
        <v>7884</v>
      </c>
      <c r="L2601" s="37" t="s">
        <v>7885</v>
      </c>
      <c r="M2601" s="37" t="s">
        <v>3125</v>
      </c>
      <c r="N2601" s="37" t="s">
        <v>974</v>
      </c>
      <c r="O2601" s="37" t="s">
        <v>975</v>
      </c>
      <c r="P2601" s="37" t="s">
        <v>7886</v>
      </c>
      <c r="Q2601" s="37"/>
      <c r="S2601" s="8" t="str">
        <f t="shared" si="69"/>
        <v>641.ThuongBK</v>
      </c>
      <c r="T2601" s="8">
        <f t="shared" si="68"/>
        <v>10</v>
      </c>
      <c r="U2601">
        <v>642</v>
      </c>
      <c r="W2601" t="s">
        <v>369</v>
      </c>
    </row>
    <row r="2602" spans="1:23" hidden="1" x14ac:dyDescent="0.25">
      <c r="A2602" s="40">
        <v>45588</v>
      </c>
      <c r="B2602" s="40">
        <v>45588</v>
      </c>
      <c r="C2602" s="37" t="s">
        <v>7882</v>
      </c>
      <c r="D2602" s="37" t="s">
        <v>7883</v>
      </c>
      <c r="E2602" s="37" t="s">
        <v>513</v>
      </c>
      <c r="F2602" s="37" t="s">
        <v>691</v>
      </c>
      <c r="G2602" s="38">
        <v>333333</v>
      </c>
      <c r="H2602" s="38">
        <v>0</v>
      </c>
      <c r="I2602" s="38">
        <v>148998352</v>
      </c>
      <c r="J2602" s="38">
        <v>0</v>
      </c>
      <c r="K2602" s="37" t="s">
        <v>7884</v>
      </c>
      <c r="L2602" s="37" t="s">
        <v>7885</v>
      </c>
      <c r="M2602" s="37" t="s">
        <v>3125</v>
      </c>
      <c r="N2602" s="37" t="s">
        <v>974</v>
      </c>
      <c r="O2602" s="37" t="s">
        <v>975</v>
      </c>
      <c r="P2602" s="37" t="s">
        <v>7886</v>
      </c>
      <c r="Q2602" s="37"/>
      <c r="S2602" s="8" t="str">
        <f t="shared" si="69"/>
        <v>641.ThuongBK</v>
      </c>
      <c r="T2602" s="8">
        <f t="shared" si="68"/>
        <v>10</v>
      </c>
      <c r="U2602">
        <v>642</v>
      </c>
      <c r="W2602" t="s">
        <v>369</v>
      </c>
    </row>
    <row r="2603" spans="1:23" hidden="1" x14ac:dyDescent="0.25">
      <c r="A2603" s="40">
        <v>45588</v>
      </c>
      <c r="B2603" s="40">
        <v>45588</v>
      </c>
      <c r="C2603" s="37" t="s">
        <v>7882</v>
      </c>
      <c r="D2603" s="37" t="s">
        <v>4725</v>
      </c>
      <c r="E2603" s="37" t="s">
        <v>513</v>
      </c>
      <c r="F2603" s="37" t="s">
        <v>691</v>
      </c>
      <c r="G2603" s="38">
        <v>333333</v>
      </c>
      <c r="H2603" s="38">
        <v>0</v>
      </c>
      <c r="I2603" s="38">
        <v>149331685</v>
      </c>
      <c r="J2603" s="38">
        <v>0</v>
      </c>
      <c r="K2603" s="37" t="s">
        <v>7884</v>
      </c>
      <c r="L2603" s="37" t="s">
        <v>7885</v>
      </c>
      <c r="M2603" s="37" t="s">
        <v>3125</v>
      </c>
      <c r="N2603" s="37" t="s">
        <v>974</v>
      </c>
      <c r="O2603" s="37" t="s">
        <v>975</v>
      </c>
      <c r="P2603" s="37" t="s">
        <v>7886</v>
      </c>
      <c r="Q2603" s="37"/>
      <c r="S2603" s="8" t="str">
        <f t="shared" si="69"/>
        <v>641.ThuongBK</v>
      </c>
      <c r="T2603" s="8">
        <f t="shared" si="68"/>
        <v>10</v>
      </c>
      <c r="U2603">
        <v>642</v>
      </c>
      <c r="W2603" t="s">
        <v>369</v>
      </c>
    </row>
    <row r="2604" spans="1:23" hidden="1" x14ac:dyDescent="0.25">
      <c r="A2604" s="40">
        <v>45588</v>
      </c>
      <c r="B2604" s="40">
        <v>45588</v>
      </c>
      <c r="C2604" s="37" t="s">
        <v>7887</v>
      </c>
      <c r="D2604" s="37" t="s">
        <v>4751</v>
      </c>
      <c r="E2604" s="37" t="s">
        <v>513</v>
      </c>
      <c r="F2604" s="37" t="s">
        <v>691</v>
      </c>
      <c r="G2604" s="38">
        <v>333333</v>
      </c>
      <c r="H2604" s="38">
        <v>0</v>
      </c>
      <c r="I2604" s="38">
        <v>149665018</v>
      </c>
      <c r="J2604" s="38">
        <v>0</v>
      </c>
      <c r="K2604" s="37" t="s">
        <v>4752</v>
      </c>
      <c r="L2604" s="37" t="s">
        <v>4753</v>
      </c>
      <c r="M2604" s="37" t="s">
        <v>3125</v>
      </c>
      <c r="N2604" s="37" t="s">
        <v>974</v>
      </c>
      <c r="O2604" s="37" t="s">
        <v>975</v>
      </c>
      <c r="P2604" s="37" t="s">
        <v>7886</v>
      </c>
      <c r="Q2604" s="37"/>
      <c r="S2604" s="8" t="str">
        <f t="shared" si="69"/>
        <v>641.ThuongBK</v>
      </c>
      <c r="T2604" s="8">
        <f t="shared" si="68"/>
        <v>10</v>
      </c>
      <c r="U2604">
        <v>642</v>
      </c>
      <c r="W2604" t="s">
        <v>369</v>
      </c>
    </row>
    <row r="2605" spans="1:23" hidden="1" x14ac:dyDescent="0.25">
      <c r="A2605" s="40">
        <v>45588</v>
      </c>
      <c r="B2605" s="40">
        <v>45588</v>
      </c>
      <c r="C2605" s="37" t="s">
        <v>7887</v>
      </c>
      <c r="D2605" s="37" t="s">
        <v>4751</v>
      </c>
      <c r="E2605" s="37" t="s">
        <v>513</v>
      </c>
      <c r="F2605" s="37" t="s">
        <v>691</v>
      </c>
      <c r="G2605" s="38">
        <v>333333</v>
      </c>
      <c r="H2605" s="38">
        <v>0</v>
      </c>
      <c r="I2605" s="38">
        <v>149998351</v>
      </c>
      <c r="J2605" s="38">
        <v>0</v>
      </c>
      <c r="K2605" s="37" t="s">
        <v>4752</v>
      </c>
      <c r="L2605" s="37" t="s">
        <v>4753</v>
      </c>
      <c r="M2605" s="37" t="s">
        <v>3125</v>
      </c>
      <c r="N2605" s="37" t="s">
        <v>974</v>
      </c>
      <c r="O2605" s="37" t="s">
        <v>975</v>
      </c>
      <c r="P2605" s="37" t="s">
        <v>7886</v>
      </c>
      <c r="Q2605" s="37"/>
      <c r="S2605" s="8" t="str">
        <f t="shared" si="69"/>
        <v>641.ThuongBK</v>
      </c>
      <c r="T2605" s="8">
        <f t="shared" si="68"/>
        <v>10</v>
      </c>
      <c r="U2605">
        <v>642</v>
      </c>
      <c r="W2605" t="s">
        <v>369</v>
      </c>
    </row>
    <row r="2606" spans="1:23" hidden="1" x14ac:dyDescent="0.25">
      <c r="A2606" s="40">
        <v>45588</v>
      </c>
      <c r="B2606" s="40">
        <v>45588</v>
      </c>
      <c r="C2606" s="37" t="s">
        <v>7887</v>
      </c>
      <c r="D2606" s="37" t="s">
        <v>4725</v>
      </c>
      <c r="E2606" s="37" t="s">
        <v>513</v>
      </c>
      <c r="F2606" s="37" t="s">
        <v>691</v>
      </c>
      <c r="G2606" s="38">
        <v>333333</v>
      </c>
      <c r="H2606" s="38">
        <v>0</v>
      </c>
      <c r="I2606" s="38">
        <v>150331684</v>
      </c>
      <c r="J2606" s="38">
        <v>0</v>
      </c>
      <c r="K2606" s="37" t="s">
        <v>888</v>
      </c>
      <c r="L2606" s="37" t="s">
        <v>889</v>
      </c>
      <c r="M2606" s="37" t="s">
        <v>3125</v>
      </c>
      <c r="N2606" s="37" t="s">
        <v>974</v>
      </c>
      <c r="O2606" s="37" t="s">
        <v>975</v>
      </c>
      <c r="P2606" s="37" t="s">
        <v>7886</v>
      </c>
      <c r="Q2606" s="37"/>
      <c r="S2606" s="8" t="str">
        <f t="shared" si="69"/>
        <v>641.ThuongBK</v>
      </c>
      <c r="T2606" s="8">
        <f t="shared" si="68"/>
        <v>10</v>
      </c>
      <c r="U2606">
        <v>642</v>
      </c>
      <c r="W2606" t="s">
        <v>369</v>
      </c>
    </row>
    <row r="2607" spans="1:23" hidden="1" x14ac:dyDescent="0.25">
      <c r="A2607" s="40">
        <v>45588</v>
      </c>
      <c r="B2607" s="40">
        <v>45588</v>
      </c>
      <c r="C2607" s="37" t="s">
        <v>7887</v>
      </c>
      <c r="D2607" s="37" t="s">
        <v>4745</v>
      </c>
      <c r="E2607" s="37" t="s">
        <v>513</v>
      </c>
      <c r="F2607" s="37" t="s">
        <v>691</v>
      </c>
      <c r="G2607" s="38">
        <v>333333</v>
      </c>
      <c r="H2607" s="38">
        <v>0</v>
      </c>
      <c r="I2607" s="38">
        <v>150665017</v>
      </c>
      <c r="J2607" s="38">
        <v>0</v>
      </c>
      <c r="K2607" s="37" t="s">
        <v>4746</v>
      </c>
      <c r="L2607" s="37" t="s">
        <v>4747</v>
      </c>
      <c r="M2607" s="37" t="s">
        <v>3125</v>
      </c>
      <c r="N2607" s="37" t="s">
        <v>974</v>
      </c>
      <c r="O2607" s="37" t="s">
        <v>975</v>
      </c>
      <c r="P2607" s="37" t="s">
        <v>7886</v>
      </c>
      <c r="Q2607" s="37"/>
      <c r="S2607" s="8" t="str">
        <f t="shared" si="69"/>
        <v>641.ThuongBK</v>
      </c>
      <c r="T2607" s="8">
        <f t="shared" si="68"/>
        <v>10</v>
      </c>
      <c r="U2607">
        <v>642</v>
      </c>
      <c r="W2607" t="s">
        <v>369</v>
      </c>
    </row>
    <row r="2608" spans="1:23" hidden="1" x14ac:dyDescent="0.25">
      <c r="A2608" s="40">
        <v>45590</v>
      </c>
      <c r="B2608" s="40">
        <v>45590</v>
      </c>
      <c r="C2608" s="37" t="s">
        <v>7888</v>
      </c>
      <c r="D2608" s="37" t="s">
        <v>7889</v>
      </c>
      <c r="E2608" s="37" t="s">
        <v>513</v>
      </c>
      <c r="F2608" s="37" t="s">
        <v>748</v>
      </c>
      <c r="G2608" s="38">
        <v>1475000</v>
      </c>
      <c r="H2608" s="38">
        <v>0</v>
      </c>
      <c r="I2608" s="38">
        <v>152140017</v>
      </c>
      <c r="J2608" s="38">
        <v>0</v>
      </c>
      <c r="K2608" s="37" t="s">
        <v>550</v>
      </c>
      <c r="L2608" s="37" t="s">
        <v>551</v>
      </c>
      <c r="M2608" s="37" t="s">
        <v>3119</v>
      </c>
      <c r="N2608" s="37"/>
      <c r="O2608" s="37"/>
      <c r="P2608" s="37" t="s">
        <v>4412</v>
      </c>
      <c r="Q2608" s="37"/>
      <c r="S2608" s="8" t="str">
        <f t="shared" si="69"/>
        <v>641.QCOffline</v>
      </c>
      <c r="T2608" s="8">
        <f t="shared" si="68"/>
        <v>10</v>
      </c>
      <c r="U2608">
        <v>642</v>
      </c>
      <c r="W2608" t="s">
        <v>369</v>
      </c>
    </row>
    <row r="2609" spans="1:23" hidden="1" x14ac:dyDescent="0.25">
      <c r="A2609" s="40">
        <v>45594</v>
      </c>
      <c r="B2609" s="40">
        <v>45594</v>
      </c>
      <c r="C2609" s="37" t="s">
        <v>7890</v>
      </c>
      <c r="D2609" s="37" t="s">
        <v>7832</v>
      </c>
      <c r="E2609" s="37" t="s">
        <v>513</v>
      </c>
      <c r="F2609" s="37" t="s">
        <v>691</v>
      </c>
      <c r="G2609" s="38">
        <v>277778</v>
      </c>
      <c r="H2609" s="38">
        <v>0</v>
      </c>
      <c r="I2609" s="38">
        <v>152417795</v>
      </c>
      <c r="J2609" s="38">
        <v>0</v>
      </c>
      <c r="K2609" s="37" t="s">
        <v>7833</v>
      </c>
      <c r="L2609" s="37" t="s">
        <v>7673</v>
      </c>
      <c r="M2609" s="37" t="s">
        <v>3148</v>
      </c>
      <c r="N2609" s="37" t="s">
        <v>7826</v>
      </c>
      <c r="O2609" s="37" t="s">
        <v>7826</v>
      </c>
      <c r="P2609" s="37" t="s">
        <v>4428</v>
      </c>
      <c r="Q2609" s="37"/>
      <c r="S2609" s="8" t="str">
        <f t="shared" si="69"/>
        <v>632_Thuongnong</v>
      </c>
      <c r="T2609" s="8">
        <f t="shared" si="68"/>
        <v>10</v>
      </c>
      <c r="U2609">
        <v>642</v>
      </c>
      <c r="W2609" t="s">
        <v>369</v>
      </c>
    </row>
    <row r="2610" spans="1:23" hidden="1" x14ac:dyDescent="0.25">
      <c r="A2610" s="40">
        <v>45594</v>
      </c>
      <c r="B2610" s="40">
        <v>45594</v>
      </c>
      <c r="C2610" s="37" t="s">
        <v>7890</v>
      </c>
      <c r="D2610" s="37" t="s">
        <v>7843</v>
      </c>
      <c r="E2610" s="37" t="s">
        <v>513</v>
      </c>
      <c r="F2610" s="37" t="s">
        <v>691</v>
      </c>
      <c r="G2610" s="38">
        <v>277778</v>
      </c>
      <c r="H2610" s="38">
        <v>0</v>
      </c>
      <c r="I2610" s="38">
        <v>152695573</v>
      </c>
      <c r="J2610" s="38">
        <v>0</v>
      </c>
      <c r="K2610" s="37" t="s">
        <v>7844</v>
      </c>
      <c r="L2610" s="37" t="s">
        <v>7694</v>
      </c>
      <c r="M2610" s="37" t="s">
        <v>3148</v>
      </c>
      <c r="N2610" s="37" t="s">
        <v>7826</v>
      </c>
      <c r="O2610" s="37" t="s">
        <v>7826</v>
      </c>
      <c r="P2610" s="37" t="s">
        <v>4428</v>
      </c>
      <c r="Q2610" s="37"/>
      <c r="S2610" s="8" t="str">
        <f t="shared" si="69"/>
        <v>632_Thuongnong</v>
      </c>
      <c r="T2610" s="8">
        <f t="shared" si="68"/>
        <v>10</v>
      </c>
      <c r="U2610">
        <v>642</v>
      </c>
      <c r="W2610" t="s">
        <v>369</v>
      </c>
    </row>
    <row r="2611" spans="1:23" hidden="1" x14ac:dyDescent="0.25">
      <c r="A2611" s="40">
        <v>45596</v>
      </c>
      <c r="B2611" s="40">
        <v>45596</v>
      </c>
      <c r="C2611" s="37" t="s">
        <v>8557</v>
      </c>
      <c r="D2611" s="37" t="s">
        <v>8558</v>
      </c>
      <c r="E2611" s="37" t="s">
        <v>513</v>
      </c>
      <c r="F2611" s="37" t="s">
        <v>603</v>
      </c>
      <c r="G2611" s="38">
        <v>79126176</v>
      </c>
      <c r="H2611" s="38">
        <v>0</v>
      </c>
      <c r="I2611" s="38">
        <v>231821749</v>
      </c>
      <c r="J2611" s="38">
        <v>0</v>
      </c>
      <c r="K2611" s="37"/>
      <c r="L2611" s="37"/>
      <c r="M2611" s="37" t="s">
        <v>3131</v>
      </c>
      <c r="N2611" s="37"/>
      <c r="O2611" s="37"/>
      <c r="P2611" s="37" t="s">
        <v>4412</v>
      </c>
      <c r="Q2611" s="37"/>
      <c r="S2611" s="8" t="str">
        <f t="shared" si="69"/>
        <v>641_LươngMkt</v>
      </c>
      <c r="T2611" s="8">
        <f t="shared" si="68"/>
        <v>10</v>
      </c>
      <c r="U2611">
        <v>642</v>
      </c>
      <c r="W2611" t="s">
        <v>369</v>
      </c>
    </row>
    <row r="2612" spans="1:23" hidden="1" x14ac:dyDescent="0.25">
      <c r="A2612" s="40">
        <v>45596</v>
      </c>
      <c r="B2612" s="40">
        <v>45596</v>
      </c>
      <c r="C2612" s="37" t="s">
        <v>8557</v>
      </c>
      <c r="D2612" s="37" t="s">
        <v>8559</v>
      </c>
      <c r="E2612" s="37" t="s">
        <v>513</v>
      </c>
      <c r="F2612" s="37" t="s">
        <v>603</v>
      </c>
      <c r="G2612" s="38">
        <v>217530573</v>
      </c>
      <c r="H2612" s="38">
        <v>0</v>
      </c>
      <c r="I2612" s="38">
        <v>449352322</v>
      </c>
      <c r="J2612" s="38">
        <v>0</v>
      </c>
      <c r="K2612" s="37"/>
      <c r="L2612" s="37"/>
      <c r="M2612" s="37" t="s">
        <v>3118</v>
      </c>
      <c r="N2612" s="37"/>
      <c r="O2612" s="37"/>
      <c r="P2612" s="37" t="s">
        <v>4428</v>
      </c>
      <c r="Q2612" s="37"/>
      <c r="S2612" s="8" t="str">
        <f t="shared" si="69"/>
        <v>641_LươngNVKD</v>
      </c>
      <c r="T2612" s="8">
        <f t="shared" si="68"/>
        <v>10</v>
      </c>
      <c r="U2612">
        <v>642</v>
      </c>
      <c r="W2612" t="s">
        <v>369</v>
      </c>
    </row>
    <row r="2613" spans="1:23" hidden="1" x14ac:dyDescent="0.25">
      <c r="A2613" s="40">
        <v>45596</v>
      </c>
      <c r="B2613" s="40">
        <v>45596</v>
      </c>
      <c r="C2613" s="37" t="s">
        <v>8557</v>
      </c>
      <c r="D2613" s="37" t="s">
        <v>8560</v>
      </c>
      <c r="E2613" s="37" t="s">
        <v>513</v>
      </c>
      <c r="F2613" s="37" t="s">
        <v>603</v>
      </c>
      <c r="G2613" s="38">
        <v>86750298</v>
      </c>
      <c r="H2613" s="38">
        <v>0</v>
      </c>
      <c r="I2613" s="38">
        <v>536102620</v>
      </c>
      <c r="J2613" s="38">
        <v>0</v>
      </c>
      <c r="K2613" s="37"/>
      <c r="L2613" s="37"/>
      <c r="M2613" s="37" t="s">
        <v>3118</v>
      </c>
      <c r="N2613" s="37"/>
      <c r="O2613" s="37"/>
      <c r="P2613" s="37" t="s">
        <v>7936</v>
      </c>
      <c r="Q2613" s="37"/>
      <c r="S2613" s="8" t="str">
        <f t="shared" si="69"/>
        <v>641_LươngNVKD</v>
      </c>
      <c r="T2613" s="8">
        <f t="shared" si="68"/>
        <v>10</v>
      </c>
      <c r="U2613">
        <v>642</v>
      </c>
      <c r="W2613" t="s">
        <v>369</v>
      </c>
    </row>
    <row r="2614" spans="1:23" hidden="1" x14ac:dyDescent="0.25">
      <c r="A2614" s="40">
        <v>45596</v>
      </c>
      <c r="B2614" s="40">
        <v>45596</v>
      </c>
      <c r="C2614" s="37" t="s">
        <v>8557</v>
      </c>
      <c r="D2614" s="37" t="s">
        <v>8561</v>
      </c>
      <c r="E2614" s="37" t="s">
        <v>513</v>
      </c>
      <c r="F2614" s="37" t="s">
        <v>603</v>
      </c>
      <c r="G2614" s="38">
        <v>11269539</v>
      </c>
      <c r="H2614" s="38">
        <v>0</v>
      </c>
      <c r="I2614" s="38">
        <v>547372159</v>
      </c>
      <c r="J2614" s="38">
        <v>0</v>
      </c>
      <c r="K2614" s="37"/>
      <c r="L2614" s="37"/>
      <c r="M2614" s="37" t="s">
        <v>3131</v>
      </c>
      <c r="N2614" s="37"/>
      <c r="O2614" s="37"/>
      <c r="P2614" s="37" t="s">
        <v>4412</v>
      </c>
      <c r="Q2614" s="37"/>
      <c r="S2614" s="8" t="str">
        <f t="shared" si="69"/>
        <v>641_LươngMkt</v>
      </c>
      <c r="T2614" s="8">
        <f t="shared" si="68"/>
        <v>10</v>
      </c>
      <c r="U2614">
        <v>642</v>
      </c>
      <c r="W2614" t="s">
        <v>369</v>
      </c>
    </row>
    <row r="2615" spans="1:23" hidden="1" x14ac:dyDescent="0.25">
      <c r="A2615" s="40">
        <v>45596</v>
      </c>
      <c r="B2615" s="40">
        <v>45596</v>
      </c>
      <c r="C2615" s="37" t="s">
        <v>8557</v>
      </c>
      <c r="D2615" s="37" t="s">
        <v>8562</v>
      </c>
      <c r="E2615" s="37" t="s">
        <v>513</v>
      </c>
      <c r="F2615" s="37" t="s">
        <v>603</v>
      </c>
      <c r="G2615" s="38">
        <v>6549814</v>
      </c>
      <c r="H2615" s="38">
        <v>0</v>
      </c>
      <c r="I2615" s="38">
        <v>553921973</v>
      </c>
      <c r="J2615" s="38">
        <v>0</v>
      </c>
      <c r="K2615" s="37"/>
      <c r="L2615" s="37"/>
      <c r="M2615" s="37" t="s">
        <v>3118</v>
      </c>
      <c r="N2615" s="37"/>
      <c r="O2615" s="37"/>
      <c r="P2615" s="37" t="s">
        <v>891</v>
      </c>
      <c r="Q2615" s="37"/>
      <c r="S2615" s="8" t="str">
        <f t="shared" si="69"/>
        <v>641_LươngNVKD</v>
      </c>
      <c r="T2615" s="8">
        <f t="shared" si="68"/>
        <v>10</v>
      </c>
      <c r="U2615">
        <v>642</v>
      </c>
      <c r="W2615" t="s">
        <v>369</v>
      </c>
    </row>
    <row r="2616" spans="1:23" hidden="1" x14ac:dyDescent="0.25">
      <c r="A2616" s="40">
        <v>45596</v>
      </c>
      <c r="B2616" s="40">
        <v>45596</v>
      </c>
      <c r="C2616" s="37" t="s">
        <v>8563</v>
      </c>
      <c r="D2616" s="37" t="s">
        <v>8564</v>
      </c>
      <c r="E2616" s="37" t="s">
        <v>513</v>
      </c>
      <c r="F2616" s="37" t="s">
        <v>620</v>
      </c>
      <c r="G2616" s="38">
        <v>510000</v>
      </c>
      <c r="H2616" s="38">
        <v>0</v>
      </c>
      <c r="I2616" s="38">
        <v>554431973</v>
      </c>
      <c r="J2616" s="38">
        <v>0</v>
      </c>
      <c r="K2616" s="37"/>
      <c r="L2616" s="37"/>
      <c r="M2616" s="37" t="s">
        <v>3131</v>
      </c>
      <c r="N2616" s="37"/>
      <c r="O2616" s="37"/>
      <c r="P2616" s="37" t="s">
        <v>4412</v>
      </c>
      <c r="Q2616" s="37"/>
      <c r="S2616" s="8" t="str">
        <f t="shared" si="69"/>
        <v>641_LươngMkt</v>
      </c>
      <c r="T2616" s="8">
        <f t="shared" si="68"/>
        <v>10</v>
      </c>
      <c r="U2616">
        <v>642</v>
      </c>
      <c r="W2616" t="s">
        <v>369</v>
      </c>
    </row>
    <row r="2617" spans="1:23" hidden="1" x14ac:dyDescent="0.25">
      <c r="A2617" s="40">
        <v>45596</v>
      </c>
      <c r="B2617" s="40">
        <v>45596</v>
      </c>
      <c r="C2617" s="37" t="s">
        <v>8563</v>
      </c>
      <c r="D2617" s="37" t="s">
        <v>8565</v>
      </c>
      <c r="E2617" s="37" t="s">
        <v>513</v>
      </c>
      <c r="F2617" s="37" t="s">
        <v>620</v>
      </c>
      <c r="G2617" s="38">
        <v>450000</v>
      </c>
      <c r="H2617" s="38">
        <v>0</v>
      </c>
      <c r="I2617" s="38">
        <v>554881973</v>
      </c>
      <c r="J2617" s="38">
        <v>0</v>
      </c>
      <c r="K2617" s="37"/>
      <c r="L2617" s="37"/>
      <c r="M2617" s="37" t="s">
        <v>3118</v>
      </c>
      <c r="N2617" s="37"/>
      <c r="O2617" s="37"/>
      <c r="P2617" s="37" t="s">
        <v>4428</v>
      </c>
      <c r="Q2617" s="37"/>
      <c r="S2617" s="8" t="str">
        <f t="shared" si="69"/>
        <v>641_LươngNVKD</v>
      </c>
      <c r="T2617" s="8">
        <f t="shared" si="68"/>
        <v>10</v>
      </c>
      <c r="U2617">
        <v>642</v>
      </c>
      <c r="W2617" t="s">
        <v>369</v>
      </c>
    </row>
    <row r="2618" spans="1:23" hidden="1" x14ac:dyDescent="0.25">
      <c r="A2618" s="40">
        <v>45596</v>
      </c>
      <c r="B2618" s="40">
        <v>45596</v>
      </c>
      <c r="C2618" s="37" t="s">
        <v>8563</v>
      </c>
      <c r="D2618" s="37" t="s">
        <v>8566</v>
      </c>
      <c r="E2618" s="37" t="s">
        <v>513</v>
      </c>
      <c r="F2618" s="37" t="s">
        <v>620</v>
      </c>
      <c r="G2618" s="38">
        <v>838000</v>
      </c>
      <c r="H2618" s="38">
        <v>0</v>
      </c>
      <c r="I2618" s="38">
        <v>555719973</v>
      </c>
      <c r="J2618" s="38">
        <v>0</v>
      </c>
      <c r="K2618" s="37"/>
      <c r="L2618" s="37"/>
      <c r="M2618" s="37" t="s">
        <v>3118</v>
      </c>
      <c r="N2618" s="37"/>
      <c r="O2618" s="37"/>
      <c r="P2618" s="37" t="s">
        <v>7936</v>
      </c>
      <c r="Q2618" s="37"/>
      <c r="S2618" s="8" t="str">
        <f t="shared" si="69"/>
        <v>641_LươngNVKD</v>
      </c>
      <c r="T2618" s="8">
        <f t="shared" si="68"/>
        <v>10</v>
      </c>
      <c r="U2618">
        <v>642</v>
      </c>
      <c r="W2618" t="s">
        <v>369</v>
      </c>
    </row>
    <row r="2619" spans="1:23" hidden="1" x14ac:dyDescent="0.25">
      <c r="A2619" s="40">
        <v>45596</v>
      </c>
      <c r="B2619" s="40">
        <v>45596</v>
      </c>
      <c r="C2619" s="37" t="s">
        <v>8567</v>
      </c>
      <c r="D2619" s="37" t="s">
        <v>8568</v>
      </c>
      <c r="E2619" s="37" t="s">
        <v>513</v>
      </c>
      <c r="F2619" s="37" t="s">
        <v>610</v>
      </c>
      <c r="G2619" s="38">
        <v>4462500</v>
      </c>
      <c r="H2619" s="38">
        <v>0</v>
      </c>
      <c r="I2619" s="38">
        <v>560182473</v>
      </c>
      <c r="J2619" s="38">
        <v>0</v>
      </c>
      <c r="K2619" s="37"/>
      <c r="L2619" s="37"/>
      <c r="M2619" s="37" t="s">
        <v>3131</v>
      </c>
      <c r="N2619" s="37"/>
      <c r="O2619" s="37"/>
      <c r="P2619" s="37" t="s">
        <v>4412</v>
      </c>
      <c r="Q2619" s="37"/>
      <c r="S2619" s="8" t="str">
        <f t="shared" si="69"/>
        <v>641_LươngMkt</v>
      </c>
      <c r="T2619" s="8">
        <f t="shared" si="68"/>
        <v>10</v>
      </c>
      <c r="U2619">
        <v>642</v>
      </c>
      <c r="W2619" t="s">
        <v>369</v>
      </c>
    </row>
    <row r="2620" spans="1:23" hidden="1" x14ac:dyDescent="0.25">
      <c r="A2620" s="40">
        <v>45596</v>
      </c>
      <c r="B2620" s="40">
        <v>45596</v>
      </c>
      <c r="C2620" s="37" t="s">
        <v>8567</v>
      </c>
      <c r="D2620" s="37" t="s">
        <v>8569</v>
      </c>
      <c r="E2620" s="37" t="s">
        <v>513</v>
      </c>
      <c r="F2620" s="37" t="s">
        <v>612</v>
      </c>
      <c r="G2620" s="38">
        <v>765000</v>
      </c>
      <c r="H2620" s="38">
        <v>0</v>
      </c>
      <c r="I2620" s="38">
        <v>560947473</v>
      </c>
      <c r="J2620" s="38">
        <v>0</v>
      </c>
      <c r="K2620" s="37"/>
      <c r="L2620" s="37"/>
      <c r="M2620" s="37" t="s">
        <v>3131</v>
      </c>
      <c r="N2620" s="37"/>
      <c r="O2620" s="37"/>
      <c r="P2620" s="37" t="s">
        <v>4412</v>
      </c>
      <c r="Q2620" s="37"/>
      <c r="S2620" s="8" t="str">
        <f t="shared" si="69"/>
        <v>641_LươngMkt</v>
      </c>
      <c r="T2620" s="8">
        <f t="shared" si="68"/>
        <v>10</v>
      </c>
      <c r="U2620">
        <v>642</v>
      </c>
      <c r="W2620" t="s">
        <v>369</v>
      </c>
    </row>
    <row r="2621" spans="1:23" hidden="1" x14ac:dyDescent="0.25">
      <c r="A2621" s="40">
        <v>45596</v>
      </c>
      <c r="B2621" s="40">
        <v>45596</v>
      </c>
      <c r="C2621" s="37" t="s">
        <v>8567</v>
      </c>
      <c r="D2621" s="37" t="s">
        <v>8570</v>
      </c>
      <c r="E2621" s="37" t="s">
        <v>513</v>
      </c>
      <c r="F2621" s="37" t="s">
        <v>614</v>
      </c>
      <c r="G2621" s="38">
        <v>255000</v>
      </c>
      <c r="H2621" s="38">
        <v>0</v>
      </c>
      <c r="I2621" s="38">
        <v>561202473</v>
      </c>
      <c r="J2621" s="38">
        <v>0</v>
      </c>
      <c r="K2621" s="37"/>
      <c r="L2621" s="37"/>
      <c r="M2621" s="37" t="s">
        <v>3131</v>
      </c>
      <c r="N2621" s="37"/>
      <c r="O2621" s="37"/>
      <c r="P2621" s="37" t="s">
        <v>4412</v>
      </c>
      <c r="Q2621" s="37"/>
      <c r="S2621" s="8" t="str">
        <f t="shared" si="69"/>
        <v>641_LươngMkt</v>
      </c>
      <c r="T2621" s="8">
        <f t="shared" si="68"/>
        <v>10</v>
      </c>
      <c r="U2621">
        <v>642</v>
      </c>
      <c r="W2621" t="s">
        <v>369</v>
      </c>
    </row>
    <row r="2622" spans="1:23" hidden="1" x14ac:dyDescent="0.25">
      <c r="A2622" s="40">
        <v>45596</v>
      </c>
      <c r="B2622" s="40">
        <v>45596</v>
      </c>
      <c r="C2622" s="37" t="s">
        <v>8567</v>
      </c>
      <c r="D2622" s="37" t="s">
        <v>8571</v>
      </c>
      <c r="E2622" s="37" t="s">
        <v>513</v>
      </c>
      <c r="F2622" s="37" t="s">
        <v>610</v>
      </c>
      <c r="G2622" s="38">
        <v>3937500</v>
      </c>
      <c r="H2622" s="38">
        <v>0</v>
      </c>
      <c r="I2622" s="38">
        <v>565139973</v>
      </c>
      <c r="J2622" s="38">
        <v>0</v>
      </c>
      <c r="K2622" s="37"/>
      <c r="L2622" s="37"/>
      <c r="M2622" s="37" t="s">
        <v>3118</v>
      </c>
      <c r="N2622" s="37"/>
      <c r="O2622" s="37"/>
      <c r="P2622" s="37" t="s">
        <v>4428</v>
      </c>
      <c r="Q2622" s="37"/>
      <c r="S2622" s="8" t="str">
        <f t="shared" si="69"/>
        <v>641_LươngNVKD</v>
      </c>
      <c r="T2622" s="8">
        <f t="shared" si="68"/>
        <v>10</v>
      </c>
      <c r="U2622">
        <v>642</v>
      </c>
      <c r="W2622" t="s">
        <v>369</v>
      </c>
    </row>
    <row r="2623" spans="1:23" hidden="1" x14ac:dyDescent="0.25">
      <c r="A2623" s="40">
        <v>45596</v>
      </c>
      <c r="B2623" s="40">
        <v>45596</v>
      </c>
      <c r="C2623" s="37" t="s">
        <v>8567</v>
      </c>
      <c r="D2623" s="37" t="s">
        <v>8572</v>
      </c>
      <c r="E2623" s="37" t="s">
        <v>513</v>
      </c>
      <c r="F2623" s="37" t="s">
        <v>612</v>
      </c>
      <c r="G2623" s="38">
        <v>675000</v>
      </c>
      <c r="H2623" s="38">
        <v>0</v>
      </c>
      <c r="I2623" s="38">
        <v>565814973</v>
      </c>
      <c r="J2623" s="38">
        <v>0</v>
      </c>
      <c r="K2623" s="37"/>
      <c r="L2623" s="37"/>
      <c r="M2623" s="37" t="s">
        <v>3118</v>
      </c>
      <c r="N2623" s="37"/>
      <c r="O2623" s="37"/>
      <c r="P2623" s="37" t="s">
        <v>4428</v>
      </c>
      <c r="Q2623" s="37"/>
      <c r="S2623" s="8" t="str">
        <f t="shared" si="69"/>
        <v>641_LươngNVKD</v>
      </c>
      <c r="T2623" s="8">
        <f t="shared" si="68"/>
        <v>10</v>
      </c>
      <c r="U2623">
        <v>642</v>
      </c>
      <c r="W2623" t="s">
        <v>369</v>
      </c>
    </row>
    <row r="2624" spans="1:23" hidden="1" x14ac:dyDescent="0.25">
      <c r="A2624" s="40">
        <v>45596</v>
      </c>
      <c r="B2624" s="40">
        <v>45596</v>
      </c>
      <c r="C2624" s="37" t="s">
        <v>8567</v>
      </c>
      <c r="D2624" s="37" t="s">
        <v>8573</v>
      </c>
      <c r="E2624" s="37" t="s">
        <v>513</v>
      </c>
      <c r="F2624" s="37" t="s">
        <v>614</v>
      </c>
      <c r="G2624" s="38">
        <v>225000</v>
      </c>
      <c r="H2624" s="38">
        <v>0</v>
      </c>
      <c r="I2624" s="38">
        <v>566039973</v>
      </c>
      <c r="J2624" s="38">
        <v>0</v>
      </c>
      <c r="K2624" s="37"/>
      <c r="L2624" s="37"/>
      <c r="M2624" s="37" t="s">
        <v>3118</v>
      </c>
      <c r="N2624" s="37"/>
      <c r="O2624" s="37"/>
      <c r="P2624" s="37" t="s">
        <v>4428</v>
      </c>
      <c r="Q2624" s="37"/>
      <c r="S2624" s="8" t="str">
        <f t="shared" si="69"/>
        <v>641_LươngNVKD</v>
      </c>
      <c r="T2624" s="8">
        <f t="shared" si="68"/>
        <v>10</v>
      </c>
      <c r="U2624">
        <v>642</v>
      </c>
      <c r="W2624" t="s">
        <v>369</v>
      </c>
    </row>
    <row r="2625" spans="1:23" hidden="1" x14ac:dyDescent="0.25">
      <c r="A2625" s="40">
        <v>45596</v>
      </c>
      <c r="B2625" s="40">
        <v>45596</v>
      </c>
      <c r="C2625" s="37" t="s">
        <v>8567</v>
      </c>
      <c r="D2625" s="37" t="s">
        <v>8574</v>
      </c>
      <c r="E2625" s="37" t="s">
        <v>513</v>
      </c>
      <c r="F2625" s="37" t="s">
        <v>610</v>
      </c>
      <c r="G2625" s="38">
        <v>7332500</v>
      </c>
      <c r="H2625" s="38">
        <v>0</v>
      </c>
      <c r="I2625" s="38">
        <v>573372473</v>
      </c>
      <c r="J2625" s="38">
        <v>0</v>
      </c>
      <c r="K2625" s="37"/>
      <c r="L2625" s="37"/>
      <c r="M2625" s="37" t="s">
        <v>3118</v>
      </c>
      <c r="N2625" s="37"/>
      <c r="O2625" s="37"/>
      <c r="P2625" s="37" t="s">
        <v>7936</v>
      </c>
      <c r="Q2625" s="37"/>
      <c r="S2625" s="8" t="str">
        <f t="shared" si="69"/>
        <v>641_LươngNVKD</v>
      </c>
      <c r="T2625" s="8">
        <f t="shared" si="68"/>
        <v>10</v>
      </c>
      <c r="U2625">
        <v>642</v>
      </c>
      <c r="W2625" t="s">
        <v>369</v>
      </c>
    </row>
    <row r="2626" spans="1:23" hidden="1" x14ac:dyDescent="0.25">
      <c r="A2626" s="40">
        <v>45596</v>
      </c>
      <c r="B2626" s="40">
        <v>45596</v>
      </c>
      <c r="C2626" s="37" t="s">
        <v>8567</v>
      </c>
      <c r="D2626" s="37" t="s">
        <v>8575</v>
      </c>
      <c r="E2626" s="37" t="s">
        <v>513</v>
      </c>
      <c r="F2626" s="37" t="s">
        <v>612</v>
      </c>
      <c r="G2626" s="38">
        <v>1257000</v>
      </c>
      <c r="H2626" s="38">
        <v>0</v>
      </c>
      <c r="I2626" s="38">
        <v>574629473</v>
      </c>
      <c r="J2626" s="38">
        <v>0</v>
      </c>
      <c r="K2626" s="37"/>
      <c r="L2626" s="37"/>
      <c r="M2626" s="37" t="s">
        <v>3118</v>
      </c>
      <c r="N2626" s="37"/>
      <c r="O2626" s="37"/>
      <c r="P2626" s="37" t="s">
        <v>7936</v>
      </c>
      <c r="Q2626" s="37"/>
      <c r="S2626" s="8" t="str">
        <f t="shared" si="69"/>
        <v>641_LươngNVKD</v>
      </c>
      <c r="T2626" s="8">
        <f t="shared" si="68"/>
        <v>10</v>
      </c>
      <c r="U2626">
        <v>642</v>
      </c>
      <c r="W2626" t="s">
        <v>369</v>
      </c>
    </row>
    <row r="2627" spans="1:23" hidden="1" x14ac:dyDescent="0.25">
      <c r="A2627" s="40">
        <v>45596</v>
      </c>
      <c r="B2627" s="40">
        <v>45596</v>
      </c>
      <c r="C2627" s="37" t="s">
        <v>8567</v>
      </c>
      <c r="D2627" s="37" t="s">
        <v>8576</v>
      </c>
      <c r="E2627" s="37" t="s">
        <v>513</v>
      </c>
      <c r="F2627" s="37" t="s">
        <v>614</v>
      </c>
      <c r="G2627" s="38">
        <v>419000</v>
      </c>
      <c r="H2627" s="38">
        <v>0</v>
      </c>
      <c r="I2627" s="38">
        <v>575048473</v>
      </c>
      <c r="J2627" s="38">
        <v>0</v>
      </c>
      <c r="K2627" s="37"/>
      <c r="L2627" s="37"/>
      <c r="M2627" s="37" t="s">
        <v>3118</v>
      </c>
      <c r="N2627" s="37"/>
      <c r="O2627" s="37"/>
      <c r="P2627" s="37" t="s">
        <v>7936</v>
      </c>
      <c r="Q2627" s="37"/>
      <c r="S2627" s="8" t="str">
        <f t="shared" si="69"/>
        <v>641_LươngNVKD</v>
      </c>
      <c r="T2627" s="8">
        <f t="shared" si="68"/>
        <v>10</v>
      </c>
      <c r="U2627">
        <v>642</v>
      </c>
      <c r="W2627" t="s">
        <v>369</v>
      </c>
    </row>
    <row r="2628" spans="1:23" hidden="1" x14ac:dyDescent="0.25">
      <c r="A2628" s="40">
        <v>45596</v>
      </c>
      <c r="B2628" s="40">
        <v>45596</v>
      </c>
      <c r="C2628" s="37" t="s">
        <v>8555</v>
      </c>
      <c r="D2628" s="37" t="s">
        <v>4760</v>
      </c>
      <c r="E2628" s="37" t="s">
        <v>513</v>
      </c>
      <c r="F2628" s="37" t="s">
        <v>4225</v>
      </c>
      <c r="G2628" s="38">
        <v>0</v>
      </c>
      <c r="H2628" s="38"/>
      <c r="I2628" s="38">
        <v>124473334</v>
      </c>
      <c r="J2628" s="38">
        <v>0</v>
      </c>
      <c r="K2628" s="37"/>
      <c r="L2628" s="37"/>
      <c r="M2628" s="37"/>
      <c r="N2628" s="37"/>
      <c r="O2628" s="37"/>
      <c r="P2628" s="37"/>
      <c r="Q2628" s="37"/>
      <c r="S2628" s="8">
        <f t="shared" si="69"/>
        <v>0</v>
      </c>
      <c r="T2628" s="8">
        <f t="shared" si="68"/>
        <v>10</v>
      </c>
      <c r="U2628">
        <v>642</v>
      </c>
      <c r="W2628" t="s">
        <v>369</v>
      </c>
    </row>
    <row r="2629" spans="1:23" hidden="1" x14ac:dyDescent="0.25">
      <c r="A2629" s="40">
        <v>45596</v>
      </c>
      <c r="B2629" s="40">
        <v>45596</v>
      </c>
      <c r="C2629" s="37" t="s">
        <v>8555</v>
      </c>
      <c r="D2629" s="37" t="s">
        <v>4760</v>
      </c>
      <c r="E2629" s="37" t="s">
        <v>513</v>
      </c>
      <c r="F2629" s="37" t="s">
        <v>4225</v>
      </c>
      <c r="G2629" s="38">
        <v>0</v>
      </c>
      <c r="H2629" s="38"/>
      <c r="I2629" s="38">
        <v>123411973</v>
      </c>
      <c r="J2629" s="38">
        <v>0</v>
      </c>
      <c r="K2629" s="37"/>
      <c r="L2629" s="37"/>
      <c r="M2629" s="37"/>
      <c r="N2629" s="37"/>
      <c r="O2629" s="37"/>
      <c r="P2629" s="37"/>
      <c r="Q2629" s="37"/>
      <c r="S2629" s="8">
        <f t="shared" si="69"/>
        <v>0</v>
      </c>
      <c r="T2629" s="8">
        <f t="shared" si="68"/>
        <v>10</v>
      </c>
      <c r="U2629">
        <v>642</v>
      </c>
      <c r="W2629" t="s">
        <v>369</v>
      </c>
    </row>
    <row r="2630" spans="1:23" hidden="1" x14ac:dyDescent="0.25">
      <c r="A2630" s="40">
        <v>45596</v>
      </c>
      <c r="B2630" s="40">
        <v>45596</v>
      </c>
      <c r="C2630" s="37" t="s">
        <v>8555</v>
      </c>
      <c r="D2630" s="37" t="s">
        <v>4760</v>
      </c>
      <c r="E2630" s="37" t="s">
        <v>513</v>
      </c>
      <c r="F2630" s="37" t="s">
        <v>4225</v>
      </c>
      <c r="G2630" s="38">
        <v>0</v>
      </c>
      <c r="H2630" s="38"/>
      <c r="I2630" s="38">
        <v>122704928</v>
      </c>
      <c r="J2630" s="38">
        <v>0</v>
      </c>
      <c r="K2630" s="37"/>
      <c r="L2630" s="37"/>
      <c r="M2630" s="37"/>
      <c r="N2630" s="37"/>
      <c r="O2630" s="37"/>
      <c r="P2630" s="37"/>
      <c r="Q2630" s="37"/>
      <c r="S2630" s="8">
        <f t="shared" si="69"/>
        <v>0</v>
      </c>
      <c r="T2630" s="8">
        <f t="shared" si="68"/>
        <v>10</v>
      </c>
      <c r="U2630">
        <v>642</v>
      </c>
      <c r="W2630" t="s">
        <v>369</v>
      </c>
    </row>
    <row r="2631" spans="1:23" hidden="1" x14ac:dyDescent="0.25">
      <c r="A2631" s="40">
        <v>45596</v>
      </c>
      <c r="B2631" s="40">
        <v>45596</v>
      </c>
      <c r="C2631" s="37" t="s">
        <v>8555</v>
      </c>
      <c r="D2631" s="37" t="s">
        <v>4760</v>
      </c>
      <c r="E2631" s="37" t="s">
        <v>513</v>
      </c>
      <c r="F2631" s="37" t="s">
        <v>4225</v>
      </c>
      <c r="G2631" s="38">
        <v>0</v>
      </c>
      <c r="H2631" s="38"/>
      <c r="I2631" s="38">
        <v>44192046</v>
      </c>
      <c r="J2631" s="38">
        <v>0</v>
      </c>
      <c r="K2631" s="37"/>
      <c r="L2631" s="37"/>
      <c r="M2631" s="37"/>
      <c r="N2631" s="37"/>
      <c r="O2631" s="37"/>
      <c r="P2631" s="37"/>
      <c r="Q2631" s="37"/>
      <c r="S2631" s="8">
        <f t="shared" si="69"/>
        <v>0</v>
      </c>
      <c r="T2631" s="8">
        <f t="shared" si="68"/>
        <v>10</v>
      </c>
      <c r="U2631">
        <v>642</v>
      </c>
      <c r="W2631" t="s">
        <v>369</v>
      </c>
    </row>
    <row r="2632" spans="1:23" hidden="1" x14ac:dyDescent="0.25">
      <c r="A2632" s="40">
        <v>45596</v>
      </c>
      <c r="B2632" s="40">
        <v>45596</v>
      </c>
      <c r="C2632" s="37" t="s">
        <v>8555</v>
      </c>
      <c r="D2632" s="37" t="s">
        <v>4760</v>
      </c>
      <c r="E2632" s="37" t="s">
        <v>513</v>
      </c>
      <c r="F2632" s="37" t="s">
        <v>4225</v>
      </c>
      <c r="G2632" s="38">
        <v>0</v>
      </c>
      <c r="H2632" s="38"/>
      <c r="I2632" s="38">
        <v>0</v>
      </c>
      <c r="J2632" s="38">
        <v>2077045</v>
      </c>
      <c r="K2632" s="37"/>
      <c r="L2632" s="37"/>
      <c r="M2632" s="37"/>
      <c r="N2632" s="37"/>
      <c r="O2632" s="37"/>
      <c r="P2632" s="37"/>
      <c r="Q2632" s="37"/>
      <c r="S2632" s="8">
        <f t="shared" si="69"/>
        <v>0</v>
      </c>
      <c r="T2632" s="8">
        <f t="shared" si="68"/>
        <v>10</v>
      </c>
      <c r="U2632">
        <v>642</v>
      </c>
      <c r="W2632" t="s">
        <v>369</v>
      </c>
    </row>
    <row r="2633" spans="1:23" hidden="1" x14ac:dyDescent="0.25">
      <c r="A2633" s="40">
        <v>45596</v>
      </c>
      <c r="B2633" s="40">
        <v>45596</v>
      </c>
      <c r="C2633" s="37" t="s">
        <v>7891</v>
      </c>
      <c r="D2633" s="37" t="s">
        <v>7892</v>
      </c>
      <c r="E2633" s="37" t="s">
        <v>513</v>
      </c>
      <c r="F2633" s="37" t="s">
        <v>625</v>
      </c>
      <c r="G2633" s="38">
        <v>561667</v>
      </c>
      <c r="H2633" s="38">
        <v>0</v>
      </c>
      <c r="I2633" s="38">
        <v>0</v>
      </c>
      <c r="J2633" s="38">
        <v>1515378</v>
      </c>
      <c r="K2633" s="37"/>
      <c r="L2633" s="37"/>
      <c r="M2633" s="37" t="s">
        <v>7893</v>
      </c>
      <c r="N2633" s="37"/>
      <c r="O2633" s="37"/>
      <c r="P2633" s="37" t="s">
        <v>4003</v>
      </c>
      <c r="Q2633" s="37"/>
      <c r="S2633" s="8" t="s">
        <v>3124</v>
      </c>
      <c r="T2633" s="8">
        <f t="shared" si="68"/>
        <v>10</v>
      </c>
      <c r="U2633">
        <v>642</v>
      </c>
      <c r="W2633" t="s">
        <v>369</v>
      </c>
    </row>
    <row r="2634" spans="1:23" hidden="1" x14ac:dyDescent="0.25">
      <c r="A2634" s="40">
        <v>45596</v>
      </c>
      <c r="B2634" s="40">
        <v>45596</v>
      </c>
      <c r="C2634" s="37" t="s">
        <v>7891</v>
      </c>
      <c r="D2634" s="37" t="s">
        <v>7892</v>
      </c>
      <c r="E2634" s="37" t="s">
        <v>513</v>
      </c>
      <c r="F2634" s="37" t="s">
        <v>625</v>
      </c>
      <c r="G2634" s="38">
        <v>693333</v>
      </c>
      <c r="H2634" s="38">
        <v>0</v>
      </c>
      <c r="I2634" s="38">
        <v>0</v>
      </c>
      <c r="J2634" s="38">
        <v>822045</v>
      </c>
      <c r="K2634" s="37"/>
      <c r="L2634" s="37"/>
      <c r="M2634" s="37" t="s">
        <v>3119</v>
      </c>
      <c r="N2634" s="37"/>
      <c r="O2634" s="37"/>
      <c r="P2634" s="37" t="s">
        <v>4003</v>
      </c>
      <c r="Q2634" s="37"/>
      <c r="S2634" s="8" t="str">
        <f t="shared" si="69"/>
        <v>641.QCOffline</v>
      </c>
      <c r="T2634" s="8">
        <f t="shared" si="68"/>
        <v>10</v>
      </c>
      <c r="U2634">
        <v>642</v>
      </c>
      <c r="W2634" t="s">
        <v>369</v>
      </c>
    </row>
    <row r="2635" spans="1:23" hidden="1" x14ac:dyDescent="0.25">
      <c r="A2635" s="40">
        <v>45596</v>
      </c>
      <c r="B2635" s="40">
        <v>45596</v>
      </c>
      <c r="C2635" s="37" t="s">
        <v>7891</v>
      </c>
      <c r="D2635" s="37" t="s">
        <v>7892</v>
      </c>
      <c r="E2635" s="37" t="s">
        <v>513</v>
      </c>
      <c r="F2635" s="37" t="s">
        <v>625</v>
      </c>
      <c r="G2635" s="38">
        <v>115000</v>
      </c>
      <c r="H2635" s="38">
        <v>0</v>
      </c>
      <c r="I2635" s="38">
        <v>0</v>
      </c>
      <c r="J2635" s="38">
        <v>707045</v>
      </c>
      <c r="K2635" s="37"/>
      <c r="L2635" s="37"/>
      <c r="M2635" s="37" t="s">
        <v>3119</v>
      </c>
      <c r="N2635" s="37"/>
      <c r="O2635" s="37"/>
      <c r="P2635" s="37" t="s">
        <v>4412</v>
      </c>
      <c r="Q2635" s="37"/>
      <c r="S2635" s="8" t="str">
        <f t="shared" si="69"/>
        <v>641.QCOffline</v>
      </c>
      <c r="T2635" s="8">
        <f t="shared" si="68"/>
        <v>10</v>
      </c>
      <c r="U2635">
        <v>642</v>
      </c>
      <c r="W2635" t="s">
        <v>369</v>
      </c>
    </row>
    <row r="2636" spans="1:23" hidden="1" x14ac:dyDescent="0.25">
      <c r="A2636" s="40">
        <v>45596</v>
      </c>
      <c r="B2636" s="40">
        <v>45596</v>
      </c>
      <c r="C2636" s="37" t="s">
        <v>7891</v>
      </c>
      <c r="D2636" s="37" t="s">
        <v>7892</v>
      </c>
      <c r="E2636" s="37" t="s">
        <v>513</v>
      </c>
      <c r="F2636" s="37" t="s">
        <v>625</v>
      </c>
      <c r="G2636" s="38">
        <v>707045</v>
      </c>
      <c r="H2636" s="38">
        <v>0</v>
      </c>
      <c r="I2636" s="38">
        <v>0</v>
      </c>
      <c r="J2636" s="38">
        <v>0</v>
      </c>
      <c r="K2636" s="37"/>
      <c r="L2636" s="37"/>
      <c r="M2636" s="37" t="s">
        <v>3123</v>
      </c>
      <c r="N2636" s="37"/>
      <c r="O2636" s="37"/>
      <c r="P2636" s="37" t="s">
        <v>628</v>
      </c>
      <c r="Q2636" s="37"/>
      <c r="S2636" s="8" t="str">
        <f t="shared" si="69"/>
        <v>642.PTHT</v>
      </c>
      <c r="T2636" s="8">
        <f t="shared" si="68"/>
        <v>10</v>
      </c>
      <c r="U2636">
        <v>642</v>
      </c>
      <c r="W2636" t="s">
        <v>369</v>
      </c>
    </row>
    <row r="2637" spans="1:23" hidden="1" x14ac:dyDescent="0.25">
      <c r="A2637" s="40"/>
      <c r="B2637" s="40"/>
      <c r="C2637" s="37" t="s">
        <v>4430</v>
      </c>
      <c r="D2637" s="37" t="s">
        <v>4431</v>
      </c>
      <c r="E2637" s="37" t="s">
        <v>513</v>
      </c>
      <c r="F2637" s="37"/>
      <c r="G2637" s="38">
        <v>577125518</v>
      </c>
      <c r="H2637" s="38"/>
      <c r="I2637" s="38"/>
      <c r="J2637" s="38"/>
      <c r="K2637" s="37"/>
      <c r="L2637" s="37"/>
      <c r="M2637" s="37"/>
      <c r="N2637" s="37"/>
      <c r="O2637" s="37"/>
      <c r="P2637" s="37"/>
      <c r="Q2637" s="37"/>
      <c r="S2637" s="8">
        <f t="shared" si="69"/>
        <v>0</v>
      </c>
      <c r="T2637" s="8">
        <f t="shared" si="68"/>
        <v>1</v>
      </c>
      <c r="U2637">
        <v>642</v>
      </c>
      <c r="W2637" t="s">
        <v>369</v>
      </c>
    </row>
    <row r="2638" spans="1:23" hidden="1" x14ac:dyDescent="0.25">
      <c r="A2638" s="40"/>
      <c r="B2638" s="40"/>
      <c r="C2638" s="37" t="s">
        <v>4430</v>
      </c>
      <c r="D2638" s="37" t="s">
        <v>4432</v>
      </c>
      <c r="E2638" s="37" t="s">
        <v>513</v>
      </c>
      <c r="F2638" s="37"/>
      <c r="G2638" s="38"/>
      <c r="H2638" s="38"/>
      <c r="I2638" s="38">
        <v>0</v>
      </c>
      <c r="J2638" s="38">
        <v>0</v>
      </c>
      <c r="K2638" s="37"/>
      <c r="L2638" s="37"/>
      <c r="M2638" s="37"/>
      <c r="N2638" s="37"/>
      <c r="O2638" s="37"/>
      <c r="P2638" s="37"/>
      <c r="Q2638" s="37"/>
      <c r="S2638" s="8">
        <f t="shared" si="69"/>
        <v>0</v>
      </c>
      <c r="T2638" s="8">
        <f t="shared" si="68"/>
        <v>1</v>
      </c>
      <c r="U2638">
        <v>642</v>
      </c>
      <c r="W2638" t="s">
        <v>369</v>
      </c>
    </row>
    <row r="2639" spans="1:23" hidden="1" x14ac:dyDescent="0.25">
      <c r="A2639" s="40"/>
      <c r="B2639" s="40"/>
      <c r="C2639" s="37" t="s">
        <v>4430</v>
      </c>
      <c r="D2639" s="37" t="s">
        <v>7894</v>
      </c>
      <c r="E2639" s="37" t="s">
        <v>1145</v>
      </c>
      <c r="F2639" s="37"/>
      <c r="G2639" s="38"/>
      <c r="H2639" s="38"/>
      <c r="I2639" s="38">
        <v>19800</v>
      </c>
      <c r="J2639" s="38">
        <v>0</v>
      </c>
      <c r="K2639" s="37"/>
      <c r="L2639" s="37"/>
      <c r="M2639" s="37"/>
      <c r="N2639" s="37"/>
      <c r="O2639" s="37"/>
      <c r="P2639" s="37"/>
      <c r="Q2639" s="37"/>
      <c r="S2639" s="8">
        <f t="shared" si="69"/>
        <v>0</v>
      </c>
      <c r="T2639" s="8">
        <f t="shared" si="68"/>
        <v>1</v>
      </c>
      <c r="U2639">
        <v>642</v>
      </c>
      <c r="W2639" t="s">
        <v>369</v>
      </c>
    </row>
    <row r="2640" spans="1:23" hidden="1" x14ac:dyDescent="0.25">
      <c r="A2640" s="40">
        <v>45566</v>
      </c>
      <c r="B2640" s="40">
        <v>45566</v>
      </c>
      <c r="C2640" s="37" t="s">
        <v>7895</v>
      </c>
      <c r="D2640" s="37" t="s">
        <v>7896</v>
      </c>
      <c r="E2640" s="37" t="s">
        <v>1145</v>
      </c>
      <c r="F2640" s="37" t="s">
        <v>549</v>
      </c>
      <c r="G2640" s="38">
        <v>909091</v>
      </c>
      <c r="H2640" s="38">
        <v>0</v>
      </c>
      <c r="I2640" s="38">
        <v>928891</v>
      </c>
      <c r="J2640" s="38">
        <v>0</v>
      </c>
      <c r="K2640" s="37" t="s">
        <v>2567</v>
      </c>
      <c r="L2640" s="37" t="s">
        <v>2568</v>
      </c>
      <c r="M2640" s="37" t="s">
        <v>3142</v>
      </c>
      <c r="N2640" s="37"/>
      <c r="O2640" s="37"/>
      <c r="P2640" s="37" t="s">
        <v>4428</v>
      </c>
      <c r="Q2640" s="37"/>
      <c r="S2640" s="8" t="str">
        <f t="shared" si="69"/>
        <v>642.Đi lại</v>
      </c>
      <c r="T2640" s="8">
        <f t="shared" si="68"/>
        <v>10</v>
      </c>
      <c r="U2640">
        <v>642</v>
      </c>
      <c r="W2640" t="s">
        <v>369</v>
      </c>
    </row>
    <row r="2641" spans="1:23" hidden="1" x14ac:dyDescent="0.25">
      <c r="A2641" s="40">
        <v>45566</v>
      </c>
      <c r="B2641" s="40">
        <v>45566</v>
      </c>
      <c r="C2641" s="37" t="s">
        <v>7897</v>
      </c>
      <c r="D2641" s="37" t="s">
        <v>7898</v>
      </c>
      <c r="E2641" s="37" t="s">
        <v>1145</v>
      </c>
      <c r="F2641" s="37" t="s">
        <v>748</v>
      </c>
      <c r="G2641" s="38">
        <v>1781000</v>
      </c>
      <c r="H2641" s="38">
        <v>0</v>
      </c>
      <c r="I2641" s="38">
        <v>2709891</v>
      </c>
      <c r="J2641" s="38">
        <v>0</v>
      </c>
      <c r="K2641" s="37" t="s">
        <v>2912</v>
      </c>
      <c r="L2641" s="37" t="s">
        <v>2913</v>
      </c>
      <c r="M2641" s="37" t="s">
        <v>3126</v>
      </c>
      <c r="N2641" s="37" t="s">
        <v>1795</v>
      </c>
      <c r="O2641" s="37" t="s">
        <v>1796</v>
      </c>
      <c r="P2641" s="37" t="s">
        <v>4428</v>
      </c>
      <c r="Q2641" s="37"/>
      <c r="S2641" s="8" t="str">
        <f t="shared" si="69"/>
        <v>642.HCPVkhac</v>
      </c>
      <c r="T2641" s="8">
        <f t="shared" si="68"/>
        <v>10</v>
      </c>
      <c r="U2641">
        <v>642</v>
      </c>
      <c r="W2641" t="s">
        <v>369</v>
      </c>
    </row>
    <row r="2642" spans="1:23" hidden="1" x14ac:dyDescent="0.25">
      <c r="A2642" s="40">
        <v>45566</v>
      </c>
      <c r="B2642" s="40">
        <v>45566</v>
      </c>
      <c r="C2642" s="37" t="s">
        <v>7899</v>
      </c>
      <c r="D2642" s="37" t="s">
        <v>7900</v>
      </c>
      <c r="E2642" s="37" t="s">
        <v>1145</v>
      </c>
      <c r="F2642" s="37" t="s">
        <v>635</v>
      </c>
      <c r="G2642" s="38">
        <v>490000</v>
      </c>
      <c r="H2642" s="38">
        <v>0</v>
      </c>
      <c r="I2642" s="38">
        <v>3199891</v>
      </c>
      <c r="J2642" s="38">
        <v>0</v>
      </c>
      <c r="K2642" s="37"/>
      <c r="L2642" s="37"/>
      <c r="M2642" s="37" t="s">
        <v>3119</v>
      </c>
      <c r="N2642" s="37"/>
      <c r="O2642" s="37"/>
      <c r="P2642" s="37" t="s">
        <v>4412</v>
      </c>
      <c r="Q2642" s="37"/>
      <c r="S2642" s="8" t="str">
        <f t="shared" si="69"/>
        <v>641.QCOffline</v>
      </c>
      <c r="T2642" s="8">
        <f t="shared" si="68"/>
        <v>10</v>
      </c>
      <c r="U2642">
        <v>642</v>
      </c>
      <c r="W2642" t="s">
        <v>369</v>
      </c>
    </row>
    <row r="2643" spans="1:23" hidden="1" x14ac:dyDescent="0.25">
      <c r="A2643" s="40">
        <v>45566</v>
      </c>
      <c r="B2643" s="40">
        <v>45566</v>
      </c>
      <c r="C2643" s="37" t="s">
        <v>7899</v>
      </c>
      <c r="D2643" s="37" t="s">
        <v>7901</v>
      </c>
      <c r="E2643" s="37" t="s">
        <v>1145</v>
      </c>
      <c r="F2643" s="37" t="s">
        <v>635</v>
      </c>
      <c r="G2643" s="38">
        <v>105000</v>
      </c>
      <c r="H2643" s="38">
        <v>0</v>
      </c>
      <c r="I2643" s="38">
        <v>3304891</v>
      </c>
      <c r="J2643" s="38">
        <v>0</v>
      </c>
      <c r="K2643" s="37"/>
      <c r="L2643" s="37"/>
      <c r="M2643" s="37" t="s">
        <v>3119</v>
      </c>
      <c r="N2643" s="37"/>
      <c r="O2643" s="37"/>
      <c r="P2643" s="37" t="s">
        <v>4412</v>
      </c>
      <c r="Q2643" s="37"/>
      <c r="S2643" s="8" t="str">
        <f t="shared" si="69"/>
        <v>641.QCOffline</v>
      </c>
      <c r="T2643" s="8">
        <f t="shared" si="68"/>
        <v>10</v>
      </c>
      <c r="U2643">
        <v>642</v>
      </c>
      <c r="W2643" t="s">
        <v>369</v>
      </c>
    </row>
    <row r="2644" spans="1:23" hidden="1" x14ac:dyDescent="0.25">
      <c r="A2644" s="40">
        <v>45566</v>
      </c>
      <c r="B2644" s="40">
        <v>45566</v>
      </c>
      <c r="C2644" s="37" t="s">
        <v>7902</v>
      </c>
      <c r="D2644" s="37" t="s">
        <v>7903</v>
      </c>
      <c r="E2644" s="37" t="s">
        <v>1145</v>
      </c>
      <c r="F2644" s="37" t="s">
        <v>1183</v>
      </c>
      <c r="G2644" s="38">
        <v>189876</v>
      </c>
      <c r="H2644" s="38">
        <v>0</v>
      </c>
      <c r="I2644" s="38">
        <v>3494767</v>
      </c>
      <c r="J2644" s="38">
        <v>0</v>
      </c>
      <c r="K2644" s="37" t="s">
        <v>1184</v>
      </c>
      <c r="L2644" s="37" t="s">
        <v>1185</v>
      </c>
      <c r="M2644" s="37" t="s">
        <v>3126</v>
      </c>
      <c r="N2644" s="37"/>
      <c r="O2644" s="37"/>
      <c r="P2644" s="37" t="s">
        <v>529</v>
      </c>
      <c r="Q2644" s="37"/>
      <c r="S2644" s="8" t="str">
        <f t="shared" si="69"/>
        <v>642.HCPVkhac</v>
      </c>
      <c r="T2644" s="8">
        <f t="shared" si="68"/>
        <v>10</v>
      </c>
      <c r="U2644">
        <v>642</v>
      </c>
      <c r="W2644" t="s">
        <v>369</v>
      </c>
    </row>
    <row r="2645" spans="1:23" hidden="1" x14ac:dyDescent="0.25">
      <c r="A2645" s="40">
        <v>45566</v>
      </c>
      <c r="B2645" s="40">
        <v>45566</v>
      </c>
      <c r="C2645" s="37" t="s">
        <v>7904</v>
      </c>
      <c r="D2645" s="37" t="s">
        <v>7905</v>
      </c>
      <c r="E2645" s="37" t="s">
        <v>1145</v>
      </c>
      <c r="F2645" s="37" t="s">
        <v>1183</v>
      </c>
      <c r="G2645" s="38">
        <v>78007</v>
      </c>
      <c r="H2645" s="38">
        <v>0</v>
      </c>
      <c r="I2645" s="38">
        <v>3572774</v>
      </c>
      <c r="J2645" s="38">
        <v>0</v>
      </c>
      <c r="K2645" s="37" t="s">
        <v>1184</v>
      </c>
      <c r="L2645" s="37" t="s">
        <v>1185</v>
      </c>
      <c r="M2645" s="37" t="s">
        <v>3126</v>
      </c>
      <c r="N2645" s="37"/>
      <c r="O2645" s="37"/>
      <c r="P2645" s="37" t="s">
        <v>4779</v>
      </c>
      <c r="Q2645" s="37"/>
      <c r="S2645" s="8" t="str">
        <f t="shared" si="69"/>
        <v>642.HCPVkhac</v>
      </c>
      <c r="T2645" s="8">
        <f t="shared" si="68"/>
        <v>10</v>
      </c>
      <c r="U2645">
        <v>642</v>
      </c>
      <c r="W2645" t="s">
        <v>369</v>
      </c>
    </row>
    <row r="2646" spans="1:23" hidden="1" x14ac:dyDescent="0.25">
      <c r="A2646" s="40">
        <v>45566</v>
      </c>
      <c r="B2646" s="40">
        <v>45566</v>
      </c>
      <c r="C2646" s="37" t="s">
        <v>7906</v>
      </c>
      <c r="D2646" s="37" t="s">
        <v>7907</v>
      </c>
      <c r="E2646" s="37" t="s">
        <v>1145</v>
      </c>
      <c r="F2646" s="37" t="s">
        <v>691</v>
      </c>
      <c r="G2646" s="38">
        <v>3120000</v>
      </c>
      <c r="H2646" s="38">
        <v>0</v>
      </c>
      <c r="I2646" s="38">
        <v>6692774</v>
      </c>
      <c r="J2646" s="38">
        <v>0</v>
      </c>
      <c r="K2646" s="37" t="s">
        <v>7908</v>
      </c>
      <c r="L2646" s="37" t="s">
        <v>7909</v>
      </c>
      <c r="M2646" s="37" t="s">
        <v>3132</v>
      </c>
      <c r="N2646" s="37"/>
      <c r="O2646" s="37"/>
      <c r="P2646" s="37" t="s">
        <v>7886</v>
      </c>
      <c r="Q2646" s="37"/>
      <c r="S2646" s="8" t="str">
        <f t="shared" si="69"/>
        <v>642_LươngQLDN</v>
      </c>
      <c r="T2646" s="8">
        <f t="shared" si="68"/>
        <v>10</v>
      </c>
      <c r="U2646">
        <v>642</v>
      </c>
      <c r="W2646" t="s">
        <v>369</v>
      </c>
    </row>
    <row r="2647" spans="1:23" hidden="1" x14ac:dyDescent="0.25">
      <c r="A2647" s="40">
        <v>45566</v>
      </c>
      <c r="B2647" s="40">
        <v>45566</v>
      </c>
      <c r="C2647" s="37" t="s">
        <v>7910</v>
      </c>
      <c r="D2647" s="37" t="s">
        <v>7911</v>
      </c>
      <c r="E2647" s="37" t="s">
        <v>1145</v>
      </c>
      <c r="F2647" s="37" t="s">
        <v>532</v>
      </c>
      <c r="G2647" s="38">
        <v>30000</v>
      </c>
      <c r="H2647" s="38">
        <v>0</v>
      </c>
      <c r="I2647" s="38">
        <v>6722774</v>
      </c>
      <c r="J2647" s="38">
        <v>0</v>
      </c>
      <c r="K2647" s="37" t="s">
        <v>1163</v>
      </c>
      <c r="L2647" s="37" t="s">
        <v>1164</v>
      </c>
      <c r="M2647" s="37" t="s">
        <v>3126</v>
      </c>
      <c r="N2647" s="37"/>
      <c r="O2647" s="37"/>
      <c r="P2647" s="37" t="s">
        <v>4779</v>
      </c>
      <c r="Q2647" s="37"/>
      <c r="S2647" s="8" t="str">
        <f t="shared" si="69"/>
        <v>642.HCPVkhac</v>
      </c>
      <c r="T2647" s="8">
        <f t="shared" si="68"/>
        <v>10</v>
      </c>
      <c r="U2647">
        <v>642</v>
      </c>
      <c r="W2647" t="s">
        <v>369</v>
      </c>
    </row>
    <row r="2648" spans="1:23" hidden="1" x14ac:dyDescent="0.25">
      <c r="A2648" s="40">
        <v>45567</v>
      </c>
      <c r="B2648" s="40">
        <v>45567</v>
      </c>
      <c r="C2648" s="37" t="s">
        <v>7912</v>
      </c>
      <c r="D2648" s="37" t="s">
        <v>7913</v>
      </c>
      <c r="E2648" s="37" t="s">
        <v>1145</v>
      </c>
      <c r="F2648" s="37" t="s">
        <v>549</v>
      </c>
      <c r="G2648" s="38">
        <v>2000000</v>
      </c>
      <c r="H2648" s="38">
        <v>0</v>
      </c>
      <c r="I2648" s="38">
        <v>8722774</v>
      </c>
      <c r="J2648" s="38">
        <v>0</v>
      </c>
      <c r="K2648" s="37" t="s">
        <v>7914</v>
      </c>
      <c r="L2648" s="37" t="s">
        <v>7915</v>
      </c>
      <c r="M2648" s="37" t="s">
        <v>7916</v>
      </c>
      <c r="N2648" s="37"/>
      <c r="O2648" s="37"/>
      <c r="P2648" s="37" t="s">
        <v>4779</v>
      </c>
      <c r="Q2648" s="37"/>
      <c r="S2648" s="8" t="str">
        <f t="shared" si="69"/>
        <v>642.Tên miền</v>
      </c>
      <c r="T2648" s="8">
        <f t="shared" si="68"/>
        <v>10</v>
      </c>
      <c r="U2648">
        <v>642</v>
      </c>
      <c r="W2648" t="s">
        <v>369</v>
      </c>
    </row>
    <row r="2649" spans="1:23" hidden="1" x14ac:dyDescent="0.25">
      <c r="A2649" s="40">
        <v>45567</v>
      </c>
      <c r="B2649" s="40">
        <v>45567</v>
      </c>
      <c r="C2649" s="37" t="s">
        <v>7917</v>
      </c>
      <c r="D2649" s="37" t="s">
        <v>1869</v>
      </c>
      <c r="E2649" s="37" t="s">
        <v>1145</v>
      </c>
      <c r="F2649" s="37" t="s">
        <v>521</v>
      </c>
      <c r="G2649" s="38">
        <v>283015</v>
      </c>
      <c r="H2649" s="38">
        <v>0</v>
      </c>
      <c r="I2649" s="38">
        <v>9005789</v>
      </c>
      <c r="J2649" s="38">
        <v>0</v>
      </c>
      <c r="K2649" s="37" t="s">
        <v>1156</v>
      </c>
      <c r="L2649" s="37" t="s">
        <v>1157</v>
      </c>
      <c r="M2649" s="37" t="s">
        <v>3123</v>
      </c>
      <c r="N2649" s="37"/>
      <c r="O2649" s="37"/>
      <c r="P2649" s="37" t="s">
        <v>4428</v>
      </c>
      <c r="Q2649" s="37"/>
      <c r="S2649" s="8" t="str">
        <f t="shared" si="69"/>
        <v>642.PTHT</v>
      </c>
      <c r="T2649" s="8">
        <f t="shared" si="68"/>
        <v>10</v>
      </c>
      <c r="U2649">
        <v>642</v>
      </c>
      <c r="W2649" t="s">
        <v>369</v>
      </c>
    </row>
    <row r="2650" spans="1:23" hidden="1" x14ac:dyDescent="0.25">
      <c r="A2650" s="40">
        <v>45567</v>
      </c>
      <c r="B2650" s="40">
        <v>45567</v>
      </c>
      <c r="C2650" s="37" t="s">
        <v>7917</v>
      </c>
      <c r="D2650" s="37" t="s">
        <v>1158</v>
      </c>
      <c r="E2650" s="37" t="s">
        <v>1145</v>
      </c>
      <c r="F2650" s="37" t="s">
        <v>521</v>
      </c>
      <c r="G2650" s="38">
        <v>8490</v>
      </c>
      <c r="H2650" s="38">
        <v>0</v>
      </c>
      <c r="I2650" s="38">
        <v>9014279</v>
      </c>
      <c r="J2650" s="38">
        <v>0</v>
      </c>
      <c r="K2650" s="37" t="s">
        <v>1156</v>
      </c>
      <c r="L2650" s="37" t="s">
        <v>1157</v>
      </c>
      <c r="M2650" s="37" t="s">
        <v>3126</v>
      </c>
      <c r="N2650" s="37"/>
      <c r="O2650" s="37"/>
      <c r="P2650" s="37" t="s">
        <v>4428</v>
      </c>
      <c r="Q2650" s="37"/>
      <c r="S2650" s="8" t="str">
        <f t="shared" si="69"/>
        <v>642.HCPVkhac</v>
      </c>
      <c r="T2650" s="8">
        <f t="shared" si="68"/>
        <v>10</v>
      </c>
      <c r="U2650">
        <v>642</v>
      </c>
      <c r="W2650" t="s">
        <v>369</v>
      </c>
    </row>
    <row r="2651" spans="1:23" hidden="1" x14ac:dyDescent="0.25">
      <c r="A2651" s="40">
        <v>45567</v>
      </c>
      <c r="B2651" s="40">
        <v>45567</v>
      </c>
      <c r="C2651" s="37" t="s">
        <v>7917</v>
      </c>
      <c r="D2651" s="37" t="s">
        <v>1158</v>
      </c>
      <c r="E2651" s="37" t="s">
        <v>1145</v>
      </c>
      <c r="F2651" s="37" t="s">
        <v>521</v>
      </c>
      <c r="G2651" s="38">
        <v>849</v>
      </c>
      <c r="H2651" s="38">
        <v>0</v>
      </c>
      <c r="I2651" s="38">
        <v>9015128</v>
      </c>
      <c r="J2651" s="38">
        <v>0</v>
      </c>
      <c r="K2651" s="37" t="s">
        <v>1156</v>
      </c>
      <c r="L2651" s="37" t="s">
        <v>1157</v>
      </c>
      <c r="M2651" s="37" t="s">
        <v>3126</v>
      </c>
      <c r="N2651" s="37"/>
      <c r="O2651" s="37"/>
      <c r="P2651" s="37" t="s">
        <v>4428</v>
      </c>
      <c r="Q2651" s="37"/>
      <c r="S2651" s="8" t="str">
        <f t="shared" si="69"/>
        <v>642.HCPVkhac</v>
      </c>
      <c r="T2651" s="8">
        <f t="shared" si="68"/>
        <v>10</v>
      </c>
      <c r="U2651">
        <v>642</v>
      </c>
      <c r="W2651" t="s">
        <v>369</v>
      </c>
    </row>
    <row r="2652" spans="1:23" hidden="1" x14ac:dyDescent="0.25">
      <c r="A2652" s="40">
        <v>45568</v>
      </c>
      <c r="B2652" s="40">
        <v>45568</v>
      </c>
      <c r="C2652" s="37" t="s">
        <v>7918</v>
      </c>
      <c r="D2652" s="37" t="s">
        <v>7919</v>
      </c>
      <c r="E2652" s="37" t="s">
        <v>1145</v>
      </c>
      <c r="F2652" s="37" t="s">
        <v>549</v>
      </c>
      <c r="G2652" s="38">
        <v>90909</v>
      </c>
      <c r="H2652" s="38">
        <v>0</v>
      </c>
      <c r="I2652" s="38">
        <v>9106037</v>
      </c>
      <c r="J2652" s="38">
        <v>0</v>
      </c>
      <c r="K2652" s="37" t="s">
        <v>1754</v>
      </c>
      <c r="L2652" s="37" t="s">
        <v>1755</v>
      </c>
      <c r="M2652" s="37" t="s">
        <v>3126</v>
      </c>
      <c r="N2652" s="37"/>
      <c r="O2652" s="37"/>
      <c r="P2652" s="37" t="s">
        <v>4428</v>
      </c>
      <c r="Q2652" s="37"/>
      <c r="S2652" s="8" t="str">
        <f t="shared" si="69"/>
        <v>642.HCPVkhac</v>
      </c>
      <c r="T2652" s="8">
        <f t="shared" si="68"/>
        <v>10</v>
      </c>
      <c r="U2652">
        <v>642</v>
      </c>
      <c r="W2652" t="s">
        <v>369</v>
      </c>
    </row>
    <row r="2653" spans="1:23" hidden="1" x14ac:dyDescent="0.25">
      <c r="A2653" s="40">
        <v>45568</v>
      </c>
      <c r="B2653" s="40">
        <v>45568</v>
      </c>
      <c r="C2653" s="37" t="s">
        <v>7918</v>
      </c>
      <c r="D2653" s="37" t="s">
        <v>7920</v>
      </c>
      <c r="E2653" s="37" t="s">
        <v>1145</v>
      </c>
      <c r="F2653" s="37" t="s">
        <v>549</v>
      </c>
      <c r="G2653" s="38">
        <v>90909</v>
      </c>
      <c r="H2653" s="38">
        <v>0</v>
      </c>
      <c r="I2653" s="38">
        <v>9196946</v>
      </c>
      <c r="J2653" s="38">
        <v>0</v>
      </c>
      <c r="K2653" s="37" t="s">
        <v>1754</v>
      </c>
      <c r="L2653" s="37" t="s">
        <v>1755</v>
      </c>
      <c r="M2653" s="37" t="s">
        <v>3126</v>
      </c>
      <c r="N2653" s="37"/>
      <c r="O2653" s="37"/>
      <c r="P2653" s="37" t="s">
        <v>4428</v>
      </c>
      <c r="Q2653" s="37"/>
      <c r="S2653" s="8" t="str">
        <f t="shared" si="69"/>
        <v>642.HCPVkhac</v>
      </c>
      <c r="T2653" s="8">
        <f t="shared" si="68"/>
        <v>10</v>
      </c>
      <c r="U2653">
        <v>642</v>
      </c>
      <c r="W2653" t="s">
        <v>369</v>
      </c>
    </row>
    <row r="2654" spans="1:23" hidden="1" x14ac:dyDescent="0.25">
      <c r="A2654" s="40">
        <v>45568</v>
      </c>
      <c r="B2654" s="40">
        <v>45568</v>
      </c>
      <c r="C2654" s="37" t="s">
        <v>7918</v>
      </c>
      <c r="D2654" s="37" t="s">
        <v>7921</v>
      </c>
      <c r="E2654" s="37" t="s">
        <v>1145</v>
      </c>
      <c r="F2654" s="37" t="s">
        <v>549</v>
      </c>
      <c r="G2654" s="38">
        <v>403636</v>
      </c>
      <c r="H2654" s="38">
        <v>0</v>
      </c>
      <c r="I2654" s="38">
        <v>9600582</v>
      </c>
      <c r="J2654" s="38">
        <v>0</v>
      </c>
      <c r="K2654" s="37" t="s">
        <v>1754</v>
      </c>
      <c r="L2654" s="37" t="s">
        <v>1755</v>
      </c>
      <c r="M2654" s="37" t="s">
        <v>3126</v>
      </c>
      <c r="N2654" s="37"/>
      <c r="O2654" s="37"/>
      <c r="P2654" s="37" t="s">
        <v>4428</v>
      </c>
      <c r="Q2654" s="37"/>
      <c r="S2654" s="8" t="str">
        <f t="shared" si="69"/>
        <v>642.HCPVkhac</v>
      </c>
      <c r="T2654" s="8">
        <f t="shared" ref="T2654:T2717" si="70">+MONTH(A2654)</f>
        <v>10</v>
      </c>
      <c r="U2654">
        <v>642</v>
      </c>
      <c r="W2654" t="s">
        <v>369</v>
      </c>
    </row>
    <row r="2655" spans="1:23" hidden="1" x14ac:dyDescent="0.25">
      <c r="A2655" s="40">
        <v>45568</v>
      </c>
      <c r="B2655" s="40">
        <v>45568</v>
      </c>
      <c r="C2655" s="37" t="s">
        <v>7918</v>
      </c>
      <c r="D2655" s="37" t="s">
        <v>7922</v>
      </c>
      <c r="E2655" s="37" t="s">
        <v>1145</v>
      </c>
      <c r="F2655" s="37" t="s">
        <v>549</v>
      </c>
      <c r="G2655" s="38">
        <v>220000</v>
      </c>
      <c r="H2655" s="38">
        <v>0</v>
      </c>
      <c r="I2655" s="38">
        <v>9820582</v>
      </c>
      <c r="J2655" s="38">
        <v>0</v>
      </c>
      <c r="K2655" s="37" t="s">
        <v>1754</v>
      </c>
      <c r="L2655" s="37" t="s">
        <v>1755</v>
      </c>
      <c r="M2655" s="37" t="s">
        <v>3126</v>
      </c>
      <c r="N2655" s="37"/>
      <c r="O2655" s="37"/>
      <c r="P2655" s="37" t="s">
        <v>4428</v>
      </c>
      <c r="Q2655" s="37"/>
      <c r="S2655" s="8" t="str">
        <f t="shared" ref="S2655:S2718" si="71">+M2655</f>
        <v>642.HCPVkhac</v>
      </c>
      <c r="T2655" s="8">
        <f t="shared" si="70"/>
        <v>10</v>
      </c>
      <c r="U2655">
        <v>642</v>
      </c>
      <c r="W2655" t="s">
        <v>369</v>
      </c>
    </row>
    <row r="2656" spans="1:23" hidden="1" x14ac:dyDescent="0.25">
      <c r="A2656" s="40">
        <v>45569</v>
      </c>
      <c r="B2656" s="40">
        <v>45569</v>
      </c>
      <c r="C2656" s="37" t="s">
        <v>7923</v>
      </c>
      <c r="D2656" s="37" t="s">
        <v>7924</v>
      </c>
      <c r="E2656" s="37" t="s">
        <v>1145</v>
      </c>
      <c r="F2656" s="37" t="s">
        <v>549</v>
      </c>
      <c r="G2656" s="38">
        <v>513888</v>
      </c>
      <c r="H2656" s="38">
        <v>0</v>
      </c>
      <c r="I2656" s="38">
        <v>10334470</v>
      </c>
      <c r="J2656" s="38">
        <v>0</v>
      </c>
      <c r="K2656" s="37" t="s">
        <v>2459</v>
      </c>
      <c r="L2656" s="37" t="s">
        <v>2460</v>
      </c>
      <c r="M2656" s="37" t="s">
        <v>4929</v>
      </c>
      <c r="N2656" s="37"/>
      <c r="O2656" s="37"/>
      <c r="P2656" s="37" t="s">
        <v>4779</v>
      </c>
      <c r="Q2656" s="37"/>
      <c r="S2656" s="8" t="str">
        <f t="shared" si="71"/>
        <v>642.SCTC VP</v>
      </c>
      <c r="T2656" s="8">
        <f t="shared" si="70"/>
        <v>10</v>
      </c>
      <c r="U2656">
        <v>642</v>
      </c>
      <c r="W2656" t="s">
        <v>369</v>
      </c>
    </row>
    <row r="2657" spans="1:23" hidden="1" x14ac:dyDescent="0.25">
      <c r="A2657" s="40">
        <v>45569</v>
      </c>
      <c r="B2657" s="40">
        <v>45569</v>
      </c>
      <c r="C2657" s="37" t="s">
        <v>7925</v>
      </c>
      <c r="D2657" s="37" t="s">
        <v>7926</v>
      </c>
      <c r="E2657" s="37" t="s">
        <v>1145</v>
      </c>
      <c r="F2657" s="37" t="s">
        <v>549</v>
      </c>
      <c r="G2657" s="38">
        <v>339720</v>
      </c>
      <c r="H2657" s="38">
        <v>0</v>
      </c>
      <c r="I2657" s="38">
        <v>10674190</v>
      </c>
      <c r="J2657" s="38">
        <v>0</v>
      </c>
      <c r="K2657" s="37" t="s">
        <v>1214</v>
      </c>
      <c r="L2657" s="37" t="s">
        <v>1215</v>
      </c>
      <c r="M2657" s="37" t="s">
        <v>3126</v>
      </c>
      <c r="N2657" s="37"/>
      <c r="O2657" s="37"/>
      <c r="P2657" s="37" t="s">
        <v>4428</v>
      </c>
      <c r="Q2657" s="37"/>
      <c r="S2657" s="8" t="str">
        <f t="shared" si="71"/>
        <v>642.HCPVkhac</v>
      </c>
      <c r="T2657" s="8">
        <f t="shared" si="70"/>
        <v>10</v>
      </c>
      <c r="U2657">
        <v>642</v>
      </c>
      <c r="W2657" t="s">
        <v>369</v>
      </c>
    </row>
    <row r="2658" spans="1:23" hidden="1" x14ac:dyDescent="0.25">
      <c r="A2658" s="40">
        <v>45570</v>
      </c>
      <c r="B2658" s="40">
        <v>45570</v>
      </c>
      <c r="C2658" s="37" t="s">
        <v>7927</v>
      </c>
      <c r="D2658" s="37" t="s">
        <v>7928</v>
      </c>
      <c r="E2658" s="37" t="s">
        <v>1145</v>
      </c>
      <c r="F2658" s="37" t="s">
        <v>856</v>
      </c>
      <c r="G2658" s="38">
        <v>395033</v>
      </c>
      <c r="H2658" s="38">
        <v>0</v>
      </c>
      <c r="I2658" s="38">
        <v>11069223</v>
      </c>
      <c r="J2658" s="38">
        <v>0</v>
      </c>
      <c r="K2658" s="37"/>
      <c r="L2658" s="37"/>
      <c r="M2658" s="37" t="s">
        <v>3139</v>
      </c>
      <c r="N2658" s="37"/>
      <c r="O2658" s="37"/>
      <c r="P2658" s="37" t="s">
        <v>4412</v>
      </c>
      <c r="Q2658" s="37"/>
      <c r="S2658" s="8" t="str">
        <f t="shared" si="71"/>
        <v>642.Tuyển dụng</v>
      </c>
      <c r="T2658" s="8">
        <f t="shared" si="70"/>
        <v>10</v>
      </c>
      <c r="U2658">
        <v>642</v>
      </c>
      <c r="W2658" t="s">
        <v>369</v>
      </c>
    </row>
    <row r="2659" spans="1:23" hidden="1" x14ac:dyDescent="0.25">
      <c r="A2659" s="40">
        <v>45570</v>
      </c>
      <c r="B2659" s="40">
        <v>45570</v>
      </c>
      <c r="C2659" s="37" t="s">
        <v>7927</v>
      </c>
      <c r="D2659" s="37" t="s">
        <v>7929</v>
      </c>
      <c r="E2659" s="37" t="s">
        <v>1145</v>
      </c>
      <c r="F2659" s="37" t="s">
        <v>856</v>
      </c>
      <c r="G2659" s="38">
        <v>22053</v>
      </c>
      <c r="H2659" s="38">
        <v>0</v>
      </c>
      <c r="I2659" s="38">
        <v>11091276</v>
      </c>
      <c r="J2659" s="38">
        <v>0</v>
      </c>
      <c r="K2659" s="37"/>
      <c r="L2659" s="37"/>
      <c r="M2659" s="37" t="s">
        <v>3126</v>
      </c>
      <c r="N2659" s="37"/>
      <c r="O2659" s="37"/>
      <c r="P2659" s="37" t="s">
        <v>4412</v>
      </c>
      <c r="Q2659" s="37"/>
      <c r="S2659" s="8" t="str">
        <f t="shared" si="71"/>
        <v>642.HCPVkhac</v>
      </c>
      <c r="T2659" s="8">
        <f t="shared" si="70"/>
        <v>10</v>
      </c>
      <c r="U2659">
        <v>642</v>
      </c>
      <c r="W2659" t="s">
        <v>369</v>
      </c>
    </row>
    <row r="2660" spans="1:23" hidden="1" x14ac:dyDescent="0.25">
      <c r="A2660" s="40">
        <v>45570</v>
      </c>
      <c r="B2660" s="40">
        <v>45570</v>
      </c>
      <c r="C2660" s="37" t="s">
        <v>7930</v>
      </c>
      <c r="D2660" s="37" t="s">
        <v>7931</v>
      </c>
      <c r="E2660" s="37" t="s">
        <v>1145</v>
      </c>
      <c r="F2660" s="37" t="s">
        <v>635</v>
      </c>
      <c r="G2660" s="38">
        <v>18906000</v>
      </c>
      <c r="H2660" s="38">
        <v>0</v>
      </c>
      <c r="I2660" s="38">
        <v>29997276</v>
      </c>
      <c r="J2660" s="38">
        <v>0</v>
      </c>
      <c r="K2660" s="37"/>
      <c r="L2660" s="37"/>
      <c r="M2660" s="37" t="s">
        <v>3133</v>
      </c>
      <c r="N2660" s="37"/>
      <c r="O2660" s="37"/>
      <c r="P2660" s="37" t="s">
        <v>4779</v>
      </c>
      <c r="Q2660" s="37"/>
      <c r="S2660" s="8" t="str">
        <f t="shared" si="71"/>
        <v>642.Phúc lợi NV</v>
      </c>
      <c r="T2660" s="8">
        <f t="shared" si="70"/>
        <v>10</v>
      </c>
      <c r="U2660">
        <v>642</v>
      </c>
      <c r="W2660" t="s">
        <v>369</v>
      </c>
    </row>
    <row r="2661" spans="1:23" hidden="1" x14ac:dyDescent="0.25">
      <c r="A2661" s="40">
        <v>45570</v>
      </c>
      <c r="B2661" s="40">
        <v>45570</v>
      </c>
      <c r="C2661" s="37" t="s">
        <v>7933</v>
      </c>
      <c r="D2661" s="37" t="s">
        <v>7934</v>
      </c>
      <c r="E2661" s="37" t="s">
        <v>1145</v>
      </c>
      <c r="F2661" s="37" t="s">
        <v>1183</v>
      </c>
      <c r="G2661" s="38">
        <v>42000</v>
      </c>
      <c r="H2661" s="38">
        <v>0</v>
      </c>
      <c r="I2661" s="38">
        <v>30039276</v>
      </c>
      <c r="J2661" s="38">
        <v>0</v>
      </c>
      <c r="K2661" s="37" t="s">
        <v>1184</v>
      </c>
      <c r="L2661" s="37" t="s">
        <v>1185</v>
      </c>
      <c r="M2661" s="37" t="s">
        <v>3126</v>
      </c>
      <c r="N2661" s="37"/>
      <c r="O2661" s="37"/>
      <c r="P2661" s="37" t="s">
        <v>4779</v>
      </c>
      <c r="Q2661" s="37"/>
      <c r="S2661" s="8" t="str">
        <f t="shared" si="71"/>
        <v>642.HCPVkhac</v>
      </c>
      <c r="T2661" s="8">
        <f t="shared" si="70"/>
        <v>10</v>
      </c>
      <c r="U2661">
        <v>642</v>
      </c>
      <c r="W2661" t="s">
        <v>369</v>
      </c>
    </row>
    <row r="2662" spans="1:23" hidden="1" x14ac:dyDescent="0.25">
      <c r="A2662" s="40">
        <v>45570</v>
      </c>
      <c r="B2662" s="40">
        <v>45570</v>
      </c>
      <c r="C2662" s="37" t="s">
        <v>7933</v>
      </c>
      <c r="D2662" s="37" t="s">
        <v>7934</v>
      </c>
      <c r="E2662" s="37" t="s">
        <v>1145</v>
      </c>
      <c r="F2662" s="37" t="s">
        <v>1183</v>
      </c>
      <c r="G2662" s="38">
        <v>4200</v>
      </c>
      <c r="H2662" s="38">
        <v>0</v>
      </c>
      <c r="I2662" s="38">
        <v>30043476</v>
      </c>
      <c r="J2662" s="38">
        <v>0</v>
      </c>
      <c r="K2662" s="37" t="s">
        <v>1184</v>
      </c>
      <c r="L2662" s="37" t="s">
        <v>1185</v>
      </c>
      <c r="M2662" s="37" t="s">
        <v>3126</v>
      </c>
      <c r="N2662" s="37"/>
      <c r="O2662" s="37"/>
      <c r="P2662" s="37" t="s">
        <v>4779</v>
      </c>
      <c r="Q2662" s="37"/>
      <c r="S2662" s="8" t="str">
        <f t="shared" si="71"/>
        <v>642.HCPVkhac</v>
      </c>
      <c r="T2662" s="8">
        <f t="shared" si="70"/>
        <v>10</v>
      </c>
      <c r="U2662">
        <v>642</v>
      </c>
      <c r="W2662" t="s">
        <v>369</v>
      </c>
    </row>
    <row r="2663" spans="1:23" hidden="1" x14ac:dyDescent="0.25">
      <c r="A2663" s="40">
        <v>45572</v>
      </c>
      <c r="B2663" s="40">
        <v>45572</v>
      </c>
      <c r="C2663" s="37" t="s">
        <v>4923</v>
      </c>
      <c r="D2663" s="37" t="s">
        <v>7935</v>
      </c>
      <c r="E2663" s="37" t="s">
        <v>1145</v>
      </c>
      <c r="F2663" s="37" t="s">
        <v>549</v>
      </c>
      <c r="G2663" s="38">
        <v>2210000</v>
      </c>
      <c r="H2663" s="38">
        <v>0</v>
      </c>
      <c r="I2663" s="38">
        <v>32253476</v>
      </c>
      <c r="J2663" s="38">
        <v>0</v>
      </c>
      <c r="K2663" s="37" t="s">
        <v>1395</v>
      </c>
      <c r="L2663" s="37" t="s">
        <v>1396</v>
      </c>
      <c r="M2663" s="37" t="s">
        <v>3143</v>
      </c>
      <c r="N2663" s="37"/>
      <c r="O2663" s="37"/>
      <c r="P2663" s="37" t="s">
        <v>7936</v>
      </c>
      <c r="Q2663" s="37"/>
      <c r="S2663" s="8" t="str">
        <f t="shared" si="71"/>
        <v>642_CPHC</v>
      </c>
      <c r="T2663" s="8">
        <f t="shared" si="70"/>
        <v>10</v>
      </c>
      <c r="U2663">
        <v>642</v>
      </c>
      <c r="W2663" t="s">
        <v>369</v>
      </c>
    </row>
    <row r="2664" spans="1:23" hidden="1" x14ac:dyDescent="0.25">
      <c r="A2664" s="40">
        <v>45572</v>
      </c>
      <c r="B2664" s="40">
        <v>45572</v>
      </c>
      <c r="C2664" s="37" t="s">
        <v>4903</v>
      </c>
      <c r="D2664" s="37" t="s">
        <v>7937</v>
      </c>
      <c r="E2664" s="37" t="s">
        <v>1145</v>
      </c>
      <c r="F2664" s="37" t="s">
        <v>748</v>
      </c>
      <c r="G2664" s="38">
        <v>1854000</v>
      </c>
      <c r="H2664" s="38">
        <v>0</v>
      </c>
      <c r="I2664" s="38">
        <v>34107476</v>
      </c>
      <c r="J2664" s="38">
        <v>0</v>
      </c>
      <c r="K2664" s="37" t="s">
        <v>7938</v>
      </c>
      <c r="L2664" s="37" t="s">
        <v>7939</v>
      </c>
      <c r="M2664" s="37" t="s">
        <v>3141</v>
      </c>
      <c r="N2664" s="37"/>
      <c r="O2664" s="37"/>
      <c r="P2664" s="37" t="s">
        <v>4428</v>
      </c>
      <c r="Q2664" s="37"/>
      <c r="S2664" s="8" t="str">
        <f t="shared" si="71"/>
        <v>642.Tiếp khách</v>
      </c>
      <c r="T2664" s="8">
        <f t="shared" si="70"/>
        <v>10</v>
      </c>
      <c r="U2664">
        <v>642</v>
      </c>
      <c r="W2664" t="s">
        <v>369</v>
      </c>
    </row>
    <row r="2665" spans="1:23" hidden="1" x14ac:dyDescent="0.25">
      <c r="A2665" s="40">
        <v>45573</v>
      </c>
      <c r="B2665" s="40">
        <v>45573</v>
      </c>
      <c r="C2665" s="37" t="s">
        <v>7940</v>
      </c>
      <c r="D2665" s="37" t="s">
        <v>7941</v>
      </c>
      <c r="E2665" s="37" t="s">
        <v>1145</v>
      </c>
      <c r="F2665" s="37" t="s">
        <v>549</v>
      </c>
      <c r="G2665" s="38">
        <v>909091</v>
      </c>
      <c r="H2665" s="38">
        <v>0</v>
      </c>
      <c r="I2665" s="38">
        <v>35016567</v>
      </c>
      <c r="J2665" s="38">
        <v>0</v>
      </c>
      <c r="K2665" s="37" t="s">
        <v>2567</v>
      </c>
      <c r="L2665" s="37" t="s">
        <v>2568</v>
      </c>
      <c r="M2665" s="37" t="s">
        <v>3142</v>
      </c>
      <c r="N2665" s="37"/>
      <c r="O2665" s="37"/>
      <c r="P2665" s="37" t="s">
        <v>4428</v>
      </c>
      <c r="Q2665" s="37"/>
      <c r="S2665" s="8" t="str">
        <f t="shared" si="71"/>
        <v>642.Đi lại</v>
      </c>
      <c r="T2665" s="8">
        <f t="shared" si="70"/>
        <v>10</v>
      </c>
      <c r="U2665">
        <v>642</v>
      </c>
      <c r="W2665" t="s">
        <v>369</v>
      </c>
    </row>
    <row r="2666" spans="1:23" hidden="1" x14ac:dyDescent="0.25">
      <c r="A2666" s="40">
        <v>45573</v>
      </c>
      <c r="B2666" s="40">
        <v>45573</v>
      </c>
      <c r="C2666" s="37" t="s">
        <v>7942</v>
      </c>
      <c r="D2666" s="37" t="s">
        <v>7943</v>
      </c>
      <c r="E2666" s="37" t="s">
        <v>1145</v>
      </c>
      <c r="F2666" s="37" t="s">
        <v>856</v>
      </c>
      <c r="G2666" s="38">
        <v>3905119</v>
      </c>
      <c r="H2666" s="38">
        <v>0</v>
      </c>
      <c r="I2666" s="38">
        <v>38921686</v>
      </c>
      <c r="J2666" s="38">
        <v>0</v>
      </c>
      <c r="K2666" s="37"/>
      <c r="L2666" s="37"/>
      <c r="M2666" s="37" t="s">
        <v>3139</v>
      </c>
      <c r="N2666" s="37"/>
      <c r="O2666" s="37"/>
      <c r="P2666" s="37" t="s">
        <v>4412</v>
      </c>
      <c r="Q2666" s="37"/>
      <c r="S2666" s="8" t="str">
        <f t="shared" si="71"/>
        <v>642.Tuyển dụng</v>
      </c>
      <c r="T2666" s="8">
        <f t="shared" si="70"/>
        <v>10</v>
      </c>
      <c r="U2666">
        <v>642</v>
      </c>
      <c r="W2666" t="s">
        <v>369</v>
      </c>
    </row>
    <row r="2667" spans="1:23" hidden="1" x14ac:dyDescent="0.25">
      <c r="A2667" s="40">
        <v>45573</v>
      </c>
      <c r="B2667" s="40">
        <v>45573</v>
      </c>
      <c r="C2667" s="37" t="s">
        <v>7944</v>
      </c>
      <c r="D2667" s="37" t="s">
        <v>7945</v>
      </c>
      <c r="E2667" s="37" t="s">
        <v>1145</v>
      </c>
      <c r="F2667" s="37" t="s">
        <v>635</v>
      </c>
      <c r="G2667" s="38">
        <v>5352000</v>
      </c>
      <c r="H2667" s="38">
        <v>0</v>
      </c>
      <c r="I2667" s="38">
        <v>44273686</v>
      </c>
      <c r="J2667" s="38">
        <v>0</v>
      </c>
      <c r="K2667" s="37"/>
      <c r="L2667" s="37"/>
      <c r="M2667" s="37" t="s">
        <v>3126</v>
      </c>
      <c r="N2667" s="37"/>
      <c r="O2667" s="37"/>
      <c r="P2667" s="37" t="s">
        <v>4428</v>
      </c>
      <c r="Q2667" s="37"/>
      <c r="S2667" s="8" t="str">
        <f t="shared" si="71"/>
        <v>642.HCPVkhac</v>
      </c>
      <c r="T2667" s="8">
        <f t="shared" si="70"/>
        <v>10</v>
      </c>
      <c r="U2667">
        <v>642</v>
      </c>
      <c r="W2667" t="s">
        <v>369</v>
      </c>
    </row>
    <row r="2668" spans="1:23" hidden="1" x14ac:dyDescent="0.25">
      <c r="A2668" s="40">
        <v>45573</v>
      </c>
      <c r="B2668" s="40">
        <v>45573</v>
      </c>
      <c r="C2668" s="37" t="s">
        <v>7822</v>
      </c>
      <c r="D2668" s="37" t="s">
        <v>1879</v>
      </c>
      <c r="E2668" s="37" t="s">
        <v>1145</v>
      </c>
      <c r="F2668" s="37" t="s">
        <v>521</v>
      </c>
      <c r="G2668" s="38">
        <v>591</v>
      </c>
      <c r="H2668" s="38">
        <v>0</v>
      </c>
      <c r="I2668" s="38">
        <v>44274277</v>
      </c>
      <c r="J2668" s="38">
        <v>0</v>
      </c>
      <c r="K2668" s="37" t="s">
        <v>527</v>
      </c>
      <c r="L2668" s="37" t="s">
        <v>528</v>
      </c>
      <c r="M2668" s="37" t="s">
        <v>3126</v>
      </c>
      <c r="N2668" s="37"/>
      <c r="O2668" s="37"/>
      <c r="P2668" s="37" t="s">
        <v>4428</v>
      </c>
      <c r="Q2668" s="37"/>
      <c r="S2668" s="8" t="str">
        <f t="shared" si="71"/>
        <v>642.HCPVkhac</v>
      </c>
      <c r="T2668" s="8">
        <f t="shared" si="70"/>
        <v>10</v>
      </c>
      <c r="U2668">
        <v>642</v>
      </c>
      <c r="W2668" t="s">
        <v>369</v>
      </c>
    </row>
    <row r="2669" spans="1:23" hidden="1" x14ac:dyDescent="0.25">
      <c r="A2669" s="40">
        <v>45573</v>
      </c>
      <c r="B2669" s="40">
        <v>45573</v>
      </c>
      <c r="C2669" s="37" t="s">
        <v>7822</v>
      </c>
      <c r="D2669" s="37" t="s">
        <v>1879</v>
      </c>
      <c r="E2669" s="37" t="s">
        <v>1145</v>
      </c>
      <c r="F2669" s="37" t="s">
        <v>521</v>
      </c>
      <c r="G2669" s="38">
        <v>59</v>
      </c>
      <c r="H2669" s="38">
        <v>0</v>
      </c>
      <c r="I2669" s="38">
        <v>44274336</v>
      </c>
      <c r="J2669" s="38">
        <v>0</v>
      </c>
      <c r="K2669" s="37" t="s">
        <v>527</v>
      </c>
      <c r="L2669" s="37" t="s">
        <v>528</v>
      </c>
      <c r="M2669" s="37" t="s">
        <v>3126</v>
      </c>
      <c r="N2669" s="37"/>
      <c r="O2669" s="37"/>
      <c r="P2669" s="37" t="s">
        <v>4428</v>
      </c>
      <c r="Q2669" s="37"/>
      <c r="S2669" s="8" t="str">
        <f t="shared" si="71"/>
        <v>642.HCPVkhac</v>
      </c>
      <c r="T2669" s="8">
        <f t="shared" si="70"/>
        <v>10</v>
      </c>
      <c r="U2669">
        <v>642</v>
      </c>
      <c r="W2669" t="s">
        <v>369</v>
      </c>
    </row>
    <row r="2670" spans="1:23" hidden="1" x14ac:dyDescent="0.25">
      <c r="A2670" s="40">
        <v>45574</v>
      </c>
      <c r="B2670" s="40">
        <v>45574</v>
      </c>
      <c r="C2670" s="37" t="s">
        <v>7946</v>
      </c>
      <c r="D2670" s="37" t="s">
        <v>7947</v>
      </c>
      <c r="E2670" s="37" t="s">
        <v>1145</v>
      </c>
      <c r="F2670" s="37" t="s">
        <v>549</v>
      </c>
      <c r="G2670" s="38">
        <v>80000</v>
      </c>
      <c r="H2670" s="38">
        <v>0</v>
      </c>
      <c r="I2670" s="38">
        <v>44354336</v>
      </c>
      <c r="J2670" s="38">
        <v>0</v>
      </c>
      <c r="K2670" s="37" t="s">
        <v>1233</v>
      </c>
      <c r="L2670" s="37" t="s">
        <v>1234</v>
      </c>
      <c r="M2670" s="37" t="s">
        <v>3126</v>
      </c>
      <c r="N2670" s="37"/>
      <c r="O2670" s="37"/>
      <c r="P2670" s="37" t="s">
        <v>4428</v>
      </c>
      <c r="Q2670" s="37"/>
      <c r="S2670" s="8" t="str">
        <f t="shared" si="71"/>
        <v>642.HCPVkhac</v>
      </c>
      <c r="T2670" s="8">
        <f t="shared" si="70"/>
        <v>10</v>
      </c>
      <c r="U2670">
        <v>642</v>
      </c>
      <c r="W2670" t="s">
        <v>369</v>
      </c>
    </row>
    <row r="2671" spans="1:23" hidden="1" x14ac:dyDescent="0.25">
      <c r="A2671" s="40">
        <v>45574</v>
      </c>
      <c r="B2671" s="40">
        <v>45574</v>
      </c>
      <c r="C2671" s="37" t="s">
        <v>7946</v>
      </c>
      <c r="D2671" s="37" t="s">
        <v>7948</v>
      </c>
      <c r="E2671" s="37" t="s">
        <v>1145</v>
      </c>
      <c r="F2671" s="37" t="s">
        <v>549</v>
      </c>
      <c r="G2671" s="38">
        <v>50000</v>
      </c>
      <c r="H2671" s="38">
        <v>0</v>
      </c>
      <c r="I2671" s="38">
        <v>44404336</v>
      </c>
      <c r="J2671" s="38">
        <v>0</v>
      </c>
      <c r="K2671" s="37" t="s">
        <v>1233</v>
      </c>
      <c r="L2671" s="37" t="s">
        <v>1234</v>
      </c>
      <c r="M2671" s="37" t="s">
        <v>3126</v>
      </c>
      <c r="N2671" s="37"/>
      <c r="O2671" s="37"/>
      <c r="P2671" s="37" t="s">
        <v>4428</v>
      </c>
      <c r="Q2671" s="37"/>
      <c r="S2671" s="8" t="str">
        <f t="shared" si="71"/>
        <v>642.HCPVkhac</v>
      </c>
      <c r="T2671" s="8">
        <f t="shared" si="70"/>
        <v>10</v>
      </c>
      <c r="U2671">
        <v>642</v>
      </c>
      <c r="W2671" t="s">
        <v>369</v>
      </c>
    </row>
    <row r="2672" spans="1:23" hidden="1" x14ac:dyDescent="0.25">
      <c r="A2672" s="40">
        <v>45574</v>
      </c>
      <c r="B2672" s="40">
        <v>45574</v>
      </c>
      <c r="C2672" s="37" t="s">
        <v>7946</v>
      </c>
      <c r="D2672" s="37" t="s">
        <v>7949</v>
      </c>
      <c r="E2672" s="37" t="s">
        <v>1145</v>
      </c>
      <c r="F2672" s="37" t="s">
        <v>549</v>
      </c>
      <c r="G2672" s="38">
        <v>66000</v>
      </c>
      <c r="H2672" s="38">
        <v>0</v>
      </c>
      <c r="I2672" s="38">
        <v>44470336</v>
      </c>
      <c r="J2672" s="38">
        <v>0</v>
      </c>
      <c r="K2672" s="37" t="s">
        <v>1233</v>
      </c>
      <c r="L2672" s="37" t="s">
        <v>1234</v>
      </c>
      <c r="M2672" s="37" t="s">
        <v>3126</v>
      </c>
      <c r="N2672" s="37"/>
      <c r="O2672" s="37"/>
      <c r="P2672" s="37" t="s">
        <v>4428</v>
      </c>
      <c r="Q2672" s="37"/>
      <c r="S2672" s="8" t="str">
        <f t="shared" si="71"/>
        <v>642.HCPVkhac</v>
      </c>
      <c r="T2672" s="8">
        <f t="shared" si="70"/>
        <v>10</v>
      </c>
      <c r="U2672">
        <v>642</v>
      </c>
      <c r="W2672" t="s">
        <v>369</v>
      </c>
    </row>
    <row r="2673" spans="1:23" hidden="1" x14ac:dyDescent="0.25">
      <c r="A2673" s="40">
        <v>45574</v>
      </c>
      <c r="B2673" s="40">
        <v>45574</v>
      </c>
      <c r="C2673" s="37" t="s">
        <v>7946</v>
      </c>
      <c r="D2673" s="37" t="s">
        <v>7950</v>
      </c>
      <c r="E2673" s="37" t="s">
        <v>1145</v>
      </c>
      <c r="F2673" s="37" t="s">
        <v>549</v>
      </c>
      <c r="G2673" s="38">
        <v>50000</v>
      </c>
      <c r="H2673" s="38">
        <v>0</v>
      </c>
      <c r="I2673" s="38">
        <v>44520336</v>
      </c>
      <c r="J2673" s="38">
        <v>0</v>
      </c>
      <c r="K2673" s="37" t="s">
        <v>1233</v>
      </c>
      <c r="L2673" s="37" t="s">
        <v>1234</v>
      </c>
      <c r="M2673" s="37" t="s">
        <v>3126</v>
      </c>
      <c r="N2673" s="37"/>
      <c r="O2673" s="37"/>
      <c r="P2673" s="37" t="s">
        <v>4428</v>
      </c>
      <c r="Q2673" s="37"/>
      <c r="S2673" s="8" t="str">
        <f t="shared" si="71"/>
        <v>642.HCPVkhac</v>
      </c>
      <c r="T2673" s="8">
        <f t="shared" si="70"/>
        <v>10</v>
      </c>
      <c r="U2673">
        <v>642</v>
      </c>
      <c r="W2673" t="s">
        <v>369</v>
      </c>
    </row>
    <row r="2674" spans="1:23" hidden="1" x14ac:dyDescent="0.25">
      <c r="A2674" s="40">
        <v>45574</v>
      </c>
      <c r="B2674" s="40">
        <v>45574</v>
      </c>
      <c r="C2674" s="37" t="s">
        <v>7946</v>
      </c>
      <c r="D2674" s="37" t="s">
        <v>7951</v>
      </c>
      <c r="E2674" s="37" t="s">
        <v>1145</v>
      </c>
      <c r="F2674" s="37" t="s">
        <v>549</v>
      </c>
      <c r="G2674" s="38">
        <v>17000</v>
      </c>
      <c r="H2674" s="38">
        <v>0</v>
      </c>
      <c r="I2674" s="38">
        <v>44537336</v>
      </c>
      <c r="J2674" s="38">
        <v>0</v>
      </c>
      <c r="K2674" s="37" t="s">
        <v>1233</v>
      </c>
      <c r="L2674" s="37" t="s">
        <v>1234</v>
      </c>
      <c r="M2674" s="37" t="s">
        <v>3126</v>
      </c>
      <c r="N2674" s="37"/>
      <c r="O2674" s="37"/>
      <c r="P2674" s="37" t="s">
        <v>4428</v>
      </c>
      <c r="Q2674" s="37"/>
      <c r="S2674" s="8" t="str">
        <f t="shared" si="71"/>
        <v>642.HCPVkhac</v>
      </c>
      <c r="T2674" s="8">
        <f t="shared" si="70"/>
        <v>10</v>
      </c>
      <c r="U2674">
        <v>642</v>
      </c>
      <c r="W2674" t="s">
        <v>369</v>
      </c>
    </row>
    <row r="2675" spans="1:23" hidden="1" x14ac:dyDescent="0.25">
      <c r="A2675" s="40">
        <v>45574</v>
      </c>
      <c r="B2675" s="40">
        <v>45574</v>
      </c>
      <c r="C2675" s="37" t="s">
        <v>7946</v>
      </c>
      <c r="D2675" s="37" t="s">
        <v>7952</v>
      </c>
      <c r="E2675" s="37" t="s">
        <v>1145</v>
      </c>
      <c r="F2675" s="37" t="s">
        <v>549</v>
      </c>
      <c r="G2675" s="38">
        <v>180000</v>
      </c>
      <c r="H2675" s="38">
        <v>0</v>
      </c>
      <c r="I2675" s="38">
        <v>44717336</v>
      </c>
      <c r="J2675" s="38">
        <v>0</v>
      </c>
      <c r="K2675" s="37" t="s">
        <v>1233</v>
      </c>
      <c r="L2675" s="37" t="s">
        <v>1234</v>
      </c>
      <c r="M2675" s="37" t="s">
        <v>3126</v>
      </c>
      <c r="N2675" s="37"/>
      <c r="O2675" s="37"/>
      <c r="P2675" s="37" t="s">
        <v>4428</v>
      </c>
      <c r="Q2675" s="37"/>
      <c r="S2675" s="8" t="str">
        <f t="shared" si="71"/>
        <v>642.HCPVkhac</v>
      </c>
      <c r="T2675" s="8">
        <f t="shared" si="70"/>
        <v>10</v>
      </c>
      <c r="U2675">
        <v>642</v>
      </c>
      <c r="W2675" t="s">
        <v>369</v>
      </c>
    </row>
    <row r="2676" spans="1:23" hidden="1" x14ac:dyDescent="0.25">
      <c r="A2676" s="40">
        <v>45574</v>
      </c>
      <c r="B2676" s="40">
        <v>45574</v>
      </c>
      <c r="C2676" s="37" t="s">
        <v>7946</v>
      </c>
      <c r="D2676" s="37" t="s">
        <v>7953</v>
      </c>
      <c r="E2676" s="37" t="s">
        <v>1145</v>
      </c>
      <c r="F2676" s="37" t="s">
        <v>549</v>
      </c>
      <c r="G2676" s="38">
        <v>210000</v>
      </c>
      <c r="H2676" s="38">
        <v>0</v>
      </c>
      <c r="I2676" s="38">
        <v>44927336</v>
      </c>
      <c r="J2676" s="38">
        <v>0</v>
      </c>
      <c r="K2676" s="37" t="s">
        <v>1233</v>
      </c>
      <c r="L2676" s="37" t="s">
        <v>1234</v>
      </c>
      <c r="M2676" s="37" t="s">
        <v>3126</v>
      </c>
      <c r="N2676" s="37"/>
      <c r="O2676" s="37"/>
      <c r="P2676" s="37" t="s">
        <v>4428</v>
      </c>
      <c r="Q2676" s="37"/>
      <c r="S2676" s="8" t="str">
        <f t="shared" si="71"/>
        <v>642.HCPVkhac</v>
      </c>
      <c r="T2676" s="8">
        <f t="shared" si="70"/>
        <v>10</v>
      </c>
      <c r="U2676">
        <v>642</v>
      </c>
      <c r="W2676" t="s">
        <v>369</v>
      </c>
    </row>
    <row r="2677" spans="1:23" hidden="1" x14ac:dyDescent="0.25">
      <c r="A2677" s="40">
        <v>45574</v>
      </c>
      <c r="B2677" s="40">
        <v>45574</v>
      </c>
      <c r="C2677" s="37" t="s">
        <v>7946</v>
      </c>
      <c r="D2677" s="37" t="s">
        <v>7954</v>
      </c>
      <c r="E2677" s="37" t="s">
        <v>1145</v>
      </c>
      <c r="F2677" s="37" t="s">
        <v>549</v>
      </c>
      <c r="G2677" s="38">
        <v>78000</v>
      </c>
      <c r="H2677" s="38">
        <v>0</v>
      </c>
      <c r="I2677" s="38">
        <v>45005336</v>
      </c>
      <c r="J2677" s="38">
        <v>0</v>
      </c>
      <c r="K2677" s="37" t="s">
        <v>1233</v>
      </c>
      <c r="L2677" s="37" t="s">
        <v>1234</v>
      </c>
      <c r="M2677" s="37" t="s">
        <v>3126</v>
      </c>
      <c r="N2677" s="37"/>
      <c r="O2677" s="37"/>
      <c r="P2677" s="37" t="s">
        <v>4428</v>
      </c>
      <c r="Q2677" s="37"/>
      <c r="S2677" s="8" t="str">
        <f t="shared" si="71"/>
        <v>642.HCPVkhac</v>
      </c>
      <c r="T2677" s="8">
        <f t="shared" si="70"/>
        <v>10</v>
      </c>
      <c r="U2677">
        <v>642</v>
      </c>
      <c r="W2677" t="s">
        <v>369</v>
      </c>
    </row>
    <row r="2678" spans="1:23" hidden="1" x14ac:dyDescent="0.25">
      <c r="A2678" s="40">
        <v>45574</v>
      </c>
      <c r="B2678" s="40">
        <v>45574</v>
      </c>
      <c r="C2678" s="37" t="s">
        <v>7946</v>
      </c>
      <c r="D2678" s="37" t="s">
        <v>7955</v>
      </c>
      <c r="E2678" s="37" t="s">
        <v>1145</v>
      </c>
      <c r="F2678" s="37" t="s">
        <v>549</v>
      </c>
      <c r="G2678" s="38">
        <v>450000</v>
      </c>
      <c r="H2678" s="38">
        <v>0</v>
      </c>
      <c r="I2678" s="38">
        <v>45455336</v>
      </c>
      <c r="J2678" s="38">
        <v>0</v>
      </c>
      <c r="K2678" s="37" t="s">
        <v>1233</v>
      </c>
      <c r="L2678" s="37" t="s">
        <v>1234</v>
      </c>
      <c r="M2678" s="37" t="s">
        <v>3126</v>
      </c>
      <c r="N2678" s="37"/>
      <c r="O2678" s="37"/>
      <c r="P2678" s="37" t="s">
        <v>4428</v>
      </c>
      <c r="Q2678" s="37"/>
      <c r="S2678" s="8" t="str">
        <f t="shared" si="71"/>
        <v>642.HCPVkhac</v>
      </c>
      <c r="T2678" s="8">
        <f t="shared" si="70"/>
        <v>10</v>
      </c>
      <c r="U2678">
        <v>642</v>
      </c>
      <c r="W2678" t="s">
        <v>369</v>
      </c>
    </row>
    <row r="2679" spans="1:23" hidden="1" x14ac:dyDescent="0.25">
      <c r="A2679" s="40">
        <v>45574</v>
      </c>
      <c r="B2679" s="40">
        <v>45574</v>
      </c>
      <c r="C2679" s="37" t="s">
        <v>7946</v>
      </c>
      <c r="D2679" s="37" t="s">
        <v>7956</v>
      </c>
      <c r="E2679" s="37" t="s">
        <v>1145</v>
      </c>
      <c r="F2679" s="37" t="s">
        <v>549</v>
      </c>
      <c r="G2679" s="38">
        <v>45000</v>
      </c>
      <c r="H2679" s="38">
        <v>0</v>
      </c>
      <c r="I2679" s="38">
        <v>45500336</v>
      </c>
      <c r="J2679" s="38">
        <v>0</v>
      </c>
      <c r="K2679" s="37" t="s">
        <v>1233</v>
      </c>
      <c r="L2679" s="37" t="s">
        <v>1234</v>
      </c>
      <c r="M2679" s="37" t="s">
        <v>3126</v>
      </c>
      <c r="N2679" s="37"/>
      <c r="O2679" s="37"/>
      <c r="P2679" s="37" t="s">
        <v>4428</v>
      </c>
      <c r="Q2679" s="37"/>
      <c r="S2679" s="8" t="str">
        <f t="shared" si="71"/>
        <v>642.HCPVkhac</v>
      </c>
      <c r="T2679" s="8">
        <f t="shared" si="70"/>
        <v>10</v>
      </c>
      <c r="U2679">
        <v>642</v>
      </c>
      <c r="W2679" t="s">
        <v>369</v>
      </c>
    </row>
    <row r="2680" spans="1:23" hidden="1" x14ac:dyDescent="0.25">
      <c r="A2680" s="40">
        <v>45574</v>
      </c>
      <c r="B2680" s="40">
        <v>45574</v>
      </c>
      <c r="C2680" s="37" t="s">
        <v>7946</v>
      </c>
      <c r="D2680" s="37" t="s">
        <v>7957</v>
      </c>
      <c r="E2680" s="37" t="s">
        <v>1145</v>
      </c>
      <c r="F2680" s="37" t="s">
        <v>549</v>
      </c>
      <c r="G2680" s="38">
        <v>260000</v>
      </c>
      <c r="H2680" s="38">
        <v>0</v>
      </c>
      <c r="I2680" s="38">
        <v>45760336</v>
      </c>
      <c r="J2680" s="38">
        <v>0</v>
      </c>
      <c r="K2680" s="37" t="s">
        <v>1233</v>
      </c>
      <c r="L2680" s="37" t="s">
        <v>1234</v>
      </c>
      <c r="M2680" s="37" t="s">
        <v>3126</v>
      </c>
      <c r="N2680" s="37"/>
      <c r="O2680" s="37"/>
      <c r="P2680" s="37" t="s">
        <v>4428</v>
      </c>
      <c r="Q2680" s="37"/>
      <c r="S2680" s="8" t="str">
        <f t="shared" si="71"/>
        <v>642.HCPVkhac</v>
      </c>
      <c r="T2680" s="8">
        <f t="shared" si="70"/>
        <v>10</v>
      </c>
      <c r="U2680">
        <v>642</v>
      </c>
      <c r="W2680" t="s">
        <v>369</v>
      </c>
    </row>
    <row r="2681" spans="1:23" hidden="1" x14ac:dyDescent="0.25">
      <c r="A2681" s="40">
        <v>45574</v>
      </c>
      <c r="B2681" s="40">
        <v>45574</v>
      </c>
      <c r="C2681" s="37" t="s">
        <v>7958</v>
      </c>
      <c r="D2681" s="37" t="s">
        <v>7959</v>
      </c>
      <c r="E2681" s="37" t="s">
        <v>1145</v>
      </c>
      <c r="F2681" s="37" t="s">
        <v>532</v>
      </c>
      <c r="G2681" s="38">
        <v>2550000</v>
      </c>
      <c r="H2681" s="38">
        <v>0</v>
      </c>
      <c r="I2681" s="38">
        <v>48310336</v>
      </c>
      <c r="J2681" s="38">
        <v>0</v>
      </c>
      <c r="K2681" s="37" t="s">
        <v>704</v>
      </c>
      <c r="L2681" s="37" t="s">
        <v>705</v>
      </c>
      <c r="M2681" s="37" t="s">
        <v>3119</v>
      </c>
      <c r="N2681" s="37"/>
      <c r="O2681" s="37"/>
      <c r="P2681" s="37" t="s">
        <v>4428</v>
      </c>
      <c r="Q2681" s="37"/>
      <c r="S2681" s="8" t="str">
        <f t="shared" si="71"/>
        <v>641.QCOffline</v>
      </c>
      <c r="T2681" s="8">
        <f t="shared" si="70"/>
        <v>10</v>
      </c>
      <c r="U2681">
        <v>642</v>
      </c>
      <c r="W2681" t="s">
        <v>369</v>
      </c>
    </row>
    <row r="2682" spans="1:23" hidden="1" x14ac:dyDescent="0.25">
      <c r="A2682" s="40">
        <v>45574</v>
      </c>
      <c r="B2682" s="40">
        <v>45574</v>
      </c>
      <c r="C2682" s="37" t="s">
        <v>7960</v>
      </c>
      <c r="D2682" s="37" t="s">
        <v>7961</v>
      </c>
      <c r="E2682" s="37" t="s">
        <v>1145</v>
      </c>
      <c r="F2682" s="37" t="s">
        <v>532</v>
      </c>
      <c r="G2682" s="38">
        <v>4500000</v>
      </c>
      <c r="H2682" s="38">
        <v>0</v>
      </c>
      <c r="I2682" s="38">
        <v>52810336</v>
      </c>
      <c r="J2682" s="38">
        <v>0</v>
      </c>
      <c r="K2682" s="37" t="s">
        <v>1729</v>
      </c>
      <c r="L2682" s="37" t="s">
        <v>1730</v>
      </c>
      <c r="M2682" s="37" t="s">
        <v>3126</v>
      </c>
      <c r="N2682" s="37"/>
      <c r="O2682" s="37"/>
      <c r="P2682" s="37" t="s">
        <v>4428</v>
      </c>
      <c r="Q2682" s="37"/>
      <c r="S2682" s="8" t="str">
        <f t="shared" si="71"/>
        <v>642.HCPVkhac</v>
      </c>
      <c r="T2682" s="8">
        <f t="shared" si="70"/>
        <v>10</v>
      </c>
      <c r="U2682">
        <v>642</v>
      </c>
      <c r="W2682" t="s">
        <v>369</v>
      </c>
    </row>
    <row r="2683" spans="1:23" hidden="1" x14ac:dyDescent="0.25">
      <c r="A2683" s="40">
        <v>45574</v>
      </c>
      <c r="B2683" s="40">
        <v>45574</v>
      </c>
      <c r="C2683" s="37" t="s">
        <v>7960</v>
      </c>
      <c r="D2683" s="37" t="s">
        <v>7962</v>
      </c>
      <c r="E2683" s="37" t="s">
        <v>1145</v>
      </c>
      <c r="F2683" s="37" t="s">
        <v>532</v>
      </c>
      <c r="G2683" s="38">
        <v>3000000</v>
      </c>
      <c r="H2683" s="38">
        <v>0</v>
      </c>
      <c r="I2683" s="38">
        <v>55810336</v>
      </c>
      <c r="J2683" s="38">
        <v>0</v>
      </c>
      <c r="K2683" s="37" t="s">
        <v>1729</v>
      </c>
      <c r="L2683" s="37" t="s">
        <v>1730</v>
      </c>
      <c r="M2683" s="37" t="s">
        <v>3126</v>
      </c>
      <c r="N2683" s="37"/>
      <c r="O2683" s="37"/>
      <c r="P2683" s="37" t="s">
        <v>4428</v>
      </c>
      <c r="Q2683" s="37"/>
      <c r="S2683" s="8" t="str">
        <f t="shared" si="71"/>
        <v>642.HCPVkhac</v>
      </c>
      <c r="T2683" s="8">
        <f t="shared" si="70"/>
        <v>10</v>
      </c>
      <c r="U2683">
        <v>642</v>
      </c>
      <c r="W2683" t="s">
        <v>369</v>
      </c>
    </row>
    <row r="2684" spans="1:23" hidden="1" x14ac:dyDescent="0.25">
      <c r="A2684" s="40">
        <v>45574</v>
      </c>
      <c r="B2684" s="40">
        <v>45574</v>
      </c>
      <c r="C2684" s="37" t="s">
        <v>7960</v>
      </c>
      <c r="D2684" s="37" t="s">
        <v>7963</v>
      </c>
      <c r="E2684" s="37" t="s">
        <v>1145</v>
      </c>
      <c r="F2684" s="37" t="s">
        <v>532</v>
      </c>
      <c r="G2684" s="38">
        <v>3000000</v>
      </c>
      <c r="H2684" s="38">
        <v>0</v>
      </c>
      <c r="I2684" s="38">
        <v>58810336</v>
      </c>
      <c r="J2684" s="38">
        <v>0</v>
      </c>
      <c r="K2684" s="37" t="s">
        <v>1729</v>
      </c>
      <c r="L2684" s="37" t="s">
        <v>1730</v>
      </c>
      <c r="M2684" s="37" t="s">
        <v>3126</v>
      </c>
      <c r="N2684" s="37"/>
      <c r="O2684" s="37"/>
      <c r="P2684" s="37" t="s">
        <v>4428</v>
      </c>
      <c r="Q2684" s="37"/>
      <c r="S2684" s="8" t="str">
        <f t="shared" si="71"/>
        <v>642.HCPVkhac</v>
      </c>
      <c r="T2684" s="8">
        <f t="shared" si="70"/>
        <v>10</v>
      </c>
      <c r="U2684">
        <v>642</v>
      </c>
      <c r="W2684" t="s">
        <v>369</v>
      </c>
    </row>
    <row r="2685" spans="1:23" hidden="1" x14ac:dyDescent="0.25">
      <c r="A2685" s="40">
        <v>45575</v>
      </c>
      <c r="B2685" s="40">
        <v>45575</v>
      </c>
      <c r="C2685" s="37" t="s">
        <v>7964</v>
      </c>
      <c r="D2685" s="37" t="s">
        <v>7965</v>
      </c>
      <c r="E2685" s="37" t="s">
        <v>1145</v>
      </c>
      <c r="F2685" s="37" t="s">
        <v>1183</v>
      </c>
      <c r="G2685" s="38">
        <v>252000</v>
      </c>
      <c r="H2685" s="38">
        <v>0</v>
      </c>
      <c r="I2685" s="38">
        <v>59062336</v>
      </c>
      <c r="J2685" s="38">
        <v>0</v>
      </c>
      <c r="K2685" s="37" t="s">
        <v>1184</v>
      </c>
      <c r="L2685" s="37" t="s">
        <v>1185</v>
      </c>
      <c r="M2685" s="37" t="s">
        <v>3126</v>
      </c>
      <c r="N2685" s="37"/>
      <c r="O2685" s="37"/>
      <c r="P2685" s="37" t="s">
        <v>4779</v>
      </c>
      <c r="Q2685" s="37"/>
      <c r="S2685" s="8" t="str">
        <f t="shared" si="71"/>
        <v>642.HCPVkhac</v>
      </c>
      <c r="T2685" s="8">
        <f t="shared" si="70"/>
        <v>10</v>
      </c>
      <c r="U2685">
        <v>642</v>
      </c>
      <c r="W2685" t="s">
        <v>369</v>
      </c>
    </row>
    <row r="2686" spans="1:23" hidden="1" x14ac:dyDescent="0.25">
      <c r="A2686" s="40">
        <v>45575</v>
      </c>
      <c r="B2686" s="40">
        <v>45575</v>
      </c>
      <c r="C2686" s="37" t="s">
        <v>7964</v>
      </c>
      <c r="D2686" s="37" t="s">
        <v>7965</v>
      </c>
      <c r="E2686" s="37" t="s">
        <v>1145</v>
      </c>
      <c r="F2686" s="37" t="s">
        <v>1183</v>
      </c>
      <c r="G2686" s="38">
        <v>25200</v>
      </c>
      <c r="H2686" s="38">
        <v>0</v>
      </c>
      <c r="I2686" s="38">
        <v>59087536</v>
      </c>
      <c r="J2686" s="38">
        <v>0</v>
      </c>
      <c r="K2686" s="37" t="s">
        <v>1184</v>
      </c>
      <c r="L2686" s="37" t="s">
        <v>1185</v>
      </c>
      <c r="M2686" s="37" t="s">
        <v>3126</v>
      </c>
      <c r="N2686" s="37"/>
      <c r="O2686" s="37"/>
      <c r="P2686" s="37" t="s">
        <v>4779</v>
      </c>
      <c r="Q2686" s="37"/>
      <c r="S2686" s="8" t="str">
        <f t="shared" si="71"/>
        <v>642.HCPVkhac</v>
      </c>
      <c r="T2686" s="8">
        <f t="shared" si="70"/>
        <v>10</v>
      </c>
      <c r="U2686">
        <v>642</v>
      </c>
      <c r="W2686" t="s">
        <v>369</v>
      </c>
    </row>
    <row r="2687" spans="1:23" hidden="1" x14ac:dyDescent="0.25">
      <c r="A2687" s="40">
        <v>45575</v>
      </c>
      <c r="B2687" s="40">
        <v>45575</v>
      </c>
      <c r="C2687" s="37" t="s">
        <v>7966</v>
      </c>
      <c r="D2687" s="37" t="s">
        <v>7967</v>
      </c>
      <c r="E2687" s="37" t="s">
        <v>1145</v>
      </c>
      <c r="F2687" s="37" t="s">
        <v>1189</v>
      </c>
      <c r="G2687" s="38">
        <v>20000</v>
      </c>
      <c r="H2687" s="38">
        <v>0</v>
      </c>
      <c r="I2687" s="38">
        <v>59107536</v>
      </c>
      <c r="J2687" s="38">
        <v>0</v>
      </c>
      <c r="K2687" s="37" t="s">
        <v>1190</v>
      </c>
      <c r="L2687" s="37" t="s">
        <v>1191</v>
      </c>
      <c r="M2687" s="37" t="s">
        <v>3126</v>
      </c>
      <c r="N2687" s="37"/>
      <c r="O2687" s="37"/>
      <c r="P2687" s="37" t="s">
        <v>4428</v>
      </c>
      <c r="Q2687" s="37"/>
      <c r="S2687" s="8" t="str">
        <f t="shared" si="71"/>
        <v>642.HCPVkhac</v>
      </c>
      <c r="T2687" s="8">
        <f t="shared" si="70"/>
        <v>10</v>
      </c>
      <c r="U2687">
        <v>642</v>
      </c>
      <c r="W2687" t="s">
        <v>369</v>
      </c>
    </row>
    <row r="2688" spans="1:23" hidden="1" x14ac:dyDescent="0.25">
      <c r="A2688" s="40">
        <v>45575</v>
      </c>
      <c r="B2688" s="40">
        <v>45575</v>
      </c>
      <c r="C2688" s="37" t="s">
        <v>7966</v>
      </c>
      <c r="D2688" s="37" t="s">
        <v>7967</v>
      </c>
      <c r="E2688" s="37" t="s">
        <v>1145</v>
      </c>
      <c r="F2688" s="37" t="s">
        <v>1189</v>
      </c>
      <c r="G2688" s="38">
        <v>2000</v>
      </c>
      <c r="H2688" s="38">
        <v>0</v>
      </c>
      <c r="I2688" s="38">
        <v>59109536</v>
      </c>
      <c r="J2688" s="38">
        <v>0</v>
      </c>
      <c r="K2688" s="37" t="s">
        <v>1190</v>
      </c>
      <c r="L2688" s="37" t="s">
        <v>1191</v>
      </c>
      <c r="M2688" s="37" t="s">
        <v>3126</v>
      </c>
      <c r="N2688" s="37"/>
      <c r="O2688" s="37"/>
      <c r="P2688" s="37" t="s">
        <v>4428</v>
      </c>
      <c r="Q2688" s="37"/>
      <c r="S2688" s="8" t="str">
        <f t="shared" si="71"/>
        <v>642.HCPVkhac</v>
      </c>
      <c r="T2688" s="8">
        <f t="shared" si="70"/>
        <v>10</v>
      </c>
      <c r="U2688">
        <v>642</v>
      </c>
      <c r="W2688" t="s">
        <v>369</v>
      </c>
    </row>
    <row r="2689" spans="1:23" hidden="1" x14ac:dyDescent="0.25">
      <c r="A2689" s="40">
        <v>45575</v>
      </c>
      <c r="B2689" s="40">
        <v>45575</v>
      </c>
      <c r="C2689" s="37" t="s">
        <v>7968</v>
      </c>
      <c r="D2689" s="37" t="s">
        <v>7967</v>
      </c>
      <c r="E2689" s="37" t="s">
        <v>1145</v>
      </c>
      <c r="F2689" s="37" t="s">
        <v>1189</v>
      </c>
      <c r="G2689" s="38">
        <v>20000</v>
      </c>
      <c r="H2689" s="38">
        <v>0</v>
      </c>
      <c r="I2689" s="38">
        <v>59129536</v>
      </c>
      <c r="J2689" s="38">
        <v>0</v>
      </c>
      <c r="K2689" s="37" t="s">
        <v>1190</v>
      </c>
      <c r="L2689" s="37" t="s">
        <v>1191</v>
      </c>
      <c r="M2689" s="37" t="s">
        <v>3126</v>
      </c>
      <c r="N2689" s="37"/>
      <c r="O2689" s="37"/>
      <c r="P2689" s="37" t="s">
        <v>4428</v>
      </c>
      <c r="Q2689" s="37"/>
      <c r="S2689" s="8" t="str">
        <f t="shared" si="71"/>
        <v>642.HCPVkhac</v>
      </c>
      <c r="T2689" s="8">
        <f t="shared" si="70"/>
        <v>10</v>
      </c>
      <c r="U2689">
        <v>642</v>
      </c>
      <c r="W2689" t="s">
        <v>369</v>
      </c>
    </row>
    <row r="2690" spans="1:23" hidden="1" x14ac:dyDescent="0.25">
      <c r="A2690" s="40">
        <v>45575</v>
      </c>
      <c r="B2690" s="40">
        <v>45575</v>
      </c>
      <c r="C2690" s="37" t="s">
        <v>7968</v>
      </c>
      <c r="D2690" s="37" t="s">
        <v>7967</v>
      </c>
      <c r="E2690" s="37" t="s">
        <v>1145</v>
      </c>
      <c r="F2690" s="37" t="s">
        <v>1189</v>
      </c>
      <c r="G2690" s="38">
        <v>2000</v>
      </c>
      <c r="H2690" s="38">
        <v>0</v>
      </c>
      <c r="I2690" s="38">
        <v>59131536</v>
      </c>
      <c r="J2690" s="38">
        <v>0</v>
      </c>
      <c r="K2690" s="37" t="s">
        <v>1190</v>
      </c>
      <c r="L2690" s="37" t="s">
        <v>1191</v>
      </c>
      <c r="M2690" s="37" t="s">
        <v>3126</v>
      </c>
      <c r="N2690" s="37"/>
      <c r="O2690" s="37"/>
      <c r="P2690" s="37" t="s">
        <v>4428</v>
      </c>
      <c r="Q2690" s="37"/>
      <c r="S2690" s="8" t="str">
        <f t="shared" si="71"/>
        <v>642.HCPVkhac</v>
      </c>
      <c r="T2690" s="8">
        <f t="shared" si="70"/>
        <v>10</v>
      </c>
      <c r="U2690">
        <v>642</v>
      </c>
      <c r="W2690" t="s">
        <v>369</v>
      </c>
    </row>
    <row r="2691" spans="1:23" hidden="1" x14ac:dyDescent="0.25">
      <c r="A2691" s="40">
        <v>45576</v>
      </c>
      <c r="B2691" s="40">
        <v>45576</v>
      </c>
      <c r="C2691" s="37" t="s">
        <v>7969</v>
      </c>
      <c r="D2691" s="37" t="s">
        <v>7970</v>
      </c>
      <c r="E2691" s="37" t="s">
        <v>1145</v>
      </c>
      <c r="F2691" s="37" t="s">
        <v>635</v>
      </c>
      <c r="G2691" s="38">
        <v>2014091</v>
      </c>
      <c r="H2691" s="38">
        <v>0</v>
      </c>
      <c r="I2691" s="38">
        <v>61145627</v>
      </c>
      <c r="J2691" s="38">
        <v>0</v>
      </c>
      <c r="K2691" s="37"/>
      <c r="L2691" s="37"/>
      <c r="M2691" s="37" t="s">
        <v>3126</v>
      </c>
      <c r="N2691" s="37"/>
      <c r="O2691" s="37"/>
      <c r="P2691" s="37" t="s">
        <v>7936</v>
      </c>
      <c r="Q2691" s="37"/>
      <c r="S2691" s="8" t="str">
        <f t="shared" si="71"/>
        <v>642.HCPVkhac</v>
      </c>
      <c r="T2691" s="8">
        <f t="shared" si="70"/>
        <v>10</v>
      </c>
      <c r="U2691">
        <v>642</v>
      </c>
      <c r="W2691" t="s">
        <v>369</v>
      </c>
    </row>
    <row r="2692" spans="1:23" hidden="1" x14ac:dyDescent="0.25">
      <c r="A2692" s="40">
        <v>45576</v>
      </c>
      <c r="B2692" s="40">
        <v>45576</v>
      </c>
      <c r="C2692" s="37" t="s">
        <v>7969</v>
      </c>
      <c r="D2692" s="37" t="s">
        <v>7971</v>
      </c>
      <c r="E2692" s="37" t="s">
        <v>1145</v>
      </c>
      <c r="F2692" s="37" t="s">
        <v>635</v>
      </c>
      <c r="G2692" s="38">
        <v>255600</v>
      </c>
      <c r="H2692" s="38">
        <v>0</v>
      </c>
      <c r="I2692" s="38">
        <v>61401227</v>
      </c>
      <c r="J2692" s="38">
        <v>0</v>
      </c>
      <c r="K2692" s="37"/>
      <c r="L2692" s="37"/>
      <c r="M2692" s="37" t="s">
        <v>3143</v>
      </c>
      <c r="N2692" s="37"/>
      <c r="O2692" s="37"/>
      <c r="P2692" s="37" t="s">
        <v>7936</v>
      </c>
      <c r="Q2692" s="37"/>
      <c r="S2692" s="8" t="str">
        <f t="shared" si="71"/>
        <v>642_CPHC</v>
      </c>
      <c r="T2692" s="8">
        <f t="shared" si="70"/>
        <v>10</v>
      </c>
      <c r="U2692">
        <v>642</v>
      </c>
      <c r="W2692" t="s">
        <v>369</v>
      </c>
    </row>
    <row r="2693" spans="1:23" hidden="1" x14ac:dyDescent="0.25">
      <c r="A2693" s="40">
        <v>45576</v>
      </c>
      <c r="B2693" s="40">
        <v>45576</v>
      </c>
      <c r="C2693" s="37" t="s">
        <v>7969</v>
      </c>
      <c r="D2693" s="37" t="s">
        <v>7972</v>
      </c>
      <c r="E2693" s="37" t="s">
        <v>1145</v>
      </c>
      <c r="F2693" s="37" t="s">
        <v>635</v>
      </c>
      <c r="G2693" s="38">
        <v>455041</v>
      </c>
      <c r="H2693" s="38">
        <v>0</v>
      </c>
      <c r="I2693" s="38">
        <v>61856268</v>
      </c>
      <c r="J2693" s="38">
        <v>0</v>
      </c>
      <c r="K2693" s="37"/>
      <c r="L2693" s="37"/>
      <c r="M2693" s="37" t="s">
        <v>3143</v>
      </c>
      <c r="N2693" s="37"/>
      <c r="O2693" s="37"/>
      <c r="P2693" s="37" t="s">
        <v>7936</v>
      </c>
      <c r="Q2693" s="37"/>
      <c r="S2693" s="8" t="str">
        <f t="shared" si="71"/>
        <v>642_CPHC</v>
      </c>
      <c r="T2693" s="8">
        <f t="shared" si="70"/>
        <v>10</v>
      </c>
      <c r="U2693">
        <v>642</v>
      </c>
      <c r="W2693" t="s">
        <v>369</v>
      </c>
    </row>
    <row r="2694" spans="1:23" hidden="1" x14ac:dyDescent="0.25">
      <c r="A2694" s="40">
        <v>45577</v>
      </c>
      <c r="B2694" s="40">
        <v>45577</v>
      </c>
      <c r="C2694" s="37" t="s">
        <v>7973</v>
      </c>
      <c r="D2694" s="37" t="s">
        <v>7974</v>
      </c>
      <c r="E2694" s="37" t="s">
        <v>1145</v>
      </c>
      <c r="F2694" s="37" t="s">
        <v>748</v>
      </c>
      <c r="G2694" s="38">
        <v>586000</v>
      </c>
      <c r="H2694" s="38">
        <v>0</v>
      </c>
      <c r="I2694" s="38">
        <v>62442268</v>
      </c>
      <c r="J2694" s="38">
        <v>0</v>
      </c>
      <c r="K2694" s="37" t="s">
        <v>7975</v>
      </c>
      <c r="L2694" s="37" t="s">
        <v>7976</v>
      </c>
      <c r="M2694" s="37" t="s">
        <v>3141</v>
      </c>
      <c r="N2694" s="37"/>
      <c r="O2694" s="37"/>
      <c r="P2694" s="37" t="s">
        <v>4428</v>
      </c>
      <c r="Q2694" s="37"/>
      <c r="S2694" s="8" t="str">
        <f t="shared" si="71"/>
        <v>642.Tiếp khách</v>
      </c>
      <c r="T2694" s="8">
        <f t="shared" si="70"/>
        <v>10</v>
      </c>
      <c r="U2694">
        <v>642</v>
      </c>
      <c r="W2694" t="s">
        <v>369</v>
      </c>
    </row>
    <row r="2695" spans="1:23" hidden="1" x14ac:dyDescent="0.25">
      <c r="A2695" s="40">
        <v>45577</v>
      </c>
      <c r="B2695" s="40">
        <v>45577</v>
      </c>
      <c r="C2695" s="37" t="s">
        <v>4808</v>
      </c>
      <c r="D2695" s="37" t="s">
        <v>7977</v>
      </c>
      <c r="E2695" s="37" t="s">
        <v>1145</v>
      </c>
      <c r="F2695" s="37" t="s">
        <v>748</v>
      </c>
      <c r="G2695" s="38">
        <v>185185</v>
      </c>
      <c r="H2695" s="38">
        <v>0</v>
      </c>
      <c r="I2695" s="38">
        <v>62627453</v>
      </c>
      <c r="J2695" s="38">
        <v>0</v>
      </c>
      <c r="K2695" s="37" t="s">
        <v>2031</v>
      </c>
      <c r="L2695" s="37" t="s">
        <v>2032</v>
      </c>
      <c r="M2695" s="37" t="s">
        <v>3126</v>
      </c>
      <c r="N2695" s="37"/>
      <c r="O2695" s="37"/>
      <c r="P2695" s="37" t="s">
        <v>7936</v>
      </c>
      <c r="Q2695" s="37"/>
      <c r="S2695" s="8" t="str">
        <f t="shared" si="71"/>
        <v>642.HCPVkhac</v>
      </c>
      <c r="T2695" s="8">
        <f t="shared" si="70"/>
        <v>10</v>
      </c>
      <c r="U2695">
        <v>642</v>
      </c>
      <c r="W2695" t="s">
        <v>369</v>
      </c>
    </row>
    <row r="2696" spans="1:23" hidden="1" x14ac:dyDescent="0.25">
      <c r="A2696" s="40">
        <v>45578</v>
      </c>
      <c r="B2696" s="40">
        <v>45578</v>
      </c>
      <c r="C2696" s="37" t="s">
        <v>7978</v>
      </c>
      <c r="D2696" s="37" t="s">
        <v>7979</v>
      </c>
      <c r="E2696" s="37" t="s">
        <v>1145</v>
      </c>
      <c r="F2696" s="37" t="s">
        <v>748</v>
      </c>
      <c r="G2696" s="38">
        <v>1503000</v>
      </c>
      <c r="H2696" s="38">
        <v>0</v>
      </c>
      <c r="I2696" s="38">
        <v>64130453</v>
      </c>
      <c r="J2696" s="38">
        <v>0</v>
      </c>
      <c r="K2696" s="37" t="s">
        <v>7980</v>
      </c>
      <c r="L2696" s="37" t="s">
        <v>7981</v>
      </c>
      <c r="M2696" s="37" t="s">
        <v>3141</v>
      </c>
      <c r="N2696" s="37" t="s">
        <v>1795</v>
      </c>
      <c r="O2696" s="37" t="s">
        <v>1796</v>
      </c>
      <c r="P2696" s="37" t="s">
        <v>4428</v>
      </c>
      <c r="Q2696" s="37"/>
      <c r="S2696" s="8" t="str">
        <f t="shared" si="71"/>
        <v>642.Tiếp khách</v>
      </c>
      <c r="T2696" s="8">
        <f t="shared" si="70"/>
        <v>10</v>
      </c>
      <c r="U2696">
        <v>642</v>
      </c>
      <c r="W2696" t="s">
        <v>369</v>
      </c>
    </row>
    <row r="2697" spans="1:23" hidden="1" x14ac:dyDescent="0.25">
      <c r="A2697" s="40">
        <v>45578</v>
      </c>
      <c r="B2697" s="40">
        <v>45578</v>
      </c>
      <c r="C2697" s="37" t="s">
        <v>7982</v>
      </c>
      <c r="D2697" s="37" t="s">
        <v>7983</v>
      </c>
      <c r="E2697" s="37" t="s">
        <v>1145</v>
      </c>
      <c r="F2697" s="37" t="s">
        <v>748</v>
      </c>
      <c r="G2697" s="38">
        <v>1791668</v>
      </c>
      <c r="H2697" s="38">
        <v>0</v>
      </c>
      <c r="I2697" s="38">
        <v>65922121</v>
      </c>
      <c r="J2697" s="38">
        <v>0</v>
      </c>
      <c r="K2697" s="37" t="s">
        <v>7984</v>
      </c>
      <c r="L2697" s="37" t="s">
        <v>7985</v>
      </c>
      <c r="M2697" s="37" t="s">
        <v>3141</v>
      </c>
      <c r="N2697" s="37"/>
      <c r="O2697" s="37"/>
      <c r="P2697" s="37" t="s">
        <v>4428</v>
      </c>
      <c r="Q2697" s="37"/>
      <c r="S2697" s="8" t="str">
        <f t="shared" si="71"/>
        <v>642.Tiếp khách</v>
      </c>
      <c r="T2697" s="8">
        <f t="shared" si="70"/>
        <v>10</v>
      </c>
      <c r="U2697">
        <v>642</v>
      </c>
      <c r="W2697" t="s">
        <v>369</v>
      </c>
    </row>
    <row r="2698" spans="1:23" hidden="1" x14ac:dyDescent="0.25">
      <c r="A2698" s="40">
        <v>45579</v>
      </c>
      <c r="B2698" s="40">
        <v>45579</v>
      </c>
      <c r="C2698" s="37" t="s">
        <v>7986</v>
      </c>
      <c r="D2698" s="37" t="s">
        <v>7987</v>
      </c>
      <c r="E2698" s="37" t="s">
        <v>1145</v>
      </c>
      <c r="F2698" s="37" t="s">
        <v>748</v>
      </c>
      <c r="G2698" s="38">
        <v>733000</v>
      </c>
      <c r="H2698" s="38">
        <v>0</v>
      </c>
      <c r="I2698" s="38">
        <v>66655121</v>
      </c>
      <c r="J2698" s="38">
        <v>0</v>
      </c>
      <c r="K2698" s="37" t="s">
        <v>7988</v>
      </c>
      <c r="L2698" s="37" t="s">
        <v>7989</v>
      </c>
      <c r="M2698" s="37" t="s">
        <v>3141</v>
      </c>
      <c r="N2698" s="37"/>
      <c r="O2698" s="37"/>
      <c r="P2698" s="37" t="s">
        <v>4428</v>
      </c>
      <c r="Q2698" s="37"/>
      <c r="S2698" s="8" t="str">
        <f t="shared" si="71"/>
        <v>642.Tiếp khách</v>
      </c>
      <c r="T2698" s="8">
        <f t="shared" si="70"/>
        <v>10</v>
      </c>
      <c r="U2698">
        <v>642</v>
      </c>
      <c r="W2698" t="s">
        <v>369</v>
      </c>
    </row>
    <row r="2699" spans="1:23" hidden="1" x14ac:dyDescent="0.25">
      <c r="A2699" s="40">
        <v>45579</v>
      </c>
      <c r="B2699" s="40">
        <v>45579</v>
      </c>
      <c r="C2699" s="37" t="s">
        <v>7990</v>
      </c>
      <c r="D2699" s="37" t="s">
        <v>7991</v>
      </c>
      <c r="E2699" s="37" t="s">
        <v>1145</v>
      </c>
      <c r="F2699" s="37" t="s">
        <v>635</v>
      </c>
      <c r="G2699" s="38">
        <v>596000</v>
      </c>
      <c r="H2699" s="38">
        <v>0</v>
      </c>
      <c r="I2699" s="38">
        <v>67251121</v>
      </c>
      <c r="J2699" s="38">
        <v>0</v>
      </c>
      <c r="K2699" s="37"/>
      <c r="L2699" s="37"/>
      <c r="M2699" s="37" t="s">
        <v>3142</v>
      </c>
      <c r="N2699" s="37"/>
      <c r="O2699" s="37"/>
      <c r="P2699" s="37"/>
      <c r="Q2699" s="37"/>
      <c r="S2699" s="8" t="str">
        <f t="shared" si="71"/>
        <v>642.Đi lại</v>
      </c>
      <c r="T2699" s="8">
        <f t="shared" si="70"/>
        <v>10</v>
      </c>
      <c r="U2699">
        <v>642</v>
      </c>
      <c r="W2699" t="s">
        <v>369</v>
      </c>
    </row>
    <row r="2700" spans="1:23" hidden="1" x14ac:dyDescent="0.25">
      <c r="A2700" s="40">
        <v>45579</v>
      </c>
      <c r="B2700" s="40">
        <v>45579</v>
      </c>
      <c r="C2700" s="37" t="s">
        <v>7992</v>
      </c>
      <c r="D2700" s="37" t="s">
        <v>7993</v>
      </c>
      <c r="E2700" s="37" t="s">
        <v>1145</v>
      </c>
      <c r="F2700" s="37" t="s">
        <v>1183</v>
      </c>
      <c r="G2700" s="38">
        <v>446139</v>
      </c>
      <c r="H2700" s="38">
        <v>0</v>
      </c>
      <c r="I2700" s="38">
        <v>67697260</v>
      </c>
      <c r="J2700" s="38">
        <v>0</v>
      </c>
      <c r="K2700" s="37" t="s">
        <v>1184</v>
      </c>
      <c r="L2700" s="37" t="s">
        <v>1185</v>
      </c>
      <c r="M2700" s="37" t="s">
        <v>3126</v>
      </c>
      <c r="N2700" s="37"/>
      <c r="O2700" s="37"/>
      <c r="P2700" s="37" t="s">
        <v>4779</v>
      </c>
      <c r="Q2700" s="37"/>
      <c r="S2700" s="8" t="str">
        <f t="shared" si="71"/>
        <v>642.HCPVkhac</v>
      </c>
      <c r="T2700" s="8">
        <f t="shared" si="70"/>
        <v>10</v>
      </c>
      <c r="U2700">
        <v>642</v>
      </c>
      <c r="W2700" t="s">
        <v>369</v>
      </c>
    </row>
    <row r="2701" spans="1:23" hidden="1" x14ac:dyDescent="0.25">
      <c r="A2701" s="40">
        <v>45579</v>
      </c>
      <c r="B2701" s="40">
        <v>45579</v>
      </c>
      <c r="C2701" s="37" t="s">
        <v>7994</v>
      </c>
      <c r="D2701" s="37" t="s">
        <v>7995</v>
      </c>
      <c r="E2701" s="37" t="s">
        <v>1145</v>
      </c>
      <c r="F2701" s="37" t="s">
        <v>1204</v>
      </c>
      <c r="G2701" s="38">
        <v>50000</v>
      </c>
      <c r="H2701" s="38">
        <v>0</v>
      </c>
      <c r="I2701" s="38">
        <v>67747260</v>
      </c>
      <c r="J2701" s="38">
        <v>0</v>
      </c>
      <c r="K2701" s="37" t="s">
        <v>1163</v>
      </c>
      <c r="L2701" s="37" t="s">
        <v>1164</v>
      </c>
      <c r="M2701" s="37" t="s">
        <v>3126</v>
      </c>
      <c r="N2701" s="37"/>
      <c r="O2701" s="37"/>
      <c r="P2701" s="37" t="s">
        <v>4428</v>
      </c>
      <c r="Q2701" s="37"/>
      <c r="S2701" s="8" t="str">
        <f t="shared" si="71"/>
        <v>642.HCPVkhac</v>
      </c>
      <c r="T2701" s="8">
        <f t="shared" si="70"/>
        <v>10</v>
      </c>
      <c r="U2701">
        <v>642</v>
      </c>
      <c r="W2701" t="s">
        <v>369</v>
      </c>
    </row>
    <row r="2702" spans="1:23" hidden="1" x14ac:dyDescent="0.25">
      <c r="A2702" s="40">
        <v>45579</v>
      </c>
      <c r="B2702" s="40">
        <v>45579</v>
      </c>
      <c r="C2702" s="37" t="s">
        <v>7994</v>
      </c>
      <c r="D2702" s="37" t="s">
        <v>7995</v>
      </c>
      <c r="E2702" s="37" t="s">
        <v>1145</v>
      </c>
      <c r="F2702" s="37" t="s">
        <v>1204</v>
      </c>
      <c r="G2702" s="38">
        <v>5000</v>
      </c>
      <c r="H2702" s="38">
        <v>0</v>
      </c>
      <c r="I2702" s="38">
        <v>67752260</v>
      </c>
      <c r="J2702" s="38">
        <v>0</v>
      </c>
      <c r="K2702" s="37" t="s">
        <v>1163</v>
      </c>
      <c r="L2702" s="37" t="s">
        <v>1164</v>
      </c>
      <c r="M2702" s="37" t="s">
        <v>3126</v>
      </c>
      <c r="N2702" s="37"/>
      <c r="O2702" s="37"/>
      <c r="P2702" s="37" t="s">
        <v>4428</v>
      </c>
      <c r="Q2702" s="37"/>
      <c r="S2702" s="8" t="str">
        <f t="shared" si="71"/>
        <v>642.HCPVkhac</v>
      </c>
      <c r="T2702" s="8">
        <f t="shared" si="70"/>
        <v>10</v>
      </c>
      <c r="U2702">
        <v>642</v>
      </c>
      <c r="W2702" t="s">
        <v>369</v>
      </c>
    </row>
    <row r="2703" spans="1:23" hidden="1" x14ac:dyDescent="0.25">
      <c r="A2703" s="40">
        <v>45579</v>
      </c>
      <c r="B2703" s="40">
        <v>45579</v>
      </c>
      <c r="C2703" s="37" t="s">
        <v>7996</v>
      </c>
      <c r="D2703" s="37" t="s">
        <v>7997</v>
      </c>
      <c r="E2703" s="37" t="s">
        <v>1145</v>
      </c>
      <c r="F2703" s="37" t="s">
        <v>1204</v>
      </c>
      <c r="G2703" s="38">
        <v>50000</v>
      </c>
      <c r="H2703" s="38">
        <v>0</v>
      </c>
      <c r="I2703" s="38">
        <v>67802260</v>
      </c>
      <c r="J2703" s="38">
        <v>0</v>
      </c>
      <c r="K2703" s="37" t="s">
        <v>1163</v>
      </c>
      <c r="L2703" s="37" t="s">
        <v>1164</v>
      </c>
      <c r="M2703" s="37" t="s">
        <v>3126</v>
      </c>
      <c r="N2703" s="37"/>
      <c r="O2703" s="37"/>
      <c r="P2703" s="37" t="s">
        <v>4428</v>
      </c>
      <c r="Q2703" s="37"/>
      <c r="S2703" s="8" t="str">
        <f t="shared" si="71"/>
        <v>642.HCPVkhac</v>
      </c>
      <c r="T2703" s="8">
        <f t="shared" si="70"/>
        <v>10</v>
      </c>
      <c r="U2703">
        <v>642</v>
      </c>
      <c r="W2703" t="s">
        <v>369</v>
      </c>
    </row>
    <row r="2704" spans="1:23" hidden="1" x14ac:dyDescent="0.25">
      <c r="A2704" s="40">
        <v>45579</v>
      </c>
      <c r="B2704" s="40">
        <v>45579</v>
      </c>
      <c r="C2704" s="37" t="s">
        <v>7996</v>
      </c>
      <c r="D2704" s="37" t="s">
        <v>7997</v>
      </c>
      <c r="E2704" s="37" t="s">
        <v>1145</v>
      </c>
      <c r="F2704" s="37" t="s">
        <v>1204</v>
      </c>
      <c r="G2704" s="38">
        <v>5000</v>
      </c>
      <c r="H2704" s="38">
        <v>0</v>
      </c>
      <c r="I2704" s="38">
        <v>67807260</v>
      </c>
      <c r="J2704" s="38">
        <v>0</v>
      </c>
      <c r="K2704" s="37" t="s">
        <v>1163</v>
      </c>
      <c r="L2704" s="37" t="s">
        <v>1164</v>
      </c>
      <c r="M2704" s="37" t="s">
        <v>3126</v>
      </c>
      <c r="N2704" s="37"/>
      <c r="O2704" s="37"/>
      <c r="P2704" s="37" t="s">
        <v>4428</v>
      </c>
      <c r="Q2704" s="37"/>
      <c r="S2704" s="8" t="str">
        <f t="shared" si="71"/>
        <v>642.HCPVkhac</v>
      </c>
      <c r="T2704" s="8">
        <f t="shared" si="70"/>
        <v>10</v>
      </c>
      <c r="U2704">
        <v>642</v>
      </c>
      <c r="W2704" t="s">
        <v>369</v>
      </c>
    </row>
    <row r="2705" spans="1:23" hidden="1" x14ac:dyDescent="0.25">
      <c r="A2705" s="40">
        <v>45579</v>
      </c>
      <c r="B2705" s="40">
        <v>45579</v>
      </c>
      <c r="C2705" s="37" t="s">
        <v>7998</v>
      </c>
      <c r="D2705" s="37" t="s">
        <v>7999</v>
      </c>
      <c r="E2705" s="37" t="s">
        <v>1145</v>
      </c>
      <c r="F2705" s="37" t="s">
        <v>1204</v>
      </c>
      <c r="G2705" s="38">
        <v>50000</v>
      </c>
      <c r="H2705" s="38">
        <v>0</v>
      </c>
      <c r="I2705" s="38">
        <v>67857260</v>
      </c>
      <c r="J2705" s="38">
        <v>0</v>
      </c>
      <c r="K2705" s="37" t="s">
        <v>1163</v>
      </c>
      <c r="L2705" s="37" t="s">
        <v>1164</v>
      </c>
      <c r="M2705" s="37" t="s">
        <v>3126</v>
      </c>
      <c r="N2705" s="37"/>
      <c r="O2705" s="37"/>
      <c r="P2705" s="37" t="s">
        <v>4428</v>
      </c>
      <c r="Q2705" s="37"/>
      <c r="S2705" s="8" t="str">
        <f t="shared" si="71"/>
        <v>642.HCPVkhac</v>
      </c>
      <c r="T2705" s="8">
        <f t="shared" si="70"/>
        <v>10</v>
      </c>
      <c r="U2705">
        <v>642</v>
      </c>
      <c r="W2705" t="s">
        <v>369</v>
      </c>
    </row>
    <row r="2706" spans="1:23" hidden="1" x14ac:dyDescent="0.25">
      <c r="A2706" s="40">
        <v>45579</v>
      </c>
      <c r="B2706" s="40">
        <v>45579</v>
      </c>
      <c r="C2706" s="37" t="s">
        <v>7998</v>
      </c>
      <c r="D2706" s="37" t="s">
        <v>7999</v>
      </c>
      <c r="E2706" s="37" t="s">
        <v>1145</v>
      </c>
      <c r="F2706" s="37" t="s">
        <v>1204</v>
      </c>
      <c r="G2706" s="38">
        <v>5000</v>
      </c>
      <c r="H2706" s="38">
        <v>0</v>
      </c>
      <c r="I2706" s="38">
        <v>67862260</v>
      </c>
      <c r="J2706" s="38">
        <v>0</v>
      </c>
      <c r="K2706" s="37" t="s">
        <v>1163</v>
      </c>
      <c r="L2706" s="37" t="s">
        <v>1164</v>
      </c>
      <c r="M2706" s="37" t="s">
        <v>3126</v>
      </c>
      <c r="N2706" s="37"/>
      <c r="O2706" s="37"/>
      <c r="P2706" s="37" t="s">
        <v>4428</v>
      </c>
      <c r="Q2706" s="37"/>
      <c r="S2706" s="8" t="str">
        <f t="shared" si="71"/>
        <v>642.HCPVkhac</v>
      </c>
      <c r="T2706" s="8">
        <f t="shared" si="70"/>
        <v>10</v>
      </c>
      <c r="U2706">
        <v>642</v>
      </c>
      <c r="W2706" t="s">
        <v>369</v>
      </c>
    </row>
    <row r="2707" spans="1:23" hidden="1" x14ac:dyDescent="0.25">
      <c r="A2707" s="40">
        <v>45579</v>
      </c>
      <c r="B2707" s="40">
        <v>45579</v>
      </c>
      <c r="C2707" s="37" t="s">
        <v>8000</v>
      </c>
      <c r="D2707" s="37" t="s">
        <v>8001</v>
      </c>
      <c r="E2707" s="37" t="s">
        <v>1145</v>
      </c>
      <c r="F2707" s="37" t="s">
        <v>1414</v>
      </c>
      <c r="G2707" s="38">
        <v>74578</v>
      </c>
      <c r="H2707" s="38">
        <v>0</v>
      </c>
      <c r="I2707" s="38">
        <v>67936838</v>
      </c>
      <c r="J2707" s="38">
        <v>0</v>
      </c>
      <c r="K2707" s="37" t="s">
        <v>1415</v>
      </c>
      <c r="L2707" s="37" t="s">
        <v>1416</v>
      </c>
      <c r="M2707" s="37" t="s">
        <v>3126</v>
      </c>
      <c r="N2707" s="37"/>
      <c r="O2707" s="37"/>
      <c r="P2707" s="37" t="s">
        <v>4428</v>
      </c>
      <c r="Q2707" s="37"/>
      <c r="S2707" s="8" t="str">
        <f t="shared" si="71"/>
        <v>642.HCPVkhac</v>
      </c>
      <c r="T2707" s="8">
        <f t="shared" si="70"/>
        <v>10</v>
      </c>
      <c r="U2707">
        <v>642</v>
      </c>
      <c r="W2707" t="s">
        <v>369</v>
      </c>
    </row>
    <row r="2708" spans="1:23" hidden="1" x14ac:dyDescent="0.25">
      <c r="A2708" s="40">
        <v>45580</v>
      </c>
      <c r="B2708" s="40">
        <v>45580</v>
      </c>
      <c r="C2708" s="37" t="s">
        <v>8002</v>
      </c>
      <c r="D2708" s="37" t="s">
        <v>8003</v>
      </c>
      <c r="E2708" s="37" t="s">
        <v>1145</v>
      </c>
      <c r="F2708" s="37" t="s">
        <v>748</v>
      </c>
      <c r="G2708" s="38">
        <v>1120370</v>
      </c>
      <c r="H2708" s="38">
        <v>0</v>
      </c>
      <c r="I2708" s="38">
        <v>69057208</v>
      </c>
      <c r="J2708" s="38">
        <v>0</v>
      </c>
      <c r="K2708" s="37" t="s">
        <v>4952</v>
      </c>
      <c r="L2708" s="37" t="s">
        <v>4953</v>
      </c>
      <c r="M2708" s="37" t="s">
        <v>3141</v>
      </c>
      <c r="N2708" s="37" t="s">
        <v>1795</v>
      </c>
      <c r="O2708" s="37" t="s">
        <v>1796</v>
      </c>
      <c r="P2708" s="37" t="s">
        <v>4428</v>
      </c>
      <c r="Q2708" s="37"/>
      <c r="S2708" s="8" t="str">
        <f t="shared" si="71"/>
        <v>642.Tiếp khách</v>
      </c>
      <c r="T2708" s="8">
        <f t="shared" si="70"/>
        <v>10</v>
      </c>
      <c r="U2708">
        <v>642</v>
      </c>
      <c r="W2708" t="s">
        <v>369</v>
      </c>
    </row>
    <row r="2709" spans="1:23" hidden="1" x14ac:dyDescent="0.25">
      <c r="A2709" s="40">
        <v>45580</v>
      </c>
      <c r="B2709" s="40">
        <v>45580</v>
      </c>
      <c r="C2709" s="37" t="s">
        <v>8004</v>
      </c>
      <c r="D2709" s="37" t="s">
        <v>8005</v>
      </c>
      <c r="E2709" s="37" t="s">
        <v>1145</v>
      </c>
      <c r="F2709" s="37" t="s">
        <v>748</v>
      </c>
      <c r="G2709" s="38">
        <v>909091</v>
      </c>
      <c r="H2709" s="38">
        <v>0</v>
      </c>
      <c r="I2709" s="38">
        <v>69966299</v>
      </c>
      <c r="J2709" s="38">
        <v>0</v>
      </c>
      <c r="K2709" s="37" t="s">
        <v>2567</v>
      </c>
      <c r="L2709" s="37" t="s">
        <v>2568</v>
      </c>
      <c r="M2709" s="37" t="s">
        <v>3142</v>
      </c>
      <c r="N2709" s="37"/>
      <c r="O2709" s="37"/>
      <c r="P2709" s="37" t="s">
        <v>4428</v>
      </c>
      <c r="Q2709" s="37"/>
      <c r="S2709" s="8" t="str">
        <f t="shared" si="71"/>
        <v>642.Đi lại</v>
      </c>
      <c r="T2709" s="8">
        <f t="shared" si="70"/>
        <v>10</v>
      </c>
      <c r="U2709">
        <v>642</v>
      </c>
      <c r="W2709" t="s">
        <v>369</v>
      </c>
    </row>
    <row r="2710" spans="1:23" hidden="1" x14ac:dyDescent="0.25">
      <c r="A2710" s="40">
        <v>45580</v>
      </c>
      <c r="B2710" s="40">
        <v>45580</v>
      </c>
      <c r="C2710" s="37" t="s">
        <v>8006</v>
      </c>
      <c r="D2710" s="37" t="s">
        <v>8007</v>
      </c>
      <c r="E2710" s="37" t="s">
        <v>1145</v>
      </c>
      <c r="F2710" s="37" t="s">
        <v>1183</v>
      </c>
      <c r="G2710" s="38">
        <v>54000</v>
      </c>
      <c r="H2710" s="38">
        <v>0</v>
      </c>
      <c r="I2710" s="38">
        <v>70020299</v>
      </c>
      <c r="J2710" s="38">
        <v>0</v>
      </c>
      <c r="K2710" s="37" t="s">
        <v>1184</v>
      </c>
      <c r="L2710" s="37" t="s">
        <v>1185</v>
      </c>
      <c r="M2710" s="37" t="s">
        <v>3126</v>
      </c>
      <c r="N2710" s="37"/>
      <c r="O2710" s="37"/>
      <c r="P2710" s="37" t="s">
        <v>4779</v>
      </c>
      <c r="Q2710" s="37"/>
      <c r="S2710" s="8" t="str">
        <f t="shared" si="71"/>
        <v>642.HCPVkhac</v>
      </c>
      <c r="T2710" s="8">
        <f t="shared" si="70"/>
        <v>10</v>
      </c>
      <c r="U2710">
        <v>642</v>
      </c>
      <c r="W2710" t="s">
        <v>369</v>
      </c>
    </row>
    <row r="2711" spans="1:23" hidden="1" x14ac:dyDescent="0.25">
      <c r="A2711" s="40">
        <v>45580</v>
      </c>
      <c r="B2711" s="40">
        <v>45580</v>
      </c>
      <c r="C2711" s="37" t="s">
        <v>8006</v>
      </c>
      <c r="D2711" s="37" t="s">
        <v>8007</v>
      </c>
      <c r="E2711" s="37" t="s">
        <v>1145</v>
      </c>
      <c r="F2711" s="37" t="s">
        <v>1183</v>
      </c>
      <c r="G2711" s="38">
        <v>5400</v>
      </c>
      <c r="H2711" s="38">
        <v>0</v>
      </c>
      <c r="I2711" s="38">
        <v>70025699</v>
      </c>
      <c r="J2711" s="38">
        <v>0</v>
      </c>
      <c r="K2711" s="37" t="s">
        <v>1184</v>
      </c>
      <c r="L2711" s="37" t="s">
        <v>1185</v>
      </c>
      <c r="M2711" s="37" t="s">
        <v>3126</v>
      </c>
      <c r="N2711" s="37"/>
      <c r="O2711" s="37"/>
      <c r="P2711" s="37" t="s">
        <v>4779</v>
      </c>
      <c r="Q2711" s="37"/>
      <c r="S2711" s="8" t="str">
        <f t="shared" si="71"/>
        <v>642.HCPVkhac</v>
      </c>
      <c r="T2711" s="8">
        <f t="shared" si="70"/>
        <v>10</v>
      </c>
      <c r="U2711">
        <v>642</v>
      </c>
      <c r="W2711" t="s">
        <v>369</v>
      </c>
    </row>
    <row r="2712" spans="1:23" hidden="1" x14ac:dyDescent="0.25">
      <c r="A2712" s="40">
        <v>45582</v>
      </c>
      <c r="B2712" s="40">
        <v>45582</v>
      </c>
      <c r="C2712" s="37" t="s">
        <v>8008</v>
      </c>
      <c r="D2712" s="37" t="s">
        <v>8009</v>
      </c>
      <c r="E2712" s="37" t="s">
        <v>1145</v>
      </c>
      <c r="F2712" s="37" t="s">
        <v>748</v>
      </c>
      <c r="G2712" s="38">
        <v>2152500</v>
      </c>
      <c r="H2712" s="38">
        <v>0</v>
      </c>
      <c r="I2712" s="38">
        <v>72178199</v>
      </c>
      <c r="J2712" s="38">
        <v>0</v>
      </c>
      <c r="K2712" s="37" t="s">
        <v>8010</v>
      </c>
      <c r="L2712" s="37" t="s">
        <v>8011</v>
      </c>
      <c r="M2712" s="37" t="s">
        <v>3141</v>
      </c>
      <c r="N2712" s="37" t="s">
        <v>1795</v>
      </c>
      <c r="O2712" s="37" t="s">
        <v>1796</v>
      </c>
      <c r="P2712" s="37" t="s">
        <v>4428</v>
      </c>
      <c r="Q2712" s="37"/>
      <c r="S2712" s="8" t="str">
        <f t="shared" si="71"/>
        <v>642.Tiếp khách</v>
      </c>
      <c r="T2712" s="8">
        <f t="shared" si="70"/>
        <v>10</v>
      </c>
      <c r="U2712">
        <v>642</v>
      </c>
      <c r="W2712" t="s">
        <v>369</v>
      </c>
    </row>
    <row r="2713" spans="1:23" hidden="1" x14ac:dyDescent="0.25">
      <c r="A2713" s="40">
        <v>45583</v>
      </c>
      <c r="B2713" s="40">
        <v>45583</v>
      </c>
      <c r="C2713" s="37" t="s">
        <v>8012</v>
      </c>
      <c r="D2713" s="37" t="s">
        <v>8013</v>
      </c>
      <c r="E2713" s="37" t="s">
        <v>1145</v>
      </c>
      <c r="F2713" s="37" t="s">
        <v>549</v>
      </c>
      <c r="G2713" s="38">
        <v>125000</v>
      </c>
      <c r="H2713" s="38">
        <v>0</v>
      </c>
      <c r="I2713" s="38">
        <v>72303199</v>
      </c>
      <c r="J2713" s="38">
        <v>0</v>
      </c>
      <c r="K2713" s="37" t="s">
        <v>8014</v>
      </c>
      <c r="L2713" s="37" t="s">
        <v>8015</v>
      </c>
      <c r="M2713" s="37" t="s">
        <v>3126</v>
      </c>
      <c r="N2713" s="37"/>
      <c r="O2713" s="37"/>
      <c r="P2713" s="37" t="s">
        <v>4428</v>
      </c>
      <c r="Q2713" s="37"/>
      <c r="S2713" s="8" t="str">
        <f t="shared" si="71"/>
        <v>642.HCPVkhac</v>
      </c>
      <c r="T2713" s="8">
        <f t="shared" si="70"/>
        <v>10</v>
      </c>
      <c r="U2713">
        <v>642</v>
      </c>
      <c r="W2713" t="s">
        <v>369</v>
      </c>
    </row>
    <row r="2714" spans="1:23" hidden="1" x14ac:dyDescent="0.25">
      <c r="A2714" s="40">
        <v>45583</v>
      </c>
      <c r="B2714" s="40">
        <v>45583</v>
      </c>
      <c r="C2714" s="37" t="s">
        <v>8016</v>
      </c>
      <c r="D2714" s="37" t="s">
        <v>8017</v>
      </c>
      <c r="E2714" s="37" t="s">
        <v>1145</v>
      </c>
      <c r="F2714" s="37" t="s">
        <v>532</v>
      </c>
      <c r="G2714" s="38">
        <v>60000</v>
      </c>
      <c r="H2714" s="38">
        <v>0</v>
      </c>
      <c r="I2714" s="38">
        <v>72363199</v>
      </c>
      <c r="J2714" s="38">
        <v>0</v>
      </c>
      <c r="K2714" s="37" t="s">
        <v>3041</v>
      </c>
      <c r="L2714" s="37" t="s">
        <v>3042</v>
      </c>
      <c r="M2714" s="37" t="s">
        <v>3126</v>
      </c>
      <c r="N2714" s="37"/>
      <c r="O2714" s="37"/>
      <c r="P2714" s="37" t="s">
        <v>4428</v>
      </c>
      <c r="Q2714" s="37"/>
      <c r="S2714" s="8" t="str">
        <f t="shared" si="71"/>
        <v>642.HCPVkhac</v>
      </c>
      <c r="T2714" s="8">
        <f t="shared" si="70"/>
        <v>10</v>
      </c>
      <c r="U2714">
        <v>642</v>
      </c>
      <c r="W2714" t="s">
        <v>369</v>
      </c>
    </row>
    <row r="2715" spans="1:23" hidden="1" x14ac:dyDescent="0.25">
      <c r="A2715" s="40">
        <v>45583</v>
      </c>
      <c r="B2715" s="40">
        <v>45583</v>
      </c>
      <c r="C2715" s="37" t="s">
        <v>8016</v>
      </c>
      <c r="D2715" s="37" t="s">
        <v>8018</v>
      </c>
      <c r="E2715" s="37" t="s">
        <v>1145</v>
      </c>
      <c r="F2715" s="37" t="s">
        <v>532</v>
      </c>
      <c r="G2715" s="38">
        <v>70000</v>
      </c>
      <c r="H2715" s="38">
        <v>0</v>
      </c>
      <c r="I2715" s="38">
        <v>72433199</v>
      </c>
      <c r="J2715" s="38">
        <v>0</v>
      </c>
      <c r="K2715" s="37" t="s">
        <v>3041</v>
      </c>
      <c r="L2715" s="37" t="s">
        <v>3042</v>
      </c>
      <c r="M2715" s="37" t="s">
        <v>3126</v>
      </c>
      <c r="N2715" s="37"/>
      <c r="O2715" s="37"/>
      <c r="P2715" s="37" t="s">
        <v>4428</v>
      </c>
      <c r="Q2715" s="37"/>
      <c r="S2715" s="8" t="str">
        <f t="shared" si="71"/>
        <v>642.HCPVkhac</v>
      </c>
      <c r="T2715" s="8">
        <f t="shared" si="70"/>
        <v>10</v>
      </c>
      <c r="U2715">
        <v>642</v>
      </c>
      <c r="W2715" t="s">
        <v>369</v>
      </c>
    </row>
    <row r="2716" spans="1:23" hidden="1" x14ac:dyDescent="0.25">
      <c r="A2716" s="40">
        <v>45583</v>
      </c>
      <c r="B2716" s="40">
        <v>45583</v>
      </c>
      <c r="C2716" s="37" t="s">
        <v>8016</v>
      </c>
      <c r="D2716" s="37" t="s">
        <v>8019</v>
      </c>
      <c r="E2716" s="37" t="s">
        <v>1145</v>
      </c>
      <c r="F2716" s="37" t="s">
        <v>532</v>
      </c>
      <c r="G2716" s="38">
        <v>50000</v>
      </c>
      <c r="H2716" s="38">
        <v>0</v>
      </c>
      <c r="I2716" s="38">
        <v>72483199</v>
      </c>
      <c r="J2716" s="38">
        <v>0</v>
      </c>
      <c r="K2716" s="37" t="s">
        <v>3041</v>
      </c>
      <c r="L2716" s="37" t="s">
        <v>3042</v>
      </c>
      <c r="M2716" s="37" t="s">
        <v>3126</v>
      </c>
      <c r="N2716" s="37"/>
      <c r="O2716" s="37"/>
      <c r="P2716" s="37" t="s">
        <v>4428</v>
      </c>
      <c r="Q2716" s="37"/>
      <c r="S2716" s="8" t="str">
        <f t="shared" si="71"/>
        <v>642.HCPVkhac</v>
      </c>
      <c r="T2716" s="8">
        <f t="shared" si="70"/>
        <v>10</v>
      </c>
      <c r="U2716">
        <v>642</v>
      </c>
      <c r="W2716" t="s">
        <v>369</v>
      </c>
    </row>
    <row r="2717" spans="1:23" hidden="1" x14ac:dyDescent="0.25">
      <c r="A2717" s="40">
        <v>45583</v>
      </c>
      <c r="B2717" s="40">
        <v>45583</v>
      </c>
      <c r="C2717" s="37" t="s">
        <v>8016</v>
      </c>
      <c r="D2717" s="37" t="s">
        <v>8020</v>
      </c>
      <c r="E2717" s="37" t="s">
        <v>1145</v>
      </c>
      <c r="F2717" s="37" t="s">
        <v>532</v>
      </c>
      <c r="G2717" s="38">
        <v>30000</v>
      </c>
      <c r="H2717" s="38">
        <v>0</v>
      </c>
      <c r="I2717" s="38">
        <v>72513199</v>
      </c>
      <c r="J2717" s="38">
        <v>0</v>
      </c>
      <c r="K2717" s="37" t="s">
        <v>3041</v>
      </c>
      <c r="L2717" s="37" t="s">
        <v>3042</v>
      </c>
      <c r="M2717" s="37" t="s">
        <v>3126</v>
      </c>
      <c r="N2717" s="37"/>
      <c r="O2717" s="37"/>
      <c r="P2717" s="37" t="s">
        <v>4428</v>
      </c>
      <c r="Q2717" s="37"/>
      <c r="S2717" s="8" t="str">
        <f t="shared" si="71"/>
        <v>642.HCPVkhac</v>
      </c>
      <c r="T2717" s="8">
        <f t="shared" si="70"/>
        <v>10</v>
      </c>
      <c r="U2717">
        <v>642</v>
      </c>
      <c r="W2717" t="s">
        <v>369</v>
      </c>
    </row>
    <row r="2718" spans="1:23" hidden="1" x14ac:dyDescent="0.25">
      <c r="A2718" s="40">
        <v>45583</v>
      </c>
      <c r="B2718" s="40">
        <v>45583</v>
      </c>
      <c r="C2718" s="37" t="s">
        <v>8016</v>
      </c>
      <c r="D2718" s="37" t="s">
        <v>8021</v>
      </c>
      <c r="E2718" s="37" t="s">
        <v>1145</v>
      </c>
      <c r="F2718" s="37" t="s">
        <v>532</v>
      </c>
      <c r="G2718" s="38">
        <v>80000</v>
      </c>
      <c r="H2718" s="38">
        <v>0</v>
      </c>
      <c r="I2718" s="38">
        <v>72593199</v>
      </c>
      <c r="J2718" s="38">
        <v>0</v>
      </c>
      <c r="K2718" s="37" t="s">
        <v>3041</v>
      </c>
      <c r="L2718" s="37" t="s">
        <v>3042</v>
      </c>
      <c r="M2718" s="37" t="s">
        <v>3126</v>
      </c>
      <c r="N2718" s="37"/>
      <c r="O2718" s="37"/>
      <c r="P2718" s="37" t="s">
        <v>4428</v>
      </c>
      <c r="Q2718" s="37"/>
      <c r="S2718" s="8" t="str">
        <f t="shared" si="71"/>
        <v>642.HCPVkhac</v>
      </c>
      <c r="T2718" s="8">
        <f t="shared" ref="T2718:T2781" si="72">+MONTH(A2718)</f>
        <v>10</v>
      </c>
      <c r="U2718">
        <v>642</v>
      </c>
      <c r="W2718" t="s">
        <v>369</v>
      </c>
    </row>
    <row r="2719" spans="1:23" hidden="1" x14ac:dyDescent="0.25">
      <c r="A2719" s="40">
        <v>45583</v>
      </c>
      <c r="B2719" s="40">
        <v>45583</v>
      </c>
      <c r="C2719" s="37" t="s">
        <v>8022</v>
      </c>
      <c r="D2719" s="37" t="s">
        <v>8023</v>
      </c>
      <c r="E2719" s="37" t="s">
        <v>1145</v>
      </c>
      <c r="F2719" s="37" t="s">
        <v>532</v>
      </c>
      <c r="G2719" s="38">
        <v>210000</v>
      </c>
      <c r="H2719" s="38">
        <v>0</v>
      </c>
      <c r="I2719" s="38">
        <v>72803199</v>
      </c>
      <c r="J2719" s="38">
        <v>0</v>
      </c>
      <c r="K2719" s="37" t="s">
        <v>1548</v>
      </c>
      <c r="L2719" s="37" t="s">
        <v>1549</v>
      </c>
      <c r="M2719" s="37" t="s">
        <v>3126</v>
      </c>
      <c r="N2719" s="37"/>
      <c r="O2719" s="37"/>
      <c r="P2719" s="37" t="s">
        <v>4428</v>
      </c>
      <c r="Q2719" s="37"/>
      <c r="S2719" s="8" t="str">
        <f t="shared" ref="S2719:S2782" si="73">+M2719</f>
        <v>642.HCPVkhac</v>
      </c>
      <c r="T2719" s="8">
        <f t="shared" si="72"/>
        <v>10</v>
      </c>
      <c r="U2719">
        <v>642</v>
      </c>
      <c r="W2719" t="s">
        <v>369</v>
      </c>
    </row>
    <row r="2720" spans="1:23" hidden="1" x14ac:dyDescent="0.25">
      <c r="A2720" s="40">
        <v>45584</v>
      </c>
      <c r="B2720" s="40">
        <v>45584</v>
      </c>
      <c r="C2720" s="37" t="s">
        <v>8024</v>
      </c>
      <c r="D2720" s="37" t="s">
        <v>8025</v>
      </c>
      <c r="E2720" s="37" t="s">
        <v>1145</v>
      </c>
      <c r="F2720" s="37" t="s">
        <v>748</v>
      </c>
      <c r="G2720" s="38">
        <v>2430400</v>
      </c>
      <c r="H2720" s="38">
        <v>0</v>
      </c>
      <c r="I2720" s="38">
        <v>75233599</v>
      </c>
      <c r="J2720" s="38">
        <v>0</v>
      </c>
      <c r="K2720" s="37" t="s">
        <v>1437</v>
      </c>
      <c r="L2720" s="37" t="s">
        <v>1438</v>
      </c>
      <c r="M2720" s="37" t="s">
        <v>3141</v>
      </c>
      <c r="N2720" s="37"/>
      <c r="O2720" s="37"/>
      <c r="P2720" s="37" t="s">
        <v>4428</v>
      </c>
      <c r="Q2720" s="37"/>
      <c r="S2720" s="8" t="str">
        <f t="shared" si="73"/>
        <v>642.Tiếp khách</v>
      </c>
      <c r="T2720" s="8">
        <f t="shared" si="72"/>
        <v>10</v>
      </c>
      <c r="U2720">
        <v>642</v>
      </c>
      <c r="W2720" t="s">
        <v>369</v>
      </c>
    </row>
    <row r="2721" spans="1:23" hidden="1" x14ac:dyDescent="0.25">
      <c r="A2721" s="40">
        <v>45586</v>
      </c>
      <c r="B2721" s="40">
        <v>45586</v>
      </c>
      <c r="C2721" s="37" t="s">
        <v>8026</v>
      </c>
      <c r="D2721" s="37" t="s">
        <v>8027</v>
      </c>
      <c r="E2721" s="37" t="s">
        <v>1145</v>
      </c>
      <c r="F2721" s="37" t="s">
        <v>748</v>
      </c>
      <c r="G2721" s="38">
        <v>3030000</v>
      </c>
      <c r="H2721" s="38">
        <v>0</v>
      </c>
      <c r="I2721" s="38">
        <v>78263599</v>
      </c>
      <c r="J2721" s="38">
        <v>0</v>
      </c>
      <c r="K2721" s="37" t="s">
        <v>8028</v>
      </c>
      <c r="L2721" s="37" t="s">
        <v>8029</v>
      </c>
      <c r="M2721" s="37" t="s">
        <v>3141</v>
      </c>
      <c r="N2721" s="37"/>
      <c r="O2721" s="37"/>
      <c r="P2721" s="37" t="s">
        <v>4428</v>
      </c>
      <c r="Q2721" s="37"/>
      <c r="S2721" s="8" t="str">
        <f t="shared" si="73"/>
        <v>642.Tiếp khách</v>
      </c>
      <c r="T2721" s="8">
        <f t="shared" si="72"/>
        <v>10</v>
      </c>
      <c r="U2721">
        <v>642</v>
      </c>
      <c r="W2721" t="s">
        <v>369</v>
      </c>
    </row>
    <row r="2722" spans="1:23" hidden="1" x14ac:dyDescent="0.25">
      <c r="A2722" s="40">
        <v>45586</v>
      </c>
      <c r="B2722" s="40">
        <v>45586</v>
      </c>
      <c r="C2722" s="37" t="s">
        <v>8030</v>
      </c>
      <c r="D2722" s="37" t="s">
        <v>8031</v>
      </c>
      <c r="E2722" s="37" t="s">
        <v>1145</v>
      </c>
      <c r="F2722" s="37" t="s">
        <v>748</v>
      </c>
      <c r="G2722" s="38">
        <v>43182</v>
      </c>
      <c r="H2722" s="38">
        <v>0</v>
      </c>
      <c r="I2722" s="38">
        <v>78306781</v>
      </c>
      <c r="J2722" s="38">
        <v>0</v>
      </c>
      <c r="K2722" s="37" t="s">
        <v>8032</v>
      </c>
      <c r="L2722" s="37" t="s">
        <v>8033</v>
      </c>
      <c r="M2722" s="37" t="s">
        <v>3143</v>
      </c>
      <c r="N2722" s="37"/>
      <c r="O2722" s="37"/>
      <c r="P2722" s="37" t="s">
        <v>4428</v>
      </c>
      <c r="Q2722" s="37"/>
      <c r="S2722" s="8" t="str">
        <f t="shared" si="73"/>
        <v>642_CPHC</v>
      </c>
      <c r="T2722" s="8">
        <f t="shared" si="72"/>
        <v>10</v>
      </c>
      <c r="U2722">
        <v>642</v>
      </c>
      <c r="W2722" t="s">
        <v>369</v>
      </c>
    </row>
    <row r="2723" spans="1:23" hidden="1" x14ac:dyDescent="0.25">
      <c r="A2723" s="40">
        <v>45586</v>
      </c>
      <c r="B2723" s="40">
        <v>45586</v>
      </c>
      <c r="C2723" s="37" t="s">
        <v>8034</v>
      </c>
      <c r="D2723" s="37" t="s">
        <v>4894</v>
      </c>
      <c r="E2723" s="37" t="s">
        <v>1145</v>
      </c>
      <c r="F2723" s="37" t="s">
        <v>1183</v>
      </c>
      <c r="G2723" s="38">
        <v>50000</v>
      </c>
      <c r="H2723" s="38">
        <v>0</v>
      </c>
      <c r="I2723" s="38">
        <v>78356781</v>
      </c>
      <c r="J2723" s="38">
        <v>0</v>
      </c>
      <c r="K2723" s="37" t="s">
        <v>1184</v>
      </c>
      <c r="L2723" s="37" t="s">
        <v>1185</v>
      </c>
      <c r="M2723" s="37" t="s">
        <v>3126</v>
      </c>
      <c r="N2723" s="37"/>
      <c r="O2723" s="37"/>
      <c r="P2723" s="37"/>
      <c r="Q2723" s="37"/>
      <c r="S2723" s="8" t="str">
        <f t="shared" si="73"/>
        <v>642.HCPVkhac</v>
      </c>
      <c r="T2723" s="8">
        <f t="shared" si="72"/>
        <v>10</v>
      </c>
      <c r="U2723">
        <v>642</v>
      </c>
      <c r="W2723" t="s">
        <v>369</v>
      </c>
    </row>
    <row r="2724" spans="1:23" hidden="1" x14ac:dyDescent="0.25">
      <c r="A2724" s="40">
        <v>45586</v>
      </c>
      <c r="B2724" s="40">
        <v>45586</v>
      </c>
      <c r="C2724" s="37" t="s">
        <v>8034</v>
      </c>
      <c r="D2724" s="37" t="s">
        <v>4894</v>
      </c>
      <c r="E2724" s="37" t="s">
        <v>1145</v>
      </c>
      <c r="F2724" s="37" t="s">
        <v>1183</v>
      </c>
      <c r="G2724" s="38">
        <v>5000</v>
      </c>
      <c r="H2724" s="38">
        <v>0</v>
      </c>
      <c r="I2724" s="38">
        <v>78361781</v>
      </c>
      <c r="J2724" s="38">
        <v>0</v>
      </c>
      <c r="K2724" s="37" t="s">
        <v>1184</v>
      </c>
      <c r="L2724" s="37" t="s">
        <v>1185</v>
      </c>
      <c r="M2724" s="37" t="s">
        <v>3126</v>
      </c>
      <c r="N2724" s="37"/>
      <c r="O2724" s="37"/>
      <c r="P2724" s="37"/>
      <c r="Q2724" s="37"/>
      <c r="S2724" s="8" t="str">
        <f t="shared" si="73"/>
        <v>642.HCPVkhac</v>
      </c>
      <c r="T2724" s="8">
        <f t="shared" si="72"/>
        <v>10</v>
      </c>
      <c r="U2724">
        <v>642</v>
      </c>
      <c r="W2724" t="s">
        <v>369</v>
      </c>
    </row>
    <row r="2725" spans="1:23" hidden="1" x14ac:dyDescent="0.25">
      <c r="A2725" s="40">
        <v>45586</v>
      </c>
      <c r="B2725" s="40">
        <v>45586</v>
      </c>
      <c r="C2725" s="37" t="s">
        <v>8035</v>
      </c>
      <c r="D2725" s="37" t="s">
        <v>4896</v>
      </c>
      <c r="E2725" s="37" t="s">
        <v>1145</v>
      </c>
      <c r="F2725" s="37" t="s">
        <v>1183</v>
      </c>
      <c r="G2725" s="38">
        <v>50000</v>
      </c>
      <c r="H2725" s="38">
        <v>0</v>
      </c>
      <c r="I2725" s="38">
        <v>78411781</v>
      </c>
      <c r="J2725" s="38">
        <v>0</v>
      </c>
      <c r="K2725" s="37" t="s">
        <v>1184</v>
      </c>
      <c r="L2725" s="37" t="s">
        <v>1185</v>
      </c>
      <c r="M2725" s="37" t="s">
        <v>3126</v>
      </c>
      <c r="N2725" s="37"/>
      <c r="O2725" s="37"/>
      <c r="P2725" s="37"/>
      <c r="Q2725" s="37"/>
      <c r="S2725" s="8" t="str">
        <f t="shared" si="73"/>
        <v>642.HCPVkhac</v>
      </c>
      <c r="T2725" s="8">
        <f t="shared" si="72"/>
        <v>10</v>
      </c>
      <c r="U2725">
        <v>642</v>
      </c>
      <c r="W2725" t="s">
        <v>369</v>
      </c>
    </row>
    <row r="2726" spans="1:23" hidden="1" x14ac:dyDescent="0.25">
      <c r="A2726" s="40">
        <v>45586</v>
      </c>
      <c r="B2726" s="40">
        <v>45586</v>
      </c>
      <c r="C2726" s="37" t="s">
        <v>8035</v>
      </c>
      <c r="D2726" s="37" t="s">
        <v>4896</v>
      </c>
      <c r="E2726" s="37" t="s">
        <v>1145</v>
      </c>
      <c r="F2726" s="37" t="s">
        <v>1183</v>
      </c>
      <c r="G2726" s="38">
        <v>5000</v>
      </c>
      <c r="H2726" s="38">
        <v>0</v>
      </c>
      <c r="I2726" s="38">
        <v>78416781</v>
      </c>
      <c r="J2726" s="38">
        <v>0</v>
      </c>
      <c r="K2726" s="37" t="s">
        <v>1184</v>
      </c>
      <c r="L2726" s="37" t="s">
        <v>1185</v>
      </c>
      <c r="M2726" s="37" t="s">
        <v>3126</v>
      </c>
      <c r="N2726" s="37"/>
      <c r="O2726" s="37"/>
      <c r="P2726" s="37"/>
      <c r="Q2726" s="37"/>
      <c r="S2726" s="8" t="str">
        <f t="shared" si="73"/>
        <v>642.HCPVkhac</v>
      </c>
      <c r="T2726" s="8">
        <f t="shared" si="72"/>
        <v>10</v>
      </c>
      <c r="U2726">
        <v>642</v>
      </c>
      <c r="W2726" t="s">
        <v>369</v>
      </c>
    </row>
    <row r="2727" spans="1:23" hidden="1" x14ac:dyDescent="0.25">
      <c r="A2727" s="40">
        <v>45586</v>
      </c>
      <c r="B2727" s="40">
        <v>45586</v>
      </c>
      <c r="C2727" s="37" t="s">
        <v>8036</v>
      </c>
      <c r="D2727" s="37" t="s">
        <v>7911</v>
      </c>
      <c r="E2727" s="37" t="s">
        <v>1145</v>
      </c>
      <c r="F2727" s="37" t="s">
        <v>532</v>
      </c>
      <c r="G2727" s="38">
        <v>30000</v>
      </c>
      <c r="H2727" s="38">
        <v>0</v>
      </c>
      <c r="I2727" s="38">
        <v>78446781</v>
      </c>
      <c r="J2727" s="38">
        <v>0</v>
      </c>
      <c r="K2727" s="37" t="s">
        <v>1163</v>
      </c>
      <c r="L2727" s="37" t="s">
        <v>1164</v>
      </c>
      <c r="M2727" s="37" t="s">
        <v>3126</v>
      </c>
      <c r="N2727" s="37"/>
      <c r="O2727" s="37"/>
      <c r="P2727" s="37" t="s">
        <v>4779</v>
      </c>
      <c r="Q2727" s="37"/>
      <c r="S2727" s="8" t="str">
        <f t="shared" si="73"/>
        <v>642.HCPVkhac</v>
      </c>
      <c r="T2727" s="8">
        <f t="shared" si="72"/>
        <v>10</v>
      </c>
      <c r="U2727">
        <v>642</v>
      </c>
      <c r="W2727" t="s">
        <v>369</v>
      </c>
    </row>
    <row r="2728" spans="1:23" hidden="1" x14ac:dyDescent="0.25">
      <c r="A2728" s="40">
        <v>45586</v>
      </c>
      <c r="B2728" s="40">
        <v>45586</v>
      </c>
      <c r="C2728" s="37" t="s">
        <v>8037</v>
      </c>
      <c r="D2728" s="37" t="s">
        <v>8038</v>
      </c>
      <c r="E2728" s="37" t="s">
        <v>1145</v>
      </c>
      <c r="F2728" s="37" t="s">
        <v>532</v>
      </c>
      <c r="G2728" s="38">
        <v>50000</v>
      </c>
      <c r="H2728" s="38">
        <v>0</v>
      </c>
      <c r="I2728" s="38">
        <v>78496781</v>
      </c>
      <c r="J2728" s="38">
        <v>0</v>
      </c>
      <c r="K2728" s="37" t="s">
        <v>1163</v>
      </c>
      <c r="L2728" s="37" t="s">
        <v>1164</v>
      </c>
      <c r="M2728" s="37" t="s">
        <v>3126</v>
      </c>
      <c r="N2728" s="37"/>
      <c r="O2728" s="37"/>
      <c r="P2728" s="37" t="s">
        <v>4779</v>
      </c>
      <c r="Q2728" s="37"/>
      <c r="S2728" s="8" t="str">
        <f t="shared" si="73"/>
        <v>642.HCPVkhac</v>
      </c>
      <c r="T2728" s="8">
        <f t="shared" si="72"/>
        <v>10</v>
      </c>
      <c r="U2728">
        <v>642</v>
      </c>
      <c r="W2728" t="s">
        <v>369</v>
      </c>
    </row>
    <row r="2729" spans="1:23" hidden="1" x14ac:dyDescent="0.25">
      <c r="A2729" s="40">
        <v>45587</v>
      </c>
      <c r="B2729" s="40">
        <v>45587</v>
      </c>
      <c r="C2729" s="37" t="s">
        <v>8039</v>
      </c>
      <c r="D2729" s="37" t="s">
        <v>8040</v>
      </c>
      <c r="E2729" s="37" t="s">
        <v>1145</v>
      </c>
      <c r="F2729" s="37" t="s">
        <v>748</v>
      </c>
      <c r="G2729" s="38">
        <v>909091</v>
      </c>
      <c r="H2729" s="38">
        <v>0</v>
      </c>
      <c r="I2729" s="38">
        <v>79405872</v>
      </c>
      <c r="J2729" s="38">
        <v>0</v>
      </c>
      <c r="K2729" s="37" t="s">
        <v>2567</v>
      </c>
      <c r="L2729" s="37" t="s">
        <v>2568</v>
      </c>
      <c r="M2729" s="37" t="s">
        <v>3142</v>
      </c>
      <c r="N2729" s="37"/>
      <c r="O2729" s="37"/>
      <c r="P2729" s="37" t="s">
        <v>4428</v>
      </c>
      <c r="Q2729" s="37"/>
      <c r="S2729" s="8" t="str">
        <f t="shared" si="73"/>
        <v>642.Đi lại</v>
      </c>
      <c r="T2729" s="8">
        <f t="shared" si="72"/>
        <v>10</v>
      </c>
      <c r="U2729">
        <v>642</v>
      </c>
      <c r="W2729" t="s">
        <v>369</v>
      </c>
    </row>
    <row r="2730" spans="1:23" hidden="1" x14ac:dyDescent="0.25">
      <c r="A2730" s="40">
        <v>45587</v>
      </c>
      <c r="B2730" s="40">
        <v>45587</v>
      </c>
      <c r="C2730" s="37" t="s">
        <v>8041</v>
      </c>
      <c r="D2730" s="37" t="s">
        <v>8042</v>
      </c>
      <c r="E2730" s="37" t="s">
        <v>1145</v>
      </c>
      <c r="F2730" s="37" t="s">
        <v>532</v>
      </c>
      <c r="G2730" s="38">
        <v>50000</v>
      </c>
      <c r="H2730" s="38">
        <v>0</v>
      </c>
      <c r="I2730" s="38">
        <v>79455872</v>
      </c>
      <c r="J2730" s="38">
        <v>0</v>
      </c>
      <c r="K2730" s="37" t="s">
        <v>1163</v>
      </c>
      <c r="L2730" s="37" t="s">
        <v>1164</v>
      </c>
      <c r="M2730" s="37" t="s">
        <v>3126</v>
      </c>
      <c r="N2730" s="37"/>
      <c r="O2730" s="37"/>
      <c r="P2730" s="37" t="s">
        <v>4779</v>
      </c>
      <c r="Q2730" s="37"/>
      <c r="S2730" s="8" t="str">
        <f t="shared" si="73"/>
        <v>642.HCPVkhac</v>
      </c>
      <c r="T2730" s="8">
        <f t="shared" si="72"/>
        <v>10</v>
      </c>
      <c r="U2730">
        <v>642</v>
      </c>
      <c r="W2730" t="s">
        <v>369</v>
      </c>
    </row>
    <row r="2731" spans="1:23" hidden="1" x14ac:dyDescent="0.25">
      <c r="A2731" s="40">
        <v>45589</v>
      </c>
      <c r="B2731" s="40">
        <v>45589</v>
      </c>
      <c r="C2731" s="37" t="s">
        <v>8043</v>
      </c>
      <c r="D2731" s="37" t="s">
        <v>8044</v>
      </c>
      <c r="E2731" s="37" t="s">
        <v>1145</v>
      </c>
      <c r="F2731" s="37" t="s">
        <v>748</v>
      </c>
      <c r="G2731" s="38">
        <v>8125000</v>
      </c>
      <c r="H2731" s="38">
        <v>0</v>
      </c>
      <c r="I2731" s="38">
        <v>87580872</v>
      </c>
      <c r="J2731" s="38">
        <v>0</v>
      </c>
      <c r="K2731" s="37" t="s">
        <v>2637</v>
      </c>
      <c r="L2731" s="37" t="s">
        <v>2638</v>
      </c>
      <c r="M2731" s="37" t="s">
        <v>3141</v>
      </c>
      <c r="N2731" s="37"/>
      <c r="O2731" s="37"/>
      <c r="P2731" s="37" t="s">
        <v>4428</v>
      </c>
      <c r="Q2731" s="37"/>
      <c r="S2731" s="8" t="str">
        <f t="shared" si="73"/>
        <v>642.Tiếp khách</v>
      </c>
      <c r="T2731" s="8">
        <f t="shared" si="72"/>
        <v>10</v>
      </c>
      <c r="U2731">
        <v>642</v>
      </c>
      <c r="W2731" t="s">
        <v>369</v>
      </c>
    </row>
    <row r="2732" spans="1:23" hidden="1" x14ac:dyDescent="0.25">
      <c r="A2732" s="40">
        <v>45589</v>
      </c>
      <c r="B2732" s="40">
        <v>45589</v>
      </c>
      <c r="C2732" s="37" t="s">
        <v>8045</v>
      </c>
      <c r="D2732" s="37" t="s">
        <v>8046</v>
      </c>
      <c r="E2732" s="37" t="s">
        <v>1145</v>
      </c>
      <c r="F2732" s="37" t="s">
        <v>635</v>
      </c>
      <c r="G2732" s="38">
        <v>1098000</v>
      </c>
      <c r="H2732" s="38">
        <v>0</v>
      </c>
      <c r="I2732" s="38">
        <v>88678872</v>
      </c>
      <c r="J2732" s="38">
        <v>0</v>
      </c>
      <c r="K2732" s="37"/>
      <c r="L2732" s="37"/>
      <c r="M2732" s="37" t="s">
        <v>3126</v>
      </c>
      <c r="N2732" s="37"/>
      <c r="O2732" s="37"/>
      <c r="P2732" s="37" t="s">
        <v>7936</v>
      </c>
      <c r="Q2732" s="37"/>
      <c r="S2732" s="8" t="str">
        <f t="shared" si="73"/>
        <v>642.HCPVkhac</v>
      </c>
      <c r="T2732" s="8">
        <f t="shared" si="72"/>
        <v>10</v>
      </c>
      <c r="U2732">
        <v>642</v>
      </c>
      <c r="W2732" t="s">
        <v>369</v>
      </c>
    </row>
    <row r="2733" spans="1:23" hidden="1" x14ac:dyDescent="0.25">
      <c r="A2733" s="40">
        <v>45589</v>
      </c>
      <c r="B2733" s="40">
        <v>45589</v>
      </c>
      <c r="C2733" s="37" t="s">
        <v>8045</v>
      </c>
      <c r="D2733" s="37" t="s">
        <v>8047</v>
      </c>
      <c r="E2733" s="37" t="s">
        <v>1145</v>
      </c>
      <c r="F2733" s="37" t="s">
        <v>635</v>
      </c>
      <c r="G2733" s="38">
        <v>1413000</v>
      </c>
      <c r="H2733" s="38">
        <v>0</v>
      </c>
      <c r="I2733" s="38">
        <v>90091872</v>
      </c>
      <c r="J2733" s="38">
        <v>0</v>
      </c>
      <c r="K2733" s="37"/>
      <c r="L2733" s="37"/>
      <c r="M2733" s="37" t="s">
        <v>3126</v>
      </c>
      <c r="N2733" s="37"/>
      <c r="O2733" s="37"/>
      <c r="P2733" s="37" t="s">
        <v>4779</v>
      </c>
      <c r="Q2733" s="37"/>
      <c r="S2733" s="8" t="str">
        <f t="shared" si="73"/>
        <v>642.HCPVkhac</v>
      </c>
      <c r="T2733" s="8">
        <f t="shared" si="72"/>
        <v>10</v>
      </c>
      <c r="U2733">
        <v>642</v>
      </c>
      <c r="W2733" t="s">
        <v>369</v>
      </c>
    </row>
    <row r="2734" spans="1:23" hidden="1" x14ac:dyDescent="0.25">
      <c r="A2734" s="40">
        <v>45589</v>
      </c>
      <c r="B2734" s="40">
        <v>45589</v>
      </c>
      <c r="C2734" s="37" t="s">
        <v>8045</v>
      </c>
      <c r="D2734" s="37" t="s">
        <v>8047</v>
      </c>
      <c r="E2734" s="37" t="s">
        <v>1145</v>
      </c>
      <c r="F2734" s="37" t="s">
        <v>635</v>
      </c>
      <c r="G2734" s="38">
        <v>450000</v>
      </c>
      <c r="H2734" s="38">
        <v>0</v>
      </c>
      <c r="I2734" s="38">
        <v>90541872</v>
      </c>
      <c r="J2734" s="38">
        <v>0</v>
      </c>
      <c r="K2734" s="37"/>
      <c r="L2734" s="37"/>
      <c r="M2734" s="37" t="s">
        <v>3126</v>
      </c>
      <c r="N2734" s="37"/>
      <c r="O2734" s="37"/>
      <c r="P2734" s="37" t="s">
        <v>4779</v>
      </c>
      <c r="Q2734" s="37"/>
      <c r="S2734" s="8" t="str">
        <f t="shared" si="73"/>
        <v>642.HCPVkhac</v>
      </c>
      <c r="T2734" s="8">
        <f t="shared" si="72"/>
        <v>10</v>
      </c>
      <c r="U2734">
        <v>642</v>
      </c>
      <c r="W2734" t="s">
        <v>369</v>
      </c>
    </row>
    <row r="2735" spans="1:23" hidden="1" x14ac:dyDescent="0.25">
      <c r="A2735" s="40">
        <v>45589</v>
      </c>
      <c r="B2735" s="40">
        <v>45589</v>
      </c>
      <c r="C2735" s="37" t="s">
        <v>8045</v>
      </c>
      <c r="D2735" s="37" t="s">
        <v>8047</v>
      </c>
      <c r="E2735" s="37" t="s">
        <v>1145</v>
      </c>
      <c r="F2735" s="37" t="s">
        <v>635</v>
      </c>
      <c r="G2735" s="38">
        <v>30000</v>
      </c>
      <c r="H2735" s="38">
        <v>0</v>
      </c>
      <c r="I2735" s="38">
        <v>90571872</v>
      </c>
      <c r="J2735" s="38">
        <v>0</v>
      </c>
      <c r="K2735" s="37"/>
      <c r="L2735" s="37"/>
      <c r="M2735" s="37" t="s">
        <v>3126</v>
      </c>
      <c r="N2735" s="37"/>
      <c r="O2735" s="37"/>
      <c r="P2735" s="37" t="s">
        <v>4779</v>
      </c>
      <c r="Q2735" s="37"/>
      <c r="S2735" s="8" t="str">
        <f t="shared" si="73"/>
        <v>642.HCPVkhac</v>
      </c>
      <c r="T2735" s="8">
        <f t="shared" si="72"/>
        <v>10</v>
      </c>
      <c r="U2735">
        <v>642</v>
      </c>
      <c r="W2735" t="s">
        <v>369</v>
      </c>
    </row>
    <row r="2736" spans="1:23" hidden="1" x14ac:dyDescent="0.25">
      <c r="A2736" s="40">
        <v>45589</v>
      </c>
      <c r="B2736" s="40">
        <v>45589</v>
      </c>
      <c r="C2736" s="37" t="s">
        <v>8048</v>
      </c>
      <c r="D2736" s="37" t="s">
        <v>2972</v>
      </c>
      <c r="E2736" s="37" t="s">
        <v>1145</v>
      </c>
      <c r="F2736" s="37" t="s">
        <v>635</v>
      </c>
      <c r="G2736" s="38">
        <v>59000</v>
      </c>
      <c r="H2736" s="38">
        <v>0</v>
      </c>
      <c r="I2736" s="38">
        <v>90630872</v>
      </c>
      <c r="J2736" s="38">
        <v>0</v>
      </c>
      <c r="K2736" s="37"/>
      <c r="L2736" s="37"/>
      <c r="M2736" s="37" t="s">
        <v>3126</v>
      </c>
      <c r="N2736" s="37"/>
      <c r="O2736" s="37"/>
      <c r="P2736" s="37" t="s">
        <v>4412</v>
      </c>
      <c r="Q2736" s="37"/>
      <c r="S2736" s="8" t="str">
        <f t="shared" si="73"/>
        <v>642.HCPVkhac</v>
      </c>
      <c r="T2736" s="8">
        <f t="shared" si="72"/>
        <v>10</v>
      </c>
      <c r="U2736">
        <v>642</v>
      </c>
      <c r="W2736" t="s">
        <v>369</v>
      </c>
    </row>
    <row r="2737" spans="1:23" hidden="1" x14ac:dyDescent="0.25">
      <c r="A2737" s="40">
        <v>45589</v>
      </c>
      <c r="B2737" s="40">
        <v>45589</v>
      </c>
      <c r="C2737" s="37" t="s">
        <v>8049</v>
      </c>
      <c r="D2737" s="37" t="s">
        <v>8050</v>
      </c>
      <c r="E2737" s="37" t="s">
        <v>1145</v>
      </c>
      <c r="F2737" s="37" t="s">
        <v>1183</v>
      </c>
      <c r="G2737" s="38">
        <v>446654</v>
      </c>
      <c r="H2737" s="38">
        <v>0</v>
      </c>
      <c r="I2737" s="38">
        <v>91077526</v>
      </c>
      <c r="J2737" s="38">
        <v>0</v>
      </c>
      <c r="K2737" s="37" t="s">
        <v>1184</v>
      </c>
      <c r="L2737" s="37" t="s">
        <v>1185</v>
      </c>
      <c r="M2737" s="37" t="s">
        <v>3126</v>
      </c>
      <c r="N2737" s="37"/>
      <c r="O2737" s="37"/>
      <c r="P2737" s="37" t="s">
        <v>4779</v>
      </c>
      <c r="Q2737" s="37"/>
      <c r="S2737" s="8" t="str">
        <f t="shared" si="73"/>
        <v>642.HCPVkhac</v>
      </c>
      <c r="T2737" s="8">
        <f t="shared" si="72"/>
        <v>10</v>
      </c>
      <c r="U2737">
        <v>642</v>
      </c>
      <c r="W2737" t="s">
        <v>369</v>
      </c>
    </row>
    <row r="2738" spans="1:23" hidden="1" x14ac:dyDescent="0.25">
      <c r="A2738" s="40">
        <v>45590</v>
      </c>
      <c r="B2738" s="40">
        <v>45590</v>
      </c>
      <c r="C2738" s="37" t="s">
        <v>8051</v>
      </c>
      <c r="D2738" s="37" t="s">
        <v>8052</v>
      </c>
      <c r="E2738" s="37" t="s">
        <v>1145</v>
      </c>
      <c r="F2738" s="37" t="s">
        <v>1183</v>
      </c>
      <c r="G2738" s="38">
        <v>22000</v>
      </c>
      <c r="H2738" s="38">
        <v>0</v>
      </c>
      <c r="I2738" s="38">
        <v>91099526</v>
      </c>
      <c r="J2738" s="38">
        <v>0</v>
      </c>
      <c r="K2738" s="37" t="s">
        <v>1184</v>
      </c>
      <c r="L2738" s="37" t="s">
        <v>1185</v>
      </c>
      <c r="M2738" s="37" t="s">
        <v>3126</v>
      </c>
      <c r="N2738" s="37"/>
      <c r="O2738" s="37"/>
      <c r="P2738" s="37" t="s">
        <v>4779</v>
      </c>
      <c r="Q2738" s="37"/>
      <c r="S2738" s="8" t="str">
        <f t="shared" si="73"/>
        <v>642.HCPVkhac</v>
      </c>
      <c r="T2738" s="8">
        <f t="shared" si="72"/>
        <v>10</v>
      </c>
      <c r="U2738">
        <v>642</v>
      </c>
      <c r="W2738" t="s">
        <v>369</v>
      </c>
    </row>
    <row r="2739" spans="1:23" hidden="1" x14ac:dyDescent="0.25">
      <c r="A2739" s="40">
        <v>45590</v>
      </c>
      <c r="B2739" s="40">
        <v>45590</v>
      </c>
      <c r="C2739" s="37" t="s">
        <v>8053</v>
      </c>
      <c r="D2739" s="37" t="s">
        <v>8054</v>
      </c>
      <c r="E2739" s="37" t="s">
        <v>1145</v>
      </c>
      <c r="F2739" s="37" t="s">
        <v>1225</v>
      </c>
      <c r="G2739" s="38">
        <v>20000</v>
      </c>
      <c r="H2739" s="38">
        <v>0</v>
      </c>
      <c r="I2739" s="38">
        <v>91119526</v>
      </c>
      <c r="J2739" s="38">
        <v>0</v>
      </c>
      <c r="K2739" s="37" t="s">
        <v>1184</v>
      </c>
      <c r="L2739" s="37" t="s">
        <v>1185</v>
      </c>
      <c r="M2739" s="37" t="s">
        <v>3126</v>
      </c>
      <c r="N2739" s="37"/>
      <c r="O2739" s="37"/>
      <c r="P2739" s="37" t="s">
        <v>4428</v>
      </c>
      <c r="Q2739" s="37"/>
      <c r="S2739" s="8" t="str">
        <f t="shared" si="73"/>
        <v>642.HCPVkhac</v>
      </c>
      <c r="T2739" s="8">
        <f t="shared" si="72"/>
        <v>10</v>
      </c>
      <c r="U2739">
        <v>642</v>
      </c>
      <c r="W2739" t="s">
        <v>369</v>
      </c>
    </row>
    <row r="2740" spans="1:23" hidden="1" x14ac:dyDescent="0.25">
      <c r="A2740" s="40">
        <v>45590</v>
      </c>
      <c r="B2740" s="40">
        <v>45590</v>
      </c>
      <c r="C2740" s="37" t="s">
        <v>8053</v>
      </c>
      <c r="D2740" s="37" t="s">
        <v>8054</v>
      </c>
      <c r="E2740" s="37" t="s">
        <v>1145</v>
      </c>
      <c r="F2740" s="37" t="s">
        <v>1225</v>
      </c>
      <c r="G2740" s="38">
        <v>2000</v>
      </c>
      <c r="H2740" s="38">
        <v>0</v>
      </c>
      <c r="I2740" s="38">
        <v>91121526</v>
      </c>
      <c r="J2740" s="38">
        <v>0</v>
      </c>
      <c r="K2740" s="37" t="s">
        <v>1184</v>
      </c>
      <c r="L2740" s="37" t="s">
        <v>1185</v>
      </c>
      <c r="M2740" s="37" t="s">
        <v>3126</v>
      </c>
      <c r="N2740" s="37"/>
      <c r="O2740" s="37"/>
      <c r="P2740" s="37" t="s">
        <v>4428</v>
      </c>
      <c r="Q2740" s="37"/>
      <c r="S2740" s="8" t="str">
        <f t="shared" si="73"/>
        <v>642.HCPVkhac</v>
      </c>
      <c r="T2740" s="8">
        <f t="shared" si="72"/>
        <v>10</v>
      </c>
      <c r="U2740">
        <v>642</v>
      </c>
      <c r="W2740" t="s">
        <v>369</v>
      </c>
    </row>
    <row r="2741" spans="1:23" hidden="1" x14ac:dyDescent="0.25">
      <c r="A2741" s="40">
        <v>45590</v>
      </c>
      <c r="B2741" s="40">
        <v>45590</v>
      </c>
      <c r="C2741" s="37" t="s">
        <v>8055</v>
      </c>
      <c r="D2741" s="37" t="s">
        <v>8056</v>
      </c>
      <c r="E2741" s="37" t="s">
        <v>1145</v>
      </c>
      <c r="F2741" s="37" t="s">
        <v>532</v>
      </c>
      <c r="G2741" s="38">
        <v>100000</v>
      </c>
      <c r="H2741" s="38">
        <v>0</v>
      </c>
      <c r="I2741" s="38">
        <v>91221526</v>
      </c>
      <c r="J2741" s="38">
        <v>0</v>
      </c>
      <c r="K2741" s="37" t="s">
        <v>2525</v>
      </c>
      <c r="L2741" s="37" t="s">
        <v>2526</v>
      </c>
      <c r="M2741" s="37" t="s">
        <v>3126</v>
      </c>
      <c r="N2741" s="37"/>
      <c r="O2741" s="37"/>
      <c r="P2741" s="37" t="s">
        <v>4412</v>
      </c>
      <c r="Q2741" s="37"/>
      <c r="S2741" s="8" t="str">
        <f t="shared" si="73"/>
        <v>642.HCPVkhac</v>
      </c>
      <c r="T2741" s="8">
        <f t="shared" si="72"/>
        <v>10</v>
      </c>
      <c r="U2741">
        <v>642</v>
      </c>
      <c r="W2741" t="s">
        <v>369</v>
      </c>
    </row>
    <row r="2742" spans="1:23" hidden="1" x14ac:dyDescent="0.25">
      <c r="A2742" s="40">
        <v>45591</v>
      </c>
      <c r="B2742" s="40">
        <v>45591</v>
      </c>
      <c r="C2742" s="37" t="s">
        <v>8057</v>
      </c>
      <c r="D2742" s="37" t="s">
        <v>8058</v>
      </c>
      <c r="E2742" s="37" t="s">
        <v>1145</v>
      </c>
      <c r="F2742" s="37" t="s">
        <v>1287</v>
      </c>
      <c r="G2742" s="38">
        <v>100000</v>
      </c>
      <c r="H2742" s="38">
        <v>0</v>
      </c>
      <c r="I2742" s="38">
        <v>91321526</v>
      </c>
      <c r="J2742" s="38">
        <v>0</v>
      </c>
      <c r="K2742" s="37" t="s">
        <v>682</v>
      </c>
      <c r="L2742" s="37" t="s">
        <v>683</v>
      </c>
      <c r="M2742" s="37" t="s">
        <v>3126</v>
      </c>
      <c r="N2742" s="37"/>
      <c r="O2742" s="37"/>
      <c r="P2742" s="37" t="s">
        <v>4428</v>
      </c>
      <c r="Q2742" s="37"/>
      <c r="S2742" s="8" t="str">
        <f t="shared" si="73"/>
        <v>642.HCPVkhac</v>
      </c>
      <c r="T2742" s="8">
        <f t="shared" si="72"/>
        <v>10</v>
      </c>
      <c r="U2742">
        <v>642</v>
      </c>
      <c r="W2742" t="s">
        <v>369</v>
      </c>
    </row>
    <row r="2743" spans="1:23" hidden="1" x14ac:dyDescent="0.25">
      <c r="A2743" s="40">
        <v>45591</v>
      </c>
      <c r="B2743" s="40">
        <v>45591</v>
      </c>
      <c r="C2743" s="37" t="s">
        <v>8057</v>
      </c>
      <c r="D2743" s="37" t="s">
        <v>8058</v>
      </c>
      <c r="E2743" s="37" t="s">
        <v>1145</v>
      </c>
      <c r="F2743" s="37" t="s">
        <v>1287</v>
      </c>
      <c r="G2743" s="38">
        <v>10000</v>
      </c>
      <c r="H2743" s="38">
        <v>0</v>
      </c>
      <c r="I2743" s="38">
        <v>91331526</v>
      </c>
      <c r="J2743" s="38">
        <v>0</v>
      </c>
      <c r="K2743" s="37" t="s">
        <v>682</v>
      </c>
      <c r="L2743" s="37" t="s">
        <v>683</v>
      </c>
      <c r="M2743" s="37" t="s">
        <v>3126</v>
      </c>
      <c r="N2743" s="37"/>
      <c r="O2743" s="37"/>
      <c r="P2743" s="37" t="s">
        <v>4428</v>
      </c>
      <c r="Q2743" s="37"/>
      <c r="S2743" s="8" t="str">
        <f t="shared" si="73"/>
        <v>642.HCPVkhac</v>
      </c>
      <c r="T2743" s="8">
        <f t="shared" si="72"/>
        <v>10</v>
      </c>
      <c r="U2743">
        <v>642</v>
      </c>
      <c r="W2743" t="s">
        <v>369</v>
      </c>
    </row>
    <row r="2744" spans="1:23" hidden="1" x14ac:dyDescent="0.25">
      <c r="A2744" s="40">
        <v>45591</v>
      </c>
      <c r="B2744" s="40">
        <v>45591</v>
      </c>
      <c r="C2744" s="37" t="s">
        <v>8059</v>
      </c>
      <c r="D2744" s="37" t="s">
        <v>8058</v>
      </c>
      <c r="E2744" s="37" t="s">
        <v>1145</v>
      </c>
      <c r="F2744" s="37" t="s">
        <v>7206</v>
      </c>
      <c r="G2744" s="38">
        <v>100000</v>
      </c>
      <c r="H2744" s="38">
        <v>0</v>
      </c>
      <c r="I2744" s="38">
        <v>91431526</v>
      </c>
      <c r="J2744" s="38">
        <v>0</v>
      </c>
      <c r="K2744" s="37" t="s">
        <v>682</v>
      </c>
      <c r="L2744" s="37" t="s">
        <v>683</v>
      </c>
      <c r="M2744" s="37" t="s">
        <v>3126</v>
      </c>
      <c r="N2744" s="37"/>
      <c r="O2744" s="37"/>
      <c r="P2744" s="37" t="s">
        <v>4428</v>
      </c>
      <c r="Q2744" s="37"/>
      <c r="S2744" s="8" t="str">
        <f t="shared" si="73"/>
        <v>642.HCPVkhac</v>
      </c>
      <c r="T2744" s="8">
        <f t="shared" si="72"/>
        <v>10</v>
      </c>
      <c r="U2744">
        <v>642</v>
      </c>
      <c r="W2744" t="s">
        <v>369</v>
      </c>
    </row>
    <row r="2745" spans="1:23" hidden="1" x14ac:dyDescent="0.25">
      <c r="A2745" s="40">
        <v>45591</v>
      </c>
      <c r="B2745" s="40">
        <v>45591</v>
      </c>
      <c r="C2745" s="37" t="s">
        <v>8059</v>
      </c>
      <c r="D2745" s="37" t="s">
        <v>8058</v>
      </c>
      <c r="E2745" s="37" t="s">
        <v>1145</v>
      </c>
      <c r="F2745" s="37" t="s">
        <v>7206</v>
      </c>
      <c r="G2745" s="38">
        <v>10000</v>
      </c>
      <c r="H2745" s="38">
        <v>0</v>
      </c>
      <c r="I2745" s="38">
        <v>91441526</v>
      </c>
      <c r="J2745" s="38">
        <v>0</v>
      </c>
      <c r="K2745" s="37" t="s">
        <v>682</v>
      </c>
      <c r="L2745" s="37" t="s">
        <v>683</v>
      </c>
      <c r="M2745" s="37" t="s">
        <v>3126</v>
      </c>
      <c r="N2745" s="37"/>
      <c r="O2745" s="37"/>
      <c r="P2745" s="37" t="s">
        <v>4428</v>
      </c>
      <c r="Q2745" s="37"/>
      <c r="S2745" s="8" t="str">
        <f t="shared" si="73"/>
        <v>642.HCPVkhac</v>
      </c>
      <c r="T2745" s="8">
        <f t="shared" si="72"/>
        <v>10</v>
      </c>
      <c r="U2745">
        <v>642</v>
      </c>
      <c r="W2745" t="s">
        <v>369</v>
      </c>
    </row>
    <row r="2746" spans="1:23" hidden="1" x14ac:dyDescent="0.25">
      <c r="A2746" s="40">
        <v>45593</v>
      </c>
      <c r="B2746" s="40">
        <v>45593</v>
      </c>
      <c r="C2746" s="37" t="s">
        <v>8060</v>
      </c>
      <c r="D2746" s="37" t="s">
        <v>8061</v>
      </c>
      <c r="E2746" s="37" t="s">
        <v>1145</v>
      </c>
      <c r="F2746" s="37" t="s">
        <v>748</v>
      </c>
      <c r="G2746" s="38">
        <v>909091</v>
      </c>
      <c r="H2746" s="38">
        <v>0</v>
      </c>
      <c r="I2746" s="38">
        <v>92350617</v>
      </c>
      <c r="J2746" s="38">
        <v>0</v>
      </c>
      <c r="K2746" s="37" t="s">
        <v>1722</v>
      </c>
      <c r="L2746" s="37" t="s">
        <v>1723</v>
      </c>
      <c r="M2746" s="37" t="s">
        <v>3142</v>
      </c>
      <c r="N2746" s="37"/>
      <c r="O2746" s="37"/>
      <c r="P2746" s="37" t="s">
        <v>4428</v>
      </c>
      <c r="Q2746" s="37"/>
      <c r="S2746" s="8" t="str">
        <f t="shared" si="73"/>
        <v>642.Đi lại</v>
      </c>
      <c r="T2746" s="8">
        <f t="shared" si="72"/>
        <v>10</v>
      </c>
      <c r="U2746">
        <v>642</v>
      </c>
      <c r="W2746" t="s">
        <v>369</v>
      </c>
    </row>
    <row r="2747" spans="1:23" hidden="1" x14ac:dyDescent="0.25">
      <c r="A2747" s="40">
        <v>45593</v>
      </c>
      <c r="B2747" s="40">
        <v>45593</v>
      </c>
      <c r="C2747" s="37" t="s">
        <v>8062</v>
      </c>
      <c r="D2747" s="37" t="s">
        <v>8063</v>
      </c>
      <c r="E2747" s="37" t="s">
        <v>1145</v>
      </c>
      <c r="F2747" s="37" t="s">
        <v>748</v>
      </c>
      <c r="G2747" s="38">
        <v>909091</v>
      </c>
      <c r="H2747" s="38">
        <v>0</v>
      </c>
      <c r="I2747" s="38">
        <v>93259708</v>
      </c>
      <c r="J2747" s="38">
        <v>0</v>
      </c>
      <c r="K2747" s="37" t="s">
        <v>2567</v>
      </c>
      <c r="L2747" s="37" t="s">
        <v>2568</v>
      </c>
      <c r="M2747" s="37" t="s">
        <v>3142</v>
      </c>
      <c r="N2747" s="37"/>
      <c r="O2747" s="37"/>
      <c r="P2747" s="37" t="s">
        <v>4428</v>
      </c>
      <c r="Q2747" s="37"/>
      <c r="S2747" s="8" t="str">
        <f t="shared" si="73"/>
        <v>642.Đi lại</v>
      </c>
      <c r="T2747" s="8">
        <f t="shared" si="72"/>
        <v>10</v>
      </c>
      <c r="U2747">
        <v>642</v>
      </c>
      <c r="W2747" t="s">
        <v>369</v>
      </c>
    </row>
    <row r="2748" spans="1:23" hidden="1" x14ac:dyDescent="0.25">
      <c r="A2748" s="40">
        <v>45593</v>
      </c>
      <c r="B2748" s="40">
        <v>45593</v>
      </c>
      <c r="C2748" s="37" t="s">
        <v>8064</v>
      </c>
      <c r="D2748" s="37" t="s">
        <v>8065</v>
      </c>
      <c r="E2748" s="37" t="s">
        <v>1145</v>
      </c>
      <c r="F2748" s="37" t="s">
        <v>748</v>
      </c>
      <c r="G2748" s="38">
        <v>454545</v>
      </c>
      <c r="H2748" s="38">
        <v>0</v>
      </c>
      <c r="I2748" s="38">
        <v>93714253</v>
      </c>
      <c r="J2748" s="38">
        <v>0</v>
      </c>
      <c r="K2748" s="37" t="s">
        <v>2567</v>
      </c>
      <c r="L2748" s="37" t="s">
        <v>2568</v>
      </c>
      <c r="M2748" s="37" t="s">
        <v>3142</v>
      </c>
      <c r="N2748" s="37"/>
      <c r="O2748" s="37"/>
      <c r="P2748" s="37" t="s">
        <v>4428</v>
      </c>
      <c r="Q2748" s="37"/>
      <c r="S2748" s="8" t="str">
        <f t="shared" si="73"/>
        <v>642.Đi lại</v>
      </c>
      <c r="T2748" s="8">
        <f t="shared" si="72"/>
        <v>10</v>
      </c>
      <c r="U2748">
        <v>642</v>
      </c>
      <c r="W2748" t="s">
        <v>369</v>
      </c>
    </row>
    <row r="2749" spans="1:23" hidden="1" x14ac:dyDescent="0.25">
      <c r="A2749" s="40">
        <v>45593</v>
      </c>
      <c r="B2749" s="40">
        <v>45593</v>
      </c>
      <c r="C2749" s="37" t="s">
        <v>8066</v>
      </c>
      <c r="D2749" s="37" t="s">
        <v>8067</v>
      </c>
      <c r="E2749" s="37" t="s">
        <v>1145</v>
      </c>
      <c r="F2749" s="37" t="s">
        <v>1204</v>
      </c>
      <c r="G2749" s="38">
        <v>50000</v>
      </c>
      <c r="H2749" s="38">
        <v>0</v>
      </c>
      <c r="I2749" s="38">
        <v>93764253</v>
      </c>
      <c r="J2749" s="38">
        <v>0</v>
      </c>
      <c r="K2749" s="37" t="s">
        <v>1163</v>
      </c>
      <c r="L2749" s="37" t="s">
        <v>1164</v>
      </c>
      <c r="M2749" s="37" t="s">
        <v>3126</v>
      </c>
      <c r="N2749" s="37"/>
      <c r="O2749" s="37"/>
      <c r="P2749" s="37" t="s">
        <v>4428</v>
      </c>
      <c r="Q2749" s="37"/>
      <c r="S2749" s="8" t="str">
        <f t="shared" si="73"/>
        <v>642.HCPVkhac</v>
      </c>
      <c r="T2749" s="8">
        <f t="shared" si="72"/>
        <v>10</v>
      </c>
      <c r="U2749">
        <v>642</v>
      </c>
      <c r="W2749" t="s">
        <v>369</v>
      </c>
    </row>
    <row r="2750" spans="1:23" hidden="1" x14ac:dyDescent="0.25">
      <c r="A2750" s="40">
        <v>45593</v>
      </c>
      <c r="B2750" s="40">
        <v>45593</v>
      </c>
      <c r="C2750" s="37" t="s">
        <v>8066</v>
      </c>
      <c r="D2750" s="37" t="s">
        <v>8067</v>
      </c>
      <c r="E2750" s="37" t="s">
        <v>1145</v>
      </c>
      <c r="F2750" s="37" t="s">
        <v>1204</v>
      </c>
      <c r="G2750" s="38">
        <v>5000</v>
      </c>
      <c r="H2750" s="38">
        <v>0</v>
      </c>
      <c r="I2750" s="38">
        <v>93769253</v>
      </c>
      <c r="J2750" s="38">
        <v>0</v>
      </c>
      <c r="K2750" s="37" t="s">
        <v>1163</v>
      </c>
      <c r="L2750" s="37" t="s">
        <v>1164</v>
      </c>
      <c r="M2750" s="37" t="s">
        <v>3126</v>
      </c>
      <c r="N2750" s="37"/>
      <c r="O2750" s="37"/>
      <c r="P2750" s="37" t="s">
        <v>4428</v>
      </c>
      <c r="Q2750" s="37"/>
      <c r="S2750" s="8" t="str">
        <f t="shared" si="73"/>
        <v>642.HCPVkhac</v>
      </c>
      <c r="T2750" s="8">
        <f t="shared" si="72"/>
        <v>10</v>
      </c>
      <c r="U2750">
        <v>642</v>
      </c>
      <c r="W2750" t="s">
        <v>369</v>
      </c>
    </row>
    <row r="2751" spans="1:23" hidden="1" x14ac:dyDescent="0.25">
      <c r="A2751" s="40">
        <v>45593</v>
      </c>
      <c r="B2751" s="40">
        <v>45593</v>
      </c>
      <c r="C2751" s="37" t="s">
        <v>8068</v>
      </c>
      <c r="D2751" s="37" t="s">
        <v>8042</v>
      </c>
      <c r="E2751" s="37" t="s">
        <v>1145</v>
      </c>
      <c r="F2751" s="37" t="s">
        <v>532</v>
      </c>
      <c r="G2751" s="38">
        <v>50000</v>
      </c>
      <c r="H2751" s="38">
        <v>0</v>
      </c>
      <c r="I2751" s="38">
        <v>93819253</v>
      </c>
      <c r="J2751" s="38">
        <v>0</v>
      </c>
      <c r="K2751" s="37" t="s">
        <v>1163</v>
      </c>
      <c r="L2751" s="37" t="s">
        <v>1164</v>
      </c>
      <c r="M2751" s="37" t="s">
        <v>3126</v>
      </c>
      <c r="N2751" s="37"/>
      <c r="O2751" s="37"/>
      <c r="P2751" s="37" t="s">
        <v>4779</v>
      </c>
      <c r="Q2751" s="37"/>
      <c r="S2751" s="8" t="str">
        <f t="shared" si="73"/>
        <v>642.HCPVkhac</v>
      </c>
      <c r="T2751" s="8">
        <f t="shared" si="72"/>
        <v>10</v>
      </c>
      <c r="U2751">
        <v>642</v>
      </c>
      <c r="W2751" t="s">
        <v>369</v>
      </c>
    </row>
    <row r="2752" spans="1:23" hidden="1" x14ac:dyDescent="0.25">
      <c r="A2752" s="40">
        <v>45593</v>
      </c>
      <c r="B2752" s="40">
        <v>45593</v>
      </c>
      <c r="C2752" s="37" t="s">
        <v>8068</v>
      </c>
      <c r="D2752" s="37" t="s">
        <v>8042</v>
      </c>
      <c r="E2752" s="37" t="s">
        <v>1145</v>
      </c>
      <c r="F2752" s="37" t="s">
        <v>532</v>
      </c>
      <c r="G2752" s="38">
        <v>5000</v>
      </c>
      <c r="H2752" s="38">
        <v>0</v>
      </c>
      <c r="I2752" s="38">
        <v>93824253</v>
      </c>
      <c r="J2752" s="38">
        <v>0</v>
      </c>
      <c r="K2752" s="37" t="s">
        <v>1163</v>
      </c>
      <c r="L2752" s="37" t="s">
        <v>1164</v>
      </c>
      <c r="M2752" s="37" t="s">
        <v>3126</v>
      </c>
      <c r="N2752" s="37"/>
      <c r="O2752" s="37"/>
      <c r="P2752" s="37" t="s">
        <v>4779</v>
      </c>
      <c r="Q2752" s="37"/>
      <c r="S2752" s="8" t="str">
        <f t="shared" si="73"/>
        <v>642.HCPVkhac</v>
      </c>
      <c r="T2752" s="8">
        <f t="shared" si="72"/>
        <v>10</v>
      </c>
      <c r="U2752">
        <v>642</v>
      </c>
      <c r="W2752" t="s">
        <v>369</v>
      </c>
    </row>
    <row r="2753" spans="1:23" hidden="1" x14ac:dyDescent="0.25">
      <c r="A2753" s="40">
        <v>45594</v>
      </c>
      <c r="B2753" s="40">
        <v>45594</v>
      </c>
      <c r="C2753" s="37" t="s">
        <v>8069</v>
      </c>
      <c r="D2753" s="37" t="s">
        <v>8070</v>
      </c>
      <c r="E2753" s="37" t="s">
        <v>1145</v>
      </c>
      <c r="F2753" s="37" t="s">
        <v>748</v>
      </c>
      <c r="G2753" s="38">
        <v>1713000</v>
      </c>
      <c r="H2753" s="38">
        <v>0</v>
      </c>
      <c r="I2753" s="38">
        <v>95537253</v>
      </c>
      <c r="J2753" s="38">
        <v>0</v>
      </c>
      <c r="K2753" s="37" t="s">
        <v>1437</v>
      </c>
      <c r="L2753" s="37" t="s">
        <v>1438</v>
      </c>
      <c r="M2753" s="37" t="s">
        <v>3141</v>
      </c>
      <c r="N2753" s="37"/>
      <c r="O2753" s="37"/>
      <c r="P2753" s="37" t="s">
        <v>4428</v>
      </c>
      <c r="Q2753" s="37"/>
      <c r="S2753" s="8" t="str">
        <f t="shared" si="73"/>
        <v>642.Tiếp khách</v>
      </c>
      <c r="T2753" s="8">
        <f t="shared" si="72"/>
        <v>10</v>
      </c>
      <c r="U2753">
        <v>642</v>
      </c>
      <c r="W2753" t="s">
        <v>369</v>
      </c>
    </row>
    <row r="2754" spans="1:23" hidden="1" x14ac:dyDescent="0.25">
      <c r="A2754" s="40">
        <v>45594</v>
      </c>
      <c r="B2754" s="40">
        <v>45594</v>
      </c>
      <c r="C2754" s="37" t="s">
        <v>8071</v>
      </c>
      <c r="D2754" s="37" t="s">
        <v>8072</v>
      </c>
      <c r="E2754" s="37" t="s">
        <v>1145</v>
      </c>
      <c r="F2754" s="37" t="s">
        <v>748</v>
      </c>
      <c r="G2754" s="38">
        <v>642813</v>
      </c>
      <c r="H2754" s="38">
        <v>0</v>
      </c>
      <c r="I2754" s="38">
        <v>96180066</v>
      </c>
      <c r="J2754" s="38">
        <v>0</v>
      </c>
      <c r="K2754" s="37" t="s">
        <v>1363</v>
      </c>
      <c r="L2754" s="37" t="s">
        <v>1364</v>
      </c>
      <c r="M2754" s="37" t="s">
        <v>3126</v>
      </c>
      <c r="N2754" s="37"/>
      <c r="O2754" s="37"/>
      <c r="P2754" s="37" t="s">
        <v>4428</v>
      </c>
      <c r="Q2754" s="37"/>
      <c r="S2754" s="8" t="str">
        <f t="shared" si="73"/>
        <v>642.HCPVkhac</v>
      </c>
      <c r="T2754" s="8">
        <f t="shared" si="72"/>
        <v>10</v>
      </c>
      <c r="U2754">
        <v>642</v>
      </c>
      <c r="W2754" t="s">
        <v>369</v>
      </c>
    </row>
    <row r="2755" spans="1:23" hidden="1" x14ac:dyDescent="0.25">
      <c r="A2755" s="40">
        <v>45594</v>
      </c>
      <c r="B2755" s="40">
        <v>45594</v>
      </c>
      <c r="C2755" s="37" t="s">
        <v>4844</v>
      </c>
      <c r="D2755" s="37" t="s">
        <v>8073</v>
      </c>
      <c r="E2755" s="37" t="s">
        <v>1145</v>
      </c>
      <c r="F2755" s="37" t="s">
        <v>748</v>
      </c>
      <c r="G2755" s="38">
        <v>2744000</v>
      </c>
      <c r="H2755" s="38">
        <v>0</v>
      </c>
      <c r="I2755" s="38">
        <v>98924066</v>
      </c>
      <c r="J2755" s="38">
        <v>0</v>
      </c>
      <c r="K2755" s="37" t="s">
        <v>7938</v>
      </c>
      <c r="L2755" s="37" t="s">
        <v>7939</v>
      </c>
      <c r="M2755" s="37" t="s">
        <v>3141</v>
      </c>
      <c r="N2755" s="37"/>
      <c r="O2755" s="37"/>
      <c r="P2755" s="37" t="s">
        <v>4428</v>
      </c>
      <c r="Q2755" s="37"/>
      <c r="S2755" s="8" t="str">
        <f t="shared" si="73"/>
        <v>642.Tiếp khách</v>
      </c>
      <c r="T2755" s="8">
        <f t="shared" si="72"/>
        <v>10</v>
      </c>
      <c r="U2755">
        <v>642</v>
      </c>
      <c r="W2755" t="s">
        <v>369</v>
      </c>
    </row>
    <row r="2756" spans="1:23" hidden="1" x14ac:dyDescent="0.25">
      <c r="A2756" s="40">
        <v>45594</v>
      </c>
      <c r="B2756" s="40">
        <v>45594</v>
      </c>
      <c r="C2756" s="37" t="s">
        <v>8074</v>
      </c>
      <c r="D2756" s="37" t="s">
        <v>8075</v>
      </c>
      <c r="E2756" s="37" t="s">
        <v>1145</v>
      </c>
      <c r="F2756" s="37" t="s">
        <v>1183</v>
      </c>
      <c r="G2756" s="38">
        <v>35067</v>
      </c>
      <c r="H2756" s="38">
        <v>0</v>
      </c>
      <c r="I2756" s="38">
        <v>98959133</v>
      </c>
      <c r="J2756" s="38">
        <v>0</v>
      </c>
      <c r="K2756" s="37" t="s">
        <v>1184</v>
      </c>
      <c r="L2756" s="37" t="s">
        <v>1185</v>
      </c>
      <c r="M2756" s="37" t="s">
        <v>3126</v>
      </c>
      <c r="N2756" s="37"/>
      <c r="O2756" s="37"/>
      <c r="P2756" s="37" t="s">
        <v>4779</v>
      </c>
      <c r="Q2756" s="37"/>
      <c r="S2756" s="8" t="str">
        <f t="shared" si="73"/>
        <v>642.HCPVkhac</v>
      </c>
      <c r="T2756" s="8">
        <f t="shared" si="72"/>
        <v>10</v>
      </c>
      <c r="U2756">
        <v>642</v>
      </c>
      <c r="W2756" t="s">
        <v>369</v>
      </c>
    </row>
    <row r="2757" spans="1:23" hidden="1" x14ac:dyDescent="0.25">
      <c r="A2757" s="40">
        <v>45595</v>
      </c>
      <c r="B2757" s="40">
        <v>45595</v>
      </c>
      <c r="C2757" s="37" t="s">
        <v>8076</v>
      </c>
      <c r="D2757" s="37" t="s">
        <v>8077</v>
      </c>
      <c r="E2757" s="37" t="s">
        <v>1145</v>
      </c>
      <c r="F2757" s="37" t="s">
        <v>748</v>
      </c>
      <c r="G2757" s="38">
        <v>2440000</v>
      </c>
      <c r="H2757" s="38">
        <v>0</v>
      </c>
      <c r="I2757" s="38">
        <v>101399133</v>
      </c>
      <c r="J2757" s="38">
        <v>0</v>
      </c>
      <c r="K2757" s="37" t="s">
        <v>1233</v>
      </c>
      <c r="L2757" s="37" t="s">
        <v>1234</v>
      </c>
      <c r="M2757" s="37" t="s">
        <v>3126</v>
      </c>
      <c r="N2757" s="37"/>
      <c r="O2757" s="37"/>
      <c r="P2757" s="37" t="s">
        <v>4428</v>
      </c>
      <c r="Q2757" s="37"/>
      <c r="S2757" s="8" t="str">
        <f t="shared" si="73"/>
        <v>642.HCPVkhac</v>
      </c>
      <c r="T2757" s="8">
        <f t="shared" si="72"/>
        <v>10</v>
      </c>
      <c r="U2757">
        <v>642</v>
      </c>
      <c r="W2757" t="s">
        <v>369</v>
      </c>
    </row>
    <row r="2758" spans="1:23" hidden="1" x14ac:dyDescent="0.25">
      <c r="A2758" s="40">
        <v>45595</v>
      </c>
      <c r="B2758" s="40">
        <v>45595</v>
      </c>
      <c r="C2758" s="37" t="s">
        <v>8078</v>
      </c>
      <c r="D2758" s="37" t="s">
        <v>8079</v>
      </c>
      <c r="E2758" s="37" t="s">
        <v>1145</v>
      </c>
      <c r="F2758" s="37" t="s">
        <v>748</v>
      </c>
      <c r="G2758" s="38">
        <v>998000</v>
      </c>
      <c r="H2758" s="38">
        <v>0</v>
      </c>
      <c r="I2758" s="38">
        <v>102397133</v>
      </c>
      <c r="J2758" s="38">
        <v>0</v>
      </c>
      <c r="K2758" s="37" t="s">
        <v>8080</v>
      </c>
      <c r="L2758" s="37" t="s">
        <v>8081</v>
      </c>
      <c r="M2758" s="37" t="s">
        <v>3126</v>
      </c>
      <c r="N2758" s="37"/>
      <c r="O2758" s="37"/>
      <c r="P2758" s="37" t="s">
        <v>4428</v>
      </c>
      <c r="Q2758" s="37"/>
      <c r="S2758" s="8" t="str">
        <f t="shared" si="73"/>
        <v>642.HCPVkhac</v>
      </c>
      <c r="T2758" s="8">
        <f t="shared" si="72"/>
        <v>10</v>
      </c>
      <c r="U2758">
        <v>642</v>
      </c>
      <c r="W2758" t="s">
        <v>369</v>
      </c>
    </row>
    <row r="2759" spans="1:23" hidden="1" x14ac:dyDescent="0.25">
      <c r="A2759" s="40">
        <v>45595</v>
      </c>
      <c r="B2759" s="40">
        <v>45595</v>
      </c>
      <c r="C2759" s="37" t="s">
        <v>4842</v>
      </c>
      <c r="D2759" s="37" t="s">
        <v>8082</v>
      </c>
      <c r="E2759" s="37" t="s">
        <v>1145</v>
      </c>
      <c r="F2759" s="37" t="s">
        <v>748</v>
      </c>
      <c r="G2759" s="38">
        <v>185185</v>
      </c>
      <c r="H2759" s="38">
        <v>0</v>
      </c>
      <c r="I2759" s="38">
        <v>102582318</v>
      </c>
      <c r="J2759" s="38">
        <v>0</v>
      </c>
      <c r="K2759" s="37" t="s">
        <v>2031</v>
      </c>
      <c r="L2759" s="37" t="s">
        <v>2032</v>
      </c>
      <c r="M2759" s="37" t="s">
        <v>3126</v>
      </c>
      <c r="N2759" s="37"/>
      <c r="O2759" s="37"/>
      <c r="P2759" s="37" t="s">
        <v>7936</v>
      </c>
      <c r="Q2759" s="37"/>
      <c r="S2759" s="8" t="str">
        <f t="shared" si="73"/>
        <v>642.HCPVkhac</v>
      </c>
      <c r="T2759" s="8">
        <f t="shared" si="72"/>
        <v>10</v>
      </c>
      <c r="U2759">
        <v>642</v>
      </c>
      <c r="W2759" t="s">
        <v>369</v>
      </c>
    </row>
    <row r="2760" spans="1:23" hidden="1" x14ac:dyDescent="0.25">
      <c r="A2760" s="40">
        <v>45596</v>
      </c>
      <c r="B2760" s="40">
        <v>45596</v>
      </c>
      <c r="C2760" s="37" t="s">
        <v>8083</v>
      </c>
      <c r="D2760" s="37" t="s">
        <v>8084</v>
      </c>
      <c r="E2760" s="37" t="s">
        <v>1145</v>
      </c>
      <c r="F2760" s="37" t="s">
        <v>1290</v>
      </c>
      <c r="G2760" s="38">
        <v>1754761</v>
      </c>
      <c r="H2760" s="38">
        <v>0</v>
      </c>
      <c r="I2760" s="38">
        <v>104337079</v>
      </c>
      <c r="J2760" s="38">
        <v>0</v>
      </c>
      <c r="K2760" s="37"/>
      <c r="L2760" s="37"/>
      <c r="M2760" s="37" t="s">
        <v>8085</v>
      </c>
      <c r="N2760" s="37"/>
      <c r="O2760" s="37"/>
      <c r="P2760" s="37" t="s">
        <v>1292</v>
      </c>
      <c r="Q2760" s="37"/>
      <c r="S2760" s="8" t="s">
        <v>3127</v>
      </c>
      <c r="T2760" s="8">
        <f t="shared" si="72"/>
        <v>10</v>
      </c>
      <c r="U2760">
        <v>642</v>
      </c>
      <c r="W2760" t="s">
        <v>369</v>
      </c>
    </row>
    <row r="2761" spans="1:23" hidden="1" x14ac:dyDescent="0.25">
      <c r="A2761" s="40">
        <v>45596</v>
      </c>
      <c r="B2761" s="40">
        <v>45596</v>
      </c>
      <c r="C2761" s="37" t="s">
        <v>8083</v>
      </c>
      <c r="D2761" s="37" t="s">
        <v>8084</v>
      </c>
      <c r="E2761" s="37" t="s">
        <v>1145</v>
      </c>
      <c r="F2761" s="37" t="s">
        <v>1290</v>
      </c>
      <c r="G2761" s="38">
        <v>1045581</v>
      </c>
      <c r="H2761" s="38">
        <v>0</v>
      </c>
      <c r="I2761" s="38">
        <v>105382660</v>
      </c>
      <c r="J2761" s="38">
        <v>0</v>
      </c>
      <c r="K2761" s="37"/>
      <c r="L2761" s="37"/>
      <c r="M2761" s="37" t="s">
        <v>8085</v>
      </c>
      <c r="N2761" s="37"/>
      <c r="O2761" s="37"/>
      <c r="P2761" s="37" t="s">
        <v>815</v>
      </c>
      <c r="Q2761" s="37"/>
      <c r="S2761" s="8" t="s">
        <v>3127</v>
      </c>
      <c r="T2761" s="8">
        <f t="shared" si="72"/>
        <v>10</v>
      </c>
      <c r="U2761">
        <v>642</v>
      </c>
      <c r="W2761" t="s">
        <v>369</v>
      </c>
    </row>
    <row r="2762" spans="1:23" hidden="1" x14ac:dyDescent="0.25">
      <c r="A2762" s="40">
        <v>45596</v>
      </c>
      <c r="B2762" s="40">
        <v>45596</v>
      </c>
      <c r="C2762" s="37" t="s">
        <v>8083</v>
      </c>
      <c r="D2762" s="37" t="s">
        <v>8084</v>
      </c>
      <c r="E2762" s="37" t="s">
        <v>1145</v>
      </c>
      <c r="F2762" s="37" t="s">
        <v>1290</v>
      </c>
      <c r="G2762" s="38">
        <v>9364545</v>
      </c>
      <c r="H2762" s="38">
        <v>0</v>
      </c>
      <c r="I2762" s="38">
        <v>114747205</v>
      </c>
      <c r="J2762" s="38">
        <v>0</v>
      </c>
      <c r="K2762" s="37"/>
      <c r="L2762" s="37"/>
      <c r="M2762" s="37" t="s">
        <v>8085</v>
      </c>
      <c r="N2762" s="37"/>
      <c r="O2762" s="37"/>
      <c r="P2762" s="37" t="s">
        <v>529</v>
      </c>
      <c r="Q2762" s="37"/>
      <c r="S2762" s="8" t="s">
        <v>3127</v>
      </c>
      <c r="T2762" s="8">
        <f t="shared" si="72"/>
        <v>10</v>
      </c>
      <c r="U2762">
        <v>642</v>
      </c>
      <c r="W2762" t="s">
        <v>369</v>
      </c>
    </row>
    <row r="2763" spans="1:23" hidden="1" x14ac:dyDescent="0.25">
      <c r="A2763" s="40">
        <v>45596</v>
      </c>
      <c r="B2763" s="40">
        <v>45596</v>
      </c>
      <c r="C2763" s="37" t="s">
        <v>8083</v>
      </c>
      <c r="D2763" s="37" t="s">
        <v>8084</v>
      </c>
      <c r="E2763" s="37" t="s">
        <v>1145</v>
      </c>
      <c r="F2763" s="37" t="s">
        <v>1290</v>
      </c>
      <c r="G2763" s="38">
        <v>438510</v>
      </c>
      <c r="H2763" s="38">
        <v>0</v>
      </c>
      <c r="I2763" s="38">
        <v>115185715</v>
      </c>
      <c r="J2763" s="38">
        <v>0</v>
      </c>
      <c r="K2763" s="37"/>
      <c r="L2763" s="37"/>
      <c r="M2763" s="37" t="s">
        <v>8085</v>
      </c>
      <c r="N2763" s="37"/>
      <c r="O2763" s="37"/>
      <c r="P2763" s="37" t="s">
        <v>4779</v>
      </c>
      <c r="Q2763" s="37"/>
      <c r="S2763" s="8" t="s">
        <v>3127</v>
      </c>
      <c r="T2763" s="8">
        <f t="shared" si="72"/>
        <v>10</v>
      </c>
      <c r="U2763">
        <v>642</v>
      </c>
      <c r="W2763" t="s">
        <v>369</v>
      </c>
    </row>
    <row r="2764" spans="1:23" hidden="1" x14ac:dyDescent="0.25">
      <c r="A2764" s="40">
        <v>45596</v>
      </c>
      <c r="B2764" s="40">
        <v>45596</v>
      </c>
      <c r="C2764" s="37" t="s">
        <v>8083</v>
      </c>
      <c r="D2764" s="37" t="s">
        <v>8084</v>
      </c>
      <c r="E2764" s="37" t="s">
        <v>1145</v>
      </c>
      <c r="F2764" s="37" t="s">
        <v>1293</v>
      </c>
      <c r="G2764" s="38">
        <v>7296154</v>
      </c>
      <c r="H2764" s="38">
        <v>0</v>
      </c>
      <c r="I2764" s="38">
        <v>122481869</v>
      </c>
      <c r="J2764" s="38">
        <v>0</v>
      </c>
      <c r="K2764" s="37"/>
      <c r="L2764" s="37"/>
      <c r="M2764" s="37" t="s">
        <v>8085</v>
      </c>
      <c r="N2764" s="37"/>
      <c r="O2764" s="37"/>
      <c r="P2764" s="37" t="s">
        <v>4779</v>
      </c>
      <c r="Q2764" s="37"/>
      <c r="S2764" s="8" t="s">
        <v>3127</v>
      </c>
      <c r="T2764" s="8">
        <f t="shared" si="72"/>
        <v>10</v>
      </c>
      <c r="U2764">
        <v>642</v>
      </c>
      <c r="W2764" t="s">
        <v>369</v>
      </c>
    </row>
    <row r="2765" spans="1:23" hidden="1" x14ac:dyDescent="0.25">
      <c r="A2765" s="40">
        <v>45596</v>
      </c>
      <c r="B2765" s="40">
        <v>45596</v>
      </c>
      <c r="C2765" s="37" t="s">
        <v>8086</v>
      </c>
      <c r="D2765" s="37" t="s">
        <v>8087</v>
      </c>
      <c r="E2765" s="37" t="s">
        <v>1145</v>
      </c>
      <c r="F2765" s="37" t="s">
        <v>549</v>
      </c>
      <c r="G2765" s="38">
        <v>1100000</v>
      </c>
      <c r="H2765" s="38">
        <v>0</v>
      </c>
      <c r="I2765" s="38">
        <v>123581869</v>
      </c>
      <c r="J2765" s="38">
        <v>0</v>
      </c>
      <c r="K2765" s="37" t="s">
        <v>2465</v>
      </c>
      <c r="L2765" s="37" t="s">
        <v>2466</v>
      </c>
      <c r="M2765" s="37" t="s">
        <v>3126</v>
      </c>
      <c r="N2765" s="37"/>
      <c r="O2765" s="37"/>
      <c r="P2765" s="37" t="s">
        <v>4779</v>
      </c>
      <c r="Q2765" s="37"/>
      <c r="S2765" s="8" t="str">
        <f t="shared" si="73"/>
        <v>642.HCPVkhac</v>
      </c>
      <c r="T2765" s="8">
        <f t="shared" si="72"/>
        <v>10</v>
      </c>
      <c r="U2765">
        <v>642</v>
      </c>
      <c r="W2765" t="s">
        <v>369</v>
      </c>
    </row>
    <row r="2766" spans="1:23" hidden="1" x14ac:dyDescent="0.25">
      <c r="A2766" s="40">
        <v>45596</v>
      </c>
      <c r="B2766" s="40">
        <v>45596</v>
      </c>
      <c r="C2766" s="37" t="s">
        <v>8088</v>
      </c>
      <c r="D2766" s="37" t="s">
        <v>8089</v>
      </c>
      <c r="E2766" s="37" t="s">
        <v>1145</v>
      </c>
      <c r="F2766" s="37" t="s">
        <v>549</v>
      </c>
      <c r="G2766" s="38">
        <v>68656</v>
      </c>
      <c r="H2766" s="38">
        <v>0</v>
      </c>
      <c r="I2766" s="38">
        <v>123650525</v>
      </c>
      <c r="J2766" s="38">
        <v>0</v>
      </c>
      <c r="K2766" s="37" t="s">
        <v>1808</v>
      </c>
      <c r="L2766" s="37" t="s">
        <v>1809</v>
      </c>
      <c r="M2766" s="37" t="s">
        <v>3142</v>
      </c>
      <c r="N2766" s="37"/>
      <c r="O2766" s="37"/>
      <c r="P2766" s="37" t="s">
        <v>4428</v>
      </c>
      <c r="Q2766" s="37"/>
      <c r="S2766" s="8" t="str">
        <f t="shared" si="73"/>
        <v>642.Đi lại</v>
      </c>
      <c r="T2766" s="8">
        <f t="shared" si="72"/>
        <v>10</v>
      </c>
      <c r="U2766">
        <v>642</v>
      </c>
      <c r="W2766" t="s">
        <v>369</v>
      </c>
    </row>
    <row r="2767" spans="1:23" hidden="1" x14ac:dyDescent="0.25">
      <c r="A2767" s="40">
        <v>45596</v>
      </c>
      <c r="B2767" s="40">
        <v>45596</v>
      </c>
      <c r="C2767" s="37" t="s">
        <v>8088</v>
      </c>
      <c r="D2767" s="37" t="s">
        <v>8089</v>
      </c>
      <c r="E2767" s="37" t="s">
        <v>1145</v>
      </c>
      <c r="F2767" s="37" t="s">
        <v>549</v>
      </c>
      <c r="G2767" s="38">
        <v>68656</v>
      </c>
      <c r="H2767" s="38">
        <v>0</v>
      </c>
      <c r="I2767" s="38">
        <v>123719181</v>
      </c>
      <c r="J2767" s="38">
        <v>0</v>
      </c>
      <c r="K2767" s="37" t="s">
        <v>1808</v>
      </c>
      <c r="L2767" s="37" t="s">
        <v>1809</v>
      </c>
      <c r="M2767" s="37" t="s">
        <v>3142</v>
      </c>
      <c r="N2767" s="37"/>
      <c r="O2767" s="37"/>
      <c r="P2767" s="37" t="s">
        <v>4428</v>
      </c>
      <c r="Q2767" s="37"/>
      <c r="S2767" s="8" t="str">
        <f t="shared" si="73"/>
        <v>642.Đi lại</v>
      </c>
      <c r="T2767" s="8">
        <f t="shared" si="72"/>
        <v>10</v>
      </c>
      <c r="U2767">
        <v>642</v>
      </c>
      <c r="W2767" t="s">
        <v>369</v>
      </c>
    </row>
    <row r="2768" spans="1:23" hidden="1" x14ac:dyDescent="0.25">
      <c r="A2768" s="40">
        <v>45596</v>
      </c>
      <c r="B2768" s="40">
        <v>45596</v>
      </c>
      <c r="C2768" s="37" t="s">
        <v>8088</v>
      </c>
      <c r="D2768" s="37" t="s">
        <v>8089</v>
      </c>
      <c r="E2768" s="37" t="s">
        <v>1145</v>
      </c>
      <c r="F2768" s="37" t="s">
        <v>549</v>
      </c>
      <c r="G2768" s="38">
        <v>68656</v>
      </c>
      <c r="H2768" s="38">
        <v>0</v>
      </c>
      <c r="I2768" s="38">
        <v>123787837</v>
      </c>
      <c r="J2768" s="38">
        <v>0</v>
      </c>
      <c r="K2768" s="37" t="s">
        <v>1808</v>
      </c>
      <c r="L2768" s="37" t="s">
        <v>1809</v>
      </c>
      <c r="M2768" s="37" t="s">
        <v>3142</v>
      </c>
      <c r="N2768" s="37"/>
      <c r="O2768" s="37"/>
      <c r="P2768" s="37" t="s">
        <v>4428</v>
      </c>
      <c r="Q2768" s="37"/>
      <c r="S2768" s="8" t="str">
        <f t="shared" si="73"/>
        <v>642.Đi lại</v>
      </c>
      <c r="T2768" s="8">
        <f t="shared" si="72"/>
        <v>10</v>
      </c>
      <c r="U2768">
        <v>642</v>
      </c>
      <c r="W2768" t="s">
        <v>369</v>
      </c>
    </row>
    <row r="2769" spans="1:23" hidden="1" x14ac:dyDescent="0.25">
      <c r="A2769" s="40">
        <v>45596</v>
      </c>
      <c r="B2769" s="40">
        <v>45596</v>
      </c>
      <c r="C2769" s="37" t="s">
        <v>8088</v>
      </c>
      <c r="D2769" s="37" t="s">
        <v>8089</v>
      </c>
      <c r="E2769" s="37" t="s">
        <v>1145</v>
      </c>
      <c r="F2769" s="37" t="s">
        <v>549</v>
      </c>
      <c r="G2769" s="38">
        <v>68656</v>
      </c>
      <c r="H2769" s="38">
        <v>0</v>
      </c>
      <c r="I2769" s="38">
        <v>123856493</v>
      </c>
      <c r="J2769" s="38">
        <v>0</v>
      </c>
      <c r="K2769" s="37" t="s">
        <v>1808</v>
      </c>
      <c r="L2769" s="37" t="s">
        <v>1809</v>
      </c>
      <c r="M2769" s="37" t="s">
        <v>3142</v>
      </c>
      <c r="N2769" s="37"/>
      <c r="O2769" s="37"/>
      <c r="P2769" s="37" t="s">
        <v>4428</v>
      </c>
      <c r="Q2769" s="37"/>
      <c r="S2769" s="8" t="str">
        <f t="shared" si="73"/>
        <v>642.Đi lại</v>
      </c>
      <c r="T2769" s="8">
        <f t="shared" si="72"/>
        <v>10</v>
      </c>
      <c r="U2769">
        <v>642</v>
      </c>
      <c r="W2769" t="s">
        <v>369</v>
      </c>
    </row>
    <row r="2770" spans="1:23" hidden="1" x14ac:dyDescent="0.25">
      <c r="A2770" s="40">
        <v>45596</v>
      </c>
      <c r="B2770" s="40">
        <v>45596</v>
      </c>
      <c r="C2770" s="37" t="s">
        <v>8088</v>
      </c>
      <c r="D2770" s="37" t="s">
        <v>8089</v>
      </c>
      <c r="E2770" s="37" t="s">
        <v>1145</v>
      </c>
      <c r="F2770" s="37" t="s">
        <v>549</v>
      </c>
      <c r="G2770" s="38">
        <v>68656</v>
      </c>
      <c r="H2770" s="38">
        <v>0</v>
      </c>
      <c r="I2770" s="38">
        <v>123925149</v>
      </c>
      <c r="J2770" s="38">
        <v>0</v>
      </c>
      <c r="K2770" s="37" t="s">
        <v>1808</v>
      </c>
      <c r="L2770" s="37" t="s">
        <v>1809</v>
      </c>
      <c r="M2770" s="37" t="s">
        <v>3142</v>
      </c>
      <c r="N2770" s="37"/>
      <c r="O2770" s="37"/>
      <c r="P2770" s="37" t="s">
        <v>4428</v>
      </c>
      <c r="Q2770" s="37"/>
      <c r="S2770" s="8" t="str">
        <f t="shared" si="73"/>
        <v>642.Đi lại</v>
      </c>
      <c r="T2770" s="8">
        <f t="shared" si="72"/>
        <v>10</v>
      </c>
      <c r="U2770">
        <v>642</v>
      </c>
      <c r="W2770" t="s">
        <v>369</v>
      </c>
    </row>
    <row r="2771" spans="1:23" hidden="1" x14ac:dyDescent="0.25">
      <c r="A2771" s="40">
        <v>45596</v>
      </c>
      <c r="B2771" s="40">
        <v>45596</v>
      </c>
      <c r="C2771" s="37" t="s">
        <v>8088</v>
      </c>
      <c r="D2771" s="37" t="s">
        <v>8089</v>
      </c>
      <c r="E2771" s="37" t="s">
        <v>1145</v>
      </c>
      <c r="F2771" s="37" t="s">
        <v>549</v>
      </c>
      <c r="G2771" s="38">
        <v>68656</v>
      </c>
      <c r="H2771" s="38">
        <v>0</v>
      </c>
      <c r="I2771" s="38">
        <v>123993805</v>
      </c>
      <c r="J2771" s="38">
        <v>0</v>
      </c>
      <c r="K2771" s="37" t="s">
        <v>1808</v>
      </c>
      <c r="L2771" s="37" t="s">
        <v>1809</v>
      </c>
      <c r="M2771" s="37" t="s">
        <v>3142</v>
      </c>
      <c r="N2771" s="37"/>
      <c r="O2771" s="37"/>
      <c r="P2771" s="37" t="s">
        <v>4428</v>
      </c>
      <c r="Q2771" s="37"/>
      <c r="S2771" s="8" t="str">
        <f t="shared" si="73"/>
        <v>642.Đi lại</v>
      </c>
      <c r="T2771" s="8">
        <f t="shared" si="72"/>
        <v>10</v>
      </c>
      <c r="U2771">
        <v>642</v>
      </c>
      <c r="W2771" t="s">
        <v>369</v>
      </c>
    </row>
    <row r="2772" spans="1:23" hidden="1" x14ac:dyDescent="0.25">
      <c r="A2772" s="40">
        <v>45596</v>
      </c>
      <c r="B2772" s="40">
        <v>45596</v>
      </c>
      <c r="C2772" s="37" t="s">
        <v>8088</v>
      </c>
      <c r="D2772" s="37" t="s">
        <v>8089</v>
      </c>
      <c r="E2772" s="37" t="s">
        <v>1145</v>
      </c>
      <c r="F2772" s="37" t="s">
        <v>549</v>
      </c>
      <c r="G2772" s="38">
        <v>68656</v>
      </c>
      <c r="H2772" s="38">
        <v>0</v>
      </c>
      <c r="I2772" s="38">
        <v>124062461</v>
      </c>
      <c r="J2772" s="38">
        <v>0</v>
      </c>
      <c r="K2772" s="37" t="s">
        <v>1808</v>
      </c>
      <c r="L2772" s="37" t="s">
        <v>1809</v>
      </c>
      <c r="M2772" s="37" t="s">
        <v>3142</v>
      </c>
      <c r="N2772" s="37"/>
      <c r="O2772" s="37"/>
      <c r="P2772" s="37" t="s">
        <v>4428</v>
      </c>
      <c r="Q2772" s="37"/>
      <c r="S2772" s="8" t="str">
        <f t="shared" si="73"/>
        <v>642.Đi lại</v>
      </c>
      <c r="T2772" s="8">
        <f t="shared" si="72"/>
        <v>10</v>
      </c>
      <c r="U2772">
        <v>642</v>
      </c>
      <c r="W2772" t="s">
        <v>369</v>
      </c>
    </row>
    <row r="2773" spans="1:23" hidden="1" x14ac:dyDescent="0.25">
      <c r="A2773" s="40">
        <v>45596</v>
      </c>
      <c r="B2773" s="40">
        <v>45596</v>
      </c>
      <c r="C2773" s="37" t="s">
        <v>8088</v>
      </c>
      <c r="D2773" s="37" t="s">
        <v>8089</v>
      </c>
      <c r="E2773" s="37" t="s">
        <v>1145</v>
      </c>
      <c r="F2773" s="37" t="s">
        <v>549</v>
      </c>
      <c r="G2773" s="38">
        <v>68656</v>
      </c>
      <c r="H2773" s="38">
        <v>0</v>
      </c>
      <c r="I2773" s="38">
        <v>124131117</v>
      </c>
      <c r="J2773" s="38">
        <v>0</v>
      </c>
      <c r="K2773" s="37" t="s">
        <v>1808</v>
      </c>
      <c r="L2773" s="37" t="s">
        <v>1809</v>
      </c>
      <c r="M2773" s="37" t="s">
        <v>3142</v>
      </c>
      <c r="N2773" s="37"/>
      <c r="O2773" s="37"/>
      <c r="P2773" s="37" t="s">
        <v>4428</v>
      </c>
      <c r="Q2773" s="37"/>
      <c r="S2773" s="8" t="str">
        <f t="shared" si="73"/>
        <v>642.Đi lại</v>
      </c>
      <c r="T2773" s="8">
        <f t="shared" si="72"/>
        <v>10</v>
      </c>
      <c r="U2773">
        <v>642</v>
      </c>
      <c r="W2773" t="s">
        <v>369</v>
      </c>
    </row>
    <row r="2774" spans="1:23" hidden="1" x14ac:dyDescent="0.25">
      <c r="A2774" s="40">
        <v>45596</v>
      </c>
      <c r="B2774" s="40">
        <v>45596</v>
      </c>
      <c r="C2774" s="37" t="s">
        <v>8088</v>
      </c>
      <c r="D2774" s="37" t="s">
        <v>8089</v>
      </c>
      <c r="E2774" s="37" t="s">
        <v>1145</v>
      </c>
      <c r="F2774" s="37" t="s">
        <v>549</v>
      </c>
      <c r="G2774" s="38">
        <v>68656</v>
      </c>
      <c r="H2774" s="38">
        <v>0</v>
      </c>
      <c r="I2774" s="38">
        <v>124199773</v>
      </c>
      <c r="J2774" s="38">
        <v>0</v>
      </c>
      <c r="K2774" s="37" t="s">
        <v>1808</v>
      </c>
      <c r="L2774" s="37" t="s">
        <v>1809</v>
      </c>
      <c r="M2774" s="37" t="s">
        <v>3142</v>
      </c>
      <c r="N2774" s="37"/>
      <c r="O2774" s="37"/>
      <c r="P2774" s="37" t="s">
        <v>4428</v>
      </c>
      <c r="Q2774" s="37"/>
      <c r="S2774" s="8" t="str">
        <f t="shared" si="73"/>
        <v>642.Đi lại</v>
      </c>
      <c r="T2774" s="8">
        <f t="shared" si="72"/>
        <v>10</v>
      </c>
      <c r="U2774">
        <v>642</v>
      </c>
      <c r="W2774" t="s">
        <v>369</v>
      </c>
    </row>
    <row r="2775" spans="1:23" hidden="1" x14ac:dyDescent="0.25">
      <c r="A2775" s="40">
        <v>45596</v>
      </c>
      <c r="B2775" s="40">
        <v>45596</v>
      </c>
      <c r="C2775" s="37" t="s">
        <v>8088</v>
      </c>
      <c r="D2775" s="37" t="s">
        <v>8089</v>
      </c>
      <c r="E2775" s="37" t="s">
        <v>1145</v>
      </c>
      <c r="F2775" s="37" t="s">
        <v>549</v>
      </c>
      <c r="G2775" s="38">
        <v>68656</v>
      </c>
      <c r="H2775" s="38">
        <v>0</v>
      </c>
      <c r="I2775" s="38">
        <v>124268429</v>
      </c>
      <c r="J2775" s="38">
        <v>0</v>
      </c>
      <c r="K2775" s="37" t="s">
        <v>1808</v>
      </c>
      <c r="L2775" s="37" t="s">
        <v>1809</v>
      </c>
      <c r="M2775" s="37" t="s">
        <v>3142</v>
      </c>
      <c r="N2775" s="37"/>
      <c r="O2775" s="37"/>
      <c r="P2775" s="37" t="s">
        <v>4428</v>
      </c>
      <c r="Q2775" s="37"/>
      <c r="S2775" s="8" t="str">
        <f t="shared" si="73"/>
        <v>642.Đi lại</v>
      </c>
      <c r="T2775" s="8">
        <f t="shared" si="72"/>
        <v>10</v>
      </c>
      <c r="U2775">
        <v>642</v>
      </c>
      <c r="W2775" t="s">
        <v>369</v>
      </c>
    </row>
    <row r="2776" spans="1:23" hidden="1" x14ac:dyDescent="0.25">
      <c r="A2776" s="40">
        <v>45596</v>
      </c>
      <c r="B2776" s="40">
        <v>45596</v>
      </c>
      <c r="C2776" s="37" t="s">
        <v>8088</v>
      </c>
      <c r="D2776" s="37" t="s">
        <v>8089</v>
      </c>
      <c r="E2776" s="37" t="s">
        <v>1145</v>
      </c>
      <c r="F2776" s="37" t="s">
        <v>549</v>
      </c>
      <c r="G2776" s="38">
        <v>68656</v>
      </c>
      <c r="H2776" s="38">
        <v>0</v>
      </c>
      <c r="I2776" s="38">
        <v>124337085</v>
      </c>
      <c r="J2776" s="38">
        <v>0</v>
      </c>
      <c r="K2776" s="37" t="s">
        <v>1808</v>
      </c>
      <c r="L2776" s="37" t="s">
        <v>1809</v>
      </c>
      <c r="M2776" s="37" t="s">
        <v>3142</v>
      </c>
      <c r="N2776" s="37"/>
      <c r="O2776" s="37"/>
      <c r="P2776" s="37" t="s">
        <v>4428</v>
      </c>
      <c r="Q2776" s="37"/>
      <c r="S2776" s="8" t="str">
        <f t="shared" si="73"/>
        <v>642.Đi lại</v>
      </c>
      <c r="T2776" s="8">
        <f t="shared" si="72"/>
        <v>10</v>
      </c>
      <c r="U2776">
        <v>642</v>
      </c>
      <c r="W2776" t="s">
        <v>369</v>
      </c>
    </row>
    <row r="2777" spans="1:23" hidden="1" x14ac:dyDescent="0.25">
      <c r="A2777" s="40">
        <v>45596</v>
      </c>
      <c r="B2777" s="40">
        <v>45596</v>
      </c>
      <c r="C2777" s="37" t="s">
        <v>8088</v>
      </c>
      <c r="D2777" s="37" t="s">
        <v>8089</v>
      </c>
      <c r="E2777" s="37" t="s">
        <v>1145</v>
      </c>
      <c r="F2777" s="37" t="s">
        <v>549</v>
      </c>
      <c r="G2777" s="38">
        <v>68656</v>
      </c>
      <c r="H2777" s="38">
        <v>0</v>
      </c>
      <c r="I2777" s="38">
        <v>124405741</v>
      </c>
      <c r="J2777" s="38">
        <v>0</v>
      </c>
      <c r="K2777" s="37" t="s">
        <v>1808</v>
      </c>
      <c r="L2777" s="37" t="s">
        <v>1809</v>
      </c>
      <c r="M2777" s="37" t="s">
        <v>3142</v>
      </c>
      <c r="N2777" s="37"/>
      <c r="O2777" s="37"/>
      <c r="P2777" s="37" t="s">
        <v>4428</v>
      </c>
      <c r="Q2777" s="37"/>
      <c r="S2777" s="8" t="str">
        <f t="shared" si="73"/>
        <v>642.Đi lại</v>
      </c>
      <c r="T2777" s="8">
        <f t="shared" si="72"/>
        <v>10</v>
      </c>
      <c r="U2777">
        <v>642</v>
      </c>
      <c r="W2777" t="s">
        <v>369</v>
      </c>
    </row>
    <row r="2778" spans="1:23" hidden="1" x14ac:dyDescent="0.25">
      <c r="A2778" s="40">
        <v>45596</v>
      </c>
      <c r="B2778" s="40">
        <v>45596</v>
      </c>
      <c r="C2778" s="37" t="s">
        <v>8088</v>
      </c>
      <c r="D2778" s="37" t="s">
        <v>8089</v>
      </c>
      <c r="E2778" s="37" t="s">
        <v>1145</v>
      </c>
      <c r="F2778" s="37" t="s">
        <v>549</v>
      </c>
      <c r="G2778" s="38">
        <v>68656</v>
      </c>
      <c r="H2778" s="38">
        <v>0</v>
      </c>
      <c r="I2778" s="38">
        <v>124474397</v>
      </c>
      <c r="J2778" s="38">
        <v>0</v>
      </c>
      <c r="K2778" s="37" t="s">
        <v>1808</v>
      </c>
      <c r="L2778" s="37" t="s">
        <v>1809</v>
      </c>
      <c r="M2778" s="37" t="s">
        <v>3142</v>
      </c>
      <c r="N2778" s="37"/>
      <c r="O2778" s="37"/>
      <c r="P2778" s="37" t="s">
        <v>4428</v>
      </c>
      <c r="Q2778" s="37"/>
      <c r="S2778" s="8" t="str">
        <f t="shared" si="73"/>
        <v>642.Đi lại</v>
      </c>
      <c r="T2778" s="8">
        <f t="shared" si="72"/>
        <v>10</v>
      </c>
      <c r="U2778">
        <v>642</v>
      </c>
      <c r="W2778" t="s">
        <v>369</v>
      </c>
    </row>
    <row r="2779" spans="1:23" hidden="1" x14ac:dyDescent="0.25">
      <c r="A2779" s="40">
        <v>45596</v>
      </c>
      <c r="B2779" s="40">
        <v>45596</v>
      </c>
      <c r="C2779" s="37" t="s">
        <v>8088</v>
      </c>
      <c r="D2779" s="37" t="s">
        <v>8089</v>
      </c>
      <c r="E2779" s="37" t="s">
        <v>1145</v>
      </c>
      <c r="F2779" s="37" t="s">
        <v>549</v>
      </c>
      <c r="G2779" s="38">
        <v>68656</v>
      </c>
      <c r="H2779" s="38">
        <v>0</v>
      </c>
      <c r="I2779" s="38">
        <v>124543053</v>
      </c>
      <c r="J2779" s="38">
        <v>0</v>
      </c>
      <c r="K2779" s="37" t="s">
        <v>1808</v>
      </c>
      <c r="L2779" s="37" t="s">
        <v>1809</v>
      </c>
      <c r="M2779" s="37" t="s">
        <v>3142</v>
      </c>
      <c r="N2779" s="37"/>
      <c r="O2779" s="37"/>
      <c r="P2779" s="37" t="s">
        <v>4428</v>
      </c>
      <c r="Q2779" s="37"/>
      <c r="S2779" s="8" t="str">
        <f t="shared" si="73"/>
        <v>642.Đi lại</v>
      </c>
      <c r="T2779" s="8">
        <f t="shared" si="72"/>
        <v>10</v>
      </c>
      <c r="U2779">
        <v>642</v>
      </c>
      <c r="W2779" t="s">
        <v>369</v>
      </c>
    </row>
    <row r="2780" spans="1:23" hidden="1" x14ac:dyDescent="0.25">
      <c r="A2780" s="40">
        <v>45596</v>
      </c>
      <c r="B2780" s="40">
        <v>45596</v>
      </c>
      <c r="C2780" s="37" t="s">
        <v>4810</v>
      </c>
      <c r="D2780" s="37" t="s">
        <v>8090</v>
      </c>
      <c r="E2780" s="37" t="s">
        <v>1145</v>
      </c>
      <c r="F2780" s="37" t="s">
        <v>748</v>
      </c>
      <c r="G2780" s="38">
        <v>1500000</v>
      </c>
      <c r="H2780" s="38">
        <v>0</v>
      </c>
      <c r="I2780" s="38">
        <v>126043053</v>
      </c>
      <c r="J2780" s="38">
        <v>0</v>
      </c>
      <c r="K2780" s="37" t="s">
        <v>2373</v>
      </c>
      <c r="L2780" s="37" t="s">
        <v>2374</v>
      </c>
      <c r="M2780" s="37" t="s">
        <v>3143</v>
      </c>
      <c r="N2780" s="37"/>
      <c r="O2780" s="37"/>
      <c r="P2780" s="37" t="s">
        <v>4962</v>
      </c>
      <c r="Q2780" s="37"/>
      <c r="S2780" s="8" t="str">
        <f t="shared" si="73"/>
        <v>642_CPHC</v>
      </c>
      <c r="T2780" s="8">
        <f t="shared" si="72"/>
        <v>10</v>
      </c>
      <c r="U2780">
        <v>642</v>
      </c>
      <c r="W2780" t="s">
        <v>369</v>
      </c>
    </row>
    <row r="2781" spans="1:23" hidden="1" x14ac:dyDescent="0.25">
      <c r="A2781" s="40">
        <v>45596</v>
      </c>
      <c r="B2781" s="40">
        <v>45596</v>
      </c>
      <c r="C2781" s="37" t="s">
        <v>4785</v>
      </c>
      <c r="D2781" s="37" t="s">
        <v>8091</v>
      </c>
      <c r="E2781" s="37" t="s">
        <v>1145</v>
      </c>
      <c r="F2781" s="37" t="s">
        <v>748</v>
      </c>
      <c r="G2781" s="38">
        <v>1200000</v>
      </c>
      <c r="H2781" s="38">
        <v>0</v>
      </c>
      <c r="I2781" s="38">
        <v>127243053</v>
      </c>
      <c r="J2781" s="38">
        <v>0</v>
      </c>
      <c r="K2781" s="37" t="s">
        <v>2373</v>
      </c>
      <c r="L2781" s="37" t="s">
        <v>2374</v>
      </c>
      <c r="M2781" s="37" t="s">
        <v>3143</v>
      </c>
      <c r="N2781" s="37"/>
      <c r="O2781" s="37"/>
      <c r="P2781" s="37" t="s">
        <v>4962</v>
      </c>
      <c r="Q2781" s="37"/>
      <c r="S2781" s="8" t="str">
        <f t="shared" si="73"/>
        <v>642_CPHC</v>
      </c>
      <c r="T2781" s="8">
        <f t="shared" si="72"/>
        <v>10</v>
      </c>
      <c r="U2781">
        <v>642</v>
      </c>
      <c r="W2781" t="s">
        <v>369</v>
      </c>
    </row>
    <row r="2782" spans="1:23" hidden="1" x14ac:dyDescent="0.25">
      <c r="A2782" s="40">
        <v>45596</v>
      </c>
      <c r="B2782" s="40">
        <v>45596</v>
      </c>
      <c r="C2782" s="37" t="s">
        <v>4830</v>
      </c>
      <c r="D2782" s="37" t="s">
        <v>8092</v>
      </c>
      <c r="E2782" s="37" t="s">
        <v>1145</v>
      </c>
      <c r="F2782" s="37" t="s">
        <v>748</v>
      </c>
      <c r="G2782" s="38">
        <v>145760</v>
      </c>
      <c r="H2782" s="38">
        <v>0</v>
      </c>
      <c r="I2782" s="38">
        <v>127388813</v>
      </c>
      <c r="J2782" s="38">
        <v>0</v>
      </c>
      <c r="K2782" s="37" t="s">
        <v>2373</v>
      </c>
      <c r="L2782" s="37" t="s">
        <v>2374</v>
      </c>
      <c r="M2782" s="37" t="s">
        <v>3143</v>
      </c>
      <c r="N2782" s="37"/>
      <c r="O2782" s="37"/>
      <c r="P2782" s="37" t="s">
        <v>4962</v>
      </c>
      <c r="Q2782" s="37"/>
      <c r="S2782" s="8" t="str">
        <f t="shared" si="73"/>
        <v>642_CPHC</v>
      </c>
      <c r="T2782" s="8">
        <f t="shared" ref="T2782:T2844" si="74">+MONTH(A2782)</f>
        <v>10</v>
      </c>
      <c r="U2782">
        <v>642</v>
      </c>
      <c r="W2782" t="s">
        <v>369</v>
      </c>
    </row>
    <row r="2783" spans="1:23" hidden="1" x14ac:dyDescent="0.25">
      <c r="A2783" s="40">
        <v>45596</v>
      </c>
      <c r="B2783" s="40">
        <v>45596</v>
      </c>
      <c r="C2783" s="37" t="s">
        <v>8093</v>
      </c>
      <c r="D2783" s="37" t="s">
        <v>8094</v>
      </c>
      <c r="E2783" s="37" t="s">
        <v>1145</v>
      </c>
      <c r="F2783" s="37" t="s">
        <v>748</v>
      </c>
      <c r="G2783" s="38">
        <v>1240741</v>
      </c>
      <c r="H2783" s="38">
        <v>0</v>
      </c>
      <c r="I2783" s="38">
        <v>128629554</v>
      </c>
      <c r="J2783" s="38">
        <v>0</v>
      </c>
      <c r="K2783" s="37" t="s">
        <v>1517</v>
      </c>
      <c r="L2783" s="37" t="s">
        <v>1518</v>
      </c>
      <c r="M2783" s="37" t="s">
        <v>3126</v>
      </c>
      <c r="N2783" s="37"/>
      <c r="O2783" s="37"/>
      <c r="P2783" s="37" t="s">
        <v>4428</v>
      </c>
      <c r="Q2783" s="37"/>
      <c r="S2783" s="8" t="str">
        <f t="shared" ref="S2783:S2845" si="75">+M2783</f>
        <v>642.HCPVkhac</v>
      </c>
      <c r="T2783" s="8">
        <f t="shared" si="74"/>
        <v>10</v>
      </c>
      <c r="U2783">
        <v>642</v>
      </c>
      <c r="W2783" t="s">
        <v>369</v>
      </c>
    </row>
    <row r="2784" spans="1:23" x14ac:dyDescent="0.25">
      <c r="A2784" s="40">
        <v>45596</v>
      </c>
      <c r="B2784" s="40">
        <v>45596</v>
      </c>
      <c r="C2784" s="37" t="s">
        <v>8557</v>
      </c>
      <c r="D2784" s="37" t="s">
        <v>8577</v>
      </c>
      <c r="E2784" s="37" t="s">
        <v>1145</v>
      </c>
      <c r="F2784" s="37" t="s">
        <v>603</v>
      </c>
      <c r="G2784" s="38">
        <v>155500000</v>
      </c>
      <c r="H2784" s="38">
        <v>0</v>
      </c>
      <c r="I2784" s="38">
        <v>284129554</v>
      </c>
      <c r="J2784" s="38">
        <v>0</v>
      </c>
      <c r="K2784" s="37"/>
      <c r="L2784" s="37"/>
      <c r="M2784" s="37" t="s">
        <v>3132</v>
      </c>
      <c r="N2784" s="37"/>
      <c r="O2784" s="37"/>
      <c r="P2784" s="37" t="s">
        <v>4428</v>
      </c>
      <c r="Q2784" s="37"/>
      <c r="S2784" s="8" t="str">
        <f t="shared" si="75"/>
        <v>642_LươngQLDN</v>
      </c>
      <c r="T2784" s="8">
        <f t="shared" si="74"/>
        <v>10</v>
      </c>
      <c r="U2784">
        <v>642</v>
      </c>
      <c r="W2784" t="s">
        <v>369</v>
      </c>
    </row>
    <row r="2785" spans="1:23" x14ac:dyDescent="0.25">
      <c r="A2785" s="40">
        <v>45596</v>
      </c>
      <c r="B2785" s="40">
        <v>45596</v>
      </c>
      <c r="C2785" s="37" t="s">
        <v>8557</v>
      </c>
      <c r="D2785" s="37" t="s">
        <v>8578</v>
      </c>
      <c r="E2785" s="37" t="s">
        <v>1145</v>
      </c>
      <c r="F2785" s="37" t="s">
        <v>603</v>
      </c>
      <c r="G2785" s="38">
        <v>11342800</v>
      </c>
      <c r="H2785" s="38">
        <v>0</v>
      </c>
      <c r="I2785" s="38">
        <v>295472354</v>
      </c>
      <c r="J2785" s="38">
        <v>0</v>
      </c>
      <c r="K2785" s="37"/>
      <c r="L2785" s="37"/>
      <c r="M2785" s="37" t="s">
        <v>3132</v>
      </c>
      <c r="N2785" s="37"/>
      <c r="O2785" s="37"/>
      <c r="P2785" s="37" t="s">
        <v>7936</v>
      </c>
      <c r="Q2785" s="37"/>
      <c r="S2785" s="8" t="str">
        <f t="shared" si="75"/>
        <v>642_LươngQLDN</v>
      </c>
      <c r="T2785" s="8">
        <f t="shared" si="74"/>
        <v>10</v>
      </c>
      <c r="U2785">
        <v>642</v>
      </c>
      <c r="W2785" t="s">
        <v>369</v>
      </c>
    </row>
    <row r="2786" spans="1:23" x14ac:dyDescent="0.25">
      <c r="A2786" s="40">
        <v>45596</v>
      </c>
      <c r="B2786" s="40">
        <v>45596</v>
      </c>
      <c r="C2786" s="37" t="s">
        <v>8557</v>
      </c>
      <c r="D2786" s="37" t="s">
        <v>8579</v>
      </c>
      <c r="E2786" s="37" t="s">
        <v>1145</v>
      </c>
      <c r="F2786" s="37" t="s">
        <v>603</v>
      </c>
      <c r="G2786" s="38">
        <v>43204500</v>
      </c>
      <c r="H2786" s="38">
        <v>0</v>
      </c>
      <c r="I2786" s="38">
        <v>338676854</v>
      </c>
      <c r="J2786" s="38">
        <v>0</v>
      </c>
      <c r="K2786" s="37"/>
      <c r="L2786" s="37"/>
      <c r="M2786" s="37" t="s">
        <v>3132</v>
      </c>
      <c r="N2786" s="37"/>
      <c r="O2786" s="37"/>
      <c r="P2786" s="37" t="s">
        <v>4428</v>
      </c>
      <c r="Q2786" s="37"/>
      <c r="S2786" s="8" t="str">
        <f t="shared" si="75"/>
        <v>642_LươngQLDN</v>
      </c>
      <c r="T2786" s="8">
        <f t="shared" si="74"/>
        <v>10</v>
      </c>
      <c r="U2786">
        <v>642</v>
      </c>
      <c r="W2786" t="s">
        <v>369</v>
      </c>
    </row>
    <row r="2787" spans="1:23" x14ac:dyDescent="0.25">
      <c r="A2787" s="40">
        <v>45596</v>
      </c>
      <c r="B2787" s="40">
        <v>45596</v>
      </c>
      <c r="C2787" s="37" t="s">
        <v>8557</v>
      </c>
      <c r="D2787" s="37" t="s">
        <v>8580</v>
      </c>
      <c r="E2787" s="37" t="s">
        <v>1145</v>
      </c>
      <c r="F2787" s="37" t="s">
        <v>603</v>
      </c>
      <c r="G2787" s="38">
        <v>82107129</v>
      </c>
      <c r="H2787" s="38">
        <v>0</v>
      </c>
      <c r="I2787" s="38">
        <v>420783983</v>
      </c>
      <c r="J2787" s="38">
        <v>0</v>
      </c>
      <c r="K2787" s="37"/>
      <c r="L2787" s="37"/>
      <c r="M2787" s="37" t="s">
        <v>3132</v>
      </c>
      <c r="N2787" s="37"/>
      <c r="O2787" s="37"/>
      <c r="P2787" s="37" t="s">
        <v>4428</v>
      </c>
      <c r="Q2787" s="37"/>
      <c r="S2787" s="8" t="str">
        <f t="shared" si="75"/>
        <v>642_LươngQLDN</v>
      </c>
      <c r="T2787" s="8">
        <f t="shared" si="74"/>
        <v>10</v>
      </c>
      <c r="U2787">
        <v>642</v>
      </c>
      <c r="W2787" t="s">
        <v>369</v>
      </c>
    </row>
    <row r="2788" spans="1:23" x14ac:dyDescent="0.25">
      <c r="A2788" s="40">
        <v>45596</v>
      </c>
      <c r="B2788" s="40">
        <v>45596</v>
      </c>
      <c r="C2788" s="37" t="s">
        <v>8557</v>
      </c>
      <c r="D2788" s="37" t="s">
        <v>8581</v>
      </c>
      <c r="E2788" s="37" t="s">
        <v>1145</v>
      </c>
      <c r="F2788" s="37" t="s">
        <v>603</v>
      </c>
      <c r="G2788" s="38">
        <v>57524973</v>
      </c>
      <c r="H2788" s="38">
        <v>0</v>
      </c>
      <c r="I2788" s="38">
        <v>478308956</v>
      </c>
      <c r="J2788" s="38">
        <v>0</v>
      </c>
      <c r="K2788" s="37"/>
      <c r="L2788" s="37"/>
      <c r="M2788" s="37" t="s">
        <v>3132</v>
      </c>
      <c r="N2788" s="37"/>
      <c r="O2788" s="37"/>
      <c r="P2788" s="37" t="s">
        <v>4428</v>
      </c>
      <c r="Q2788" s="37"/>
      <c r="S2788" s="8" t="str">
        <f t="shared" si="75"/>
        <v>642_LươngQLDN</v>
      </c>
      <c r="T2788" s="8">
        <f t="shared" si="74"/>
        <v>10</v>
      </c>
      <c r="U2788">
        <v>642</v>
      </c>
      <c r="W2788" t="s">
        <v>369</v>
      </c>
    </row>
    <row r="2789" spans="1:23" x14ac:dyDescent="0.25">
      <c r="A2789" s="40">
        <v>45596</v>
      </c>
      <c r="B2789" s="40">
        <v>45596</v>
      </c>
      <c r="C2789" s="37" t="s">
        <v>8557</v>
      </c>
      <c r="D2789" s="37" t="s">
        <v>8582</v>
      </c>
      <c r="E2789" s="37" t="s">
        <v>1145</v>
      </c>
      <c r="F2789" s="37" t="s">
        <v>603</v>
      </c>
      <c r="G2789" s="38">
        <v>3000000</v>
      </c>
      <c r="H2789" s="38">
        <v>0</v>
      </c>
      <c r="I2789" s="38">
        <v>481308956</v>
      </c>
      <c r="J2789" s="38">
        <v>0</v>
      </c>
      <c r="K2789" s="37"/>
      <c r="L2789" s="37"/>
      <c r="M2789" s="37" t="s">
        <v>3132</v>
      </c>
      <c r="N2789" s="37"/>
      <c r="O2789" s="37"/>
      <c r="P2789" s="37" t="s">
        <v>8583</v>
      </c>
      <c r="Q2789" s="37"/>
      <c r="S2789" s="8" t="str">
        <f t="shared" si="75"/>
        <v>642_LươngQLDN</v>
      </c>
      <c r="T2789" s="8">
        <f t="shared" si="74"/>
        <v>10</v>
      </c>
      <c r="U2789">
        <v>642</v>
      </c>
      <c r="W2789" t="s">
        <v>369</v>
      </c>
    </row>
    <row r="2790" spans="1:23" x14ac:dyDescent="0.25">
      <c r="A2790" s="40">
        <v>45596</v>
      </c>
      <c r="B2790" s="40">
        <v>45596</v>
      </c>
      <c r="C2790" s="37" t="s">
        <v>8557</v>
      </c>
      <c r="D2790" s="37" t="s">
        <v>8584</v>
      </c>
      <c r="E2790" s="37" t="s">
        <v>1145</v>
      </c>
      <c r="F2790" s="37" t="s">
        <v>603</v>
      </c>
      <c r="G2790" s="38">
        <v>8840000</v>
      </c>
      <c r="H2790" s="38">
        <v>0</v>
      </c>
      <c r="I2790" s="38">
        <v>490148956</v>
      </c>
      <c r="J2790" s="38">
        <v>0</v>
      </c>
      <c r="K2790" s="37"/>
      <c r="L2790" s="37"/>
      <c r="M2790" s="37" t="s">
        <v>3132</v>
      </c>
      <c r="N2790" s="37"/>
      <c r="O2790" s="37"/>
      <c r="P2790" s="37" t="s">
        <v>891</v>
      </c>
      <c r="Q2790" s="37"/>
      <c r="S2790" s="8" t="str">
        <f t="shared" si="75"/>
        <v>642_LươngQLDN</v>
      </c>
      <c r="T2790" s="8">
        <f t="shared" si="74"/>
        <v>10</v>
      </c>
      <c r="U2790">
        <v>642</v>
      </c>
      <c r="W2790" t="s">
        <v>369</v>
      </c>
    </row>
    <row r="2791" spans="1:23" hidden="1" x14ac:dyDescent="0.25">
      <c r="A2791" s="40">
        <v>45596</v>
      </c>
      <c r="B2791" s="40">
        <v>45596</v>
      </c>
      <c r="C2791" s="37" t="s">
        <v>8563</v>
      </c>
      <c r="D2791" s="37" t="s">
        <v>8585</v>
      </c>
      <c r="E2791" s="37" t="s">
        <v>1145</v>
      </c>
      <c r="F2791" s="37" t="s">
        <v>620</v>
      </c>
      <c r="G2791" s="38">
        <v>700000</v>
      </c>
      <c r="H2791" s="38">
        <v>0</v>
      </c>
      <c r="I2791" s="38">
        <v>490848956</v>
      </c>
      <c r="J2791" s="38">
        <v>0</v>
      </c>
      <c r="K2791" s="37"/>
      <c r="L2791" s="37"/>
      <c r="M2791" s="37" t="s">
        <v>3132</v>
      </c>
      <c r="N2791" s="37"/>
      <c r="O2791" s="37"/>
      <c r="P2791" s="37" t="s">
        <v>4428</v>
      </c>
      <c r="Q2791" s="37"/>
      <c r="S2791" s="8" t="str">
        <f t="shared" si="75"/>
        <v>642_LươngQLDN</v>
      </c>
      <c r="T2791" s="8">
        <f t="shared" si="74"/>
        <v>10</v>
      </c>
      <c r="U2791">
        <v>642</v>
      </c>
      <c r="W2791" t="s">
        <v>369</v>
      </c>
    </row>
    <row r="2792" spans="1:23" hidden="1" x14ac:dyDescent="0.25">
      <c r="A2792" s="40">
        <v>45596</v>
      </c>
      <c r="B2792" s="40">
        <v>45596</v>
      </c>
      <c r="C2792" s="37" t="s">
        <v>8563</v>
      </c>
      <c r="D2792" s="37" t="s">
        <v>8586</v>
      </c>
      <c r="E2792" s="37" t="s">
        <v>1145</v>
      </c>
      <c r="F2792" s="37" t="s">
        <v>620</v>
      </c>
      <c r="G2792" s="38">
        <v>416000</v>
      </c>
      <c r="H2792" s="38">
        <v>0</v>
      </c>
      <c r="I2792" s="38">
        <v>491264956</v>
      </c>
      <c r="J2792" s="38">
        <v>0</v>
      </c>
      <c r="K2792" s="37"/>
      <c r="L2792" s="37"/>
      <c r="M2792" s="37" t="s">
        <v>3132</v>
      </c>
      <c r="N2792" s="37"/>
      <c r="O2792" s="37"/>
      <c r="P2792" s="37" t="s">
        <v>4428</v>
      </c>
      <c r="Q2792" s="37"/>
      <c r="S2792" s="8" t="str">
        <f t="shared" si="75"/>
        <v>642_LươngQLDN</v>
      </c>
      <c r="T2792" s="8">
        <f t="shared" si="74"/>
        <v>10</v>
      </c>
      <c r="U2792">
        <v>642</v>
      </c>
      <c r="W2792" t="s">
        <v>369</v>
      </c>
    </row>
    <row r="2793" spans="1:23" hidden="1" x14ac:dyDescent="0.25">
      <c r="A2793" s="40">
        <v>45596</v>
      </c>
      <c r="B2793" s="40">
        <v>45596</v>
      </c>
      <c r="C2793" s="37" t="s">
        <v>8563</v>
      </c>
      <c r="D2793" s="37" t="s">
        <v>8587</v>
      </c>
      <c r="E2793" s="37" t="s">
        <v>1145</v>
      </c>
      <c r="F2793" s="37" t="s">
        <v>620</v>
      </c>
      <c r="G2793" s="38">
        <v>102000</v>
      </c>
      <c r="H2793" s="38">
        <v>0</v>
      </c>
      <c r="I2793" s="38">
        <v>491366956</v>
      </c>
      <c r="J2793" s="38">
        <v>0</v>
      </c>
      <c r="K2793" s="37"/>
      <c r="L2793" s="37"/>
      <c r="M2793" s="37" t="s">
        <v>3132</v>
      </c>
      <c r="N2793" s="37"/>
      <c r="O2793" s="37"/>
      <c r="P2793" s="37" t="s">
        <v>4779</v>
      </c>
      <c r="Q2793" s="37"/>
      <c r="S2793" s="8" t="str">
        <f t="shared" si="75"/>
        <v>642_LươngQLDN</v>
      </c>
      <c r="T2793" s="8">
        <f t="shared" si="74"/>
        <v>10</v>
      </c>
      <c r="U2793">
        <v>642</v>
      </c>
      <c r="W2793" t="s">
        <v>369</v>
      </c>
    </row>
    <row r="2794" spans="1:23" hidden="1" x14ac:dyDescent="0.25">
      <c r="A2794" s="40">
        <v>45596</v>
      </c>
      <c r="B2794" s="40">
        <v>45596</v>
      </c>
      <c r="C2794" s="37" t="s">
        <v>8563</v>
      </c>
      <c r="D2794" s="37" t="s">
        <v>8588</v>
      </c>
      <c r="E2794" s="37" t="s">
        <v>1145</v>
      </c>
      <c r="F2794" s="37" t="s">
        <v>620</v>
      </c>
      <c r="G2794" s="38">
        <v>306000</v>
      </c>
      <c r="H2794" s="38">
        <v>0</v>
      </c>
      <c r="I2794" s="38">
        <v>491672956</v>
      </c>
      <c r="J2794" s="38">
        <v>0</v>
      </c>
      <c r="K2794" s="37"/>
      <c r="L2794" s="37"/>
      <c r="M2794" s="37" t="s">
        <v>3132</v>
      </c>
      <c r="N2794" s="37"/>
      <c r="O2794" s="37"/>
      <c r="P2794" s="37" t="s">
        <v>4428</v>
      </c>
      <c r="Q2794" s="37"/>
      <c r="S2794" s="8" t="str">
        <f t="shared" si="75"/>
        <v>642_LươngQLDN</v>
      </c>
      <c r="T2794" s="8">
        <f t="shared" si="74"/>
        <v>10</v>
      </c>
      <c r="U2794">
        <v>642</v>
      </c>
      <c r="W2794" t="s">
        <v>369</v>
      </c>
    </row>
    <row r="2795" spans="1:23" hidden="1" x14ac:dyDescent="0.25">
      <c r="A2795" s="40">
        <v>45596</v>
      </c>
      <c r="B2795" s="40">
        <v>45596</v>
      </c>
      <c r="C2795" s="37" t="s">
        <v>8567</v>
      </c>
      <c r="D2795" s="37" t="s">
        <v>8589</v>
      </c>
      <c r="E2795" s="37" t="s">
        <v>1145</v>
      </c>
      <c r="F2795" s="37" t="s">
        <v>610</v>
      </c>
      <c r="G2795" s="38">
        <v>6685000</v>
      </c>
      <c r="H2795" s="38">
        <v>0</v>
      </c>
      <c r="I2795" s="38">
        <v>498357956</v>
      </c>
      <c r="J2795" s="38">
        <v>0</v>
      </c>
      <c r="K2795" s="37"/>
      <c r="L2795" s="37"/>
      <c r="M2795" s="37" t="s">
        <v>3132</v>
      </c>
      <c r="N2795" s="37"/>
      <c r="O2795" s="37"/>
      <c r="P2795" s="37" t="s">
        <v>4428</v>
      </c>
      <c r="Q2795" s="37"/>
      <c r="S2795" s="8" t="str">
        <f t="shared" si="75"/>
        <v>642_LươngQLDN</v>
      </c>
      <c r="T2795" s="8">
        <f t="shared" si="74"/>
        <v>10</v>
      </c>
      <c r="U2795">
        <v>642</v>
      </c>
      <c r="W2795" t="s">
        <v>369</v>
      </c>
    </row>
    <row r="2796" spans="1:23" hidden="1" x14ac:dyDescent="0.25">
      <c r="A2796" s="40">
        <v>45596</v>
      </c>
      <c r="B2796" s="40">
        <v>45596</v>
      </c>
      <c r="C2796" s="37" t="s">
        <v>8567</v>
      </c>
      <c r="D2796" s="37" t="s">
        <v>8590</v>
      </c>
      <c r="E2796" s="37" t="s">
        <v>1145</v>
      </c>
      <c r="F2796" s="37" t="s">
        <v>612</v>
      </c>
      <c r="G2796" s="38">
        <v>1155000</v>
      </c>
      <c r="H2796" s="38">
        <v>0</v>
      </c>
      <c r="I2796" s="38">
        <v>499512956</v>
      </c>
      <c r="J2796" s="38">
        <v>0</v>
      </c>
      <c r="K2796" s="37"/>
      <c r="L2796" s="37"/>
      <c r="M2796" s="37" t="s">
        <v>3132</v>
      </c>
      <c r="N2796" s="37"/>
      <c r="O2796" s="37"/>
      <c r="P2796" s="37" t="s">
        <v>4428</v>
      </c>
      <c r="Q2796" s="37"/>
      <c r="S2796" s="8" t="str">
        <f t="shared" si="75"/>
        <v>642_LươngQLDN</v>
      </c>
      <c r="T2796" s="8">
        <f t="shared" si="74"/>
        <v>10</v>
      </c>
      <c r="U2796">
        <v>642</v>
      </c>
      <c r="W2796" t="s">
        <v>369</v>
      </c>
    </row>
    <row r="2797" spans="1:23" hidden="1" x14ac:dyDescent="0.25">
      <c r="A2797" s="40">
        <v>45596</v>
      </c>
      <c r="B2797" s="40">
        <v>45596</v>
      </c>
      <c r="C2797" s="37" t="s">
        <v>8567</v>
      </c>
      <c r="D2797" s="37" t="s">
        <v>8591</v>
      </c>
      <c r="E2797" s="37" t="s">
        <v>1145</v>
      </c>
      <c r="F2797" s="37" t="s">
        <v>614</v>
      </c>
      <c r="G2797" s="38">
        <v>420000</v>
      </c>
      <c r="H2797" s="38">
        <v>0</v>
      </c>
      <c r="I2797" s="38">
        <v>499932956</v>
      </c>
      <c r="J2797" s="38">
        <v>0</v>
      </c>
      <c r="K2797" s="37"/>
      <c r="L2797" s="37"/>
      <c r="M2797" s="37" t="s">
        <v>3132</v>
      </c>
      <c r="N2797" s="37"/>
      <c r="O2797" s="37"/>
      <c r="P2797" s="37" t="s">
        <v>4428</v>
      </c>
      <c r="Q2797" s="37"/>
      <c r="S2797" s="8" t="str">
        <f t="shared" si="75"/>
        <v>642_LươngQLDN</v>
      </c>
      <c r="T2797" s="8">
        <f t="shared" si="74"/>
        <v>10</v>
      </c>
      <c r="U2797">
        <v>642</v>
      </c>
      <c r="W2797" t="s">
        <v>369</v>
      </c>
    </row>
    <row r="2798" spans="1:23" hidden="1" x14ac:dyDescent="0.25">
      <c r="A2798" s="40">
        <v>45596</v>
      </c>
      <c r="B2798" s="40">
        <v>45596</v>
      </c>
      <c r="C2798" s="37" t="s">
        <v>8567</v>
      </c>
      <c r="D2798" s="37" t="s">
        <v>8592</v>
      </c>
      <c r="E2798" s="37" t="s">
        <v>1145</v>
      </c>
      <c r="F2798" s="37" t="s">
        <v>610</v>
      </c>
      <c r="G2798" s="38">
        <v>3640000</v>
      </c>
      <c r="H2798" s="38">
        <v>0</v>
      </c>
      <c r="I2798" s="38">
        <v>503572956</v>
      </c>
      <c r="J2798" s="38">
        <v>0</v>
      </c>
      <c r="K2798" s="37"/>
      <c r="L2798" s="37"/>
      <c r="M2798" s="37" t="s">
        <v>3132</v>
      </c>
      <c r="N2798" s="37"/>
      <c r="O2798" s="37"/>
      <c r="P2798" s="37" t="s">
        <v>4428</v>
      </c>
      <c r="Q2798" s="37"/>
      <c r="S2798" s="8" t="str">
        <f t="shared" si="75"/>
        <v>642_LươngQLDN</v>
      </c>
      <c r="T2798" s="8">
        <f t="shared" si="74"/>
        <v>10</v>
      </c>
      <c r="U2798">
        <v>642</v>
      </c>
      <c r="W2798" t="s">
        <v>369</v>
      </c>
    </row>
    <row r="2799" spans="1:23" hidden="1" x14ac:dyDescent="0.25">
      <c r="A2799" s="40">
        <v>45596</v>
      </c>
      <c r="B2799" s="40">
        <v>45596</v>
      </c>
      <c r="C2799" s="37" t="s">
        <v>8567</v>
      </c>
      <c r="D2799" s="37" t="s">
        <v>8593</v>
      </c>
      <c r="E2799" s="37" t="s">
        <v>1145</v>
      </c>
      <c r="F2799" s="37" t="s">
        <v>612</v>
      </c>
      <c r="G2799" s="38">
        <v>624000</v>
      </c>
      <c r="H2799" s="38">
        <v>0</v>
      </c>
      <c r="I2799" s="38">
        <v>504196956</v>
      </c>
      <c r="J2799" s="38">
        <v>0</v>
      </c>
      <c r="K2799" s="37"/>
      <c r="L2799" s="37"/>
      <c r="M2799" s="37" t="s">
        <v>3132</v>
      </c>
      <c r="N2799" s="37"/>
      <c r="O2799" s="37"/>
      <c r="P2799" s="37" t="s">
        <v>4428</v>
      </c>
      <c r="Q2799" s="37"/>
      <c r="S2799" s="8" t="str">
        <f t="shared" si="75"/>
        <v>642_LươngQLDN</v>
      </c>
      <c r="T2799" s="8">
        <f t="shared" si="74"/>
        <v>10</v>
      </c>
      <c r="U2799">
        <v>642</v>
      </c>
      <c r="W2799" t="s">
        <v>369</v>
      </c>
    </row>
    <row r="2800" spans="1:23" hidden="1" x14ac:dyDescent="0.25">
      <c r="A2800" s="40">
        <v>45596</v>
      </c>
      <c r="B2800" s="40">
        <v>45596</v>
      </c>
      <c r="C2800" s="37" t="s">
        <v>8567</v>
      </c>
      <c r="D2800" s="37" t="s">
        <v>8594</v>
      </c>
      <c r="E2800" s="37" t="s">
        <v>1145</v>
      </c>
      <c r="F2800" s="37" t="s">
        <v>614</v>
      </c>
      <c r="G2800" s="38">
        <v>208000</v>
      </c>
      <c r="H2800" s="38">
        <v>0</v>
      </c>
      <c r="I2800" s="38">
        <v>504404956</v>
      </c>
      <c r="J2800" s="38">
        <v>0</v>
      </c>
      <c r="K2800" s="37"/>
      <c r="L2800" s="37"/>
      <c r="M2800" s="37" t="s">
        <v>3132</v>
      </c>
      <c r="N2800" s="37"/>
      <c r="O2800" s="37"/>
      <c r="P2800" s="37" t="s">
        <v>4428</v>
      </c>
      <c r="Q2800" s="37"/>
      <c r="S2800" s="8" t="str">
        <f t="shared" si="75"/>
        <v>642_LươngQLDN</v>
      </c>
      <c r="T2800" s="8">
        <f t="shared" si="74"/>
        <v>10</v>
      </c>
      <c r="U2800">
        <v>642</v>
      </c>
      <c r="W2800" t="s">
        <v>369</v>
      </c>
    </row>
    <row r="2801" spans="1:23" hidden="1" x14ac:dyDescent="0.25">
      <c r="A2801" s="40">
        <v>45596</v>
      </c>
      <c r="B2801" s="40">
        <v>45596</v>
      </c>
      <c r="C2801" s="37" t="s">
        <v>8567</v>
      </c>
      <c r="D2801" s="37" t="s">
        <v>8595</v>
      </c>
      <c r="E2801" s="37" t="s">
        <v>1145</v>
      </c>
      <c r="F2801" s="37" t="s">
        <v>610</v>
      </c>
      <c r="G2801" s="38">
        <v>892500</v>
      </c>
      <c r="H2801" s="38">
        <v>0</v>
      </c>
      <c r="I2801" s="38">
        <v>505297456</v>
      </c>
      <c r="J2801" s="38">
        <v>0</v>
      </c>
      <c r="K2801" s="37"/>
      <c r="L2801" s="37"/>
      <c r="M2801" s="37" t="s">
        <v>3132</v>
      </c>
      <c r="N2801" s="37"/>
      <c r="O2801" s="37"/>
      <c r="P2801" s="37" t="s">
        <v>4428</v>
      </c>
      <c r="Q2801" s="37"/>
      <c r="S2801" s="8" t="str">
        <f t="shared" si="75"/>
        <v>642_LươngQLDN</v>
      </c>
      <c r="T2801" s="8">
        <f t="shared" si="74"/>
        <v>10</v>
      </c>
      <c r="U2801">
        <v>642</v>
      </c>
      <c r="W2801" t="s">
        <v>369</v>
      </c>
    </row>
    <row r="2802" spans="1:23" hidden="1" x14ac:dyDescent="0.25">
      <c r="A2802" s="40">
        <v>45596</v>
      </c>
      <c r="B2802" s="40">
        <v>45596</v>
      </c>
      <c r="C2802" s="37" t="s">
        <v>8567</v>
      </c>
      <c r="D2802" s="37" t="s">
        <v>8596</v>
      </c>
      <c r="E2802" s="37" t="s">
        <v>1145</v>
      </c>
      <c r="F2802" s="37" t="s">
        <v>612</v>
      </c>
      <c r="G2802" s="38">
        <v>153000</v>
      </c>
      <c r="H2802" s="38">
        <v>0</v>
      </c>
      <c r="I2802" s="38">
        <v>505450456</v>
      </c>
      <c r="J2802" s="38">
        <v>0</v>
      </c>
      <c r="K2802" s="37"/>
      <c r="L2802" s="37"/>
      <c r="M2802" s="37" t="s">
        <v>3132</v>
      </c>
      <c r="N2802" s="37"/>
      <c r="O2802" s="37"/>
      <c r="P2802" s="37" t="s">
        <v>4428</v>
      </c>
      <c r="Q2802" s="37"/>
      <c r="S2802" s="8" t="str">
        <f t="shared" si="75"/>
        <v>642_LươngQLDN</v>
      </c>
      <c r="T2802" s="8">
        <f t="shared" si="74"/>
        <v>10</v>
      </c>
      <c r="U2802">
        <v>642</v>
      </c>
      <c r="W2802" t="s">
        <v>369</v>
      </c>
    </row>
    <row r="2803" spans="1:23" hidden="1" x14ac:dyDescent="0.25">
      <c r="A2803" s="40">
        <v>45596</v>
      </c>
      <c r="B2803" s="40">
        <v>45596</v>
      </c>
      <c r="C2803" s="37" t="s">
        <v>8567</v>
      </c>
      <c r="D2803" s="37" t="s">
        <v>8597</v>
      </c>
      <c r="E2803" s="37" t="s">
        <v>1145</v>
      </c>
      <c r="F2803" s="37" t="s">
        <v>614</v>
      </c>
      <c r="G2803" s="38">
        <v>51000</v>
      </c>
      <c r="H2803" s="38">
        <v>0</v>
      </c>
      <c r="I2803" s="38">
        <v>505501456</v>
      </c>
      <c r="J2803" s="38">
        <v>0</v>
      </c>
      <c r="K2803" s="37"/>
      <c r="L2803" s="37"/>
      <c r="M2803" s="37" t="s">
        <v>3132</v>
      </c>
      <c r="N2803" s="37"/>
      <c r="O2803" s="37"/>
      <c r="P2803" s="37" t="s">
        <v>4428</v>
      </c>
      <c r="Q2803" s="37"/>
      <c r="S2803" s="8" t="str">
        <f t="shared" si="75"/>
        <v>642_LươngQLDN</v>
      </c>
      <c r="T2803" s="8">
        <f t="shared" si="74"/>
        <v>10</v>
      </c>
      <c r="U2803">
        <v>642</v>
      </c>
      <c r="W2803" t="s">
        <v>369</v>
      </c>
    </row>
    <row r="2804" spans="1:23" hidden="1" x14ac:dyDescent="0.25">
      <c r="A2804" s="40">
        <v>45596</v>
      </c>
      <c r="B2804" s="40">
        <v>45596</v>
      </c>
      <c r="C2804" s="37" t="s">
        <v>8567</v>
      </c>
      <c r="D2804" s="37" t="s">
        <v>8598</v>
      </c>
      <c r="E2804" s="37" t="s">
        <v>1145</v>
      </c>
      <c r="F2804" s="37" t="s">
        <v>610</v>
      </c>
      <c r="G2804" s="38">
        <v>2677500</v>
      </c>
      <c r="H2804" s="38">
        <v>0</v>
      </c>
      <c r="I2804" s="38">
        <v>508178956</v>
      </c>
      <c r="J2804" s="38">
        <v>0</v>
      </c>
      <c r="K2804" s="37"/>
      <c r="L2804" s="37"/>
      <c r="M2804" s="37" t="s">
        <v>3132</v>
      </c>
      <c r="N2804" s="37"/>
      <c r="O2804" s="37"/>
      <c r="P2804" s="37" t="s">
        <v>4428</v>
      </c>
      <c r="Q2804" s="37"/>
      <c r="S2804" s="8" t="str">
        <f t="shared" si="75"/>
        <v>642_LươngQLDN</v>
      </c>
      <c r="T2804" s="8">
        <f t="shared" si="74"/>
        <v>10</v>
      </c>
      <c r="U2804">
        <v>642</v>
      </c>
      <c r="W2804" t="s">
        <v>369</v>
      </c>
    </row>
    <row r="2805" spans="1:23" hidden="1" x14ac:dyDescent="0.25">
      <c r="A2805" s="40">
        <v>45596</v>
      </c>
      <c r="B2805" s="40">
        <v>45596</v>
      </c>
      <c r="C2805" s="37" t="s">
        <v>8567</v>
      </c>
      <c r="D2805" s="37" t="s">
        <v>8599</v>
      </c>
      <c r="E2805" s="37" t="s">
        <v>1145</v>
      </c>
      <c r="F2805" s="37" t="s">
        <v>612</v>
      </c>
      <c r="G2805" s="38">
        <v>459000</v>
      </c>
      <c r="H2805" s="38">
        <v>0</v>
      </c>
      <c r="I2805" s="38">
        <v>508637956</v>
      </c>
      <c r="J2805" s="38">
        <v>0</v>
      </c>
      <c r="K2805" s="37"/>
      <c r="L2805" s="37"/>
      <c r="M2805" s="37" t="s">
        <v>3132</v>
      </c>
      <c r="N2805" s="37"/>
      <c r="O2805" s="37"/>
      <c r="P2805" s="37" t="s">
        <v>4428</v>
      </c>
      <c r="Q2805" s="37"/>
      <c r="S2805" s="8" t="str">
        <f t="shared" si="75"/>
        <v>642_LươngQLDN</v>
      </c>
      <c r="T2805" s="8">
        <f t="shared" si="74"/>
        <v>10</v>
      </c>
      <c r="U2805">
        <v>642</v>
      </c>
      <c r="W2805" t="s">
        <v>369</v>
      </c>
    </row>
    <row r="2806" spans="1:23" hidden="1" x14ac:dyDescent="0.25">
      <c r="A2806" s="40">
        <v>45596</v>
      </c>
      <c r="B2806" s="40">
        <v>45596</v>
      </c>
      <c r="C2806" s="37" t="s">
        <v>8567</v>
      </c>
      <c r="D2806" s="37" t="s">
        <v>8600</v>
      </c>
      <c r="E2806" s="37" t="s">
        <v>1145</v>
      </c>
      <c r="F2806" s="37" t="s">
        <v>614</v>
      </c>
      <c r="G2806" s="38">
        <v>153000</v>
      </c>
      <c r="H2806" s="38">
        <v>0</v>
      </c>
      <c r="I2806" s="38">
        <v>508790956</v>
      </c>
      <c r="J2806" s="38">
        <v>0</v>
      </c>
      <c r="K2806" s="37"/>
      <c r="L2806" s="37"/>
      <c r="M2806" s="37" t="s">
        <v>3132</v>
      </c>
      <c r="N2806" s="37"/>
      <c r="O2806" s="37"/>
      <c r="P2806" s="37" t="s">
        <v>4428</v>
      </c>
      <c r="Q2806" s="37"/>
      <c r="S2806" s="8" t="str">
        <f t="shared" si="75"/>
        <v>642_LươngQLDN</v>
      </c>
      <c r="T2806" s="8">
        <f t="shared" si="74"/>
        <v>10</v>
      </c>
      <c r="U2806">
        <v>642</v>
      </c>
      <c r="W2806" t="s">
        <v>369</v>
      </c>
    </row>
    <row r="2807" spans="1:23" hidden="1" x14ac:dyDescent="0.25">
      <c r="A2807" s="40">
        <v>45596</v>
      </c>
      <c r="B2807" s="40">
        <v>45596</v>
      </c>
      <c r="C2807" s="37" t="s">
        <v>8601</v>
      </c>
      <c r="D2807" s="37" t="s">
        <v>8602</v>
      </c>
      <c r="E2807" s="37" t="s">
        <v>1145</v>
      </c>
      <c r="F2807" s="37" t="s">
        <v>1146</v>
      </c>
      <c r="G2807" s="38">
        <v>33633</v>
      </c>
      <c r="H2807" s="38">
        <v>0</v>
      </c>
      <c r="I2807" s="38">
        <v>508824589</v>
      </c>
      <c r="J2807" s="38">
        <v>0</v>
      </c>
      <c r="K2807" s="37"/>
      <c r="L2807" s="37"/>
      <c r="M2807" s="37" t="s">
        <v>3136</v>
      </c>
      <c r="N2807" s="37" t="s">
        <v>809</v>
      </c>
      <c r="O2807" s="37" t="s">
        <v>1297</v>
      </c>
      <c r="P2807" s="37" t="s">
        <v>4779</v>
      </c>
      <c r="Q2807" s="37"/>
      <c r="S2807" s="8" t="str">
        <f t="shared" si="75"/>
        <v>642.Thuế</v>
      </c>
      <c r="T2807" s="8">
        <f t="shared" si="74"/>
        <v>10</v>
      </c>
      <c r="U2807">
        <v>642</v>
      </c>
      <c r="W2807" t="s">
        <v>369</v>
      </c>
    </row>
    <row r="2808" spans="1:23" hidden="1" x14ac:dyDescent="0.25">
      <c r="A2808" s="40">
        <v>45596</v>
      </c>
      <c r="B2808" s="40">
        <v>45596</v>
      </c>
      <c r="C2808" s="37" t="s">
        <v>8555</v>
      </c>
      <c r="D2808" s="37" t="s">
        <v>4965</v>
      </c>
      <c r="E2808" s="37" t="s">
        <v>1145</v>
      </c>
      <c r="F2808" s="37" t="s">
        <v>4225</v>
      </c>
      <c r="G2808" s="38">
        <v>0</v>
      </c>
      <c r="H2808" s="38"/>
      <c r="I2808" s="38">
        <v>128663187</v>
      </c>
      <c r="J2808" s="38">
        <v>0</v>
      </c>
      <c r="K2808" s="37"/>
      <c r="L2808" s="37"/>
      <c r="M2808" s="37"/>
      <c r="N2808" s="37"/>
      <c r="O2808" s="37"/>
      <c r="P2808" s="37"/>
      <c r="Q2808" s="37"/>
      <c r="S2808" s="8">
        <f t="shared" si="75"/>
        <v>0</v>
      </c>
      <c r="T2808" s="8">
        <f t="shared" si="74"/>
        <v>10</v>
      </c>
      <c r="U2808">
        <v>642</v>
      </c>
      <c r="W2808" t="s">
        <v>369</v>
      </c>
    </row>
    <row r="2809" spans="1:23" hidden="1" x14ac:dyDescent="0.25">
      <c r="A2809" s="40">
        <v>45596</v>
      </c>
      <c r="B2809" s="40">
        <v>45596</v>
      </c>
      <c r="C2809" s="37" t="s">
        <v>8555</v>
      </c>
      <c r="D2809" s="37" t="s">
        <v>4965</v>
      </c>
      <c r="E2809" s="37" t="s">
        <v>1145</v>
      </c>
      <c r="F2809" s="37" t="s">
        <v>4225</v>
      </c>
      <c r="G2809" s="38">
        <v>0</v>
      </c>
      <c r="H2809" s="38"/>
      <c r="I2809" s="38">
        <v>76458921</v>
      </c>
      <c r="J2809" s="38">
        <v>0</v>
      </c>
      <c r="K2809" s="37"/>
      <c r="L2809" s="37"/>
      <c r="M2809" s="37"/>
      <c r="N2809" s="37"/>
      <c r="O2809" s="37"/>
      <c r="P2809" s="37"/>
      <c r="Q2809" s="37"/>
      <c r="S2809" s="8">
        <f t="shared" si="75"/>
        <v>0</v>
      </c>
      <c r="T2809" s="8">
        <f t="shared" si="74"/>
        <v>10</v>
      </c>
      <c r="U2809">
        <v>642</v>
      </c>
      <c r="W2809" t="s">
        <v>369</v>
      </c>
    </row>
    <row r="2810" spans="1:23" hidden="1" x14ac:dyDescent="0.25">
      <c r="A2810" s="40">
        <v>45596</v>
      </c>
      <c r="B2810" s="40">
        <v>45596</v>
      </c>
      <c r="C2810" s="37" t="s">
        <v>8555</v>
      </c>
      <c r="D2810" s="37" t="s">
        <v>4965</v>
      </c>
      <c r="E2810" s="37" t="s">
        <v>1145</v>
      </c>
      <c r="F2810" s="37" t="s">
        <v>4225</v>
      </c>
      <c r="G2810" s="38">
        <v>0</v>
      </c>
      <c r="H2810" s="38"/>
      <c r="I2810" s="38">
        <v>56559370</v>
      </c>
      <c r="J2810" s="38">
        <v>0</v>
      </c>
      <c r="K2810" s="37"/>
      <c r="L2810" s="37"/>
      <c r="M2810" s="37"/>
      <c r="N2810" s="37"/>
      <c r="O2810" s="37"/>
      <c r="P2810" s="37"/>
      <c r="Q2810" s="37"/>
      <c r="S2810" s="8">
        <f t="shared" si="75"/>
        <v>0</v>
      </c>
      <c r="T2810" s="8">
        <f t="shared" si="74"/>
        <v>10</v>
      </c>
      <c r="U2810">
        <v>642</v>
      </c>
      <c r="W2810" t="s">
        <v>369</v>
      </c>
    </row>
    <row r="2811" spans="1:23" hidden="1" x14ac:dyDescent="0.25">
      <c r="A2811" s="40">
        <v>45596</v>
      </c>
      <c r="B2811" s="40">
        <v>45596</v>
      </c>
      <c r="C2811" s="37" t="s">
        <v>8555</v>
      </c>
      <c r="D2811" s="37" t="s">
        <v>4965</v>
      </c>
      <c r="E2811" s="37" t="s">
        <v>1145</v>
      </c>
      <c r="F2811" s="37" t="s">
        <v>4225</v>
      </c>
      <c r="G2811" s="38">
        <v>0</v>
      </c>
      <c r="H2811" s="38"/>
      <c r="I2811" s="38">
        <v>0</v>
      </c>
      <c r="J2811" s="38">
        <v>63496769</v>
      </c>
      <c r="K2811" s="37"/>
      <c r="L2811" s="37"/>
      <c r="M2811" s="37"/>
      <c r="N2811" s="37"/>
      <c r="O2811" s="37"/>
      <c r="P2811" s="37"/>
      <c r="Q2811" s="37"/>
      <c r="S2811" s="8">
        <f t="shared" si="75"/>
        <v>0</v>
      </c>
      <c r="T2811" s="8">
        <f t="shared" si="74"/>
        <v>10</v>
      </c>
      <c r="U2811">
        <v>642</v>
      </c>
      <c r="W2811" t="s">
        <v>369</v>
      </c>
    </row>
    <row r="2812" spans="1:23" hidden="1" x14ac:dyDescent="0.25">
      <c r="A2812" s="40">
        <v>45596</v>
      </c>
      <c r="B2812" s="40">
        <v>45596</v>
      </c>
      <c r="C2812" s="37" t="s">
        <v>8555</v>
      </c>
      <c r="D2812" s="37" t="s">
        <v>4965</v>
      </c>
      <c r="E2812" s="37" t="s">
        <v>1145</v>
      </c>
      <c r="F2812" s="37" t="s">
        <v>4225</v>
      </c>
      <c r="G2812" s="38">
        <v>0</v>
      </c>
      <c r="H2812" s="38"/>
      <c r="I2812" s="38">
        <v>0</v>
      </c>
      <c r="J2812" s="38">
        <v>119255207</v>
      </c>
      <c r="K2812" s="37"/>
      <c r="L2812" s="37"/>
      <c r="M2812" s="37"/>
      <c r="N2812" s="37"/>
      <c r="O2812" s="37"/>
      <c r="P2812" s="37"/>
      <c r="Q2812" s="37"/>
      <c r="S2812" s="8">
        <f t="shared" si="75"/>
        <v>0</v>
      </c>
      <c r="T2812" s="8">
        <f t="shared" si="74"/>
        <v>10</v>
      </c>
      <c r="U2812">
        <v>642</v>
      </c>
      <c r="W2812" t="s">
        <v>369</v>
      </c>
    </row>
    <row r="2813" spans="1:23" hidden="1" x14ac:dyDescent="0.25">
      <c r="A2813" s="40">
        <v>45596</v>
      </c>
      <c r="B2813" s="40">
        <v>45596</v>
      </c>
      <c r="C2813" s="37" t="s">
        <v>8555</v>
      </c>
      <c r="D2813" s="37" t="s">
        <v>4965</v>
      </c>
      <c r="E2813" s="37" t="s">
        <v>1145</v>
      </c>
      <c r="F2813" s="37" t="s">
        <v>4225</v>
      </c>
      <c r="G2813" s="38">
        <v>0</v>
      </c>
      <c r="H2813" s="38"/>
      <c r="I2813" s="38">
        <v>0</v>
      </c>
      <c r="J2813" s="38">
        <v>163473939</v>
      </c>
      <c r="K2813" s="37"/>
      <c r="L2813" s="37"/>
      <c r="M2813" s="37"/>
      <c r="N2813" s="37"/>
      <c r="O2813" s="37"/>
      <c r="P2813" s="37"/>
      <c r="Q2813" s="37"/>
      <c r="S2813" s="8">
        <f t="shared" si="75"/>
        <v>0</v>
      </c>
      <c r="T2813" s="8">
        <f t="shared" si="74"/>
        <v>10</v>
      </c>
      <c r="U2813">
        <v>642</v>
      </c>
      <c r="W2813" t="s">
        <v>369</v>
      </c>
    </row>
    <row r="2814" spans="1:23" hidden="1" x14ac:dyDescent="0.25">
      <c r="A2814" s="40">
        <v>45596</v>
      </c>
      <c r="B2814" s="40">
        <v>45596</v>
      </c>
      <c r="C2814" s="37" t="s">
        <v>7891</v>
      </c>
      <c r="D2814" s="37" t="s">
        <v>7892</v>
      </c>
      <c r="E2814" s="37" t="s">
        <v>1145</v>
      </c>
      <c r="F2814" s="37" t="s">
        <v>625</v>
      </c>
      <c r="G2814" s="38">
        <v>971944</v>
      </c>
      <c r="H2814" s="38">
        <v>0</v>
      </c>
      <c r="I2814" s="38">
        <v>0</v>
      </c>
      <c r="J2814" s="38">
        <v>162501995</v>
      </c>
      <c r="K2814" s="37"/>
      <c r="L2814" s="37"/>
      <c r="M2814" s="37" t="s">
        <v>7893</v>
      </c>
      <c r="N2814" s="37"/>
      <c r="O2814" s="37"/>
      <c r="P2814" s="37" t="s">
        <v>1292</v>
      </c>
      <c r="Q2814" s="37"/>
      <c r="S2814" s="8" t="s">
        <v>3127</v>
      </c>
      <c r="T2814" s="8">
        <f t="shared" si="74"/>
        <v>10</v>
      </c>
      <c r="U2814">
        <v>642</v>
      </c>
      <c r="W2814" t="s">
        <v>369</v>
      </c>
    </row>
    <row r="2815" spans="1:23" hidden="1" x14ac:dyDescent="0.25">
      <c r="A2815" s="40">
        <v>45596</v>
      </c>
      <c r="B2815" s="40">
        <v>45596</v>
      </c>
      <c r="C2815" s="37" t="s">
        <v>7891</v>
      </c>
      <c r="D2815" s="37" t="s">
        <v>7892</v>
      </c>
      <c r="E2815" s="37" t="s">
        <v>1145</v>
      </c>
      <c r="F2815" s="37" t="s">
        <v>625</v>
      </c>
      <c r="G2815" s="38">
        <v>169554</v>
      </c>
      <c r="H2815" s="38">
        <v>0</v>
      </c>
      <c r="I2815" s="38">
        <v>0</v>
      </c>
      <c r="J2815" s="38">
        <v>162332441</v>
      </c>
      <c r="K2815" s="37"/>
      <c r="L2815" s="37"/>
      <c r="M2815" s="37" t="s">
        <v>7893</v>
      </c>
      <c r="N2815" s="37"/>
      <c r="O2815" s="37"/>
      <c r="P2815" s="37" t="s">
        <v>2141</v>
      </c>
      <c r="Q2815" s="37"/>
      <c r="S2815" s="8" t="s">
        <v>3127</v>
      </c>
      <c r="T2815" s="8">
        <f t="shared" si="74"/>
        <v>10</v>
      </c>
      <c r="U2815">
        <v>642</v>
      </c>
      <c r="W2815" t="s">
        <v>369</v>
      </c>
    </row>
    <row r="2816" spans="1:23" hidden="1" x14ac:dyDescent="0.25">
      <c r="A2816" s="40">
        <v>45596</v>
      </c>
      <c r="B2816" s="40">
        <v>45596</v>
      </c>
      <c r="C2816" s="37" t="s">
        <v>7891</v>
      </c>
      <c r="D2816" s="37" t="s">
        <v>7892</v>
      </c>
      <c r="E2816" s="37" t="s">
        <v>1145</v>
      </c>
      <c r="F2816" s="37" t="s">
        <v>625</v>
      </c>
      <c r="G2816" s="38">
        <v>118779</v>
      </c>
      <c r="H2816" s="38">
        <v>0</v>
      </c>
      <c r="I2816" s="38">
        <v>0</v>
      </c>
      <c r="J2816" s="38">
        <v>162213662</v>
      </c>
      <c r="K2816" s="37"/>
      <c r="L2816" s="37"/>
      <c r="M2816" s="37" t="s">
        <v>7893</v>
      </c>
      <c r="N2816" s="37"/>
      <c r="O2816" s="37"/>
      <c r="P2816" s="37" t="s">
        <v>849</v>
      </c>
      <c r="Q2816" s="37"/>
      <c r="S2816" s="8" t="s">
        <v>3127</v>
      </c>
      <c r="T2816" s="8">
        <f t="shared" si="74"/>
        <v>10</v>
      </c>
      <c r="U2816">
        <v>642</v>
      </c>
      <c r="W2816" t="s">
        <v>369</v>
      </c>
    </row>
    <row r="2817" spans="1:23" hidden="1" x14ac:dyDescent="0.25">
      <c r="A2817" s="40">
        <v>45596</v>
      </c>
      <c r="B2817" s="40">
        <v>45596</v>
      </c>
      <c r="C2817" s="37" t="s">
        <v>7891</v>
      </c>
      <c r="D2817" s="37" t="s">
        <v>7892</v>
      </c>
      <c r="E2817" s="37" t="s">
        <v>1145</v>
      </c>
      <c r="F2817" s="37" t="s">
        <v>625</v>
      </c>
      <c r="G2817" s="38">
        <v>1055231</v>
      </c>
      <c r="H2817" s="38">
        <v>0</v>
      </c>
      <c r="I2817" s="38">
        <v>0</v>
      </c>
      <c r="J2817" s="38">
        <v>161158431</v>
      </c>
      <c r="K2817" s="37"/>
      <c r="L2817" s="37"/>
      <c r="M2817" s="37" t="s">
        <v>7893</v>
      </c>
      <c r="N2817" s="37"/>
      <c r="O2817" s="37"/>
      <c r="P2817" s="37" t="s">
        <v>558</v>
      </c>
      <c r="Q2817" s="37"/>
      <c r="S2817" s="8" t="s">
        <v>3127</v>
      </c>
      <c r="T2817" s="8">
        <f t="shared" si="74"/>
        <v>10</v>
      </c>
      <c r="U2817">
        <v>642</v>
      </c>
      <c r="W2817" t="s">
        <v>369</v>
      </c>
    </row>
    <row r="2818" spans="1:23" hidden="1" x14ac:dyDescent="0.25">
      <c r="A2818" s="40">
        <v>45596</v>
      </c>
      <c r="B2818" s="40">
        <v>45596</v>
      </c>
      <c r="C2818" s="37" t="s">
        <v>7891</v>
      </c>
      <c r="D2818" s="37" t="s">
        <v>7892</v>
      </c>
      <c r="E2818" s="37" t="s">
        <v>1145</v>
      </c>
      <c r="F2818" s="37" t="s">
        <v>625</v>
      </c>
      <c r="G2818" s="38">
        <v>1757298</v>
      </c>
      <c r="H2818" s="38">
        <v>0</v>
      </c>
      <c r="I2818" s="38">
        <v>0</v>
      </c>
      <c r="J2818" s="38">
        <v>159401133</v>
      </c>
      <c r="K2818" s="37"/>
      <c r="L2818" s="37"/>
      <c r="M2818" s="37" t="s">
        <v>7893</v>
      </c>
      <c r="N2818" s="37"/>
      <c r="O2818" s="37"/>
      <c r="P2818" s="37" t="s">
        <v>529</v>
      </c>
      <c r="Q2818" s="37"/>
      <c r="S2818" s="8" t="s">
        <v>3127</v>
      </c>
      <c r="T2818" s="8">
        <f t="shared" si="74"/>
        <v>10</v>
      </c>
      <c r="U2818">
        <v>642</v>
      </c>
      <c r="W2818" t="s">
        <v>369</v>
      </c>
    </row>
    <row r="2819" spans="1:23" hidden="1" x14ac:dyDescent="0.25">
      <c r="A2819" s="40">
        <v>45596</v>
      </c>
      <c r="B2819" s="40">
        <v>45596</v>
      </c>
      <c r="C2819" s="37" t="s">
        <v>7891</v>
      </c>
      <c r="D2819" s="37" t="s">
        <v>7892</v>
      </c>
      <c r="E2819" s="37" t="s">
        <v>1145</v>
      </c>
      <c r="F2819" s="37" t="s">
        <v>625</v>
      </c>
      <c r="G2819" s="38">
        <v>3986850</v>
      </c>
      <c r="H2819" s="38">
        <v>0</v>
      </c>
      <c r="I2819" s="38">
        <v>0</v>
      </c>
      <c r="J2819" s="38">
        <v>155414283</v>
      </c>
      <c r="K2819" s="37"/>
      <c r="L2819" s="37"/>
      <c r="M2819" s="37" t="s">
        <v>7893</v>
      </c>
      <c r="N2819" s="37"/>
      <c r="O2819" s="37"/>
      <c r="P2819" s="37" t="s">
        <v>891</v>
      </c>
      <c r="Q2819" s="37"/>
      <c r="S2819" s="8" t="s">
        <v>3127</v>
      </c>
      <c r="T2819" s="8">
        <f t="shared" si="74"/>
        <v>10</v>
      </c>
      <c r="U2819">
        <v>642</v>
      </c>
      <c r="W2819" t="s">
        <v>369</v>
      </c>
    </row>
    <row r="2820" spans="1:23" hidden="1" x14ac:dyDescent="0.25">
      <c r="A2820" s="40">
        <v>45596</v>
      </c>
      <c r="B2820" s="40">
        <v>45596</v>
      </c>
      <c r="C2820" s="37" t="s">
        <v>7891</v>
      </c>
      <c r="D2820" s="37" t="s">
        <v>7892</v>
      </c>
      <c r="E2820" s="37" t="s">
        <v>1145</v>
      </c>
      <c r="F2820" s="37" t="s">
        <v>625</v>
      </c>
      <c r="G2820" s="38">
        <v>878086</v>
      </c>
      <c r="H2820" s="38">
        <v>0</v>
      </c>
      <c r="I2820" s="38">
        <v>0</v>
      </c>
      <c r="J2820" s="38">
        <v>154536197</v>
      </c>
      <c r="K2820" s="37"/>
      <c r="L2820" s="37"/>
      <c r="M2820" s="37" t="s">
        <v>7893</v>
      </c>
      <c r="N2820" s="37"/>
      <c r="O2820" s="37"/>
      <c r="P2820" s="37" t="s">
        <v>824</v>
      </c>
      <c r="Q2820" s="37"/>
      <c r="S2820" s="8" t="s">
        <v>3127</v>
      </c>
      <c r="T2820" s="8">
        <f t="shared" si="74"/>
        <v>10</v>
      </c>
      <c r="U2820">
        <v>642</v>
      </c>
      <c r="W2820" t="s">
        <v>369</v>
      </c>
    </row>
    <row r="2821" spans="1:23" hidden="1" x14ac:dyDescent="0.25">
      <c r="A2821" s="40">
        <v>45596</v>
      </c>
      <c r="B2821" s="40">
        <v>45596</v>
      </c>
      <c r="C2821" s="37" t="s">
        <v>7891</v>
      </c>
      <c r="D2821" s="37" t="s">
        <v>7892</v>
      </c>
      <c r="E2821" s="37" t="s">
        <v>1145</v>
      </c>
      <c r="F2821" s="37" t="s">
        <v>625</v>
      </c>
      <c r="G2821" s="38">
        <v>158179</v>
      </c>
      <c r="H2821" s="38">
        <v>0</v>
      </c>
      <c r="I2821" s="38">
        <v>0</v>
      </c>
      <c r="J2821" s="38">
        <v>154378018</v>
      </c>
      <c r="K2821" s="37"/>
      <c r="L2821" s="37"/>
      <c r="M2821" s="37" t="s">
        <v>3142</v>
      </c>
      <c r="N2821" s="37"/>
      <c r="O2821" s="37"/>
      <c r="P2821" s="37" t="s">
        <v>1915</v>
      </c>
      <c r="Q2821" s="37"/>
      <c r="S2821" s="8" t="str">
        <f t="shared" si="75"/>
        <v>642.Đi lại</v>
      </c>
      <c r="T2821" s="8">
        <f t="shared" si="74"/>
        <v>10</v>
      </c>
      <c r="U2821">
        <v>642</v>
      </c>
      <c r="W2821" t="s">
        <v>369</v>
      </c>
    </row>
    <row r="2822" spans="1:23" hidden="1" x14ac:dyDescent="0.25">
      <c r="A2822" s="40">
        <v>45596</v>
      </c>
      <c r="B2822" s="40">
        <v>45596</v>
      </c>
      <c r="C2822" s="37" t="s">
        <v>7891</v>
      </c>
      <c r="D2822" s="37" t="s">
        <v>7892</v>
      </c>
      <c r="E2822" s="37" t="s">
        <v>1145</v>
      </c>
      <c r="F2822" s="37" t="s">
        <v>625</v>
      </c>
      <c r="G2822" s="38">
        <v>331882</v>
      </c>
      <c r="H2822" s="38">
        <v>0</v>
      </c>
      <c r="I2822" s="38">
        <v>0</v>
      </c>
      <c r="J2822" s="38">
        <v>154046136</v>
      </c>
      <c r="K2822" s="37"/>
      <c r="L2822" s="37"/>
      <c r="M2822" s="37" t="s">
        <v>7893</v>
      </c>
      <c r="N2822" s="37"/>
      <c r="O2822" s="37"/>
      <c r="P2822" s="37" t="s">
        <v>4428</v>
      </c>
      <c r="Q2822" s="37"/>
      <c r="S2822" s="8" t="s">
        <v>3127</v>
      </c>
      <c r="T2822" s="8">
        <f t="shared" si="74"/>
        <v>10</v>
      </c>
      <c r="U2822">
        <v>642</v>
      </c>
      <c r="W2822" t="s">
        <v>369</v>
      </c>
    </row>
    <row r="2823" spans="1:23" hidden="1" x14ac:dyDescent="0.25">
      <c r="A2823" s="40">
        <v>45596</v>
      </c>
      <c r="B2823" s="40">
        <v>45596</v>
      </c>
      <c r="C2823" s="37" t="s">
        <v>7891</v>
      </c>
      <c r="D2823" s="37" t="s">
        <v>7892</v>
      </c>
      <c r="E2823" s="37" t="s">
        <v>1145</v>
      </c>
      <c r="F2823" s="37" t="s">
        <v>625</v>
      </c>
      <c r="G2823" s="38">
        <v>9998907</v>
      </c>
      <c r="H2823" s="38">
        <v>0</v>
      </c>
      <c r="I2823" s="38">
        <v>0</v>
      </c>
      <c r="J2823" s="38">
        <v>144047229</v>
      </c>
      <c r="K2823" s="37"/>
      <c r="L2823" s="37"/>
      <c r="M2823" s="37" t="s">
        <v>7893</v>
      </c>
      <c r="N2823" s="37"/>
      <c r="O2823" s="37"/>
      <c r="P2823" s="37" t="s">
        <v>607</v>
      </c>
      <c r="Q2823" s="37"/>
      <c r="S2823" s="8" t="s">
        <v>3127</v>
      </c>
      <c r="T2823" s="8">
        <f t="shared" si="74"/>
        <v>10</v>
      </c>
      <c r="U2823">
        <v>642</v>
      </c>
      <c r="W2823" t="s">
        <v>369</v>
      </c>
    </row>
    <row r="2824" spans="1:23" hidden="1" x14ac:dyDescent="0.25">
      <c r="A2824" s="40">
        <v>45596</v>
      </c>
      <c r="B2824" s="40">
        <v>45596</v>
      </c>
      <c r="C2824" s="37" t="s">
        <v>7891</v>
      </c>
      <c r="D2824" s="37" t="s">
        <v>7892</v>
      </c>
      <c r="E2824" s="37" t="s">
        <v>1145</v>
      </c>
      <c r="F2824" s="37" t="s">
        <v>625</v>
      </c>
      <c r="G2824" s="38">
        <v>505682</v>
      </c>
      <c r="H2824" s="38">
        <v>0</v>
      </c>
      <c r="I2824" s="38">
        <v>0</v>
      </c>
      <c r="J2824" s="38">
        <v>143541547</v>
      </c>
      <c r="K2824" s="37"/>
      <c r="L2824" s="37"/>
      <c r="M2824" s="37" t="s">
        <v>7893</v>
      </c>
      <c r="N2824" s="37"/>
      <c r="O2824" s="37"/>
      <c r="P2824" s="37" t="s">
        <v>1335</v>
      </c>
      <c r="Q2824" s="37"/>
      <c r="S2824" s="8" t="s">
        <v>3127</v>
      </c>
      <c r="T2824" s="8">
        <f t="shared" si="74"/>
        <v>10</v>
      </c>
      <c r="U2824">
        <v>642</v>
      </c>
      <c r="W2824" t="s">
        <v>369</v>
      </c>
    </row>
    <row r="2825" spans="1:23" hidden="1" x14ac:dyDescent="0.25">
      <c r="A2825" s="40">
        <v>45596</v>
      </c>
      <c r="B2825" s="40">
        <v>45596</v>
      </c>
      <c r="C2825" s="37" t="s">
        <v>7891</v>
      </c>
      <c r="D2825" s="37" t="s">
        <v>7892</v>
      </c>
      <c r="E2825" s="37" t="s">
        <v>1145</v>
      </c>
      <c r="F2825" s="37" t="s">
        <v>625</v>
      </c>
      <c r="G2825" s="38">
        <v>1560606</v>
      </c>
      <c r="H2825" s="38">
        <v>0</v>
      </c>
      <c r="I2825" s="38">
        <v>0</v>
      </c>
      <c r="J2825" s="38">
        <v>141980941</v>
      </c>
      <c r="K2825" s="37"/>
      <c r="L2825" s="37"/>
      <c r="M2825" s="37" t="s">
        <v>7893</v>
      </c>
      <c r="N2825" s="37"/>
      <c r="O2825" s="37"/>
      <c r="P2825" s="37" t="s">
        <v>1336</v>
      </c>
      <c r="Q2825" s="37"/>
      <c r="S2825" s="8" t="s">
        <v>3127</v>
      </c>
      <c r="T2825" s="8">
        <f t="shared" si="74"/>
        <v>10</v>
      </c>
      <c r="U2825">
        <v>642</v>
      </c>
      <c r="W2825" t="s">
        <v>369</v>
      </c>
    </row>
    <row r="2826" spans="1:23" hidden="1" x14ac:dyDescent="0.25">
      <c r="A2826" s="40">
        <v>45596</v>
      </c>
      <c r="B2826" s="40">
        <v>45596</v>
      </c>
      <c r="C2826" s="37" t="s">
        <v>7891</v>
      </c>
      <c r="D2826" s="37" t="s">
        <v>7892</v>
      </c>
      <c r="E2826" s="37" t="s">
        <v>1145</v>
      </c>
      <c r="F2826" s="37" t="s">
        <v>625</v>
      </c>
      <c r="G2826" s="38">
        <v>4011325</v>
      </c>
      <c r="H2826" s="38">
        <v>0</v>
      </c>
      <c r="I2826" s="38">
        <v>0</v>
      </c>
      <c r="J2826" s="38">
        <v>137969616</v>
      </c>
      <c r="K2826" s="37"/>
      <c r="L2826" s="37"/>
      <c r="M2826" s="37" t="s">
        <v>7893</v>
      </c>
      <c r="N2826" s="37"/>
      <c r="O2826" s="37"/>
      <c r="P2826" s="37" t="s">
        <v>1337</v>
      </c>
      <c r="Q2826" s="37"/>
      <c r="S2826" s="8" t="s">
        <v>3127</v>
      </c>
      <c r="T2826" s="8">
        <f t="shared" si="74"/>
        <v>10</v>
      </c>
      <c r="U2826">
        <v>642</v>
      </c>
      <c r="W2826" t="s">
        <v>369</v>
      </c>
    </row>
    <row r="2827" spans="1:23" hidden="1" x14ac:dyDescent="0.25">
      <c r="A2827" s="40">
        <v>45596</v>
      </c>
      <c r="B2827" s="40">
        <v>45596</v>
      </c>
      <c r="C2827" s="37" t="s">
        <v>7891</v>
      </c>
      <c r="D2827" s="37" t="s">
        <v>7892</v>
      </c>
      <c r="E2827" s="37" t="s">
        <v>1145</v>
      </c>
      <c r="F2827" s="37" t="s">
        <v>625</v>
      </c>
      <c r="G2827" s="38">
        <v>3382186</v>
      </c>
      <c r="H2827" s="38">
        <v>0</v>
      </c>
      <c r="I2827" s="38">
        <v>0</v>
      </c>
      <c r="J2827" s="38">
        <v>134587430</v>
      </c>
      <c r="K2827" s="37"/>
      <c r="L2827" s="37"/>
      <c r="M2827" s="37" t="s">
        <v>4929</v>
      </c>
      <c r="N2827" s="37"/>
      <c r="O2827" s="37"/>
      <c r="P2827" s="37" t="s">
        <v>529</v>
      </c>
      <c r="Q2827" s="37"/>
      <c r="S2827" s="8" t="str">
        <f t="shared" si="75"/>
        <v>642.SCTC VP</v>
      </c>
      <c r="T2827" s="8">
        <f t="shared" si="74"/>
        <v>10</v>
      </c>
      <c r="U2827">
        <v>642</v>
      </c>
      <c r="W2827" t="s">
        <v>369</v>
      </c>
    </row>
    <row r="2828" spans="1:23" hidden="1" x14ac:dyDescent="0.25">
      <c r="A2828" s="40">
        <v>45596</v>
      </c>
      <c r="B2828" s="40">
        <v>45596</v>
      </c>
      <c r="C2828" s="37" t="s">
        <v>7891</v>
      </c>
      <c r="D2828" s="37" t="s">
        <v>7892</v>
      </c>
      <c r="E2828" s="37" t="s">
        <v>1145</v>
      </c>
      <c r="F2828" s="37" t="s">
        <v>625</v>
      </c>
      <c r="G2828" s="38">
        <v>1696856</v>
      </c>
      <c r="H2828" s="38">
        <v>0</v>
      </c>
      <c r="I2828" s="38">
        <v>0</v>
      </c>
      <c r="J2828" s="38">
        <v>132890574</v>
      </c>
      <c r="K2828" s="37"/>
      <c r="L2828" s="37"/>
      <c r="M2828" s="37" t="s">
        <v>7916</v>
      </c>
      <c r="N2828" s="37"/>
      <c r="O2828" s="37"/>
      <c r="P2828" s="37" t="s">
        <v>4779</v>
      </c>
      <c r="Q2828" s="37"/>
      <c r="S2828" s="8" t="str">
        <f t="shared" si="75"/>
        <v>642.Tên miền</v>
      </c>
      <c r="T2828" s="8">
        <f t="shared" si="74"/>
        <v>10</v>
      </c>
      <c r="U2828">
        <v>642</v>
      </c>
      <c r="W2828" t="s">
        <v>369</v>
      </c>
    </row>
    <row r="2829" spans="1:23" hidden="1" x14ac:dyDescent="0.25">
      <c r="A2829" s="40">
        <v>45596</v>
      </c>
      <c r="B2829" s="40">
        <v>45596</v>
      </c>
      <c r="C2829" s="37" t="s">
        <v>7891</v>
      </c>
      <c r="D2829" s="37" t="s">
        <v>7892</v>
      </c>
      <c r="E2829" s="37" t="s">
        <v>1145</v>
      </c>
      <c r="F2829" s="37" t="s">
        <v>625</v>
      </c>
      <c r="G2829" s="38">
        <v>3718316</v>
      </c>
      <c r="H2829" s="38">
        <v>0</v>
      </c>
      <c r="I2829" s="38">
        <v>0</v>
      </c>
      <c r="J2829" s="38">
        <v>129172258</v>
      </c>
      <c r="K2829" s="37"/>
      <c r="L2829" s="37"/>
      <c r="M2829" s="37" t="s">
        <v>7893</v>
      </c>
      <c r="N2829" s="37"/>
      <c r="O2829" s="37"/>
      <c r="P2829" s="37" t="s">
        <v>4779</v>
      </c>
      <c r="Q2829" s="37"/>
      <c r="S2829" s="8" t="s">
        <v>3127</v>
      </c>
      <c r="T2829" s="8">
        <f t="shared" si="74"/>
        <v>10</v>
      </c>
      <c r="U2829">
        <v>642</v>
      </c>
      <c r="W2829" t="s">
        <v>369</v>
      </c>
    </row>
    <row r="2830" spans="1:23" hidden="1" x14ac:dyDescent="0.25">
      <c r="A2830" s="40">
        <v>45596</v>
      </c>
      <c r="B2830" s="40">
        <v>45596</v>
      </c>
      <c r="C2830" s="37" t="s">
        <v>7891</v>
      </c>
      <c r="D2830" s="37" t="s">
        <v>7892</v>
      </c>
      <c r="E2830" s="37" t="s">
        <v>1145</v>
      </c>
      <c r="F2830" s="37" t="s">
        <v>625</v>
      </c>
      <c r="G2830" s="38">
        <v>829545</v>
      </c>
      <c r="H2830" s="38">
        <v>0</v>
      </c>
      <c r="I2830" s="38">
        <v>0</v>
      </c>
      <c r="J2830" s="38">
        <v>128342713</v>
      </c>
      <c r="K2830" s="37"/>
      <c r="L2830" s="37"/>
      <c r="M2830" s="37" t="s">
        <v>7893</v>
      </c>
      <c r="N2830" s="37"/>
      <c r="O2830" s="37"/>
      <c r="P2830" s="37" t="s">
        <v>1018</v>
      </c>
      <c r="Q2830" s="37"/>
      <c r="S2830" s="8" t="s">
        <v>3127</v>
      </c>
      <c r="T2830" s="8">
        <f t="shared" si="74"/>
        <v>10</v>
      </c>
      <c r="U2830">
        <v>642</v>
      </c>
      <c r="W2830" t="s">
        <v>369</v>
      </c>
    </row>
    <row r="2831" spans="1:23" hidden="1" x14ac:dyDescent="0.25">
      <c r="A2831" s="40">
        <v>45596</v>
      </c>
      <c r="B2831" s="40">
        <v>45596</v>
      </c>
      <c r="C2831" s="37" t="s">
        <v>7891</v>
      </c>
      <c r="D2831" s="37" t="s">
        <v>7892</v>
      </c>
      <c r="E2831" s="37" t="s">
        <v>1145</v>
      </c>
      <c r="F2831" s="37" t="s">
        <v>625</v>
      </c>
      <c r="G2831" s="38">
        <v>6568256</v>
      </c>
      <c r="H2831" s="38">
        <v>0</v>
      </c>
      <c r="I2831" s="38">
        <v>0</v>
      </c>
      <c r="J2831" s="38">
        <v>121774457</v>
      </c>
      <c r="K2831" s="37"/>
      <c r="L2831" s="37"/>
      <c r="M2831" s="37" t="s">
        <v>7893</v>
      </c>
      <c r="N2831" s="37"/>
      <c r="O2831" s="37"/>
      <c r="P2831" s="37" t="s">
        <v>1339</v>
      </c>
      <c r="Q2831" s="37"/>
      <c r="S2831" s="8" t="s">
        <v>3127</v>
      </c>
      <c r="T2831" s="8">
        <f t="shared" si="74"/>
        <v>10</v>
      </c>
      <c r="U2831">
        <v>642</v>
      </c>
      <c r="W2831" t="s">
        <v>369</v>
      </c>
    </row>
    <row r="2832" spans="1:23" hidden="1" x14ac:dyDescent="0.25">
      <c r="A2832" s="40">
        <v>45596</v>
      </c>
      <c r="B2832" s="40">
        <v>45596</v>
      </c>
      <c r="C2832" s="37" t="s">
        <v>7891</v>
      </c>
      <c r="D2832" s="37" t="s">
        <v>7892</v>
      </c>
      <c r="E2832" s="37" t="s">
        <v>1145</v>
      </c>
      <c r="F2832" s="37" t="s">
        <v>625</v>
      </c>
      <c r="G2832" s="38">
        <v>14773</v>
      </c>
      <c r="H2832" s="38">
        <v>0</v>
      </c>
      <c r="I2832" s="38">
        <v>0</v>
      </c>
      <c r="J2832" s="38">
        <v>121759684</v>
      </c>
      <c r="K2832" s="37"/>
      <c r="L2832" s="37"/>
      <c r="M2832" s="37" t="s">
        <v>7893</v>
      </c>
      <c r="N2832" s="37"/>
      <c r="O2832" s="37"/>
      <c r="P2832" s="37" t="s">
        <v>1340</v>
      </c>
      <c r="Q2832" s="37"/>
      <c r="S2832" s="8" t="s">
        <v>3127</v>
      </c>
      <c r="T2832" s="8">
        <f t="shared" si="74"/>
        <v>10</v>
      </c>
      <c r="U2832">
        <v>642</v>
      </c>
      <c r="W2832" t="s">
        <v>369</v>
      </c>
    </row>
    <row r="2833" spans="1:23" hidden="1" x14ac:dyDescent="0.25">
      <c r="A2833" s="40">
        <v>45596</v>
      </c>
      <c r="B2833" s="40">
        <v>45596</v>
      </c>
      <c r="C2833" s="37" t="s">
        <v>8095</v>
      </c>
      <c r="D2833" s="37" t="s">
        <v>8096</v>
      </c>
      <c r="E2833" s="37" t="s">
        <v>1145</v>
      </c>
      <c r="F2833" s="37" t="s">
        <v>625</v>
      </c>
      <c r="G2833" s="38">
        <v>7683333</v>
      </c>
      <c r="H2833" s="38">
        <v>0</v>
      </c>
      <c r="I2833" s="38">
        <v>0</v>
      </c>
      <c r="J2833" s="38">
        <v>114076351</v>
      </c>
      <c r="K2833" s="37"/>
      <c r="L2833" s="37"/>
      <c r="M2833" s="37" t="s">
        <v>7916</v>
      </c>
      <c r="N2833" s="37" t="s">
        <v>1795</v>
      </c>
      <c r="O2833" s="37" t="s">
        <v>1796</v>
      </c>
      <c r="P2833" s="37"/>
      <c r="Q2833" s="37"/>
      <c r="S2833" s="8" t="str">
        <f t="shared" si="75"/>
        <v>642.Tên miền</v>
      </c>
      <c r="T2833" s="8">
        <f t="shared" si="74"/>
        <v>10</v>
      </c>
      <c r="U2833">
        <v>642</v>
      </c>
      <c r="W2833" t="s">
        <v>369</v>
      </c>
    </row>
    <row r="2834" spans="1:23" hidden="1" x14ac:dyDescent="0.25">
      <c r="A2834" s="40">
        <v>45596</v>
      </c>
      <c r="B2834" s="40">
        <v>45596</v>
      </c>
      <c r="C2834" s="37" t="s">
        <v>8095</v>
      </c>
      <c r="D2834" s="37" t="s">
        <v>8096</v>
      </c>
      <c r="E2834" s="37" t="s">
        <v>1145</v>
      </c>
      <c r="F2834" s="37" t="s">
        <v>625</v>
      </c>
      <c r="G2834" s="38">
        <v>40833</v>
      </c>
      <c r="H2834" s="38">
        <v>0</v>
      </c>
      <c r="I2834" s="38">
        <v>0</v>
      </c>
      <c r="J2834" s="38">
        <v>114035518</v>
      </c>
      <c r="K2834" s="37"/>
      <c r="L2834" s="37"/>
      <c r="M2834" s="37" t="s">
        <v>3126</v>
      </c>
      <c r="N2834" s="37" t="s">
        <v>809</v>
      </c>
      <c r="O2834" s="37" t="s">
        <v>1297</v>
      </c>
      <c r="P2834" s="37"/>
      <c r="Q2834" s="37"/>
      <c r="S2834" s="8" t="str">
        <f t="shared" si="75"/>
        <v>642.HCPVkhac</v>
      </c>
      <c r="T2834" s="8">
        <f t="shared" si="74"/>
        <v>10</v>
      </c>
      <c r="U2834">
        <v>642</v>
      </c>
      <c r="W2834" t="s">
        <v>369</v>
      </c>
    </row>
    <row r="2835" spans="1:23" hidden="1" x14ac:dyDescent="0.25">
      <c r="A2835" s="40">
        <v>45596</v>
      </c>
      <c r="B2835" s="40">
        <v>45596</v>
      </c>
      <c r="C2835" s="37" t="s">
        <v>8095</v>
      </c>
      <c r="D2835" s="37" t="s">
        <v>8096</v>
      </c>
      <c r="E2835" s="37" t="s">
        <v>1145</v>
      </c>
      <c r="F2835" s="37" t="s">
        <v>625</v>
      </c>
      <c r="G2835" s="38">
        <v>249091</v>
      </c>
      <c r="H2835" s="38">
        <v>0</v>
      </c>
      <c r="I2835" s="38">
        <v>0</v>
      </c>
      <c r="J2835" s="38">
        <v>113786427</v>
      </c>
      <c r="K2835" s="37"/>
      <c r="L2835" s="37"/>
      <c r="M2835" s="37" t="s">
        <v>3143</v>
      </c>
      <c r="N2835" s="37" t="s">
        <v>2144</v>
      </c>
      <c r="O2835" s="37" t="s">
        <v>2145</v>
      </c>
      <c r="P2835" s="37"/>
      <c r="Q2835" s="37"/>
      <c r="S2835" s="8" t="str">
        <f t="shared" si="75"/>
        <v>642_CPHC</v>
      </c>
      <c r="T2835" s="8">
        <f t="shared" si="74"/>
        <v>10</v>
      </c>
      <c r="U2835">
        <v>642</v>
      </c>
      <c r="W2835" t="s">
        <v>369</v>
      </c>
    </row>
    <row r="2836" spans="1:23" hidden="1" x14ac:dyDescent="0.25">
      <c r="A2836" s="40">
        <v>45596</v>
      </c>
      <c r="B2836" s="40">
        <v>45596</v>
      </c>
      <c r="C2836" s="37" t="s">
        <v>8095</v>
      </c>
      <c r="D2836" s="37" t="s">
        <v>8096</v>
      </c>
      <c r="E2836" s="37" t="s">
        <v>1145</v>
      </c>
      <c r="F2836" s="37" t="s">
        <v>625</v>
      </c>
      <c r="G2836" s="38">
        <v>834000</v>
      </c>
      <c r="H2836" s="38">
        <v>0</v>
      </c>
      <c r="I2836" s="38">
        <v>0</v>
      </c>
      <c r="J2836" s="38">
        <v>112952427</v>
      </c>
      <c r="K2836" s="37"/>
      <c r="L2836" s="37"/>
      <c r="M2836" s="37" t="s">
        <v>3142</v>
      </c>
      <c r="N2836" s="37"/>
      <c r="O2836" s="37"/>
      <c r="P2836" s="37" t="s">
        <v>529</v>
      </c>
      <c r="Q2836" s="37"/>
      <c r="S2836" s="8" t="str">
        <f t="shared" si="75"/>
        <v>642.Đi lại</v>
      </c>
      <c r="T2836" s="8">
        <f t="shared" si="74"/>
        <v>10</v>
      </c>
      <c r="U2836">
        <v>642</v>
      </c>
      <c r="W2836" t="s">
        <v>369</v>
      </c>
    </row>
    <row r="2837" spans="1:23" hidden="1" x14ac:dyDescent="0.25">
      <c r="A2837" s="40">
        <v>45596</v>
      </c>
      <c r="B2837" s="40">
        <v>45596</v>
      </c>
      <c r="C2837" s="37" t="s">
        <v>8095</v>
      </c>
      <c r="D2837" s="37" t="s">
        <v>8096</v>
      </c>
      <c r="E2837" s="37" t="s">
        <v>1145</v>
      </c>
      <c r="F2837" s="37" t="s">
        <v>625</v>
      </c>
      <c r="G2837" s="38">
        <v>1645716</v>
      </c>
      <c r="H2837" s="38">
        <v>0</v>
      </c>
      <c r="I2837" s="38">
        <v>0</v>
      </c>
      <c r="J2837" s="38">
        <v>111306711</v>
      </c>
      <c r="K2837" s="37"/>
      <c r="L2837" s="37"/>
      <c r="M2837" s="37" t="s">
        <v>7916</v>
      </c>
      <c r="N2837" s="37"/>
      <c r="O2837" s="37"/>
      <c r="P2837" s="37" t="s">
        <v>529</v>
      </c>
      <c r="Q2837" s="37"/>
      <c r="S2837" s="8" t="str">
        <f t="shared" si="75"/>
        <v>642.Tên miền</v>
      </c>
      <c r="T2837" s="8">
        <f t="shared" si="74"/>
        <v>10</v>
      </c>
      <c r="U2837">
        <v>642</v>
      </c>
      <c r="W2837" t="s">
        <v>369</v>
      </c>
    </row>
    <row r="2838" spans="1:23" hidden="1" x14ac:dyDescent="0.25">
      <c r="A2838" s="40">
        <v>45596</v>
      </c>
      <c r="B2838" s="40">
        <v>45596</v>
      </c>
      <c r="C2838" s="37" t="s">
        <v>8095</v>
      </c>
      <c r="D2838" s="37" t="s">
        <v>8096</v>
      </c>
      <c r="E2838" s="37" t="s">
        <v>1145</v>
      </c>
      <c r="F2838" s="37" t="s">
        <v>625</v>
      </c>
      <c r="G2838" s="38">
        <v>4643583</v>
      </c>
      <c r="H2838" s="38">
        <v>0</v>
      </c>
      <c r="I2838" s="38">
        <v>0</v>
      </c>
      <c r="J2838" s="38">
        <v>106663128</v>
      </c>
      <c r="K2838" s="37"/>
      <c r="L2838" s="37"/>
      <c r="M2838" s="37" t="s">
        <v>3132</v>
      </c>
      <c r="N2838" s="37" t="s">
        <v>809</v>
      </c>
      <c r="O2838" s="37" t="s">
        <v>1297</v>
      </c>
      <c r="P2838" s="37"/>
      <c r="Q2838" s="37"/>
      <c r="S2838" s="8" t="str">
        <f t="shared" si="75"/>
        <v>642_LươngQLDN</v>
      </c>
      <c r="T2838" s="8">
        <f t="shared" si="74"/>
        <v>10</v>
      </c>
      <c r="U2838">
        <v>642</v>
      </c>
      <c r="W2838" t="s">
        <v>369</v>
      </c>
    </row>
    <row r="2839" spans="1:23" hidden="1" x14ac:dyDescent="0.25">
      <c r="A2839" s="40">
        <v>45596</v>
      </c>
      <c r="B2839" s="40">
        <v>45596</v>
      </c>
      <c r="C2839" s="37" t="s">
        <v>8095</v>
      </c>
      <c r="D2839" s="37" t="s">
        <v>8096</v>
      </c>
      <c r="E2839" s="37" t="s">
        <v>1145</v>
      </c>
      <c r="F2839" s="37" t="s">
        <v>625</v>
      </c>
      <c r="G2839" s="38">
        <v>533334</v>
      </c>
      <c r="H2839" s="38">
        <v>0</v>
      </c>
      <c r="I2839" s="38">
        <v>0</v>
      </c>
      <c r="J2839" s="38">
        <v>106129794</v>
      </c>
      <c r="K2839" s="37"/>
      <c r="L2839" s="37"/>
      <c r="M2839" s="37" t="s">
        <v>3143</v>
      </c>
      <c r="N2839" s="37"/>
      <c r="O2839" s="37"/>
      <c r="P2839" s="37" t="s">
        <v>4428</v>
      </c>
      <c r="Q2839" s="37"/>
      <c r="S2839" s="8" t="str">
        <f t="shared" si="75"/>
        <v>642_CPHC</v>
      </c>
      <c r="T2839" s="8">
        <f t="shared" si="74"/>
        <v>10</v>
      </c>
      <c r="U2839">
        <v>642</v>
      </c>
      <c r="W2839" t="s">
        <v>369</v>
      </c>
    </row>
    <row r="2840" spans="1:23" hidden="1" x14ac:dyDescent="0.25">
      <c r="A2840" s="40">
        <v>45596</v>
      </c>
      <c r="B2840" s="40">
        <v>45596</v>
      </c>
      <c r="C2840" s="37" t="s">
        <v>8095</v>
      </c>
      <c r="D2840" s="37" t="s">
        <v>8096</v>
      </c>
      <c r="E2840" s="37" t="s">
        <v>1145</v>
      </c>
      <c r="F2840" s="37" t="s">
        <v>625</v>
      </c>
      <c r="G2840" s="38">
        <v>96601636</v>
      </c>
      <c r="H2840" s="38">
        <v>0</v>
      </c>
      <c r="I2840" s="38">
        <v>0</v>
      </c>
      <c r="J2840" s="38">
        <v>9528158</v>
      </c>
      <c r="K2840" s="37"/>
      <c r="L2840" s="37"/>
      <c r="M2840" s="37" t="s">
        <v>3130</v>
      </c>
      <c r="N2840" s="37"/>
      <c r="O2840" s="37"/>
      <c r="P2840" s="37" t="s">
        <v>4428</v>
      </c>
      <c r="Q2840" s="37"/>
      <c r="S2840" s="8" t="str">
        <f t="shared" si="75"/>
        <v>642_ThueVP</v>
      </c>
      <c r="T2840" s="8">
        <f t="shared" si="74"/>
        <v>10</v>
      </c>
      <c r="U2840">
        <v>642</v>
      </c>
      <c r="W2840" t="s">
        <v>369</v>
      </c>
    </row>
    <row r="2841" spans="1:23" hidden="1" x14ac:dyDescent="0.25">
      <c r="A2841" s="40">
        <v>45596</v>
      </c>
      <c r="B2841" s="40">
        <v>45596</v>
      </c>
      <c r="C2841" s="37" t="s">
        <v>8095</v>
      </c>
      <c r="D2841" s="37" t="s">
        <v>8096</v>
      </c>
      <c r="E2841" s="37" t="s">
        <v>1145</v>
      </c>
      <c r="F2841" s="37" t="s">
        <v>625</v>
      </c>
      <c r="G2841" s="38">
        <v>5483871</v>
      </c>
      <c r="H2841" s="38">
        <v>0</v>
      </c>
      <c r="I2841" s="38">
        <v>0</v>
      </c>
      <c r="J2841" s="38">
        <v>4044287</v>
      </c>
      <c r="K2841" s="37"/>
      <c r="L2841" s="37"/>
      <c r="M2841" s="37" t="s">
        <v>3130</v>
      </c>
      <c r="N2841" s="37"/>
      <c r="O2841" s="37"/>
      <c r="P2841" s="37" t="s">
        <v>8097</v>
      </c>
      <c r="Q2841" s="37"/>
      <c r="S2841" s="8" t="str">
        <f t="shared" si="75"/>
        <v>642_ThueVP</v>
      </c>
      <c r="T2841" s="8">
        <f t="shared" si="74"/>
        <v>10</v>
      </c>
      <c r="U2841">
        <v>642</v>
      </c>
      <c r="W2841" t="s">
        <v>369</v>
      </c>
    </row>
    <row r="2842" spans="1:23" hidden="1" x14ac:dyDescent="0.25">
      <c r="A2842" s="40">
        <v>45596</v>
      </c>
      <c r="B2842" s="40">
        <v>45596</v>
      </c>
      <c r="C2842" s="37" t="s">
        <v>8095</v>
      </c>
      <c r="D2842" s="37" t="s">
        <v>8096</v>
      </c>
      <c r="E2842" s="37" t="s">
        <v>1145</v>
      </c>
      <c r="F2842" s="37" t="s">
        <v>625</v>
      </c>
      <c r="G2842" s="38">
        <v>23810</v>
      </c>
      <c r="H2842" s="38">
        <v>0</v>
      </c>
      <c r="I2842" s="38">
        <v>0</v>
      </c>
      <c r="J2842" s="38">
        <v>4020477</v>
      </c>
      <c r="K2842" s="37"/>
      <c r="L2842" s="37"/>
      <c r="M2842" s="37" t="s">
        <v>3126</v>
      </c>
      <c r="N2842" s="37"/>
      <c r="O2842" s="37"/>
      <c r="P2842" s="37" t="s">
        <v>1342</v>
      </c>
      <c r="Q2842" s="37"/>
      <c r="S2842" s="8" t="str">
        <f t="shared" si="75"/>
        <v>642.HCPVkhac</v>
      </c>
      <c r="T2842" s="8">
        <f t="shared" si="74"/>
        <v>10</v>
      </c>
      <c r="U2842">
        <v>642</v>
      </c>
      <c r="W2842" t="s">
        <v>369</v>
      </c>
    </row>
    <row r="2843" spans="1:23" hidden="1" x14ac:dyDescent="0.25">
      <c r="A2843" s="40">
        <v>45596</v>
      </c>
      <c r="B2843" s="40">
        <v>45596</v>
      </c>
      <c r="C2843" s="37" t="s">
        <v>8095</v>
      </c>
      <c r="D2843" s="37" t="s">
        <v>8096</v>
      </c>
      <c r="E2843" s="37" t="s">
        <v>1145</v>
      </c>
      <c r="F2843" s="37" t="s">
        <v>625</v>
      </c>
      <c r="G2843" s="38">
        <v>3969444</v>
      </c>
      <c r="H2843" s="38">
        <v>0</v>
      </c>
      <c r="I2843" s="38">
        <v>0</v>
      </c>
      <c r="J2843" s="38">
        <v>51033</v>
      </c>
      <c r="K2843" s="37"/>
      <c r="L2843" s="37"/>
      <c r="M2843" s="37" t="s">
        <v>7916</v>
      </c>
      <c r="N2843" s="37"/>
      <c r="O2843" s="37"/>
      <c r="P2843" s="37"/>
      <c r="Q2843" s="37"/>
      <c r="S2843" s="8" t="str">
        <f t="shared" si="75"/>
        <v>642.Tên miền</v>
      </c>
      <c r="T2843" s="8">
        <f t="shared" si="74"/>
        <v>10</v>
      </c>
      <c r="U2843">
        <v>642</v>
      </c>
      <c r="W2843" t="s">
        <v>369</v>
      </c>
    </row>
    <row r="2844" spans="1:23" hidden="1" x14ac:dyDescent="0.25">
      <c r="A2844" s="40">
        <v>45596</v>
      </c>
      <c r="B2844" s="40">
        <v>45596</v>
      </c>
      <c r="C2844" s="37" t="s">
        <v>8095</v>
      </c>
      <c r="D2844" s="37" t="s">
        <v>8096</v>
      </c>
      <c r="E2844" s="37" t="s">
        <v>1145</v>
      </c>
      <c r="F2844" s="37" t="s">
        <v>625</v>
      </c>
      <c r="G2844" s="38">
        <v>70833</v>
      </c>
      <c r="H2844" s="38">
        <v>0</v>
      </c>
      <c r="I2844" s="38">
        <v>19800</v>
      </c>
      <c r="J2844" s="38">
        <v>0</v>
      </c>
      <c r="K2844" s="37"/>
      <c r="L2844" s="37"/>
      <c r="M2844" s="37" t="s">
        <v>3126</v>
      </c>
      <c r="N2844" s="37"/>
      <c r="O2844" s="37"/>
      <c r="P2844" s="37"/>
      <c r="Q2844" s="37"/>
      <c r="S2844" s="8" t="str">
        <f t="shared" si="75"/>
        <v>642.HCPVkhac</v>
      </c>
      <c r="T2844" s="8">
        <f t="shared" si="74"/>
        <v>10</v>
      </c>
      <c r="U2844">
        <v>642</v>
      </c>
      <c r="W2844" t="s">
        <v>369</v>
      </c>
    </row>
    <row r="2845" spans="1:23" hidden="1" x14ac:dyDescent="0.25">
      <c r="A2845" s="40"/>
      <c r="B2845" s="40"/>
      <c r="C2845" s="37" t="s">
        <v>4430</v>
      </c>
      <c r="D2845" s="37" t="s">
        <v>4431</v>
      </c>
      <c r="E2845" s="37" t="s">
        <v>1145</v>
      </c>
      <c r="F2845" s="37"/>
      <c r="G2845" s="38">
        <v>672298528</v>
      </c>
      <c r="H2845" s="38"/>
      <c r="I2845" s="38"/>
      <c r="J2845" s="38"/>
      <c r="K2845" s="37"/>
      <c r="L2845" s="37"/>
      <c r="M2845" s="37"/>
      <c r="N2845" s="37"/>
      <c r="O2845" s="37"/>
      <c r="P2845" s="37"/>
      <c r="Q2845" s="37"/>
      <c r="S2845" s="8">
        <f t="shared" si="75"/>
        <v>0</v>
      </c>
      <c r="T2845" s="8">
        <f>+MONTH(A2845)</f>
        <v>1</v>
      </c>
      <c r="U2845">
        <v>642</v>
      </c>
      <c r="W2845" t="s">
        <v>369</v>
      </c>
    </row>
    <row r="2846" spans="1:23" hidden="1" x14ac:dyDescent="0.25">
      <c r="A2846" s="40"/>
      <c r="B2846" s="40"/>
      <c r="C2846" s="37" t="s">
        <v>4430</v>
      </c>
      <c r="D2846" s="37" t="s">
        <v>4432</v>
      </c>
      <c r="E2846" s="37" t="s">
        <v>1145</v>
      </c>
      <c r="F2846" s="37"/>
      <c r="G2846" s="38"/>
      <c r="H2846" s="38"/>
      <c r="I2846" s="38">
        <v>19800</v>
      </c>
      <c r="J2846" s="38">
        <v>0</v>
      </c>
      <c r="K2846" s="37"/>
      <c r="L2846" s="37"/>
      <c r="M2846" s="37"/>
      <c r="N2846" s="37"/>
      <c r="O2846" s="37"/>
      <c r="P2846" s="37"/>
      <c r="Q2846" s="37"/>
    </row>
    <row r="2847" spans="1:23" s="8" customFormat="1" hidden="1" x14ac:dyDescent="0.25">
      <c r="A2847" s="8" t="s">
        <v>9067</v>
      </c>
    </row>
    <row r="2848" spans="1:23" ht="33.75" hidden="1" customHeight="1" x14ac:dyDescent="0.25">
      <c r="A2848" s="17" t="s">
        <v>492</v>
      </c>
      <c r="B2848" s="17" t="s">
        <v>493</v>
      </c>
      <c r="C2848" s="18" t="s">
        <v>494</v>
      </c>
      <c r="D2848" s="18" t="s">
        <v>495</v>
      </c>
      <c r="E2848" s="18" t="s">
        <v>496</v>
      </c>
      <c r="F2848" s="18" t="s">
        <v>497</v>
      </c>
      <c r="G2848" s="19" t="s">
        <v>498</v>
      </c>
      <c r="H2848" s="19" t="s">
        <v>499</v>
      </c>
      <c r="I2848" s="19" t="s">
        <v>500</v>
      </c>
      <c r="J2848" s="19" t="s">
        <v>501</v>
      </c>
      <c r="K2848" s="18" t="s">
        <v>502</v>
      </c>
      <c r="L2848" s="18" t="s">
        <v>503</v>
      </c>
      <c r="M2848" s="18" t="s">
        <v>504</v>
      </c>
      <c r="N2848" s="18" t="s">
        <v>5004</v>
      </c>
      <c r="O2848" s="18" t="s">
        <v>505</v>
      </c>
      <c r="P2848" s="18" t="s">
        <v>506</v>
      </c>
      <c r="Q2848" s="18" t="s">
        <v>5484</v>
      </c>
      <c r="R2848" s="18" t="s">
        <v>5485</v>
      </c>
      <c r="S2848"/>
      <c r="T2848"/>
    </row>
    <row r="2849" spans="1:23" hidden="1" x14ac:dyDescent="0.25">
      <c r="A2849" s="21">
        <v>45596</v>
      </c>
      <c r="B2849" s="21">
        <v>45596</v>
      </c>
      <c r="C2849" s="22" t="s">
        <v>8903</v>
      </c>
      <c r="D2849" s="22" t="s">
        <v>4965</v>
      </c>
      <c r="E2849" s="22" t="s">
        <v>4720</v>
      </c>
      <c r="F2849" s="22" t="s">
        <v>4225</v>
      </c>
      <c r="G2849" s="23">
        <v>0</v>
      </c>
      <c r="H2849" s="23"/>
      <c r="I2849" s="23">
        <v>0</v>
      </c>
      <c r="J2849" s="23">
        <v>750000</v>
      </c>
      <c r="K2849" s="22"/>
      <c r="L2849" s="22"/>
      <c r="M2849" s="22"/>
      <c r="N2849" s="22"/>
      <c r="O2849" s="22"/>
      <c r="P2849" s="22"/>
      <c r="Q2849" s="22"/>
      <c r="R2849" s="22"/>
      <c r="S2849"/>
      <c r="T2849"/>
    </row>
    <row r="2850" spans="1:23" hidden="1" x14ac:dyDescent="0.25">
      <c r="A2850" s="21">
        <v>45596</v>
      </c>
      <c r="B2850" s="21">
        <v>45596</v>
      </c>
      <c r="C2850" s="22" t="s">
        <v>9051</v>
      </c>
      <c r="D2850" s="22" t="s">
        <v>8096</v>
      </c>
      <c r="E2850" s="22" t="s">
        <v>4720</v>
      </c>
      <c r="F2850" s="22" t="s">
        <v>625</v>
      </c>
      <c r="G2850" s="23">
        <v>750000</v>
      </c>
      <c r="H2850" s="23">
        <v>0</v>
      </c>
      <c r="I2850" s="23">
        <v>0</v>
      </c>
      <c r="J2850" s="23">
        <v>0</v>
      </c>
      <c r="K2850" s="22"/>
      <c r="L2850" s="22"/>
      <c r="M2850" s="22" t="s">
        <v>3121</v>
      </c>
      <c r="N2850" s="22" t="s">
        <v>3165</v>
      </c>
      <c r="O2850" s="22"/>
      <c r="P2850" s="22"/>
      <c r="Q2850" s="22"/>
      <c r="R2850" s="22"/>
      <c r="S2850" s="8" t="str">
        <f t="shared" ref="S2850" si="76">+M2850</f>
        <v>641.QCOnline</v>
      </c>
      <c r="T2850" s="8">
        <f>+MONTH(A2850)</f>
        <v>10</v>
      </c>
      <c r="U2850">
        <v>642</v>
      </c>
      <c r="W2850" t="s">
        <v>573</v>
      </c>
    </row>
    <row r="2851" spans="1:23" hidden="1" x14ac:dyDescent="0.25">
      <c r="A2851" s="21"/>
      <c r="B2851" s="21"/>
      <c r="C2851" s="22" t="s">
        <v>4430</v>
      </c>
      <c r="D2851" s="22" t="s">
        <v>4431</v>
      </c>
      <c r="E2851" s="22" t="s">
        <v>4720</v>
      </c>
      <c r="F2851" s="22"/>
      <c r="G2851" s="23">
        <v>750000</v>
      </c>
      <c r="H2851" s="23"/>
      <c r="I2851" s="23"/>
      <c r="J2851" s="23"/>
      <c r="K2851" s="22"/>
      <c r="L2851" s="22"/>
      <c r="M2851" s="22"/>
      <c r="N2851" s="22"/>
      <c r="O2851" s="22"/>
      <c r="P2851" s="22"/>
      <c r="Q2851" s="22"/>
      <c r="R2851" s="22"/>
      <c r="S2851" s="8">
        <f t="shared" ref="S2851:S2869" si="77">+M2851</f>
        <v>0</v>
      </c>
      <c r="T2851" s="8">
        <f t="shared" ref="T2851:T2869" si="78">+MONTH(A2851)</f>
        <v>1</v>
      </c>
      <c r="U2851">
        <v>642</v>
      </c>
      <c r="W2851" t="s">
        <v>573</v>
      </c>
    </row>
    <row r="2852" spans="1:23" hidden="1" x14ac:dyDescent="0.25">
      <c r="A2852" s="21"/>
      <c r="B2852" s="21"/>
      <c r="C2852" s="22" t="s">
        <v>4430</v>
      </c>
      <c r="D2852" s="22" t="s">
        <v>4432</v>
      </c>
      <c r="E2852" s="22" t="s">
        <v>4720</v>
      </c>
      <c r="F2852" s="22"/>
      <c r="G2852" s="23"/>
      <c r="H2852" s="23"/>
      <c r="I2852" s="23">
        <v>0</v>
      </c>
      <c r="J2852" s="23">
        <v>0</v>
      </c>
      <c r="K2852" s="22"/>
      <c r="L2852" s="22"/>
      <c r="M2852" s="22"/>
      <c r="N2852" s="22"/>
      <c r="O2852" s="22"/>
      <c r="P2852" s="22"/>
      <c r="Q2852" s="22"/>
      <c r="R2852" s="22"/>
      <c r="S2852" s="8">
        <f t="shared" si="77"/>
        <v>0</v>
      </c>
      <c r="T2852" s="8">
        <f t="shared" si="78"/>
        <v>1</v>
      </c>
      <c r="U2852">
        <v>642</v>
      </c>
      <c r="W2852" t="s">
        <v>573</v>
      </c>
    </row>
    <row r="2853" spans="1:23" hidden="1" x14ac:dyDescent="0.25">
      <c r="A2853" s="21">
        <v>45567</v>
      </c>
      <c r="B2853" s="21">
        <v>45567</v>
      </c>
      <c r="C2853" s="22" t="s">
        <v>9052</v>
      </c>
      <c r="D2853" s="22" t="s">
        <v>5460</v>
      </c>
      <c r="E2853" s="22" t="s">
        <v>9053</v>
      </c>
      <c r="F2853" s="22" t="s">
        <v>521</v>
      </c>
      <c r="G2853" s="23">
        <v>275000</v>
      </c>
      <c r="H2853" s="23">
        <v>0</v>
      </c>
      <c r="I2853" s="23">
        <v>275000</v>
      </c>
      <c r="J2853" s="23">
        <v>0</v>
      </c>
      <c r="K2853" s="22" t="s">
        <v>5044</v>
      </c>
      <c r="L2853" s="22" t="s">
        <v>5045</v>
      </c>
      <c r="M2853" s="22" t="s">
        <v>3126</v>
      </c>
      <c r="N2853" s="22" t="s">
        <v>3173</v>
      </c>
      <c r="O2853" s="22"/>
      <c r="P2853" s="22"/>
      <c r="Q2853" s="22"/>
      <c r="R2853" s="22"/>
      <c r="S2853" s="8" t="str">
        <f t="shared" si="77"/>
        <v>642.HCPVkhac</v>
      </c>
      <c r="T2853" s="8">
        <f t="shared" si="78"/>
        <v>10</v>
      </c>
      <c r="U2853">
        <v>642</v>
      </c>
      <c r="W2853" t="s">
        <v>573</v>
      </c>
    </row>
    <row r="2854" spans="1:23" hidden="1" x14ac:dyDescent="0.25">
      <c r="A2854" s="21">
        <v>45570</v>
      </c>
      <c r="B2854" s="21">
        <v>45570</v>
      </c>
      <c r="C2854" s="22" t="s">
        <v>9054</v>
      </c>
      <c r="D2854" s="22" t="s">
        <v>9055</v>
      </c>
      <c r="E2854" s="22" t="s">
        <v>9053</v>
      </c>
      <c r="F2854" s="22" t="s">
        <v>521</v>
      </c>
      <c r="G2854" s="23">
        <v>50000</v>
      </c>
      <c r="H2854" s="23">
        <v>0</v>
      </c>
      <c r="I2854" s="23">
        <v>325000</v>
      </c>
      <c r="J2854" s="23">
        <v>0</v>
      </c>
      <c r="K2854" s="22" t="s">
        <v>5044</v>
      </c>
      <c r="L2854" s="22" t="s">
        <v>5045</v>
      </c>
      <c r="M2854" s="22" t="s">
        <v>3126</v>
      </c>
      <c r="N2854" s="22" t="s">
        <v>3173</v>
      </c>
      <c r="O2854" s="22"/>
      <c r="P2854" s="22"/>
      <c r="Q2854" s="22"/>
      <c r="R2854" s="22"/>
      <c r="S2854" s="8" t="str">
        <f t="shared" si="77"/>
        <v>642.HCPVkhac</v>
      </c>
      <c r="T2854" s="8">
        <f t="shared" si="78"/>
        <v>10</v>
      </c>
      <c r="U2854">
        <v>642</v>
      </c>
      <c r="W2854" t="s">
        <v>573</v>
      </c>
    </row>
    <row r="2855" spans="1:23" hidden="1" x14ac:dyDescent="0.25">
      <c r="A2855" s="21">
        <v>45570</v>
      </c>
      <c r="B2855" s="21">
        <v>45570</v>
      </c>
      <c r="C2855" s="22" t="s">
        <v>9054</v>
      </c>
      <c r="D2855" s="22" t="s">
        <v>9055</v>
      </c>
      <c r="E2855" s="22" t="s">
        <v>9053</v>
      </c>
      <c r="F2855" s="22" t="s">
        <v>521</v>
      </c>
      <c r="G2855" s="23">
        <v>5000</v>
      </c>
      <c r="H2855" s="23">
        <v>0</v>
      </c>
      <c r="I2855" s="23">
        <v>330000</v>
      </c>
      <c r="J2855" s="23">
        <v>0</v>
      </c>
      <c r="K2855" s="22" t="s">
        <v>5044</v>
      </c>
      <c r="L2855" s="22" t="s">
        <v>5045</v>
      </c>
      <c r="M2855" s="22" t="s">
        <v>3126</v>
      </c>
      <c r="N2855" s="22" t="s">
        <v>3173</v>
      </c>
      <c r="O2855" s="22"/>
      <c r="P2855" s="22"/>
      <c r="Q2855" s="22"/>
      <c r="R2855" s="22"/>
      <c r="S2855" s="8" t="str">
        <f t="shared" si="77"/>
        <v>642.HCPVkhac</v>
      </c>
      <c r="T2855" s="8">
        <f t="shared" si="78"/>
        <v>10</v>
      </c>
      <c r="U2855">
        <v>642</v>
      </c>
      <c r="W2855" t="s">
        <v>573</v>
      </c>
    </row>
    <row r="2856" spans="1:23" hidden="1" x14ac:dyDescent="0.25">
      <c r="A2856" s="21">
        <v>45574</v>
      </c>
      <c r="B2856" s="21">
        <v>45574</v>
      </c>
      <c r="C2856" s="22" t="s">
        <v>9056</v>
      </c>
      <c r="D2856" s="22" t="s">
        <v>9057</v>
      </c>
      <c r="E2856" s="22" t="s">
        <v>9053</v>
      </c>
      <c r="F2856" s="22" t="s">
        <v>1287</v>
      </c>
      <c r="G2856" s="23">
        <v>3169769</v>
      </c>
      <c r="H2856" s="23">
        <v>0</v>
      </c>
      <c r="I2856" s="23">
        <v>3499769</v>
      </c>
      <c r="J2856" s="23">
        <v>0</v>
      </c>
      <c r="K2856" s="22" t="s">
        <v>5473</v>
      </c>
      <c r="L2856" s="22" t="s">
        <v>5474</v>
      </c>
      <c r="M2856" s="22" t="s">
        <v>3143</v>
      </c>
      <c r="N2856" s="22" t="s">
        <v>9058</v>
      </c>
      <c r="O2856" s="22"/>
      <c r="P2856" s="22"/>
      <c r="Q2856" s="22"/>
      <c r="R2856" s="22"/>
      <c r="S2856" s="8" t="str">
        <f t="shared" si="77"/>
        <v>642_CPHC</v>
      </c>
      <c r="T2856" s="8">
        <f t="shared" si="78"/>
        <v>10</v>
      </c>
      <c r="U2856">
        <v>642</v>
      </c>
      <c r="W2856" t="s">
        <v>573</v>
      </c>
    </row>
    <row r="2857" spans="1:23" hidden="1" x14ac:dyDescent="0.25">
      <c r="A2857" s="21">
        <v>45581</v>
      </c>
      <c r="B2857" s="21">
        <v>45581</v>
      </c>
      <c r="C2857" s="22" t="s">
        <v>9059</v>
      </c>
      <c r="D2857" s="22" t="s">
        <v>9060</v>
      </c>
      <c r="E2857" s="22" t="s">
        <v>9053</v>
      </c>
      <c r="F2857" s="22" t="s">
        <v>1287</v>
      </c>
      <c r="G2857" s="23">
        <v>593570</v>
      </c>
      <c r="H2857" s="23">
        <v>0</v>
      </c>
      <c r="I2857" s="23">
        <v>4093339</v>
      </c>
      <c r="J2857" s="23">
        <v>0</v>
      </c>
      <c r="K2857" s="22" t="s">
        <v>4909</v>
      </c>
      <c r="L2857" s="22" t="s">
        <v>4910</v>
      </c>
      <c r="M2857" s="22" t="s">
        <v>3143</v>
      </c>
      <c r="N2857" s="22" t="s">
        <v>9058</v>
      </c>
      <c r="O2857" s="22"/>
      <c r="P2857" s="22"/>
      <c r="Q2857" s="22"/>
      <c r="R2857" s="22"/>
      <c r="S2857" s="8" t="str">
        <f t="shared" si="77"/>
        <v>642_CPHC</v>
      </c>
      <c r="T2857" s="8">
        <f t="shared" si="78"/>
        <v>10</v>
      </c>
      <c r="U2857">
        <v>642</v>
      </c>
      <c r="W2857" t="s">
        <v>573</v>
      </c>
    </row>
    <row r="2858" spans="1:23" hidden="1" x14ac:dyDescent="0.25">
      <c r="A2858" s="21">
        <v>45590</v>
      </c>
      <c r="B2858" s="21">
        <v>45590</v>
      </c>
      <c r="C2858" s="22" t="s">
        <v>9061</v>
      </c>
      <c r="D2858" s="22" t="s">
        <v>9062</v>
      </c>
      <c r="E2858" s="22" t="s">
        <v>9053</v>
      </c>
      <c r="F2858" s="22" t="s">
        <v>1414</v>
      </c>
      <c r="G2858" s="23">
        <v>22000</v>
      </c>
      <c r="H2858" s="23">
        <v>0</v>
      </c>
      <c r="I2858" s="23">
        <v>4115339</v>
      </c>
      <c r="J2858" s="23">
        <v>0</v>
      </c>
      <c r="K2858" s="22" t="s">
        <v>5115</v>
      </c>
      <c r="L2858" s="22" t="s">
        <v>5116</v>
      </c>
      <c r="M2858" s="22" t="s">
        <v>3126</v>
      </c>
      <c r="N2858" s="22" t="s">
        <v>3173</v>
      </c>
      <c r="O2858" s="22"/>
      <c r="P2858" s="22"/>
      <c r="Q2858" s="22"/>
      <c r="R2858" s="22"/>
      <c r="S2858" s="8" t="str">
        <f t="shared" si="77"/>
        <v>642.HCPVkhac</v>
      </c>
      <c r="T2858" s="8">
        <f t="shared" si="78"/>
        <v>10</v>
      </c>
      <c r="U2858">
        <v>642</v>
      </c>
      <c r="W2858" t="s">
        <v>573</v>
      </c>
    </row>
    <row r="2859" spans="1:23" hidden="1" x14ac:dyDescent="0.25">
      <c r="A2859" s="21">
        <v>45596</v>
      </c>
      <c r="B2859" s="21">
        <v>45596</v>
      </c>
      <c r="C2859" s="22" t="s">
        <v>8903</v>
      </c>
      <c r="D2859" s="22" t="s">
        <v>4965</v>
      </c>
      <c r="E2859" s="22" t="s">
        <v>9053</v>
      </c>
      <c r="F2859" s="22" t="s">
        <v>4225</v>
      </c>
      <c r="G2859" s="23">
        <v>0</v>
      </c>
      <c r="H2859" s="23"/>
      <c r="I2859" s="23">
        <v>0</v>
      </c>
      <c r="J2859" s="23">
        <v>43601425</v>
      </c>
      <c r="K2859" s="22"/>
      <c r="L2859" s="22"/>
      <c r="M2859" s="22"/>
      <c r="N2859" s="22"/>
      <c r="O2859" s="22"/>
      <c r="P2859" s="22"/>
      <c r="Q2859" s="22"/>
      <c r="R2859" s="22"/>
      <c r="S2859" s="8">
        <f t="shared" si="77"/>
        <v>0</v>
      </c>
      <c r="T2859" s="8">
        <f t="shared" si="78"/>
        <v>10</v>
      </c>
      <c r="U2859">
        <v>642</v>
      </c>
      <c r="W2859" t="s">
        <v>573</v>
      </c>
    </row>
    <row r="2860" spans="1:23" hidden="1" x14ac:dyDescent="0.25">
      <c r="A2860" s="21">
        <v>45596</v>
      </c>
      <c r="B2860" s="21">
        <v>45596</v>
      </c>
      <c r="C2860" s="22" t="s">
        <v>8903</v>
      </c>
      <c r="D2860" s="22" t="s">
        <v>4965</v>
      </c>
      <c r="E2860" s="22" t="s">
        <v>9053</v>
      </c>
      <c r="F2860" s="22" t="s">
        <v>4225</v>
      </c>
      <c r="G2860" s="23">
        <v>0</v>
      </c>
      <c r="H2860" s="23"/>
      <c r="I2860" s="23">
        <v>0</v>
      </c>
      <c r="J2860" s="23">
        <v>44448631</v>
      </c>
      <c r="K2860" s="22"/>
      <c r="L2860" s="22"/>
      <c r="M2860" s="22"/>
      <c r="N2860" s="22"/>
      <c r="O2860" s="22"/>
      <c r="P2860" s="22"/>
      <c r="Q2860" s="22"/>
      <c r="R2860" s="22"/>
      <c r="S2860" s="8">
        <f t="shared" si="77"/>
        <v>0</v>
      </c>
      <c r="T2860" s="8">
        <f t="shared" si="78"/>
        <v>10</v>
      </c>
      <c r="U2860">
        <v>642</v>
      </c>
      <c r="W2860" t="s">
        <v>573</v>
      </c>
    </row>
    <row r="2861" spans="1:23" hidden="1" x14ac:dyDescent="0.25">
      <c r="A2861" s="21">
        <v>45596</v>
      </c>
      <c r="B2861" s="21">
        <v>45596</v>
      </c>
      <c r="C2861" s="22" t="s">
        <v>8903</v>
      </c>
      <c r="D2861" s="22" t="s">
        <v>4965</v>
      </c>
      <c r="E2861" s="22" t="s">
        <v>9053</v>
      </c>
      <c r="F2861" s="22" t="s">
        <v>4225</v>
      </c>
      <c r="G2861" s="23">
        <v>0</v>
      </c>
      <c r="H2861" s="23"/>
      <c r="I2861" s="23">
        <v>0</v>
      </c>
      <c r="J2861" s="23">
        <v>44800631</v>
      </c>
      <c r="K2861" s="22"/>
      <c r="L2861" s="22"/>
      <c r="M2861" s="22"/>
      <c r="N2861" s="22"/>
      <c r="O2861" s="22"/>
      <c r="P2861" s="22"/>
      <c r="Q2861" s="22"/>
      <c r="R2861" s="22"/>
      <c r="S2861" s="8">
        <f t="shared" si="77"/>
        <v>0</v>
      </c>
      <c r="T2861" s="8">
        <f t="shared" si="78"/>
        <v>10</v>
      </c>
      <c r="U2861">
        <v>642</v>
      </c>
      <c r="W2861" t="s">
        <v>573</v>
      </c>
    </row>
    <row r="2862" spans="1:23" hidden="1" x14ac:dyDescent="0.25">
      <c r="A2862" s="21">
        <v>45596</v>
      </c>
      <c r="B2862" s="21">
        <v>45596</v>
      </c>
      <c r="C2862" s="22" t="s">
        <v>8903</v>
      </c>
      <c r="D2862" s="22" t="s">
        <v>4965</v>
      </c>
      <c r="E2862" s="22" t="s">
        <v>9053</v>
      </c>
      <c r="F2862" s="22" t="s">
        <v>4225</v>
      </c>
      <c r="G2862" s="23">
        <v>0</v>
      </c>
      <c r="H2862" s="23"/>
      <c r="I2862" s="23">
        <v>0</v>
      </c>
      <c r="J2862" s="23">
        <v>47970400</v>
      </c>
      <c r="K2862" s="22"/>
      <c r="L2862" s="22"/>
      <c r="M2862" s="22"/>
      <c r="N2862" s="22"/>
      <c r="O2862" s="22"/>
      <c r="P2862" s="22"/>
      <c r="Q2862" s="22"/>
      <c r="R2862" s="22"/>
      <c r="S2862" s="8">
        <f t="shared" si="77"/>
        <v>0</v>
      </c>
      <c r="T2862" s="8">
        <f t="shared" si="78"/>
        <v>10</v>
      </c>
      <c r="U2862">
        <v>642</v>
      </c>
      <c r="W2862" t="s">
        <v>573</v>
      </c>
    </row>
    <row r="2863" spans="1:23" hidden="1" x14ac:dyDescent="0.25">
      <c r="A2863" s="21">
        <v>45596</v>
      </c>
      <c r="B2863" s="21">
        <v>45596</v>
      </c>
      <c r="C2863" s="22" t="s">
        <v>9063</v>
      </c>
      <c r="D2863" s="22" t="s">
        <v>7892</v>
      </c>
      <c r="E2863" s="22" t="s">
        <v>9053</v>
      </c>
      <c r="F2863" s="22" t="s">
        <v>625</v>
      </c>
      <c r="G2863" s="23">
        <v>216050</v>
      </c>
      <c r="H2863" s="23">
        <v>0</v>
      </c>
      <c r="I2863" s="23">
        <v>0</v>
      </c>
      <c r="J2863" s="23">
        <v>47754350</v>
      </c>
      <c r="K2863" s="22"/>
      <c r="L2863" s="22"/>
      <c r="M2863" s="22" t="s">
        <v>7893</v>
      </c>
      <c r="N2863" s="22" t="s">
        <v>9064</v>
      </c>
      <c r="O2863" s="22"/>
      <c r="P2863" s="22"/>
      <c r="Q2863" s="22"/>
      <c r="R2863" s="22"/>
      <c r="S2863" s="8" t="str">
        <f t="shared" si="77"/>
        <v>642.CCDC</v>
      </c>
      <c r="T2863" s="8">
        <f t="shared" si="78"/>
        <v>10</v>
      </c>
      <c r="U2863">
        <v>642</v>
      </c>
      <c r="W2863" t="s">
        <v>573</v>
      </c>
    </row>
    <row r="2864" spans="1:23" hidden="1" x14ac:dyDescent="0.25">
      <c r="A2864" s="21">
        <v>45596</v>
      </c>
      <c r="B2864" s="21">
        <v>45596</v>
      </c>
      <c r="C2864" s="22" t="s">
        <v>9063</v>
      </c>
      <c r="D2864" s="22" t="s">
        <v>7892</v>
      </c>
      <c r="E2864" s="22" t="s">
        <v>9053</v>
      </c>
      <c r="F2864" s="22" t="s">
        <v>625</v>
      </c>
      <c r="G2864" s="23">
        <v>35714</v>
      </c>
      <c r="H2864" s="23">
        <v>0</v>
      </c>
      <c r="I2864" s="23">
        <v>0</v>
      </c>
      <c r="J2864" s="23">
        <v>47718636</v>
      </c>
      <c r="K2864" s="22"/>
      <c r="L2864" s="22"/>
      <c r="M2864" s="22" t="s">
        <v>9065</v>
      </c>
      <c r="N2864" s="22" t="s">
        <v>9066</v>
      </c>
      <c r="O2864" s="22"/>
      <c r="P2864" s="22"/>
      <c r="Q2864" s="22"/>
      <c r="R2864" s="22"/>
      <c r="S2864" s="8" t="str">
        <f t="shared" si="77"/>
        <v>642.PMKT</v>
      </c>
      <c r="T2864" s="8">
        <f t="shared" si="78"/>
        <v>10</v>
      </c>
      <c r="U2864">
        <v>642</v>
      </c>
      <c r="W2864" t="s">
        <v>573</v>
      </c>
    </row>
    <row r="2865" spans="1:23" hidden="1" x14ac:dyDescent="0.25">
      <c r="A2865" s="21">
        <v>45596</v>
      </c>
      <c r="B2865" s="21">
        <v>45596</v>
      </c>
      <c r="C2865" s="22" t="s">
        <v>9051</v>
      </c>
      <c r="D2865" s="22" t="s">
        <v>8096</v>
      </c>
      <c r="E2865" s="22" t="s">
        <v>9053</v>
      </c>
      <c r="F2865" s="22" t="s">
        <v>625</v>
      </c>
      <c r="G2865" s="23">
        <v>253636</v>
      </c>
      <c r="H2865" s="23">
        <v>0</v>
      </c>
      <c r="I2865" s="23">
        <v>0</v>
      </c>
      <c r="J2865" s="23">
        <v>47465000</v>
      </c>
      <c r="K2865" s="22"/>
      <c r="L2865" s="22"/>
      <c r="M2865" s="22" t="s">
        <v>3143</v>
      </c>
      <c r="N2865" s="22" t="s">
        <v>9058</v>
      </c>
      <c r="O2865" s="22"/>
      <c r="P2865" s="22"/>
      <c r="Q2865" s="22"/>
      <c r="R2865" s="22"/>
      <c r="S2865" s="8" t="str">
        <f t="shared" si="77"/>
        <v>642_CPHC</v>
      </c>
      <c r="T2865" s="8">
        <f t="shared" si="78"/>
        <v>10</v>
      </c>
      <c r="U2865">
        <v>642</v>
      </c>
      <c r="W2865" t="s">
        <v>573</v>
      </c>
    </row>
    <row r="2866" spans="1:23" hidden="1" x14ac:dyDescent="0.25">
      <c r="A2866" s="21">
        <v>45596</v>
      </c>
      <c r="B2866" s="21">
        <v>45596</v>
      </c>
      <c r="C2866" s="22" t="s">
        <v>9051</v>
      </c>
      <c r="D2866" s="22" t="s">
        <v>8096</v>
      </c>
      <c r="E2866" s="22" t="s">
        <v>9053</v>
      </c>
      <c r="F2866" s="22" t="s">
        <v>625</v>
      </c>
      <c r="G2866" s="23">
        <v>465000</v>
      </c>
      <c r="H2866" s="23">
        <v>0</v>
      </c>
      <c r="I2866" s="23">
        <v>0</v>
      </c>
      <c r="J2866" s="23">
        <v>47000000</v>
      </c>
      <c r="K2866" s="22"/>
      <c r="L2866" s="22"/>
      <c r="M2866" s="22" t="s">
        <v>9065</v>
      </c>
      <c r="N2866" s="22" t="s">
        <v>9066</v>
      </c>
      <c r="O2866" s="22"/>
      <c r="P2866" s="22"/>
      <c r="Q2866" s="22"/>
      <c r="R2866" s="22"/>
      <c r="S2866" s="8" t="str">
        <f t="shared" si="77"/>
        <v>642.PMKT</v>
      </c>
      <c r="T2866" s="8">
        <f t="shared" si="78"/>
        <v>10</v>
      </c>
      <c r="U2866">
        <v>642</v>
      </c>
      <c r="W2866" t="s">
        <v>573</v>
      </c>
    </row>
    <row r="2867" spans="1:23" hidden="1" x14ac:dyDescent="0.25">
      <c r="A2867" s="21">
        <v>45596</v>
      </c>
      <c r="B2867" s="21">
        <v>45596</v>
      </c>
      <c r="C2867" s="22" t="s">
        <v>9051</v>
      </c>
      <c r="D2867" s="22" t="s">
        <v>8096</v>
      </c>
      <c r="E2867" s="22" t="s">
        <v>9053</v>
      </c>
      <c r="F2867" s="22" t="s">
        <v>625</v>
      </c>
      <c r="G2867" s="23">
        <v>25000000</v>
      </c>
      <c r="H2867" s="23">
        <v>0</v>
      </c>
      <c r="I2867" s="23">
        <v>0</v>
      </c>
      <c r="J2867" s="23">
        <v>22000000</v>
      </c>
      <c r="K2867" s="22"/>
      <c r="L2867" s="22"/>
      <c r="M2867" s="22" t="s">
        <v>3130</v>
      </c>
      <c r="N2867" s="22" t="s">
        <v>3182</v>
      </c>
      <c r="O2867" s="22"/>
      <c r="P2867" s="22"/>
      <c r="Q2867" s="22"/>
      <c r="R2867" s="22"/>
      <c r="S2867" s="8" t="str">
        <f t="shared" si="77"/>
        <v>642_ThueVP</v>
      </c>
      <c r="T2867" s="8">
        <f t="shared" si="78"/>
        <v>10</v>
      </c>
      <c r="U2867">
        <v>642</v>
      </c>
      <c r="W2867" t="s">
        <v>573</v>
      </c>
    </row>
    <row r="2868" spans="1:23" hidden="1" x14ac:dyDescent="0.25">
      <c r="A2868" s="21">
        <v>45596</v>
      </c>
      <c r="B2868" s="21">
        <v>45596</v>
      </c>
      <c r="C2868" s="22" t="s">
        <v>9051</v>
      </c>
      <c r="D2868" s="22" t="s">
        <v>8096</v>
      </c>
      <c r="E2868" s="22" t="s">
        <v>9053</v>
      </c>
      <c r="F2868" s="22" t="s">
        <v>625</v>
      </c>
      <c r="G2868" s="23">
        <v>15000000</v>
      </c>
      <c r="H2868" s="23">
        <v>0</v>
      </c>
      <c r="I2868" s="23">
        <v>0</v>
      </c>
      <c r="J2868" s="23">
        <v>7000000</v>
      </c>
      <c r="K2868" s="22"/>
      <c r="L2868" s="22"/>
      <c r="M2868" s="22" t="s">
        <v>3130</v>
      </c>
      <c r="N2868" s="22" t="s">
        <v>3182</v>
      </c>
      <c r="O2868" s="22"/>
      <c r="P2868" s="22"/>
      <c r="Q2868" s="22"/>
      <c r="R2868" s="22"/>
      <c r="S2868" s="8" t="str">
        <f t="shared" si="77"/>
        <v>642_ThueVP</v>
      </c>
      <c r="T2868" s="8">
        <f t="shared" si="78"/>
        <v>10</v>
      </c>
      <c r="U2868">
        <v>642</v>
      </c>
      <c r="W2868" t="s">
        <v>573</v>
      </c>
    </row>
    <row r="2869" spans="1:23" hidden="1" x14ac:dyDescent="0.25">
      <c r="A2869" s="21">
        <v>45596</v>
      </c>
      <c r="B2869" s="21">
        <v>45596</v>
      </c>
      <c r="C2869" s="22" t="s">
        <v>9051</v>
      </c>
      <c r="D2869" s="22" t="s">
        <v>8096</v>
      </c>
      <c r="E2869" s="22" t="s">
        <v>9053</v>
      </c>
      <c r="F2869" s="22" t="s">
        <v>625</v>
      </c>
      <c r="G2869" s="23">
        <v>7000000</v>
      </c>
      <c r="H2869" s="23">
        <v>0</v>
      </c>
      <c r="I2869" s="23">
        <v>0</v>
      </c>
      <c r="J2869" s="23">
        <v>0</v>
      </c>
      <c r="K2869" s="22"/>
      <c r="L2869" s="22"/>
      <c r="M2869" s="22" t="s">
        <v>3130</v>
      </c>
      <c r="N2869" s="22" t="s">
        <v>3182</v>
      </c>
      <c r="O2869" s="22"/>
      <c r="P2869" s="22"/>
      <c r="Q2869" s="22"/>
      <c r="R2869" s="22"/>
      <c r="S2869" s="8" t="str">
        <f t="shared" si="77"/>
        <v>642_ThueVP</v>
      </c>
      <c r="T2869" s="8">
        <f t="shared" si="78"/>
        <v>10</v>
      </c>
      <c r="U2869">
        <v>642</v>
      </c>
      <c r="W2869" t="s">
        <v>573</v>
      </c>
    </row>
    <row r="2870" spans="1:23" hidden="1" x14ac:dyDescent="0.25">
      <c r="A2870" s="21"/>
      <c r="B2870" s="21"/>
      <c r="C2870" s="22" t="s">
        <v>4430</v>
      </c>
      <c r="D2870" s="22" t="s">
        <v>4431</v>
      </c>
      <c r="E2870" s="22" t="s">
        <v>9053</v>
      </c>
      <c r="F2870" s="22"/>
      <c r="G2870" s="23">
        <v>52085739</v>
      </c>
      <c r="H2870" s="23"/>
      <c r="I2870" s="23"/>
      <c r="J2870" s="23"/>
      <c r="K2870" s="22"/>
      <c r="L2870" s="22"/>
      <c r="M2870" s="22"/>
      <c r="N2870" s="22"/>
      <c r="O2870" s="22"/>
      <c r="P2870" s="22"/>
      <c r="Q2870" s="22"/>
      <c r="R2870" s="22"/>
      <c r="S2870"/>
      <c r="T2870"/>
    </row>
    <row r="2871" spans="1:23" hidden="1" x14ac:dyDescent="0.25">
      <c r="A2871" s="21"/>
      <c r="B2871" s="21"/>
      <c r="C2871" s="22" t="s">
        <v>4430</v>
      </c>
      <c r="D2871" s="22" t="s">
        <v>4432</v>
      </c>
      <c r="E2871" s="22" t="s">
        <v>9053</v>
      </c>
      <c r="F2871" s="22"/>
      <c r="G2871" s="23"/>
      <c r="H2871" s="23"/>
      <c r="I2871" s="23">
        <v>0</v>
      </c>
      <c r="J2871" s="23">
        <v>0</v>
      </c>
      <c r="K2871" s="22"/>
      <c r="L2871" s="22"/>
      <c r="M2871" s="22"/>
      <c r="N2871" s="22"/>
      <c r="O2871" s="22"/>
      <c r="P2871" s="22"/>
      <c r="Q2871" s="22"/>
      <c r="R2871" s="22"/>
      <c r="S2871"/>
      <c r="T2871"/>
    </row>
    <row r="2872" spans="1:23" hidden="1" x14ac:dyDescent="0.25"/>
    <row r="2873" spans="1:23" s="159" customFormat="1" hidden="1" x14ac:dyDescent="0.25">
      <c r="A2873" s="159" t="s">
        <v>9779</v>
      </c>
    </row>
    <row r="2874" spans="1:23" ht="21" hidden="1" x14ac:dyDescent="0.25">
      <c r="A2874" s="17" t="s">
        <v>492</v>
      </c>
      <c r="B2874" s="17" t="s">
        <v>493</v>
      </c>
      <c r="C2874" s="18" t="s">
        <v>494</v>
      </c>
      <c r="D2874" s="18" t="s">
        <v>495</v>
      </c>
      <c r="E2874" s="18" t="s">
        <v>496</v>
      </c>
      <c r="F2874" s="18" t="s">
        <v>497</v>
      </c>
      <c r="G2874" s="19" t="s">
        <v>498</v>
      </c>
      <c r="H2874" s="19" t="s">
        <v>499</v>
      </c>
      <c r="I2874" s="19" t="s">
        <v>500</v>
      </c>
      <c r="J2874" s="19" t="s">
        <v>501</v>
      </c>
      <c r="K2874" s="18" t="s">
        <v>502</v>
      </c>
      <c r="L2874" s="18" t="s">
        <v>503</v>
      </c>
      <c r="M2874" s="18" t="s">
        <v>504</v>
      </c>
      <c r="N2874" s="18" t="s">
        <v>505</v>
      </c>
      <c r="O2874" s="18" t="s">
        <v>506</v>
      </c>
      <c r="P2874" s="18" t="s">
        <v>507</v>
      </c>
      <c r="S2874" s="18" t="s">
        <v>4406</v>
      </c>
    </row>
    <row r="2875" spans="1:23" hidden="1" x14ac:dyDescent="0.25">
      <c r="A2875" s="21">
        <v>45597</v>
      </c>
      <c r="B2875" s="21">
        <v>45597</v>
      </c>
      <c r="C2875" s="22" t="s">
        <v>9780</v>
      </c>
      <c r="D2875" s="22" t="s">
        <v>9781</v>
      </c>
      <c r="E2875" s="22" t="s">
        <v>513</v>
      </c>
      <c r="F2875" s="22" t="s">
        <v>691</v>
      </c>
      <c r="G2875" s="23">
        <v>200000</v>
      </c>
      <c r="H2875" s="23">
        <v>0</v>
      </c>
      <c r="I2875" s="23">
        <v>200000</v>
      </c>
      <c r="J2875" s="23">
        <v>0</v>
      </c>
      <c r="K2875" s="22"/>
      <c r="L2875" s="22"/>
      <c r="M2875" s="22" t="s">
        <v>3119</v>
      </c>
      <c r="N2875" s="22"/>
      <c r="O2875" s="22"/>
      <c r="P2875" s="22" t="s">
        <v>7886</v>
      </c>
      <c r="S2875" s="8" t="str">
        <f t="shared" ref="S2875:S2938" si="79">+M2875</f>
        <v>641.QCOffline</v>
      </c>
      <c r="T2875" s="8">
        <f t="shared" ref="T2875" si="80">+MONTH(A2875)</f>
        <v>11</v>
      </c>
      <c r="U2875">
        <v>642</v>
      </c>
      <c r="W2875" t="s">
        <v>369</v>
      </c>
    </row>
    <row r="2876" spans="1:23" hidden="1" x14ac:dyDescent="0.25">
      <c r="A2876" s="21">
        <v>45598</v>
      </c>
      <c r="B2876" s="21">
        <v>45598</v>
      </c>
      <c r="C2876" s="22" t="s">
        <v>9782</v>
      </c>
      <c r="D2876" s="22" t="s">
        <v>9783</v>
      </c>
      <c r="E2876" s="22" t="s">
        <v>513</v>
      </c>
      <c r="F2876" s="22" t="s">
        <v>691</v>
      </c>
      <c r="G2876" s="23">
        <v>3644444</v>
      </c>
      <c r="H2876" s="23">
        <v>0</v>
      </c>
      <c r="I2876" s="23">
        <v>3844444</v>
      </c>
      <c r="J2876" s="23">
        <v>0</v>
      </c>
      <c r="K2876" s="22" t="s">
        <v>9784</v>
      </c>
      <c r="L2876" s="22" t="s">
        <v>9785</v>
      </c>
      <c r="M2876" s="22" t="s">
        <v>3121</v>
      </c>
      <c r="N2876" s="22"/>
      <c r="O2876" s="22"/>
      <c r="P2876" s="22" t="s">
        <v>4412</v>
      </c>
      <c r="S2876" s="8" t="str">
        <f t="shared" si="79"/>
        <v>641.QCOnline</v>
      </c>
      <c r="T2876" s="8">
        <f t="shared" ref="T2876:T2939" si="81">+MONTH(A2876)</f>
        <v>11</v>
      </c>
      <c r="U2876">
        <v>642</v>
      </c>
      <c r="W2876" t="s">
        <v>369</v>
      </c>
    </row>
    <row r="2877" spans="1:23" hidden="1" x14ac:dyDescent="0.25">
      <c r="A2877" s="21">
        <v>45598</v>
      </c>
      <c r="B2877" s="21">
        <v>45598</v>
      </c>
      <c r="C2877" s="22" t="s">
        <v>9786</v>
      </c>
      <c r="D2877" s="22" t="s">
        <v>9787</v>
      </c>
      <c r="E2877" s="22" t="s">
        <v>513</v>
      </c>
      <c r="F2877" s="22" t="s">
        <v>691</v>
      </c>
      <c r="G2877" s="23">
        <v>222222</v>
      </c>
      <c r="H2877" s="23">
        <v>0</v>
      </c>
      <c r="I2877" s="23">
        <v>4066666</v>
      </c>
      <c r="J2877" s="23">
        <v>0</v>
      </c>
      <c r="K2877" s="22" t="s">
        <v>9788</v>
      </c>
      <c r="L2877" s="22" t="s">
        <v>9789</v>
      </c>
      <c r="M2877" s="22" t="s">
        <v>3125</v>
      </c>
      <c r="N2877" s="22"/>
      <c r="O2877" s="22"/>
      <c r="P2877" s="22" t="s">
        <v>4412</v>
      </c>
      <c r="S2877" s="8" t="str">
        <f t="shared" si="79"/>
        <v>641.ThuongBK</v>
      </c>
      <c r="T2877" s="8">
        <f t="shared" si="81"/>
        <v>11</v>
      </c>
      <c r="U2877">
        <v>642</v>
      </c>
      <c r="W2877" t="s">
        <v>369</v>
      </c>
    </row>
    <row r="2878" spans="1:23" hidden="1" x14ac:dyDescent="0.25">
      <c r="A2878" s="21">
        <v>45598</v>
      </c>
      <c r="B2878" s="21">
        <v>45598</v>
      </c>
      <c r="C2878" s="22" t="s">
        <v>9786</v>
      </c>
      <c r="D2878" s="22" t="s">
        <v>9790</v>
      </c>
      <c r="E2878" s="22" t="s">
        <v>513</v>
      </c>
      <c r="F2878" s="22" t="s">
        <v>691</v>
      </c>
      <c r="G2878" s="23">
        <v>222222</v>
      </c>
      <c r="H2878" s="23">
        <v>0</v>
      </c>
      <c r="I2878" s="23">
        <v>4288888</v>
      </c>
      <c r="J2878" s="23">
        <v>0</v>
      </c>
      <c r="K2878" s="22" t="s">
        <v>9788</v>
      </c>
      <c r="L2878" s="22" t="s">
        <v>9789</v>
      </c>
      <c r="M2878" s="22" t="s">
        <v>3125</v>
      </c>
      <c r="N2878" s="22"/>
      <c r="O2878" s="22"/>
      <c r="P2878" s="22" t="s">
        <v>4412</v>
      </c>
      <c r="S2878" s="8" t="str">
        <f t="shared" si="79"/>
        <v>641.ThuongBK</v>
      </c>
      <c r="T2878" s="8">
        <f t="shared" si="81"/>
        <v>11</v>
      </c>
      <c r="U2878">
        <v>642</v>
      </c>
      <c r="W2878" t="s">
        <v>369</v>
      </c>
    </row>
    <row r="2879" spans="1:23" hidden="1" x14ac:dyDescent="0.25">
      <c r="A2879" s="21">
        <v>45598</v>
      </c>
      <c r="B2879" s="21">
        <v>45598</v>
      </c>
      <c r="C2879" s="22" t="s">
        <v>9786</v>
      </c>
      <c r="D2879" s="22" t="s">
        <v>9791</v>
      </c>
      <c r="E2879" s="22" t="s">
        <v>513</v>
      </c>
      <c r="F2879" s="22" t="s">
        <v>691</v>
      </c>
      <c r="G2879" s="23">
        <v>222222</v>
      </c>
      <c r="H2879" s="23">
        <v>0</v>
      </c>
      <c r="I2879" s="23">
        <v>4511110</v>
      </c>
      <c r="J2879" s="23">
        <v>0</v>
      </c>
      <c r="K2879" s="22" t="s">
        <v>9788</v>
      </c>
      <c r="L2879" s="22" t="s">
        <v>9789</v>
      </c>
      <c r="M2879" s="22" t="s">
        <v>3125</v>
      </c>
      <c r="N2879" s="22"/>
      <c r="O2879" s="22"/>
      <c r="P2879" s="22" t="s">
        <v>4412</v>
      </c>
      <c r="S2879" s="8" t="str">
        <f t="shared" si="79"/>
        <v>641.ThuongBK</v>
      </c>
      <c r="T2879" s="8">
        <f t="shared" si="81"/>
        <v>11</v>
      </c>
      <c r="U2879">
        <v>642</v>
      </c>
      <c r="W2879" t="s">
        <v>369</v>
      </c>
    </row>
    <row r="2880" spans="1:23" hidden="1" x14ac:dyDescent="0.25">
      <c r="A2880" s="21">
        <v>45598</v>
      </c>
      <c r="B2880" s="21">
        <v>45598</v>
      </c>
      <c r="C2880" s="22" t="s">
        <v>9786</v>
      </c>
      <c r="D2880" s="22" t="s">
        <v>9792</v>
      </c>
      <c r="E2880" s="22" t="s">
        <v>513</v>
      </c>
      <c r="F2880" s="22" t="s">
        <v>691</v>
      </c>
      <c r="G2880" s="23">
        <v>1111111</v>
      </c>
      <c r="H2880" s="23">
        <v>0</v>
      </c>
      <c r="I2880" s="23">
        <v>5622221</v>
      </c>
      <c r="J2880" s="23">
        <v>0</v>
      </c>
      <c r="K2880" s="22" t="s">
        <v>9793</v>
      </c>
      <c r="L2880" s="22" t="s">
        <v>9794</v>
      </c>
      <c r="M2880" s="22" t="s">
        <v>3125</v>
      </c>
      <c r="N2880" s="22"/>
      <c r="O2880" s="22"/>
      <c r="P2880" s="22" t="s">
        <v>4412</v>
      </c>
      <c r="S2880" s="8" t="str">
        <f t="shared" si="79"/>
        <v>641.ThuongBK</v>
      </c>
      <c r="T2880" s="8">
        <f t="shared" si="81"/>
        <v>11</v>
      </c>
      <c r="U2880">
        <v>642</v>
      </c>
      <c r="W2880" t="s">
        <v>369</v>
      </c>
    </row>
    <row r="2881" spans="1:23" hidden="1" x14ac:dyDescent="0.25">
      <c r="A2881" s="21">
        <v>45598</v>
      </c>
      <c r="B2881" s="21">
        <v>45598</v>
      </c>
      <c r="C2881" s="22" t="s">
        <v>9786</v>
      </c>
      <c r="D2881" s="22" t="s">
        <v>9795</v>
      </c>
      <c r="E2881" s="22" t="s">
        <v>513</v>
      </c>
      <c r="F2881" s="22" t="s">
        <v>691</v>
      </c>
      <c r="G2881" s="23">
        <v>1111111</v>
      </c>
      <c r="H2881" s="23">
        <v>0</v>
      </c>
      <c r="I2881" s="23">
        <v>6733332</v>
      </c>
      <c r="J2881" s="23">
        <v>0</v>
      </c>
      <c r="K2881" s="22" t="s">
        <v>9793</v>
      </c>
      <c r="L2881" s="22" t="s">
        <v>9794</v>
      </c>
      <c r="M2881" s="22" t="s">
        <v>3125</v>
      </c>
      <c r="N2881" s="22"/>
      <c r="O2881" s="22"/>
      <c r="P2881" s="22" t="s">
        <v>4412</v>
      </c>
      <c r="S2881" s="8" t="str">
        <f t="shared" si="79"/>
        <v>641.ThuongBK</v>
      </c>
      <c r="T2881" s="8">
        <f t="shared" si="81"/>
        <v>11</v>
      </c>
      <c r="U2881">
        <v>642</v>
      </c>
      <c r="W2881" t="s">
        <v>369</v>
      </c>
    </row>
    <row r="2882" spans="1:23" hidden="1" x14ac:dyDescent="0.25">
      <c r="A2882" s="21">
        <v>45598</v>
      </c>
      <c r="B2882" s="21">
        <v>45598</v>
      </c>
      <c r="C2882" s="22" t="s">
        <v>9786</v>
      </c>
      <c r="D2882" s="22" t="s">
        <v>9796</v>
      </c>
      <c r="E2882" s="22" t="s">
        <v>513</v>
      </c>
      <c r="F2882" s="22" t="s">
        <v>691</v>
      </c>
      <c r="G2882" s="23">
        <v>1111111</v>
      </c>
      <c r="H2882" s="23">
        <v>0</v>
      </c>
      <c r="I2882" s="23">
        <v>7844443</v>
      </c>
      <c r="J2882" s="23">
        <v>0</v>
      </c>
      <c r="K2882" s="22" t="s">
        <v>9793</v>
      </c>
      <c r="L2882" s="22" t="s">
        <v>9794</v>
      </c>
      <c r="M2882" s="22" t="s">
        <v>3125</v>
      </c>
      <c r="N2882" s="22"/>
      <c r="O2882" s="22"/>
      <c r="P2882" s="22" t="s">
        <v>4412</v>
      </c>
      <c r="S2882" s="8" t="str">
        <f t="shared" si="79"/>
        <v>641.ThuongBK</v>
      </c>
      <c r="T2882" s="8">
        <f t="shared" si="81"/>
        <v>11</v>
      </c>
      <c r="U2882">
        <v>642</v>
      </c>
      <c r="W2882" t="s">
        <v>369</v>
      </c>
    </row>
    <row r="2883" spans="1:23" hidden="1" x14ac:dyDescent="0.25">
      <c r="A2883" s="21">
        <v>45598</v>
      </c>
      <c r="B2883" s="21">
        <v>45598</v>
      </c>
      <c r="C2883" s="22" t="s">
        <v>9786</v>
      </c>
      <c r="D2883" s="22" t="s">
        <v>9797</v>
      </c>
      <c r="E2883" s="22" t="s">
        <v>513</v>
      </c>
      <c r="F2883" s="22" t="s">
        <v>691</v>
      </c>
      <c r="G2883" s="23">
        <v>1111111</v>
      </c>
      <c r="H2883" s="23">
        <v>0</v>
      </c>
      <c r="I2883" s="23">
        <v>8955554</v>
      </c>
      <c r="J2883" s="23">
        <v>0</v>
      </c>
      <c r="K2883" s="22" t="s">
        <v>704</v>
      </c>
      <c r="L2883" s="22" t="s">
        <v>705</v>
      </c>
      <c r="M2883" s="22" t="s">
        <v>3125</v>
      </c>
      <c r="N2883" s="22"/>
      <c r="O2883" s="22"/>
      <c r="P2883" s="22" t="s">
        <v>4412</v>
      </c>
      <c r="S2883" s="8" t="str">
        <f t="shared" si="79"/>
        <v>641.ThuongBK</v>
      </c>
      <c r="T2883" s="8">
        <f t="shared" si="81"/>
        <v>11</v>
      </c>
      <c r="U2883">
        <v>642</v>
      </c>
      <c r="W2883" t="s">
        <v>369</v>
      </c>
    </row>
    <row r="2884" spans="1:23" hidden="1" x14ac:dyDescent="0.25">
      <c r="A2884" s="21">
        <v>45598</v>
      </c>
      <c r="B2884" s="21">
        <v>45598</v>
      </c>
      <c r="C2884" s="22" t="s">
        <v>9786</v>
      </c>
      <c r="D2884" s="22" t="s">
        <v>9798</v>
      </c>
      <c r="E2884" s="22" t="s">
        <v>513</v>
      </c>
      <c r="F2884" s="22" t="s">
        <v>691</v>
      </c>
      <c r="G2884" s="23">
        <v>1111111</v>
      </c>
      <c r="H2884" s="23">
        <v>0</v>
      </c>
      <c r="I2884" s="23">
        <v>10066665</v>
      </c>
      <c r="J2884" s="23">
        <v>0</v>
      </c>
      <c r="K2884" s="22" t="s">
        <v>704</v>
      </c>
      <c r="L2884" s="22" t="s">
        <v>705</v>
      </c>
      <c r="M2884" s="22" t="s">
        <v>3125</v>
      </c>
      <c r="N2884" s="22"/>
      <c r="O2884" s="22"/>
      <c r="P2884" s="22" t="s">
        <v>4412</v>
      </c>
      <c r="S2884" s="8" t="str">
        <f t="shared" si="79"/>
        <v>641.ThuongBK</v>
      </c>
      <c r="T2884" s="8">
        <f t="shared" si="81"/>
        <v>11</v>
      </c>
      <c r="U2884">
        <v>642</v>
      </c>
      <c r="W2884" t="s">
        <v>369</v>
      </c>
    </row>
    <row r="2885" spans="1:23" hidden="1" x14ac:dyDescent="0.25">
      <c r="A2885" s="21">
        <v>45598</v>
      </c>
      <c r="B2885" s="21">
        <v>45598</v>
      </c>
      <c r="C2885" s="22" t="s">
        <v>9786</v>
      </c>
      <c r="D2885" s="22" t="s">
        <v>9799</v>
      </c>
      <c r="E2885" s="22" t="s">
        <v>513</v>
      </c>
      <c r="F2885" s="22" t="s">
        <v>691</v>
      </c>
      <c r="G2885" s="23">
        <v>1111111</v>
      </c>
      <c r="H2885" s="23">
        <v>0</v>
      </c>
      <c r="I2885" s="23">
        <v>11177776</v>
      </c>
      <c r="J2885" s="23">
        <v>0</v>
      </c>
      <c r="K2885" s="22" t="s">
        <v>9788</v>
      </c>
      <c r="L2885" s="22" t="s">
        <v>9789</v>
      </c>
      <c r="M2885" s="22" t="s">
        <v>3125</v>
      </c>
      <c r="N2885" s="22"/>
      <c r="O2885" s="22"/>
      <c r="P2885" s="22" t="s">
        <v>4412</v>
      </c>
      <c r="S2885" s="8" t="str">
        <f t="shared" si="79"/>
        <v>641.ThuongBK</v>
      </c>
      <c r="T2885" s="8">
        <f t="shared" si="81"/>
        <v>11</v>
      </c>
      <c r="U2885">
        <v>642</v>
      </c>
      <c r="W2885" t="s">
        <v>369</v>
      </c>
    </row>
    <row r="2886" spans="1:23" hidden="1" x14ac:dyDescent="0.25">
      <c r="A2886" s="21">
        <v>45601</v>
      </c>
      <c r="B2886" s="21">
        <v>45601</v>
      </c>
      <c r="C2886" s="22" t="s">
        <v>9407</v>
      </c>
      <c r="D2886" s="22" t="s">
        <v>9408</v>
      </c>
      <c r="E2886" s="22" t="s">
        <v>513</v>
      </c>
      <c r="F2886" s="22" t="s">
        <v>9800</v>
      </c>
      <c r="G2886" s="23">
        <v>3909091</v>
      </c>
      <c r="H2886" s="23">
        <v>0</v>
      </c>
      <c r="I2886" s="23">
        <v>15086867</v>
      </c>
      <c r="J2886" s="23">
        <v>0</v>
      </c>
      <c r="K2886" s="22" t="s">
        <v>2924</v>
      </c>
      <c r="L2886" s="22" t="s">
        <v>2925</v>
      </c>
      <c r="M2886" s="22" t="s">
        <v>3122</v>
      </c>
      <c r="N2886" s="22"/>
      <c r="O2886" s="22"/>
      <c r="P2886" s="22" t="s">
        <v>4428</v>
      </c>
      <c r="S2886" s="8" t="str">
        <f t="shared" si="79"/>
        <v>641_QHKH</v>
      </c>
      <c r="T2886" s="8">
        <f t="shared" si="81"/>
        <v>11</v>
      </c>
      <c r="U2886">
        <v>642</v>
      </c>
      <c r="W2886" t="s">
        <v>369</v>
      </c>
    </row>
    <row r="2887" spans="1:23" hidden="1" x14ac:dyDescent="0.25">
      <c r="A2887" s="21">
        <v>45601</v>
      </c>
      <c r="B2887" s="21">
        <v>45601</v>
      </c>
      <c r="C2887" s="22" t="s">
        <v>9407</v>
      </c>
      <c r="D2887" s="22" t="s">
        <v>9801</v>
      </c>
      <c r="E2887" s="22" t="s">
        <v>513</v>
      </c>
      <c r="F2887" s="22" t="s">
        <v>2923</v>
      </c>
      <c r="G2887" s="23">
        <v>390909</v>
      </c>
      <c r="H2887" s="23">
        <v>0</v>
      </c>
      <c r="I2887" s="23">
        <v>15477776</v>
      </c>
      <c r="J2887" s="23">
        <v>0</v>
      </c>
      <c r="K2887" s="22" t="s">
        <v>2924</v>
      </c>
      <c r="L2887" s="22" t="s">
        <v>2925</v>
      </c>
      <c r="M2887" s="22" t="s">
        <v>3122</v>
      </c>
      <c r="N2887" s="22"/>
      <c r="O2887" s="22"/>
      <c r="P2887" s="22" t="s">
        <v>4428</v>
      </c>
      <c r="S2887" s="8" t="str">
        <f t="shared" si="79"/>
        <v>641_QHKH</v>
      </c>
      <c r="T2887" s="8">
        <f t="shared" si="81"/>
        <v>11</v>
      </c>
      <c r="U2887">
        <v>642</v>
      </c>
      <c r="W2887" t="s">
        <v>369</v>
      </c>
    </row>
    <row r="2888" spans="1:23" hidden="1" x14ac:dyDescent="0.25">
      <c r="A2888" s="21">
        <v>45601</v>
      </c>
      <c r="B2888" s="21">
        <v>45601</v>
      </c>
      <c r="C2888" s="22" t="s">
        <v>9802</v>
      </c>
      <c r="D2888" s="22" t="s">
        <v>4687</v>
      </c>
      <c r="E2888" s="22" t="s">
        <v>513</v>
      </c>
      <c r="F2888" s="22" t="s">
        <v>856</v>
      </c>
      <c r="G2888" s="23">
        <v>70747796</v>
      </c>
      <c r="H2888" s="23">
        <v>0</v>
      </c>
      <c r="I2888" s="23">
        <v>86225572</v>
      </c>
      <c r="J2888" s="23">
        <v>0</v>
      </c>
      <c r="K2888" s="22"/>
      <c r="L2888" s="22"/>
      <c r="M2888" s="22" t="s">
        <v>3121</v>
      </c>
      <c r="N2888" s="22"/>
      <c r="O2888" s="22"/>
      <c r="P2888" s="22" t="s">
        <v>4412</v>
      </c>
      <c r="S2888" s="8" t="str">
        <f t="shared" si="79"/>
        <v>641.QCOnline</v>
      </c>
      <c r="T2888" s="8">
        <f t="shared" si="81"/>
        <v>11</v>
      </c>
      <c r="U2888">
        <v>642</v>
      </c>
      <c r="W2888" t="s">
        <v>369</v>
      </c>
    </row>
    <row r="2889" spans="1:23" hidden="1" x14ac:dyDescent="0.25">
      <c r="A2889" s="21">
        <v>45605</v>
      </c>
      <c r="B2889" s="21">
        <v>45605</v>
      </c>
      <c r="C2889" s="22" t="s">
        <v>9803</v>
      </c>
      <c r="D2889" s="22" t="s">
        <v>9804</v>
      </c>
      <c r="E2889" s="22" t="s">
        <v>513</v>
      </c>
      <c r="F2889" s="22" t="s">
        <v>691</v>
      </c>
      <c r="G2889" s="23">
        <v>8100000</v>
      </c>
      <c r="H2889" s="23">
        <v>0</v>
      </c>
      <c r="I2889" s="23">
        <v>94325572</v>
      </c>
      <c r="J2889" s="23">
        <v>0</v>
      </c>
      <c r="K2889" s="22" t="s">
        <v>4119</v>
      </c>
      <c r="L2889" s="22" t="s">
        <v>4120</v>
      </c>
      <c r="M2889" s="22" t="s">
        <v>3121</v>
      </c>
      <c r="N2889" s="22"/>
      <c r="O2889" s="22"/>
      <c r="P2889" s="22" t="s">
        <v>4412</v>
      </c>
      <c r="S2889" s="8" t="str">
        <f t="shared" si="79"/>
        <v>641.QCOnline</v>
      </c>
      <c r="T2889" s="8">
        <f t="shared" si="81"/>
        <v>11</v>
      </c>
      <c r="U2889">
        <v>642</v>
      </c>
      <c r="W2889" t="s">
        <v>369</v>
      </c>
    </row>
    <row r="2890" spans="1:23" hidden="1" x14ac:dyDescent="0.25">
      <c r="A2890" s="21">
        <v>45605</v>
      </c>
      <c r="B2890" s="21">
        <v>45605</v>
      </c>
      <c r="C2890" s="22" t="s">
        <v>9805</v>
      </c>
      <c r="D2890" s="22" t="s">
        <v>9806</v>
      </c>
      <c r="E2890" s="22" t="s">
        <v>513</v>
      </c>
      <c r="F2890" s="22" t="s">
        <v>691</v>
      </c>
      <c r="G2890" s="23">
        <v>222222</v>
      </c>
      <c r="H2890" s="23">
        <v>0</v>
      </c>
      <c r="I2890" s="23">
        <v>94547794</v>
      </c>
      <c r="J2890" s="23">
        <v>0</v>
      </c>
      <c r="K2890" s="22" t="s">
        <v>9807</v>
      </c>
      <c r="L2890" s="22" t="s">
        <v>9808</v>
      </c>
      <c r="M2890" s="22" t="s">
        <v>3125</v>
      </c>
      <c r="N2890" s="22"/>
      <c r="O2890" s="22"/>
      <c r="P2890" s="22" t="s">
        <v>4428</v>
      </c>
      <c r="S2890" s="8" t="str">
        <f t="shared" si="79"/>
        <v>641.ThuongBK</v>
      </c>
      <c r="T2890" s="8">
        <f t="shared" si="81"/>
        <v>11</v>
      </c>
      <c r="U2890">
        <v>642</v>
      </c>
      <c r="W2890" t="s">
        <v>369</v>
      </c>
    </row>
    <row r="2891" spans="1:23" hidden="1" x14ac:dyDescent="0.25">
      <c r="A2891" s="21">
        <v>45605</v>
      </c>
      <c r="B2891" s="21">
        <v>45605</v>
      </c>
      <c r="C2891" s="22" t="s">
        <v>9805</v>
      </c>
      <c r="D2891" s="22" t="s">
        <v>9806</v>
      </c>
      <c r="E2891" s="22" t="s">
        <v>513</v>
      </c>
      <c r="F2891" s="22" t="s">
        <v>691</v>
      </c>
      <c r="G2891" s="23">
        <v>222222</v>
      </c>
      <c r="H2891" s="23">
        <v>0</v>
      </c>
      <c r="I2891" s="23">
        <v>94770016</v>
      </c>
      <c r="J2891" s="23">
        <v>0</v>
      </c>
      <c r="K2891" s="22" t="s">
        <v>9807</v>
      </c>
      <c r="L2891" s="22" t="s">
        <v>9808</v>
      </c>
      <c r="M2891" s="22" t="s">
        <v>3125</v>
      </c>
      <c r="N2891" s="22"/>
      <c r="O2891" s="22"/>
      <c r="P2891" s="22" t="s">
        <v>4428</v>
      </c>
      <c r="S2891" s="8" t="str">
        <f t="shared" si="79"/>
        <v>641.ThuongBK</v>
      </c>
      <c r="T2891" s="8">
        <f t="shared" si="81"/>
        <v>11</v>
      </c>
      <c r="U2891">
        <v>642</v>
      </c>
      <c r="W2891" t="s">
        <v>369</v>
      </c>
    </row>
    <row r="2892" spans="1:23" hidden="1" x14ac:dyDescent="0.25">
      <c r="A2892" s="21">
        <v>45605</v>
      </c>
      <c r="B2892" s="21">
        <v>45605</v>
      </c>
      <c r="C2892" s="22" t="s">
        <v>9805</v>
      </c>
      <c r="D2892" s="22" t="s">
        <v>9809</v>
      </c>
      <c r="E2892" s="22" t="s">
        <v>513</v>
      </c>
      <c r="F2892" s="22" t="s">
        <v>691</v>
      </c>
      <c r="G2892" s="23">
        <v>1111111</v>
      </c>
      <c r="H2892" s="23">
        <v>0</v>
      </c>
      <c r="I2892" s="23">
        <v>95881127</v>
      </c>
      <c r="J2892" s="23">
        <v>0</v>
      </c>
      <c r="K2892" s="22" t="s">
        <v>9807</v>
      </c>
      <c r="L2892" s="22" t="s">
        <v>9808</v>
      </c>
      <c r="M2892" s="22" t="s">
        <v>3125</v>
      </c>
      <c r="N2892" s="22"/>
      <c r="O2892" s="22"/>
      <c r="P2892" s="22" t="s">
        <v>7886</v>
      </c>
      <c r="S2892" s="8" t="str">
        <f t="shared" si="79"/>
        <v>641.ThuongBK</v>
      </c>
      <c r="T2892" s="8">
        <f t="shared" si="81"/>
        <v>11</v>
      </c>
      <c r="U2892">
        <v>642</v>
      </c>
      <c r="W2892" t="s">
        <v>369</v>
      </c>
    </row>
    <row r="2893" spans="1:23" hidden="1" x14ac:dyDescent="0.25">
      <c r="A2893" s="21">
        <v>45605</v>
      </c>
      <c r="B2893" s="21">
        <v>45605</v>
      </c>
      <c r="C2893" s="22" t="s">
        <v>9805</v>
      </c>
      <c r="D2893" s="22" t="s">
        <v>9810</v>
      </c>
      <c r="E2893" s="22" t="s">
        <v>513</v>
      </c>
      <c r="F2893" s="22" t="s">
        <v>691</v>
      </c>
      <c r="G2893" s="23">
        <v>1111111</v>
      </c>
      <c r="H2893" s="23">
        <v>0</v>
      </c>
      <c r="I2893" s="23">
        <v>96992238</v>
      </c>
      <c r="J2893" s="23">
        <v>0</v>
      </c>
      <c r="K2893" s="22" t="s">
        <v>9807</v>
      </c>
      <c r="L2893" s="22" t="s">
        <v>9808</v>
      </c>
      <c r="M2893" s="22" t="s">
        <v>3125</v>
      </c>
      <c r="N2893" s="22"/>
      <c r="O2893" s="22"/>
      <c r="P2893" s="22" t="s">
        <v>7886</v>
      </c>
      <c r="S2893" s="8" t="str">
        <f t="shared" si="79"/>
        <v>641.ThuongBK</v>
      </c>
      <c r="T2893" s="8">
        <f t="shared" si="81"/>
        <v>11</v>
      </c>
      <c r="U2893">
        <v>642</v>
      </c>
      <c r="W2893" t="s">
        <v>369</v>
      </c>
    </row>
    <row r="2894" spans="1:23" hidden="1" x14ac:dyDescent="0.25">
      <c r="A2894" s="21">
        <v>45605</v>
      </c>
      <c r="B2894" s="21">
        <v>45605</v>
      </c>
      <c r="C2894" s="22" t="s">
        <v>9805</v>
      </c>
      <c r="D2894" s="22" t="s">
        <v>9811</v>
      </c>
      <c r="E2894" s="22" t="s">
        <v>513</v>
      </c>
      <c r="F2894" s="22" t="s">
        <v>691</v>
      </c>
      <c r="G2894" s="23">
        <v>1111111</v>
      </c>
      <c r="H2894" s="23">
        <v>0</v>
      </c>
      <c r="I2894" s="23">
        <v>98103349</v>
      </c>
      <c r="J2894" s="23">
        <v>0</v>
      </c>
      <c r="K2894" s="22" t="s">
        <v>704</v>
      </c>
      <c r="L2894" s="22" t="s">
        <v>705</v>
      </c>
      <c r="M2894" s="22" t="s">
        <v>3125</v>
      </c>
      <c r="N2894" s="22"/>
      <c r="O2894" s="22"/>
      <c r="P2894" s="22" t="s">
        <v>7886</v>
      </c>
      <c r="S2894" s="8" t="str">
        <f t="shared" si="79"/>
        <v>641.ThuongBK</v>
      </c>
      <c r="T2894" s="8">
        <f t="shared" si="81"/>
        <v>11</v>
      </c>
      <c r="U2894">
        <v>642</v>
      </c>
      <c r="W2894" t="s">
        <v>369</v>
      </c>
    </row>
    <row r="2895" spans="1:23" hidden="1" x14ac:dyDescent="0.25">
      <c r="A2895" s="21">
        <v>45607</v>
      </c>
      <c r="B2895" s="21">
        <v>45607</v>
      </c>
      <c r="C2895" s="22" t="s">
        <v>9812</v>
      </c>
      <c r="D2895" s="22" t="s">
        <v>9813</v>
      </c>
      <c r="E2895" s="22" t="s">
        <v>513</v>
      </c>
      <c r="F2895" s="22" t="s">
        <v>549</v>
      </c>
      <c r="G2895" s="23">
        <v>4000000</v>
      </c>
      <c r="H2895" s="23">
        <v>0</v>
      </c>
      <c r="I2895" s="23">
        <v>102103349</v>
      </c>
      <c r="J2895" s="23">
        <v>0</v>
      </c>
      <c r="K2895" s="22" t="s">
        <v>571</v>
      </c>
      <c r="L2895" s="22" t="s">
        <v>572</v>
      </c>
      <c r="M2895" s="22" t="s">
        <v>3121</v>
      </c>
      <c r="N2895" s="22"/>
      <c r="O2895" s="22"/>
      <c r="P2895" s="22" t="s">
        <v>4412</v>
      </c>
      <c r="S2895" s="8" t="str">
        <f t="shared" si="79"/>
        <v>641.QCOnline</v>
      </c>
      <c r="T2895" s="8">
        <f t="shared" si="81"/>
        <v>11</v>
      </c>
      <c r="U2895">
        <v>642</v>
      </c>
      <c r="W2895" t="s">
        <v>369</v>
      </c>
    </row>
    <row r="2896" spans="1:23" hidden="1" x14ac:dyDescent="0.25">
      <c r="A2896" s="21">
        <v>45608</v>
      </c>
      <c r="B2896" s="21">
        <v>45608</v>
      </c>
      <c r="C2896" s="22" t="s">
        <v>9814</v>
      </c>
      <c r="D2896" s="22" t="s">
        <v>9815</v>
      </c>
      <c r="E2896" s="22" t="s">
        <v>513</v>
      </c>
      <c r="F2896" s="22" t="s">
        <v>603</v>
      </c>
      <c r="G2896" s="23">
        <v>1892037</v>
      </c>
      <c r="H2896" s="23">
        <v>0</v>
      </c>
      <c r="I2896" s="23">
        <v>103995386</v>
      </c>
      <c r="J2896" s="23">
        <v>0</v>
      </c>
      <c r="K2896" s="22"/>
      <c r="L2896" s="22"/>
      <c r="M2896" s="22" t="s">
        <v>3118</v>
      </c>
      <c r="N2896" s="22"/>
      <c r="O2896" s="22"/>
      <c r="P2896" s="22" t="s">
        <v>7936</v>
      </c>
      <c r="S2896" s="8" t="str">
        <f t="shared" si="79"/>
        <v>641_LươngNVKD</v>
      </c>
      <c r="T2896" s="8">
        <f t="shared" si="81"/>
        <v>11</v>
      </c>
      <c r="U2896">
        <v>642</v>
      </c>
      <c r="W2896" t="s">
        <v>369</v>
      </c>
    </row>
    <row r="2897" spans="1:23" hidden="1" x14ac:dyDescent="0.25">
      <c r="A2897" s="21">
        <v>45608</v>
      </c>
      <c r="B2897" s="21">
        <v>45608</v>
      </c>
      <c r="C2897" s="22" t="s">
        <v>9814</v>
      </c>
      <c r="D2897" s="22" t="s">
        <v>9816</v>
      </c>
      <c r="E2897" s="22" t="s">
        <v>513</v>
      </c>
      <c r="F2897" s="22" t="s">
        <v>603</v>
      </c>
      <c r="G2897" s="23">
        <v>1962870</v>
      </c>
      <c r="H2897" s="23">
        <v>0</v>
      </c>
      <c r="I2897" s="23">
        <v>105958256</v>
      </c>
      <c r="J2897" s="23">
        <v>0</v>
      </c>
      <c r="K2897" s="22"/>
      <c r="L2897" s="22"/>
      <c r="M2897" s="22" t="s">
        <v>3118</v>
      </c>
      <c r="N2897" s="22"/>
      <c r="O2897" s="22"/>
      <c r="P2897" s="22" t="s">
        <v>7886</v>
      </c>
      <c r="S2897" s="8" t="str">
        <f t="shared" si="79"/>
        <v>641_LươngNVKD</v>
      </c>
      <c r="T2897" s="8">
        <f t="shared" si="81"/>
        <v>11</v>
      </c>
      <c r="U2897">
        <v>642</v>
      </c>
      <c r="W2897" t="s">
        <v>369</v>
      </c>
    </row>
    <row r="2898" spans="1:23" hidden="1" x14ac:dyDescent="0.25">
      <c r="A2898" s="21">
        <v>45609</v>
      </c>
      <c r="B2898" s="21">
        <v>45609</v>
      </c>
      <c r="C2898" s="22" t="s">
        <v>9817</v>
      </c>
      <c r="D2898" s="22" t="s">
        <v>9818</v>
      </c>
      <c r="E2898" s="22" t="s">
        <v>513</v>
      </c>
      <c r="F2898" s="22" t="s">
        <v>549</v>
      </c>
      <c r="G2898" s="23">
        <v>6700000</v>
      </c>
      <c r="H2898" s="23">
        <v>0</v>
      </c>
      <c r="I2898" s="23">
        <v>112658256</v>
      </c>
      <c r="J2898" s="23">
        <v>0</v>
      </c>
      <c r="K2898" s="22" t="s">
        <v>550</v>
      </c>
      <c r="L2898" s="22" t="s">
        <v>551</v>
      </c>
      <c r="M2898" s="22" t="s">
        <v>3119</v>
      </c>
      <c r="N2898" s="22"/>
      <c r="O2898" s="22"/>
      <c r="P2898" s="22" t="s">
        <v>4412</v>
      </c>
      <c r="S2898" s="8" t="str">
        <f t="shared" si="79"/>
        <v>641.QCOffline</v>
      </c>
      <c r="T2898" s="8">
        <f t="shared" si="81"/>
        <v>11</v>
      </c>
      <c r="U2898">
        <v>642</v>
      </c>
      <c r="W2898" t="s">
        <v>369</v>
      </c>
    </row>
    <row r="2899" spans="1:23" hidden="1" x14ac:dyDescent="0.25">
      <c r="A2899" s="21">
        <v>45609</v>
      </c>
      <c r="B2899" s="21">
        <v>45609</v>
      </c>
      <c r="C2899" s="22" t="s">
        <v>9819</v>
      </c>
      <c r="D2899" s="22" t="s">
        <v>9820</v>
      </c>
      <c r="E2899" s="22" t="s">
        <v>513</v>
      </c>
      <c r="F2899" s="22" t="s">
        <v>549</v>
      </c>
      <c r="G2899" s="23">
        <v>1576000</v>
      </c>
      <c r="H2899" s="23">
        <v>0</v>
      </c>
      <c r="I2899" s="23">
        <v>114234256</v>
      </c>
      <c r="J2899" s="23">
        <v>0</v>
      </c>
      <c r="K2899" s="22" t="s">
        <v>2867</v>
      </c>
      <c r="L2899" s="22" t="s">
        <v>2868</v>
      </c>
      <c r="M2899" s="22" t="s">
        <v>3119</v>
      </c>
      <c r="N2899" s="22" t="s">
        <v>4410</v>
      </c>
      <c r="O2899" s="22" t="s">
        <v>4411</v>
      </c>
      <c r="P2899" s="22" t="s">
        <v>4412</v>
      </c>
      <c r="S2899" s="8" t="str">
        <f t="shared" si="79"/>
        <v>641.QCOffline</v>
      </c>
      <c r="T2899" s="8">
        <f t="shared" si="81"/>
        <v>11</v>
      </c>
      <c r="U2899">
        <v>642</v>
      </c>
      <c r="W2899" t="s">
        <v>369</v>
      </c>
    </row>
    <row r="2900" spans="1:23" hidden="1" x14ac:dyDescent="0.25">
      <c r="A2900" s="21">
        <v>45611</v>
      </c>
      <c r="B2900" s="21">
        <v>45611</v>
      </c>
      <c r="C2900" s="22" t="s">
        <v>9821</v>
      </c>
      <c r="D2900" s="22" t="s">
        <v>9822</v>
      </c>
      <c r="E2900" s="22" t="s">
        <v>513</v>
      </c>
      <c r="F2900" s="22" t="s">
        <v>549</v>
      </c>
      <c r="G2900" s="23">
        <v>95271197</v>
      </c>
      <c r="H2900" s="23">
        <v>0</v>
      </c>
      <c r="I2900" s="23">
        <v>209505453</v>
      </c>
      <c r="J2900" s="23">
        <v>0</v>
      </c>
      <c r="K2900" s="22"/>
      <c r="L2900" s="22"/>
      <c r="M2900" s="22" t="s">
        <v>3121</v>
      </c>
      <c r="N2900" s="22" t="s">
        <v>4410</v>
      </c>
      <c r="O2900" s="22" t="s">
        <v>4411</v>
      </c>
      <c r="P2900" s="22"/>
      <c r="S2900" s="8" t="str">
        <f t="shared" si="79"/>
        <v>641.QCOnline</v>
      </c>
      <c r="T2900" s="8">
        <f t="shared" si="81"/>
        <v>11</v>
      </c>
      <c r="U2900">
        <v>642</v>
      </c>
      <c r="W2900" t="s">
        <v>369</v>
      </c>
    </row>
    <row r="2901" spans="1:23" hidden="1" x14ac:dyDescent="0.25">
      <c r="A2901" s="21">
        <v>45611</v>
      </c>
      <c r="B2901" s="21">
        <v>45611</v>
      </c>
      <c r="C2901" s="22" t="s">
        <v>9821</v>
      </c>
      <c r="D2901" s="22" t="s">
        <v>9823</v>
      </c>
      <c r="E2901" s="22" t="s">
        <v>513</v>
      </c>
      <c r="F2901" s="22" t="s">
        <v>549</v>
      </c>
      <c r="G2901" s="23">
        <v>13374460</v>
      </c>
      <c r="H2901" s="23">
        <v>0</v>
      </c>
      <c r="I2901" s="23">
        <v>222879913</v>
      </c>
      <c r="J2901" s="23">
        <v>0</v>
      </c>
      <c r="K2901" s="22"/>
      <c r="L2901" s="22"/>
      <c r="M2901" s="22" t="s">
        <v>3121</v>
      </c>
      <c r="N2901" s="22" t="s">
        <v>9824</v>
      </c>
      <c r="O2901" s="22" t="s">
        <v>9825</v>
      </c>
      <c r="P2901" s="22"/>
      <c r="S2901" s="8" t="str">
        <f t="shared" si="79"/>
        <v>641.QCOnline</v>
      </c>
      <c r="T2901" s="8">
        <f t="shared" si="81"/>
        <v>11</v>
      </c>
      <c r="U2901">
        <v>642</v>
      </c>
      <c r="W2901" t="s">
        <v>369</v>
      </c>
    </row>
    <row r="2902" spans="1:23" hidden="1" x14ac:dyDescent="0.25">
      <c r="A2902" s="21">
        <v>45611</v>
      </c>
      <c r="B2902" s="21">
        <v>45611</v>
      </c>
      <c r="C2902" s="22" t="s">
        <v>9821</v>
      </c>
      <c r="D2902" s="22" t="s">
        <v>9826</v>
      </c>
      <c r="E2902" s="22" t="s">
        <v>513</v>
      </c>
      <c r="F2902" s="22" t="s">
        <v>549</v>
      </c>
      <c r="G2902" s="23">
        <v>10389128</v>
      </c>
      <c r="H2902" s="23">
        <v>0</v>
      </c>
      <c r="I2902" s="23">
        <v>233269041</v>
      </c>
      <c r="J2902" s="23">
        <v>0</v>
      </c>
      <c r="K2902" s="22"/>
      <c r="L2902" s="22"/>
      <c r="M2902" s="22" t="s">
        <v>3121</v>
      </c>
      <c r="N2902" s="22" t="s">
        <v>4089</v>
      </c>
      <c r="O2902" s="22" t="s">
        <v>4090</v>
      </c>
      <c r="P2902" s="22"/>
      <c r="S2902" s="8" t="str">
        <f t="shared" si="79"/>
        <v>641.QCOnline</v>
      </c>
      <c r="T2902" s="8">
        <f t="shared" si="81"/>
        <v>11</v>
      </c>
      <c r="U2902">
        <v>642</v>
      </c>
      <c r="W2902" t="s">
        <v>369</v>
      </c>
    </row>
    <row r="2903" spans="1:23" hidden="1" x14ac:dyDescent="0.25">
      <c r="A2903" s="21">
        <v>45613</v>
      </c>
      <c r="B2903" s="21">
        <v>45613</v>
      </c>
      <c r="C2903" s="22" t="s">
        <v>9827</v>
      </c>
      <c r="D2903" s="22" t="s">
        <v>9828</v>
      </c>
      <c r="E2903" s="22" t="s">
        <v>513</v>
      </c>
      <c r="F2903" s="22" t="s">
        <v>549</v>
      </c>
      <c r="G2903" s="23">
        <v>59172280</v>
      </c>
      <c r="H2903" s="23">
        <v>0</v>
      </c>
      <c r="I2903" s="23">
        <v>292441321</v>
      </c>
      <c r="J2903" s="23">
        <v>0</v>
      </c>
      <c r="K2903" s="22"/>
      <c r="L2903" s="22"/>
      <c r="M2903" s="22" t="s">
        <v>3121</v>
      </c>
      <c r="N2903" s="22" t="s">
        <v>4410</v>
      </c>
      <c r="O2903" s="22" t="s">
        <v>4411</v>
      </c>
      <c r="P2903" s="22"/>
      <c r="S2903" s="8" t="str">
        <f t="shared" si="79"/>
        <v>641.QCOnline</v>
      </c>
      <c r="T2903" s="8">
        <f t="shared" si="81"/>
        <v>11</v>
      </c>
      <c r="U2903">
        <v>642</v>
      </c>
      <c r="W2903" t="s">
        <v>369</v>
      </c>
    </row>
    <row r="2904" spans="1:23" hidden="1" x14ac:dyDescent="0.25">
      <c r="A2904" s="21">
        <v>45613</v>
      </c>
      <c r="B2904" s="21">
        <v>45613</v>
      </c>
      <c r="C2904" s="22" t="s">
        <v>9827</v>
      </c>
      <c r="D2904" s="22" t="s">
        <v>9829</v>
      </c>
      <c r="E2904" s="22" t="s">
        <v>513</v>
      </c>
      <c r="F2904" s="22" t="s">
        <v>549</v>
      </c>
      <c r="G2904" s="23">
        <v>74905975</v>
      </c>
      <c r="H2904" s="23">
        <v>0</v>
      </c>
      <c r="I2904" s="23">
        <v>367347296</v>
      </c>
      <c r="J2904" s="23">
        <v>0</v>
      </c>
      <c r="K2904" s="22"/>
      <c r="L2904" s="22"/>
      <c r="M2904" s="22" t="s">
        <v>3121</v>
      </c>
      <c r="N2904" s="22" t="s">
        <v>9824</v>
      </c>
      <c r="O2904" s="22" t="s">
        <v>9825</v>
      </c>
      <c r="P2904" s="22"/>
      <c r="S2904" s="8" t="str">
        <f t="shared" si="79"/>
        <v>641.QCOnline</v>
      </c>
      <c r="T2904" s="8">
        <f t="shared" si="81"/>
        <v>11</v>
      </c>
      <c r="U2904">
        <v>642</v>
      </c>
      <c r="W2904" t="s">
        <v>369</v>
      </c>
    </row>
    <row r="2905" spans="1:23" hidden="1" x14ac:dyDescent="0.25">
      <c r="A2905" s="21">
        <v>45613</v>
      </c>
      <c r="B2905" s="21">
        <v>45613</v>
      </c>
      <c r="C2905" s="22" t="s">
        <v>9827</v>
      </c>
      <c r="D2905" s="22" t="s">
        <v>9830</v>
      </c>
      <c r="E2905" s="22" t="s">
        <v>513</v>
      </c>
      <c r="F2905" s="22" t="s">
        <v>549</v>
      </c>
      <c r="G2905" s="23">
        <v>4624052</v>
      </c>
      <c r="H2905" s="23">
        <v>0</v>
      </c>
      <c r="I2905" s="23">
        <v>371971348</v>
      </c>
      <c r="J2905" s="23">
        <v>0</v>
      </c>
      <c r="K2905" s="22"/>
      <c r="L2905" s="22"/>
      <c r="M2905" s="22" t="s">
        <v>3121</v>
      </c>
      <c r="N2905" s="22" t="s">
        <v>4089</v>
      </c>
      <c r="O2905" s="22" t="s">
        <v>4090</v>
      </c>
      <c r="P2905" s="22"/>
      <c r="S2905" s="8" t="str">
        <f t="shared" si="79"/>
        <v>641.QCOnline</v>
      </c>
      <c r="T2905" s="8">
        <f t="shared" si="81"/>
        <v>11</v>
      </c>
      <c r="U2905">
        <v>642</v>
      </c>
      <c r="W2905" t="s">
        <v>369</v>
      </c>
    </row>
    <row r="2906" spans="1:23" hidden="1" x14ac:dyDescent="0.25">
      <c r="A2906" s="21">
        <v>45615</v>
      </c>
      <c r="B2906" s="21">
        <v>45615</v>
      </c>
      <c r="C2906" s="22" t="s">
        <v>9831</v>
      </c>
      <c r="D2906" s="22" t="s">
        <v>9832</v>
      </c>
      <c r="E2906" s="22" t="s">
        <v>513</v>
      </c>
      <c r="F2906" s="22" t="s">
        <v>549</v>
      </c>
      <c r="G2906" s="23">
        <v>9722751</v>
      </c>
      <c r="H2906" s="23">
        <v>0</v>
      </c>
      <c r="I2906" s="23">
        <v>381694099</v>
      </c>
      <c r="J2906" s="23">
        <v>0</v>
      </c>
      <c r="K2906" s="22" t="s">
        <v>812</v>
      </c>
      <c r="L2906" s="22" t="s">
        <v>813</v>
      </c>
      <c r="M2906" s="22" t="s">
        <v>3119</v>
      </c>
      <c r="N2906" s="22" t="s">
        <v>4089</v>
      </c>
      <c r="O2906" s="22" t="s">
        <v>4090</v>
      </c>
      <c r="P2906" s="22" t="s">
        <v>4412</v>
      </c>
      <c r="S2906" s="8" t="str">
        <f t="shared" si="79"/>
        <v>641.QCOffline</v>
      </c>
      <c r="T2906" s="8">
        <f t="shared" si="81"/>
        <v>11</v>
      </c>
      <c r="U2906">
        <v>642</v>
      </c>
      <c r="W2906" t="s">
        <v>369</v>
      </c>
    </row>
    <row r="2907" spans="1:23" hidden="1" x14ac:dyDescent="0.25">
      <c r="A2907" s="21">
        <v>45619</v>
      </c>
      <c r="B2907" s="21">
        <v>45619</v>
      </c>
      <c r="C2907" s="22" t="s">
        <v>9833</v>
      </c>
      <c r="D2907" s="22" t="s">
        <v>9834</v>
      </c>
      <c r="E2907" s="22" t="s">
        <v>513</v>
      </c>
      <c r="F2907" s="22" t="s">
        <v>549</v>
      </c>
      <c r="G2907" s="23">
        <v>1950000</v>
      </c>
      <c r="H2907" s="23">
        <v>0</v>
      </c>
      <c r="I2907" s="23">
        <v>383644099</v>
      </c>
      <c r="J2907" s="23">
        <v>0</v>
      </c>
      <c r="K2907" s="22" t="s">
        <v>9835</v>
      </c>
      <c r="L2907" s="22" t="s">
        <v>9836</v>
      </c>
      <c r="M2907" s="22" t="s">
        <v>3119</v>
      </c>
      <c r="N2907" s="22"/>
      <c r="O2907" s="22"/>
      <c r="P2907" s="22" t="s">
        <v>4412</v>
      </c>
      <c r="S2907" s="8" t="str">
        <f t="shared" si="79"/>
        <v>641.QCOffline</v>
      </c>
      <c r="T2907" s="8">
        <f t="shared" si="81"/>
        <v>11</v>
      </c>
      <c r="U2907">
        <v>642</v>
      </c>
      <c r="W2907" t="s">
        <v>369</v>
      </c>
    </row>
    <row r="2908" spans="1:23" hidden="1" x14ac:dyDescent="0.25">
      <c r="A2908" s="21">
        <v>45623</v>
      </c>
      <c r="B2908" s="21">
        <v>45623</v>
      </c>
      <c r="C2908" s="22" t="s">
        <v>9837</v>
      </c>
      <c r="D2908" s="22" t="s">
        <v>9838</v>
      </c>
      <c r="E2908" s="22" t="s">
        <v>513</v>
      </c>
      <c r="F2908" s="22" t="s">
        <v>691</v>
      </c>
      <c r="G2908" s="23">
        <v>222222</v>
      </c>
      <c r="H2908" s="23">
        <v>0</v>
      </c>
      <c r="I2908" s="23">
        <v>383866321</v>
      </c>
      <c r="J2908" s="23">
        <v>0</v>
      </c>
      <c r="K2908" s="22" t="s">
        <v>9788</v>
      </c>
      <c r="L2908" s="22" t="s">
        <v>9789</v>
      </c>
      <c r="M2908" s="22" t="s">
        <v>3125</v>
      </c>
      <c r="N2908" s="22"/>
      <c r="O2908" s="22"/>
      <c r="P2908" s="22" t="s">
        <v>4412</v>
      </c>
      <c r="S2908" s="8" t="str">
        <f t="shared" si="79"/>
        <v>641.ThuongBK</v>
      </c>
      <c r="T2908" s="8">
        <f t="shared" si="81"/>
        <v>11</v>
      </c>
      <c r="U2908">
        <v>642</v>
      </c>
      <c r="W2908" t="s">
        <v>369</v>
      </c>
    </row>
    <row r="2909" spans="1:23" hidden="1" x14ac:dyDescent="0.25">
      <c r="A2909" s="21">
        <v>45626</v>
      </c>
      <c r="B2909" s="21">
        <v>45626</v>
      </c>
      <c r="C2909" s="22" t="s">
        <v>9839</v>
      </c>
      <c r="D2909" s="22" t="s">
        <v>9840</v>
      </c>
      <c r="E2909" s="22" t="s">
        <v>513</v>
      </c>
      <c r="F2909" s="22" t="s">
        <v>549</v>
      </c>
      <c r="G2909" s="23">
        <v>837138</v>
      </c>
      <c r="H2909" s="23">
        <v>0</v>
      </c>
      <c r="I2909" s="23">
        <v>384703459</v>
      </c>
      <c r="J2909" s="23">
        <v>0</v>
      </c>
      <c r="K2909" s="22"/>
      <c r="L2909" s="22"/>
      <c r="M2909" s="22" t="s">
        <v>3121</v>
      </c>
      <c r="N2909" s="22"/>
      <c r="O2909" s="22"/>
      <c r="P2909" s="22"/>
      <c r="S2909" s="8" t="str">
        <f t="shared" si="79"/>
        <v>641.QCOnline</v>
      </c>
      <c r="T2909" s="8">
        <f t="shared" si="81"/>
        <v>11</v>
      </c>
      <c r="U2909">
        <v>642</v>
      </c>
      <c r="W2909" t="s">
        <v>369</v>
      </c>
    </row>
    <row r="2910" spans="1:23" hidden="1" x14ac:dyDescent="0.25">
      <c r="A2910" s="21">
        <v>45626</v>
      </c>
      <c r="B2910" s="21">
        <v>45626</v>
      </c>
      <c r="C2910" s="22" t="s">
        <v>9841</v>
      </c>
      <c r="D2910" s="22" t="s">
        <v>9842</v>
      </c>
      <c r="E2910" s="22" t="s">
        <v>513</v>
      </c>
      <c r="F2910" s="22" t="s">
        <v>549</v>
      </c>
      <c r="G2910" s="23">
        <v>48649564</v>
      </c>
      <c r="H2910" s="23">
        <v>0</v>
      </c>
      <c r="I2910" s="23">
        <v>433353023</v>
      </c>
      <c r="J2910" s="23">
        <v>0</v>
      </c>
      <c r="K2910" s="22" t="s">
        <v>3978</v>
      </c>
      <c r="L2910" s="22" t="s">
        <v>3979</v>
      </c>
      <c r="M2910" s="22" t="s">
        <v>3121</v>
      </c>
      <c r="N2910" s="22" t="s">
        <v>4410</v>
      </c>
      <c r="O2910" s="22" t="s">
        <v>4411</v>
      </c>
      <c r="P2910" s="22" t="s">
        <v>849</v>
      </c>
      <c r="S2910" s="8" t="str">
        <f t="shared" si="79"/>
        <v>641.QCOnline</v>
      </c>
      <c r="T2910" s="8">
        <f t="shared" si="81"/>
        <v>11</v>
      </c>
      <c r="U2910">
        <v>642</v>
      </c>
      <c r="W2910" t="s">
        <v>369</v>
      </c>
    </row>
    <row r="2911" spans="1:23" hidden="1" x14ac:dyDescent="0.25">
      <c r="A2911" s="21">
        <v>45626</v>
      </c>
      <c r="B2911" s="21">
        <v>45626</v>
      </c>
      <c r="C2911" s="22" t="s">
        <v>9841</v>
      </c>
      <c r="D2911" s="22" t="s">
        <v>9843</v>
      </c>
      <c r="E2911" s="22" t="s">
        <v>513</v>
      </c>
      <c r="F2911" s="22" t="s">
        <v>549</v>
      </c>
      <c r="G2911" s="23">
        <v>14754522</v>
      </c>
      <c r="H2911" s="23">
        <v>0</v>
      </c>
      <c r="I2911" s="23">
        <v>448107545</v>
      </c>
      <c r="J2911" s="23">
        <v>0</v>
      </c>
      <c r="K2911" s="22" t="s">
        <v>3978</v>
      </c>
      <c r="L2911" s="22" t="s">
        <v>3979</v>
      </c>
      <c r="M2911" s="22" t="s">
        <v>3121</v>
      </c>
      <c r="N2911" s="22" t="s">
        <v>9824</v>
      </c>
      <c r="O2911" s="22" t="s">
        <v>9825</v>
      </c>
      <c r="P2911" s="22" t="s">
        <v>849</v>
      </c>
      <c r="S2911" s="8" t="str">
        <f t="shared" si="79"/>
        <v>641.QCOnline</v>
      </c>
      <c r="T2911" s="8">
        <f t="shared" si="81"/>
        <v>11</v>
      </c>
      <c r="U2911">
        <v>642</v>
      </c>
      <c r="W2911" t="s">
        <v>369</v>
      </c>
    </row>
    <row r="2912" spans="1:23" hidden="1" x14ac:dyDescent="0.25">
      <c r="A2912" s="21">
        <v>45626</v>
      </c>
      <c r="B2912" s="21">
        <v>45626</v>
      </c>
      <c r="C2912" s="22" t="s">
        <v>9841</v>
      </c>
      <c r="D2912" s="22" t="s">
        <v>9843</v>
      </c>
      <c r="E2912" s="22" t="s">
        <v>513</v>
      </c>
      <c r="F2912" s="22" t="s">
        <v>549</v>
      </c>
      <c r="G2912" s="23">
        <v>232278</v>
      </c>
      <c r="H2912" s="23">
        <v>0</v>
      </c>
      <c r="I2912" s="23">
        <v>448339823</v>
      </c>
      <c r="J2912" s="23">
        <v>0</v>
      </c>
      <c r="K2912" s="22" t="s">
        <v>3978</v>
      </c>
      <c r="L2912" s="22" t="s">
        <v>3979</v>
      </c>
      <c r="M2912" s="22" t="s">
        <v>3121</v>
      </c>
      <c r="N2912" s="22" t="s">
        <v>9824</v>
      </c>
      <c r="O2912" s="22" t="s">
        <v>9825</v>
      </c>
      <c r="P2912" s="22" t="s">
        <v>849</v>
      </c>
      <c r="S2912" s="8" t="str">
        <f t="shared" si="79"/>
        <v>641.QCOnline</v>
      </c>
      <c r="T2912" s="8">
        <f t="shared" si="81"/>
        <v>11</v>
      </c>
      <c r="U2912">
        <v>642</v>
      </c>
      <c r="W2912" t="s">
        <v>369</v>
      </c>
    </row>
    <row r="2913" spans="1:23" hidden="1" x14ac:dyDescent="0.25">
      <c r="A2913" s="21">
        <v>45626</v>
      </c>
      <c r="B2913" s="21">
        <v>45626</v>
      </c>
      <c r="C2913" s="22" t="s">
        <v>9461</v>
      </c>
      <c r="D2913" s="22" t="s">
        <v>4760</v>
      </c>
      <c r="E2913" s="22" t="s">
        <v>513</v>
      </c>
      <c r="F2913" s="22" t="s">
        <v>4225</v>
      </c>
      <c r="G2913" s="23">
        <v>0</v>
      </c>
      <c r="H2913" s="23">
        <v>23488238</v>
      </c>
      <c r="I2913" s="23">
        <v>424851585</v>
      </c>
      <c r="J2913" s="23">
        <v>0</v>
      </c>
      <c r="K2913" s="22"/>
      <c r="L2913" s="22"/>
      <c r="M2913" s="22"/>
      <c r="N2913" s="22"/>
      <c r="O2913" s="22"/>
      <c r="P2913" s="22"/>
      <c r="S2913" s="8">
        <f t="shared" si="79"/>
        <v>0</v>
      </c>
      <c r="T2913" s="8">
        <f t="shared" si="81"/>
        <v>11</v>
      </c>
      <c r="U2913">
        <v>642</v>
      </c>
      <c r="W2913" t="s">
        <v>369</v>
      </c>
    </row>
    <row r="2914" spans="1:23" hidden="1" x14ac:dyDescent="0.25">
      <c r="A2914" s="21">
        <v>45626</v>
      </c>
      <c r="B2914" s="21">
        <v>45626</v>
      </c>
      <c r="C2914" s="22" t="s">
        <v>9461</v>
      </c>
      <c r="D2914" s="22" t="s">
        <v>4760</v>
      </c>
      <c r="E2914" s="22" t="s">
        <v>513</v>
      </c>
      <c r="F2914" s="22" t="s">
        <v>4225</v>
      </c>
      <c r="G2914" s="23">
        <v>0</v>
      </c>
      <c r="H2914" s="23">
        <v>1115378</v>
      </c>
      <c r="I2914" s="23">
        <v>423736207</v>
      </c>
      <c r="J2914" s="23">
        <v>0</v>
      </c>
      <c r="K2914" s="22"/>
      <c r="L2914" s="22"/>
      <c r="M2914" s="22"/>
      <c r="N2914" s="22"/>
      <c r="O2914" s="22"/>
      <c r="P2914" s="22"/>
      <c r="S2914" s="8">
        <f t="shared" si="79"/>
        <v>0</v>
      </c>
      <c r="T2914" s="8">
        <f t="shared" si="81"/>
        <v>11</v>
      </c>
      <c r="U2914">
        <v>642</v>
      </c>
      <c r="W2914" t="s">
        <v>369</v>
      </c>
    </row>
    <row r="2915" spans="1:23" hidden="1" x14ac:dyDescent="0.25">
      <c r="A2915" s="21">
        <v>45626</v>
      </c>
      <c r="B2915" s="21">
        <v>45626</v>
      </c>
      <c r="C2915" s="22" t="s">
        <v>9461</v>
      </c>
      <c r="D2915" s="22" t="s">
        <v>4760</v>
      </c>
      <c r="E2915" s="22" t="s">
        <v>513</v>
      </c>
      <c r="F2915" s="22" t="s">
        <v>4225</v>
      </c>
      <c r="G2915" s="23">
        <v>0</v>
      </c>
      <c r="H2915" s="23">
        <v>98340991</v>
      </c>
      <c r="I2915" s="23">
        <v>325395216</v>
      </c>
      <c r="J2915" s="23">
        <v>0</v>
      </c>
      <c r="K2915" s="22"/>
      <c r="L2915" s="22"/>
      <c r="M2915" s="22"/>
      <c r="N2915" s="22"/>
      <c r="O2915" s="22"/>
      <c r="P2915" s="22"/>
      <c r="S2915" s="8">
        <f t="shared" si="79"/>
        <v>0</v>
      </c>
      <c r="T2915" s="8">
        <f t="shared" si="81"/>
        <v>11</v>
      </c>
      <c r="U2915">
        <v>642</v>
      </c>
      <c r="W2915" t="s">
        <v>369</v>
      </c>
    </row>
    <row r="2916" spans="1:23" hidden="1" x14ac:dyDescent="0.25">
      <c r="A2916" s="21">
        <v>45626</v>
      </c>
      <c r="B2916" s="21">
        <v>45626</v>
      </c>
      <c r="C2916" s="22" t="s">
        <v>9461</v>
      </c>
      <c r="D2916" s="22" t="s">
        <v>4760</v>
      </c>
      <c r="E2916" s="22" t="s">
        <v>513</v>
      </c>
      <c r="F2916" s="22" t="s">
        <v>4225</v>
      </c>
      <c r="G2916" s="23">
        <v>0</v>
      </c>
      <c r="H2916" s="23">
        <v>5670000</v>
      </c>
      <c r="I2916" s="23">
        <v>319725216</v>
      </c>
      <c r="J2916" s="23">
        <v>0</v>
      </c>
      <c r="K2916" s="22"/>
      <c r="L2916" s="22"/>
      <c r="M2916" s="22"/>
      <c r="N2916" s="22"/>
      <c r="O2916" s="22"/>
      <c r="P2916" s="22"/>
      <c r="S2916" s="8">
        <f t="shared" si="79"/>
        <v>0</v>
      </c>
      <c r="T2916" s="8">
        <f t="shared" si="81"/>
        <v>11</v>
      </c>
      <c r="U2916">
        <v>642</v>
      </c>
      <c r="W2916" t="s">
        <v>369</v>
      </c>
    </row>
    <row r="2917" spans="1:23" hidden="1" x14ac:dyDescent="0.25">
      <c r="A2917" s="21">
        <v>45626</v>
      </c>
      <c r="B2917" s="21">
        <v>45626</v>
      </c>
      <c r="C2917" s="22" t="s">
        <v>9844</v>
      </c>
      <c r="D2917" s="22" t="s">
        <v>9845</v>
      </c>
      <c r="E2917" s="22" t="s">
        <v>513</v>
      </c>
      <c r="F2917" s="22" t="s">
        <v>625</v>
      </c>
      <c r="G2917" s="23">
        <v>561667</v>
      </c>
      <c r="H2917" s="23">
        <v>0</v>
      </c>
      <c r="I2917" s="23">
        <v>320286883</v>
      </c>
      <c r="J2917" s="23">
        <v>0</v>
      </c>
      <c r="K2917" s="22"/>
      <c r="L2917" s="22"/>
      <c r="M2917" s="22" t="s">
        <v>7893</v>
      </c>
      <c r="N2917" s="22"/>
      <c r="O2917" s="22"/>
      <c r="P2917" s="22" t="s">
        <v>4003</v>
      </c>
      <c r="S2917" s="8" t="str">
        <f t="shared" si="79"/>
        <v>642.CCDC</v>
      </c>
      <c r="T2917" s="8">
        <f t="shared" si="81"/>
        <v>11</v>
      </c>
      <c r="U2917">
        <v>642</v>
      </c>
      <c r="W2917" t="s">
        <v>369</v>
      </c>
    </row>
    <row r="2918" spans="1:23" hidden="1" x14ac:dyDescent="0.25">
      <c r="A2918" s="21">
        <v>45626</v>
      </c>
      <c r="B2918" s="21">
        <v>45626</v>
      </c>
      <c r="C2918" s="22" t="s">
        <v>9844</v>
      </c>
      <c r="D2918" s="22" t="s">
        <v>9845</v>
      </c>
      <c r="E2918" s="22" t="s">
        <v>513</v>
      </c>
      <c r="F2918" s="22" t="s">
        <v>625</v>
      </c>
      <c r="G2918" s="23">
        <v>693333</v>
      </c>
      <c r="H2918" s="23">
        <v>0</v>
      </c>
      <c r="I2918" s="23">
        <v>320980216</v>
      </c>
      <c r="J2918" s="23">
        <v>0</v>
      </c>
      <c r="K2918" s="22"/>
      <c r="L2918" s="22"/>
      <c r="M2918" s="22" t="s">
        <v>3119</v>
      </c>
      <c r="N2918" s="22"/>
      <c r="O2918" s="22"/>
      <c r="P2918" s="22" t="s">
        <v>4003</v>
      </c>
      <c r="S2918" s="8" t="str">
        <f t="shared" si="79"/>
        <v>641.QCOffline</v>
      </c>
      <c r="T2918" s="8">
        <f t="shared" si="81"/>
        <v>11</v>
      </c>
      <c r="U2918">
        <v>642</v>
      </c>
      <c r="W2918" t="s">
        <v>369</v>
      </c>
    </row>
    <row r="2919" spans="1:23" hidden="1" x14ac:dyDescent="0.25">
      <c r="A2919" s="21">
        <v>45626</v>
      </c>
      <c r="B2919" s="21">
        <v>45626</v>
      </c>
      <c r="C2919" s="22" t="s">
        <v>9844</v>
      </c>
      <c r="D2919" s="22" t="s">
        <v>9845</v>
      </c>
      <c r="E2919" s="22" t="s">
        <v>513</v>
      </c>
      <c r="F2919" s="22" t="s">
        <v>625</v>
      </c>
      <c r="G2919" s="23">
        <v>115000</v>
      </c>
      <c r="H2919" s="23">
        <v>0</v>
      </c>
      <c r="I2919" s="23">
        <v>321095216</v>
      </c>
      <c r="J2919" s="23">
        <v>0</v>
      </c>
      <c r="K2919" s="22"/>
      <c r="L2919" s="22"/>
      <c r="M2919" s="22" t="s">
        <v>3119</v>
      </c>
      <c r="N2919" s="22"/>
      <c r="O2919" s="22"/>
      <c r="P2919" s="22" t="s">
        <v>4412</v>
      </c>
      <c r="S2919" s="8" t="str">
        <f t="shared" si="79"/>
        <v>641.QCOffline</v>
      </c>
      <c r="T2919" s="8">
        <f t="shared" si="81"/>
        <v>11</v>
      </c>
      <c r="U2919">
        <v>642</v>
      </c>
      <c r="W2919" t="s">
        <v>369</v>
      </c>
    </row>
    <row r="2920" spans="1:23" hidden="1" x14ac:dyDescent="0.25">
      <c r="A2920" s="21">
        <v>45626</v>
      </c>
      <c r="B2920" s="21">
        <v>45626</v>
      </c>
      <c r="C2920" s="22" t="s">
        <v>9844</v>
      </c>
      <c r="D2920" s="22" t="s">
        <v>9845</v>
      </c>
      <c r="E2920" s="22" t="s">
        <v>513</v>
      </c>
      <c r="F2920" s="22" t="s">
        <v>625</v>
      </c>
      <c r="G2920" s="23">
        <v>408333</v>
      </c>
      <c r="H2920" s="23">
        <v>0</v>
      </c>
      <c r="I2920" s="23">
        <v>321503549</v>
      </c>
      <c r="J2920" s="23">
        <v>0</v>
      </c>
      <c r="K2920" s="22"/>
      <c r="L2920" s="22"/>
      <c r="M2920" s="22" t="s">
        <v>3119</v>
      </c>
      <c r="N2920" s="22"/>
      <c r="O2920" s="22"/>
      <c r="P2920" s="22" t="s">
        <v>7886</v>
      </c>
      <c r="S2920" s="8" t="str">
        <f t="shared" si="79"/>
        <v>641.QCOffline</v>
      </c>
      <c r="T2920" s="8">
        <f t="shared" si="81"/>
        <v>11</v>
      </c>
      <c r="U2920">
        <v>642</v>
      </c>
      <c r="W2920" t="s">
        <v>369</v>
      </c>
    </row>
    <row r="2921" spans="1:23" hidden="1" x14ac:dyDescent="0.25">
      <c r="A2921" s="21">
        <v>45626</v>
      </c>
      <c r="B2921" s="21">
        <v>45626</v>
      </c>
      <c r="C2921" s="22" t="s">
        <v>9844</v>
      </c>
      <c r="D2921" s="22" t="s">
        <v>9845</v>
      </c>
      <c r="E2921" s="22" t="s">
        <v>513</v>
      </c>
      <c r="F2921" s="22" t="s">
        <v>625</v>
      </c>
      <c r="G2921" s="23">
        <v>707045</v>
      </c>
      <c r="H2921" s="23">
        <v>0</v>
      </c>
      <c r="I2921" s="23">
        <v>322210594</v>
      </c>
      <c r="J2921" s="23">
        <v>0</v>
      </c>
      <c r="K2921" s="22"/>
      <c r="L2921" s="22"/>
      <c r="M2921" s="22" t="s">
        <v>3123</v>
      </c>
      <c r="N2921" s="22"/>
      <c r="O2921" s="22"/>
      <c r="P2921" s="22" t="s">
        <v>628</v>
      </c>
      <c r="S2921" s="8" t="str">
        <f t="shared" si="79"/>
        <v>642.PTHT</v>
      </c>
      <c r="T2921" s="8">
        <f t="shared" si="81"/>
        <v>11</v>
      </c>
      <c r="U2921">
        <v>642</v>
      </c>
      <c r="W2921" t="s">
        <v>369</v>
      </c>
    </row>
    <row r="2922" spans="1:23" hidden="1" x14ac:dyDescent="0.25">
      <c r="A2922" s="21">
        <v>45627</v>
      </c>
      <c r="B2922" s="21">
        <v>45627</v>
      </c>
      <c r="C2922" s="22" t="s">
        <v>9846</v>
      </c>
      <c r="D2922" s="22" t="s">
        <v>9847</v>
      </c>
      <c r="E2922" s="22" t="s">
        <v>513</v>
      </c>
      <c r="F2922" s="22" t="s">
        <v>1287</v>
      </c>
      <c r="G2922" s="23">
        <v>850000</v>
      </c>
      <c r="H2922" s="23">
        <v>0</v>
      </c>
      <c r="I2922" s="23">
        <v>323060594</v>
      </c>
      <c r="J2922" s="23">
        <v>0</v>
      </c>
      <c r="K2922" s="22" t="s">
        <v>515</v>
      </c>
      <c r="L2922" s="22" t="s">
        <v>516</v>
      </c>
      <c r="M2922" s="22" t="s">
        <v>9848</v>
      </c>
      <c r="N2922" s="22"/>
      <c r="O2922" s="22"/>
      <c r="P2922" s="22"/>
      <c r="S2922" s="8" t="str">
        <f t="shared" si="79"/>
        <v>641.Sự kiên</v>
      </c>
      <c r="T2922" s="8">
        <f t="shared" si="81"/>
        <v>12</v>
      </c>
      <c r="U2922">
        <v>642</v>
      </c>
      <c r="W2922" t="s">
        <v>369</v>
      </c>
    </row>
    <row r="2923" spans="1:23" hidden="1" x14ac:dyDescent="0.25">
      <c r="A2923" s="21">
        <v>45629</v>
      </c>
      <c r="B2923" s="21">
        <v>45629</v>
      </c>
      <c r="C2923" s="22" t="s">
        <v>9849</v>
      </c>
      <c r="D2923" s="22" t="s">
        <v>9850</v>
      </c>
      <c r="E2923" s="22" t="s">
        <v>513</v>
      </c>
      <c r="F2923" s="22" t="s">
        <v>549</v>
      </c>
      <c r="G2923" s="23">
        <v>7095000</v>
      </c>
      <c r="H2923" s="23">
        <v>0</v>
      </c>
      <c r="I2923" s="23">
        <v>330155594</v>
      </c>
      <c r="J2923" s="23">
        <v>0</v>
      </c>
      <c r="K2923" s="22" t="s">
        <v>550</v>
      </c>
      <c r="L2923" s="22" t="s">
        <v>551</v>
      </c>
      <c r="M2923" s="22" t="s">
        <v>3119</v>
      </c>
      <c r="N2923" s="22"/>
      <c r="O2923" s="22"/>
      <c r="P2923" s="22" t="s">
        <v>4412</v>
      </c>
      <c r="S2923" s="8" t="str">
        <f t="shared" si="79"/>
        <v>641.QCOffline</v>
      </c>
      <c r="T2923" s="8">
        <f t="shared" si="81"/>
        <v>12</v>
      </c>
      <c r="U2923">
        <v>642</v>
      </c>
      <c r="W2923" t="s">
        <v>369</v>
      </c>
    </row>
    <row r="2924" spans="1:23" hidden="1" x14ac:dyDescent="0.25">
      <c r="A2924" s="21">
        <v>45632</v>
      </c>
      <c r="B2924" s="21">
        <v>45632</v>
      </c>
      <c r="C2924" s="22" t="s">
        <v>9851</v>
      </c>
      <c r="D2924" s="22" t="s">
        <v>9852</v>
      </c>
      <c r="E2924" s="22" t="s">
        <v>513</v>
      </c>
      <c r="F2924" s="22" t="s">
        <v>549</v>
      </c>
      <c r="G2924" s="23">
        <v>8839896</v>
      </c>
      <c r="H2924" s="23">
        <v>0</v>
      </c>
      <c r="I2924" s="23">
        <v>338995490</v>
      </c>
      <c r="J2924" s="23">
        <v>0</v>
      </c>
      <c r="K2924" s="22"/>
      <c r="L2924" s="22"/>
      <c r="M2924" s="22" t="s">
        <v>3121</v>
      </c>
      <c r="N2924" s="22"/>
      <c r="O2924" s="22"/>
      <c r="P2924" s="22"/>
      <c r="S2924" s="8" t="str">
        <f t="shared" si="79"/>
        <v>641.QCOnline</v>
      </c>
      <c r="T2924" s="8">
        <f t="shared" si="81"/>
        <v>12</v>
      </c>
      <c r="U2924">
        <v>642</v>
      </c>
      <c r="W2924" t="s">
        <v>369</v>
      </c>
    </row>
    <row r="2925" spans="1:23" hidden="1" x14ac:dyDescent="0.25">
      <c r="A2925" s="21">
        <v>45644</v>
      </c>
      <c r="B2925" s="21">
        <v>45644</v>
      </c>
      <c r="C2925" s="22" t="s">
        <v>9853</v>
      </c>
      <c r="D2925" s="22" t="s">
        <v>4756</v>
      </c>
      <c r="E2925" s="22" t="s">
        <v>513</v>
      </c>
      <c r="F2925" s="22" t="s">
        <v>549</v>
      </c>
      <c r="G2925" s="23">
        <v>27000000</v>
      </c>
      <c r="H2925" s="23">
        <v>0</v>
      </c>
      <c r="I2925" s="23">
        <v>365995490</v>
      </c>
      <c r="J2925" s="23">
        <v>0</v>
      </c>
      <c r="K2925" s="22" t="s">
        <v>2888</v>
      </c>
      <c r="L2925" s="22" t="s">
        <v>2889</v>
      </c>
      <c r="M2925" s="22" t="s">
        <v>3121</v>
      </c>
      <c r="N2925" s="22"/>
      <c r="O2925" s="22"/>
      <c r="P2925" s="22" t="s">
        <v>4412</v>
      </c>
      <c r="S2925" s="8" t="str">
        <f t="shared" si="79"/>
        <v>641.QCOnline</v>
      </c>
      <c r="T2925" s="8">
        <f t="shared" si="81"/>
        <v>12</v>
      </c>
      <c r="U2925">
        <v>642</v>
      </c>
      <c r="W2925" t="s">
        <v>369</v>
      </c>
    </row>
    <row r="2926" spans="1:23" hidden="1" x14ac:dyDescent="0.25">
      <c r="A2926" s="21">
        <v>45644</v>
      </c>
      <c r="B2926" s="21">
        <v>45644</v>
      </c>
      <c r="C2926" s="22" t="s">
        <v>9854</v>
      </c>
      <c r="D2926" s="22" t="s">
        <v>9855</v>
      </c>
      <c r="E2926" s="22" t="s">
        <v>513</v>
      </c>
      <c r="F2926" s="22" t="s">
        <v>532</v>
      </c>
      <c r="G2926" s="23">
        <v>4500000</v>
      </c>
      <c r="H2926" s="23">
        <v>0</v>
      </c>
      <c r="I2926" s="23">
        <v>370495490</v>
      </c>
      <c r="J2926" s="23">
        <v>0</v>
      </c>
      <c r="K2926" s="22" t="s">
        <v>515</v>
      </c>
      <c r="L2926" s="22" t="s">
        <v>516</v>
      </c>
      <c r="M2926" s="22" t="s">
        <v>3133</v>
      </c>
      <c r="N2926" s="22"/>
      <c r="O2926" s="22"/>
      <c r="P2926" s="22"/>
      <c r="S2926" s="8" t="str">
        <f t="shared" si="79"/>
        <v>642.Phúc lợi NV</v>
      </c>
      <c r="T2926" s="8">
        <f t="shared" si="81"/>
        <v>12</v>
      </c>
      <c r="U2926">
        <v>642</v>
      </c>
      <c r="W2926" t="s">
        <v>369</v>
      </c>
    </row>
    <row r="2927" spans="1:23" hidden="1" x14ac:dyDescent="0.25">
      <c r="A2927" s="21">
        <v>45649</v>
      </c>
      <c r="B2927" s="21">
        <v>45649</v>
      </c>
      <c r="C2927" s="22" t="s">
        <v>9856</v>
      </c>
      <c r="D2927" s="22" t="s">
        <v>9857</v>
      </c>
      <c r="E2927" s="22" t="s">
        <v>513</v>
      </c>
      <c r="F2927" s="22" t="s">
        <v>549</v>
      </c>
      <c r="G2927" s="23">
        <v>1611679</v>
      </c>
      <c r="H2927" s="23">
        <v>0</v>
      </c>
      <c r="I2927" s="23">
        <v>372107169</v>
      </c>
      <c r="J2927" s="23">
        <v>0</v>
      </c>
      <c r="K2927" s="22"/>
      <c r="L2927" s="22"/>
      <c r="M2927" s="22" t="s">
        <v>3121</v>
      </c>
      <c r="N2927" s="22" t="s">
        <v>4410</v>
      </c>
      <c r="O2927" s="22" t="s">
        <v>4411</v>
      </c>
      <c r="P2927" s="22"/>
      <c r="S2927" s="8" t="str">
        <f t="shared" si="79"/>
        <v>641.QCOnline</v>
      </c>
      <c r="T2927" s="8">
        <f t="shared" si="81"/>
        <v>12</v>
      </c>
      <c r="U2927">
        <v>642</v>
      </c>
      <c r="W2927" t="s">
        <v>369</v>
      </c>
    </row>
    <row r="2928" spans="1:23" hidden="1" x14ac:dyDescent="0.25">
      <c r="A2928" s="21">
        <v>45649</v>
      </c>
      <c r="B2928" s="21">
        <v>45649</v>
      </c>
      <c r="C2928" s="22" t="s">
        <v>9856</v>
      </c>
      <c r="D2928" s="22" t="s">
        <v>9858</v>
      </c>
      <c r="E2928" s="22" t="s">
        <v>513</v>
      </c>
      <c r="F2928" s="22" t="s">
        <v>549</v>
      </c>
      <c r="G2928" s="23">
        <v>134951836</v>
      </c>
      <c r="H2928" s="23">
        <v>0</v>
      </c>
      <c r="I2928" s="23">
        <v>507059005</v>
      </c>
      <c r="J2928" s="23">
        <v>0</v>
      </c>
      <c r="K2928" s="22"/>
      <c r="L2928" s="22"/>
      <c r="M2928" s="22" t="s">
        <v>3121</v>
      </c>
      <c r="N2928" s="22" t="s">
        <v>9824</v>
      </c>
      <c r="O2928" s="22" t="s">
        <v>9825</v>
      </c>
      <c r="P2928" s="22"/>
      <c r="S2928" s="8" t="str">
        <f t="shared" si="79"/>
        <v>641.QCOnline</v>
      </c>
      <c r="T2928" s="8">
        <f t="shared" si="81"/>
        <v>12</v>
      </c>
      <c r="U2928">
        <v>642</v>
      </c>
      <c r="W2928" t="s">
        <v>369</v>
      </c>
    </row>
    <row r="2929" spans="1:23" hidden="1" x14ac:dyDescent="0.25">
      <c r="A2929" s="21">
        <v>45649</v>
      </c>
      <c r="B2929" s="21">
        <v>45649</v>
      </c>
      <c r="C2929" s="22" t="s">
        <v>9856</v>
      </c>
      <c r="D2929" s="22" t="s">
        <v>9859</v>
      </c>
      <c r="E2929" s="22" t="s">
        <v>513</v>
      </c>
      <c r="F2929" s="22" t="s">
        <v>549</v>
      </c>
      <c r="G2929" s="23">
        <v>27188950</v>
      </c>
      <c r="H2929" s="23">
        <v>0</v>
      </c>
      <c r="I2929" s="23">
        <v>534247955</v>
      </c>
      <c r="J2929" s="23">
        <v>0</v>
      </c>
      <c r="K2929" s="22"/>
      <c r="L2929" s="22"/>
      <c r="M2929" s="22" t="s">
        <v>3121</v>
      </c>
      <c r="N2929" s="22" t="s">
        <v>4089</v>
      </c>
      <c r="O2929" s="22" t="s">
        <v>4090</v>
      </c>
      <c r="P2929" s="22"/>
      <c r="S2929" s="8" t="str">
        <f t="shared" si="79"/>
        <v>641.QCOnline</v>
      </c>
      <c r="T2929" s="8">
        <f t="shared" si="81"/>
        <v>12</v>
      </c>
      <c r="U2929">
        <v>642</v>
      </c>
      <c r="W2929" t="s">
        <v>369</v>
      </c>
    </row>
    <row r="2930" spans="1:23" hidden="1" x14ac:dyDescent="0.25">
      <c r="A2930" s="21">
        <v>45652</v>
      </c>
      <c r="B2930" s="21">
        <v>45652</v>
      </c>
      <c r="C2930" s="22" t="s">
        <v>9860</v>
      </c>
      <c r="D2930" s="22" t="s">
        <v>9861</v>
      </c>
      <c r="E2930" s="22" t="s">
        <v>513</v>
      </c>
      <c r="F2930" s="22" t="s">
        <v>549</v>
      </c>
      <c r="G2930" s="23">
        <v>17578704</v>
      </c>
      <c r="H2930" s="23">
        <v>0</v>
      </c>
      <c r="I2930" s="23">
        <v>551826659</v>
      </c>
      <c r="J2930" s="23">
        <v>0</v>
      </c>
      <c r="K2930" s="22" t="s">
        <v>1419</v>
      </c>
      <c r="L2930" s="22" t="s">
        <v>1420</v>
      </c>
      <c r="M2930" s="22" t="s">
        <v>3138</v>
      </c>
      <c r="N2930" s="22"/>
      <c r="O2930" s="22"/>
      <c r="P2930" s="22" t="s">
        <v>529</v>
      </c>
      <c r="S2930" s="8" t="str">
        <f t="shared" si="79"/>
        <v>641.Công tác phí</v>
      </c>
      <c r="T2930" s="8">
        <f t="shared" si="81"/>
        <v>12</v>
      </c>
      <c r="U2930">
        <v>642</v>
      </c>
      <c r="W2930" t="s">
        <v>369</v>
      </c>
    </row>
    <row r="2931" spans="1:23" hidden="1" x14ac:dyDescent="0.25">
      <c r="A2931" s="21">
        <v>45656</v>
      </c>
      <c r="B2931" s="21">
        <v>45656</v>
      </c>
      <c r="C2931" s="22" t="s">
        <v>9862</v>
      </c>
      <c r="D2931" s="22" t="s">
        <v>9863</v>
      </c>
      <c r="E2931" s="22" t="s">
        <v>513</v>
      </c>
      <c r="F2931" s="22" t="s">
        <v>603</v>
      </c>
      <c r="G2931" s="23">
        <v>10000000</v>
      </c>
      <c r="H2931" s="23">
        <v>0</v>
      </c>
      <c r="I2931" s="23">
        <v>561826659</v>
      </c>
      <c r="J2931" s="23">
        <v>0</v>
      </c>
      <c r="K2931" s="22"/>
      <c r="L2931" s="22"/>
      <c r="M2931" s="22" t="s">
        <v>9864</v>
      </c>
      <c r="N2931" s="22"/>
      <c r="O2931" s="22"/>
      <c r="P2931" s="22"/>
      <c r="S2931" s="8" t="str">
        <f t="shared" si="79"/>
        <v>641.Thưởng NVKD</v>
      </c>
      <c r="T2931" s="8">
        <f t="shared" si="81"/>
        <v>12</v>
      </c>
      <c r="U2931">
        <v>642</v>
      </c>
      <c r="W2931" t="s">
        <v>369</v>
      </c>
    </row>
    <row r="2932" spans="1:23" hidden="1" x14ac:dyDescent="0.25">
      <c r="A2932" s="21">
        <v>45656</v>
      </c>
      <c r="B2932" s="21">
        <v>45656</v>
      </c>
      <c r="C2932" s="22" t="s">
        <v>9865</v>
      </c>
      <c r="D2932" s="22" t="s">
        <v>9866</v>
      </c>
      <c r="E2932" s="22" t="s">
        <v>513</v>
      </c>
      <c r="F2932" s="22" t="s">
        <v>603</v>
      </c>
      <c r="G2932" s="23">
        <v>2500000</v>
      </c>
      <c r="H2932" s="23">
        <v>0</v>
      </c>
      <c r="I2932" s="23">
        <v>564326659</v>
      </c>
      <c r="J2932" s="23">
        <v>0</v>
      </c>
      <c r="K2932" s="22"/>
      <c r="L2932" s="22"/>
      <c r="M2932" s="22" t="s">
        <v>9864</v>
      </c>
      <c r="N2932" s="22"/>
      <c r="O2932" s="22"/>
      <c r="P2932" s="22"/>
      <c r="S2932" s="8" t="str">
        <f t="shared" si="79"/>
        <v>641.Thưởng NVKD</v>
      </c>
      <c r="T2932" s="8">
        <f t="shared" si="81"/>
        <v>12</v>
      </c>
      <c r="U2932">
        <v>642</v>
      </c>
      <c r="W2932" t="s">
        <v>369</v>
      </c>
    </row>
    <row r="2933" spans="1:23" hidden="1" x14ac:dyDescent="0.25">
      <c r="A2933" s="21">
        <v>45656</v>
      </c>
      <c r="B2933" s="21">
        <v>45656</v>
      </c>
      <c r="C2933" s="22" t="s">
        <v>9865</v>
      </c>
      <c r="D2933" s="22" t="s">
        <v>9867</v>
      </c>
      <c r="E2933" s="22" t="s">
        <v>513</v>
      </c>
      <c r="F2933" s="22" t="s">
        <v>603</v>
      </c>
      <c r="G2933" s="23">
        <v>2500000</v>
      </c>
      <c r="H2933" s="23">
        <v>0</v>
      </c>
      <c r="I2933" s="23">
        <v>566826659</v>
      </c>
      <c r="J2933" s="23">
        <v>0</v>
      </c>
      <c r="K2933" s="22"/>
      <c r="L2933" s="22"/>
      <c r="M2933" s="22" t="s">
        <v>9864</v>
      </c>
      <c r="N2933" s="22"/>
      <c r="O2933" s="22"/>
      <c r="P2933" s="22"/>
      <c r="S2933" s="8" t="str">
        <f t="shared" si="79"/>
        <v>641.Thưởng NVKD</v>
      </c>
      <c r="T2933" s="8">
        <f t="shared" si="81"/>
        <v>12</v>
      </c>
      <c r="U2933">
        <v>642</v>
      </c>
      <c r="W2933" t="s">
        <v>369</v>
      </c>
    </row>
    <row r="2934" spans="1:23" hidden="1" x14ac:dyDescent="0.25">
      <c r="A2934" s="21">
        <v>45656</v>
      </c>
      <c r="B2934" s="21">
        <v>45656</v>
      </c>
      <c r="C2934" s="22" t="s">
        <v>9865</v>
      </c>
      <c r="D2934" s="22" t="s">
        <v>9868</v>
      </c>
      <c r="E2934" s="22" t="s">
        <v>513</v>
      </c>
      <c r="F2934" s="22" t="s">
        <v>603</v>
      </c>
      <c r="G2934" s="23">
        <v>5000000</v>
      </c>
      <c r="H2934" s="23">
        <v>0</v>
      </c>
      <c r="I2934" s="23">
        <v>571826659</v>
      </c>
      <c r="J2934" s="23">
        <v>0</v>
      </c>
      <c r="K2934" s="22"/>
      <c r="L2934" s="22"/>
      <c r="M2934" s="22" t="s">
        <v>9864</v>
      </c>
      <c r="N2934" s="22"/>
      <c r="O2934" s="22"/>
      <c r="P2934" s="22"/>
      <c r="S2934" s="8" t="str">
        <f t="shared" si="79"/>
        <v>641.Thưởng NVKD</v>
      </c>
      <c r="T2934" s="8">
        <f t="shared" si="81"/>
        <v>12</v>
      </c>
      <c r="U2934">
        <v>642</v>
      </c>
      <c r="W2934" t="s">
        <v>369</v>
      </c>
    </row>
    <row r="2935" spans="1:23" hidden="1" x14ac:dyDescent="0.25">
      <c r="A2935" s="21">
        <v>45656</v>
      </c>
      <c r="B2935" s="21">
        <v>45656</v>
      </c>
      <c r="C2935" s="22" t="s">
        <v>9869</v>
      </c>
      <c r="D2935" s="22" t="s">
        <v>9870</v>
      </c>
      <c r="E2935" s="22" t="s">
        <v>513</v>
      </c>
      <c r="F2935" s="22" t="s">
        <v>514</v>
      </c>
      <c r="G2935" s="23">
        <v>6000000</v>
      </c>
      <c r="H2935" s="23">
        <v>0</v>
      </c>
      <c r="I2935" s="23">
        <v>577826659</v>
      </c>
      <c r="J2935" s="23">
        <v>0</v>
      </c>
      <c r="K2935" s="22"/>
      <c r="L2935" s="22"/>
      <c r="M2935" s="22" t="s">
        <v>9864</v>
      </c>
      <c r="N2935" s="22"/>
      <c r="O2935" s="22"/>
      <c r="P2935" s="22"/>
      <c r="S2935" s="8" t="str">
        <f t="shared" si="79"/>
        <v>641.Thưởng NVKD</v>
      </c>
      <c r="T2935" s="8">
        <f t="shared" si="81"/>
        <v>12</v>
      </c>
      <c r="U2935">
        <v>642</v>
      </c>
      <c r="W2935" t="s">
        <v>369</v>
      </c>
    </row>
    <row r="2936" spans="1:23" hidden="1" x14ac:dyDescent="0.25">
      <c r="A2936" s="21">
        <v>45656</v>
      </c>
      <c r="B2936" s="21">
        <v>45656</v>
      </c>
      <c r="C2936" s="22" t="s">
        <v>9869</v>
      </c>
      <c r="D2936" s="22" t="s">
        <v>9871</v>
      </c>
      <c r="E2936" s="22" t="s">
        <v>513</v>
      </c>
      <c r="F2936" s="22" t="s">
        <v>514</v>
      </c>
      <c r="G2936" s="23">
        <v>16000000</v>
      </c>
      <c r="H2936" s="23">
        <v>0</v>
      </c>
      <c r="I2936" s="23">
        <v>593826659</v>
      </c>
      <c r="J2936" s="23">
        <v>0</v>
      </c>
      <c r="K2936" s="22"/>
      <c r="L2936" s="22"/>
      <c r="M2936" s="22" t="s">
        <v>9864</v>
      </c>
      <c r="N2936" s="22"/>
      <c r="O2936" s="22"/>
      <c r="P2936" s="22"/>
      <c r="S2936" s="8" t="str">
        <f t="shared" si="79"/>
        <v>641.Thưởng NVKD</v>
      </c>
      <c r="T2936" s="8">
        <f t="shared" si="81"/>
        <v>12</v>
      </c>
      <c r="U2936">
        <v>642</v>
      </c>
      <c r="W2936" t="s">
        <v>369</v>
      </c>
    </row>
    <row r="2937" spans="1:23" hidden="1" x14ac:dyDescent="0.25">
      <c r="A2937" s="21">
        <v>45657</v>
      </c>
      <c r="B2937" s="21">
        <v>45657</v>
      </c>
      <c r="C2937" s="22" t="s">
        <v>9872</v>
      </c>
      <c r="D2937" s="22" t="s">
        <v>9873</v>
      </c>
      <c r="E2937" s="22" t="s">
        <v>513</v>
      </c>
      <c r="F2937" s="22" t="s">
        <v>603</v>
      </c>
      <c r="G2937" s="23">
        <v>31975799</v>
      </c>
      <c r="H2937" s="23">
        <v>0</v>
      </c>
      <c r="I2937" s="23">
        <v>625802458</v>
      </c>
      <c r="J2937" s="23">
        <v>0</v>
      </c>
      <c r="K2937" s="22"/>
      <c r="L2937" s="22"/>
      <c r="M2937" s="22" t="s">
        <v>3131</v>
      </c>
      <c r="N2937" s="22"/>
      <c r="O2937" s="22"/>
      <c r="P2937" s="22" t="s">
        <v>4412</v>
      </c>
      <c r="S2937" s="8" t="str">
        <f t="shared" si="79"/>
        <v>641_LươngMkt</v>
      </c>
      <c r="T2937" s="8">
        <f t="shared" si="81"/>
        <v>12</v>
      </c>
      <c r="U2937">
        <v>642</v>
      </c>
      <c r="W2937" t="s">
        <v>369</v>
      </c>
    </row>
    <row r="2938" spans="1:23" hidden="1" x14ac:dyDescent="0.25">
      <c r="A2938" s="21">
        <v>45657</v>
      </c>
      <c r="B2938" s="21">
        <v>45657</v>
      </c>
      <c r="C2938" s="22" t="s">
        <v>9872</v>
      </c>
      <c r="D2938" s="22" t="s">
        <v>9874</v>
      </c>
      <c r="E2938" s="22" t="s">
        <v>513</v>
      </c>
      <c r="F2938" s="22" t="s">
        <v>603</v>
      </c>
      <c r="G2938" s="23">
        <v>112890411</v>
      </c>
      <c r="H2938" s="23">
        <v>0</v>
      </c>
      <c r="I2938" s="23">
        <v>738692869</v>
      </c>
      <c r="J2938" s="23">
        <v>0</v>
      </c>
      <c r="K2938" s="22"/>
      <c r="L2938" s="22"/>
      <c r="M2938" s="22" t="s">
        <v>3118</v>
      </c>
      <c r="N2938" s="22"/>
      <c r="O2938" s="22"/>
      <c r="P2938" s="22" t="s">
        <v>4428</v>
      </c>
      <c r="S2938" s="8" t="str">
        <f t="shared" si="79"/>
        <v>641_LươngNVKD</v>
      </c>
      <c r="T2938" s="8">
        <f t="shared" si="81"/>
        <v>12</v>
      </c>
      <c r="U2938">
        <v>642</v>
      </c>
      <c r="W2938" t="s">
        <v>369</v>
      </c>
    </row>
    <row r="2939" spans="1:23" hidden="1" x14ac:dyDescent="0.25">
      <c r="A2939" s="21">
        <v>45657</v>
      </c>
      <c r="B2939" s="21">
        <v>45657</v>
      </c>
      <c r="C2939" s="22" t="s">
        <v>9872</v>
      </c>
      <c r="D2939" s="22" t="s">
        <v>9875</v>
      </c>
      <c r="E2939" s="22" t="s">
        <v>513</v>
      </c>
      <c r="F2939" s="22" t="s">
        <v>603</v>
      </c>
      <c r="G2939" s="23">
        <v>61767123</v>
      </c>
      <c r="H2939" s="23">
        <v>0</v>
      </c>
      <c r="I2939" s="23">
        <v>800459992</v>
      </c>
      <c r="J2939" s="23">
        <v>0</v>
      </c>
      <c r="K2939" s="22"/>
      <c r="L2939" s="22"/>
      <c r="M2939" s="22" t="s">
        <v>3118</v>
      </c>
      <c r="N2939" s="22"/>
      <c r="O2939" s="22"/>
      <c r="P2939" s="22" t="s">
        <v>7936</v>
      </c>
      <c r="S2939" s="8" t="str">
        <f t="shared" ref="S2939:S3002" si="82">+M2939</f>
        <v>641_LươngNVKD</v>
      </c>
      <c r="T2939" s="8">
        <f t="shared" si="81"/>
        <v>12</v>
      </c>
      <c r="U2939">
        <v>642</v>
      </c>
      <c r="W2939" t="s">
        <v>369</v>
      </c>
    </row>
    <row r="2940" spans="1:23" hidden="1" x14ac:dyDescent="0.25">
      <c r="A2940" s="21">
        <v>45657</v>
      </c>
      <c r="B2940" s="21">
        <v>45657</v>
      </c>
      <c r="C2940" s="22" t="s">
        <v>9876</v>
      </c>
      <c r="D2940" s="22" t="s">
        <v>9877</v>
      </c>
      <c r="E2940" s="22" t="s">
        <v>513</v>
      </c>
      <c r="F2940" s="22" t="s">
        <v>625</v>
      </c>
      <c r="G2940" s="23">
        <v>561667</v>
      </c>
      <c r="H2940" s="23">
        <v>0</v>
      </c>
      <c r="I2940" s="23">
        <v>801021659</v>
      </c>
      <c r="J2940" s="23">
        <v>0</v>
      </c>
      <c r="K2940" s="22"/>
      <c r="L2940" s="22"/>
      <c r="M2940" s="22" t="s">
        <v>7893</v>
      </c>
      <c r="N2940" s="22"/>
      <c r="O2940" s="22"/>
      <c r="P2940" s="22" t="s">
        <v>4003</v>
      </c>
      <c r="S2940" s="8" t="str">
        <f t="shared" si="82"/>
        <v>642.CCDC</v>
      </c>
      <c r="T2940" s="8">
        <f t="shared" ref="T2940:T3003" si="83">+MONTH(A2940)</f>
        <v>12</v>
      </c>
      <c r="U2940">
        <v>642</v>
      </c>
      <c r="W2940" t="s">
        <v>369</v>
      </c>
    </row>
    <row r="2941" spans="1:23" hidden="1" x14ac:dyDescent="0.25">
      <c r="A2941" s="21">
        <v>45657</v>
      </c>
      <c r="B2941" s="21">
        <v>45657</v>
      </c>
      <c r="C2941" s="22" t="s">
        <v>9876</v>
      </c>
      <c r="D2941" s="22" t="s">
        <v>9877</v>
      </c>
      <c r="E2941" s="22" t="s">
        <v>513</v>
      </c>
      <c r="F2941" s="22" t="s">
        <v>625</v>
      </c>
      <c r="G2941" s="23">
        <v>693333</v>
      </c>
      <c r="H2941" s="23">
        <v>0</v>
      </c>
      <c r="I2941" s="23">
        <v>801714992</v>
      </c>
      <c r="J2941" s="23">
        <v>0</v>
      </c>
      <c r="K2941" s="22"/>
      <c r="L2941" s="22"/>
      <c r="M2941" s="22" t="s">
        <v>3119</v>
      </c>
      <c r="N2941" s="22"/>
      <c r="O2941" s="22"/>
      <c r="P2941" s="22" t="s">
        <v>4003</v>
      </c>
      <c r="S2941" s="8" t="str">
        <f t="shared" si="82"/>
        <v>641.QCOffline</v>
      </c>
      <c r="T2941" s="8">
        <f t="shared" si="83"/>
        <v>12</v>
      </c>
      <c r="U2941">
        <v>642</v>
      </c>
      <c r="W2941" t="s">
        <v>369</v>
      </c>
    </row>
    <row r="2942" spans="1:23" hidden="1" x14ac:dyDescent="0.25">
      <c r="A2942" s="21">
        <v>45657</v>
      </c>
      <c r="B2942" s="21">
        <v>45657</v>
      </c>
      <c r="C2942" s="22" t="s">
        <v>9876</v>
      </c>
      <c r="D2942" s="22" t="s">
        <v>9877</v>
      </c>
      <c r="E2942" s="22" t="s">
        <v>513</v>
      </c>
      <c r="F2942" s="22" t="s">
        <v>625</v>
      </c>
      <c r="G2942" s="23">
        <v>115000</v>
      </c>
      <c r="H2942" s="23">
        <v>0</v>
      </c>
      <c r="I2942" s="23">
        <v>801829992</v>
      </c>
      <c r="J2942" s="23">
        <v>0</v>
      </c>
      <c r="K2942" s="22"/>
      <c r="L2942" s="22"/>
      <c r="M2942" s="22" t="s">
        <v>3119</v>
      </c>
      <c r="N2942" s="22"/>
      <c r="O2942" s="22"/>
      <c r="P2942" s="22" t="s">
        <v>4412</v>
      </c>
      <c r="S2942" s="8" t="str">
        <f t="shared" si="82"/>
        <v>641.QCOffline</v>
      </c>
      <c r="T2942" s="8">
        <f t="shared" si="83"/>
        <v>12</v>
      </c>
      <c r="U2942">
        <v>642</v>
      </c>
      <c r="W2942" t="s">
        <v>369</v>
      </c>
    </row>
    <row r="2943" spans="1:23" hidden="1" x14ac:dyDescent="0.25">
      <c r="A2943" s="21">
        <v>45657</v>
      </c>
      <c r="B2943" s="21">
        <v>45657</v>
      </c>
      <c r="C2943" s="22" t="s">
        <v>9876</v>
      </c>
      <c r="D2943" s="22" t="s">
        <v>9877</v>
      </c>
      <c r="E2943" s="22" t="s">
        <v>513</v>
      </c>
      <c r="F2943" s="22" t="s">
        <v>625</v>
      </c>
      <c r="G2943" s="23">
        <v>408333</v>
      </c>
      <c r="H2943" s="23">
        <v>0</v>
      </c>
      <c r="I2943" s="23">
        <v>802238325</v>
      </c>
      <c r="J2943" s="23">
        <v>0</v>
      </c>
      <c r="K2943" s="22"/>
      <c r="L2943" s="22"/>
      <c r="M2943" s="22" t="s">
        <v>3119</v>
      </c>
      <c r="N2943" s="22"/>
      <c r="O2943" s="22"/>
      <c r="P2943" s="22" t="s">
        <v>7886</v>
      </c>
      <c r="S2943" s="8" t="str">
        <f t="shared" si="82"/>
        <v>641.QCOffline</v>
      </c>
      <c r="T2943" s="8">
        <f t="shared" si="83"/>
        <v>12</v>
      </c>
      <c r="U2943">
        <v>642</v>
      </c>
      <c r="W2943" t="s">
        <v>369</v>
      </c>
    </row>
    <row r="2944" spans="1:23" hidden="1" x14ac:dyDescent="0.25">
      <c r="A2944" s="21">
        <v>45657</v>
      </c>
      <c r="B2944" s="21">
        <v>45657</v>
      </c>
      <c r="C2944" s="22" t="s">
        <v>9876</v>
      </c>
      <c r="D2944" s="22" t="s">
        <v>9877</v>
      </c>
      <c r="E2944" s="22" t="s">
        <v>513</v>
      </c>
      <c r="F2944" s="22" t="s">
        <v>625</v>
      </c>
      <c r="G2944" s="23">
        <v>707045</v>
      </c>
      <c r="H2944" s="23">
        <v>0</v>
      </c>
      <c r="I2944" s="23">
        <v>802945370</v>
      </c>
      <c r="J2944" s="23">
        <v>0</v>
      </c>
      <c r="K2944" s="22"/>
      <c r="L2944" s="22"/>
      <c r="M2944" s="22" t="s">
        <v>3123</v>
      </c>
      <c r="N2944" s="22"/>
      <c r="O2944" s="22"/>
      <c r="P2944" s="22" t="s">
        <v>628</v>
      </c>
      <c r="S2944" s="8" t="str">
        <f t="shared" si="82"/>
        <v>642.PTHT</v>
      </c>
      <c r="T2944" s="8">
        <f t="shared" si="83"/>
        <v>12</v>
      </c>
      <c r="U2944">
        <v>642</v>
      </c>
      <c r="W2944" t="s">
        <v>369</v>
      </c>
    </row>
    <row r="2945" spans="1:23" hidden="1" x14ac:dyDescent="0.25">
      <c r="A2945" s="21">
        <v>45657</v>
      </c>
      <c r="B2945" s="21">
        <v>45657</v>
      </c>
      <c r="C2945" s="22" t="s">
        <v>9878</v>
      </c>
      <c r="D2945" s="22" t="s">
        <v>9879</v>
      </c>
      <c r="E2945" s="22" t="s">
        <v>513</v>
      </c>
      <c r="F2945" s="22" t="s">
        <v>625</v>
      </c>
      <c r="G2945" s="23">
        <v>129782</v>
      </c>
      <c r="H2945" s="23">
        <v>0</v>
      </c>
      <c r="I2945" s="23">
        <v>803075152</v>
      </c>
      <c r="J2945" s="23">
        <v>0</v>
      </c>
      <c r="K2945" s="22"/>
      <c r="L2945" s="22"/>
      <c r="M2945" s="22" t="s">
        <v>3123</v>
      </c>
      <c r="N2945" s="22"/>
      <c r="O2945" s="22"/>
      <c r="P2945" s="22" t="s">
        <v>4428</v>
      </c>
      <c r="S2945" s="8" t="str">
        <f t="shared" si="82"/>
        <v>642.PTHT</v>
      </c>
      <c r="T2945" s="8">
        <f t="shared" si="83"/>
        <v>12</v>
      </c>
      <c r="U2945">
        <v>642</v>
      </c>
      <c r="W2945" t="s">
        <v>369</v>
      </c>
    </row>
    <row r="2946" spans="1:23" hidden="1" x14ac:dyDescent="0.25">
      <c r="A2946" s="21"/>
      <c r="B2946" s="21"/>
      <c r="C2946" s="22" t="s">
        <v>4430</v>
      </c>
      <c r="D2946" s="22" t="s">
        <v>4431</v>
      </c>
      <c r="E2946" s="22" t="s">
        <v>513</v>
      </c>
      <c r="F2946" s="22"/>
      <c r="G2946" s="23">
        <v>931689759</v>
      </c>
      <c r="H2946" s="23">
        <v>128614607</v>
      </c>
      <c r="I2946" s="23"/>
      <c r="J2946" s="23"/>
      <c r="K2946" s="22"/>
      <c r="L2946" s="22"/>
      <c r="M2946" s="22"/>
      <c r="N2946" s="22"/>
      <c r="O2946" s="22"/>
      <c r="P2946" s="22"/>
      <c r="S2946" s="8">
        <f t="shared" si="82"/>
        <v>0</v>
      </c>
      <c r="T2946" s="8">
        <f t="shared" si="83"/>
        <v>1</v>
      </c>
      <c r="U2946">
        <v>642</v>
      </c>
      <c r="W2946" t="s">
        <v>369</v>
      </c>
    </row>
    <row r="2947" spans="1:23" hidden="1" x14ac:dyDescent="0.25">
      <c r="A2947" s="21"/>
      <c r="B2947" s="21"/>
      <c r="C2947" s="22" t="s">
        <v>4430</v>
      </c>
      <c r="D2947" s="22" t="s">
        <v>4432</v>
      </c>
      <c r="E2947" s="22" t="s">
        <v>513</v>
      </c>
      <c r="F2947" s="22"/>
      <c r="G2947" s="23"/>
      <c r="H2947" s="23"/>
      <c r="I2947" s="23">
        <v>803075152</v>
      </c>
      <c r="J2947" s="23">
        <v>0</v>
      </c>
      <c r="K2947" s="22"/>
      <c r="L2947" s="22"/>
      <c r="M2947" s="22"/>
      <c r="N2947" s="22"/>
      <c r="O2947" s="22"/>
      <c r="P2947" s="22"/>
      <c r="S2947" s="8">
        <f t="shared" si="82"/>
        <v>0</v>
      </c>
      <c r="T2947" s="8">
        <f t="shared" si="83"/>
        <v>1</v>
      </c>
      <c r="U2947">
        <v>642</v>
      </c>
      <c r="W2947" t="s">
        <v>369</v>
      </c>
    </row>
    <row r="2948" spans="1:23" hidden="1" x14ac:dyDescent="0.25">
      <c r="A2948" s="21"/>
      <c r="B2948" s="21"/>
      <c r="C2948" s="22" t="s">
        <v>4430</v>
      </c>
      <c r="D2948" s="22" t="s">
        <v>7894</v>
      </c>
      <c r="E2948" s="22" t="s">
        <v>1145</v>
      </c>
      <c r="F2948" s="22"/>
      <c r="G2948" s="23"/>
      <c r="H2948" s="23"/>
      <c r="I2948" s="23">
        <v>19800</v>
      </c>
      <c r="J2948" s="23">
        <v>0</v>
      </c>
      <c r="K2948" s="22"/>
      <c r="L2948" s="22"/>
      <c r="M2948" s="22"/>
      <c r="N2948" s="22"/>
      <c r="O2948" s="22"/>
      <c r="P2948" s="22"/>
      <c r="S2948" s="8">
        <f t="shared" si="82"/>
        <v>0</v>
      </c>
      <c r="T2948" s="8">
        <f t="shared" si="83"/>
        <v>1</v>
      </c>
      <c r="U2948">
        <v>642</v>
      </c>
      <c r="W2948" t="s">
        <v>369</v>
      </c>
    </row>
    <row r="2949" spans="1:23" hidden="1" x14ac:dyDescent="0.25">
      <c r="A2949" s="21">
        <v>45597</v>
      </c>
      <c r="B2949" s="21">
        <v>45597</v>
      </c>
      <c r="C2949" s="22" t="s">
        <v>9880</v>
      </c>
      <c r="D2949" s="22" t="s">
        <v>9881</v>
      </c>
      <c r="E2949" s="22" t="s">
        <v>1145</v>
      </c>
      <c r="F2949" s="22" t="s">
        <v>549</v>
      </c>
      <c r="G2949" s="23">
        <v>1181427</v>
      </c>
      <c r="H2949" s="23">
        <v>0</v>
      </c>
      <c r="I2949" s="23">
        <v>1201227</v>
      </c>
      <c r="J2949" s="23">
        <v>0</v>
      </c>
      <c r="K2949" s="22" t="s">
        <v>1722</v>
      </c>
      <c r="L2949" s="22" t="s">
        <v>1723</v>
      </c>
      <c r="M2949" s="22" t="s">
        <v>3142</v>
      </c>
      <c r="N2949" s="22"/>
      <c r="O2949" s="22"/>
      <c r="P2949" s="22" t="s">
        <v>4428</v>
      </c>
      <c r="S2949" s="8" t="str">
        <f t="shared" si="82"/>
        <v>642.Đi lại</v>
      </c>
      <c r="T2949" s="8">
        <f t="shared" si="83"/>
        <v>11</v>
      </c>
      <c r="U2949">
        <v>642</v>
      </c>
      <c r="W2949" t="s">
        <v>369</v>
      </c>
    </row>
    <row r="2950" spans="1:23" hidden="1" x14ac:dyDescent="0.25">
      <c r="A2950" s="21">
        <v>45597</v>
      </c>
      <c r="B2950" s="21">
        <v>45597</v>
      </c>
      <c r="C2950" s="22" t="s">
        <v>9882</v>
      </c>
      <c r="D2950" s="22" t="s">
        <v>9883</v>
      </c>
      <c r="E2950" s="22" t="s">
        <v>1145</v>
      </c>
      <c r="F2950" s="22" t="s">
        <v>9884</v>
      </c>
      <c r="G2950" s="23">
        <v>0</v>
      </c>
      <c r="H2950" s="23">
        <v>5000</v>
      </c>
      <c r="I2950" s="23">
        <v>1196227</v>
      </c>
      <c r="J2950" s="23">
        <v>0</v>
      </c>
      <c r="K2950" s="22"/>
      <c r="L2950" s="22"/>
      <c r="M2950" s="22" t="s">
        <v>3126</v>
      </c>
      <c r="N2950" s="22"/>
      <c r="O2950" s="22"/>
      <c r="P2950" s="22" t="s">
        <v>4428</v>
      </c>
      <c r="S2950" s="8" t="str">
        <f t="shared" si="82"/>
        <v>642.HCPVkhac</v>
      </c>
      <c r="T2950" s="8">
        <f t="shared" si="83"/>
        <v>11</v>
      </c>
      <c r="U2950">
        <v>642</v>
      </c>
      <c r="W2950" t="s">
        <v>369</v>
      </c>
    </row>
    <row r="2951" spans="1:23" hidden="1" x14ac:dyDescent="0.25">
      <c r="A2951" s="21">
        <v>45597</v>
      </c>
      <c r="B2951" s="21">
        <v>45597</v>
      </c>
      <c r="C2951" s="22" t="s">
        <v>9885</v>
      </c>
      <c r="D2951" s="22" t="s">
        <v>9886</v>
      </c>
      <c r="E2951" s="22" t="s">
        <v>1145</v>
      </c>
      <c r="F2951" s="22" t="s">
        <v>9884</v>
      </c>
      <c r="G2951" s="23">
        <v>0</v>
      </c>
      <c r="H2951" s="23">
        <v>5000</v>
      </c>
      <c r="I2951" s="23">
        <v>1191227</v>
      </c>
      <c r="J2951" s="23">
        <v>0</v>
      </c>
      <c r="K2951" s="22"/>
      <c r="L2951" s="22"/>
      <c r="M2951" s="22" t="s">
        <v>3126</v>
      </c>
      <c r="N2951" s="22"/>
      <c r="O2951" s="22"/>
      <c r="P2951" s="22" t="s">
        <v>4428</v>
      </c>
      <c r="S2951" s="8" t="str">
        <f t="shared" si="82"/>
        <v>642.HCPVkhac</v>
      </c>
      <c r="T2951" s="8">
        <f t="shared" si="83"/>
        <v>11</v>
      </c>
      <c r="U2951">
        <v>642</v>
      </c>
      <c r="W2951" t="s">
        <v>369</v>
      </c>
    </row>
    <row r="2952" spans="1:23" hidden="1" x14ac:dyDescent="0.25">
      <c r="A2952" s="21">
        <v>45597</v>
      </c>
      <c r="B2952" s="21">
        <v>45597</v>
      </c>
      <c r="C2952" s="22" t="s">
        <v>9887</v>
      </c>
      <c r="D2952" s="22" t="s">
        <v>9888</v>
      </c>
      <c r="E2952" s="22" t="s">
        <v>1145</v>
      </c>
      <c r="F2952" s="22" t="s">
        <v>9884</v>
      </c>
      <c r="G2952" s="23">
        <v>0</v>
      </c>
      <c r="H2952" s="23">
        <v>5000</v>
      </c>
      <c r="I2952" s="23">
        <v>1186227</v>
      </c>
      <c r="J2952" s="23">
        <v>0</v>
      </c>
      <c r="K2952" s="22"/>
      <c r="L2952" s="22"/>
      <c r="M2952" s="22" t="s">
        <v>3126</v>
      </c>
      <c r="N2952" s="22"/>
      <c r="O2952" s="22"/>
      <c r="P2952" s="22" t="s">
        <v>4428</v>
      </c>
      <c r="S2952" s="8" t="str">
        <f t="shared" si="82"/>
        <v>642.HCPVkhac</v>
      </c>
      <c r="T2952" s="8">
        <f t="shared" si="83"/>
        <v>11</v>
      </c>
      <c r="U2952">
        <v>642</v>
      </c>
      <c r="W2952" t="s">
        <v>369</v>
      </c>
    </row>
    <row r="2953" spans="1:23" hidden="1" x14ac:dyDescent="0.25">
      <c r="A2953" s="21">
        <v>45597</v>
      </c>
      <c r="B2953" s="21">
        <v>45597</v>
      </c>
      <c r="C2953" s="22" t="s">
        <v>9889</v>
      </c>
      <c r="D2953" s="22" t="s">
        <v>9890</v>
      </c>
      <c r="E2953" s="22" t="s">
        <v>1145</v>
      </c>
      <c r="F2953" s="22" t="s">
        <v>9884</v>
      </c>
      <c r="G2953" s="23">
        <v>0</v>
      </c>
      <c r="H2953" s="23">
        <v>5000</v>
      </c>
      <c r="I2953" s="23">
        <v>1181227</v>
      </c>
      <c r="J2953" s="23">
        <v>0</v>
      </c>
      <c r="K2953" s="22"/>
      <c r="L2953" s="22"/>
      <c r="M2953" s="22" t="s">
        <v>3126</v>
      </c>
      <c r="N2953" s="22"/>
      <c r="O2953" s="22"/>
      <c r="P2953" s="22" t="s">
        <v>4428</v>
      </c>
      <c r="S2953" s="8" t="str">
        <f t="shared" si="82"/>
        <v>642.HCPVkhac</v>
      </c>
      <c r="T2953" s="8">
        <f t="shared" si="83"/>
        <v>11</v>
      </c>
      <c r="U2953">
        <v>642</v>
      </c>
      <c r="W2953" t="s">
        <v>369</v>
      </c>
    </row>
    <row r="2954" spans="1:23" hidden="1" x14ac:dyDescent="0.25">
      <c r="A2954" s="21">
        <v>45597</v>
      </c>
      <c r="B2954" s="21">
        <v>45597</v>
      </c>
      <c r="C2954" s="22" t="s">
        <v>9891</v>
      </c>
      <c r="D2954" s="22" t="s">
        <v>9892</v>
      </c>
      <c r="E2954" s="22" t="s">
        <v>1145</v>
      </c>
      <c r="F2954" s="22" t="s">
        <v>9884</v>
      </c>
      <c r="G2954" s="23">
        <v>0</v>
      </c>
      <c r="H2954" s="23">
        <v>5000</v>
      </c>
      <c r="I2954" s="23">
        <v>1176227</v>
      </c>
      <c r="J2954" s="23">
        <v>0</v>
      </c>
      <c r="K2954" s="22"/>
      <c r="L2954" s="22"/>
      <c r="M2954" s="22" t="s">
        <v>3126</v>
      </c>
      <c r="N2954" s="22"/>
      <c r="O2954" s="22"/>
      <c r="P2954" s="22" t="s">
        <v>4428</v>
      </c>
      <c r="S2954" s="8" t="str">
        <f t="shared" si="82"/>
        <v>642.HCPVkhac</v>
      </c>
      <c r="T2954" s="8">
        <f t="shared" si="83"/>
        <v>11</v>
      </c>
      <c r="U2954">
        <v>642</v>
      </c>
      <c r="W2954" t="s">
        <v>369</v>
      </c>
    </row>
    <row r="2955" spans="1:23" hidden="1" x14ac:dyDescent="0.25">
      <c r="A2955" s="21">
        <v>45597</v>
      </c>
      <c r="B2955" s="21">
        <v>45597</v>
      </c>
      <c r="C2955" s="22" t="s">
        <v>9893</v>
      </c>
      <c r="D2955" s="22" t="s">
        <v>9894</v>
      </c>
      <c r="E2955" s="22" t="s">
        <v>1145</v>
      </c>
      <c r="F2955" s="22" t="s">
        <v>9884</v>
      </c>
      <c r="G2955" s="23">
        <v>0</v>
      </c>
      <c r="H2955" s="23">
        <v>6780</v>
      </c>
      <c r="I2955" s="23">
        <v>1169447</v>
      </c>
      <c r="J2955" s="23">
        <v>0</v>
      </c>
      <c r="K2955" s="22"/>
      <c r="L2955" s="22"/>
      <c r="M2955" s="22" t="s">
        <v>3126</v>
      </c>
      <c r="N2955" s="22"/>
      <c r="O2955" s="22"/>
      <c r="P2955" s="22" t="s">
        <v>4428</v>
      </c>
      <c r="S2955" s="8" t="str">
        <f t="shared" si="82"/>
        <v>642.HCPVkhac</v>
      </c>
      <c r="T2955" s="8">
        <f t="shared" si="83"/>
        <v>11</v>
      </c>
      <c r="U2955">
        <v>642</v>
      </c>
      <c r="W2955" t="s">
        <v>369</v>
      </c>
    </row>
    <row r="2956" spans="1:23" hidden="1" x14ac:dyDescent="0.25">
      <c r="A2956" s="21">
        <v>45598</v>
      </c>
      <c r="B2956" s="21">
        <v>45598</v>
      </c>
      <c r="C2956" s="22" t="s">
        <v>9895</v>
      </c>
      <c r="D2956" s="22" t="s">
        <v>9896</v>
      </c>
      <c r="E2956" s="22" t="s">
        <v>1145</v>
      </c>
      <c r="F2956" s="22" t="s">
        <v>549</v>
      </c>
      <c r="G2956" s="23">
        <v>2000000</v>
      </c>
      <c r="H2956" s="23">
        <v>0</v>
      </c>
      <c r="I2956" s="23">
        <v>3169447</v>
      </c>
      <c r="J2956" s="23">
        <v>0</v>
      </c>
      <c r="K2956" s="22" t="s">
        <v>7914</v>
      </c>
      <c r="L2956" s="22" t="s">
        <v>7915</v>
      </c>
      <c r="M2956" s="22" t="s">
        <v>7916</v>
      </c>
      <c r="N2956" s="22"/>
      <c r="O2956" s="22"/>
      <c r="P2956" s="22" t="s">
        <v>4779</v>
      </c>
      <c r="S2956" s="8" t="str">
        <f t="shared" si="82"/>
        <v>642.Tên miền</v>
      </c>
      <c r="T2956" s="8">
        <f t="shared" si="83"/>
        <v>11</v>
      </c>
      <c r="U2956">
        <v>642</v>
      </c>
      <c r="W2956" t="s">
        <v>369</v>
      </c>
    </row>
    <row r="2957" spans="1:23" hidden="1" x14ac:dyDescent="0.25">
      <c r="A2957" s="21">
        <v>45598</v>
      </c>
      <c r="B2957" s="21">
        <v>45598</v>
      </c>
      <c r="C2957" s="22" t="s">
        <v>9897</v>
      </c>
      <c r="D2957" s="22" t="s">
        <v>9898</v>
      </c>
      <c r="E2957" s="22" t="s">
        <v>1145</v>
      </c>
      <c r="F2957" s="22" t="s">
        <v>549</v>
      </c>
      <c r="G2957" s="23">
        <v>90909</v>
      </c>
      <c r="H2957" s="23">
        <v>0</v>
      </c>
      <c r="I2957" s="23">
        <v>3260356</v>
      </c>
      <c r="J2957" s="23">
        <v>0</v>
      </c>
      <c r="K2957" s="22" t="s">
        <v>1754</v>
      </c>
      <c r="L2957" s="22" t="s">
        <v>1755</v>
      </c>
      <c r="M2957" s="22" t="s">
        <v>3126</v>
      </c>
      <c r="N2957" s="22"/>
      <c r="O2957" s="22"/>
      <c r="P2957" s="22" t="s">
        <v>4428</v>
      </c>
      <c r="S2957" s="8" t="str">
        <f t="shared" si="82"/>
        <v>642.HCPVkhac</v>
      </c>
      <c r="T2957" s="8">
        <f t="shared" si="83"/>
        <v>11</v>
      </c>
      <c r="U2957">
        <v>642</v>
      </c>
      <c r="W2957" t="s">
        <v>369</v>
      </c>
    </row>
    <row r="2958" spans="1:23" hidden="1" x14ac:dyDescent="0.25">
      <c r="A2958" s="21">
        <v>45598</v>
      </c>
      <c r="B2958" s="21">
        <v>45598</v>
      </c>
      <c r="C2958" s="22" t="s">
        <v>9897</v>
      </c>
      <c r="D2958" s="22" t="s">
        <v>9899</v>
      </c>
      <c r="E2958" s="22" t="s">
        <v>1145</v>
      </c>
      <c r="F2958" s="22" t="s">
        <v>549</v>
      </c>
      <c r="G2958" s="23">
        <v>90909</v>
      </c>
      <c r="H2958" s="23">
        <v>0</v>
      </c>
      <c r="I2958" s="23">
        <v>3351265</v>
      </c>
      <c r="J2958" s="23">
        <v>0</v>
      </c>
      <c r="K2958" s="22" t="s">
        <v>1754</v>
      </c>
      <c r="L2958" s="22" t="s">
        <v>1755</v>
      </c>
      <c r="M2958" s="22" t="s">
        <v>3126</v>
      </c>
      <c r="N2958" s="22"/>
      <c r="O2958" s="22"/>
      <c r="P2958" s="22" t="s">
        <v>4428</v>
      </c>
      <c r="S2958" s="8" t="str">
        <f t="shared" si="82"/>
        <v>642.HCPVkhac</v>
      </c>
      <c r="T2958" s="8">
        <f t="shared" si="83"/>
        <v>11</v>
      </c>
      <c r="U2958">
        <v>642</v>
      </c>
      <c r="W2958" t="s">
        <v>369</v>
      </c>
    </row>
    <row r="2959" spans="1:23" hidden="1" x14ac:dyDescent="0.25">
      <c r="A2959" s="21">
        <v>45598</v>
      </c>
      <c r="B2959" s="21">
        <v>45598</v>
      </c>
      <c r="C2959" s="22" t="s">
        <v>9897</v>
      </c>
      <c r="D2959" s="22" t="s">
        <v>9900</v>
      </c>
      <c r="E2959" s="22" t="s">
        <v>1145</v>
      </c>
      <c r="F2959" s="22" t="s">
        <v>549</v>
      </c>
      <c r="G2959" s="23">
        <v>400000</v>
      </c>
      <c r="H2959" s="23">
        <v>0</v>
      </c>
      <c r="I2959" s="23">
        <v>3751265</v>
      </c>
      <c r="J2959" s="23">
        <v>0</v>
      </c>
      <c r="K2959" s="22" t="s">
        <v>1754</v>
      </c>
      <c r="L2959" s="22" t="s">
        <v>1755</v>
      </c>
      <c r="M2959" s="22" t="s">
        <v>3126</v>
      </c>
      <c r="N2959" s="22"/>
      <c r="O2959" s="22"/>
      <c r="P2959" s="22" t="s">
        <v>4428</v>
      </c>
      <c r="S2959" s="8" t="str">
        <f t="shared" si="82"/>
        <v>642.HCPVkhac</v>
      </c>
      <c r="T2959" s="8">
        <f t="shared" si="83"/>
        <v>11</v>
      </c>
      <c r="U2959">
        <v>642</v>
      </c>
      <c r="W2959" t="s">
        <v>369</v>
      </c>
    </row>
    <row r="2960" spans="1:23" hidden="1" x14ac:dyDescent="0.25">
      <c r="A2960" s="21">
        <v>45598</v>
      </c>
      <c r="B2960" s="21">
        <v>45598</v>
      </c>
      <c r="C2960" s="22" t="s">
        <v>9897</v>
      </c>
      <c r="D2960" s="22" t="s">
        <v>9901</v>
      </c>
      <c r="E2960" s="22" t="s">
        <v>1145</v>
      </c>
      <c r="F2960" s="22" t="s">
        <v>549</v>
      </c>
      <c r="G2960" s="23">
        <v>223182</v>
      </c>
      <c r="H2960" s="23">
        <v>0</v>
      </c>
      <c r="I2960" s="23">
        <v>3974447</v>
      </c>
      <c r="J2960" s="23">
        <v>0</v>
      </c>
      <c r="K2960" s="22" t="s">
        <v>1754</v>
      </c>
      <c r="L2960" s="22" t="s">
        <v>1755</v>
      </c>
      <c r="M2960" s="22" t="s">
        <v>3126</v>
      </c>
      <c r="N2960" s="22"/>
      <c r="O2960" s="22"/>
      <c r="P2960" s="22" t="s">
        <v>4428</v>
      </c>
      <c r="S2960" s="8" t="str">
        <f t="shared" si="82"/>
        <v>642.HCPVkhac</v>
      </c>
      <c r="T2960" s="8">
        <f t="shared" si="83"/>
        <v>11</v>
      </c>
      <c r="U2960">
        <v>642</v>
      </c>
      <c r="W2960" t="s">
        <v>369</v>
      </c>
    </row>
    <row r="2961" spans="1:23" hidden="1" x14ac:dyDescent="0.25">
      <c r="A2961" s="21">
        <v>45598</v>
      </c>
      <c r="B2961" s="21">
        <v>45598</v>
      </c>
      <c r="C2961" s="22" t="s">
        <v>9902</v>
      </c>
      <c r="D2961" s="22" t="s">
        <v>9903</v>
      </c>
      <c r="E2961" s="22" t="s">
        <v>1145</v>
      </c>
      <c r="F2961" s="22" t="s">
        <v>635</v>
      </c>
      <c r="G2961" s="23">
        <v>23800080</v>
      </c>
      <c r="H2961" s="23">
        <v>0</v>
      </c>
      <c r="I2961" s="23">
        <v>27774527</v>
      </c>
      <c r="J2961" s="23">
        <v>0</v>
      </c>
      <c r="K2961" s="22"/>
      <c r="L2961" s="22"/>
      <c r="M2961" s="22" t="s">
        <v>3126</v>
      </c>
      <c r="N2961" s="22"/>
      <c r="O2961" s="22"/>
      <c r="P2961" s="22" t="s">
        <v>4779</v>
      </c>
      <c r="S2961" s="8" t="str">
        <f t="shared" si="82"/>
        <v>642.HCPVkhac</v>
      </c>
      <c r="T2961" s="8">
        <f t="shared" si="83"/>
        <v>11</v>
      </c>
      <c r="U2961">
        <v>642</v>
      </c>
      <c r="W2961" t="s">
        <v>369</v>
      </c>
    </row>
    <row r="2962" spans="1:23" hidden="1" x14ac:dyDescent="0.25">
      <c r="A2962" s="21">
        <v>45598</v>
      </c>
      <c r="B2962" s="21">
        <v>45598</v>
      </c>
      <c r="C2962" s="22" t="s">
        <v>9904</v>
      </c>
      <c r="D2962" s="22" t="s">
        <v>9905</v>
      </c>
      <c r="E2962" s="22" t="s">
        <v>1145</v>
      </c>
      <c r="F2962" s="22" t="s">
        <v>691</v>
      </c>
      <c r="G2962" s="23">
        <v>2500000</v>
      </c>
      <c r="H2962" s="23">
        <v>0</v>
      </c>
      <c r="I2962" s="23">
        <v>30274527</v>
      </c>
      <c r="J2962" s="23">
        <v>0</v>
      </c>
      <c r="K2962" s="22" t="s">
        <v>9906</v>
      </c>
      <c r="L2962" s="22" t="s">
        <v>9907</v>
      </c>
      <c r="M2962" s="22" t="s">
        <v>3126</v>
      </c>
      <c r="N2962" s="22"/>
      <c r="O2962" s="22"/>
      <c r="P2962" s="22" t="s">
        <v>7886</v>
      </c>
      <c r="S2962" s="8" t="str">
        <f t="shared" si="82"/>
        <v>642.HCPVkhac</v>
      </c>
      <c r="T2962" s="8">
        <f t="shared" si="83"/>
        <v>11</v>
      </c>
      <c r="U2962">
        <v>642</v>
      </c>
      <c r="W2962" t="s">
        <v>369</v>
      </c>
    </row>
    <row r="2963" spans="1:23" hidden="1" x14ac:dyDescent="0.25">
      <c r="A2963" s="21">
        <v>45598</v>
      </c>
      <c r="B2963" s="21">
        <v>45598</v>
      </c>
      <c r="C2963" s="22" t="s">
        <v>9908</v>
      </c>
      <c r="D2963" s="22" t="s">
        <v>9909</v>
      </c>
      <c r="E2963" s="22" t="s">
        <v>1145</v>
      </c>
      <c r="F2963" s="22" t="s">
        <v>532</v>
      </c>
      <c r="G2963" s="23">
        <v>299000</v>
      </c>
      <c r="H2963" s="23">
        <v>0</v>
      </c>
      <c r="I2963" s="23">
        <v>30573527</v>
      </c>
      <c r="J2963" s="23">
        <v>0</v>
      </c>
      <c r="K2963" s="22" t="s">
        <v>704</v>
      </c>
      <c r="L2963" s="22" t="s">
        <v>705</v>
      </c>
      <c r="M2963" s="22" t="s">
        <v>3119</v>
      </c>
      <c r="N2963" s="22"/>
      <c r="O2963" s="22"/>
      <c r="P2963" s="22" t="s">
        <v>4412</v>
      </c>
      <c r="S2963" s="8" t="str">
        <f t="shared" si="82"/>
        <v>641.QCOffline</v>
      </c>
      <c r="T2963" s="8">
        <f t="shared" si="83"/>
        <v>11</v>
      </c>
      <c r="U2963">
        <v>642</v>
      </c>
      <c r="W2963" t="s">
        <v>369</v>
      </c>
    </row>
    <row r="2964" spans="1:23" hidden="1" x14ac:dyDescent="0.25">
      <c r="A2964" s="21">
        <v>45600</v>
      </c>
      <c r="B2964" s="21">
        <v>45600</v>
      </c>
      <c r="C2964" s="22" t="s">
        <v>9910</v>
      </c>
      <c r="D2964" s="22" t="s">
        <v>9911</v>
      </c>
      <c r="E2964" s="22" t="s">
        <v>1145</v>
      </c>
      <c r="F2964" s="22" t="s">
        <v>635</v>
      </c>
      <c r="G2964" s="23">
        <v>8120848</v>
      </c>
      <c r="H2964" s="23">
        <v>0</v>
      </c>
      <c r="I2964" s="23">
        <v>38694375</v>
      </c>
      <c r="J2964" s="23">
        <v>0</v>
      </c>
      <c r="K2964" s="22"/>
      <c r="L2964" s="22"/>
      <c r="M2964" s="22" t="s">
        <v>3119</v>
      </c>
      <c r="N2964" s="22"/>
      <c r="O2964" s="22"/>
      <c r="P2964" s="22" t="s">
        <v>4412</v>
      </c>
      <c r="S2964" s="8" t="str">
        <f t="shared" si="82"/>
        <v>641.QCOffline</v>
      </c>
      <c r="T2964" s="8">
        <f t="shared" si="83"/>
        <v>11</v>
      </c>
      <c r="U2964">
        <v>642</v>
      </c>
      <c r="W2964" t="s">
        <v>369</v>
      </c>
    </row>
    <row r="2965" spans="1:23" hidden="1" x14ac:dyDescent="0.25">
      <c r="A2965" s="21">
        <v>45600</v>
      </c>
      <c r="B2965" s="21">
        <v>45600</v>
      </c>
      <c r="C2965" s="22" t="s">
        <v>9912</v>
      </c>
      <c r="D2965" s="22" t="s">
        <v>9913</v>
      </c>
      <c r="E2965" s="22" t="s">
        <v>1145</v>
      </c>
      <c r="F2965" s="22" t="s">
        <v>635</v>
      </c>
      <c r="G2965" s="23">
        <v>2226973</v>
      </c>
      <c r="H2965" s="23">
        <v>0</v>
      </c>
      <c r="I2965" s="23">
        <v>40921348</v>
      </c>
      <c r="J2965" s="23">
        <v>0</v>
      </c>
      <c r="K2965" s="22"/>
      <c r="L2965" s="22"/>
      <c r="M2965" s="22" t="s">
        <v>3119</v>
      </c>
      <c r="N2965" s="22"/>
      <c r="O2965" s="22"/>
      <c r="P2965" s="22" t="s">
        <v>4412</v>
      </c>
      <c r="S2965" s="8" t="str">
        <f t="shared" si="82"/>
        <v>641.QCOffline</v>
      </c>
      <c r="T2965" s="8">
        <f t="shared" si="83"/>
        <v>11</v>
      </c>
      <c r="U2965">
        <v>642</v>
      </c>
      <c r="W2965" t="s">
        <v>369</v>
      </c>
    </row>
    <row r="2966" spans="1:23" hidden="1" x14ac:dyDescent="0.25">
      <c r="A2966" s="21">
        <v>45601</v>
      </c>
      <c r="B2966" s="21">
        <v>45601</v>
      </c>
      <c r="C2966" s="22" t="s">
        <v>9914</v>
      </c>
      <c r="D2966" s="22" t="s">
        <v>9915</v>
      </c>
      <c r="E2966" s="22" t="s">
        <v>1145</v>
      </c>
      <c r="F2966" s="22" t="s">
        <v>549</v>
      </c>
      <c r="G2966" s="23">
        <v>2210000</v>
      </c>
      <c r="H2966" s="23">
        <v>0</v>
      </c>
      <c r="I2966" s="23">
        <v>43131348</v>
      </c>
      <c r="J2966" s="23">
        <v>0</v>
      </c>
      <c r="K2966" s="22" t="s">
        <v>1395</v>
      </c>
      <c r="L2966" s="22" t="s">
        <v>1396</v>
      </c>
      <c r="M2966" s="22" t="s">
        <v>3143</v>
      </c>
      <c r="N2966" s="22"/>
      <c r="O2966" s="22"/>
      <c r="P2966" s="22" t="s">
        <v>7936</v>
      </c>
      <c r="S2966" s="8" t="str">
        <f t="shared" si="82"/>
        <v>642_CPHC</v>
      </c>
      <c r="T2966" s="8">
        <f t="shared" si="83"/>
        <v>11</v>
      </c>
      <c r="U2966">
        <v>642</v>
      </c>
      <c r="W2966" t="s">
        <v>369</v>
      </c>
    </row>
    <row r="2967" spans="1:23" hidden="1" x14ac:dyDescent="0.25">
      <c r="A2967" s="21">
        <v>45601</v>
      </c>
      <c r="B2967" s="21">
        <v>45601</v>
      </c>
      <c r="C2967" s="22" t="s">
        <v>9916</v>
      </c>
      <c r="D2967" s="22" t="s">
        <v>9917</v>
      </c>
      <c r="E2967" s="22" t="s">
        <v>1145</v>
      </c>
      <c r="F2967" s="22" t="s">
        <v>635</v>
      </c>
      <c r="G2967" s="23">
        <v>320000</v>
      </c>
      <c r="H2967" s="23">
        <v>0</v>
      </c>
      <c r="I2967" s="23">
        <v>43451348</v>
      </c>
      <c r="J2967" s="23">
        <v>0</v>
      </c>
      <c r="K2967" s="22"/>
      <c r="L2967" s="22"/>
      <c r="M2967" s="22" t="s">
        <v>3126</v>
      </c>
      <c r="N2967" s="22"/>
      <c r="O2967" s="22"/>
      <c r="P2967" s="22" t="s">
        <v>4412</v>
      </c>
      <c r="S2967" s="8" t="str">
        <f t="shared" si="82"/>
        <v>642.HCPVkhac</v>
      </c>
      <c r="T2967" s="8">
        <f t="shared" si="83"/>
        <v>11</v>
      </c>
      <c r="U2967">
        <v>642</v>
      </c>
      <c r="W2967" t="s">
        <v>369</v>
      </c>
    </row>
    <row r="2968" spans="1:23" hidden="1" x14ac:dyDescent="0.25">
      <c r="A2968" s="21">
        <v>45601</v>
      </c>
      <c r="B2968" s="21">
        <v>45601</v>
      </c>
      <c r="C2968" s="22" t="s">
        <v>9918</v>
      </c>
      <c r="D2968" s="22" t="s">
        <v>9919</v>
      </c>
      <c r="E2968" s="22" t="s">
        <v>1145</v>
      </c>
      <c r="F2968" s="22" t="s">
        <v>635</v>
      </c>
      <c r="G2968" s="23">
        <v>2498684</v>
      </c>
      <c r="H2968" s="23">
        <v>0</v>
      </c>
      <c r="I2968" s="23">
        <v>45950032</v>
      </c>
      <c r="J2968" s="23">
        <v>0</v>
      </c>
      <c r="K2968" s="22"/>
      <c r="L2968" s="22"/>
      <c r="M2968" s="22" t="s">
        <v>3119</v>
      </c>
      <c r="N2968" s="22"/>
      <c r="O2968" s="22"/>
      <c r="P2968" s="22" t="s">
        <v>4412</v>
      </c>
      <c r="S2968" s="8" t="str">
        <f t="shared" si="82"/>
        <v>641.QCOffline</v>
      </c>
      <c r="T2968" s="8">
        <f t="shared" si="83"/>
        <v>11</v>
      </c>
      <c r="U2968">
        <v>642</v>
      </c>
      <c r="W2968" t="s">
        <v>369</v>
      </c>
    </row>
    <row r="2969" spans="1:23" hidden="1" x14ac:dyDescent="0.25">
      <c r="A2969" s="21">
        <v>45601</v>
      </c>
      <c r="B2969" s="21">
        <v>45601</v>
      </c>
      <c r="C2969" s="22" t="s">
        <v>9920</v>
      </c>
      <c r="D2969" s="22" t="s">
        <v>9921</v>
      </c>
      <c r="E2969" s="22" t="s">
        <v>1145</v>
      </c>
      <c r="F2969" s="22" t="s">
        <v>635</v>
      </c>
      <c r="G2969" s="23">
        <v>5373750</v>
      </c>
      <c r="H2969" s="23">
        <v>0</v>
      </c>
      <c r="I2969" s="23">
        <v>51323782</v>
      </c>
      <c r="J2969" s="23">
        <v>0</v>
      </c>
      <c r="K2969" s="22"/>
      <c r="L2969" s="22"/>
      <c r="M2969" s="22" t="s">
        <v>3119</v>
      </c>
      <c r="N2969" s="22"/>
      <c r="O2969" s="22"/>
      <c r="P2969" s="22" t="s">
        <v>4412</v>
      </c>
      <c r="S2969" s="8" t="str">
        <f t="shared" si="82"/>
        <v>641.QCOffline</v>
      </c>
      <c r="T2969" s="8">
        <f t="shared" si="83"/>
        <v>11</v>
      </c>
      <c r="U2969">
        <v>642</v>
      </c>
      <c r="W2969" t="s">
        <v>369</v>
      </c>
    </row>
    <row r="2970" spans="1:23" hidden="1" x14ac:dyDescent="0.25">
      <c r="A2970" s="21">
        <v>45602</v>
      </c>
      <c r="B2970" s="21">
        <v>45602</v>
      </c>
      <c r="C2970" s="22" t="s">
        <v>9922</v>
      </c>
      <c r="D2970" s="22" t="s">
        <v>9923</v>
      </c>
      <c r="E2970" s="22" t="s">
        <v>1145</v>
      </c>
      <c r="F2970" s="22" t="s">
        <v>635</v>
      </c>
      <c r="G2970" s="23">
        <v>6929000</v>
      </c>
      <c r="H2970" s="23">
        <v>0</v>
      </c>
      <c r="I2970" s="23">
        <v>58252782</v>
      </c>
      <c r="J2970" s="23">
        <v>0</v>
      </c>
      <c r="K2970" s="22"/>
      <c r="L2970" s="22"/>
      <c r="M2970" s="22" t="s">
        <v>3126</v>
      </c>
      <c r="N2970" s="22"/>
      <c r="O2970" s="22"/>
      <c r="P2970" s="22" t="s">
        <v>4428</v>
      </c>
      <c r="S2970" s="8" t="str">
        <f t="shared" si="82"/>
        <v>642.HCPVkhac</v>
      </c>
      <c r="T2970" s="8">
        <f t="shared" si="83"/>
        <v>11</v>
      </c>
      <c r="U2970">
        <v>642</v>
      </c>
      <c r="W2970" t="s">
        <v>369</v>
      </c>
    </row>
    <row r="2971" spans="1:23" hidden="1" x14ac:dyDescent="0.25">
      <c r="A2971" s="21">
        <v>45602</v>
      </c>
      <c r="B2971" s="21">
        <v>45602</v>
      </c>
      <c r="C2971" s="22" t="s">
        <v>9924</v>
      </c>
      <c r="D2971" s="22" t="s">
        <v>9925</v>
      </c>
      <c r="E2971" s="22" t="s">
        <v>1145</v>
      </c>
      <c r="F2971" s="22" t="s">
        <v>635</v>
      </c>
      <c r="G2971" s="23">
        <v>755000</v>
      </c>
      <c r="H2971" s="23">
        <v>0</v>
      </c>
      <c r="I2971" s="23">
        <v>59007782</v>
      </c>
      <c r="J2971" s="23">
        <v>0</v>
      </c>
      <c r="K2971" s="22"/>
      <c r="L2971" s="22"/>
      <c r="M2971" s="22" t="s">
        <v>3126</v>
      </c>
      <c r="N2971" s="22"/>
      <c r="O2971" s="22"/>
      <c r="P2971" s="22" t="s">
        <v>4428</v>
      </c>
      <c r="S2971" s="8" t="str">
        <f t="shared" si="82"/>
        <v>642.HCPVkhac</v>
      </c>
      <c r="T2971" s="8">
        <f t="shared" si="83"/>
        <v>11</v>
      </c>
      <c r="U2971">
        <v>642</v>
      </c>
      <c r="W2971" t="s">
        <v>369</v>
      </c>
    </row>
    <row r="2972" spans="1:23" hidden="1" x14ac:dyDescent="0.25">
      <c r="A2972" s="21">
        <v>45602</v>
      </c>
      <c r="B2972" s="21">
        <v>45602</v>
      </c>
      <c r="C2972" s="22" t="s">
        <v>9924</v>
      </c>
      <c r="D2972" s="22" t="s">
        <v>3113</v>
      </c>
      <c r="E2972" s="22" t="s">
        <v>1145</v>
      </c>
      <c r="F2972" s="22" t="s">
        <v>635</v>
      </c>
      <c r="G2972" s="23">
        <v>591000</v>
      </c>
      <c r="H2972" s="23">
        <v>0</v>
      </c>
      <c r="I2972" s="23">
        <v>59598782</v>
      </c>
      <c r="J2972" s="23">
        <v>0</v>
      </c>
      <c r="K2972" s="22"/>
      <c r="L2972" s="22"/>
      <c r="M2972" s="22" t="s">
        <v>3126</v>
      </c>
      <c r="N2972" s="22"/>
      <c r="O2972" s="22"/>
      <c r="P2972" s="22" t="s">
        <v>4428</v>
      </c>
      <c r="S2972" s="8" t="str">
        <f t="shared" si="82"/>
        <v>642.HCPVkhac</v>
      </c>
      <c r="T2972" s="8">
        <f t="shared" si="83"/>
        <v>11</v>
      </c>
      <c r="U2972">
        <v>642</v>
      </c>
      <c r="W2972" t="s">
        <v>369</v>
      </c>
    </row>
    <row r="2973" spans="1:23" hidden="1" x14ac:dyDescent="0.25">
      <c r="A2973" s="21">
        <v>45603</v>
      </c>
      <c r="B2973" s="21">
        <v>45603</v>
      </c>
      <c r="C2973" s="22" t="s">
        <v>9926</v>
      </c>
      <c r="D2973" s="22" t="s">
        <v>9927</v>
      </c>
      <c r="E2973" s="22" t="s">
        <v>1145</v>
      </c>
      <c r="F2973" s="22" t="s">
        <v>635</v>
      </c>
      <c r="G2973" s="23">
        <v>3096611</v>
      </c>
      <c r="H2973" s="23">
        <v>0</v>
      </c>
      <c r="I2973" s="23">
        <v>62695393</v>
      </c>
      <c r="J2973" s="23">
        <v>0</v>
      </c>
      <c r="K2973" s="22"/>
      <c r="L2973" s="22"/>
      <c r="M2973" s="22" t="s">
        <v>3126</v>
      </c>
      <c r="N2973" s="22"/>
      <c r="O2973" s="22"/>
      <c r="P2973" s="22" t="s">
        <v>7936</v>
      </c>
      <c r="S2973" s="8" t="str">
        <f t="shared" si="82"/>
        <v>642.HCPVkhac</v>
      </c>
      <c r="T2973" s="8">
        <f t="shared" si="83"/>
        <v>11</v>
      </c>
      <c r="U2973">
        <v>642</v>
      </c>
      <c r="W2973" t="s">
        <v>369</v>
      </c>
    </row>
    <row r="2974" spans="1:23" hidden="1" x14ac:dyDescent="0.25">
      <c r="A2974" s="21">
        <v>45605</v>
      </c>
      <c r="B2974" s="21">
        <v>45605</v>
      </c>
      <c r="C2974" s="22" t="s">
        <v>9928</v>
      </c>
      <c r="D2974" s="22" t="s">
        <v>2813</v>
      </c>
      <c r="E2974" s="22" t="s">
        <v>1145</v>
      </c>
      <c r="F2974" s="22" t="s">
        <v>532</v>
      </c>
      <c r="G2974" s="23">
        <v>420000</v>
      </c>
      <c r="H2974" s="23">
        <v>0</v>
      </c>
      <c r="I2974" s="23">
        <v>63115393</v>
      </c>
      <c r="J2974" s="23">
        <v>0</v>
      </c>
      <c r="K2974" s="22" t="s">
        <v>1729</v>
      </c>
      <c r="L2974" s="22" t="s">
        <v>1730</v>
      </c>
      <c r="M2974" s="22" t="s">
        <v>3126</v>
      </c>
      <c r="N2974" s="22"/>
      <c r="O2974" s="22"/>
      <c r="P2974" s="22" t="s">
        <v>4428</v>
      </c>
      <c r="S2974" s="8" t="str">
        <f t="shared" si="82"/>
        <v>642.HCPVkhac</v>
      </c>
      <c r="T2974" s="8">
        <f t="shared" si="83"/>
        <v>11</v>
      </c>
      <c r="U2974">
        <v>642</v>
      </c>
      <c r="W2974" t="s">
        <v>369</v>
      </c>
    </row>
    <row r="2975" spans="1:23" hidden="1" x14ac:dyDescent="0.25">
      <c r="A2975" s="21">
        <v>45605</v>
      </c>
      <c r="B2975" s="21">
        <v>45605</v>
      </c>
      <c r="C2975" s="22" t="s">
        <v>9929</v>
      </c>
      <c r="D2975" s="22" t="s">
        <v>9930</v>
      </c>
      <c r="E2975" s="22" t="s">
        <v>1145</v>
      </c>
      <c r="F2975" s="22" t="s">
        <v>532</v>
      </c>
      <c r="G2975" s="23">
        <v>128000</v>
      </c>
      <c r="H2975" s="23">
        <v>0</v>
      </c>
      <c r="I2975" s="23">
        <v>63243393</v>
      </c>
      <c r="J2975" s="23">
        <v>0</v>
      </c>
      <c r="K2975" s="22" t="s">
        <v>9931</v>
      </c>
      <c r="L2975" s="22" t="s">
        <v>9932</v>
      </c>
      <c r="M2975" s="22" t="s">
        <v>3126</v>
      </c>
      <c r="N2975" s="22"/>
      <c r="O2975" s="22"/>
      <c r="P2975" s="22" t="s">
        <v>4428</v>
      </c>
      <c r="S2975" s="8" t="str">
        <f t="shared" si="82"/>
        <v>642.HCPVkhac</v>
      </c>
      <c r="T2975" s="8">
        <f t="shared" si="83"/>
        <v>11</v>
      </c>
      <c r="U2975">
        <v>642</v>
      </c>
      <c r="W2975" t="s">
        <v>369</v>
      </c>
    </row>
    <row r="2976" spans="1:23" hidden="1" x14ac:dyDescent="0.25">
      <c r="A2976" s="21">
        <v>45605</v>
      </c>
      <c r="B2976" s="21">
        <v>45605</v>
      </c>
      <c r="C2976" s="22" t="s">
        <v>9933</v>
      </c>
      <c r="D2976" s="22" t="s">
        <v>9934</v>
      </c>
      <c r="E2976" s="22" t="s">
        <v>1145</v>
      </c>
      <c r="F2976" s="22" t="s">
        <v>532</v>
      </c>
      <c r="G2976" s="23">
        <v>4705000</v>
      </c>
      <c r="H2976" s="23">
        <v>0</v>
      </c>
      <c r="I2976" s="23">
        <v>67948393</v>
      </c>
      <c r="J2976" s="23">
        <v>0</v>
      </c>
      <c r="K2976" s="22" t="s">
        <v>9935</v>
      </c>
      <c r="L2976" s="22" t="s">
        <v>9936</v>
      </c>
      <c r="M2976" s="22" t="s">
        <v>3126</v>
      </c>
      <c r="N2976" s="22"/>
      <c r="O2976" s="22"/>
      <c r="P2976" s="22" t="s">
        <v>4779</v>
      </c>
      <c r="S2976" s="8" t="str">
        <f t="shared" si="82"/>
        <v>642.HCPVkhac</v>
      </c>
      <c r="T2976" s="8">
        <f t="shared" si="83"/>
        <v>11</v>
      </c>
      <c r="U2976">
        <v>642</v>
      </c>
      <c r="W2976" t="s">
        <v>369</v>
      </c>
    </row>
    <row r="2977" spans="1:23" hidden="1" x14ac:dyDescent="0.25">
      <c r="A2977" s="21">
        <v>45607</v>
      </c>
      <c r="B2977" s="21">
        <v>45607</v>
      </c>
      <c r="C2977" s="22" t="s">
        <v>9937</v>
      </c>
      <c r="D2977" s="22" t="s">
        <v>4898</v>
      </c>
      <c r="E2977" s="22" t="s">
        <v>1145</v>
      </c>
      <c r="F2977" s="22" t="s">
        <v>549</v>
      </c>
      <c r="G2977" s="23">
        <v>945000</v>
      </c>
      <c r="H2977" s="23">
        <v>0</v>
      </c>
      <c r="I2977" s="23">
        <v>68893393</v>
      </c>
      <c r="J2977" s="23">
        <v>0</v>
      </c>
      <c r="K2977" s="22" t="s">
        <v>1428</v>
      </c>
      <c r="L2977" s="22" t="s">
        <v>1429</v>
      </c>
      <c r="M2977" s="22" t="s">
        <v>3142</v>
      </c>
      <c r="N2977" s="22"/>
      <c r="O2977" s="22"/>
      <c r="P2977" s="22" t="s">
        <v>4428</v>
      </c>
      <c r="S2977" s="8" t="str">
        <f t="shared" si="82"/>
        <v>642.Đi lại</v>
      </c>
      <c r="T2977" s="8">
        <f t="shared" si="83"/>
        <v>11</v>
      </c>
      <c r="U2977">
        <v>642</v>
      </c>
      <c r="W2977" t="s">
        <v>369</v>
      </c>
    </row>
    <row r="2978" spans="1:23" hidden="1" x14ac:dyDescent="0.25">
      <c r="A2978" s="21">
        <v>45607</v>
      </c>
      <c r="B2978" s="21">
        <v>45607</v>
      </c>
      <c r="C2978" s="22" t="s">
        <v>9937</v>
      </c>
      <c r="D2978" s="22" t="s">
        <v>2562</v>
      </c>
      <c r="E2978" s="22" t="s">
        <v>1145</v>
      </c>
      <c r="F2978" s="22" t="s">
        <v>549</v>
      </c>
      <c r="G2978" s="23">
        <v>11000</v>
      </c>
      <c r="H2978" s="23">
        <v>0</v>
      </c>
      <c r="I2978" s="23">
        <v>68904393</v>
      </c>
      <c r="J2978" s="23">
        <v>0</v>
      </c>
      <c r="K2978" s="22" t="s">
        <v>1428</v>
      </c>
      <c r="L2978" s="22" t="s">
        <v>1429</v>
      </c>
      <c r="M2978" s="22" t="s">
        <v>3142</v>
      </c>
      <c r="N2978" s="22"/>
      <c r="O2978" s="22"/>
      <c r="P2978" s="22" t="s">
        <v>4428</v>
      </c>
      <c r="S2978" s="8" t="str">
        <f t="shared" si="82"/>
        <v>642.Đi lại</v>
      </c>
      <c r="T2978" s="8">
        <f t="shared" si="83"/>
        <v>11</v>
      </c>
      <c r="U2978">
        <v>642</v>
      </c>
      <c r="W2978" t="s">
        <v>369</v>
      </c>
    </row>
    <row r="2979" spans="1:23" hidden="1" x14ac:dyDescent="0.25">
      <c r="A2979" s="21">
        <v>45607</v>
      </c>
      <c r="B2979" s="21">
        <v>45607</v>
      </c>
      <c r="C2979" s="22" t="s">
        <v>9937</v>
      </c>
      <c r="D2979" s="22" t="s">
        <v>2564</v>
      </c>
      <c r="E2979" s="22" t="s">
        <v>1145</v>
      </c>
      <c r="F2979" s="22" t="s">
        <v>549</v>
      </c>
      <c r="G2979" s="23">
        <v>350000</v>
      </c>
      <c r="H2979" s="23">
        <v>0</v>
      </c>
      <c r="I2979" s="23">
        <v>69254393</v>
      </c>
      <c r="J2979" s="23">
        <v>0</v>
      </c>
      <c r="K2979" s="22" t="s">
        <v>1428</v>
      </c>
      <c r="L2979" s="22" t="s">
        <v>1429</v>
      </c>
      <c r="M2979" s="22" t="s">
        <v>3142</v>
      </c>
      <c r="N2979" s="22"/>
      <c r="O2979" s="22"/>
      <c r="P2979" s="22" t="s">
        <v>4428</v>
      </c>
      <c r="S2979" s="8" t="str">
        <f t="shared" si="82"/>
        <v>642.Đi lại</v>
      </c>
      <c r="T2979" s="8">
        <f t="shared" si="83"/>
        <v>11</v>
      </c>
      <c r="U2979">
        <v>642</v>
      </c>
      <c r="W2979" t="s">
        <v>369</v>
      </c>
    </row>
    <row r="2980" spans="1:23" hidden="1" x14ac:dyDescent="0.25">
      <c r="A2980" s="21">
        <v>45607</v>
      </c>
      <c r="B2980" s="21">
        <v>45607</v>
      </c>
      <c r="C2980" s="22" t="s">
        <v>9937</v>
      </c>
      <c r="D2980" s="22" t="s">
        <v>2563</v>
      </c>
      <c r="E2980" s="22" t="s">
        <v>1145</v>
      </c>
      <c r="F2980" s="22" t="s">
        <v>549</v>
      </c>
      <c r="G2980" s="23">
        <v>208000</v>
      </c>
      <c r="H2980" s="23">
        <v>0</v>
      </c>
      <c r="I2980" s="23">
        <v>69462393</v>
      </c>
      <c r="J2980" s="23">
        <v>0</v>
      </c>
      <c r="K2980" s="22" t="s">
        <v>1428</v>
      </c>
      <c r="L2980" s="22" t="s">
        <v>1429</v>
      </c>
      <c r="M2980" s="22" t="s">
        <v>3142</v>
      </c>
      <c r="N2980" s="22"/>
      <c r="O2980" s="22"/>
      <c r="P2980" s="22" t="s">
        <v>4428</v>
      </c>
      <c r="S2980" s="8" t="str">
        <f t="shared" si="82"/>
        <v>642.Đi lại</v>
      </c>
      <c r="T2980" s="8">
        <f t="shared" si="83"/>
        <v>11</v>
      </c>
      <c r="U2980">
        <v>642</v>
      </c>
      <c r="W2980" t="s">
        <v>369</v>
      </c>
    </row>
    <row r="2981" spans="1:23" hidden="1" x14ac:dyDescent="0.25">
      <c r="A2981" s="21">
        <v>45607</v>
      </c>
      <c r="B2981" s="21">
        <v>45607</v>
      </c>
      <c r="C2981" s="22" t="s">
        <v>9937</v>
      </c>
      <c r="D2981" s="22" t="s">
        <v>9938</v>
      </c>
      <c r="E2981" s="22" t="s">
        <v>1145</v>
      </c>
      <c r="F2981" s="22" t="s">
        <v>549</v>
      </c>
      <c r="G2981" s="23">
        <v>920000</v>
      </c>
      <c r="H2981" s="23">
        <v>0</v>
      </c>
      <c r="I2981" s="23">
        <v>70382393</v>
      </c>
      <c r="J2981" s="23">
        <v>0</v>
      </c>
      <c r="K2981" s="22" t="s">
        <v>1428</v>
      </c>
      <c r="L2981" s="22" t="s">
        <v>1429</v>
      </c>
      <c r="M2981" s="22" t="s">
        <v>3142</v>
      </c>
      <c r="N2981" s="22"/>
      <c r="O2981" s="22"/>
      <c r="P2981" s="22" t="s">
        <v>4428</v>
      </c>
      <c r="S2981" s="8" t="str">
        <f t="shared" si="82"/>
        <v>642.Đi lại</v>
      </c>
      <c r="T2981" s="8">
        <f t="shared" si="83"/>
        <v>11</v>
      </c>
      <c r="U2981">
        <v>642</v>
      </c>
      <c r="W2981" t="s">
        <v>369</v>
      </c>
    </row>
    <row r="2982" spans="1:23" hidden="1" x14ac:dyDescent="0.25">
      <c r="A2982" s="21">
        <v>45607</v>
      </c>
      <c r="B2982" s="21">
        <v>45607</v>
      </c>
      <c r="C2982" s="22" t="s">
        <v>9939</v>
      </c>
      <c r="D2982" s="22" t="s">
        <v>9940</v>
      </c>
      <c r="E2982" s="22" t="s">
        <v>1145</v>
      </c>
      <c r="F2982" s="22" t="s">
        <v>1414</v>
      </c>
      <c r="G2982" s="23">
        <v>8</v>
      </c>
      <c r="H2982" s="23">
        <v>0</v>
      </c>
      <c r="I2982" s="23">
        <v>70382401</v>
      </c>
      <c r="J2982" s="23">
        <v>0</v>
      </c>
      <c r="K2982" s="22" t="s">
        <v>9941</v>
      </c>
      <c r="L2982" s="22" t="s">
        <v>9942</v>
      </c>
      <c r="M2982" s="22" t="s">
        <v>3126</v>
      </c>
      <c r="N2982" s="22"/>
      <c r="O2982" s="22"/>
      <c r="P2982" s="22" t="s">
        <v>4428</v>
      </c>
      <c r="S2982" s="8" t="str">
        <f t="shared" si="82"/>
        <v>642.HCPVkhac</v>
      </c>
      <c r="T2982" s="8">
        <f t="shared" si="83"/>
        <v>11</v>
      </c>
      <c r="U2982">
        <v>642</v>
      </c>
      <c r="W2982" t="s">
        <v>369</v>
      </c>
    </row>
    <row r="2983" spans="1:23" hidden="1" x14ac:dyDescent="0.25">
      <c r="A2983" s="21">
        <v>45608</v>
      </c>
      <c r="B2983" s="21">
        <v>45608</v>
      </c>
      <c r="C2983" s="22" t="s">
        <v>9943</v>
      </c>
      <c r="D2983" s="22" t="s">
        <v>9944</v>
      </c>
      <c r="E2983" s="22" t="s">
        <v>1145</v>
      </c>
      <c r="F2983" s="22" t="s">
        <v>635</v>
      </c>
      <c r="G2983" s="23">
        <v>0</v>
      </c>
      <c r="H2983" s="23">
        <v>30000</v>
      </c>
      <c r="I2983" s="23">
        <v>70352401</v>
      </c>
      <c r="J2983" s="23">
        <v>0</v>
      </c>
      <c r="K2983" s="22" t="s">
        <v>2525</v>
      </c>
      <c r="L2983" s="22" t="s">
        <v>2526</v>
      </c>
      <c r="M2983" s="22" t="s">
        <v>3126</v>
      </c>
      <c r="N2983" s="22"/>
      <c r="O2983" s="22"/>
      <c r="P2983" s="22"/>
      <c r="S2983" s="8" t="str">
        <f t="shared" si="82"/>
        <v>642.HCPVkhac</v>
      </c>
      <c r="T2983" s="8">
        <f t="shared" si="83"/>
        <v>11</v>
      </c>
      <c r="U2983">
        <v>642</v>
      </c>
      <c r="W2983" t="s">
        <v>369</v>
      </c>
    </row>
    <row r="2984" spans="1:23" hidden="1" x14ac:dyDescent="0.25">
      <c r="A2984" s="21">
        <v>45609</v>
      </c>
      <c r="B2984" s="21">
        <v>45609</v>
      </c>
      <c r="C2984" s="22" t="s">
        <v>9945</v>
      </c>
      <c r="D2984" s="22" t="s">
        <v>9946</v>
      </c>
      <c r="E2984" s="22" t="s">
        <v>1145</v>
      </c>
      <c r="F2984" s="22" t="s">
        <v>549</v>
      </c>
      <c r="G2984" s="23">
        <v>998000</v>
      </c>
      <c r="H2984" s="23">
        <v>0</v>
      </c>
      <c r="I2984" s="23">
        <v>71350401</v>
      </c>
      <c r="J2984" s="23">
        <v>0</v>
      </c>
      <c r="K2984" s="22" t="s">
        <v>8080</v>
      </c>
      <c r="L2984" s="22" t="s">
        <v>8081</v>
      </c>
      <c r="M2984" s="22" t="s">
        <v>3126</v>
      </c>
      <c r="N2984" s="22"/>
      <c r="O2984" s="22"/>
      <c r="P2984" s="22" t="s">
        <v>4428</v>
      </c>
      <c r="S2984" s="8" t="str">
        <f t="shared" si="82"/>
        <v>642.HCPVkhac</v>
      </c>
      <c r="T2984" s="8">
        <f t="shared" si="83"/>
        <v>11</v>
      </c>
      <c r="U2984">
        <v>642</v>
      </c>
      <c r="W2984" t="s">
        <v>369</v>
      </c>
    </row>
    <row r="2985" spans="1:23" hidden="1" x14ac:dyDescent="0.25">
      <c r="A2985" s="21">
        <v>45609</v>
      </c>
      <c r="B2985" s="21">
        <v>45609</v>
      </c>
      <c r="C2985" s="22" t="s">
        <v>9947</v>
      </c>
      <c r="D2985" s="22" t="s">
        <v>9948</v>
      </c>
      <c r="E2985" s="22" t="s">
        <v>1145</v>
      </c>
      <c r="F2985" s="22" t="s">
        <v>549</v>
      </c>
      <c r="G2985" s="23">
        <v>2664000</v>
      </c>
      <c r="H2985" s="23">
        <v>0</v>
      </c>
      <c r="I2985" s="23">
        <v>74014401</v>
      </c>
      <c r="J2985" s="23">
        <v>0</v>
      </c>
      <c r="K2985" s="22" t="s">
        <v>2537</v>
      </c>
      <c r="L2985" s="22" t="s">
        <v>2538</v>
      </c>
      <c r="M2985" s="22" t="s">
        <v>3141</v>
      </c>
      <c r="N2985" s="22"/>
      <c r="O2985" s="22"/>
      <c r="P2985" s="22" t="s">
        <v>4428</v>
      </c>
      <c r="S2985" s="8" t="str">
        <f t="shared" si="82"/>
        <v>642.Tiếp khách</v>
      </c>
      <c r="T2985" s="8">
        <f t="shared" si="83"/>
        <v>11</v>
      </c>
      <c r="U2985">
        <v>642</v>
      </c>
      <c r="W2985" t="s">
        <v>369</v>
      </c>
    </row>
    <row r="2986" spans="1:23" hidden="1" x14ac:dyDescent="0.25">
      <c r="A2986" s="21">
        <v>45609</v>
      </c>
      <c r="B2986" s="21">
        <v>45609</v>
      </c>
      <c r="C2986" s="22" t="s">
        <v>9949</v>
      </c>
      <c r="D2986" s="22" t="s">
        <v>9950</v>
      </c>
      <c r="E2986" s="22" t="s">
        <v>1145</v>
      </c>
      <c r="F2986" s="22" t="s">
        <v>635</v>
      </c>
      <c r="G2986" s="23">
        <v>2809</v>
      </c>
      <c r="H2986" s="23">
        <v>0</v>
      </c>
      <c r="I2986" s="23">
        <v>74017210</v>
      </c>
      <c r="J2986" s="23">
        <v>0</v>
      </c>
      <c r="K2986" s="22"/>
      <c r="L2986" s="22"/>
      <c r="M2986" s="22" t="s">
        <v>3119</v>
      </c>
      <c r="N2986" s="22" t="s">
        <v>4410</v>
      </c>
      <c r="O2986" s="22" t="s">
        <v>4411</v>
      </c>
      <c r="P2986" s="22" t="s">
        <v>4412</v>
      </c>
      <c r="S2986" s="8" t="str">
        <f t="shared" si="82"/>
        <v>641.QCOffline</v>
      </c>
      <c r="T2986" s="8">
        <f t="shared" si="83"/>
        <v>11</v>
      </c>
      <c r="U2986">
        <v>642</v>
      </c>
      <c r="W2986" t="s">
        <v>369</v>
      </c>
    </row>
    <row r="2987" spans="1:23" hidden="1" x14ac:dyDescent="0.25">
      <c r="A2987" s="21">
        <v>45610</v>
      </c>
      <c r="B2987" s="21">
        <v>45610</v>
      </c>
      <c r="C2987" s="22" t="s">
        <v>9951</v>
      </c>
      <c r="D2987" s="22" t="s">
        <v>9952</v>
      </c>
      <c r="E2987" s="22" t="s">
        <v>1145</v>
      </c>
      <c r="F2987" s="22" t="s">
        <v>1204</v>
      </c>
      <c r="G2987" s="23">
        <v>50000</v>
      </c>
      <c r="H2987" s="23">
        <v>0</v>
      </c>
      <c r="I2987" s="23">
        <v>74067210</v>
      </c>
      <c r="J2987" s="23">
        <v>0</v>
      </c>
      <c r="K2987" s="22" t="s">
        <v>763</v>
      </c>
      <c r="L2987" s="22" t="s">
        <v>764</v>
      </c>
      <c r="M2987" s="22" t="s">
        <v>3126</v>
      </c>
      <c r="N2987" s="22"/>
      <c r="O2987" s="22"/>
      <c r="P2987" s="22" t="s">
        <v>4428</v>
      </c>
      <c r="S2987" s="8" t="str">
        <f t="shared" si="82"/>
        <v>642.HCPVkhac</v>
      </c>
      <c r="T2987" s="8">
        <f t="shared" si="83"/>
        <v>11</v>
      </c>
      <c r="U2987">
        <v>642</v>
      </c>
      <c r="W2987" t="s">
        <v>369</v>
      </c>
    </row>
    <row r="2988" spans="1:23" hidden="1" x14ac:dyDescent="0.25">
      <c r="A2988" s="21">
        <v>45610</v>
      </c>
      <c r="B2988" s="21">
        <v>45610</v>
      </c>
      <c r="C2988" s="22" t="s">
        <v>9953</v>
      </c>
      <c r="D2988" s="22" t="s">
        <v>9954</v>
      </c>
      <c r="E2988" s="22" t="s">
        <v>1145</v>
      </c>
      <c r="F2988" s="22" t="s">
        <v>1204</v>
      </c>
      <c r="G2988" s="23">
        <v>50000</v>
      </c>
      <c r="H2988" s="23">
        <v>0</v>
      </c>
      <c r="I2988" s="23">
        <v>74117210</v>
      </c>
      <c r="J2988" s="23">
        <v>0</v>
      </c>
      <c r="K2988" s="22" t="s">
        <v>763</v>
      </c>
      <c r="L2988" s="22" t="s">
        <v>764</v>
      </c>
      <c r="M2988" s="22" t="s">
        <v>3126</v>
      </c>
      <c r="N2988" s="22"/>
      <c r="O2988" s="22"/>
      <c r="P2988" s="22" t="s">
        <v>4428</v>
      </c>
      <c r="S2988" s="8" t="str">
        <f t="shared" si="82"/>
        <v>642.HCPVkhac</v>
      </c>
      <c r="T2988" s="8">
        <f t="shared" si="83"/>
        <v>11</v>
      </c>
      <c r="U2988">
        <v>642</v>
      </c>
      <c r="W2988" t="s">
        <v>369</v>
      </c>
    </row>
    <row r="2989" spans="1:23" hidden="1" x14ac:dyDescent="0.25">
      <c r="A2989" s="21">
        <v>45611</v>
      </c>
      <c r="B2989" s="21">
        <v>45611</v>
      </c>
      <c r="C2989" s="22" t="s">
        <v>9955</v>
      </c>
      <c r="D2989" s="22" t="s">
        <v>9956</v>
      </c>
      <c r="E2989" s="22" t="s">
        <v>1145</v>
      </c>
      <c r="F2989" s="22" t="s">
        <v>532</v>
      </c>
      <c r="G2989" s="23">
        <v>720000</v>
      </c>
      <c r="H2989" s="23">
        <v>0</v>
      </c>
      <c r="I2989" s="23">
        <v>74837210</v>
      </c>
      <c r="J2989" s="23">
        <v>0</v>
      </c>
      <c r="K2989" s="22" t="s">
        <v>1548</v>
      </c>
      <c r="L2989" s="22" t="s">
        <v>1549</v>
      </c>
      <c r="M2989" s="22" t="s">
        <v>3126</v>
      </c>
      <c r="N2989" s="22"/>
      <c r="O2989" s="22"/>
      <c r="P2989" s="22" t="s">
        <v>4428</v>
      </c>
      <c r="S2989" s="8" t="str">
        <f t="shared" si="82"/>
        <v>642.HCPVkhac</v>
      </c>
      <c r="T2989" s="8">
        <f t="shared" si="83"/>
        <v>11</v>
      </c>
      <c r="U2989">
        <v>642</v>
      </c>
      <c r="W2989" t="s">
        <v>369</v>
      </c>
    </row>
    <row r="2990" spans="1:23" hidden="1" x14ac:dyDescent="0.25">
      <c r="A2990" s="21">
        <v>45611</v>
      </c>
      <c r="B2990" s="21">
        <v>45611</v>
      </c>
      <c r="C2990" s="22" t="s">
        <v>9957</v>
      </c>
      <c r="D2990" s="22" t="s">
        <v>9958</v>
      </c>
      <c r="E2990" s="22" t="s">
        <v>1145</v>
      </c>
      <c r="F2990" s="22" t="s">
        <v>1189</v>
      </c>
      <c r="G2990" s="23">
        <v>20000</v>
      </c>
      <c r="H2990" s="23">
        <v>0</v>
      </c>
      <c r="I2990" s="23">
        <v>74857210</v>
      </c>
      <c r="J2990" s="23">
        <v>0</v>
      </c>
      <c r="K2990" s="22" t="s">
        <v>1190</v>
      </c>
      <c r="L2990" s="22" t="s">
        <v>1191</v>
      </c>
      <c r="M2990" s="22" t="s">
        <v>3126</v>
      </c>
      <c r="N2990" s="22"/>
      <c r="O2990" s="22"/>
      <c r="P2990" s="22" t="s">
        <v>4428</v>
      </c>
      <c r="S2990" s="8" t="str">
        <f t="shared" si="82"/>
        <v>642.HCPVkhac</v>
      </c>
      <c r="T2990" s="8">
        <f t="shared" si="83"/>
        <v>11</v>
      </c>
      <c r="U2990">
        <v>642</v>
      </c>
      <c r="W2990" t="s">
        <v>369</v>
      </c>
    </row>
    <row r="2991" spans="1:23" hidden="1" x14ac:dyDescent="0.25">
      <c r="A2991" s="21">
        <v>45611</v>
      </c>
      <c r="B2991" s="21">
        <v>45611</v>
      </c>
      <c r="C2991" s="22" t="s">
        <v>9957</v>
      </c>
      <c r="D2991" s="22" t="s">
        <v>9958</v>
      </c>
      <c r="E2991" s="22" t="s">
        <v>1145</v>
      </c>
      <c r="F2991" s="22" t="s">
        <v>1189</v>
      </c>
      <c r="G2991" s="23">
        <v>2000</v>
      </c>
      <c r="H2991" s="23">
        <v>0</v>
      </c>
      <c r="I2991" s="23">
        <v>74859210</v>
      </c>
      <c r="J2991" s="23">
        <v>0</v>
      </c>
      <c r="K2991" s="22" t="s">
        <v>1190</v>
      </c>
      <c r="L2991" s="22" t="s">
        <v>1191</v>
      </c>
      <c r="M2991" s="22" t="s">
        <v>3126</v>
      </c>
      <c r="N2991" s="22"/>
      <c r="O2991" s="22"/>
      <c r="P2991" s="22" t="s">
        <v>4428</v>
      </c>
      <c r="S2991" s="8" t="str">
        <f t="shared" si="82"/>
        <v>642.HCPVkhac</v>
      </c>
      <c r="T2991" s="8">
        <f t="shared" si="83"/>
        <v>11</v>
      </c>
      <c r="U2991">
        <v>642</v>
      </c>
      <c r="W2991" t="s">
        <v>369</v>
      </c>
    </row>
    <row r="2992" spans="1:23" hidden="1" x14ac:dyDescent="0.25">
      <c r="A2992" s="21">
        <v>45611</v>
      </c>
      <c r="B2992" s="21">
        <v>45611</v>
      </c>
      <c r="C2992" s="22" t="s">
        <v>9959</v>
      </c>
      <c r="D2992" s="22" t="s">
        <v>9958</v>
      </c>
      <c r="E2992" s="22" t="s">
        <v>1145</v>
      </c>
      <c r="F2992" s="22" t="s">
        <v>1189</v>
      </c>
      <c r="G2992" s="23">
        <v>20000</v>
      </c>
      <c r="H2992" s="23">
        <v>0</v>
      </c>
      <c r="I2992" s="23">
        <v>74879210</v>
      </c>
      <c r="J2992" s="23">
        <v>0</v>
      </c>
      <c r="K2992" s="22" t="s">
        <v>1190</v>
      </c>
      <c r="L2992" s="22" t="s">
        <v>1191</v>
      </c>
      <c r="M2992" s="22" t="s">
        <v>3126</v>
      </c>
      <c r="N2992" s="22"/>
      <c r="O2992" s="22"/>
      <c r="P2992" s="22" t="s">
        <v>4428</v>
      </c>
      <c r="S2992" s="8" t="str">
        <f t="shared" si="82"/>
        <v>642.HCPVkhac</v>
      </c>
      <c r="T2992" s="8">
        <f t="shared" si="83"/>
        <v>11</v>
      </c>
      <c r="U2992">
        <v>642</v>
      </c>
      <c r="W2992" t="s">
        <v>369</v>
      </c>
    </row>
    <row r="2993" spans="1:23" hidden="1" x14ac:dyDescent="0.25">
      <c r="A2993" s="21">
        <v>45611</v>
      </c>
      <c r="B2993" s="21">
        <v>45611</v>
      </c>
      <c r="C2993" s="22" t="s">
        <v>9959</v>
      </c>
      <c r="D2993" s="22" t="s">
        <v>9958</v>
      </c>
      <c r="E2993" s="22" t="s">
        <v>1145</v>
      </c>
      <c r="F2993" s="22" t="s">
        <v>1189</v>
      </c>
      <c r="G2993" s="23">
        <v>2000</v>
      </c>
      <c r="H2993" s="23">
        <v>0</v>
      </c>
      <c r="I2993" s="23">
        <v>74881210</v>
      </c>
      <c r="J2993" s="23">
        <v>0</v>
      </c>
      <c r="K2993" s="22" t="s">
        <v>1190</v>
      </c>
      <c r="L2993" s="22" t="s">
        <v>1191</v>
      </c>
      <c r="M2993" s="22" t="s">
        <v>3126</v>
      </c>
      <c r="N2993" s="22"/>
      <c r="O2993" s="22"/>
      <c r="P2993" s="22" t="s">
        <v>4428</v>
      </c>
      <c r="S2993" s="8" t="str">
        <f t="shared" si="82"/>
        <v>642.HCPVkhac</v>
      </c>
      <c r="T2993" s="8">
        <f t="shared" si="83"/>
        <v>11</v>
      </c>
      <c r="U2993">
        <v>642</v>
      </c>
      <c r="W2993" t="s">
        <v>369</v>
      </c>
    </row>
    <row r="2994" spans="1:23" hidden="1" x14ac:dyDescent="0.25">
      <c r="A2994" s="21">
        <v>45614</v>
      </c>
      <c r="B2994" s="21">
        <v>45614</v>
      </c>
      <c r="C2994" s="22" t="s">
        <v>9960</v>
      </c>
      <c r="D2994" s="22" t="s">
        <v>9961</v>
      </c>
      <c r="E2994" s="22" t="s">
        <v>1145</v>
      </c>
      <c r="F2994" s="22" t="s">
        <v>532</v>
      </c>
      <c r="G2994" s="23">
        <v>222000</v>
      </c>
      <c r="H2994" s="23">
        <v>0</v>
      </c>
      <c r="I2994" s="23">
        <v>75103210</v>
      </c>
      <c r="J2994" s="23">
        <v>0</v>
      </c>
      <c r="K2994" s="22" t="s">
        <v>9962</v>
      </c>
      <c r="L2994" s="22" t="s">
        <v>9963</v>
      </c>
      <c r="M2994" s="22" t="s">
        <v>3126</v>
      </c>
      <c r="N2994" s="22"/>
      <c r="O2994" s="22"/>
      <c r="P2994" s="22" t="s">
        <v>8097</v>
      </c>
      <c r="S2994" s="8" t="str">
        <f t="shared" si="82"/>
        <v>642.HCPVkhac</v>
      </c>
      <c r="T2994" s="8">
        <f t="shared" si="83"/>
        <v>11</v>
      </c>
      <c r="U2994">
        <v>642</v>
      </c>
      <c r="W2994" t="s">
        <v>369</v>
      </c>
    </row>
    <row r="2995" spans="1:23" hidden="1" x14ac:dyDescent="0.25">
      <c r="A2995" s="21">
        <v>45616</v>
      </c>
      <c r="B2995" s="21">
        <v>45616</v>
      </c>
      <c r="C2995" s="22" t="s">
        <v>9964</v>
      </c>
      <c r="D2995" s="22" t="s">
        <v>9965</v>
      </c>
      <c r="E2995" s="22" t="s">
        <v>1145</v>
      </c>
      <c r="F2995" s="22" t="s">
        <v>1183</v>
      </c>
      <c r="G2995" s="23">
        <v>50000</v>
      </c>
      <c r="H2995" s="23">
        <v>0</v>
      </c>
      <c r="I2995" s="23">
        <v>75153210</v>
      </c>
      <c r="J2995" s="23">
        <v>0</v>
      </c>
      <c r="K2995" s="22" t="s">
        <v>1184</v>
      </c>
      <c r="L2995" s="22" t="s">
        <v>1185</v>
      </c>
      <c r="M2995" s="22" t="s">
        <v>3126</v>
      </c>
      <c r="N2995" s="22"/>
      <c r="O2995" s="22"/>
      <c r="P2995" s="22" t="s">
        <v>4428</v>
      </c>
      <c r="S2995" s="8" t="str">
        <f t="shared" si="82"/>
        <v>642.HCPVkhac</v>
      </c>
      <c r="T2995" s="8">
        <f t="shared" si="83"/>
        <v>11</v>
      </c>
      <c r="U2995">
        <v>642</v>
      </c>
      <c r="W2995" t="s">
        <v>369</v>
      </c>
    </row>
    <row r="2996" spans="1:23" hidden="1" x14ac:dyDescent="0.25">
      <c r="A2996" s="21">
        <v>45616</v>
      </c>
      <c r="B2996" s="21">
        <v>45616</v>
      </c>
      <c r="C2996" s="22" t="s">
        <v>9964</v>
      </c>
      <c r="D2996" s="22" t="s">
        <v>9965</v>
      </c>
      <c r="E2996" s="22" t="s">
        <v>1145</v>
      </c>
      <c r="F2996" s="22" t="s">
        <v>1183</v>
      </c>
      <c r="G2996" s="23">
        <v>5000</v>
      </c>
      <c r="H2996" s="23">
        <v>0</v>
      </c>
      <c r="I2996" s="23">
        <v>75158210</v>
      </c>
      <c r="J2996" s="23">
        <v>0</v>
      </c>
      <c r="K2996" s="22" t="s">
        <v>1184</v>
      </c>
      <c r="L2996" s="22" t="s">
        <v>1185</v>
      </c>
      <c r="M2996" s="22" t="s">
        <v>3126</v>
      </c>
      <c r="N2996" s="22"/>
      <c r="O2996" s="22"/>
      <c r="P2996" s="22" t="s">
        <v>4428</v>
      </c>
      <c r="S2996" s="8" t="str">
        <f t="shared" si="82"/>
        <v>642.HCPVkhac</v>
      </c>
      <c r="T2996" s="8">
        <f t="shared" si="83"/>
        <v>11</v>
      </c>
      <c r="U2996">
        <v>642</v>
      </c>
      <c r="W2996" t="s">
        <v>369</v>
      </c>
    </row>
    <row r="2997" spans="1:23" hidden="1" x14ac:dyDescent="0.25">
      <c r="A2997" s="21">
        <v>45616</v>
      </c>
      <c r="B2997" s="21">
        <v>45616</v>
      </c>
      <c r="C2997" s="22" t="s">
        <v>9966</v>
      </c>
      <c r="D2997" s="22" t="s">
        <v>9967</v>
      </c>
      <c r="E2997" s="22" t="s">
        <v>1145</v>
      </c>
      <c r="F2997" s="22" t="s">
        <v>1183</v>
      </c>
      <c r="G2997" s="23">
        <v>50000</v>
      </c>
      <c r="H2997" s="23">
        <v>0</v>
      </c>
      <c r="I2997" s="23">
        <v>75208210</v>
      </c>
      <c r="J2997" s="23">
        <v>0</v>
      </c>
      <c r="K2997" s="22" t="s">
        <v>1184</v>
      </c>
      <c r="L2997" s="22" t="s">
        <v>1185</v>
      </c>
      <c r="M2997" s="22" t="s">
        <v>3126</v>
      </c>
      <c r="N2997" s="22"/>
      <c r="O2997" s="22"/>
      <c r="P2997" s="22" t="s">
        <v>4428</v>
      </c>
      <c r="S2997" s="8" t="str">
        <f t="shared" si="82"/>
        <v>642.HCPVkhac</v>
      </c>
      <c r="T2997" s="8">
        <f t="shared" si="83"/>
        <v>11</v>
      </c>
      <c r="U2997">
        <v>642</v>
      </c>
      <c r="W2997" t="s">
        <v>369</v>
      </c>
    </row>
    <row r="2998" spans="1:23" hidden="1" x14ac:dyDescent="0.25">
      <c r="A2998" s="21">
        <v>45616</v>
      </c>
      <c r="B2998" s="21">
        <v>45616</v>
      </c>
      <c r="C2998" s="22" t="s">
        <v>9966</v>
      </c>
      <c r="D2998" s="22" t="s">
        <v>9967</v>
      </c>
      <c r="E2998" s="22" t="s">
        <v>1145</v>
      </c>
      <c r="F2998" s="22" t="s">
        <v>1183</v>
      </c>
      <c r="G2998" s="23">
        <v>5000</v>
      </c>
      <c r="H2998" s="23">
        <v>0</v>
      </c>
      <c r="I2998" s="23">
        <v>75213210</v>
      </c>
      <c r="J2998" s="23">
        <v>0</v>
      </c>
      <c r="K2998" s="22" t="s">
        <v>1184</v>
      </c>
      <c r="L2998" s="22" t="s">
        <v>1185</v>
      </c>
      <c r="M2998" s="22" t="s">
        <v>3126</v>
      </c>
      <c r="N2998" s="22"/>
      <c r="O2998" s="22"/>
      <c r="P2998" s="22" t="s">
        <v>4428</v>
      </c>
      <c r="S2998" s="8" t="str">
        <f t="shared" si="82"/>
        <v>642.HCPVkhac</v>
      </c>
      <c r="T2998" s="8">
        <f t="shared" si="83"/>
        <v>11</v>
      </c>
      <c r="U2998">
        <v>642</v>
      </c>
      <c r="W2998" t="s">
        <v>369</v>
      </c>
    </row>
    <row r="2999" spans="1:23" hidden="1" x14ac:dyDescent="0.25">
      <c r="A2999" s="21">
        <v>45617</v>
      </c>
      <c r="B2999" s="21">
        <v>45617</v>
      </c>
      <c r="C2999" s="22" t="s">
        <v>9968</v>
      </c>
      <c r="D2999" s="22" t="s">
        <v>9969</v>
      </c>
      <c r="E2999" s="22" t="s">
        <v>1145</v>
      </c>
      <c r="F2999" s="22" t="s">
        <v>549</v>
      </c>
      <c r="G2999" s="23">
        <v>15900000</v>
      </c>
      <c r="H2999" s="23">
        <v>0</v>
      </c>
      <c r="I2999" s="23">
        <v>91113210</v>
      </c>
      <c r="J2999" s="23">
        <v>0</v>
      </c>
      <c r="K2999" s="22" t="s">
        <v>2984</v>
      </c>
      <c r="L2999" s="22" t="s">
        <v>2985</v>
      </c>
      <c r="M2999" s="22" t="s">
        <v>3126</v>
      </c>
      <c r="N2999" s="22"/>
      <c r="O2999" s="22"/>
      <c r="P2999" s="22" t="s">
        <v>4779</v>
      </c>
      <c r="S2999" s="8" t="str">
        <f t="shared" si="82"/>
        <v>642.HCPVkhac</v>
      </c>
      <c r="T2999" s="8">
        <f t="shared" si="83"/>
        <v>11</v>
      </c>
      <c r="U2999">
        <v>642</v>
      </c>
      <c r="W2999" t="s">
        <v>369</v>
      </c>
    </row>
    <row r="3000" spans="1:23" hidden="1" x14ac:dyDescent="0.25">
      <c r="A3000" s="21">
        <v>45617</v>
      </c>
      <c r="B3000" s="21">
        <v>45617</v>
      </c>
      <c r="C3000" s="22" t="s">
        <v>9970</v>
      </c>
      <c r="D3000" s="22" t="s">
        <v>9971</v>
      </c>
      <c r="E3000" s="22" t="s">
        <v>1145</v>
      </c>
      <c r="F3000" s="22" t="s">
        <v>549</v>
      </c>
      <c r="G3000" s="23">
        <v>3000000</v>
      </c>
      <c r="H3000" s="23">
        <v>0</v>
      </c>
      <c r="I3000" s="23">
        <v>94113210</v>
      </c>
      <c r="J3000" s="23">
        <v>0</v>
      </c>
      <c r="K3000" s="22" t="s">
        <v>1521</v>
      </c>
      <c r="L3000" s="22" t="s">
        <v>1522</v>
      </c>
      <c r="M3000" s="22"/>
      <c r="N3000" s="22"/>
      <c r="O3000" s="22"/>
      <c r="P3000" s="22"/>
      <c r="S3000" s="8">
        <f t="shared" si="82"/>
        <v>0</v>
      </c>
      <c r="T3000" s="8">
        <f t="shared" si="83"/>
        <v>11</v>
      </c>
      <c r="U3000">
        <v>642</v>
      </c>
      <c r="W3000" t="s">
        <v>369</v>
      </c>
    </row>
    <row r="3001" spans="1:23" hidden="1" x14ac:dyDescent="0.25">
      <c r="A3001" s="21">
        <v>45617</v>
      </c>
      <c r="B3001" s="21">
        <v>45617</v>
      </c>
      <c r="C3001" s="22" t="s">
        <v>9972</v>
      </c>
      <c r="D3001" s="22" t="s">
        <v>9973</v>
      </c>
      <c r="E3001" s="22" t="s">
        <v>1145</v>
      </c>
      <c r="F3001" s="22" t="s">
        <v>532</v>
      </c>
      <c r="G3001" s="23">
        <v>30000</v>
      </c>
      <c r="H3001" s="23">
        <v>0</v>
      </c>
      <c r="I3001" s="23">
        <v>94143210</v>
      </c>
      <c r="J3001" s="23">
        <v>0</v>
      </c>
      <c r="K3001" s="22" t="s">
        <v>763</v>
      </c>
      <c r="L3001" s="22" t="s">
        <v>764</v>
      </c>
      <c r="M3001" s="22" t="s">
        <v>3126</v>
      </c>
      <c r="N3001" s="22"/>
      <c r="O3001" s="22"/>
      <c r="P3001" s="22" t="s">
        <v>4779</v>
      </c>
      <c r="S3001" s="8" t="str">
        <f t="shared" si="82"/>
        <v>642.HCPVkhac</v>
      </c>
      <c r="T3001" s="8">
        <f t="shared" si="83"/>
        <v>11</v>
      </c>
      <c r="U3001">
        <v>642</v>
      </c>
      <c r="W3001" t="s">
        <v>369</v>
      </c>
    </row>
    <row r="3002" spans="1:23" hidden="1" x14ac:dyDescent="0.25">
      <c r="A3002" s="21">
        <v>45617</v>
      </c>
      <c r="B3002" s="21">
        <v>45617</v>
      </c>
      <c r="C3002" s="22" t="s">
        <v>9974</v>
      </c>
      <c r="D3002" s="22" t="s">
        <v>9975</v>
      </c>
      <c r="E3002" s="22" t="s">
        <v>1145</v>
      </c>
      <c r="F3002" s="22" t="s">
        <v>532</v>
      </c>
      <c r="G3002" s="23">
        <v>476000</v>
      </c>
      <c r="H3002" s="23">
        <v>0</v>
      </c>
      <c r="I3002" s="23">
        <v>94619210</v>
      </c>
      <c r="J3002" s="23">
        <v>0</v>
      </c>
      <c r="K3002" s="22" t="s">
        <v>2226</v>
      </c>
      <c r="L3002" s="22" t="s">
        <v>2227</v>
      </c>
      <c r="M3002" s="22" t="s">
        <v>3126</v>
      </c>
      <c r="N3002" s="22"/>
      <c r="O3002" s="22"/>
      <c r="P3002" s="22" t="s">
        <v>8583</v>
      </c>
      <c r="S3002" s="8" t="str">
        <f t="shared" si="82"/>
        <v>642.HCPVkhac</v>
      </c>
      <c r="T3002" s="8">
        <f t="shared" si="83"/>
        <v>11</v>
      </c>
      <c r="U3002">
        <v>642</v>
      </c>
      <c r="W3002" t="s">
        <v>369</v>
      </c>
    </row>
    <row r="3003" spans="1:23" hidden="1" x14ac:dyDescent="0.25">
      <c r="A3003" s="21">
        <v>45617</v>
      </c>
      <c r="B3003" s="21">
        <v>45617</v>
      </c>
      <c r="C3003" s="22" t="s">
        <v>9976</v>
      </c>
      <c r="D3003" s="22" t="s">
        <v>9977</v>
      </c>
      <c r="E3003" s="22" t="s">
        <v>1145</v>
      </c>
      <c r="F3003" s="22" t="s">
        <v>532</v>
      </c>
      <c r="G3003" s="23">
        <v>50000</v>
      </c>
      <c r="H3003" s="23">
        <v>0</v>
      </c>
      <c r="I3003" s="23">
        <v>94669210</v>
      </c>
      <c r="J3003" s="23">
        <v>0</v>
      </c>
      <c r="K3003" s="22" t="s">
        <v>1163</v>
      </c>
      <c r="L3003" s="22" t="s">
        <v>1164</v>
      </c>
      <c r="M3003" s="22" t="s">
        <v>3126</v>
      </c>
      <c r="N3003" s="22"/>
      <c r="O3003" s="22"/>
      <c r="P3003" s="22" t="s">
        <v>4428</v>
      </c>
      <c r="S3003" s="8" t="str">
        <f t="shared" ref="S3003:S3066" si="84">+M3003</f>
        <v>642.HCPVkhac</v>
      </c>
      <c r="T3003" s="8">
        <f t="shared" si="83"/>
        <v>11</v>
      </c>
      <c r="U3003">
        <v>642</v>
      </c>
      <c r="W3003" t="s">
        <v>369</v>
      </c>
    </row>
    <row r="3004" spans="1:23" hidden="1" x14ac:dyDescent="0.25">
      <c r="A3004" s="21">
        <v>45617</v>
      </c>
      <c r="B3004" s="21">
        <v>45617</v>
      </c>
      <c r="C3004" s="22" t="s">
        <v>9978</v>
      </c>
      <c r="D3004" s="22" t="s">
        <v>9979</v>
      </c>
      <c r="E3004" s="22" t="s">
        <v>1145</v>
      </c>
      <c r="F3004" s="22" t="s">
        <v>532</v>
      </c>
      <c r="G3004" s="23">
        <v>50000</v>
      </c>
      <c r="H3004" s="23">
        <v>0</v>
      </c>
      <c r="I3004" s="23">
        <v>94719210</v>
      </c>
      <c r="J3004" s="23">
        <v>0</v>
      </c>
      <c r="K3004" s="22" t="s">
        <v>763</v>
      </c>
      <c r="L3004" s="22" t="s">
        <v>764</v>
      </c>
      <c r="M3004" s="22" t="s">
        <v>3126</v>
      </c>
      <c r="N3004" s="22"/>
      <c r="O3004" s="22"/>
      <c r="P3004" s="22" t="s">
        <v>4779</v>
      </c>
      <c r="S3004" s="8" t="str">
        <f t="shared" si="84"/>
        <v>642.HCPVkhac</v>
      </c>
      <c r="T3004" s="8">
        <f t="shared" ref="T3004:T3067" si="85">+MONTH(A3004)</f>
        <v>11</v>
      </c>
      <c r="U3004">
        <v>642</v>
      </c>
      <c r="W3004" t="s">
        <v>369</v>
      </c>
    </row>
    <row r="3005" spans="1:23" hidden="1" x14ac:dyDescent="0.25">
      <c r="A3005" s="21">
        <v>45618</v>
      </c>
      <c r="B3005" s="21">
        <v>45618</v>
      </c>
      <c r="C3005" s="22" t="s">
        <v>9980</v>
      </c>
      <c r="D3005" s="22" t="s">
        <v>9981</v>
      </c>
      <c r="E3005" s="22" t="s">
        <v>1145</v>
      </c>
      <c r="F3005" s="22" t="s">
        <v>514</v>
      </c>
      <c r="G3005" s="23">
        <v>500000</v>
      </c>
      <c r="H3005" s="23">
        <v>0</v>
      </c>
      <c r="I3005" s="23">
        <v>95219210</v>
      </c>
      <c r="J3005" s="23">
        <v>0</v>
      </c>
      <c r="K3005" s="22" t="s">
        <v>9935</v>
      </c>
      <c r="L3005" s="22" t="s">
        <v>9936</v>
      </c>
      <c r="M3005" s="22" t="s">
        <v>3152</v>
      </c>
      <c r="N3005" s="22"/>
      <c r="O3005" s="22"/>
      <c r="P3005" s="22" t="s">
        <v>4428</v>
      </c>
      <c r="S3005" s="8" t="str">
        <f t="shared" si="84"/>
        <v>642_Đối ngoại</v>
      </c>
      <c r="T3005" s="8">
        <f t="shared" si="85"/>
        <v>11</v>
      </c>
      <c r="U3005">
        <v>642</v>
      </c>
      <c r="W3005" t="s">
        <v>369</v>
      </c>
    </row>
    <row r="3006" spans="1:23" hidden="1" x14ac:dyDescent="0.25">
      <c r="A3006" s="21">
        <v>45618</v>
      </c>
      <c r="B3006" s="21">
        <v>45618</v>
      </c>
      <c r="C3006" s="22" t="s">
        <v>9982</v>
      </c>
      <c r="D3006" s="22" t="s">
        <v>9983</v>
      </c>
      <c r="E3006" s="22" t="s">
        <v>1145</v>
      </c>
      <c r="F3006" s="22" t="s">
        <v>635</v>
      </c>
      <c r="G3006" s="23">
        <v>1120000</v>
      </c>
      <c r="H3006" s="23">
        <v>0</v>
      </c>
      <c r="I3006" s="23">
        <v>96339210</v>
      </c>
      <c r="J3006" s="23">
        <v>0</v>
      </c>
      <c r="K3006" s="22"/>
      <c r="L3006" s="22"/>
      <c r="M3006" s="22" t="s">
        <v>3126</v>
      </c>
      <c r="N3006" s="22"/>
      <c r="O3006" s="22"/>
      <c r="P3006" s="22" t="s">
        <v>4428</v>
      </c>
      <c r="S3006" s="8" t="str">
        <f t="shared" si="84"/>
        <v>642.HCPVkhac</v>
      </c>
      <c r="T3006" s="8">
        <f t="shared" si="85"/>
        <v>11</v>
      </c>
      <c r="U3006">
        <v>642</v>
      </c>
      <c r="W3006" t="s">
        <v>369</v>
      </c>
    </row>
    <row r="3007" spans="1:23" hidden="1" x14ac:dyDescent="0.25">
      <c r="A3007" s="21">
        <v>45618</v>
      </c>
      <c r="B3007" s="21">
        <v>45618</v>
      </c>
      <c r="C3007" s="22" t="s">
        <v>9982</v>
      </c>
      <c r="D3007" s="22" t="s">
        <v>9984</v>
      </c>
      <c r="E3007" s="22" t="s">
        <v>1145</v>
      </c>
      <c r="F3007" s="22" t="s">
        <v>635</v>
      </c>
      <c r="G3007" s="23">
        <v>680000</v>
      </c>
      <c r="H3007" s="23">
        <v>0</v>
      </c>
      <c r="I3007" s="23">
        <v>97019210</v>
      </c>
      <c r="J3007" s="23">
        <v>0</v>
      </c>
      <c r="K3007" s="22"/>
      <c r="L3007" s="22"/>
      <c r="M3007" s="22" t="s">
        <v>3126</v>
      </c>
      <c r="N3007" s="22"/>
      <c r="O3007" s="22"/>
      <c r="P3007" s="22" t="s">
        <v>4428</v>
      </c>
      <c r="S3007" s="8" t="str">
        <f t="shared" si="84"/>
        <v>642.HCPVkhac</v>
      </c>
      <c r="T3007" s="8">
        <f t="shared" si="85"/>
        <v>11</v>
      </c>
      <c r="U3007">
        <v>642</v>
      </c>
      <c r="W3007" t="s">
        <v>369</v>
      </c>
    </row>
    <row r="3008" spans="1:23" hidden="1" x14ac:dyDescent="0.25">
      <c r="A3008" s="21">
        <v>45618</v>
      </c>
      <c r="B3008" s="21">
        <v>45618</v>
      </c>
      <c r="C3008" s="22" t="s">
        <v>9985</v>
      </c>
      <c r="D3008" s="22" t="s">
        <v>9986</v>
      </c>
      <c r="E3008" s="22" t="s">
        <v>1145</v>
      </c>
      <c r="F3008" s="22" t="s">
        <v>532</v>
      </c>
      <c r="G3008" s="23">
        <v>560000</v>
      </c>
      <c r="H3008" s="23">
        <v>0</v>
      </c>
      <c r="I3008" s="23">
        <v>97579210</v>
      </c>
      <c r="J3008" s="23">
        <v>0</v>
      </c>
      <c r="K3008" s="22" t="s">
        <v>9935</v>
      </c>
      <c r="L3008" s="22" t="s">
        <v>9936</v>
      </c>
      <c r="M3008" s="22" t="s">
        <v>3126</v>
      </c>
      <c r="N3008" s="22"/>
      <c r="O3008" s="22"/>
      <c r="P3008" s="22" t="s">
        <v>4428</v>
      </c>
      <c r="S3008" s="8" t="str">
        <f t="shared" si="84"/>
        <v>642.HCPVkhac</v>
      </c>
      <c r="T3008" s="8">
        <f t="shared" si="85"/>
        <v>11</v>
      </c>
      <c r="U3008">
        <v>642</v>
      </c>
      <c r="W3008" t="s">
        <v>369</v>
      </c>
    </row>
    <row r="3009" spans="1:23" hidden="1" x14ac:dyDescent="0.25">
      <c r="A3009" s="21">
        <v>45618</v>
      </c>
      <c r="B3009" s="21">
        <v>45618</v>
      </c>
      <c r="C3009" s="22" t="s">
        <v>9985</v>
      </c>
      <c r="D3009" s="22" t="s">
        <v>9987</v>
      </c>
      <c r="E3009" s="22" t="s">
        <v>1145</v>
      </c>
      <c r="F3009" s="22" t="s">
        <v>532</v>
      </c>
      <c r="G3009" s="23">
        <v>560000</v>
      </c>
      <c r="H3009" s="23">
        <v>0</v>
      </c>
      <c r="I3009" s="23">
        <v>98139210</v>
      </c>
      <c r="J3009" s="23">
        <v>0</v>
      </c>
      <c r="K3009" s="22" t="s">
        <v>9935</v>
      </c>
      <c r="L3009" s="22" t="s">
        <v>9936</v>
      </c>
      <c r="M3009" s="22" t="s">
        <v>3126</v>
      </c>
      <c r="N3009" s="22"/>
      <c r="O3009" s="22"/>
      <c r="P3009" s="22" t="s">
        <v>4428</v>
      </c>
      <c r="S3009" s="8" t="str">
        <f t="shared" si="84"/>
        <v>642.HCPVkhac</v>
      </c>
      <c r="T3009" s="8">
        <f t="shared" si="85"/>
        <v>11</v>
      </c>
      <c r="U3009">
        <v>642</v>
      </c>
      <c r="W3009" t="s">
        <v>369</v>
      </c>
    </row>
    <row r="3010" spans="1:23" hidden="1" x14ac:dyDescent="0.25">
      <c r="A3010" s="21">
        <v>45618</v>
      </c>
      <c r="B3010" s="21">
        <v>45618</v>
      </c>
      <c r="C3010" s="22" t="s">
        <v>9985</v>
      </c>
      <c r="D3010" s="22" t="s">
        <v>9988</v>
      </c>
      <c r="E3010" s="22" t="s">
        <v>1145</v>
      </c>
      <c r="F3010" s="22" t="s">
        <v>532</v>
      </c>
      <c r="G3010" s="23">
        <v>560000</v>
      </c>
      <c r="H3010" s="23">
        <v>0</v>
      </c>
      <c r="I3010" s="23">
        <v>98699210</v>
      </c>
      <c r="J3010" s="23">
        <v>0</v>
      </c>
      <c r="K3010" s="22" t="s">
        <v>9935</v>
      </c>
      <c r="L3010" s="22" t="s">
        <v>9936</v>
      </c>
      <c r="M3010" s="22" t="s">
        <v>3126</v>
      </c>
      <c r="N3010" s="22"/>
      <c r="O3010" s="22"/>
      <c r="P3010" s="22" t="s">
        <v>4428</v>
      </c>
      <c r="S3010" s="8" t="str">
        <f t="shared" si="84"/>
        <v>642.HCPVkhac</v>
      </c>
      <c r="T3010" s="8">
        <f t="shared" si="85"/>
        <v>11</v>
      </c>
      <c r="U3010">
        <v>642</v>
      </c>
      <c r="W3010" t="s">
        <v>369</v>
      </c>
    </row>
    <row r="3011" spans="1:23" hidden="1" x14ac:dyDescent="0.25">
      <c r="A3011" s="21">
        <v>45619</v>
      </c>
      <c r="B3011" s="21">
        <v>45619</v>
      </c>
      <c r="C3011" s="22" t="s">
        <v>9989</v>
      </c>
      <c r="D3011" s="22" t="s">
        <v>9990</v>
      </c>
      <c r="E3011" s="22" t="s">
        <v>1145</v>
      </c>
      <c r="F3011" s="22" t="s">
        <v>532</v>
      </c>
      <c r="G3011" s="23">
        <v>695000</v>
      </c>
      <c r="H3011" s="23">
        <v>0</v>
      </c>
      <c r="I3011" s="23">
        <v>99394210</v>
      </c>
      <c r="J3011" s="23">
        <v>0</v>
      </c>
      <c r="K3011" s="22" t="s">
        <v>9931</v>
      </c>
      <c r="L3011" s="22" t="s">
        <v>9932</v>
      </c>
      <c r="M3011" s="22" t="s">
        <v>3119</v>
      </c>
      <c r="N3011" s="22" t="s">
        <v>9824</v>
      </c>
      <c r="O3011" s="22" t="s">
        <v>9825</v>
      </c>
      <c r="P3011" s="22" t="s">
        <v>4412</v>
      </c>
      <c r="S3011" s="8" t="str">
        <f t="shared" si="84"/>
        <v>641.QCOffline</v>
      </c>
      <c r="T3011" s="8">
        <f t="shared" si="85"/>
        <v>11</v>
      </c>
      <c r="U3011">
        <v>642</v>
      </c>
      <c r="W3011" t="s">
        <v>369</v>
      </c>
    </row>
    <row r="3012" spans="1:23" hidden="1" x14ac:dyDescent="0.25">
      <c r="A3012" s="21">
        <v>45621</v>
      </c>
      <c r="B3012" s="21">
        <v>45621</v>
      </c>
      <c r="C3012" s="22" t="s">
        <v>9991</v>
      </c>
      <c r="D3012" s="22" t="s">
        <v>9992</v>
      </c>
      <c r="E3012" s="22" t="s">
        <v>1145</v>
      </c>
      <c r="F3012" s="22" t="s">
        <v>1183</v>
      </c>
      <c r="G3012" s="23">
        <v>22000</v>
      </c>
      <c r="H3012" s="23">
        <v>0</v>
      </c>
      <c r="I3012" s="23">
        <v>99416210</v>
      </c>
      <c r="J3012" s="23">
        <v>0</v>
      </c>
      <c r="K3012" s="22" t="s">
        <v>1184</v>
      </c>
      <c r="L3012" s="22" t="s">
        <v>1185</v>
      </c>
      <c r="M3012" s="22" t="s">
        <v>3126</v>
      </c>
      <c r="N3012" s="22"/>
      <c r="O3012" s="22"/>
      <c r="P3012" s="22" t="s">
        <v>4779</v>
      </c>
      <c r="S3012" s="8" t="str">
        <f t="shared" si="84"/>
        <v>642.HCPVkhac</v>
      </c>
      <c r="T3012" s="8">
        <f t="shared" si="85"/>
        <v>11</v>
      </c>
      <c r="U3012">
        <v>642</v>
      </c>
      <c r="W3012" t="s">
        <v>369</v>
      </c>
    </row>
    <row r="3013" spans="1:23" hidden="1" x14ac:dyDescent="0.25">
      <c r="A3013" s="21">
        <v>45621</v>
      </c>
      <c r="B3013" s="21">
        <v>45621</v>
      </c>
      <c r="C3013" s="22" t="s">
        <v>9993</v>
      </c>
      <c r="D3013" s="22" t="s">
        <v>9994</v>
      </c>
      <c r="E3013" s="22" t="s">
        <v>1145</v>
      </c>
      <c r="F3013" s="22" t="s">
        <v>1225</v>
      </c>
      <c r="G3013" s="23">
        <v>20000</v>
      </c>
      <c r="H3013" s="23">
        <v>0</v>
      </c>
      <c r="I3013" s="23">
        <v>99436210</v>
      </c>
      <c r="J3013" s="23">
        <v>0</v>
      </c>
      <c r="K3013" s="22" t="s">
        <v>1184</v>
      </c>
      <c r="L3013" s="22" t="s">
        <v>1185</v>
      </c>
      <c r="M3013" s="22" t="s">
        <v>3126</v>
      </c>
      <c r="N3013" s="22"/>
      <c r="O3013" s="22"/>
      <c r="P3013" s="22" t="s">
        <v>4428</v>
      </c>
      <c r="S3013" s="8" t="str">
        <f t="shared" si="84"/>
        <v>642.HCPVkhac</v>
      </c>
      <c r="T3013" s="8">
        <f t="shared" si="85"/>
        <v>11</v>
      </c>
      <c r="U3013">
        <v>642</v>
      </c>
      <c r="W3013" t="s">
        <v>369</v>
      </c>
    </row>
    <row r="3014" spans="1:23" hidden="1" x14ac:dyDescent="0.25">
      <c r="A3014" s="21">
        <v>45621</v>
      </c>
      <c r="B3014" s="21">
        <v>45621</v>
      </c>
      <c r="C3014" s="22" t="s">
        <v>9993</v>
      </c>
      <c r="D3014" s="22" t="s">
        <v>9994</v>
      </c>
      <c r="E3014" s="22" t="s">
        <v>1145</v>
      </c>
      <c r="F3014" s="22" t="s">
        <v>1225</v>
      </c>
      <c r="G3014" s="23">
        <v>2000</v>
      </c>
      <c r="H3014" s="23">
        <v>0</v>
      </c>
      <c r="I3014" s="23">
        <v>99438210</v>
      </c>
      <c r="J3014" s="23">
        <v>0</v>
      </c>
      <c r="K3014" s="22" t="s">
        <v>1184</v>
      </c>
      <c r="L3014" s="22" t="s">
        <v>1185</v>
      </c>
      <c r="M3014" s="22" t="s">
        <v>3126</v>
      </c>
      <c r="N3014" s="22"/>
      <c r="O3014" s="22"/>
      <c r="P3014" s="22" t="s">
        <v>4428</v>
      </c>
      <c r="S3014" s="8" t="str">
        <f t="shared" si="84"/>
        <v>642.HCPVkhac</v>
      </c>
      <c r="T3014" s="8">
        <f t="shared" si="85"/>
        <v>11</v>
      </c>
      <c r="U3014">
        <v>642</v>
      </c>
      <c r="W3014" t="s">
        <v>369</v>
      </c>
    </row>
    <row r="3015" spans="1:23" hidden="1" x14ac:dyDescent="0.25">
      <c r="A3015" s="21">
        <v>45623</v>
      </c>
      <c r="B3015" s="21">
        <v>45623</v>
      </c>
      <c r="C3015" s="22" t="s">
        <v>9995</v>
      </c>
      <c r="D3015" s="22" t="s">
        <v>9996</v>
      </c>
      <c r="E3015" s="22" t="s">
        <v>1145</v>
      </c>
      <c r="F3015" s="22" t="s">
        <v>549</v>
      </c>
      <c r="G3015" s="23">
        <v>616275</v>
      </c>
      <c r="H3015" s="23">
        <v>0</v>
      </c>
      <c r="I3015" s="23">
        <v>100054485</v>
      </c>
      <c r="J3015" s="23">
        <v>0</v>
      </c>
      <c r="K3015" s="22" t="s">
        <v>1363</v>
      </c>
      <c r="L3015" s="22" t="s">
        <v>1364</v>
      </c>
      <c r="M3015" s="22" t="s">
        <v>3126</v>
      </c>
      <c r="N3015" s="22"/>
      <c r="O3015" s="22"/>
      <c r="P3015" s="22" t="s">
        <v>4428</v>
      </c>
      <c r="S3015" s="8" t="str">
        <f t="shared" si="84"/>
        <v>642.HCPVkhac</v>
      </c>
      <c r="T3015" s="8">
        <f t="shared" si="85"/>
        <v>11</v>
      </c>
      <c r="U3015">
        <v>642</v>
      </c>
      <c r="W3015" t="s">
        <v>369</v>
      </c>
    </row>
    <row r="3016" spans="1:23" hidden="1" x14ac:dyDescent="0.25">
      <c r="A3016" s="21">
        <v>45623</v>
      </c>
      <c r="B3016" s="21">
        <v>45623</v>
      </c>
      <c r="C3016" s="22" t="s">
        <v>9997</v>
      </c>
      <c r="D3016" s="22" t="s">
        <v>9998</v>
      </c>
      <c r="E3016" s="22" t="s">
        <v>1145</v>
      </c>
      <c r="F3016" s="22" t="s">
        <v>635</v>
      </c>
      <c r="G3016" s="23">
        <v>3000000</v>
      </c>
      <c r="H3016" s="23">
        <v>0</v>
      </c>
      <c r="I3016" s="23">
        <v>103054485</v>
      </c>
      <c r="J3016" s="23">
        <v>0</v>
      </c>
      <c r="K3016" s="22"/>
      <c r="L3016" s="22"/>
      <c r="M3016" s="22" t="s">
        <v>3140</v>
      </c>
      <c r="N3016" s="22"/>
      <c r="O3016" s="22"/>
      <c r="P3016" s="22" t="s">
        <v>4428</v>
      </c>
      <c r="S3016" s="8" t="str">
        <f t="shared" si="84"/>
        <v>642.Công tác phí</v>
      </c>
      <c r="T3016" s="8">
        <f t="shared" si="85"/>
        <v>11</v>
      </c>
      <c r="U3016">
        <v>642</v>
      </c>
      <c r="W3016" t="s">
        <v>369</v>
      </c>
    </row>
    <row r="3017" spans="1:23" hidden="1" x14ac:dyDescent="0.25">
      <c r="A3017" s="21">
        <v>45624</v>
      </c>
      <c r="B3017" s="21">
        <v>45624</v>
      </c>
      <c r="C3017" s="22" t="s">
        <v>9999</v>
      </c>
      <c r="D3017" s="22" t="s">
        <v>10000</v>
      </c>
      <c r="E3017" s="22" t="s">
        <v>1145</v>
      </c>
      <c r="F3017" s="22" t="s">
        <v>549</v>
      </c>
      <c r="G3017" s="23">
        <v>185185</v>
      </c>
      <c r="H3017" s="23">
        <v>0</v>
      </c>
      <c r="I3017" s="23">
        <v>103239670</v>
      </c>
      <c r="J3017" s="23">
        <v>0</v>
      </c>
      <c r="K3017" s="22" t="s">
        <v>2031</v>
      </c>
      <c r="L3017" s="22" t="s">
        <v>2032</v>
      </c>
      <c r="M3017" s="22" t="s">
        <v>3126</v>
      </c>
      <c r="N3017" s="22"/>
      <c r="O3017" s="22"/>
      <c r="P3017" s="22" t="s">
        <v>7936</v>
      </c>
      <c r="S3017" s="8" t="str">
        <f t="shared" si="84"/>
        <v>642.HCPVkhac</v>
      </c>
      <c r="T3017" s="8">
        <f t="shared" si="85"/>
        <v>11</v>
      </c>
      <c r="U3017">
        <v>642</v>
      </c>
      <c r="W3017" t="s">
        <v>369</v>
      </c>
    </row>
    <row r="3018" spans="1:23" hidden="1" x14ac:dyDescent="0.25">
      <c r="A3018" s="21">
        <v>45624</v>
      </c>
      <c r="B3018" s="21">
        <v>45624</v>
      </c>
      <c r="C3018" s="22" t="s">
        <v>10001</v>
      </c>
      <c r="D3018" s="22" t="s">
        <v>10002</v>
      </c>
      <c r="E3018" s="22" t="s">
        <v>1145</v>
      </c>
      <c r="F3018" s="22" t="s">
        <v>532</v>
      </c>
      <c r="G3018" s="23">
        <v>50000</v>
      </c>
      <c r="H3018" s="23">
        <v>0</v>
      </c>
      <c r="I3018" s="23">
        <v>103289670</v>
      </c>
      <c r="J3018" s="23">
        <v>0</v>
      </c>
      <c r="K3018" s="22" t="s">
        <v>763</v>
      </c>
      <c r="L3018" s="22" t="s">
        <v>764</v>
      </c>
      <c r="M3018" s="22" t="s">
        <v>3126</v>
      </c>
      <c r="N3018" s="22"/>
      <c r="O3018" s="22"/>
      <c r="P3018" s="22" t="s">
        <v>4779</v>
      </c>
      <c r="S3018" s="8" t="str">
        <f t="shared" si="84"/>
        <v>642.HCPVkhac</v>
      </c>
      <c r="T3018" s="8">
        <f t="shared" si="85"/>
        <v>11</v>
      </c>
      <c r="U3018">
        <v>642</v>
      </c>
      <c r="W3018" t="s">
        <v>369</v>
      </c>
    </row>
    <row r="3019" spans="1:23" hidden="1" x14ac:dyDescent="0.25">
      <c r="A3019" s="21">
        <v>45624</v>
      </c>
      <c r="B3019" s="21">
        <v>45624</v>
      </c>
      <c r="C3019" s="22" t="s">
        <v>10003</v>
      </c>
      <c r="D3019" s="22" t="s">
        <v>10004</v>
      </c>
      <c r="E3019" s="22" t="s">
        <v>1145</v>
      </c>
      <c r="F3019" s="22" t="s">
        <v>1204</v>
      </c>
      <c r="G3019" s="23">
        <v>50000</v>
      </c>
      <c r="H3019" s="23">
        <v>0</v>
      </c>
      <c r="I3019" s="23">
        <v>103339670</v>
      </c>
      <c r="J3019" s="23">
        <v>0</v>
      </c>
      <c r="K3019" s="22" t="s">
        <v>763</v>
      </c>
      <c r="L3019" s="22" t="s">
        <v>764</v>
      </c>
      <c r="M3019" s="22" t="s">
        <v>3126</v>
      </c>
      <c r="N3019" s="22"/>
      <c r="O3019" s="22"/>
      <c r="P3019" s="22" t="s">
        <v>4428</v>
      </c>
      <c r="S3019" s="8" t="str">
        <f t="shared" si="84"/>
        <v>642.HCPVkhac</v>
      </c>
      <c r="T3019" s="8">
        <f t="shared" si="85"/>
        <v>11</v>
      </c>
      <c r="U3019">
        <v>642</v>
      </c>
      <c r="W3019" t="s">
        <v>369</v>
      </c>
    </row>
    <row r="3020" spans="1:23" hidden="1" x14ac:dyDescent="0.25">
      <c r="A3020" s="21">
        <v>45625</v>
      </c>
      <c r="B3020" s="21">
        <v>45625</v>
      </c>
      <c r="C3020" s="22" t="s">
        <v>10005</v>
      </c>
      <c r="D3020" s="22" t="s">
        <v>10006</v>
      </c>
      <c r="E3020" s="22" t="s">
        <v>1145</v>
      </c>
      <c r="F3020" s="22" t="s">
        <v>532</v>
      </c>
      <c r="G3020" s="23">
        <v>3195750</v>
      </c>
      <c r="H3020" s="23">
        <v>0</v>
      </c>
      <c r="I3020" s="23">
        <v>106535420</v>
      </c>
      <c r="J3020" s="23">
        <v>0</v>
      </c>
      <c r="K3020" s="22" t="s">
        <v>2226</v>
      </c>
      <c r="L3020" s="22" t="s">
        <v>2227</v>
      </c>
      <c r="M3020" s="22" t="s">
        <v>3141</v>
      </c>
      <c r="N3020" s="22"/>
      <c r="O3020" s="22"/>
      <c r="P3020" s="22" t="s">
        <v>8583</v>
      </c>
      <c r="S3020" s="8" t="str">
        <f t="shared" si="84"/>
        <v>642.Tiếp khách</v>
      </c>
      <c r="T3020" s="8">
        <f t="shared" si="85"/>
        <v>11</v>
      </c>
      <c r="U3020">
        <v>642</v>
      </c>
      <c r="W3020" t="s">
        <v>369</v>
      </c>
    </row>
    <row r="3021" spans="1:23" hidden="1" x14ac:dyDescent="0.25">
      <c r="A3021" s="21">
        <v>45625</v>
      </c>
      <c r="B3021" s="21">
        <v>45625</v>
      </c>
      <c r="C3021" s="22" t="s">
        <v>10007</v>
      </c>
      <c r="D3021" s="22" t="s">
        <v>10008</v>
      </c>
      <c r="E3021" s="22" t="s">
        <v>1145</v>
      </c>
      <c r="F3021" s="22" t="s">
        <v>532</v>
      </c>
      <c r="G3021" s="23">
        <v>264000</v>
      </c>
      <c r="H3021" s="23">
        <v>0</v>
      </c>
      <c r="I3021" s="23">
        <v>106799420</v>
      </c>
      <c r="J3021" s="23">
        <v>0</v>
      </c>
      <c r="K3021" s="22" t="s">
        <v>10009</v>
      </c>
      <c r="L3021" s="22" t="s">
        <v>10010</v>
      </c>
      <c r="M3021" s="22" t="s">
        <v>3126</v>
      </c>
      <c r="N3021" s="22"/>
      <c r="O3021" s="22"/>
      <c r="P3021" s="22" t="s">
        <v>4779</v>
      </c>
      <c r="S3021" s="8" t="str">
        <f t="shared" si="84"/>
        <v>642.HCPVkhac</v>
      </c>
      <c r="T3021" s="8">
        <f t="shared" si="85"/>
        <v>11</v>
      </c>
      <c r="U3021">
        <v>642</v>
      </c>
      <c r="W3021" t="s">
        <v>369</v>
      </c>
    </row>
    <row r="3022" spans="1:23" hidden="1" x14ac:dyDescent="0.25">
      <c r="A3022" s="21">
        <v>45625</v>
      </c>
      <c r="B3022" s="21">
        <v>45625</v>
      </c>
      <c r="C3022" s="22" t="s">
        <v>10011</v>
      </c>
      <c r="D3022" s="22" t="s">
        <v>10012</v>
      </c>
      <c r="E3022" s="22" t="s">
        <v>1145</v>
      </c>
      <c r="F3022" s="22" t="s">
        <v>532</v>
      </c>
      <c r="G3022" s="23">
        <v>2450000</v>
      </c>
      <c r="H3022" s="23">
        <v>0</v>
      </c>
      <c r="I3022" s="23">
        <v>109249420</v>
      </c>
      <c r="J3022" s="23">
        <v>0</v>
      </c>
      <c r="K3022" s="22" t="s">
        <v>4792</v>
      </c>
      <c r="L3022" s="22" t="s">
        <v>885</v>
      </c>
      <c r="M3022" s="22" t="s">
        <v>3126</v>
      </c>
      <c r="N3022" s="22"/>
      <c r="O3022" s="22"/>
      <c r="P3022" s="22" t="s">
        <v>8097</v>
      </c>
      <c r="S3022" s="8" t="str">
        <f t="shared" si="84"/>
        <v>642.HCPVkhac</v>
      </c>
      <c r="T3022" s="8">
        <f t="shared" si="85"/>
        <v>11</v>
      </c>
      <c r="U3022">
        <v>642</v>
      </c>
      <c r="W3022" t="s">
        <v>369</v>
      </c>
    </row>
    <row r="3023" spans="1:23" hidden="1" x14ac:dyDescent="0.25">
      <c r="A3023" s="21">
        <v>45626</v>
      </c>
      <c r="B3023" s="21">
        <v>45626</v>
      </c>
      <c r="C3023" s="22" t="s">
        <v>10013</v>
      </c>
      <c r="D3023" s="22" t="s">
        <v>10014</v>
      </c>
      <c r="E3023" s="22" t="s">
        <v>1145</v>
      </c>
      <c r="F3023" s="22" t="s">
        <v>1290</v>
      </c>
      <c r="G3023" s="23">
        <v>1754761</v>
      </c>
      <c r="H3023" s="23">
        <v>0</v>
      </c>
      <c r="I3023" s="23">
        <v>111004181</v>
      </c>
      <c r="J3023" s="23">
        <v>0</v>
      </c>
      <c r="K3023" s="22"/>
      <c r="L3023" s="22"/>
      <c r="M3023" s="22" t="s">
        <v>8085</v>
      </c>
      <c r="N3023" s="22"/>
      <c r="O3023" s="22"/>
      <c r="P3023" s="22" t="s">
        <v>1292</v>
      </c>
      <c r="S3023" s="8" t="str">
        <f t="shared" si="84"/>
        <v>642.TSCĐ</v>
      </c>
      <c r="T3023" s="8">
        <f t="shared" si="85"/>
        <v>11</v>
      </c>
      <c r="U3023">
        <v>642</v>
      </c>
      <c r="W3023" t="s">
        <v>369</v>
      </c>
    </row>
    <row r="3024" spans="1:23" hidden="1" x14ac:dyDescent="0.25">
      <c r="A3024" s="21">
        <v>45626</v>
      </c>
      <c r="B3024" s="21">
        <v>45626</v>
      </c>
      <c r="C3024" s="22" t="s">
        <v>10013</v>
      </c>
      <c r="D3024" s="22" t="s">
        <v>10014</v>
      </c>
      <c r="E3024" s="22" t="s">
        <v>1145</v>
      </c>
      <c r="F3024" s="22" t="s">
        <v>1290</v>
      </c>
      <c r="G3024" s="23">
        <v>1045581</v>
      </c>
      <c r="H3024" s="23">
        <v>0</v>
      </c>
      <c r="I3024" s="23">
        <v>112049762</v>
      </c>
      <c r="J3024" s="23">
        <v>0</v>
      </c>
      <c r="K3024" s="22"/>
      <c r="L3024" s="22"/>
      <c r="M3024" s="22" t="s">
        <v>8085</v>
      </c>
      <c r="N3024" s="22"/>
      <c r="O3024" s="22"/>
      <c r="P3024" s="22" t="s">
        <v>815</v>
      </c>
      <c r="S3024" s="8" t="str">
        <f t="shared" si="84"/>
        <v>642.TSCĐ</v>
      </c>
      <c r="T3024" s="8">
        <f t="shared" si="85"/>
        <v>11</v>
      </c>
      <c r="U3024">
        <v>642</v>
      </c>
      <c r="W3024" t="s">
        <v>369</v>
      </c>
    </row>
    <row r="3025" spans="1:23" hidden="1" x14ac:dyDescent="0.25">
      <c r="A3025" s="21">
        <v>45626</v>
      </c>
      <c r="B3025" s="21">
        <v>45626</v>
      </c>
      <c r="C3025" s="22" t="s">
        <v>10013</v>
      </c>
      <c r="D3025" s="22" t="s">
        <v>10014</v>
      </c>
      <c r="E3025" s="22" t="s">
        <v>1145</v>
      </c>
      <c r="F3025" s="22" t="s">
        <v>1290</v>
      </c>
      <c r="G3025" s="23">
        <v>9364545</v>
      </c>
      <c r="H3025" s="23">
        <v>0</v>
      </c>
      <c r="I3025" s="23">
        <v>121414307</v>
      </c>
      <c r="J3025" s="23">
        <v>0</v>
      </c>
      <c r="K3025" s="22"/>
      <c r="L3025" s="22"/>
      <c r="M3025" s="22" t="s">
        <v>8085</v>
      </c>
      <c r="N3025" s="22"/>
      <c r="O3025" s="22"/>
      <c r="P3025" s="22" t="s">
        <v>529</v>
      </c>
      <c r="S3025" s="8" t="str">
        <f t="shared" si="84"/>
        <v>642.TSCĐ</v>
      </c>
      <c r="T3025" s="8">
        <f t="shared" si="85"/>
        <v>11</v>
      </c>
      <c r="U3025">
        <v>642</v>
      </c>
      <c r="W3025" t="s">
        <v>369</v>
      </c>
    </row>
    <row r="3026" spans="1:23" hidden="1" x14ac:dyDescent="0.25">
      <c r="A3026" s="21">
        <v>45626</v>
      </c>
      <c r="B3026" s="21">
        <v>45626</v>
      </c>
      <c r="C3026" s="22" t="s">
        <v>10013</v>
      </c>
      <c r="D3026" s="22" t="s">
        <v>10014</v>
      </c>
      <c r="E3026" s="22" t="s">
        <v>1145</v>
      </c>
      <c r="F3026" s="22" t="s">
        <v>1290</v>
      </c>
      <c r="G3026" s="23">
        <v>438510</v>
      </c>
      <c r="H3026" s="23">
        <v>0</v>
      </c>
      <c r="I3026" s="23">
        <v>121852817</v>
      </c>
      <c r="J3026" s="23">
        <v>0</v>
      </c>
      <c r="K3026" s="22"/>
      <c r="L3026" s="22"/>
      <c r="M3026" s="22" t="s">
        <v>8085</v>
      </c>
      <c r="N3026" s="22"/>
      <c r="O3026" s="22"/>
      <c r="P3026" s="22" t="s">
        <v>4779</v>
      </c>
      <c r="S3026" s="8" t="str">
        <f t="shared" si="84"/>
        <v>642.TSCĐ</v>
      </c>
      <c r="T3026" s="8">
        <f t="shared" si="85"/>
        <v>11</v>
      </c>
      <c r="U3026">
        <v>642</v>
      </c>
      <c r="W3026" t="s">
        <v>369</v>
      </c>
    </row>
    <row r="3027" spans="1:23" hidden="1" x14ac:dyDescent="0.25">
      <c r="A3027" s="21">
        <v>45626</v>
      </c>
      <c r="B3027" s="21">
        <v>45626</v>
      </c>
      <c r="C3027" s="22" t="s">
        <v>10013</v>
      </c>
      <c r="D3027" s="22" t="s">
        <v>10014</v>
      </c>
      <c r="E3027" s="22" t="s">
        <v>1145</v>
      </c>
      <c r="F3027" s="22" t="s">
        <v>1293</v>
      </c>
      <c r="G3027" s="23">
        <v>7296154</v>
      </c>
      <c r="H3027" s="23">
        <v>0</v>
      </c>
      <c r="I3027" s="23">
        <v>129148971</v>
      </c>
      <c r="J3027" s="23">
        <v>0</v>
      </c>
      <c r="K3027" s="22"/>
      <c r="L3027" s="22"/>
      <c r="M3027" s="22" t="s">
        <v>8085</v>
      </c>
      <c r="N3027" s="22"/>
      <c r="O3027" s="22"/>
      <c r="P3027" s="22" t="s">
        <v>4779</v>
      </c>
      <c r="S3027" s="8" t="str">
        <f t="shared" si="84"/>
        <v>642.TSCĐ</v>
      </c>
      <c r="T3027" s="8">
        <f t="shared" si="85"/>
        <v>11</v>
      </c>
      <c r="U3027">
        <v>642</v>
      </c>
      <c r="W3027" t="s">
        <v>369</v>
      </c>
    </row>
    <row r="3028" spans="1:23" hidden="1" x14ac:dyDescent="0.25">
      <c r="A3028" s="21">
        <v>45626</v>
      </c>
      <c r="B3028" s="21">
        <v>45626</v>
      </c>
      <c r="C3028" s="22" t="s">
        <v>10015</v>
      </c>
      <c r="D3028" s="22" t="s">
        <v>10016</v>
      </c>
      <c r="E3028" s="22" t="s">
        <v>1145</v>
      </c>
      <c r="F3028" s="22" t="s">
        <v>603</v>
      </c>
      <c r="G3028" s="23">
        <v>5000000</v>
      </c>
      <c r="H3028" s="23">
        <v>0</v>
      </c>
      <c r="I3028" s="23">
        <v>134148971</v>
      </c>
      <c r="J3028" s="23">
        <v>0</v>
      </c>
      <c r="K3028" s="22"/>
      <c r="L3028" s="22"/>
      <c r="M3028" s="22" t="s">
        <v>3132</v>
      </c>
      <c r="N3028" s="22"/>
      <c r="O3028" s="22"/>
      <c r="P3028" s="22" t="s">
        <v>891</v>
      </c>
      <c r="S3028" s="8" t="str">
        <f t="shared" si="84"/>
        <v>642_LươngQLDN</v>
      </c>
      <c r="T3028" s="8">
        <f t="shared" si="85"/>
        <v>11</v>
      </c>
      <c r="U3028">
        <v>642</v>
      </c>
      <c r="W3028" t="s">
        <v>369</v>
      </c>
    </row>
    <row r="3029" spans="1:23" x14ac:dyDescent="0.25">
      <c r="A3029" s="21">
        <v>45626</v>
      </c>
      <c r="B3029" s="21">
        <v>45626</v>
      </c>
      <c r="C3029" s="22" t="s">
        <v>10017</v>
      </c>
      <c r="D3029" s="22" t="s">
        <v>10018</v>
      </c>
      <c r="E3029" s="22" t="s">
        <v>1145</v>
      </c>
      <c r="F3029" s="22" t="s">
        <v>603</v>
      </c>
      <c r="G3029" s="23">
        <v>185500000</v>
      </c>
      <c r="H3029" s="23">
        <v>0</v>
      </c>
      <c r="I3029" s="23">
        <v>319648971</v>
      </c>
      <c r="J3029" s="23">
        <v>0</v>
      </c>
      <c r="K3029" s="22"/>
      <c r="L3029" s="22"/>
      <c r="M3029" s="22" t="s">
        <v>3132</v>
      </c>
      <c r="N3029" s="22"/>
      <c r="O3029" s="22"/>
      <c r="P3029" s="22" t="s">
        <v>4428</v>
      </c>
      <c r="S3029" s="8" t="str">
        <f t="shared" si="84"/>
        <v>642_LươngQLDN</v>
      </c>
      <c r="T3029" s="8">
        <f t="shared" si="85"/>
        <v>11</v>
      </c>
      <c r="U3029">
        <v>642</v>
      </c>
      <c r="W3029" t="s">
        <v>369</v>
      </c>
    </row>
    <row r="3030" spans="1:23" x14ac:dyDescent="0.25">
      <c r="A3030" s="21">
        <v>45626</v>
      </c>
      <c r="B3030" s="21">
        <v>45626</v>
      </c>
      <c r="C3030" s="22" t="s">
        <v>10017</v>
      </c>
      <c r="D3030" s="22" t="s">
        <v>10019</v>
      </c>
      <c r="E3030" s="22" t="s">
        <v>1145</v>
      </c>
      <c r="F3030" s="22" t="s">
        <v>603</v>
      </c>
      <c r="G3030" s="23">
        <v>11096250</v>
      </c>
      <c r="H3030" s="23">
        <v>0</v>
      </c>
      <c r="I3030" s="23">
        <v>330745221</v>
      </c>
      <c r="J3030" s="23">
        <v>0</v>
      </c>
      <c r="K3030" s="22"/>
      <c r="L3030" s="22"/>
      <c r="M3030" s="22" t="s">
        <v>3132</v>
      </c>
      <c r="N3030" s="22"/>
      <c r="O3030" s="22"/>
      <c r="P3030" s="22" t="s">
        <v>7936</v>
      </c>
      <c r="S3030" s="8" t="str">
        <f t="shared" si="84"/>
        <v>642_LươngQLDN</v>
      </c>
      <c r="T3030" s="8">
        <f t="shared" si="85"/>
        <v>11</v>
      </c>
      <c r="U3030">
        <v>642</v>
      </c>
      <c r="W3030" t="s">
        <v>369</v>
      </c>
    </row>
    <row r="3031" spans="1:23" hidden="1" x14ac:dyDescent="0.25">
      <c r="A3031" s="21">
        <v>45626</v>
      </c>
      <c r="B3031" s="21">
        <v>45626</v>
      </c>
      <c r="C3031" s="22" t="s">
        <v>10017</v>
      </c>
      <c r="D3031" s="22" t="s">
        <v>10020</v>
      </c>
      <c r="E3031" s="22" t="s">
        <v>1145</v>
      </c>
      <c r="F3031" s="22" t="s">
        <v>603</v>
      </c>
      <c r="G3031" s="23">
        <v>83800694</v>
      </c>
      <c r="H3031" s="23">
        <v>0</v>
      </c>
      <c r="I3031" s="23">
        <v>414545915</v>
      </c>
      <c r="J3031" s="23">
        <v>0</v>
      </c>
      <c r="K3031" s="22"/>
      <c r="L3031" s="22"/>
      <c r="M3031" s="22" t="s">
        <v>3131</v>
      </c>
      <c r="N3031" s="22"/>
      <c r="O3031" s="22"/>
      <c r="P3031" s="22" t="s">
        <v>4412</v>
      </c>
      <c r="S3031" s="8" t="str">
        <f t="shared" si="84"/>
        <v>641_LươngMkt</v>
      </c>
      <c r="T3031" s="8">
        <f t="shared" si="85"/>
        <v>11</v>
      </c>
      <c r="U3031">
        <v>642</v>
      </c>
      <c r="W3031" t="s">
        <v>369</v>
      </c>
    </row>
    <row r="3032" spans="1:23" x14ac:dyDescent="0.25">
      <c r="A3032" s="21">
        <v>45626</v>
      </c>
      <c r="B3032" s="21">
        <v>45626</v>
      </c>
      <c r="C3032" s="22" t="s">
        <v>10017</v>
      </c>
      <c r="D3032" s="22" t="s">
        <v>10021</v>
      </c>
      <c r="E3032" s="22" t="s">
        <v>1145</v>
      </c>
      <c r="F3032" s="22" t="s">
        <v>603</v>
      </c>
      <c r="G3032" s="23">
        <v>76859703</v>
      </c>
      <c r="H3032" s="23">
        <v>0</v>
      </c>
      <c r="I3032" s="23">
        <v>491405618</v>
      </c>
      <c r="J3032" s="23">
        <v>0</v>
      </c>
      <c r="K3032" s="22"/>
      <c r="L3032" s="22"/>
      <c r="M3032" s="22" t="s">
        <v>3132</v>
      </c>
      <c r="N3032" s="22"/>
      <c r="O3032" s="22"/>
      <c r="P3032" s="22" t="s">
        <v>4428</v>
      </c>
      <c r="S3032" s="8" t="str">
        <f t="shared" si="84"/>
        <v>642_LươngQLDN</v>
      </c>
      <c r="T3032" s="8">
        <f t="shared" si="85"/>
        <v>11</v>
      </c>
      <c r="U3032">
        <v>642</v>
      </c>
      <c r="W3032" t="s">
        <v>369</v>
      </c>
    </row>
    <row r="3033" spans="1:23" hidden="1" x14ac:dyDescent="0.25">
      <c r="A3033" s="21">
        <v>45626</v>
      </c>
      <c r="B3033" s="21">
        <v>45626</v>
      </c>
      <c r="C3033" s="22" t="s">
        <v>10017</v>
      </c>
      <c r="D3033" s="22" t="s">
        <v>10022</v>
      </c>
      <c r="E3033" s="22" t="s">
        <v>1145</v>
      </c>
      <c r="F3033" s="22" t="s">
        <v>603</v>
      </c>
      <c r="G3033" s="23">
        <v>308573707</v>
      </c>
      <c r="H3033" s="23">
        <v>0</v>
      </c>
      <c r="I3033" s="23">
        <v>799979325</v>
      </c>
      <c r="J3033" s="23">
        <v>0</v>
      </c>
      <c r="K3033" s="22"/>
      <c r="L3033" s="22"/>
      <c r="M3033" s="22" t="s">
        <v>3118</v>
      </c>
      <c r="N3033" s="22"/>
      <c r="O3033" s="22"/>
      <c r="P3033" s="22" t="s">
        <v>7936</v>
      </c>
      <c r="S3033" s="8" t="str">
        <f t="shared" si="84"/>
        <v>641_LươngNVKD</v>
      </c>
      <c r="T3033" s="8">
        <f t="shared" si="85"/>
        <v>11</v>
      </c>
      <c r="U3033">
        <v>642</v>
      </c>
      <c r="W3033" t="s">
        <v>369</v>
      </c>
    </row>
    <row r="3034" spans="1:23" x14ac:dyDescent="0.25">
      <c r="A3034" s="21">
        <v>45626</v>
      </c>
      <c r="B3034" s="21">
        <v>45626</v>
      </c>
      <c r="C3034" s="22" t="s">
        <v>10017</v>
      </c>
      <c r="D3034" s="22" t="s">
        <v>10023</v>
      </c>
      <c r="E3034" s="22" t="s">
        <v>1145</v>
      </c>
      <c r="F3034" s="22" t="s">
        <v>603</v>
      </c>
      <c r="G3034" s="23">
        <v>29584594</v>
      </c>
      <c r="H3034" s="23">
        <v>0</v>
      </c>
      <c r="I3034" s="23">
        <v>829563919</v>
      </c>
      <c r="J3034" s="23">
        <v>0</v>
      </c>
      <c r="K3034" s="22"/>
      <c r="L3034" s="22"/>
      <c r="M3034" s="22" t="s">
        <v>3132</v>
      </c>
      <c r="N3034" s="22"/>
      <c r="O3034" s="22"/>
      <c r="P3034" s="22" t="s">
        <v>4428</v>
      </c>
      <c r="S3034" s="8" t="str">
        <f t="shared" si="84"/>
        <v>642_LươngQLDN</v>
      </c>
      <c r="T3034" s="8">
        <f t="shared" si="85"/>
        <v>11</v>
      </c>
      <c r="U3034">
        <v>642</v>
      </c>
      <c r="W3034" t="s">
        <v>369</v>
      </c>
    </row>
    <row r="3035" spans="1:23" x14ac:dyDescent="0.25">
      <c r="A3035" s="21">
        <v>45626</v>
      </c>
      <c r="B3035" s="21">
        <v>45626</v>
      </c>
      <c r="C3035" s="22" t="s">
        <v>10017</v>
      </c>
      <c r="D3035" s="22" t="s">
        <v>10024</v>
      </c>
      <c r="E3035" s="22" t="s">
        <v>1145</v>
      </c>
      <c r="F3035" s="22" t="s">
        <v>603</v>
      </c>
      <c r="G3035" s="23">
        <v>5966667</v>
      </c>
      <c r="H3035" s="23">
        <v>0</v>
      </c>
      <c r="I3035" s="23">
        <v>835530586</v>
      </c>
      <c r="J3035" s="23">
        <v>0</v>
      </c>
      <c r="K3035" s="22"/>
      <c r="L3035" s="22"/>
      <c r="M3035" s="22" t="s">
        <v>3132</v>
      </c>
      <c r="N3035" s="22"/>
      <c r="O3035" s="22"/>
      <c r="P3035" s="22" t="s">
        <v>4412</v>
      </c>
      <c r="S3035" s="8" t="str">
        <f t="shared" si="84"/>
        <v>642_LươngQLDN</v>
      </c>
      <c r="T3035" s="8">
        <f t="shared" si="85"/>
        <v>11</v>
      </c>
      <c r="U3035">
        <v>642</v>
      </c>
      <c r="W3035" t="s">
        <v>369</v>
      </c>
    </row>
    <row r="3036" spans="1:23" x14ac:dyDescent="0.25">
      <c r="A3036" s="21">
        <v>45626</v>
      </c>
      <c r="B3036" s="21">
        <v>45626</v>
      </c>
      <c r="C3036" s="22" t="s">
        <v>10017</v>
      </c>
      <c r="D3036" s="22" t="s">
        <v>10025</v>
      </c>
      <c r="E3036" s="22" t="s">
        <v>1145</v>
      </c>
      <c r="F3036" s="22" t="s">
        <v>603</v>
      </c>
      <c r="G3036" s="23">
        <v>7433751</v>
      </c>
      <c r="H3036" s="23">
        <v>0</v>
      </c>
      <c r="I3036" s="23">
        <v>842964337</v>
      </c>
      <c r="J3036" s="23">
        <v>0</v>
      </c>
      <c r="K3036" s="22"/>
      <c r="L3036" s="22"/>
      <c r="M3036" s="22" t="s">
        <v>3132</v>
      </c>
      <c r="N3036" s="22"/>
      <c r="O3036" s="22"/>
      <c r="P3036" s="22" t="s">
        <v>891</v>
      </c>
      <c r="S3036" s="8" t="str">
        <f t="shared" si="84"/>
        <v>642_LươngQLDN</v>
      </c>
      <c r="T3036" s="8">
        <f t="shared" si="85"/>
        <v>11</v>
      </c>
      <c r="U3036">
        <v>642</v>
      </c>
      <c r="W3036" t="s">
        <v>369</v>
      </c>
    </row>
    <row r="3037" spans="1:23" hidden="1" x14ac:dyDescent="0.25">
      <c r="A3037" s="21">
        <v>45626</v>
      </c>
      <c r="B3037" s="21">
        <v>45626</v>
      </c>
      <c r="C3037" s="22" t="s">
        <v>10017</v>
      </c>
      <c r="D3037" s="22" t="s">
        <v>10026</v>
      </c>
      <c r="E3037" s="22" t="s">
        <v>1145</v>
      </c>
      <c r="F3037" s="22" t="s">
        <v>610</v>
      </c>
      <c r="G3037" s="23">
        <v>9550000</v>
      </c>
      <c r="H3037" s="23">
        <v>0</v>
      </c>
      <c r="I3037" s="23">
        <v>852514337</v>
      </c>
      <c r="J3037" s="23">
        <v>0</v>
      </c>
      <c r="K3037" s="22"/>
      <c r="L3037" s="22"/>
      <c r="M3037" s="22" t="s">
        <v>3132</v>
      </c>
      <c r="N3037" s="22"/>
      <c r="O3037" s="22"/>
      <c r="P3037" s="22" t="s">
        <v>4428</v>
      </c>
      <c r="S3037" s="8" t="str">
        <f t="shared" si="84"/>
        <v>642_LươngQLDN</v>
      </c>
      <c r="T3037" s="8">
        <f t="shared" si="85"/>
        <v>11</v>
      </c>
      <c r="U3037">
        <v>642</v>
      </c>
      <c r="W3037" t="s">
        <v>369</v>
      </c>
    </row>
    <row r="3038" spans="1:23" hidden="1" x14ac:dyDescent="0.25">
      <c r="A3038" s="21">
        <v>45626</v>
      </c>
      <c r="B3038" s="21">
        <v>45626</v>
      </c>
      <c r="C3038" s="22" t="s">
        <v>10017</v>
      </c>
      <c r="D3038" s="22" t="s">
        <v>10027</v>
      </c>
      <c r="E3038" s="22" t="s">
        <v>1145</v>
      </c>
      <c r="F3038" s="22" t="s">
        <v>610</v>
      </c>
      <c r="G3038" s="23">
        <v>1096500</v>
      </c>
      <c r="H3038" s="23">
        <v>0</v>
      </c>
      <c r="I3038" s="23">
        <v>853610837</v>
      </c>
      <c r="J3038" s="23">
        <v>0</v>
      </c>
      <c r="K3038" s="22"/>
      <c r="L3038" s="22"/>
      <c r="M3038" s="22" t="s">
        <v>3132</v>
      </c>
      <c r="N3038" s="22"/>
      <c r="O3038" s="22"/>
      <c r="P3038" s="22" t="s">
        <v>7936</v>
      </c>
      <c r="S3038" s="8" t="str">
        <f t="shared" si="84"/>
        <v>642_LươngQLDN</v>
      </c>
      <c r="T3038" s="8">
        <f t="shared" si="85"/>
        <v>11</v>
      </c>
      <c r="U3038">
        <v>642</v>
      </c>
      <c r="W3038" t="s">
        <v>369</v>
      </c>
    </row>
    <row r="3039" spans="1:23" hidden="1" x14ac:dyDescent="0.25">
      <c r="A3039" s="21">
        <v>45626</v>
      </c>
      <c r="B3039" s="21">
        <v>45626</v>
      </c>
      <c r="C3039" s="22" t="s">
        <v>10017</v>
      </c>
      <c r="D3039" s="22" t="s">
        <v>10028</v>
      </c>
      <c r="E3039" s="22" t="s">
        <v>1145</v>
      </c>
      <c r="F3039" s="22" t="s">
        <v>610</v>
      </c>
      <c r="G3039" s="23">
        <v>5482500</v>
      </c>
      <c r="H3039" s="23">
        <v>0</v>
      </c>
      <c r="I3039" s="23">
        <v>859093337</v>
      </c>
      <c r="J3039" s="23">
        <v>0</v>
      </c>
      <c r="K3039" s="22"/>
      <c r="L3039" s="22"/>
      <c r="M3039" s="22" t="s">
        <v>3131</v>
      </c>
      <c r="N3039" s="22"/>
      <c r="O3039" s="22"/>
      <c r="P3039" s="22" t="s">
        <v>4412</v>
      </c>
      <c r="S3039" s="8" t="str">
        <f t="shared" si="84"/>
        <v>641_LươngMkt</v>
      </c>
      <c r="T3039" s="8">
        <f t="shared" si="85"/>
        <v>11</v>
      </c>
      <c r="U3039">
        <v>642</v>
      </c>
      <c r="W3039" t="s">
        <v>369</v>
      </c>
    </row>
    <row r="3040" spans="1:23" hidden="1" x14ac:dyDescent="0.25">
      <c r="A3040" s="21">
        <v>45626</v>
      </c>
      <c r="B3040" s="21">
        <v>45626</v>
      </c>
      <c r="C3040" s="22" t="s">
        <v>10017</v>
      </c>
      <c r="D3040" s="22" t="s">
        <v>10029</v>
      </c>
      <c r="E3040" s="22" t="s">
        <v>1145</v>
      </c>
      <c r="F3040" s="22" t="s">
        <v>610</v>
      </c>
      <c r="G3040" s="23">
        <v>3289500</v>
      </c>
      <c r="H3040" s="23">
        <v>0</v>
      </c>
      <c r="I3040" s="23">
        <v>862382837</v>
      </c>
      <c r="J3040" s="23">
        <v>0</v>
      </c>
      <c r="K3040" s="22"/>
      <c r="L3040" s="22"/>
      <c r="M3040" s="22" t="s">
        <v>3132</v>
      </c>
      <c r="N3040" s="22"/>
      <c r="O3040" s="22"/>
      <c r="P3040" s="22" t="s">
        <v>4428</v>
      </c>
      <c r="S3040" s="8" t="str">
        <f t="shared" si="84"/>
        <v>642_LươngQLDN</v>
      </c>
      <c r="T3040" s="8">
        <f t="shared" si="85"/>
        <v>11</v>
      </c>
      <c r="U3040">
        <v>642</v>
      </c>
      <c r="W3040" t="s">
        <v>369</v>
      </c>
    </row>
    <row r="3041" spans="1:23" hidden="1" x14ac:dyDescent="0.25">
      <c r="A3041" s="21">
        <v>45626</v>
      </c>
      <c r="B3041" s="21">
        <v>45626</v>
      </c>
      <c r="C3041" s="22" t="s">
        <v>10017</v>
      </c>
      <c r="D3041" s="22" t="s">
        <v>10030</v>
      </c>
      <c r="E3041" s="22" t="s">
        <v>1145</v>
      </c>
      <c r="F3041" s="22" t="s">
        <v>610</v>
      </c>
      <c r="G3041" s="23">
        <v>12556000</v>
      </c>
      <c r="H3041" s="23">
        <v>0</v>
      </c>
      <c r="I3041" s="23">
        <v>874938837</v>
      </c>
      <c r="J3041" s="23">
        <v>0</v>
      </c>
      <c r="K3041" s="22"/>
      <c r="L3041" s="22"/>
      <c r="M3041" s="22" t="s">
        <v>3118</v>
      </c>
      <c r="N3041" s="22"/>
      <c r="O3041" s="22"/>
      <c r="P3041" s="22" t="s">
        <v>7936</v>
      </c>
      <c r="S3041" s="8" t="str">
        <f t="shared" si="84"/>
        <v>641_LươngNVKD</v>
      </c>
      <c r="T3041" s="8">
        <f t="shared" si="85"/>
        <v>11</v>
      </c>
      <c r="U3041">
        <v>642</v>
      </c>
      <c r="W3041" t="s">
        <v>369</v>
      </c>
    </row>
    <row r="3042" spans="1:23" hidden="1" x14ac:dyDescent="0.25">
      <c r="A3042" s="21">
        <v>45626</v>
      </c>
      <c r="B3042" s="21">
        <v>45626</v>
      </c>
      <c r="C3042" s="22" t="s">
        <v>10017</v>
      </c>
      <c r="D3042" s="22" t="s">
        <v>10031</v>
      </c>
      <c r="E3042" s="22" t="s">
        <v>1145</v>
      </c>
      <c r="F3042" s="22" t="s">
        <v>610</v>
      </c>
      <c r="G3042" s="23">
        <v>2279000</v>
      </c>
      <c r="H3042" s="23">
        <v>0</v>
      </c>
      <c r="I3042" s="23">
        <v>877217837</v>
      </c>
      <c r="J3042" s="23">
        <v>0</v>
      </c>
      <c r="K3042" s="22"/>
      <c r="L3042" s="22"/>
      <c r="M3042" s="22" t="s">
        <v>3132</v>
      </c>
      <c r="N3042" s="22"/>
      <c r="O3042" s="22"/>
      <c r="P3042" s="22" t="s">
        <v>4428</v>
      </c>
      <c r="S3042" s="8" t="str">
        <f t="shared" si="84"/>
        <v>642_LươngQLDN</v>
      </c>
      <c r="T3042" s="8">
        <f t="shared" si="85"/>
        <v>11</v>
      </c>
      <c r="U3042">
        <v>642</v>
      </c>
      <c r="W3042" t="s">
        <v>369</v>
      </c>
    </row>
    <row r="3043" spans="1:23" hidden="1" x14ac:dyDescent="0.25">
      <c r="A3043" s="21">
        <v>45626</v>
      </c>
      <c r="B3043" s="21">
        <v>45626</v>
      </c>
      <c r="C3043" s="22" t="s">
        <v>10017</v>
      </c>
      <c r="D3043" s="22" t="s">
        <v>10032</v>
      </c>
      <c r="E3043" s="22" t="s">
        <v>1145</v>
      </c>
      <c r="F3043" s="22" t="s">
        <v>610</v>
      </c>
      <c r="G3043" s="23">
        <v>1096500</v>
      </c>
      <c r="H3043" s="23">
        <v>0</v>
      </c>
      <c r="I3043" s="23">
        <v>878314337</v>
      </c>
      <c r="J3043" s="23">
        <v>0</v>
      </c>
      <c r="K3043" s="22"/>
      <c r="L3043" s="22"/>
      <c r="M3043" s="22" t="s">
        <v>3132</v>
      </c>
      <c r="N3043" s="22"/>
      <c r="O3043" s="22"/>
      <c r="P3043" s="22" t="s">
        <v>4412</v>
      </c>
      <c r="S3043" s="8" t="str">
        <f t="shared" si="84"/>
        <v>642_LươngQLDN</v>
      </c>
      <c r="T3043" s="8">
        <f t="shared" si="85"/>
        <v>11</v>
      </c>
      <c r="U3043">
        <v>642</v>
      </c>
      <c r="W3043" t="s">
        <v>369</v>
      </c>
    </row>
    <row r="3044" spans="1:23" hidden="1" x14ac:dyDescent="0.25">
      <c r="A3044" s="21">
        <v>45626</v>
      </c>
      <c r="B3044" s="21">
        <v>45626</v>
      </c>
      <c r="C3044" s="22" t="s">
        <v>10017</v>
      </c>
      <c r="D3044" s="22" t="s">
        <v>10033</v>
      </c>
      <c r="E3044" s="22" t="s">
        <v>1145</v>
      </c>
      <c r="F3044" s="22" t="s">
        <v>610</v>
      </c>
      <c r="G3044" s="23">
        <v>1096500</v>
      </c>
      <c r="H3044" s="23">
        <v>0</v>
      </c>
      <c r="I3044" s="23">
        <v>879410837</v>
      </c>
      <c r="J3044" s="23">
        <v>0</v>
      </c>
      <c r="K3044" s="22"/>
      <c r="L3044" s="22"/>
      <c r="M3044" s="22" t="s">
        <v>3132</v>
      </c>
      <c r="N3044" s="22"/>
      <c r="O3044" s="22"/>
      <c r="P3044" s="22" t="s">
        <v>891</v>
      </c>
      <c r="S3044" s="8" t="str">
        <f t="shared" si="84"/>
        <v>642_LươngQLDN</v>
      </c>
      <c r="T3044" s="8">
        <f t="shared" si="85"/>
        <v>11</v>
      </c>
      <c r="U3044">
        <v>642</v>
      </c>
      <c r="W3044" t="s">
        <v>369</v>
      </c>
    </row>
    <row r="3045" spans="1:23" hidden="1" x14ac:dyDescent="0.25">
      <c r="A3045" s="21">
        <v>45626</v>
      </c>
      <c r="B3045" s="21">
        <v>45626</v>
      </c>
      <c r="C3045" s="22" t="s">
        <v>9461</v>
      </c>
      <c r="D3045" s="22" t="s">
        <v>4965</v>
      </c>
      <c r="E3045" s="22" t="s">
        <v>1145</v>
      </c>
      <c r="F3045" s="22" t="s">
        <v>4225</v>
      </c>
      <c r="G3045" s="23">
        <v>0</v>
      </c>
      <c r="H3045" s="23">
        <v>745261866</v>
      </c>
      <c r="I3045" s="23">
        <v>134148971</v>
      </c>
      <c r="J3045" s="23">
        <v>0</v>
      </c>
      <c r="K3045" s="22"/>
      <c r="L3045" s="22"/>
      <c r="M3045" s="22"/>
      <c r="N3045" s="22"/>
      <c r="O3045" s="22"/>
      <c r="P3045" s="22"/>
      <c r="S3045" s="8">
        <f t="shared" si="84"/>
        <v>0</v>
      </c>
      <c r="T3045" s="8">
        <f t="shared" si="85"/>
        <v>11</v>
      </c>
      <c r="U3045">
        <v>642</v>
      </c>
      <c r="W3045" t="s">
        <v>369</v>
      </c>
    </row>
    <row r="3046" spans="1:23" hidden="1" x14ac:dyDescent="0.25">
      <c r="A3046" s="21">
        <v>45626</v>
      </c>
      <c r="B3046" s="21">
        <v>45626</v>
      </c>
      <c r="C3046" s="22" t="s">
        <v>9461</v>
      </c>
      <c r="D3046" s="22" t="s">
        <v>4965</v>
      </c>
      <c r="E3046" s="22" t="s">
        <v>1145</v>
      </c>
      <c r="F3046" s="22" t="s">
        <v>4225</v>
      </c>
      <c r="G3046" s="23">
        <v>0</v>
      </c>
      <c r="H3046" s="23">
        <v>622661</v>
      </c>
      <c r="I3046" s="23">
        <v>133526310</v>
      </c>
      <c r="J3046" s="23">
        <v>0</v>
      </c>
      <c r="K3046" s="22"/>
      <c r="L3046" s="22"/>
      <c r="M3046" s="22"/>
      <c r="N3046" s="22"/>
      <c r="O3046" s="22"/>
      <c r="P3046" s="22"/>
      <c r="S3046" s="8">
        <f t="shared" si="84"/>
        <v>0</v>
      </c>
      <c r="T3046" s="8">
        <f t="shared" si="85"/>
        <v>11</v>
      </c>
      <c r="U3046">
        <v>642</v>
      </c>
      <c r="W3046" t="s">
        <v>369</v>
      </c>
    </row>
    <row r="3047" spans="1:23" hidden="1" x14ac:dyDescent="0.25">
      <c r="A3047" s="21">
        <v>45626</v>
      </c>
      <c r="B3047" s="21">
        <v>45626</v>
      </c>
      <c r="C3047" s="22" t="s">
        <v>9461</v>
      </c>
      <c r="D3047" s="22" t="s">
        <v>4965</v>
      </c>
      <c r="E3047" s="22" t="s">
        <v>1145</v>
      </c>
      <c r="F3047" s="22" t="s">
        <v>4225</v>
      </c>
      <c r="G3047" s="23">
        <v>0</v>
      </c>
      <c r="H3047" s="23">
        <v>61780421</v>
      </c>
      <c r="I3047" s="23">
        <v>71745889</v>
      </c>
      <c r="J3047" s="23">
        <v>0</v>
      </c>
      <c r="K3047" s="22"/>
      <c r="L3047" s="22"/>
      <c r="M3047" s="22"/>
      <c r="N3047" s="22"/>
      <c r="O3047" s="22"/>
      <c r="P3047" s="22"/>
      <c r="S3047" s="8">
        <f t="shared" si="84"/>
        <v>0</v>
      </c>
      <c r="T3047" s="8">
        <f t="shared" si="85"/>
        <v>11</v>
      </c>
      <c r="U3047">
        <v>642</v>
      </c>
      <c r="W3047" t="s">
        <v>369</v>
      </c>
    </row>
    <row r="3048" spans="1:23" hidden="1" x14ac:dyDescent="0.25">
      <c r="A3048" s="21">
        <v>45626</v>
      </c>
      <c r="B3048" s="21">
        <v>45626</v>
      </c>
      <c r="C3048" s="22" t="s">
        <v>9461</v>
      </c>
      <c r="D3048" s="22" t="s">
        <v>4965</v>
      </c>
      <c r="E3048" s="22" t="s">
        <v>1145</v>
      </c>
      <c r="F3048" s="22" t="s">
        <v>4225</v>
      </c>
      <c r="G3048" s="23">
        <v>0</v>
      </c>
      <c r="H3048" s="23">
        <v>3421275</v>
      </c>
      <c r="I3048" s="23">
        <v>68324614</v>
      </c>
      <c r="J3048" s="23">
        <v>0</v>
      </c>
      <c r="K3048" s="22"/>
      <c r="L3048" s="22"/>
      <c r="M3048" s="22"/>
      <c r="N3048" s="22"/>
      <c r="O3048" s="22"/>
      <c r="P3048" s="22"/>
      <c r="S3048" s="8">
        <f t="shared" si="84"/>
        <v>0</v>
      </c>
      <c r="T3048" s="8">
        <f t="shared" si="85"/>
        <v>11</v>
      </c>
      <c r="U3048">
        <v>642</v>
      </c>
      <c r="W3048" t="s">
        <v>369</v>
      </c>
    </row>
    <row r="3049" spans="1:23" hidden="1" x14ac:dyDescent="0.25">
      <c r="A3049" s="21">
        <v>45626</v>
      </c>
      <c r="B3049" s="21">
        <v>45626</v>
      </c>
      <c r="C3049" s="22" t="s">
        <v>9461</v>
      </c>
      <c r="D3049" s="22" t="s">
        <v>4965</v>
      </c>
      <c r="E3049" s="22" t="s">
        <v>1145</v>
      </c>
      <c r="F3049" s="22" t="s">
        <v>4225</v>
      </c>
      <c r="G3049" s="23">
        <v>0</v>
      </c>
      <c r="H3049" s="23">
        <v>14531840</v>
      </c>
      <c r="I3049" s="23">
        <v>53792774</v>
      </c>
      <c r="J3049" s="23">
        <v>0</v>
      </c>
      <c r="K3049" s="22"/>
      <c r="L3049" s="22"/>
      <c r="M3049" s="22"/>
      <c r="N3049" s="22"/>
      <c r="O3049" s="22"/>
      <c r="P3049" s="22"/>
      <c r="S3049" s="8">
        <f t="shared" si="84"/>
        <v>0</v>
      </c>
      <c r="T3049" s="8">
        <f t="shared" si="85"/>
        <v>11</v>
      </c>
      <c r="U3049">
        <v>642</v>
      </c>
      <c r="W3049" t="s">
        <v>369</v>
      </c>
    </row>
    <row r="3050" spans="1:23" hidden="1" x14ac:dyDescent="0.25">
      <c r="A3050" s="21">
        <v>45626</v>
      </c>
      <c r="B3050" s="21">
        <v>45626</v>
      </c>
      <c r="C3050" s="22" t="s">
        <v>9461</v>
      </c>
      <c r="D3050" s="22" t="s">
        <v>4965</v>
      </c>
      <c r="E3050" s="22" t="s">
        <v>1145</v>
      </c>
      <c r="F3050" s="22" t="s">
        <v>4225</v>
      </c>
      <c r="G3050" s="23">
        <v>0</v>
      </c>
      <c r="H3050" s="23">
        <v>76716594</v>
      </c>
      <c r="I3050" s="23">
        <v>0</v>
      </c>
      <c r="J3050" s="23">
        <v>22923820</v>
      </c>
      <c r="K3050" s="22"/>
      <c r="L3050" s="22"/>
      <c r="M3050" s="22"/>
      <c r="N3050" s="22"/>
      <c r="O3050" s="22"/>
      <c r="P3050" s="22"/>
      <c r="S3050" s="8">
        <f t="shared" si="84"/>
        <v>0</v>
      </c>
      <c r="T3050" s="8">
        <f t="shared" si="85"/>
        <v>11</v>
      </c>
      <c r="U3050">
        <v>642</v>
      </c>
      <c r="W3050" t="s">
        <v>369</v>
      </c>
    </row>
    <row r="3051" spans="1:23" x14ac:dyDescent="0.25">
      <c r="A3051" s="21">
        <v>45626</v>
      </c>
      <c r="B3051" s="21">
        <v>45626</v>
      </c>
      <c r="C3051" s="22" t="s">
        <v>10034</v>
      </c>
      <c r="D3051" s="22" t="s">
        <v>10018</v>
      </c>
      <c r="E3051" s="22" t="s">
        <v>1145</v>
      </c>
      <c r="F3051" s="22" t="s">
        <v>603</v>
      </c>
      <c r="G3051" s="23"/>
      <c r="H3051" s="23">
        <v>0</v>
      </c>
      <c r="I3051" s="23">
        <v>162576180</v>
      </c>
      <c r="J3051" s="23">
        <v>0</v>
      </c>
      <c r="K3051" s="22"/>
      <c r="L3051" s="22"/>
      <c r="M3051" s="22" t="s">
        <v>3132</v>
      </c>
      <c r="N3051" s="22"/>
      <c r="O3051" s="22"/>
      <c r="P3051" s="22" t="s">
        <v>4428</v>
      </c>
      <c r="S3051" s="8" t="str">
        <f t="shared" si="84"/>
        <v>642_LươngQLDN</v>
      </c>
      <c r="T3051" s="8">
        <f t="shared" si="85"/>
        <v>11</v>
      </c>
      <c r="U3051">
        <v>642</v>
      </c>
      <c r="W3051" t="s">
        <v>369</v>
      </c>
    </row>
    <row r="3052" spans="1:23" x14ac:dyDescent="0.25">
      <c r="A3052" s="21">
        <v>45626</v>
      </c>
      <c r="B3052" s="21">
        <v>45626</v>
      </c>
      <c r="C3052" s="22" t="s">
        <v>10034</v>
      </c>
      <c r="D3052" s="22" t="s">
        <v>10019</v>
      </c>
      <c r="E3052" s="22" t="s">
        <v>1145</v>
      </c>
      <c r="F3052" s="22" t="s">
        <v>603</v>
      </c>
      <c r="G3052" s="23"/>
      <c r="H3052" s="23">
        <v>0</v>
      </c>
      <c r="I3052" s="23">
        <v>173672430</v>
      </c>
      <c r="J3052" s="23">
        <v>0</v>
      </c>
      <c r="K3052" s="22"/>
      <c r="L3052" s="22"/>
      <c r="M3052" s="22" t="s">
        <v>3132</v>
      </c>
      <c r="N3052" s="22"/>
      <c r="O3052" s="22"/>
      <c r="P3052" s="22" t="s">
        <v>7936</v>
      </c>
      <c r="S3052" s="8" t="str">
        <f t="shared" si="84"/>
        <v>642_LươngQLDN</v>
      </c>
      <c r="T3052" s="8">
        <f t="shared" si="85"/>
        <v>11</v>
      </c>
      <c r="U3052">
        <v>642</v>
      </c>
      <c r="W3052" t="s">
        <v>369</v>
      </c>
    </row>
    <row r="3053" spans="1:23" hidden="1" x14ac:dyDescent="0.25">
      <c r="A3053" s="21">
        <v>45626</v>
      </c>
      <c r="B3053" s="21">
        <v>45626</v>
      </c>
      <c r="C3053" s="22" t="s">
        <v>10034</v>
      </c>
      <c r="D3053" s="22" t="s">
        <v>10020</v>
      </c>
      <c r="E3053" s="22" t="s">
        <v>1145</v>
      </c>
      <c r="F3053" s="22" t="s">
        <v>603</v>
      </c>
      <c r="G3053" s="23"/>
      <c r="H3053" s="23">
        <v>0</v>
      </c>
      <c r="I3053" s="23">
        <v>257473124</v>
      </c>
      <c r="J3053" s="23">
        <v>0</v>
      </c>
      <c r="K3053" s="22"/>
      <c r="L3053" s="22"/>
      <c r="M3053" s="22" t="s">
        <v>3131</v>
      </c>
      <c r="N3053" s="22"/>
      <c r="O3053" s="22"/>
      <c r="P3053" s="22" t="s">
        <v>4412</v>
      </c>
      <c r="S3053" s="8" t="str">
        <f t="shared" si="84"/>
        <v>641_LươngMkt</v>
      </c>
      <c r="T3053" s="8">
        <f t="shared" si="85"/>
        <v>11</v>
      </c>
      <c r="U3053">
        <v>642</v>
      </c>
      <c r="W3053" t="s">
        <v>369</v>
      </c>
    </row>
    <row r="3054" spans="1:23" x14ac:dyDescent="0.25">
      <c r="A3054" s="21">
        <v>45626</v>
      </c>
      <c r="B3054" s="21">
        <v>45626</v>
      </c>
      <c r="C3054" s="22" t="s">
        <v>10034</v>
      </c>
      <c r="D3054" s="22" t="s">
        <v>10021</v>
      </c>
      <c r="E3054" s="22" t="s">
        <v>1145</v>
      </c>
      <c r="F3054" s="22" t="s">
        <v>603</v>
      </c>
      <c r="G3054" s="23"/>
      <c r="H3054" s="23">
        <v>0</v>
      </c>
      <c r="I3054" s="23">
        <v>334332827</v>
      </c>
      <c r="J3054" s="23">
        <v>0</v>
      </c>
      <c r="K3054" s="22"/>
      <c r="L3054" s="22"/>
      <c r="M3054" s="22" t="s">
        <v>3132</v>
      </c>
      <c r="N3054" s="22"/>
      <c r="O3054" s="22"/>
      <c r="P3054" s="22" t="s">
        <v>4428</v>
      </c>
      <c r="S3054" s="8" t="str">
        <f t="shared" si="84"/>
        <v>642_LươngQLDN</v>
      </c>
      <c r="T3054" s="8">
        <f t="shared" si="85"/>
        <v>11</v>
      </c>
      <c r="U3054">
        <v>642</v>
      </c>
      <c r="W3054" t="s">
        <v>369</v>
      </c>
    </row>
    <row r="3055" spans="1:23" hidden="1" x14ac:dyDescent="0.25">
      <c r="A3055" s="21">
        <v>45626</v>
      </c>
      <c r="B3055" s="21">
        <v>45626</v>
      </c>
      <c r="C3055" s="22" t="s">
        <v>10034</v>
      </c>
      <c r="D3055" s="22" t="s">
        <v>10022</v>
      </c>
      <c r="E3055" s="22" t="s">
        <v>1145</v>
      </c>
      <c r="F3055" s="22" t="s">
        <v>603</v>
      </c>
      <c r="G3055" s="23"/>
      <c r="H3055" s="23">
        <v>0</v>
      </c>
      <c r="I3055" s="23">
        <v>642906534</v>
      </c>
      <c r="J3055" s="23">
        <v>0</v>
      </c>
      <c r="K3055" s="22"/>
      <c r="L3055" s="22"/>
      <c r="M3055" s="22" t="s">
        <v>3118</v>
      </c>
      <c r="N3055" s="22"/>
      <c r="O3055" s="22"/>
      <c r="P3055" s="22" t="s">
        <v>7936</v>
      </c>
      <c r="S3055" s="8" t="str">
        <f t="shared" si="84"/>
        <v>641_LươngNVKD</v>
      </c>
      <c r="T3055" s="8">
        <f t="shared" si="85"/>
        <v>11</v>
      </c>
      <c r="U3055">
        <v>642</v>
      </c>
      <c r="W3055" t="s">
        <v>369</v>
      </c>
    </row>
    <row r="3056" spans="1:23" x14ac:dyDescent="0.25">
      <c r="A3056" s="21">
        <v>45626</v>
      </c>
      <c r="B3056" s="21">
        <v>45626</v>
      </c>
      <c r="C3056" s="22" t="s">
        <v>10034</v>
      </c>
      <c r="D3056" s="22" t="s">
        <v>10023</v>
      </c>
      <c r="E3056" s="22" t="s">
        <v>1145</v>
      </c>
      <c r="F3056" s="22" t="s">
        <v>603</v>
      </c>
      <c r="G3056" s="23"/>
      <c r="H3056" s="23">
        <v>0</v>
      </c>
      <c r="I3056" s="23">
        <v>672491128</v>
      </c>
      <c r="J3056" s="23">
        <v>0</v>
      </c>
      <c r="K3056" s="22"/>
      <c r="L3056" s="22"/>
      <c r="M3056" s="22" t="s">
        <v>3132</v>
      </c>
      <c r="N3056" s="22"/>
      <c r="O3056" s="22"/>
      <c r="P3056" s="22" t="s">
        <v>4428</v>
      </c>
      <c r="S3056" s="8" t="str">
        <f t="shared" si="84"/>
        <v>642_LươngQLDN</v>
      </c>
      <c r="T3056" s="8">
        <f t="shared" si="85"/>
        <v>11</v>
      </c>
      <c r="U3056">
        <v>642</v>
      </c>
      <c r="W3056" t="s">
        <v>369</v>
      </c>
    </row>
    <row r="3057" spans="1:23" x14ac:dyDescent="0.25">
      <c r="A3057" s="21">
        <v>45626</v>
      </c>
      <c r="B3057" s="21">
        <v>45626</v>
      </c>
      <c r="C3057" s="22" t="s">
        <v>10034</v>
      </c>
      <c r="D3057" s="22" t="s">
        <v>10024</v>
      </c>
      <c r="E3057" s="22" t="s">
        <v>1145</v>
      </c>
      <c r="F3057" s="22" t="s">
        <v>603</v>
      </c>
      <c r="G3057" s="23"/>
      <c r="H3057" s="23">
        <v>0</v>
      </c>
      <c r="I3057" s="23">
        <v>678457795</v>
      </c>
      <c r="J3057" s="23">
        <v>0</v>
      </c>
      <c r="K3057" s="22"/>
      <c r="L3057" s="22"/>
      <c r="M3057" s="22" t="s">
        <v>3132</v>
      </c>
      <c r="N3057" s="22"/>
      <c r="O3057" s="22"/>
      <c r="P3057" s="22" t="s">
        <v>4412</v>
      </c>
      <c r="S3057" s="8" t="str">
        <f t="shared" si="84"/>
        <v>642_LươngQLDN</v>
      </c>
      <c r="T3057" s="8">
        <f t="shared" si="85"/>
        <v>11</v>
      </c>
      <c r="U3057">
        <v>642</v>
      </c>
      <c r="W3057" t="s">
        <v>369</v>
      </c>
    </row>
    <row r="3058" spans="1:23" x14ac:dyDescent="0.25">
      <c r="A3058" s="21">
        <v>45626</v>
      </c>
      <c r="B3058" s="21">
        <v>45626</v>
      </c>
      <c r="C3058" s="22" t="s">
        <v>10034</v>
      </c>
      <c r="D3058" s="22" t="s">
        <v>10025</v>
      </c>
      <c r="E3058" s="22" t="s">
        <v>1145</v>
      </c>
      <c r="F3058" s="22" t="s">
        <v>603</v>
      </c>
      <c r="G3058" s="23"/>
      <c r="H3058" s="23">
        <v>0</v>
      </c>
      <c r="I3058" s="23">
        <v>685891546</v>
      </c>
      <c r="J3058" s="23">
        <v>0</v>
      </c>
      <c r="K3058" s="22"/>
      <c r="L3058" s="22"/>
      <c r="M3058" s="22" t="s">
        <v>3132</v>
      </c>
      <c r="N3058" s="22"/>
      <c r="O3058" s="22"/>
      <c r="P3058" s="22" t="s">
        <v>891</v>
      </c>
      <c r="S3058" s="8" t="str">
        <f t="shared" si="84"/>
        <v>642_LươngQLDN</v>
      </c>
      <c r="T3058" s="8">
        <f t="shared" si="85"/>
        <v>11</v>
      </c>
      <c r="U3058">
        <v>642</v>
      </c>
      <c r="W3058" t="s">
        <v>369</v>
      </c>
    </row>
    <row r="3059" spans="1:23" hidden="1" x14ac:dyDescent="0.25">
      <c r="A3059" s="21">
        <v>45626</v>
      </c>
      <c r="B3059" s="21">
        <v>45626</v>
      </c>
      <c r="C3059" s="22" t="s">
        <v>10034</v>
      </c>
      <c r="D3059" s="22" t="s">
        <v>10026</v>
      </c>
      <c r="E3059" s="22" t="s">
        <v>1145</v>
      </c>
      <c r="F3059" s="22" t="s">
        <v>610</v>
      </c>
      <c r="G3059" s="23">
        <v>9550000</v>
      </c>
      <c r="H3059" s="23">
        <v>0</v>
      </c>
      <c r="I3059" s="23">
        <v>695441546</v>
      </c>
      <c r="J3059" s="23">
        <v>0</v>
      </c>
      <c r="K3059" s="22"/>
      <c r="L3059" s="22"/>
      <c r="M3059" s="22" t="s">
        <v>3132</v>
      </c>
      <c r="N3059" s="22"/>
      <c r="O3059" s="22"/>
      <c r="P3059" s="22" t="s">
        <v>4428</v>
      </c>
      <c r="S3059" s="8" t="str">
        <f t="shared" si="84"/>
        <v>642_LươngQLDN</v>
      </c>
      <c r="T3059" s="8">
        <f t="shared" si="85"/>
        <v>11</v>
      </c>
      <c r="U3059">
        <v>642</v>
      </c>
      <c r="W3059" t="s">
        <v>369</v>
      </c>
    </row>
    <row r="3060" spans="1:23" hidden="1" x14ac:dyDescent="0.25">
      <c r="A3060" s="21">
        <v>45626</v>
      </c>
      <c r="B3060" s="21">
        <v>45626</v>
      </c>
      <c r="C3060" s="22" t="s">
        <v>10034</v>
      </c>
      <c r="D3060" s="22" t="s">
        <v>10027</v>
      </c>
      <c r="E3060" s="22" t="s">
        <v>1145</v>
      </c>
      <c r="F3060" s="22" t="s">
        <v>610</v>
      </c>
      <c r="G3060" s="23">
        <v>1096500</v>
      </c>
      <c r="H3060" s="23">
        <v>0</v>
      </c>
      <c r="I3060" s="23">
        <v>696538046</v>
      </c>
      <c r="J3060" s="23">
        <v>0</v>
      </c>
      <c r="K3060" s="22"/>
      <c r="L3060" s="22"/>
      <c r="M3060" s="22" t="s">
        <v>3132</v>
      </c>
      <c r="N3060" s="22"/>
      <c r="O3060" s="22"/>
      <c r="P3060" s="22" t="s">
        <v>7936</v>
      </c>
      <c r="S3060" s="8" t="str">
        <f t="shared" si="84"/>
        <v>642_LươngQLDN</v>
      </c>
      <c r="T3060" s="8">
        <f t="shared" si="85"/>
        <v>11</v>
      </c>
      <c r="U3060">
        <v>642</v>
      </c>
      <c r="W3060" t="s">
        <v>369</v>
      </c>
    </row>
    <row r="3061" spans="1:23" hidden="1" x14ac:dyDescent="0.25">
      <c r="A3061" s="21">
        <v>45626</v>
      </c>
      <c r="B3061" s="21">
        <v>45626</v>
      </c>
      <c r="C3061" s="22" t="s">
        <v>10034</v>
      </c>
      <c r="D3061" s="22" t="s">
        <v>10028</v>
      </c>
      <c r="E3061" s="22" t="s">
        <v>1145</v>
      </c>
      <c r="F3061" s="22" t="s">
        <v>610</v>
      </c>
      <c r="G3061" s="23">
        <v>5482500</v>
      </c>
      <c r="H3061" s="23">
        <v>0</v>
      </c>
      <c r="I3061" s="23">
        <v>702020546</v>
      </c>
      <c r="J3061" s="23">
        <v>0</v>
      </c>
      <c r="K3061" s="22"/>
      <c r="L3061" s="22"/>
      <c r="M3061" s="22" t="s">
        <v>3131</v>
      </c>
      <c r="N3061" s="22"/>
      <c r="O3061" s="22"/>
      <c r="P3061" s="22" t="s">
        <v>4412</v>
      </c>
      <c r="S3061" s="8" t="str">
        <f t="shared" si="84"/>
        <v>641_LươngMkt</v>
      </c>
      <c r="T3061" s="8">
        <f t="shared" si="85"/>
        <v>11</v>
      </c>
      <c r="U3061">
        <v>642</v>
      </c>
      <c r="W3061" t="s">
        <v>369</v>
      </c>
    </row>
    <row r="3062" spans="1:23" hidden="1" x14ac:dyDescent="0.25">
      <c r="A3062" s="21">
        <v>45626</v>
      </c>
      <c r="B3062" s="21">
        <v>45626</v>
      </c>
      <c r="C3062" s="22" t="s">
        <v>10034</v>
      </c>
      <c r="D3062" s="22" t="s">
        <v>10029</v>
      </c>
      <c r="E3062" s="22" t="s">
        <v>1145</v>
      </c>
      <c r="F3062" s="22" t="s">
        <v>610</v>
      </c>
      <c r="G3062" s="23">
        <v>3289500</v>
      </c>
      <c r="H3062" s="23">
        <v>0</v>
      </c>
      <c r="I3062" s="23">
        <v>705310046</v>
      </c>
      <c r="J3062" s="23">
        <v>0</v>
      </c>
      <c r="K3062" s="22"/>
      <c r="L3062" s="22"/>
      <c r="M3062" s="22" t="s">
        <v>3132</v>
      </c>
      <c r="N3062" s="22"/>
      <c r="O3062" s="22"/>
      <c r="P3062" s="22" t="s">
        <v>4428</v>
      </c>
      <c r="S3062" s="8" t="str">
        <f t="shared" si="84"/>
        <v>642_LươngQLDN</v>
      </c>
      <c r="T3062" s="8">
        <f t="shared" si="85"/>
        <v>11</v>
      </c>
      <c r="U3062">
        <v>642</v>
      </c>
      <c r="W3062" t="s">
        <v>369</v>
      </c>
    </row>
    <row r="3063" spans="1:23" hidden="1" x14ac:dyDescent="0.25">
      <c r="A3063" s="21">
        <v>45626</v>
      </c>
      <c r="B3063" s="21">
        <v>45626</v>
      </c>
      <c r="C3063" s="22" t="s">
        <v>10034</v>
      </c>
      <c r="D3063" s="22" t="s">
        <v>10030</v>
      </c>
      <c r="E3063" s="22" t="s">
        <v>1145</v>
      </c>
      <c r="F3063" s="22" t="s">
        <v>610</v>
      </c>
      <c r="G3063" s="23">
        <v>12556000</v>
      </c>
      <c r="H3063" s="23">
        <v>0</v>
      </c>
      <c r="I3063" s="23">
        <v>717866046</v>
      </c>
      <c r="J3063" s="23">
        <v>0</v>
      </c>
      <c r="K3063" s="22"/>
      <c r="L3063" s="22"/>
      <c r="M3063" s="22" t="s">
        <v>3118</v>
      </c>
      <c r="N3063" s="22"/>
      <c r="O3063" s="22"/>
      <c r="P3063" s="22" t="s">
        <v>7936</v>
      </c>
      <c r="S3063" s="8" t="str">
        <f t="shared" si="84"/>
        <v>641_LươngNVKD</v>
      </c>
      <c r="T3063" s="8">
        <f t="shared" si="85"/>
        <v>11</v>
      </c>
      <c r="U3063">
        <v>642</v>
      </c>
      <c r="W3063" t="s">
        <v>369</v>
      </c>
    </row>
    <row r="3064" spans="1:23" hidden="1" x14ac:dyDescent="0.25">
      <c r="A3064" s="21">
        <v>45626</v>
      </c>
      <c r="B3064" s="21">
        <v>45626</v>
      </c>
      <c r="C3064" s="22" t="s">
        <v>10034</v>
      </c>
      <c r="D3064" s="22" t="s">
        <v>10031</v>
      </c>
      <c r="E3064" s="22" t="s">
        <v>1145</v>
      </c>
      <c r="F3064" s="22" t="s">
        <v>610</v>
      </c>
      <c r="G3064" s="23">
        <v>2279000</v>
      </c>
      <c r="H3064" s="23">
        <v>0</v>
      </c>
      <c r="I3064" s="23">
        <v>720145046</v>
      </c>
      <c r="J3064" s="23">
        <v>0</v>
      </c>
      <c r="K3064" s="22"/>
      <c r="L3064" s="22"/>
      <c r="M3064" s="22" t="s">
        <v>3132</v>
      </c>
      <c r="N3064" s="22"/>
      <c r="O3064" s="22"/>
      <c r="P3064" s="22" t="s">
        <v>4428</v>
      </c>
      <c r="S3064" s="8" t="str">
        <f t="shared" si="84"/>
        <v>642_LươngQLDN</v>
      </c>
      <c r="T3064" s="8">
        <f t="shared" si="85"/>
        <v>11</v>
      </c>
      <c r="U3064">
        <v>642</v>
      </c>
      <c r="W3064" t="s">
        <v>369</v>
      </c>
    </row>
    <row r="3065" spans="1:23" hidden="1" x14ac:dyDescent="0.25">
      <c r="A3065" s="21">
        <v>45626</v>
      </c>
      <c r="B3065" s="21">
        <v>45626</v>
      </c>
      <c r="C3065" s="22" t="s">
        <v>10034</v>
      </c>
      <c r="D3065" s="22" t="s">
        <v>10032</v>
      </c>
      <c r="E3065" s="22" t="s">
        <v>1145</v>
      </c>
      <c r="F3065" s="22" t="s">
        <v>610</v>
      </c>
      <c r="G3065" s="23">
        <v>1096500</v>
      </c>
      <c r="H3065" s="23">
        <v>0</v>
      </c>
      <c r="I3065" s="23">
        <v>721241546</v>
      </c>
      <c r="J3065" s="23">
        <v>0</v>
      </c>
      <c r="K3065" s="22"/>
      <c r="L3065" s="22"/>
      <c r="M3065" s="22" t="s">
        <v>3132</v>
      </c>
      <c r="N3065" s="22"/>
      <c r="O3065" s="22"/>
      <c r="P3065" s="22" t="s">
        <v>4412</v>
      </c>
      <c r="S3065" s="8" t="str">
        <f t="shared" si="84"/>
        <v>642_LươngQLDN</v>
      </c>
      <c r="T3065" s="8">
        <f t="shared" si="85"/>
        <v>11</v>
      </c>
      <c r="U3065">
        <v>642</v>
      </c>
      <c r="W3065" t="s">
        <v>369</v>
      </c>
    </row>
    <row r="3066" spans="1:23" hidden="1" x14ac:dyDescent="0.25">
      <c r="A3066" s="21">
        <v>45626</v>
      </c>
      <c r="B3066" s="21">
        <v>45626</v>
      </c>
      <c r="C3066" s="22" t="s">
        <v>10034</v>
      </c>
      <c r="D3066" s="22" t="s">
        <v>10033</v>
      </c>
      <c r="E3066" s="22" t="s">
        <v>1145</v>
      </c>
      <c r="F3066" s="22" t="s">
        <v>610</v>
      </c>
      <c r="G3066" s="23">
        <v>1096500</v>
      </c>
      <c r="H3066" s="23">
        <v>0</v>
      </c>
      <c r="I3066" s="23">
        <v>722338046</v>
      </c>
      <c r="J3066" s="23">
        <v>0</v>
      </c>
      <c r="K3066" s="22"/>
      <c r="L3066" s="22"/>
      <c r="M3066" s="22" t="s">
        <v>3132</v>
      </c>
      <c r="N3066" s="22"/>
      <c r="O3066" s="22"/>
      <c r="P3066" s="22" t="s">
        <v>891</v>
      </c>
      <c r="S3066" s="8" t="str">
        <f t="shared" si="84"/>
        <v>642_LươngQLDN</v>
      </c>
      <c r="T3066" s="8">
        <f t="shared" si="85"/>
        <v>11</v>
      </c>
      <c r="U3066">
        <v>642</v>
      </c>
      <c r="W3066" t="s">
        <v>369</v>
      </c>
    </row>
    <row r="3067" spans="1:23" hidden="1" x14ac:dyDescent="0.25">
      <c r="A3067" s="21">
        <v>45626</v>
      </c>
      <c r="B3067" s="21">
        <v>45626</v>
      </c>
      <c r="C3067" s="22" t="s">
        <v>9844</v>
      </c>
      <c r="D3067" s="22" t="s">
        <v>9845</v>
      </c>
      <c r="E3067" s="22" t="s">
        <v>1145</v>
      </c>
      <c r="F3067" s="22" t="s">
        <v>625</v>
      </c>
      <c r="G3067" s="23">
        <v>971944</v>
      </c>
      <c r="H3067" s="23">
        <v>0</v>
      </c>
      <c r="I3067" s="23">
        <v>723309990</v>
      </c>
      <c r="J3067" s="23">
        <v>0</v>
      </c>
      <c r="K3067" s="22"/>
      <c r="L3067" s="22"/>
      <c r="M3067" s="22" t="s">
        <v>7893</v>
      </c>
      <c r="N3067" s="22"/>
      <c r="O3067" s="22"/>
      <c r="P3067" s="22" t="s">
        <v>1292</v>
      </c>
      <c r="S3067" s="8" t="str">
        <f t="shared" ref="S3067:S3130" si="86">+M3067</f>
        <v>642.CCDC</v>
      </c>
      <c r="T3067" s="8">
        <f t="shared" si="85"/>
        <v>11</v>
      </c>
      <c r="U3067">
        <v>642</v>
      </c>
      <c r="W3067" t="s">
        <v>369</v>
      </c>
    </row>
    <row r="3068" spans="1:23" hidden="1" x14ac:dyDescent="0.25">
      <c r="A3068" s="21">
        <v>45626</v>
      </c>
      <c r="B3068" s="21">
        <v>45626</v>
      </c>
      <c r="C3068" s="22" t="s">
        <v>9844</v>
      </c>
      <c r="D3068" s="22" t="s">
        <v>9845</v>
      </c>
      <c r="E3068" s="22" t="s">
        <v>1145</v>
      </c>
      <c r="F3068" s="22" t="s">
        <v>625</v>
      </c>
      <c r="G3068" s="23">
        <v>169554</v>
      </c>
      <c r="H3068" s="23">
        <v>0</v>
      </c>
      <c r="I3068" s="23">
        <v>723479544</v>
      </c>
      <c r="J3068" s="23">
        <v>0</v>
      </c>
      <c r="K3068" s="22"/>
      <c r="L3068" s="22"/>
      <c r="M3068" s="22" t="s">
        <v>7893</v>
      </c>
      <c r="N3068" s="22"/>
      <c r="O3068" s="22"/>
      <c r="P3068" s="22" t="s">
        <v>2141</v>
      </c>
      <c r="S3068" s="8" t="str">
        <f t="shared" si="86"/>
        <v>642.CCDC</v>
      </c>
      <c r="T3068" s="8">
        <f t="shared" ref="T3068:T3131" si="87">+MONTH(A3068)</f>
        <v>11</v>
      </c>
      <c r="U3068">
        <v>642</v>
      </c>
      <c r="W3068" t="s">
        <v>369</v>
      </c>
    </row>
    <row r="3069" spans="1:23" hidden="1" x14ac:dyDescent="0.25">
      <c r="A3069" s="21">
        <v>45626</v>
      </c>
      <c r="B3069" s="21">
        <v>45626</v>
      </c>
      <c r="C3069" s="22" t="s">
        <v>9844</v>
      </c>
      <c r="D3069" s="22" t="s">
        <v>9845</v>
      </c>
      <c r="E3069" s="22" t="s">
        <v>1145</v>
      </c>
      <c r="F3069" s="22" t="s">
        <v>625</v>
      </c>
      <c r="G3069" s="23">
        <v>118779</v>
      </c>
      <c r="H3069" s="23">
        <v>0</v>
      </c>
      <c r="I3069" s="23">
        <v>723598323</v>
      </c>
      <c r="J3069" s="23">
        <v>0</v>
      </c>
      <c r="K3069" s="22"/>
      <c r="L3069" s="22"/>
      <c r="M3069" s="22" t="s">
        <v>7893</v>
      </c>
      <c r="N3069" s="22"/>
      <c r="O3069" s="22"/>
      <c r="P3069" s="22" t="s">
        <v>849</v>
      </c>
      <c r="S3069" s="8" t="str">
        <f t="shared" si="86"/>
        <v>642.CCDC</v>
      </c>
      <c r="T3069" s="8">
        <f t="shared" si="87"/>
        <v>11</v>
      </c>
      <c r="U3069">
        <v>642</v>
      </c>
      <c r="W3069" t="s">
        <v>369</v>
      </c>
    </row>
    <row r="3070" spans="1:23" hidden="1" x14ac:dyDescent="0.25">
      <c r="A3070" s="21">
        <v>45626</v>
      </c>
      <c r="B3070" s="21">
        <v>45626</v>
      </c>
      <c r="C3070" s="22" t="s">
        <v>9844</v>
      </c>
      <c r="D3070" s="22" t="s">
        <v>9845</v>
      </c>
      <c r="E3070" s="22" t="s">
        <v>1145</v>
      </c>
      <c r="F3070" s="22" t="s">
        <v>625</v>
      </c>
      <c r="G3070" s="23">
        <v>980729</v>
      </c>
      <c r="H3070" s="23">
        <v>0</v>
      </c>
      <c r="I3070" s="23">
        <v>724579052</v>
      </c>
      <c r="J3070" s="23">
        <v>0</v>
      </c>
      <c r="K3070" s="22"/>
      <c r="L3070" s="22"/>
      <c r="M3070" s="22" t="s">
        <v>7893</v>
      </c>
      <c r="N3070" s="22"/>
      <c r="O3070" s="22"/>
      <c r="P3070" s="22" t="s">
        <v>558</v>
      </c>
      <c r="S3070" s="8" t="str">
        <f t="shared" si="86"/>
        <v>642.CCDC</v>
      </c>
      <c r="T3070" s="8">
        <f t="shared" si="87"/>
        <v>11</v>
      </c>
      <c r="U3070">
        <v>642</v>
      </c>
      <c r="W3070" t="s">
        <v>369</v>
      </c>
    </row>
    <row r="3071" spans="1:23" hidden="1" x14ac:dyDescent="0.25">
      <c r="A3071" s="21">
        <v>45626</v>
      </c>
      <c r="B3071" s="21">
        <v>45626</v>
      </c>
      <c r="C3071" s="22" t="s">
        <v>9844</v>
      </c>
      <c r="D3071" s="22" t="s">
        <v>9845</v>
      </c>
      <c r="E3071" s="22" t="s">
        <v>1145</v>
      </c>
      <c r="F3071" s="22" t="s">
        <v>625</v>
      </c>
      <c r="G3071" s="23">
        <v>1757298</v>
      </c>
      <c r="H3071" s="23">
        <v>0</v>
      </c>
      <c r="I3071" s="23">
        <v>726336350</v>
      </c>
      <c r="J3071" s="23">
        <v>0</v>
      </c>
      <c r="K3071" s="22"/>
      <c r="L3071" s="22"/>
      <c r="M3071" s="22" t="s">
        <v>7893</v>
      </c>
      <c r="N3071" s="22"/>
      <c r="O3071" s="22"/>
      <c r="P3071" s="22" t="s">
        <v>529</v>
      </c>
      <c r="S3071" s="8" t="str">
        <f t="shared" si="86"/>
        <v>642.CCDC</v>
      </c>
      <c r="T3071" s="8">
        <f t="shared" si="87"/>
        <v>11</v>
      </c>
      <c r="U3071">
        <v>642</v>
      </c>
      <c r="W3071" t="s">
        <v>369</v>
      </c>
    </row>
    <row r="3072" spans="1:23" hidden="1" x14ac:dyDescent="0.25">
      <c r="A3072" s="21">
        <v>45626</v>
      </c>
      <c r="B3072" s="21">
        <v>45626</v>
      </c>
      <c r="C3072" s="22" t="s">
        <v>9844</v>
      </c>
      <c r="D3072" s="22" t="s">
        <v>9845</v>
      </c>
      <c r="E3072" s="22" t="s">
        <v>1145</v>
      </c>
      <c r="F3072" s="22" t="s">
        <v>625</v>
      </c>
      <c r="G3072" s="23">
        <v>3986850</v>
      </c>
      <c r="H3072" s="23">
        <v>0</v>
      </c>
      <c r="I3072" s="23">
        <v>730323200</v>
      </c>
      <c r="J3072" s="23">
        <v>0</v>
      </c>
      <c r="K3072" s="22"/>
      <c r="L3072" s="22"/>
      <c r="M3072" s="22" t="s">
        <v>7893</v>
      </c>
      <c r="N3072" s="22"/>
      <c r="O3072" s="22"/>
      <c r="P3072" s="22" t="s">
        <v>891</v>
      </c>
      <c r="S3072" s="8" t="str">
        <f t="shared" si="86"/>
        <v>642.CCDC</v>
      </c>
      <c r="T3072" s="8">
        <f t="shared" si="87"/>
        <v>11</v>
      </c>
      <c r="U3072">
        <v>642</v>
      </c>
      <c r="W3072" t="s">
        <v>369</v>
      </c>
    </row>
    <row r="3073" spans="1:23" hidden="1" x14ac:dyDescent="0.25">
      <c r="A3073" s="21">
        <v>45626</v>
      </c>
      <c r="B3073" s="21">
        <v>45626</v>
      </c>
      <c r="C3073" s="22" t="s">
        <v>9844</v>
      </c>
      <c r="D3073" s="22" t="s">
        <v>9845</v>
      </c>
      <c r="E3073" s="22" t="s">
        <v>1145</v>
      </c>
      <c r="F3073" s="22" t="s">
        <v>625</v>
      </c>
      <c r="G3073" s="23">
        <v>878086</v>
      </c>
      <c r="H3073" s="23">
        <v>0</v>
      </c>
      <c r="I3073" s="23">
        <v>731201286</v>
      </c>
      <c r="J3073" s="23">
        <v>0</v>
      </c>
      <c r="K3073" s="22"/>
      <c r="L3073" s="22"/>
      <c r="M3073" s="22" t="s">
        <v>7893</v>
      </c>
      <c r="N3073" s="22"/>
      <c r="O3073" s="22"/>
      <c r="P3073" s="22" t="s">
        <v>824</v>
      </c>
      <c r="S3073" s="8" t="str">
        <f t="shared" si="86"/>
        <v>642.CCDC</v>
      </c>
      <c r="T3073" s="8">
        <f t="shared" si="87"/>
        <v>11</v>
      </c>
      <c r="U3073">
        <v>642</v>
      </c>
      <c r="W3073" t="s">
        <v>369</v>
      </c>
    </row>
    <row r="3074" spans="1:23" hidden="1" x14ac:dyDescent="0.25">
      <c r="A3074" s="21">
        <v>45626</v>
      </c>
      <c r="B3074" s="21">
        <v>45626</v>
      </c>
      <c r="C3074" s="22" t="s">
        <v>9844</v>
      </c>
      <c r="D3074" s="22" t="s">
        <v>9845</v>
      </c>
      <c r="E3074" s="22" t="s">
        <v>1145</v>
      </c>
      <c r="F3074" s="22" t="s">
        <v>625</v>
      </c>
      <c r="G3074" s="23">
        <v>158179</v>
      </c>
      <c r="H3074" s="23">
        <v>0</v>
      </c>
      <c r="I3074" s="23">
        <v>731359465</v>
      </c>
      <c r="J3074" s="23">
        <v>0</v>
      </c>
      <c r="K3074" s="22"/>
      <c r="L3074" s="22"/>
      <c r="M3074" s="22" t="s">
        <v>3142</v>
      </c>
      <c r="N3074" s="22"/>
      <c r="O3074" s="22"/>
      <c r="P3074" s="22" t="s">
        <v>1915</v>
      </c>
      <c r="S3074" s="8" t="str">
        <f t="shared" si="86"/>
        <v>642.Đi lại</v>
      </c>
      <c r="T3074" s="8">
        <f t="shared" si="87"/>
        <v>11</v>
      </c>
      <c r="U3074">
        <v>642</v>
      </c>
      <c r="W3074" t="s">
        <v>369</v>
      </c>
    </row>
    <row r="3075" spans="1:23" hidden="1" x14ac:dyDescent="0.25">
      <c r="A3075" s="21">
        <v>45626</v>
      </c>
      <c r="B3075" s="21">
        <v>45626</v>
      </c>
      <c r="C3075" s="22" t="s">
        <v>9844</v>
      </c>
      <c r="D3075" s="22" t="s">
        <v>9845</v>
      </c>
      <c r="E3075" s="22" t="s">
        <v>1145</v>
      </c>
      <c r="F3075" s="22" t="s">
        <v>625</v>
      </c>
      <c r="G3075" s="23">
        <v>457541</v>
      </c>
      <c r="H3075" s="23">
        <v>0</v>
      </c>
      <c r="I3075" s="23">
        <v>731817006</v>
      </c>
      <c r="J3075" s="23">
        <v>0</v>
      </c>
      <c r="K3075" s="22"/>
      <c r="L3075" s="22"/>
      <c r="M3075" s="22" t="s">
        <v>7893</v>
      </c>
      <c r="N3075" s="22"/>
      <c r="O3075" s="22"/>
      <c r="P3075" s="22" t="s">
        <v>4428</v>
      </c>
      <c r="S3075" s="8" t="str">
        <f t="shared" si="86"/>
        <v>642.CCDC</v>
      </c>
      <c r="T3075" s="8">
        <f t="shared" si="87"/>
        <v>11</v>
      </c>
      <c r="U3075">
        <v>642</v>
      </c>
      <c r="W3075" t="s">
        <v>369</v>
      </c>
    </row>
    <row r="3076" spans="1:23" hidden="1" x14ac:dyDescent="0.25">
      <c r="A3076" s="21">
        <v>45626</v>
      </c>
      <c r="B3076" s="21">
        <v>45626</v>
      </c>
      <c r="C3076" s="22" t="s">
        <v>9844</v>
      </c>
      <c r="D3076" s="22" t="s">
        <v>9845</v>
      </c>
      <c r="E3076" s="22" t="s">
        <v>1145</v>
      </c>
      <c r="F3076" s="22" t="s">
        <v>625</v>
      </c>
      <c r="G3076" s="23">
        <v>622222</v>
      </c>
      <c r="H3076" s="23">
        <v>0</v>
      </c>
      <c r="I3076" s="23">
        <v>732439228</v>
      </c>
      <c r="J3076" s="23">
        <v>0</v>
      </c>
      <c r="K3076" s="22"/>
      <c r="L3076" s="22"/>
      <c r="M3076" s="22" t="s">
        <v>7893</v>
      </c>
      <c r="N3076" s="22"/>
      <c r="O3076" s="22"/>
      <c r="P3076" s="22" t="s">
        <v>4428</v>
      </c>
      <c r="S3076" s="8" t="str">
        <f t="shared" si="86"/>
        <v>642.CCDC</v>
      </c>
      <c r="T3076" s="8">
        <f t="shared" si="87"/>
        <v>11</v>
      </c>
      <c r="U3076">
        <v>642</v>
      </c>
      <c r="W3076" t="s">
        <v>369</v>
      </c>
    </row>
    <row r="3077" spans="1:23" hidden="1" x14ac:dyDescent="0.25">
      <c r="A3077" s="21">
        <v>45626</v>
      </c>
      <c r="B3077" s="21">
        <v>45626</v>
      </c>
      <c r="C3077" s="22" t="s">
        <v>9844</v>
      </c>
      <c r="D3077" s="22" t="s">
        <v>9845</v>
      </c>
      <c r="E3077" s="22" t="s">
        <v>1145</v>
      </c>
      <c r="F3077" s="22" t="s">
        <v>625</v>
      </c>
      <c r="G3077" s="23">
        <v>266667</v>
      </c>
      <c r="H3077" s="23">
        <v>0</v>
      </c>
      <c r="I3077" s="23">
        <v>732705895</v>
      </c>
      <c r="J3077" s="23">
        <v>0</v>
      </c>
      <c r="K3077" s="22"/>
      <c r="L3077" s="22"/>
      <c r="M3077" s="22" t="s">
        <v>7893</v>
      </c>
      <c r="N3077" s="22"/>
      <c r="O3077" s="22"/>
      <c r="P3077" s="22" t="s">
        <v>8097</v>
      </c>
      <c r="S3077" s="8" t="str">
        <f t="shared" si="86"/>
        <v>642.CCDC</v>
      </c>
      <c r="T3077" s="8">
        <f t="shared" si="87"/>
        <v>11</v>
      </c>
      <c r="U3077">
        <v>642</v>
      </c>
      <c r="W3077" t="s">
        <v>369</v>
      </c>
    </row>
    <row r="3078" spans="1:23" hidden="1" x14ac:dyDescent="0.25">
      <c r="A3078" s="21">
        <v>45626</v>
      </c>
      <c r="B3078" s="21">
        <v>45626</v>
      </c>
      <c r="C3078" s="22" t="s">
        <v>9844</v>
      </c>
      <c r="D3078" s="22" t="s">
        <v>9845</v>
      </c>
      <c r="E3078" s="22" t="s">
        <v>1145</v>
      </c>
      <c r="F3078" s="22" t="s">
        <v>625</v>
      </c>
      <c r="G3078" s="23">
        <v>622661</v>
      </c>
      <c r="H3078" s="23">
        <v>0</v>
      </c>
      <c r="I3078" s="23">
        <v>733328556</v>
      </c>
      <c r="J3078" s="23">
        <v>0</v>
      </c>
      <c r="K3078" s="22"/>
      <c r="L3078" s="22"/>
      <c r="M3078" s="22" t="s">
        <v>4929</v>
      </c>
      <c r="N3078" s="22"/>
      <c r="O3078" s="22"/>
      <c r="P3078" s="22" t="s">
        <v>8097</v>
      </c>
      <c r="S3078" s="8" t="str">
        <f t="shared" si="86"/>
        <v>642.SCTC VP</v>
      </c>
      <c r="T3078" s="8">
        <f t="shared" si="87"/>
        <v>11</v>
      </c>
      <c r="U3078">
        <v>642</v>
      </c>
      <c r="W3078" t="s">
        <v>369</v>
      </c>
    </row>
    <row r="3079" spans="1:23" hidden="1" x14ac:dyDescent="0.25">
      <c r="A3079" s="21">
        <v>45626</v>
      </c>
      <c r="B3079" s="21">
        <v>45626</v>
      </c>
      <c r="C3079" s="22" t="s">
        <v>9844</v>
      </c>
      <c r="D3079" s="22" t="s">
        <v>9845</v>
      </c>
      <c r="E3079" s="22" t="s">
        <v>1145</v>
      </c>
      <c r="F3079" s="22" t="s">
        <v>625</v>
      </c>
      <c r="G3079" s="23">
        <v>9939661</v>
      </c>
      <c r="H3079" s="23">
        <v>0</v>
      </c>
      <c r="I3079" s="23">
        <v>743268217</v>
      </c>
      <c r="J3079" s="23">
        <v>0</v>
      </c>
      <c r="K3079" s="22"/>
      <c r="L3079" s="22"/>
      <c r="M3079" s="22" t="s">
        <v>7893</v>
      </c>
      <c r="N3079" s="22"/>
      <c r="O3079" s="22"/>
      <c r="P3079" s="22" t="s">
        <v>607</v>
      </c>
      <c r="S3079" s="8" t="str">
        <f t="shared" si="86"/>
        <v>642.CCDC</v>
      </c>
      <c r="T3079" s="8">
        <f t="shared" si="87"/>
        <v>11</v>
      </c>
      <c r="U3079">
        <v>642</v>
      </c>
      <c r="W3079" t="s">
        <v>369</v>
      </c>
    </row>
    <row r="3080" spans="1:23" hidden="1" x14ac:dyDescent="0.25">
      <c r="A3080" s="21">
        <v>45626</v>
      </c>
      <c r="B3080" s="21">
        <v>45626</v>
      </c>
      <c r="C3080" s="22" t="s">
        <v>9844</v>
      </c>
      <c r="D3080" s="22" t="s">
        <v>9845</v>
      </c>
      <c r="E3080" s="22" t="s">
        <v>1145</v>
      </c>
      <c r="F3080" s="22" t="s">
        <v>625</v>
      </c>
      <c r="G3080" s="23">
        <v>505682</v>
      </c>
      <c r="H3080" s="23">
        <v>0</v>
      </c>
      <c r="I3080" s="23">
        <v>743773899</v>
      </c>
      <c r="J3080" s="23">
        <v>0</v>
      </c>
      <c r="K3080" s="22"/>
      <c r="L3080" s="22"/>
      <c r="M3080" s="22" t="s">
        <v>7893</v>
      </c>
      <c r="N3080" s="22"/>
      <c r="O3080" s="22"/>
      <c r="P3080" s="22" t="s">
        <v>1335</v>
      </c>
      <c r="S3080" s="8" t="str">
        <f t="shared" si="86"/>
        <v>642.CCDC</v>
      </c>
      <c r="T3080" s="8">
        <f t="shared" si="87"/>
        <v>11</v>
      </c>
      <c r="U3080">
        <v>642</v>
      </c>
      <c r="W3080" t="s">
        <v>369</v>
      </c>
    </row>
    <row r="3081" spans="1:23" hidden="1" x14ac:dyDescent="0.25">
      <c r="A3081" s="21">
        <v>45626</v>
      </c>
      <c r="B3081" s="21">
        <v>45626</v>
      </c>
      <c r="C3081" s="22" t="s">
        <v>9844</v>
      </c>
      <c r="D3081" s="22" t="s">
        <v>9845</v>
      </c>
      <c r="E3081" s="22" t="s">
        <v>1145</v>
      </c>
      <c r="F3081" s="22" t="s">
        <v>625</v>
      </c>
      <c r="G3081" s="23">
        <v>1560606</v>
      </c>
      <c r="H3081" s="23">
        <v>0</v>
      </c>
      <c r="I3081" s="23">
        <v>745334505</v>
      </c>
      <c r="J3081" s="23">
        <v>0</v>
      </c>
      <c r="K3081" s="22"/>
      <c r="L3081" s="22"/>
      <c r="M3081" s="22" t="s">
        <v>7893</v>
      </c>
      <c r="N3081" s="22"/>
      <c r="O3081" s="22"/>
      <c r="P3081" s="22" t="s">
        <v>1336</v>
      </c>
      <c r="S3081" s="8" t="str">
        <f t="shared" si="86"/>
        <v>642.CCDC</v>
      </c>
      <c r="T3081" s="8">
        <f t="shared" si="87"/>
        <v>11</v>
      </c>
      <c r="U3081">
        <v>642</v>
      </c>
      <c r="W3081" t="s">
        <v>369</v>
      </c>
    </row>
    <row r="3082" spans="1:23" hidden="1" x14ac:dyDescent="0.25">
      <c r="A3082" s="21">
        <v>45626</v>
      </c>
      <c r="B3082" s="21">
        <v>45626</v>
      </c>
      <c r="C3082" s="22" t="s">
        <v>9844</v>
      </c>
      <c r="D3082" s="22" t="s">
        <v>9845</v>
      </c>
      <c r="E3082" s="22" t="s">
        <v>1145</v>
      </c>
      <c r="F3082" s="22" t="s">
        <v>625</v>
      </c>
      <c r="G3082" s="23">
        <v>4011325</v>
      </c>
      <c r="H3082" s="23">
        <v>0</v>
      </c>
      <c r="I3082" s="23">
        <v>749345830</v>
      </c>
      <c r="J3082" s="23">
        <v>0</v>
      </c>
      <c r="K3082" s="22"/>
      <c r="L3082" s="22"/>
      <c r="M3082" s="22" t="s">
        <v>7893</v>
      </c>
      <c r="N3082" s="22"/>
      <c r="O3082" s="22"/>
      <c r="P3082" s="22" t="s">
        <v>1337</v>
      </c>
      <c r="S3082" s="8" t="str">
        <f t="shared" si="86"/>
        <v>642.CCDC</v>
      </c>
      <c r="T3082" s="8">
        <f t="shared" si="87"/>
        <v>11</v>
      </c>
      <c r="U3082">
        <v>642</v>
      </c>
      <c r="W3082" t="s">
        <v>369</v>
      </c>
    </row>
    <row r="3083" spans="1:23" hidden="1" x14ac:dyDescent="0.25">
      <c r="A3083" s="21">
        <v>45626</v>
      </c>
      <c r="B3083" s="21">
        <v>45626</v>
      </c>
      <c r="C3083" s="22" t="s">
        <v>9844</v>
      </c>
      <c r="D3083" s="22" t="s">
        <v>9845</v>
      </c>
      <c r="E3083" s="22" t="s">
        <v>1145</v>
      </c>
      <c r="F3083" s="22" t="s">
        <v>625</v>
      </c>
      <c r="G3083" s="23">
        <v>3382186</v>
      </c>
      <c r="H3083" s="23">
        <v>0</v>
      </c>
      <c r="I3083" s="23">
        <v>752728016</v>
      </c>
      <c r="J3083" s="23">
        <v>0</v>
      </c>
      <c r="K3083" s="22"/>
      <c r="L3083" s="22"/>
      <c r="M3083" s="22" t="s">
        <v>4929</v>
      </c>
      <c r="N3083" s="22"/>
      <c r="O3083" s="22"/>
      <c r="P3083" s="22" t="s">
        <v>529</v>
      </c>
      <c r="S3083" s="8" t="str">
        <f t="shared" si="86"/>
        <v>642.SCTC VP</v>
      </c>
      <c r="T3083" s="8">
        <f t="shared" si="87"/>
        <v>11</v>
      </c>
      <c r="U3083">
        <v>642</v>
      </c>
      <c r="W3083" t="s">
        <v>369</v>
      </c>
    </row>
    <row r="3084" spans="1:23" hidden="1" x14ac:dyDescent="0.25">
      <c r="A3084" s="21">
        <v>45626</v>
      </c>
      <c r="B3084" s="21">
        <v>45626</v>
      </c>
      <c r="C3084" s="22" t="s">
        <v>9844</v>
      </c>
      <c r="D3084" s="22" t="s">
        <v>9845</v>
      </c>
      <c r="E3084" s="22" t="s">
        <v>1145</v>
      </c>
      <c r="F3084" s="22" t="s">
        <v>625</v>
      </c>
      <c r="G3084" s="23">
        <v>661111</v>
      </c>
      <c r="H3084" s="23">
        <v>0</v>
      </c>
      <c r="I3084" s="23">
        <v>753389127</v>
      </c>
      <c r="J3084" s="23">
        <v>0</v>
      </c>
      <c r="K3084" s="22"/>
      <c r="L3084" s="22"/>
      <c r="M3084" s="22" t="s">
        <v>7916</v>
      </c>
      <c r="N3084" s="22"/>
      <c r="O3084" s="22"/>
      <c r="P3084" s="22" t="s">
        <v>4779</v>
      </c>
      <c r="S3084" s="8" t="str">
        <f t="shared" si="86"/>
        <v>642.Tên miền</v>
      </c>
      <c r="T3084" s="8">
        <f t="shared" si="87"/>
        <v>11</v>
      </c>
      <c r="U3084">
        <v>642</v>
      </c>
      <c r="W3084" t="s">
        <v>369</v>
      </c>
    </row>
    <row r="3085" spans="1:23" hidden="1" x14ac:dyDescent="0.25">
      <c r="A3085" s="21">
        <v>45626</v>
      </c>
      <c r="B3085" s="21">
        <v>45626</v>
      </c>
      <c r="C3085" s="22" t="s">
        <v>9844</v>
      </c>
      <c r="D3085" s="22" t="s">
        <v>9845</v>
      </c>
      <c r="E3085" s="22" t="s">
        <v>1145</v>
      </c>
      <c r="F3085" s="22" t="s">
        <v>625</v>
      </c>
      <c r="G3085" s="23">
        <v>3718316</v>
      </c>
      <c r="H3085" s="23">
        <v>0</v>
      </c>
      <c r="I3085" s="23">
        <v>757107443</v>
      </c>
      <c r="J3085" s="23">
        <v>0</v>
      </c>
      <c r="K3085" s="22"/>
      <c r="L3085" s="22"/>
      <c r="M3085" s="22" t="s">
        <v>7893</v>
      </c>
      <c r="N3085" s="22"/>
      <c r="O3085" s="22"/>
      <c r="P3085" s="22" t="s">
        <v>4779</v>
      </c>
      <c r="S3085" s="8" t="str">
        <f t="shared" si="86"/>
        <v>642.CCDC</v>
      </c>
      <c r="T3085" s="8">
        <f t="shared" si="87"/>
        <v>11</v>
      </c>
      <c r="U3085">
        <v>642</v>
      </c>
      <c r="W3085" t="s">
        <v>369</v>
      </c>
    </row>
    <row r="3086" spans="1:23" hidden="1" x14ac:dyDescent="0.25">
      <c r="A3086" s="21">
        <v>45626</v>
      </c>
      <c r="B3086" s="21">
        <v>45626</v>
      </c>
      <c r="C3086" s="22" t="s">
        <v>9844</v>
      </c>
      <c r="D3086" s="22" t="s">
        <v>9845</v>
      </c>
      <c r="E3086" s="22" t="s">
        <v>1145</v>
      </c>
      <c r="F3086" s="22" t="s">
        <v>625</v>
      </c>
      <c r="G3086" s="23">
        <v>829545</v>
      </c>
      <c r="H3086" s="23">
        <v>0</v>
      </c>
      <c r="I3086" s="23">
        <v>757936988</v>
      </c>
      <c r="J3086" s="23">
        <v>0</v>
      </c>
      <c r="K3086" s="22"/>
      <c r="L3086" s="22"/>
      <c r="M3086" s="22" t="s">
        <v>7893</v>
      </c>
      <c r="N3086" s="22"/>
      <c r="O3086" s="22"/>
      <c r="P3086" s="22" t="s">
        <v>1018</v>
      </c>
      <c r="S3086" s="8" t="str">
        <f t="shared" si="86"/>
        <v>642.CCDC</v>
      </c>
      <c r="T3086" s="8">
        <f t="shared" si="87"/>
        <v>11</v>
      </c>
      <c r="U3086">
        <v>642</v>
      </c>
      <c r="W3086" t="s">
        <v>369</v>
      </c>
    </row>
    <row r="3087" spans="1:23" hidden="1" x14ac:dyDescent="0.25">
      <c r="A3087" s="21">
        <v>45626</v>
      </c>
      <c r="B3087" s="21">
        <v>45626</v>
      </c>
      <c r="C3087" s="22" t="s">
        <v>9844</v>
      </c>
      <c r="D3087" s="22" t="s">
        <v>9845</v>
      </c>
      <c r="E3087" s="22" t="s">
        <v>1145</v>
      </c>
      <c r="F3087" s="22" t="s">
        <v>625</v>
      </c>
      <c r="G3087" s="23">
        <v>6568256</v>
      </c>
      <c r="H3087" s="23">
        <v>0</v>
      </c>
      <c r="I3087" s="23">
        <v>764505244</v>
      </c>
      <c r="J3087" s="23">
        <v>0</v>
      </c>
      <c r="K3087" s="22"/>
      <c r="L3087" s="22"/>
      <c r="M3087" s="22" t="s">
        <v>7893</v>
      </c>
      <c r="N3087" s="22"/>
      <c r="O3087" s="22"/>
      <c r="P3087" s="22" t="s">
        <v>1339</v>
      </c>
      <c r="S3087" s="8" t="str">
        <f t="shared" si="86"/>
        <v>642.CCDC</v>
      </c>
      <c r="T3087" s="8">
        <f t="shared" si="87"/>
        <v>11</v>
      </c>
      <c r="U3087">
        <v>642</v>
      </c>
      <c r="W3087" t="s">
        <v>369</v>
      </c>
    </row>
    <row r="3088" spans="1:23" hidden="1" x14ac:dyDescent="0.25">
      <c r="A3088" s="21">
        <v>45626</v>
      </c>
      <c r="B3088" s="21">
        <v>45626</v>
      </c>
      <c r="C3088" s="22" t="s">
        <v>9844</v>
      </c>
      <c r="D3088" s="22" t="s">
        <v>9845</v>
      </c>
      <c r="E3088" s="22" t="s">
        <v>1145</v>
      </c>
      <c r="F3088" s="22" t="s">
        <v>625</v>
      </c>
      <c r="G3088" s="23">
        <v>14773</v>
      </c>
      <c r="H3088" s="23">
        <v>0</v>
      </c>
      <c r="I3088" s="23">
        <v>764520017</v>
      </c>
      <c r="J3088" s="23">
        <v>0</v>
      </c>
      <c r="K3088" s="22"/>
      <c r="L3088" s="22"/>
      <c r="M3088" s="22" t="s">
        <v>7893</v>
      </c>
      <c r="N3088" s="22"/>
      <c r="O3088" s="22"/>
      <c r="P3088" s="22" t="s">
        <v>1340</v>
      </c>
      <c r="S3088" s="8" t="str">
        <f t="shared" si="86"/>
        <v>642.CCDC</v>
      </c>
      <c r="T3088" s="8">
        <f t="shared" si="87"/>
        <v>11</v>
      </c>
      <c r="U3088">
        <v>642</v>
      </c>
      <c r="W3088" t="s">
        <v>369</v>
      </c>
    </row>
    <row r="3089" spans="1:23" hidden="1" x14ac:dyDescent="0.25">
      <c r="A3089" s="21">
        <v>45626</v>
      </c>
      <c r="B3089" s="21">
        <v>45626</v>
      </c>
      <c r="C3089" s="22" t="s">
        <v>10035</v>
      </c>
      <c r="D3089" s="22" t="s">
        <v>10036</v>
      </c>
      <c r="E3089" s="22" t="s">
        <v>1145</v>
      </c>
      <c r="F3089" s="22" t="s">
        <v>625</v>
      </c>
      <c r="G3089" s="23">
        <v>70833</v>
      </c>
      <c r="H3089" s="23">
        <v>0</v>
      </c>
      <c r="I3089" s="23">
        <v>764590850</v>
      </c>
      <c r="J3089" s="23">
        <v>0</v>
      </c>
      <c r="K3089" s="22"/>
      <c r="L3089" s="22"/>
      <c r="M3089" s="22" t="s">
        <v>3126</v>
      </c>
      <c r="N3089" s="22"/>
      <c r="O3089" s="22"/>
      <c r="P3089" s="22"/>
      <c r="S3089" s="8" t="str">
        <f t="shared" si="86"/>
        <v>642.HCPVkhac</v>
      </c>
      <c r="T3089" s="8">
        <f t="shared" si="87"/>
        <v>11</v>
      </c>
      <c r="U3089">
        <v>642</v>
      </c>
      <c r="W3089" t="s">
        <v>369</v>
      </c>
    </row>
    <row r="3090" spans="1:23" hidden="1" x14ac:dyDescent="0.25">
      <c r="A3090" s="21">
        <v>45626</v>
      </c>
      <c r="B3090" s="21">
        <v>45626</v>
      </c>
      <c r="C3090" s="22" t="s">
        <v>10035</v>
      </c>
      <c r="D3090" s="22" t="s">
        <v>10036</v>
      </c>
      <c r="E3090" s="22" t="s">
        <v>1145</v>
      </c>
      <c r="F3090" s="22" t="s">
        <v>625</v>
      </c>
      <c r="G3090" s="23">
        <v>3969444</v>
      </c>
      <c r="H3090" s="23">
        <v>0</v>
      </c>
      <c r="I3090" s="23">
        <v>768560294</v>
      </c>
      <c r="J3090" s="23">
        <v>0</v>
      </c>
      <c r="K3090" s="22"/>
      <c r="L3090" s="22"/>
      <c r="M3090" s="22" t="s">
        <v>7916</v>
      </c>
      <c r="N3090" s="22"/>
      <c r="O3090" s="22"/>
      <c r="P3090" s="22"/>
      <c r="S3090" s="8" t="str">
        <f t="shared" si="86"/>
        <v>642.Tên miền</v>
      </c>
      <c r="T3090" s="8">
        <f t="shared" si="87"/>
        <v>11</v>
      </c>
      <c r="U3090">
        <v>642</v>
      </c>
      <c r="W3090" t="s">
        <v>369</v>
      </c>
    </row>
    <row r="3091" spans="1:23" hidden="1" x14ac:dyDescent="0.25">
      <c r="A3091" s="21">
        <v>45626</v>
      </c>
      <c r="B3091" s="21">
        <v>45626</v>
      </c>
      <c r="C3091" s="22" t="s">
        <v>10035</v>
      </c>
      <c r="D3091" s="22" t="s">
        <v>10036</v>
      </c>
      <c r="E3091" s="22" t="s">
        <v>1145</v>
      </c>
      <c r="F3091" s="22" t="s">
        <v>625</v>
      </c>
      <c r="G3091" s="23">
        <v>249091</v>
      </c>
      <c r="H3091" s="23">
        <v>0</v>
      </c>
      <c r="I3091" s="23">
        <v>768809385</v>
      </c>
      <c r="J3091" s="23">
        <v>0</v>
      </c>
      <c r="K3091" s="22"/>
      <c r="L3091" s="22"/>
      <c r="M3091" s="22" t="s">
        <v>3143</v>
      </c>
      <c r="N3091" s="22" t="s">
        <v>2144</v>
      </c>
      <c r="O3091" s="22" t="s">
        <v>2145</v>
      </c>
      <c r="P3091" s="22"/>
      <c r="S3091" s="8" t="str">
        <f t="shared" si="86"/>
        <v>642_CPHC</v>
      </c>
      <c r="T3091" s="8">
        <f t="shared" si="87"/>
        <v>11</v>
      </c>
      <c r="U3091">
        <v>642</v>
      </c>
      <c r="W3091" t="s">
        <v>369</v>
      </c>
    </row>
    <row r="3092" spans="1:23" hidden="1" x14ac:dyDescent="0.25">
      <c r="A3092" s="21">
        <v>45626</v>
      </c>
      <c r="B3092" s="21">
        <v>45626</v>
      </c>
      <c r="C3092" s="22" t="s">
        <v>10035</v>
      </c>
      <c r="D3092" s="22" t="s">
        <v>10036</v>
      </c>
      <c r="E3092" s="22" t="s">
        <v>1145</v>
      </c>
      <c r="F3092" s="22" t="s">
        <v>625</v>
      </c>
      <c r="G3092" s="23">
        <v>23810</v>
      </c>
      <c r="H3092" s="23">
        <v>0</v>
      </c>
      <c r="I3092" s="23">
        <v>768833195</v>
      </c>
      <c r="J3092" s="23">
        <v>0</v>
      </c>
      <c r="K3092" s="22"/>
      <c r="L3092" s="22"/>
      <c r="M3092" s="22" t="s">
        <v>3126</v>
      </c>
      <c r="N3092" s="22"/>
      <c r="O3092" s="22"/>
      <c r="P3092" s="22" t="s">
        <v>1342</v>
      </c>
      <c r="S3092" s="8" t="str">
        <f t="shared" si="86"/>
        <v>642.HCPVkhac</v>
      </c>
      <c r="T3092" s="8">
        <f t="shared" si="87"/>
        <v>11</v>
      </c>
      <c r="U3092">
        <v>642</v>
      </c>
      <c r="W3092" t="s">
        <v>369</v>
      </c>
    </row>
    <row r="3093" spans="1:23" hidden="1" x14ac:dyDescent="0.25">
      <c r="A3093" s="21">
        <v>45626</v>
      </c>
      <c r="B3093" s="21">
        <v>45626</v>
      </c>
      <c r="C3093" s="22" t="s">
        <v>10035</v>
      </c>
      <c r="D3093" s="22" t="s">
        <v>10036</v>
      </c>
      <c r="E3093" s="22" t="s">
        <v>1145</v>
      </c>
      <c r="F3093" s="22" t="s">
        <v>625</v>
      </c>
      <c r="G3093" s="23">
        <v>40833</v>
      </c>
      <c r="H3093" s="23">
        <v>0</v>
      </c>
      <c r="I3093" s="23">
        <v>768874028</v>
      </c>
      <c r="J3093" s="23">
        <v>0</v>
      </c>
      <c r="K3093" s="22"/>
      <c r="L3093" s="22"/>
      <c r="M3093" s="22" t="s">
        <v>3126</v>
      </c>
      <c r="N3093" s="22" t="s">
        <v>809</v>
      </c>
      <c r="O3093" s="22" t="s">
        <v>1297</v>
      </c>
      <c r="P3093" s="22"/>
      <c r="S3093" s="8" t="str">
        <f t="shared" si="86"/>
        <v>642.HCPVkhac</v>
      </c>
      <c r="T3093" s="8">
        <f t="shared" si="87"/>
        <v>11</v>
      </c>
      <c r="U3093">
        <v>642</v>
      </c>
      <c r="W3093" t="s">
        <v>369</v>
      </c>
    </row>
    <row r="3094" spans="1:23" hidden="1" x14ac:dyDescent="0.25">
      <c r="A3094" s="21">
        <v>45626</v>
      </c>
      <c r="B3094" s="21">
        <v>45626</v>
      </c>
      <c r="C3094" s="22" t="s">
        <v>10035</v>
      </c>
      <c r="D3094" s="22" t="s">
        <v>10036</v>
      </c>
      <c r="E3094" s="22" t="s">
        <v>1145</v>
      </c>
      <c r="F3094" s="22" t="s">
        <v>625</v>
      </c>
      <c r="G3094" s="23">
        <v>3925000</v>
      </c>
      <c r="H3094" s="23">
        <v>0</v>
      </c>
      <c r="I3094" s="23">
        <v>772799028</v>
      </c>
      <c r="J3094" s="23">
        <v>0</v>
      </c>
      <c r="K3094" s="22"/>
      <c r="L3094" s="22"/>
      <c r="M3094" s="22" t="s">
        <v>3126</v>
      </c>
      <c r="N3094" s="22"/>
      <c r="O3094" s="22"/>
      <c r="P3094" s="22" t="s">
        <v>4779</v>
      </c>
      <c r="S3094" s="8" t="str">
        <f t="shared" si="86"/>
        <v>642.HCPVkhac</v>
      </c>
      <c r="T3094" s="8">
        <f t="shared" si="87"/>
        <v>11</v>
      </c>
      <c r="U3094">
        <v>642</v>
      </c>
      <c r="W3094" t="s">
        <v>369</v>
      </c>
    </row>
    <row r="3095" spans="1:23" hidden="1" x14ac:dyDescent="0.25">
      <c r="A3095" s="21">
        <v>45626</v>
      </c>
      <c r="B3095" s="21">
        <v>45626</v>
      </c>
      <c r="C3095" s="22" t="s">
        <v>10035</v>
      </c>
      <c r="D3095" s="22" t="s">
        <v>10036</v>
      </c>
      <c r="E3095" s="22" t="s">
        <v>1145</v>
      </c>
      <c r="F3095" s="22" t="s">
        <v>625</v>
      </c>
      <c r="G3095" s="23">
        <v>10000000</v>
      </c>
      <c r="H3095" s="23">
        <v>0</v>
      </c>
      <c r="I3095" s="23">
        <v>782799028</v>
      </c>
      <c r="J3095" s="23">
        <v>0</v>
      </c>
      <c r="K3095" s="22"/>
      <c r="L3095" s="22"/>
      <c r="M3095" s="22" t="s">
        <v>3130</v>
      </c>
      <c r="N3095" s="22"/>
      <c r="O3095" s="22"/>
      <c r="P3095" s="22" t="s">
        <v>8097</v>
      </c>
      <c r="S3095" s="8" t="str">
        <f t="shared" si="86"/>
        <v>642_ThueVP</v>
      </c>
      <c r="T3095" s="8">
        <f t="shared" si="87"/>
        <v>11</v>
      </c>
      <c r="U3095">
        <v>642</v>
      </c>
      <c r="W3095" t="s">
        <v>369</v>
      </c>
    </row>
    <row r="3096" spans="1:23" hidden="1" x14ac:dyDescent="0.25">
      <c r="A3096" s="21">
        <v>45626</v>
      </c>
      <c r="B3096" s="21">
        <v>45626</v>
      </c>
      <c r="C3096" s="22" t="s">
        <v>10035</v>
      </c>
      <c r="D3096" s="22" t="s">
        <v>10036</v>
      </c>
      <c r="E3096" s="22" t="s">
        <v>1145</v>
      </c>
      <c r="F3096" s="22" t="s">
        <v>625</v>
      </c>
      <c r="G3096" s="23">
        <v>96601636</v>
      </c>
      <c r="H3096" s="23">
        <v>0</v>
      </c>
      <c r="I3096" s="23">
        <v>879400664</v>
      </c>
      <c r="J3096" s="23">
        <v>0</v>
      </c>
      <c r="K3096" s="22"/>
      <c r="L3096" s="22"/>
      <c r="M3096" s="22" t="s">
        <v>3130</v>
      </c>
      <c r="N3096" s="22"/>
      <c r="O3096" s="22"/>
      <c r="P3096" s="22" t="s">
        <v>4428</v>
      </c>
      <c r="S3096" s="8" t="str">
        <f t="shared" si="86"/>
        <v>642_ThueVP</v>
      </c>
      <c r="T3096" s="8">
        <f t="shared" si="87"/>
        <v>11</v>
      </c>
      <c r="U3096">
        <v>642</v>
      </c>
      <c r="W3096" t="s">
        <v>369</v>
      </c>
    </row>
    <row r="3097" spans="1:23" hidden="1" x14ac:dyDescent="0.25">
      <c r="A3097" s="21">
        <v>45626</v>
      </c>
      <c r="B3097" s="21">
        <v>45626</v>
      </c>
      <c r="C3097" s="22" t="s">
        <v>10035</v>
      </c>
      <c r="D3097" s="22" t="s">
        <v>10036</v>
      </c>
      <c r="E3097" s="22" t="s">
        <v>1145</v>
      </c>
      <c r="F3097" s="22" t="s">
        <v>625</v>
      </c>
      <c r="G3097" s="23">
        <v>533334</v>
      </c>
      <c r="H3097" s="23">
        <v>0</v>
      </c>
      <c r="I3097" s="23">
        <v>879933998</v>
      </c>
      <c r="J3097" s="23">
        <v>0</v>
      </c>
      <c r="K3097" s="22"/>
      <c r="L3097" s="22"/>
      <c r="M3097" s="22" t="s">
        <v>3143</v>
      </c>
      <c r="N3097" s="22"/>
      <c r="O3097" s="22"/>
      <c r="P3097" s="22" t="s">
        <v>4428</v>
      </c>
      <c r="S3097" s="8" t="str">
        <f t="shared" si="86"/>
        <v>642_CPHC</v>
      </c>
      <c r="T3097" s="8">
        <f t="shared" si="87"/>
        <v>11</v>
      </c>
      <c r="U3097">
        <v>642</v>
      </c>
      <c r="W3097" t="s">
        <v>369</v>
      </c>
    </row>
    <row r="3098" spans="1:23" hidden="1" x14ac:dyDescent="0.25">
      <c r="A3098" s="21">
        <v>45626</v>
      </c>
      <c r="B3098" s="21">
        <v>45626</v>
      </c>
      <c r="C3098" s="22" t="s">
        <v>10035</v>
      </c>
      <c r="D3098" s="22" t="s">
        <v>10036</v>
      </c>
      <c r="E3098" s="22" t="s">
        <v>1145</v>
      </c>
      <c r="F3098" s="22" t="s">
        <v>625</v>
      </c>
      <c r="G3098" s="23">
        <v>7683333</v>
      </c>
      <c r="H3098" s="23">
        <v>0</v>
      </c>
      <c r="I3098" s="23">
        <v>887617331</v>
      </c>
      <c r="J3098" s="23">
        <v>0</v>
      </c>
      <c r="K3098" s="22"/>
      <c r="L3098" s="22"/>
      <c r="M3098" s="22" t="s">
        <v>7916</v>
      </c>
      <c r="N3098" s="22" t="s">
        <v>1795</v>
      </c>
      <c r="O3098" s="22" t="s">
        <v>1796</v>
      </c>
      <c r="P3098" s="22"/>
      <c r="S3098" s="8" t="str">
        <f t="shared" si="86"/>
        <v>642.Tên miền</v>
      </c>
      <c r="T3098" s="8">
        <f t="shared" si="87"/>
        <v>11</v>
      </c>
      <c r="U3098">
        <v>642</v>
      </c>
      <c r="W3098" t="s">
        <v>369</v>
      </c>
    </row>
    <row r="3099" spans="1:23" hidden="1" x14ac:dyDescent="0.25">
      <c r="A3099" s="21">
        <v>45626</v>
      </c>
      <c r="B3099" s="21">
        <v>45626</v>
      </c>
      <c r="C3099" s="22" t="s">
        <v>10035</v>
      </c>
      <c r="D3099" s="22" t="s">
        <v>10036</v>
      </c>
      <c r="E3099" s="22" t="s">
        <v>1145</v>
      </c>
      <c r="F3099" s="22" t="s">
        <v>625</v>
      </c>
      <c r="G3099" s="23">
        <v>4643583</v>
      </c>
      <c r="H3099" s="23">
        <v>0</v>
      </c>
      <c r="I3099" s="23">
        <v>892260914</v>
      </c>
      <c r="J3099" s="23">
        <v>0</v>
      </c>
      <c r="K3099" s="22"/>
      <c r="L3099" s="22"/>
      <c r="M3099" s="22" t="s">
        <v>3132</v>
      </c>
      <c r="N3099" s="22" t="s">
        <v>809</v>
      </c>
      <c r="O3099" s="22" t="s">
        <v>1297</v>
      </c>
      <c r="P3099" s="22"/>
      <c r="S3099" s="8" t="str">
        <f t="shared" si="86"/>
        <v>642_LươngQLDN</v>
      </c>
      <c r="T3099" s="8">
        <f t="shared" si="87"/>
        <v>11</v>
      </c>
      <c r="U3099">
        <v>642</v>
      </c>
      <c r="W3099" t="s">
        <v>369</v>
      </c>
    </row>
    <row r="3100" spans="1:23" hidden="1" x14ac:dyDescent="0.25">
      <c r="A3100" s="21">
        <v>45626</v>
      </c>
      <c r="B3100" s="21">
        <v>45626</v>
      </c>
      <c r="C3100" s="22" t="s">
        <v>10035</v>
      </c>
      <c r="D3100" s="22" t="s">
        <v>10036</v>
      </c>
      <c r="E3100" s="22" t="s">
        <v>1145</v>
      </c>
      <c r="F3100" s="22" t="s">
        <v>625</v>
      </c>
      <c r="G3100" s="23">
        <v>834000</v>
      </c>
      <c r="H3100" s="23">
        <v>0</v>
      </c>
      <c r="I3100" s="23">
        <v>893094914</v>
      </c>
      <c r="J3100" s="23">
        <v>0</v>
      </c>
      <c r="K3100" s="22"/>
      <c r="L3100" s="22"/>
      <c r="M3100" s="22" t="s">
        <v>3142</v>
      </c>
      <c r="N3100" s="22"/>
      <c r="O3100" s="22"/>
      <c r="P3100" s="22" t="s">
        <v>529</v>
      </c>
      <c r="S3100" s="8" t="str">
        <f t="shared" si="86"/>
        <v>642.Đi lại</v>
      </c>
      <c r="T3100" s="8">
        <f t="shared" si="87"/>
        <v>11</v>
      </c>
      <c r="U3100">
        <v>642</v>
      </c>
      <c r="W3100" t="s">
        <v>369</v>
      </c>
    </row>
    <row r="3101" spans="1:23" hidden="1" x14ac:dyDescent="0.25">
      <c r="A3101" s="21">
        <v>45626</v>
      </c>
      <c r="B3101" s="21">
        <v>45626</v>
      </c>
      <c r="C3101" s="22" t="s">
        <v>10037</v>
      </c>
      <c r="D3101" s="22" t="s">
        <v>10038</v>
      </c>
      <c r="E3101" s="22" t="s">
        <v>1145</v>
      </c>
      <c r="F3101" s="22" t="s">
        <v>635</v>
      </c>
      <c r="G3101" s="23">
        <v>5441200</v>
      </c>
      <c r="H3101" s="23">
        <v>0</v>
      </c>
      <c r="I3101" s="23">
        <v>898536114</v>
      </c>
      <c r="J3101" s="23">
        <v>0</v>
      </c>
      <c r="K3101" s="22"/>
      <c r="L3101" s="22"/>
      <c r="M3101" s="22" t="s">
        <v>3126</v>
      </c>
      <c r="N3101" s="22"/>
      <c r="O3101" s="22"/>
      <c r="P3101" s="22" t="s">
        <v>4428</v>
      </c>
      <c r="S3101" s="8" t="str">
        <f t="shared" si="86"/>
        <v>642.HCPVkhac</v>
      </c>
      <c r="T3101" s="8">
        <f t="shared" si="87"/>
        <v>11</v>
      </c>
      <c r="U3101">
        <v>642</v>
      </c>
      <c r="W3101" t="s">
        <v>369</v>
      </c>
    </row>
    <row r="3102" spans="1:23" hidden="1" x14ac:dyDescent="0.25">
      <c r="A3102" s="21">
        <v>45626</v>
      </c>
      <c r="B3102" s="21">
        <v>45626</v>
      </c>
      <c r="C3102" s="22" t="s">
        <v>10039</v>
      </c>
      <c r="D3102" s="22" t="s">
        <v>10040</v>
      </c>
      <c r="E3102" s="22" t="s">
        <v>1145</v>
      </c>
      <c r="F3102" s="22" t="s">
        <v>7206</v>
      </c>
      <c r="G3102" s="23">
        <v>100000</v>
      </c>
      <c r="H3102" s="23">
        <v>0</v>
      </c>
      <c r="I3102" s="23">
        <v>898636114</v>
      </c>
      <c r="J3102" s="23">
        <v>0</v>
      </c>
      <c r="K3102" s="22" t="s">
        <v>682</v>
      </c>
      <c r="L3102" s="22" t="s">
        <v>683</v>
      </c>
      <c r="M3102" s="22" t="s">
        <v>3126</v>
      </c>
      <c r="N3102" s="22"/>
      <c r="O3102" s="22"/>
      <c r="P3102" s="22" t="s">
        <v>4428</v>
      </c>
      <c r="S3102" s="8" t="str">
        <f t="shared" si="86"/>
        <v>642.HCPVkhac</v>
      </c>
      <c r="T3102" s="8">
        <f t="shared" si="87"/>
        <v>11</v>
      </c>
      <c r="U3102">
        <v>642</v>
      </c>
      <c r="W3102" t="s">
        <v>369</v>
      </c>
    </row>
    <row r="3103" spans="1:23" hidden="1" x14ac:dyDescent="0.25">
      <c r="A3103" s="21">
        <v>45626</v>
      </c>
      <c r="B3103" s="21">
        <v>45626</v>
      </c>
      <c r="C3103" s="22" t="s">
        <v>10039</v>
      </c>
      <c r="D3103" s="22" t="s">
        <v>10040</v>
      </c>
      <c r="E3103" s="22" t="s">
        <v>1145</v>
      </c>
      <c r="F3103" s="22" t="s">
        <v>7206</v>
      </c>
      <c r="G3103" s="23">
        <v>10000</v>
      </c>
      <c r="H3103" s="23">
        <v>0</v>
      </c>
      <c r="I3103" s="23">
        <v>898646114</v>
      </c>
      <c r="J3103" s="23">
        <v>0</v>
      </c>
      <c r="K3103" s="22" t="s">
        <v>682</v>
      </c>
      <c r="L3103" s="22" t="s">
        <v>683</v>
      </c>
      <c r="M3103" s="22" t="s">
        <v>3126</v>
      </c>
      <c r="N3103" s="22"/>
      <c r="O3103" s="22"/>
      <c r="P3103" s="22" t="s">
        <v>4428</v>
      </c>
      <c r="S3103" s="8" t="str">
        <f t="shared" si="86"/>
        <v>642.HCPVkhac</v>
      </c>
      <c r="T3103" s="8">
        <f t="shared" si="87"/>
        <v>11</v>
      </c>
      <c r="U3103">
        <v>642</v>
      </c>
      <c r="W3103" t="s">
        <v>369</v>
      </c>
    </row>
    <row r="3104" spans="1:23" hidden="1" x14ac:dyDescent="0.25">
      <c r="A3104" s="21">
        <v>45626</v>
      </c>
      <c r="B3104" s="21">
        <v>45626</v>
      </c>
      <c r="C3104" s="22" t="s">
        <v>10041</v>
      </c>
      <c r="D3104" s="22" t="s">
        <v>10040</v>
      </c>
      <c r="E3104" s="22" t="s">
        <v>1145</v>
      </c>
      <c r="F3104" s="22" t="s">
        <v>1287</v>
      </c>
      <c r="G3104" s="23">
        <v>100000</v>
      </c>
      <c r="H3104" s="23">
        <v>0</v>
      </c>
      <c r="I3104" s="23">
        <v>898746114</v>
      </c>
      <c r="J3104" s="23">
        <v>0</v>
      </c>
      <c r="K3104" s="22" t="s">
        <v>682</v>
      </c>
      <c r="L3104" s="22" t="s">
        <v>683</v>
      </c>
      <c r="M3104" s="22" t="s">
        <v>3126</v>
      </c>
      <c r="N3104" s="22"/>
      <c r="O3104" s="22"/>
      <c r="P3104" s="22" t="s">
        <v>4428</v>
      </c>
      <c r="S3104" s="8" t="str">
        <f t="shared" si="86"/>
        <v>642.HCPVkhac</v>
      </c>
      <c r="T3104" s="8">
        <f t="shared" si="87"/>
        <v>11</v>
      </c>
      <c r="U3104">
        <v>642</v>
      </c>
      <c r="W3104" t="s">
        <v>369</v>
      </c>
    </row>
    <row r="3105" spans="1:23" hidden="1" x14ac:dyDescent="0.25">
      <c r="A3105" s="21">
        <v>45626</v>
      </c>
      <c r="B3105" s="21">
        <v>45626</v>
      </c>
      <c r="C3105" s="22" t="s">
        <v>10041</v>
      </c>
      <c r="D3105" s="22" t="s">
        <v>10040</v>
      </c>
      <c r="E3105" s="22" t="s">
        <v>1145</v>
      </c>
      <c r="F3105" s="22" t="s">
        <v>1287</v>
      </c>
      <c r="G3105" s="23">
        <v>10000</v>
      </c>
      <c r="H3105" s="23">
        <v>0</v>
      </c>
      <c r="I3105" s="23">
        <v>898756114</v>
      </c>
      <c r="J3105" s="23">
        <v>0</v>
      </c>
      <c r="K3105" s="22" t="s">
        <v>682</v>
      </c>
      <c r="L3105" s="22" t="s">
        <v>683</v>
      </c>
      <c r="M3105" s="22" t="s">
        <v>3126</v>
      </c>
      <c r="N3105" s="22"/>
      <c r="O3105" s="22"/>
      <c r="P3105" s="22" t="s">
        <v>4428</v>
      </c>
      <c r="S3105" s="8" t="str">
        <f t="shared" si="86"/>
        <v>642.HCPVkhac</v>
      </c>
      <c r="T3105" s="8">
        <f t="shared" si="87"/>
        <v>11</v>
      </c>
      <c r="U3105">
        <v>642</v>
      </c>
      <c r="W3105" t="s">
        <v>369</v>
      </c>
    </row>
    <row r="3106" spans="1:23" hidden="1" x14ac:dyDescent="0.25">
      <c r="A3106" s="21">
        <v>45627</v>
      </c>
      <c r="B3106" s="21">
        <v>45602</v>
      </c>
      <c r="C3106" s="22" t="s">
        <v>10042</v>
      </c>
      <c r="D3106" s="22" t="s">
        <v>10043</v>
      </c>
      <c r="E3106" s="22" t="s">
        <v>1145</v>
      </c>
      <c r="F3106" s="22" t="s">
        <v>549</v>
      </c>
      <c r="G3106" s="23">
        <v>1136422</v>
      </c>
      <c r="H3106" s="23">
        <v>0</v>
      </c>
      <c r="I3106" s="23">
        <v>899892536</v>
      </c>
      <c r="J3106" s="23">
        <v>0</v>
      </c>
      <c r="K3106" s="22" t="s">
        <v>10044</v>
      </c>
      <c r="L3106" s="22" t="s">
        <v>10045</v>
      </c>
      <c r="M3106" s="22" t="s">
        <v>3142</v>
      </c>
      <c r="N3106" s="22"/>
      <c r="O3106" s="22"/>
      <c r="P3106" s="22" t="s">
        <v>4428</v>
      </c>
      <c r="S3106" s="8" t="str">
        <f t="shared" si="86"/>
        <v>642.Đi lại</v>
      </c>
      <c r="T3106" s="8">
        <f t="shared" si="87"/>
        <v>12</v>
      </c>
      <c r="U3106">
        <v>642</v>
      </c>
      <c r="W3106" t="s">
        <v>369</v>
      </c>
    </row>
    <row r="3107" spans="1:23" hidden="1" x14ac:dyDescent="0.25">
      <c r="A3107" s="21">
        <v>45627</v>
      </c>
      <c r="B3107" s="21">
        <v>45606</v>
      </c>
      <c r="C3107" s="22" t="s">
        <v>10046</v>
      </c>
      <c r="D3107" s="22" t="s">
        <v>10047</v>
      </c>
      <c r="E3107" s="22" t="s">
        <v>1145</v>
      </c>
      <c r="F3107" s="22" t="s">
        <v>549</v>
      </c>
      <c r="G3107" s="23">
        <v>909091</v>
      </c>
      <c r="H3107" s="23">
        <v>0</v>
      </c>
      <c r="I3107" s="23">
        <v>900801627</v>
      </c>
      <c r="J3107" s="23">
        <v>0</v>
      </c>
      <c r="K3107" s="22" t="s">
        <v>10048</v>
      </c>
      <c r="L3107" s="22" t="s">
        <v>10049</v>
      </c>
      <c r="M3107" s="22" t="s">
        <v>3142</v>
      </c>
      <c r="N3107" s="22"/>
      <c r="O3107" s="22"/>
      <c r="P3107" s="22" t="s">
        <v>4428</v>
      </c>
      <c r="S3107" s="8" t="str">
        <f t="shared" si="86"/>
        <v>642.Đi lại</v>
      </c>
      <c r="T3107" s="8">
        <f t="shared" si="87"/>
        <v>12</v>
      </c>
      <c r="U3107">
        <v>642</v>
      </c>
      <c r="W3107" t="s">
        <v>369</v>
      </c>
    </row>
    <row r="3108" spans="1:23" hidden="1" x14ac:dyDescent="0.25">
      <c r="A3108" s="21">
        <v>45627</v>
      </c>
      <c r="B3108" s="21">
        <v>45610</v>
      </c>
      <c r="C3108" s="22" t="s">
        <v>10050</v>
      </c>
      <c r="D3108" s="22" t="s">
        <v>10051</v>
      </c>
      <c r="E3108" s="22" t="s">
        <v>1145</v>
      </c>
      <c r="F3108" s="22" t="s">
        <v>549</v>
      </c>
      <c r="G3108" s="23">
        <v>1090909</v>
      </c>
      <c r="H3108" s="23">
        <v>0</v>
      </c>
      <c r="I3108" s="23">
        <v>901892536</v>
      </c>
      <c r="J3108" s="23">
        <v>0</v>
      </c>
      <c r="K3108" s="22" t="s">
        <v>2567</v>
      </c>
      <c r="L3108" s="22" t="s">
        <v>2568</v>
      </c>
      <c r="M3108" s="22" t="s">
        <v>3142</v>
      </c>
      <c r="N3108" s="22"/>
      <c r="O3108" s="22"/>
      <c r="P3108" s="22" t="s">
        <v>4428</v>
      </c>
      <c r="S3108" s="8" t="str">
        <f t="shared" si="86"/>
        <v>642.Đi lại</v>
      </c>
      <c r="T3108" s="8">
        <f t="shared" si="87"/>
        <v>12</v>
      </c>
      <c r="U3108">
        <v>642</v>
      </c>
      <c r="W3108" t="s">
        <v>369</v>
      </c>
    </row>
    <row r="3109" spans="1:23" hidden="1" x14ac:dyDescent="0.25">
      <c r="A3109" s="21">
        <v>45627</v>
      </c>
      <c r="B3109" s="21">
        <v>45615</v>
      </c>
      <c r="C3109" s="22" t="s">
        <v>10052</v>
      </c>
      <c r="D3109" s="22" t="s">
        <v>10053</v>
      </c>
      <c r="E3109" s="22" t="s">
        <v>1145</v>
      </c>
      <c r="F3109" s="22" t="s">
        <v>549</v>
      </c>
      <c r="G3109" s="23">
        <v>909091</v>
      </c>
      <c r="H3109" s="23">
        <v>0</v>
      </c>
      <c r="I3109" s="23">
        <v>902801627</v>
      </c>
      <c r="J3109" s="23">
        <v>0</v>
      </c>
      <c r="K3109" s="22" t="s">
        <v>1722</v>
      </c>
      <c r="L3109" s="22" t="s">
        <v>1723</v>
      </c>
      <c r="M3109" s="22" t="s">
        <v>3142</v>
      </c>
      <c r="N3109" s="22"/>
      <c r="O3109" s="22"/>
      <c r="P3109" s="22" t="s">
        <v>4428</v>
      </c>
      <c r="S3109" s="8" t="str">
        <f t="shared" si="86"/>
        <v>642.Đi lại</v>
      </c>
      <c r="T3109" s="8">
        <f t="shared" si="87"/>
        <v>12</v>
      </c>
      <c r="U3109">
        <v>642</v>
      </c>
      <c r="W3109" t="s">
        <v>369</v>
      </c>
    </row>
    <row r="3110" spans="1:23" hidden="1" x14ac:dyDescent="0.25">
      <c r="A3110" s="21">
        <v>45627</v>
      </c>
      <c r="B3110" s="21">
        <v>45618</v>
      </c>
      <c r="C3110" s="22" t="s">
        <v>10054</v>
      </c>
      <c r="D3110" s="22" t="s">
        <v>10053</v>
      </c>
      <c r="E3110" s="22" t="s">
        <v>1145</v>
      </c>
      <c r="F3110" s="22" t="s">
        <v>549</v>
      </c>
      <c r="G3110" s="23">
        <v>454545</v>
      </c>
      <c r="H3110" s="23">
        <v>0</v>
      </c>
      <c r="I3110" s="23">
        <v>903256172</v>
      </c>
      <c r="J3110" s="23">
        <v>0</v>
      </c>
      <c r="K3110" s="22" t="s">
        <v>2567</v>
      </c>
      <c r="L3110" s="22" t="s">
        <v>2568</v>
      </c>
      <c r="M3110" s="22" t="s">
        <v>3142</v>
      </c>
      <c r="N3110" s="22"/>
      <c r="O3110" s="22"/>
      <c r="P3110" s="22" t="s">
        <v>4428</v>
      </c>
      <c r="S3110" s="8" t="str">
        <f t="shared" si="86"/>
        <v>642.Đi lại</v>
      </c>
      <c r="T3110" s="8">
        <f t="shared" si="87"/>
        <v>12</v>
      </c>
      <c r="U3110">
        <v>642</v>
      </c>
      <c r="W3110" t="s">
        <v>369</v>
      </c>
    </row>
    <row r="3111" spans="1:23" hidden="1" x14ac:dyDescent="0.25">
      <c r="A3111" s="21">
        <v>45627</v>
      </c>
      <c r="B3111" s="21">
        <v>45624</v>
      </c>
      <c r="C3111" s="22" t="s">
        <v>10055</v>
      </c>
      <c r="D3111" s="22" t="s">
        <v>10053</v>
      </c>
      <c r="E3111" s="22" t="s">
        <v>1145</v>
      </c>
      <c r="F3111" s="22" t="s">
        <v>549</v>
      </c>
      <c r="G3111" s="23">
        <v>951000</v>
      </c>
      <c r="H3111" s="23">
        <v>0</v>
      </c>
      <c r="I3111" s="23">
        <v>904207172</v>
      </c>
      <c r="J3111" s="23">
        <v>0</v>
      </c>
      <c r="K3111" s="22" t="s">
        <v>2567</v>
      </c>
      <c r="L3111" s="22" t="s">
        <v>2568</v>
      </c>
      <c r="M3111" s="22" t="s">
        <v>3142</v>
      </c>
      <c r="N3111" s="22"/>
      <c r="O3111" s="22"/>
      <c r="P3111" s="22" t="s">
        <v>4428</v>
      </c>
      <c r="S3111" s="8" t="str">
        <f t="shared" si="86"/>
        <v>642.Đi lại</v>
      </c>
      <c r="T3111" s="8">
        <f t="shared" si="87"/>
        <v>12</v>
      </c>
      <c r="U3111">
        <v>642</v>
      </c>
      <c r="W3111" t="s">
        <v>369</v>
      </c>
    </row>
    <row r="3112" spans="1:23" hidden="1" x14ac:dyDescent="0.25">
      <c r="A3112" s="21">
        <v>45627</v>
      </c>
      <c r="B3112" s="21">
        <v>45627</v>
      </c>
      <c r="C3112" s="22" t="s">
        <v>10056</v>
      </c>
      <c r="D3112" s="22" t="s">
        <v>9925</v>
      </c>
      <c r="E3112" s="22" t="s">
        <v>1145</v>
      </c>
      <c r="F3112" s="22" t="s">
        <v>635</v>
      </c>
      <c r="G3112" s="23">
        <v>297000</v>
      </c>
      <c r="H3112" s="23">
        <v>0</v>
      </c>
      <c r="I3112" s="23">
        <v>904504172</v>
      </c>
      <c r="J3112" s="23">
        <v>0</v>
      </c>
      <c r="K3112" s="22"/>
      <c r="L3112" s="22"/>
      <c r="M3112" s="22" t="s">
        <v>3126</v>
      </c>
      <c r="N3112" s="22"/>
      <c r="O3112" s="22"/>
      <c r="P3112" s="22" t="s">
        <v>4428</v>
      </c>
      <c r="S3112" s="8" t="str">
        <f t="shared" si="86"/>
        <v>642.HCPVkhac</v>
      </c>
      <c r="T3112" s="8">
        <f t="shared" si="87"/>
        <v>12</v>
      </c>
      <c r="U3112">
        <v>642</v>
      </c>
      <c r="W3112" t="s">
        <v>369</v>
      </c>
    </row>
    <row r="3113" spans="1:23" hidden="1" x14ac:dyDescent="0.25">
      <c r="A3113" s="21">
        <v>45628</v>
      </c>
      <c r="B3113" s="21">
        <v>45628</v>
      </c>
      <c r="C3113" s="22" t="s">
        <v>10057</v>
      </c>
      <c r="D3113" s="22" t="s">
        <v>10058</v>
      </c>
      <c r="E3113" s="22" t="s">
        <v>1145</v>
      </c>
      <c r="F3113" s="22" t="s">
        <v>549</v>
      </c>
      <c r="G3113" s="23">
        <v>2000000</v>
      </c>
      <c r="H3113" s="23">
        <v>0</v>
      </c>
      <c r="I3113" s="23">
        <v>906504172</v>
      </c>
      <c r="J3113" s="23">
        <v>0</v>
      </c>
      <c r="K3113" s="22" t="s">
        <v>7914</v>
      </c>
      <c r="L3113" s="22" t="s">
        <v>7915</v>
      </c>
      <c r="M3113" s="22" t="s">
        <v>7916</v>
      </c>
      <c r="N3113" s="22"/>
      <c r="O3113" s="22"/>
      <c r="P3113" s="22" t="s">
        <v>4779</v>
      </c>
      <c r="S3113" s="8" t="str">
        <f t="shared" si="86"/>
        <v>642.Tên miền</v>
      </c>
      <c r="T3113" s="8">
        <f t="shared" si="87"/>
        <v>12</v>
      </c>
      <c r="U3113">
        <v>642</v>
      </c>
      <c r="W3113" t="s">
        <v>369</v>
      </c>
    </row>
    <row r="3114" spans="1:23" hidden="1" x14ac:dyDescent="0.25">
      <c r="A3114" s="21">
        <v>45628</v>
      </c>
      <c r="B3114" s="21">
        <v>45628</v>
      </c>
      <c r="C3114" s="22" t="s">
        <v>10059</v>
      </c>
      <c r="D3114" s="22" t="s">
        <v>10060</v>
      </c>
      <c r="E3114" s="22" t="s">
        <v>1145</v>
      </c>
      <c r="F3114" s="22" t="s">
        <v>549</v>
      </c>
      <c r="G3114" s="23">
        <v>230454</v>
      </c>
      <c r="H3114" s="23">
        <v>0</v>
      </c>
      <c r="I3114" s="23">
        <v>906734626</v>
      </c>
      <c r="J3114" s="23">
        <v>0</v>
      </c>
      <c r="K3114" s="22" t="s">
        <v>1754</v>
      </c>
      <c r="L3114" s="22" t="s">
        <v>1755</v>
      </c>
      <c r="M3114" s="22" t="s">
        <v>3126</v>
      </c>
      <c r="N3114" s="22"/>
      <c r="O3114" s="22"/>
      <c r="P3114" s="22" t="s">
        <v>4428</v>
      </c>
      <c r="S3114" s="8" t="str">
        <f t="shared" si="86"/>
        <v>642.HCPVkhac</v>
      </c>
      <c r="T3114" s="8">
        <f t="shared" si="87"/>
        <v>12</v>
      </c>
      <c r="U3114">
        <v>642</v>
      </c>
      <c r="W3114" t="s">
        <v>369</v>
      </c>
    </row>
    <row r="3115" spans="1:23" hidden="1" x14ac:dyDescent="0.25">
      <c r="A3115" s="21">
        <v>45629</v>
      </c>
      <c r="B3115" s="21">
        <v>45629</v>
      </c>
      <c r="C3115" s="22" t="s">
        <v>10061</v>
      </c>
      <c r="D3115" s="22" t="s">
        <v>10062</v>
      </c>
      <c r="E3115" s="22" t="s">
        <v>1145</v>
      </c>
      <c r="F3115" s="22" t="s">
        <v>1287</v>
      </c>
      <c r="G3115" s="23">
        <v>6290000</v>
      </c>
      <c r="H3115" s="23">
        <v>0</v>
      </c>
      <c r="I3115" s="23">
        <v>913024626</v>
      </c>
      <c r="J3115" s="23">
        <v>0</v>
      </c>
      <c r="K3115" s="22" t="s">
        <v>515</v>
      </c>
      <c r="L3115" s="22" t="s">
        <v>516</v>
      </c>
      <c r="M3115" s="22" t="s">
        <v>9848</v>
      </c>
      <c r="N3115" s="22"/>
      <c r="O3115" s="22"/>
      <c r="P3115" s="22"/>
      <c r="S3115" s="8" t="str">
        <f t="shared" si="86"/>
        <v>641.Sự kiên</v>
      </c>
      <c r="T3115" s="8">
        <f t="shared" si="87"/>
        <v>12</v>
      </c>
      <c r="U3115">
        <v>642</v>
      </c>
      <c r="W3115" t="s">
        <v>369</v>
      </c>
    </row>
    <row r="3116" spans="1:23" hidden="1" x14ac:dyDescent="0.25">
      <c r="A3116" s="21">
        <v>45629</v>
      </c>
      <c r="B3116" s="21">
        <v>45629</v>
      </c>
      <c r="C3116" s="22" t="s">
        <v>10063</v>
      </c>
      <c r="D3116" s="22" t="s">
        <v>10064</v>
      </c>
      <c r="E3116" s="22" t="s">
        <v>1145</v>
      </c>
      <c r="F3116" s="22" t="s">
        <v>1204</v>
      </c>
      <c r="G3116" s="23">
        <v>50000</v>
      </c>
      <c r="H3116" s="23">
        <v>0</v>
      </c>
      <c r="I3116" s="23">
        <v>913074626</v>
      </c>
      <c r="J3116" s="23">
        <v>0</v>
      </c>
      <c r="K3116" s="22" t="s">
        <v>763</v>
      </c>
      <c r="L3116" s="22" t="s">
        <v>764</v>
      </c>
      <c r="M3116" s="22" t="s">
        <v>3126</v>
      </c>
      <c r="N3116" s="22"/>
      <c r="O3116" s="22"/>
      <c r="P3116" s="22" t="s">
        <v>4428</v>
      </c>
      <c r="S3116" s="8" t="str">
        <f t="shared" si="86"/>
        <v>642.HCPVkhac</v>
      </c>
      <c r="T3116" s="8">
        <f t="shared" si="87"/>
        <v>12</v>
      </c>
      <c r="U3116">
        <v>642</v>
      </c>
      <c r="W3116" t="s">
        <v>369</v>
      </c>
    </row>
    <row r="3117" spans="1:23" hidden="1" x14ac:dyDescent="0.25">
      <c r="A3117" s="21">
        <v>45630</v>
      </c>
      <c r="B3117" s="21">
        <v>45630</v>
      </c>
      <c r="C3117" s="22" t="s">
        <v>10065</v>
      </c>
      <c r="D3117" s="22" t="s">
        <v>10066</v>
      </c>
      <c r="E3117" s="22" t="s">
        <v>1145</v>
      </c>
      <c r="F3117" s="22" t="s">
        <v>532</v>
      </c>
      <c r="G3117" s="23">
        <v>453000</v>
      </c>
      <c r="H3117" s="23">
        <v>0</v>
      </c>
      <c r="I3117" s="23">
        <v>913527626</v>
      </c>
      <c r="J3117" s="23">
        <v>0</v>
      </c>
      <c r="K3117" s="22"/>
      <c r="L3117" s="22"/>
      <c r="M3117" s="22" t="s">
        <v>3126</v>
      </c>
      <c r="N3117" s="22"/>
      <c r="O3117" s="22"/>
      <c r="P3117" s="22"/>
      <c r="S3117" s="8" t="str">
        <f t="shared" si="86"/>
        <v>642.HCPVkhac</v>
      </c>
      <c r="T3117" s="8">
        <f t="shared" si="87"/>
        <v>12</v>
      </c>
      <c r="U3117">
        <v>642</v>
      </c>
      <c r="W3117" t="s">
        <v>369</v>
      </c>
    </row>
    <row r="3118" spans="1:23" hidden="1" x14ac:dyDescent="0.25">
      <c r="A3118" s="21">
        <v>45633</v>
      </c>
      <c r="B3118" s="21">
        <v>45633</v>
      </c>
      <c r="C3118" s="22" t="s">
        <v>10067</v>
      </c>
      <c r="D3118" s="22" t="s">
        <v>10068</v>
      </c>
      <c r="E3118" s="22" t="s">
        <v>1145</v>
      </c>
      <c r="F3118" s="22" t="s">
        <v>635</v>
      </c>
      <c r="G3118" s="23">
        <v>136300</v>
      </c>
      <c r="H3118" s="23">
        <v>0</v>
      </c>
      <c r="I3118" s="23">
        <v>913663926</v>
      </c>
      <c r="J3118" s="23">
        <v>0</v>
      </c>
      <c r="K3118" s="22" t="s">
        <v>1214</v>
      </c>
      <c r="L3118" s="22" t="s">
        <v>1215</v>
      </c>
      <c r="M3118" s="22" t="s">
        <v>3126</v>
      </c>
      <c r="N3118" s="22"/>
      <c r="O3118" s="22"/>
      <c r="P3118" s="22" t="s">
        <v>4428</v>
      </c>
      <c r="S3118" s="8" t="str">
        <f t="shared" si="86"/>
        <v>642.HCPVkhac</v>
      </c>
      <c r="T3118" s="8">
        <f t="shared" si="87"/>
        <v>12</v>
      </c>
      <c r="U3118">
        <v>642</v>
      </c>
      <c r="W3118" t="s">
        <v>369</v>
      </c>
    </row>
    <row r="3119" spans="1:23" hidden="1" x14ac:dyDescent="0.25">
      <c r="A3119" s="21">
        <v>45633</v>
      </c>
      <c r="B3119" s="21">
        <v>45633</v>
      </c>
      <c r="C3119" s="22" t="s">
        <v>10067</v>
      </c>
      <c r="D3119" s="22" t="s">
        <v>10069</v>
      </c>
      <c r="E3119" s="22" t="s">
        <v>1145</v>
      </c>
      <c r="F3119" s="22" t="s">
        <v>635</v>
      </c>
      <c r="G3119" s="23">
        <v>305556</v>
      </c>
      <c r="H3119" s="23">
        <v>0</v>
      </c>
      <c r="I3119" s="23">
        <v>913969482</v>
      </c>
      <c r="J3119" s="23">
        <v>0</v>
      </c>
      <c r="K3119" s="22" t="s">
        <v>10070</v>
      </c>
      <c r="L3119" s="22" t="s">
        <v>10071</v>
      </c>
      <c r="M3119" s="22" t="s">
        <v>3126</v>
      </c>
      <c r="N3119" s="22"/>
      <c r="O3119" s="22"/>
      <c r="P3119" s="22" t="s">
        <v>4428</v>
      </c>
      <c r="S3119" s="8" t="str">
        <f t="shared" si="86"/>
        <v>642.HCPVkhac</v>
      </c>
      <c r="T3119" s="8">
        <f t="shared" si="87"/>
        <v>12</v>
      </c>
      <c r="U3119">
        <v>642</v>
      </c>
      <c r="W3119" t="s">
        <v>369</v>
      </c>
    </row>
    <row r="3120" spans="1:23" hidden="1" x14ac:dyDescent="0.25">
      <c r="A3120" s="21">
        <v>45633</v>
      </c>
      <c r="B3120" s="21">
        <v>45633</v>
      </c>
      <c r="C3120" s="22" t="s">
        <v>10067</v>
      </c>
      <c r="D3120" s="22" t="s">
        <v>10072</v>
      </c>
      <c r="E3120" s="22" t="s">
        <v>1145</v>
      </c>
      <c r="F3120" s="22" t="s">
        <v>635</v>
      </c>
      <c r="G3120" s="23">
        <v>363636</v>
      </c>
      <c r="H3120" s="23">
        <v>0</v>
      </c>
      <c r="I3120" s="23">
        <v>914333118</v>
      </c>
      <c r="J3120" s="23">
        <v>0</v>
      </c>
      <c r="K3120" s="22" t="s">
        <v>8032</v>
      </c>
      <c r="L3120" s="22" t="s">
        <v>8033</v>
      </c>
      <c r="M3120" s="22" t="s">
        <v>3126</v>
      </c>
      <c r="N3120" s="22"/>
      <c r="O3120" s="22"/>
      <c r="P3120" s="22" t="s">
        <v>4428</v>
      </c>
      <c r="S3120" s="8" t="str">
        <f t="shared" si="86"/>
        <v>642.HCPVkhac</v>
      </c>
      <c r="T3120" s="8">
        <f t="shared" si="87"/>
        <v>12</v>
      </c>
      <c r="U3120">
        <v>642</v>
      </c>
      <c r="W3120" t="s">
        <v>369</v>
      </c>
    </row>
    <row r="3121" spans="1:23" hidden="1" x14ac:dyDescent="0.25">
      <c r="A3121" s="21">
        <v>45633</v>
      </c>
      <c r="B3121" s="21">
        <v>45633</v>
      </c>
      <c r="C3121" s="22" t="s">
        <v>10067</v>
      </c>
      <c r="D3121" s="22" t="s">
        <v>10073</v>
      </c>
      <c r="E3121" s="22" t="s">
        <v>1145</v>
      </c>
      <c r="F3121" s="22" t="s">
        <v>635</v>
      </c>
      <c r="G3121" s="23">
        <v>7217000</v>
      </c>
      <c r="H3121" s="23">
        <v>0</v>
      </c>
      <c r="I3121" s="23">
        <v>921550118</v>
      </c>
      <c r="J3121" s="23">
        <v>0</v>
      </c>
      <c r="K3121" s="22" t="s">
        <v>1722</v>
      </c>
      <c r="L3121" s="22" t="s">
        <v>1723</v>
      </c>
      <c r="M3121" s="22" t="s">
        <v>3126</v>
      </c>
      <c r="N3121" s="22"/>
      <c r="O3121" s="22"/>
      <c r="P3121" s="22" t="s">
        <v>4428</v>
      </c>
      <c r="S3121" s="8" t="str">
        <f t="shared" si="86"/>
        <v>642.HCPVkhac</v>
      </c>
      <c r="T3121" s="8">
        <f t="shared" si="87"/>
        <v>12</v>
      </c>
      <c r="U3121">
        <v>642</v>
      </c>
      <c r="W3121" t="s">
        <v>369</v>
      </c>
    </row>
    <row r="3122" spans="1:23" hidden="1" x14ac:dyDescent="0.25">
      <c r="A3122" s="21">
        <v>45637</v>
      </c>
      <c r="B3122" s="21">
        <v>45637</v>
      </c>
      <c r="C3122" s="22" t="s">
        <v>10074</v>
      </c>
      <c r="D3122" s="22" t="s">
        <v>10075</v>
      </c>
      <c r="E3122" s="22" t="s">
        <v>1145</v>
      </c>
      <c r="F3122" s="22" t="s">
        <v>549</v>
      </c>
      <c r="G3122" s="23">
        <v>3240741</v>
      </c>
      <c r="H3122" s="23">
        <v>0</v>
      </c>
      <c r="I3122" s="23">
        <v>924790859</v>
      </c>
      <c r="J3122" s="23">
        <v>0</v>
      </c>
      <c r="K3122" s="22" t="s">
        <v>10076</v>
      </c>
      <c r="L3122" s="22" t="s">
        <v>10077</v>
      </c>
      <c r="M3122" s="22" t="s">
        <v>3140</v>
      </c>
      <c r="N3122" s="22"/>
      <c r="O3122" s="22"/>
      <c r="P3122" s="22" t="s">
        <v>529</v>
      </c>
      <c r="S3122" s="8" t="str">
        <f t="shared" si="86"/>
        <v>642.Công tác phí</v>
      </c>
      <c r="T3122" s="8">
        <f t="shared" si="87"/>
        <v>12</v>
      </c>
      <c r="U3122">
        <v>642</v>
      </c>
      <c r="W3122" t="s">
        <v>369</v>
      </c>
    </row>
    <row r="3123" spans="1:23" hidden="1" x14ac:dyDescent="0.25">
      <c r="A3123" s="21">
        <v>45637</v>
      </c>
      <c r="B3123" s="21">
        <v>45637</v>
      </c>
      <c r="C3123" s="22" t="s">
        <v>10078</v>
      </c>
      <c r="D3123" s="22" t="s">
        <v>10079</v>
      </c>
      <c r="E3123" s="22" t="s">
        <v>1145</v>
      </c>
      <c r="F3123" s="22" t="s">
        <v>549</v>
      </c>
      <c r="G3123" s="23">
        <v>685000</v>
      </c>
      <c r="H3123" s="23">
        <v>0</v>
      </c>
      <c r="I3123" s="23">
        <v>925475859</v>
      </c>
      <c r="J3123" s="23">
        <v>0</v>
      </c>
      <c r="K3123" s="22" t="s">
        <v>10080</v>
      </c>
      <c r="L3123" s="22" t="s">
        <v>10081</v>
      </c>
      <c r="M3123" s="22" t="s">
        <v>3126</v>
      </c>
      <c r="N3123" s="22"/>
      <c r="O3123" s="22"/>
      <c r="P3123" s="22" t="s">
        <v>529</v>
      </c>
      <c r="S3123" s="8" t="str">
        <f t="shared" si="86"/>
        <v>642.HCPVkhac</v>
      </c>
      <c r="T3123" s="8">
        <f t="shared" si="87"/>
        <v>12</v>
      </c>
      <c r="U3123">
        <v>642</v>
      </c>
      <c r="W3123" t="s">
        <v>369</v>
      </c>
    </row>
    <row r="3124" spans="1:23" hidden="1" x14ac:dyDescent="0.25">
      <c r="A3124" s="21">
        <v>45637</v>
      </c>
      <c r="B3124" s="21">
        <v>45637</v>
      </c>
      <c r="C3124" s="22" t="s">
        <v>10082</v>
      </c>
      <c r="D3124" s="22" t="s">
        <v>10083</v>
      </c>
      <c r="E3124" s="22" t="s">
        <v>1145</v>
      </c>
      <c r="F3124" s="22" t="s">
        <v>549</v>
      </c>
      <c r="G3124" s="23">
        <v>1881000</v>
      </c>
      <c r="H3124" s="23">
        <v>0</v>
      </c>
      <c r="I3124" s="23">
        <v>927356859</v>
      </c>
      <c r="J3124" s="23">
        <v>0</v>
      </c>
      <c r="K3124" s="22" t="s">
        <v>10080</v>
      </c>
      <c r="L3124" s="22" t="s">
        <v>10081</v>
      </c>
      <c r="M3124" s="22" t="s">
        <v>3126</v>
      </c>
      <c r="N3124" s="22"/>
      <c r="O3124" s="22"/>
      <c r="P3124" s="22" t="s">
        <v>529</v>
      </c>
      <c r="S3124" s="8" t="str">
        <f t="shared" si="86"/>
        <v>642.HCPVkhac</v>
      </c>
      <c r="T3124" s="8">
        <f t="shared" si="87"/>
        <v>12</v>
      </c>
      <c r="U3124">
        <v>642</v>
      </c>
      <c r="W3124" t="s">
        <v>369</v>
      </c>
    </row>
    <row r="3125" spans="1:23" hidden="1" x14ac:dyDescent="0.25">
      <c r="A3125" s="21">
        <v>45637</v>
      </c>
      <c r="B3125" s="21">
        <v>45637</v>
      </c>
      <c r="C3125" s="22" t="s">
        <v>10084</v>
      </c>
      <c r="D3125" s="22" t="s">
        <v>10085</v>
      </c>
      <c r="E3125" s="22" t="s">
        <v>1145</v>
      </c>
      <c r="F3125" s="22" t="s">
        <v>532</v>
      </c>
      <c r="G3125" s="23">
        <v>300000</v>
      </c>
      <c r="H3125" s="23">
        <v>0</v>
      </c>
      <c r="I3125" s="23">
        <v>927656859</v>
      </c>
      <c r="J3125" s="23">
        <v>0</v>
      </c>
      <c r="K3125" s="22"/>
      <c r="L3125" s="22"/>
      <c r="M3125" s="22" t="s">
        <v>3126</v>
      </c>
      <c r="N3125" s="22"/>
      <c r="O3125" s="22"/>
      <c r="P3125" s="22"/>
      <c r="S3125" s="8" t="str">
        <f t="shared" si="86"/>
        <v>642.HCPVkhac</v>
      </c>
      <c r="T3125" s="8">
        <f t="shared" si="87"/>
        <v>12</v>
      </c>
      <c r="U3125">
        <v>642</v>
      </c>
      <c r="W3125" t="s">
        <v>369</v>
      </c>
    </row>
    <row r="3126" spans="1:23" hidden="1" x14ac:dyDescent="0.25">
      <c r="A3126" s="21">
        <v>45637</v>
      </c>
      <c r="B3126" s="21">
        <v>45637</v>
      </c>
      <c r="C3126" s="22" t="s">
        <v>10086</v>
      </c>
      <c r="D3126" s="22" t="s">
        <v>10087</v>
      </c>
      <c r="E3126" s="22" t="s">
        <v>1145</v>
      </c>
      <c r="F3126" s="22" t="s">
        <v>532</v>
      </c>
      <c r="G3126" s="23">
        <v>2030905</v>
      </c>
      <c r="H3126" s="23">
        <v>0</v>
      </c>
      <c r="I3126" s="23">
        <v>929687764</v>
      </c>
      <c r="J3126" s="23">
        <v>0</v>
      </c>
      <c r="K3126" s="22"/>
      <c r="L3126" s="22"/>
      <c r="M3126" s="22" t="s">
        <v>3143</v>
      </c>
      <c r="N3126" s="22"/>
      <c r="O3126" s="22"/>
      <c r="P3126" s="22"/>
      <c r="S3126" s="8" t="str">
        <f t="shared" si="86"/>
        <v>642_CPHC</v>
      </c>
      <c r="T3126" s="8">
        <f t="shared" si="87"/>
        <v>12</v>
      </c>
      <c r="U3126">
        <v>642</v>
      </c>
      <c r="W3126" t="s">
        <v>369</v>
      </c>
    </row>
    <row r="3127" spans="1:23" hidden="1" x14ac:dyDescent="0.25">
      <c r="A3127" s="21">
        <v>45638</v>
      </c>
      <c r="B3127" s="21">
        <v>45638</v>
      </c>
      <c r="C3127" s="22" t="s">
        <v>10088</v>
      </c>
      <c r="D3127" s="22"/>
      <c r="E3127" s="22" t="s">
        <v>1145</v>
      </c>
      <c r="F3127" s="22" t="s">
        <v>549</v>
      </c>
      <c r="G3127" s="23">
        <v>1200000</v>
      </c>
      <c r="H3127" s="23">
        <v>0</v>
      </c>
      <c r="I3127" s="23">
        <v>930887764</v>
      </c>
      <c r="J3127" s="23">
        <v>0</v>
      </c>
      <c r="K3127" s="22" t="s">
        <v>10089</v>
      </c>
      <c r="L3127" s="22" t="s">
        <v>10090</v>
      </c>
      <c r="M3127" s="22" t="s">
        <v>3141</v>
      </c>
      <c r="N3127" s="22"/>
      <c r="O3127" s="22"/>
      <c r="P3127" s="22" t="s">
        <v>529</v>
      </c>
      <c r="S3127" s="8" t="str">
        <f t="shared" si="86"/>
        <v>642.Tiếp khách</v>
      </c>
      <c r="T3127" s="8">
        <f t="shared" si="87"/>
        <v>12</v>
      </c>
      <c r="U3127">
        <v>642</v>
      </c>
      <c r="W3127" t="s">
        <v>369</v>
      </c>
    </row>
    <row r="3128" spans="1:23" hidden="1" x14ac:dyDescent="0.25">
      <c r="A3128" s="21">
        <v>45639</v>
      </c>
      <c r="B3128" s="21">
        <v>45639</v>
      </c>
      <c r="C3128" s="22" t="s">
        <v>10091</v>
      </c>
      <c r="D3128" s="22" t="s">
        <v>10092</v>
      </c>
      <c r="E3128" s="22" t="s">
        <v>1145</v>
      </c>
      <c r="F3128" s="22" t="s">
        <v>532</v>
      </c>
      <c r="G3128" s="23">
        <v>644000</v>
      </c>
      <c r="H3128" s="23">
        <v>0</v>
      </c>
      <c r="I3128" s="23">
        <v>931531764</v>
      </c>
      <c r="J3128" s="23">
        <v>0</v>
      </c>
      <c r="K3128" s="22" t="s">
        <v>515</v>
      </c>
      <c r="L3128" s="22" t="s">
        <v>516</v>
      </c>
      <c r="M3128" s="22" t="s">
        <v>3143</v>
      </c>
      <c r="N3128" s="22"/>
      <c r="O3128" s="22"/>
      <c r="P3128" s="22" t="s">
        <v>4428</v>
      </c>
      <c r="S3128" s="8" t="str">
        <f t="shared" si="86"/>
        <v>642_CPHC</v>
      </c>
      <c r="T3128" s="8">
        <f t="shared" si="87"/>
        <v>12</v>
      </c>
      <c r="U3128">
        <v>642</v>
      </c>
      <c r="W3128" t="s">
        <v>369</v>
      </c>
    </row>
    <row r="3129" spans="1:23" hidden="1" x14ac:dyDescent="0.25">
      <c r="A3129" s="21">
        <v>45639</v>
      </c>
      <c r="B3129" s="21">
        <v>45639</v>
      </c>
      <c r="C3129" s="22" t="s">
        <v>10093</v>
      </c>
      <c r="D3129" s="22" t="s">
        <v>10094</v>
      </c>
      <c r="E3129" s="22" t="s">
        <v>1145</v>
      </c>
      <c r="F3129" s="22" t="s">
        <v>532</v>
      </c>
      <c r="G3129" s="23">
        <v>1228125</v>
      </c>
      <c r="H3129" s="23">
        <v>0</v>
      </c>
      <c r="I3129" s="23">
        <v>932759889</v>
      </c>
      <c r="J3129" s="23">
        <v>0</v>
      </c>
      <c r="K3129" s="22" t="s">
        <v>515</v>
      </c>
      <c r="L3129" s="22" t="s">
        <v>516</v>
      </c>
      <c r="M3129" s="22" t="s">
        <v>3143</v>
      </c>
      <c r="N3129" s="22"/>
      <c r="O3129" s="22"/>
      <c r="P3129" s="22" t="s">
        <v>7886</v>
      </c>
      <c r="S3129" s="8" t="str">
        <f t="shared" si="86"/>
        <v>642_CPHC</v>
      </c>
      <c r="T3129" s="8">
        <f t="shared" si="87"/>
        <v>12</v>
      </c>
      <c r="U3129">
        <v>642</v>
      </c>
      <c r="W3129" t="s">
        <v>369</v>
      </c>
    </row>
    <row r="3130" spans="1:23" hidden="1" x14ac:dyDescent="0.25">
      <c r="A3130" s="21">
        <v>45639</v>
      </c>
      <c r="B3130" s="21">
        <v>45639</v>
      </c>
      <c r="C3130" s="22" t="s">
        <v>10095</v>
      </c>
      <c r="D3130" s="22" t="s">
        <v>10096</v>
      </c>
      <c r="E3130" s="22" t="s">
        <v>1145</v>
      </c>
      <c r="F3130" s="22" t="s">
        <v>532</v>
      </c>
      <c r="G3130" s="23">
        <v>2800000</v>
      </c>
      <c r="H3130" s="23">
        <v>0</v>
      </c>
      <c r="I3130" s="23">
        <v>935559889</v>
      </c>
      <c r="J3130" s="23">
        <v>0</v>
      </c>
      <c r="K3130" s="22" t="s">
        <v>515</v>
      </c>
      <c r="L3130" s="22" t="s">
        <v>516</v>
      </c>
      <c r="M3130" s="22" t="s">
        <v>3143</v>
      </c>
      <c r="N3130" s="22"/>
      <c r="O3130" s="22"/>
      <c r="P3130" s="22" t="s">
        <v>7886</v>
      </c>
      <c r="S3130" s="8" t="str">
        <f t="shared" si="86"/>
        <v>642_CPHC</v>
      </c>
      <c r="T3130" s="8">
        <f t="shared" si="87"/>
        <v>12</v>
      </c>
      <c r="U3130">
        <v>642</v>
      </c>
      <c r="W3130" t="s">
        <v>369</v>
      </c>
    </row>
    <row r="3131" spans="1:23" hidden="1" x14ac:dyDescent="0.25">
      <c r="A3131" s="21">
        <v>45644</v>
      </c>
      <c r="B3131" s="21">
        <v>45644</v>
      </c>
      <c r="C3131" s="22" t="s">
        <v>10097</v>
      </c>
      <c r="D3131" s="22" t="s">
        <v>10098</v>
      </c>
      <c r="E3131" s="22" t="s">
        <v>1145</v>
      </c>
      <c r="F3131" s="22" t="s">
        <v>549</v>
      </c>
      <c r="G3131" s="23">
        <v>1020000</v>
      </c>
      <c r="H3131" s="23">
        <v>0</v>
      </c>
      <c r="I3131" s="23">
        <v>936579889</v>
      </c>
      <c r="J3131" s="23">
        <v>0</v>
      </c>
      <c r="K3131" s="22" t="s">
        <v>10099</v>
      </c>
      <c r="L3131" s="22" t="s">
        <v>10100</v>
      </c>
      <c r="M3131" s="22" t="s">
        <v>7893</v>
      </c>
      <c r="N3131" s="22"/>
      <c r="O3131" s="22"/>
      <c r="P3131" s="22" t="s">
        <v>4428</v>
      </c>
      <c r="S3131" s="8" t="str">
        <f t="shared" ref="S3131:S3188" si="88">+M3131</f>
        <v>642.CCDC</v>
      </c>
      <c r="T3131" s="8">
        <f t="shared" si="87"/>
        <v>12</v>
      </c>
      <c r="U3131">
        <v>642</v>
      </c>
      <c r="W3131" t="s">
        <v>369</v>
      </c>
    </row>
    <row r="3132" spans="1:23" hidden="1" x14ac:dyDescent="0.25">
      <c r="A3132" s="21">
        <v>45644</v>
      </c>
      <c r="B3132" s="21">
        <v>45644</v>
      </c>
      <c r="C3132" s="22" t="s">
        <v>10101</v>
      </c>
      <c r="D3132" s="22" t="s">
        <v>9927</v>
      </c>
      <c r="E3132" s="22" t="s">
        <v>1145</v>
      </c>
      <c r="F3132" s="22" t="s">
        <v>635</v>
      </c>
      <c r="G3132" s="23">
        <v>3294720</v>
      </c>
      <c r="H3132" s="23">
        <v>0</v>
      </c>
      <c r="I3132" s="23">
        <v>939874609</v>
      </c>
      <c r="J3132" s="23">
        <v>0</v>
      </c>
      <c r="K3132" s="22"/>
      <c r="L3132" s="22"/>
      <c r="M3132" s="22" t="s">
        <v>3126</v>
      </c>
      <c r="N3132" s="22"/>
      <c r="O3132" s="22"/>
      <c r="P3132" s="22" t="s">
        <v>7936</v>
      </c>
      <c r="S3132" s="8" t="str">
        <f t="shared" si="88"/>
        <v>642.HCPVkhac</v>
      </c>
      <c r="T3132" s="8">
        <f t="shared" ref="T3132:T3188" si="89">+MONTH(A3132)</f>
        <v>12</v>
      </c>
      <c r="U3132">
        <v>642</v>
      </c>
      <c r="W3132" t="s">
        <v>369</v>
      </c>
    </row>
    <row r="3133" spans="1:23" hidden="1" x14ac:dyDescent="0.25">
      <c r="A3133" s="21">
        <v>45646</v>
      </c>
      <c r="B3133" s="21">
        <v>45646</v>
      </c>
      <c r="C3133" s="22" t="s">
        <v>10102</v>
      </c>
      <c r="D3133" s="22" t="s">
        <v>10103</v>
      </c>
      <c r="E3133" s="22" t="s">
        <v>1145</v>
      </c>
      <c r="F3133" s="22" t="s">
        <v>549</v>
      </c>
      <c r="G3133" s="23">
        <v>1620000</v>
      </c>
      <c r="H3133" s="23">
        <v>0</v>
      </c>
      <c r="I3133" s="23">
        <v>941494609</v>
      </c>
      <c r="J3133" s="23">
        <v>0</v>
      </c>
      <c r="K3133" s="22" t="s">
        <v>3018</v>
      </c>
      <c r="L3133" s="22" t="s">
        <v>3019</v>
      </c>
      <c r="M3133" s="22" t="s">
        <v>3141</v>
      </c>
      <c r="N3133" s="22"/>
      <c r="O3133" s="22"/>
      <c r="P3133" s="22" t="s">
        <v>529</v>
      </c>
      <c r="S3133" s="8" t="str">
        <f t="shared" si="88"/>
        <v>642.Tiếp khách</v>
      </c>
      <c r="T3133" s="8">
        <f t="shared" si="89"/>
        <v>12</v>
      </c>
      <c r="U3133">
        <v>642</v>
      </c>
      <c r="W3133" t="s">
        <v>369</v>
      </c>
    </row>
    <row r="3134" spans="1:23" hidden="1" x14ac:dyDescent="0.25">
      <c r="A3134" s="21">
        <v>45646</v>
      </c>
      <c r="B3134" s="21">
        <v>45646</v>
      </c>
      <c r="C3134" s="22" t="s">
        <v>10104</v>
      </c>
      <c r="D3134" s="22" t="s">
        <v>10105</v>
      </c>
      <c r="E3134" s="22" t="s">
        <v>1145</v>
      </c>
      <c r="F3134" s="22" t="s">
        <v>549</v>
      </c>
      <c r="G3134" s="23">
        <v>3132000</v>
      </c>
      <c r="H3134" s="23">
        <v>0</v>
      </c>
      <c r="I3134" s="23">
        <v>944626609</v>
      </c>
      <c r="J3134" s="23">
        <v>0</v>
      </c>
      <c r="K3134" s="22" t="s">
        <v>10106</v>
      </c>
      <c r="L3134" s="22" t="s">
        <v>10107</v>
      </c>
      <c r="M3134" s="22" t="s">
        <v>9848</v>
      </c>
      <c r="N3134" s="22"/>
      <c r="O3134" s="22"/>
      <c r="P3134" s="22" t="s">
        <v>529</v>
      </c>
      <c r="S3134" s="8" t="str">
        <f t="shared" si="88"/>
        <v>641.Sự kiên</v>
      </c>
      <c r="T3134" s="8">
        <f t="shared" si="89"/>
        <v>12</v>
      </c>
      <c r="U3134">
        <v>642</v>
      </c>
      <c r="W3134" t="s">
        <v>369</v>
      </c>
    </row>
    <row r="3135" spans="1:23" hidden="1" x14ac:dyDescent="0.25">
      <c r="A3135" s="21">
        <v>45646</v>
      </c>
      <c r="B3135" s="21">
        <v>45646</v>
      </c>
      <c r="C3135" s="22" t="s">
        <v>10108</v>
      </c>
      <c r="D3135" s="22" t="s">
        <v>10109</v>
      </c>
      <c r="E3135" s="22" t="s">
        <v>1145</v>
      </c>
      <c r="F3135" s="22" t="s">
        <v>635</v>
      </c>
      <c r="G3135" s="23">
        <v>7327625</v>
      </c>
      <c r="H3135" s="23">
        <v>0</v>
      </c>
      <c r="I3135" s="23">
        <v>951954234</v>
      </c>
      <c r="J3135" s="23">
        <v>0</v>
      </c>
      <c r="K3135" s="22" t="s">
        <v>2031</v>
      </c>
      <c r="L3135" s="22" t="s">
        <v>2032</v>
      </c>
      <c r="M3135" s="22" t="s">
        <v>3126</v>
      </c>
      <c r="N3135" s="22"/>
      <c r="O3135" s="22"/>
      <c r="P3135" s="22" t="s">
        <v>7886</v>
      </c>
      <c r="S3135" s="8" t="str">
        <f t="shared" si="88"/>
        <v>642.HCPVkhac</v>
      </c>
      <c r="T3135" s="8">
        <f t="shared" si="89"/>
        <v>12</v>
      </c>
      <c r="U3135">
        <v>642</v>
      </c>
      <c r="W3135" t="s">
        <v>369</v>
      </c>
    </row>
    <row r="3136" spans="1:23" hidden="1" x14ac:dyDescent="0.25">
      <c r="A3136" s="21">
        <v>45646</v>
      </c>
      <c r="B3136" s="21">
        <v>45646</v>
      </c>
      <c r="C3136" s="22" t="s">
        <v>10110</v>
      </c>
      <c r="D3136" s="22" t="s">
        <v>10111</v>
      </c>
      <c r="E3136" s="22" t="s">
        <v>1145</v>
      </c>
      <c r="F3136" s="22" t="s">
        <v>635</v>
      </c>
      <c r="G3136" s="23">
        <v>100000</v>
      </c>
      <c r="H3136" s="23">
        <v>0</v>
      </c>
      <c r="I3136" s="23">
        <v>952054234</v>
      </c>
      <c r="J3136" s="23">
        <v>0</v>
      </c>
      <c r="K3136" s="22"/>
      <c r="L3136" s="22"/>
      <c r="M3136" s="22" t="s">
        <v>9848</v>
      </c>
      <c r="N3136" s="22"/>
      <c r="O3136" s="22"/>
      <c r="P3136" s="22" t="s">
        <v>7886</v>
      </c>
      <c r="S3136" s="8" t="str">
        <f t="shared" si="88"/>
        <v>641.Sự kiên</v>
      </c>
      <c r="T3136" s="8">
        <f t="shared" si="89"/>
        <v>12</v>
      </c>
      <c r="U3136">
        <v>642</v>
      </c>
      <c r="W3136" t="s">
        <v>369</v>
      </c>
    </row>
    <row r="3137" spans="1:23" hidden="1" x14ac:dyDescent="0.25">
      <c r="A3137" s="21">
        <v>45646</v>
      </c>
      <c r="B3137" s="21">
        <v>45646</v>
      </c>
      <c r="C3137" s="22" t="s">
        <v>10112</v>
      </c>
      <c r="D3137" s="22" t="s">
        <v>10113</v>
      </c>
      <c r="E3137" s="22" t="s">
        <v>1145</v>
      </c>
      <c r="F3137" s="22" t="s">
        <v>532</v>
      </c>
      <c r="G3137" s="23">
        <v>1560000</v>
      </c>
      <c r="H3137" s="23">
        <v>0</v>
      </c>
      <c r="I3137" s="23">
        <v>953614234</v>
      </c>
      <c r="J3137" s="23">
        <v>0</v>
      </c>
      <c r="K3137" s="22" t="s">
        <v>515</v>
      </c>
      <c r="L3137" s="22" t="s">
        <v>516</v>
      </c>
      <c r="M3137" s="22" t="s">
        <v>3143</v>
      </c>
      <c r="N3137" s="22"/>
      <c r="O3137" s="22"/>
      <c r="P3137" s="22" t="s">
        <v>4428</v>
      </c>
      <c r="S3137" s="8" t="str">
        <f t="shared" si="88"/>
        <v>642_CPHC</v>
      </c>
      <c r="T3137" s="8">
        <f t="shared" si="89"/>
        <v>12</v>
      </c>
      <c r="U3137">
        <v>642</v>
      </c>
      <c r="W3137" t="s">
        <v>369</v>
      </c>
    </row>
    <row r="3138" spans="1:23" hidden="1" x14ac:dyDescent="0.25">
      <c r="A3138" s="21">
        <v>45650</v>
      </c>
      <c r="B3138" s="21">
        <v>45650</v>
      </c>
      <c r="C3138" s="22" t="s">
        <v>10114</v>
      </c>
      <c r="D3138" s="22" t="s">
        <v>10115</v>
      </c>
      <c r="E3138" s="22" t="s">
        <v>1145</v>
      </c>
      <c r="F3138" s="22" t="s">
        <v>635</v>
      </c>
      <c r="G3138" s="23">
        <v>260000</v>
      </c>
      <c r="H3138" s="23">
        <v>0</v>
      </c>
      <c r="I3138" s="23">
        <v>953874234</v>
      </c>
      <c r="J3138" s="23">
        <v>0</v>
      </c>
      <c r="K3138" s="22" t="s">
        <v>10080</v>
      </c>
      <c r="L3138" s="22" t="s">
        <v>10081</v>
      </c>
      <c r="M3138" s="22" t="s">
        <v>3143</v>
      </c>
      <c r="N3138" s="22"/>
      <c r="O3138" s="22"/>
      <c r="P3138" s="22" t="s">
        <v>4428</v>
      </c>
      <c r="S3138" s="8" t="str">
        <f t="shared" si="88"/>
        <v>642_CPHC</v>
      </c>
      <c r="T3138" s="8">
        <f t="shared" si="89"/>
        <v>12</v>
      </c>
      <c r="U3138">
        <v>642</v>
      </c>
      <c r="W3138" t="s">
        <v>369</v>
      </c>
    </row>
    <row r="3139" spans="1:23" hidden="1" x14ac:dyDescent="0.25">
      <c r="A3139" s="21">
        <v>45654</v>
      </c>
      <c r="B3139" s="21">
        <v>45654</v>
      </c>
      <c r="C3139" s="22" t="s">
        <v>10116</v>
      </c>
      <c r="D3139" s="22" t="s">
        <v>10117</v>
      </c>
      <c r="E3139" s="22" t="s">
        <v>1145</v>
      </c>
      <c r="F3139" s="22" t="s">
        <v>635</v>
      </c>
      <c r="G3139" s="23">
        <v>833000</v>
      </c>
      <c r="H3139" s="23">
        <v>0</v>
      </c>
      <c r="I3139" s="23">
        <v>954707234</v>
      </c>
      <c r="J3139" s="23">
        <v>0</v>
      </c>
      <c r="K3139" s="22"/>
      <c r="L3139" s="22"/>
      <c r="M3139" s="22" t="s">
        <v>3143</v>
      </c>
      <c r="N3139" s="22"/>
      <c r="O3139" s="22"/>
      <c r="P3139" s="22" t="s">
        <v>1577</v>
      </c>
      <c r="S3139" s="8" t="str">
        <f t="shared" si="88"/>
        <v>642_CPHC</v>
      </c>
      <c r="T3139" s="8">
        <f t="shared" si="89"/>
        <v>12</v>
      </c>
      <c r="U3139">
        <v>642</v>
      </c>
      <c r="W3139" t="s">
        <v>369</v>
      </c>
    </row>
    <row r="3140" spans="1:23" hidden="1" x14ac:dyDescent="0.25">
      <c r="A3140" s="21">
        <v>45657</v>
      </c>
      <c r="B3140" s="21">
        <v>45657</v>
      </c>
      <c r="C3140" s="22" t="s">
        <v>10118</v>
      </c>
      <c r="D3140" s="22" t="s">
        <v>10119</v>
      </c>
      <c r="E3140" s="22" t="s">
        <v>1145</v>
      </c>
      <c r="F3140" s="22" t="s">
        <v>1290</v>
      </c>
      <c r="G3140" s="23">
        <v>1754761</v>
      </c>
      <c r="H3140" s="23">
        <v>0</v>
      </c>
      <c r="I3140" s="23">
        <v>956461995</v>
      </c>
      <c r="J3140" s="23">
        <v>0</v>
      </c>
      <c r="K3140" s="22"/>
      <c r="L3140" s="22"/>
      <c r="M3140" s="22" t="s">
        <v>8085</v>
      </c>
      <c r="N3140" s="22"/>
      <c r="O3140" s="22"/>
      <c r="P3140" s="22" t="s">
        <v>1292</v>
      </c>
      <c r="S3140" s="8" t="str">
        <f t="shared" si="88"/>
        <v>642.TSCĐ</v>
      </c>
      <c r="T3140" s="8">
        <f t="shared" si="89"/>
        <v>12</v>
      </c>
      <c r="U3140">
        <v>642</v>
      </c>
      <c r="W3140" t="s">
        <v>369</v>
      </c>
    </row>
    <row r="3141" spans="1:23" hidden="1" x14ac:dyDescent="0.25">
      <c r="A3141" s="21">
        <v>45657</v>
      </c>
      <c r="B3141" s="21">
        <v>45657</v>
      </c>
      <c r="C3141" s="22" t="s">
        <v>10118</v>
      </c>
      <c r="D3141" s="22" t="s">
        <v>10119</v>
      </c>
      <c r="E3141" s="22" t="s">
        <v>1145</v>
      </c>
      <c r="F3141" s="22" t="s">
        <v>1290</v>
      </c>
      <c r="G3141" s="23">
        <v>1045581</v>
      </c>
      <c r="H3141" s="23">
        <v>0</v>
      </c>
      <c r="I3141" s="23">
        <v>957507576</v>
      </c>
      <c r="J3141" s="23">
        <v>0</v>
      </c>
      <c r="K3141" s="22"/>
      <c r="L3141" s="22"/>
      <c r="M3141" s="22" t="s">
        <v>8085</v>
      </c>
      <c r="N3141" s="22"/>
      <c r="O3141" s="22"/>
      <c r="P3141" s="22" t="s">
        <v>815</v>
      </c>
      <c r="S3141" s="8" t="str">
        <f t="shared" si="88"/>
        <v>642.TSCĐ</v>
      </c>
      <c r="T3141" s="8">
        <f t="shared" si="89"/>
        <v>12</v>
      </c>
      <c r="U3141">
        <v>642</v>
      </c>
      <c r="W3141" t="s">
        <v>369</v>
      </c>
    </row>
    <row r="3142" spans="1:23" hidden="1" x14ac:dyDescent="0.25">
      <c r="A3142" s="21">
        <v>45657</v>
      </c>
      <c r="B3142" s="21">
        <v>45657</v>
      </c>
      <c r="C3142" s="22" t="s">
        <v>10118</v>
      </c>
      <c r="D3142" s="22" t="s">
        <v>10119</v>
      </c>
      <c r="E3142" s="22" t="s">
        <v>1145</v>
      </c>
      <c r="F3142" s="22" t="s">
        <v>1290</v>
      </c>
      <c r="G3142" s="23">
        <v>9364545</v>
      </c>
      <c r="H3142" s="23">
        <v>0</v>
      </c>
      <c r="I3142" s="23">
        <v>966872121</v>
      </c>
      <c r="J3142" s="23">
        <v>0</v>
      </c>
      <c r="K3142" s="22"/>
      <c r="L3142" s="22"/>
      <c r="M3142" s="22" t="s">
        <v>8085</v>
      </c>
      <c r="N3142" s="22"/>
      <c r="O3142" s="22"/>
      <c r="P3142" s="22" t="s">
        <v>529</v>
      </c>
      <c r="S3142" s="8" t="str">
        <f t="shared" si="88"/>
        <v>642.TSCĐ</v>
      </c>
      <c r="T3142" s="8">
        <f t="shared" si="89"/>
        <v>12</v>
      </c>
      <c r="U3142">
        <v>642</v>
      </c>
      <c r="W3142" t="s">
        <v>369</v>
      </c>
    </row>
    <row r="3143" spans="1:23" hidden="1" x14ac:dyDescent="0.25">
      <c r="A3143" s="21">
        <v>45657</v>
      </c>
      <c r="B3143" s="21">
        <v>45657</v>
      </c>
      <c r="C3143" s="22" t="s">
        <v>10118</v>
      </c>
      <c r="D3143" s="22" t="s">
        <v>10119</v>
      </c>
      <c r="E3143" s="22" t="s">
        <v>1145</v>
      </c>
      <c r="F3143" s="22" t="s">
        <v>1290</v>
      </c>
      <c r="G3143" s="23">
        <v>438510</v>
      </c>
      <c r="H3143" s="23">
        <v>0</v>
      </c>
      <c r="I3143" s="23">
        <v>967310631</v>
      </c>
      <c r="J3143" s="23">
        <v>0</v>
      </c>
      <c r="K3143" s="22"/>
      <c r="L3143" s="22"/>
      <c r="M3143" s="22" t="s">
        <v>8085</v>
      </c>
      <c r="N3143" s="22"/>
      <c r="O3143" s="22"/>
      <c r="P3143" s="22" t="s">
        <v>4779</v>
      </c>
      <c r="S3143" s="8" t="str">
        <f t="shared" si="88"/>
        <v>642.TSCĐ</v>
      </c>
      <c r="T3143" s="8">
        <f t="shared" si="89"/>
        <v>12</v>
      </c>
      <c r="U3143">
        <v>642</v>
      </c>
      <c r="W3143" t="s">
        <v>369</v>
      </c>
    </row>
    <row r="3144" spans="1:23" hidden="1" x14ac:dyDescent="0.25">
      <c r="A3144" s="21">
        <v>45657</v>
      </c>
      <c r="B3144" s="21">
        <v>45657</v>
      </c>
      <c r="C3144" s="22" t="s">
        <v>10118</v>
      </c>
      <c r="D3144" s="22" t="s">
        <v>10119</v>
      </c>
      <c r="E3144" s="22" t="s">
        <v>1145</v>
      </c>
      <c r="F3144" s="22" t="s">
        <v>1293</v>
      </c>
      <c r="G3144" s="23">
        <v>7296154</v>
      </c>
      <c r="H3144" s="23">
        <v>0</v>
      </c>
      <c r="I3144" s="23">
        <v>974606785</v>
      </c>
      <c r="J3144" s="23">
        <v>0</v>
      </c>
      <c r="K3144" s="22"/>
      <c r="L3144" s="22"/>
      <c r="M3144" s="22" t="s">
        <v>8085</v>
      </c>
      <c r="N3144" s="22"/>
      <c r="O3144" s="22"/>
      <c r="P3144" s="22" t="s">
        <v>4779</v>
      </c>
      <c r="S3144" s="8" t="str">
        <f t="shared" si="88"/>
        <v>642.TSCĐ</v>
      </c>
      <c r="T3144" s="8">
        <f t="shared" si="89"/>
        <v>12</v>
      </c>
      <c r="U3144">
        <v>642</v>
      </c>
      <c r="W3144" t="s">
        <v>369</v>
      </c>
    </row>
    <row r="3145" spans="1:23" hidden="1" x14ac:dyDescent="0.25">
      <c r="A3145" s="21">
        <v>45657</v>
      </c>
      <c r="B3145" s="21">
        <v>45657</v>
      </c>
      <c r="C3145" s="22" t="s">
        <v>10120</v>
      </c>
      <c r="D3145" s="22" t="s">
        <v>10121</v>
      </c>
      <c r="E3145" s="22" t="s">
        <v>1145</v>
      </c>
      <c r="F3145" s="22" t="s">
        <v>549</v>
      </c>
      <c r="G3145" s="23">
        <v>1322222</v>
      </c>
      <c r="H3145" s="23">
        <v>0</v>
      </c>
      <c r="I3145" s="23">
        <v>975929007</v>
      </c>
      <c r="J3145" s="23">
        <v>0</v>
      </c>
      <c r="K3145" s="22" t="s">
        <v>1517</v>
      </c>
      <c r="L3145" s="22" t="s">
        <v>1518</v>
      </c>
      <c r="M3145" s="22" t="s">
        <v>3143</v>
      </c>
      <c r="N3145" s="22" t="s">
        <v>1795</v>
      </c>
      <c r="O3145" s="22" t="s">
        <v>1796</v>
      </c>
      <c r="P3145" s="22" t="s">
        <v>529</v>
      </c>
      <c r="S3145" s="8" t="str">
        <f t="shared" si="88"/>
        <v>642_CPHC</v>
      </c>
      <c r="T3145" s="8">
        <f t="shared" si="89"/>
        <v>12</v>
      </c>
      <c r="U3145">
        <v>642</v>
      </c>
      <c r="W3145" t="s">
        <v>369</v>
      </c>
    </row>
    <row r="3146" spans="1:23" x14ac:dyDescent="0.25">
      <c r="A3146" s="21">
        <v>45657</v>
      </c>
      <c r="B3146" s="21">
        <v>45657</v>
      </c>
      <c r="C3146" s="22" t="s">
        <v>9872</v>
      </c>
      <c r="D3146" s="22" t="s">
        <v>10122</v>
      </c>
      <c r="E3146" s="22" t="s">
        <v>1145</v>
      </c>
      <c r="F3146" s="22" t="s">
        <v>603</v>
      </c>
      <c r="G3146" s="23">
        <v>158000000</v>
      </c>
      <c r="H3146" s="23">
        <v>0</v>
      </c>
      <c r="I3146" s="23">
        <v>1133929007</v>
      </c>
      <c r="J3146" s="23">
        <v>0</v>
      </c>
      <c r="K3146" s="22"/>
      <c r="L3146" s="22"/>
      <c r="M3146" s="22" t="s">
        <v>3132</v>
      </c>
      <c r="N3146" s="22"/>
      <c r="O3146" s="22"/>
      <c r="P3146" s="22" t="s">
        <v>4428</v>
      </c>
      <c r="S3146" s="8" t="str">
        <f t="shared" si="88"/>
        <v>642_LươngQLDN</v>
      </c>
      <c r="T3146" s="8">
        <f t="shared" si="89"/>
        <v>12</v>
      </c>
      <c r="U3146">
        <v>642</v>
      </c>
      <c r="W3146" t="s">
        <v>369</v>
      </c>
    </row>
    <row r="3147" spans="1:23" x14ac:dyDescent="0.25">
      <c r="A3147" s="21">
        <v>45657</v>
      </c>
      <c r="B3147" s="21">
        <v>45657</v>
      </c>
      <c r="C3147" s="22" t="s">
        <v>9872</v>
      </c>
      <c r="D3147" s="22" t="s">
        <v>10123</v>
      </c>
      <c r="E3147" s="22" t="s">
        <v>1145</v>
      </c>
      <c r="F3147" s="22" t="s">
        <v>603</v>
      </c>
      <c r="G3147" s="23">
        <v>6419178</v>
      </c>
      <c r="H3147" s="23">
        <v>0</v>
      </c>
      <c r="I3147" s="23">
        <v>1140348185</v>
      </c>
      <c r="J3147" s="23">
        <v>0</v>
      </c>
      <c r="K3147" s="22"/>
      <c r="L3147" s="22"/>
      <c r="M3147" s="22" t="s">
        <v>3132</v>
      </c>
      <c r="N3147" s="22"/>
      <c r="O3147" s="22"/>
      <c r="P3147" s="22" t="s">
        <v>7936</v>
      </c>
      <c r="S3147" s="8" t="str">
        <f t="shared" si="88"/>
        <v>642_LươngQLDN</v>
      </c>
      <c r="T3147" s="8">
        <f t="shared" si="89"/>
        <v>12</v>
      </c>
      <c r="U3147">
        <v>642</v>
      </c>
      <c r="W3147" t="s">
        <v>369</v>
      </c>
    </row>
    <row r="3148" spans="1:23" x14ac:dyDescent="0.25">
      <c r="A3148" s="21">
        <v>45657</v>
      </c>
      <c r="B3148" s="21">
        <v>45657</v>
      </c>
      <c r="C3148" s="22" t="s">
        <v>9872</v>
      </c>
      <c r="D3148" s="22" t="s">
        <v>10124</v>
      </c>
      <c r="E3148" s="22" t="s">
        <v>1145</v>
      </c>
      <c r="F3148" s="22" t="s">
        <v>603</v>
      </c>
      <c r="G3148" s="23">
        <v>16819178</v>
      </c>
      <c r="H3148" s="23">
        <v>0</v>
      </c>
      <c r="I3148" s="23">
        <v>1157167363</v>
      </c>
      <c r="J3148" s="23">
        <v>0</v>
      </c>
      <c r="K3148" s="22"/>
      <c r="L3148" s="22"/>
      <c r="M3148" s="22" t="s">
        <v>3132</v>
      </c>
      <c r="N3148" s="22"/>
      <c r="O3148" s="22"/>
      <c r="P3148" s="22" t="s">
        <v>4428</v>
      </c>
      <c r="S3148" s="8" t="str">
        <f t="shared" si="88"/>
        <v>642_LươngQLDN</v>
      </c>
      <c r="T3148" s="8">
        <f t="shared" si="89"/>
        <v>12</v>
      </c>
      <c r="U3148">
        <v>642</v>
      </c>
      <c r="W3148" t="s">
        <v>369</v>
      </c>
    </row>
    <row r="3149" spans="1:23" x14ac:dyDescent="0.25">
      <c r="A3149" s="21">
        <v>45657</v>
      </c>
      <c r="B3149" s="21">
        <v>45657</v>
      </c>
      <c r="C3149" s="22" t="s">
        <v>9872</v>
      </c>
      <c r="D3149" s="22" t="s">
        <v>10125</v>
      </c>
      <c r="E3149" s="22" t="s">
        <v>1145</v>
      </c>
      <c r="F3149" s="22" t="s">
        <v>603</v>
      </c>
      <c r="G3149" s="23">
        <v>15095890</v>
      </c>
      <c r="H3149" s="23">
        <v>0</v>
      </c>
      <c r="I3149" s="23">
        <v>1172263253</v>
      </c>
      <c r="J3149" s="23">
        <v>0</v>
      </c>
      <c r="K3149" s="22"/>
      <c r="L3149" s="22"/>
      <c r="M3149" s="22" t="s">
        <v>3132</v>
      </c>
      <c r="N3149" s="22"/>
      <c r="O3149" s="22"/>
      <c r="P3149" s="22" t="s">
        <v>4428</v>
      </c>
      <c r="S3149" s="8" t="str">
        <f t="shared" si="88"/>
        <v>642_LươngQLDN</v>
      </c>
      <c r="T3149" s="8">
        <f t="shared" si="89"/>
        <v>12</v>
      </c>
      <c r="U3149">
        <v>642</v>
      </c>
      <c r="W3149" t="s">
        <v>369</v>
      </c>
    </row>
    <row r="3150" spans="1:23" x14ac:dyDescent="0.25">
      <c r="A3150" s="21">
        <v>45657</v>
      </c>
      <c r="B3150" s="21">
        <v>45657</v>
      </c>
      <c r="C3150" s="22" t="s">
        <v>9872</v>
      </c>
      <c r="D3150" s="22" t="s">
        <v>10126</v>
      </c>
      <c r="E3150" s="22" t="s">
        <v>1145</v>
      </c>
      <c r="F3150" s="22" t="s">
        <v>603</v>
      </c>
      <c r="G3150" s="23">
        <v>20527370</v>
      </c>
      <c r="H3150" s="23">
        <v>0</v>
      </c>
      <c r="I3150" s="23">
        <v>1192790623</v>
      </c>
      <c r="J3150" s="23">
        <v>0</v>
      </c>
      <c r="K3150" s="22"/>
      <c r="L3150" s="22"/>
      <c r="M3150" s="22" t="s">
        <v>3132</v>
      </c>
      <c r="N3150" s="22"/>
      <c r="O3150" s="22"/>
      <c r="P3150" s="22" t="s">
        <v>4428</v>
      </c>
      <c r="S3150" s="8" t="str">
        <f t="shared" si="88"/>
        <v>642_LươngQLDN</v>
      </c>
      <c r="T3150" s="8">
        <f t="shared" si="89"/>
        <v>12</v>
      </c>
      <c r="U3150">
        <v>642</v>
      </c>
      <c r="W3150" t="s">
        <v>369</v>
      </c>
    </row>
    <row r="3151" spans="1:23" hidden="1" x14ac:dyDescent="0.25">
      <c r="A3151" s="21">
        <v>45657</v>
      </c>
      <c r="B3151" s="21">
        <v>45657</v>
      </c>
      <c r="C3151" s="22" t="s">
        <v>9765</v>
      </c>
      <c r="D3151" s="22" t="s">
        <v>4965</v>
      </c>
      <c r="E3151" s="22" t="s">
        <v>1145</v>
      </c>
      <c r="F3151" s="22" t="s">
        <v>4225</v>
      </c>
      <c r="G3151" s="23">
        <v>0</v>
      </c>
      <c r="H3151" s="23">
        <v>745261866</v>
      </c>
      <c r="I3151" s="23">
        <v>447528757</v>
      </c>
      <c r="J3151" s="23">
        <v>0</v>
      </c>
      <c r="K3151" s="22"/>
      <c r="L3151" s="22"/>
      <c r="M3151" s="22"/>
      <c r="N3151" s="22"/>
      <c r="O3151" s="22"/>
      <c r="P3151" s="22"/>
      <c r="S3151" s="8">
        <f t="shared" si="88"/>
        <v>0</v>
      </c>
      <c r="T3151" s="8">
        <f t="shared" si="89"/>
        <v>12</v>
      </c>
      <c r="U3151">
        <v>642</v>
      </c>
      <c r="W3151" t="s">
        <v>369</v>
      </c>
    </row>
    <row r="3152" spans="1:23" hidden="1" x14ac:dyDescent="0.25">
      <c r="A3152" s="21">
        <v>45657</v>
      </c>
      <c r="B3152" s="21">
        <v>45657</v>
      </c>
      <c r="C3152" s="22" t="s">
        <v>9765</v>
      </c>
      <c r="D3152" s="22" t="s">
        <v>4965</v>
      </c>
      <c r="E3152" s="22" t="s">
        <v>1145</v>
      </c>
      <c r="F3152" s="22" t="s">
        <v>4225</v>
      </c>
      <c r="G3152" s="23">
        <v>0</v>
      </c>
      <c r="H3152" s="23">
        <v>2000000</v>
      </c>
      <c r="I3152" s="23">
        <v>445528757</v>
      </c>
      <c r="J3152" s="23">
        <v>0</v>
      </c>
      <c r="K3152" s="22"/>
      <c r="L3152" s="22"/>
      <c r="M3152" s="22"/>
      <c r="N3152" s="22"/>
      <c r="O3152" s="22"/>
      <c r="P3152" s="22"/>
      <c r="S3152" s="8">
        <f t="shared" si="88"/>
        <v>0</v>
      </c>
      <c r="T3152" s="8">
        <f t="shared" si="89"/>
        <v>12</v>
      </c>
      <c r="U3152">
        <v>642</v>
      </c>
      <c r="W3152" t="s">
        <v>369</v>
      </c>
    </row>
    <row r="3153" spans="1:23" hidden="1" x14ac:dyDescent="0.25">
      <c r="A3153" s="21">
        <v>45657</v>
      </c>
      <c r="B3153" s="21">
        <v>45657</v>
      </c>
      <c r="C3153" s="22" t="s">
        <v>9765</v>
      </c>
      <c r="D3153" s="22" t="s">
        <v>4965</v>
      </c>
      <c r="E3153" s="22" t="s">
        <v>1145</v>
      </c>
      <c r="F3153" s="22" t="s">
        <v>4225</v>
      </c>
      <c r="G3153" s="23">
        <v>0</v>
      </c>
      <c r="H3153" s="23">
        <v>50000</v>
      </c>
      <c r="I3153" s="23">
        <v>445478757</v>
      </c>
      <c r="J3153" s="23">
        <v>0</v>
      </c>
      <c r="K3153" s="22"/>
      <c r="L3153" s="22"/>
      <c r="M3153" s="22"/>
      <c r="N3153" s="22"/>
      <c r="O3153" s="22"/>
      <c r="P3153" s="22"/>
      <c r="S3153" s="8">
        <f t="shared" si="88"/>
        <v>0</v>
      </c>
      <c r="T3153" s="8">
        <f t="shared" si="89"/>
        <v>12</v>
      </c>
      <c r="U3153">
        <v>642</v>
      </c>
      <c r="W3153" t="s">
        <v>369</v>
      </c>
    </row>
    <row r="3154" spans="1:23" hidden="1" x14ac:dyDescent="0.25">
      <c r="A3154" s="21">
        <v>45657</v>
      </c>
      <c r="B3154" s="21">
        <v>45657</v>
      </c>
      <c r="C3154" s="22" t="s">
        <v>9765</v>
      </c>
      <c r="D3154" s="22" t="s">
        <v>4965</v>
      </c>
      <c r="E3154" s="22" t="s">
        <v>1145</v>
      </c>
      <c r="F3154" s="22" t="s">
        <v>4225</v>
      </c>
      <c r="G3154" s="23">
        <v>0</v>
      </c>
      <c r="H3154" s="23">
        <v>3294720</v>
      </c>
      <c r="I3154" s="23">
        <v>442184037</v>
      </c>
      <c r="J3154" s="23">
        <v>0</v>
      </c>
      <c r="K3154" s="22"/>
      <c r="L3154" s="22"/>
      <c r="M3154" s="22"/>
      <c r="N3154" s="22"/>
      <c r="O3154" s="22"/>
      <c r="P3154" s="22"/>
      <c r="S3154" s="8">
        <f t="shared" si="88"/>
        <v>0</v>
      </c>
      <c r="T3154" s="8">
        <f t="shared" si="89"/>
        <v>12</v>
      </c>
      <c r="U3154">
        <v>642</v>
      </c>
      <c r="W3154" t="s">
        <v>369</v>
      </c>
    </row>
    <row r="3155" spans="1:23" hidden="1" x14ac:dyDescent="0.25">
      <c r="A3155" s="21">
        <v>45657</v>
      </c>
      <c r="B3155" s="21">
        <v>45657</v>
      </c>
      <c r="C3155" s="22" t="s">
        <v>9876</v>
      </c>
      <c r="D3155" s="22" t="s">
        <v>9877</v>
      </c>
      <c r="E3155" s="22" t="s">
        <v>1145</v>
      </c>
      <c r="F3155" s="22" t="s">
        <v>625</v>
      </c>
      <c r="G3155" s="23">
        <v>1091688</v>
      </c>
      <c r="H3155" s="23">
        <v>0</v>
      </c>
      <c r="I3155" s="23">
        <v>443275725</v>
      </c>
      <c r="J3155" s="23">
        <v>0</v>
      </c>
      <c r="K3155" s="22"/>
      <c r="L3155" s="22"/>
      <c r="M3155" s="22" t="s">
        <v>7893</v>
      </c>
      <c r="N3155" s="22"/>
      <c r="O3155" s="22"/>
      <c r="P3155" s="22" t="s">
        <v>1292</v>
      </c>
      <c r="S3155" s="8" t="str">
        <f t="shared" si="88"/>
        <v>642.CCDC</v>
      </c>
      <c r="T3155" s="8">
        <f t="shared" si="89"/>
        <v>12</v>
      </c>
      <c r="U3155">
        <v>642</v>
      </c>
      <c r="W3155" t="s">
        <v>369</v>
      </c>
    </row>
    <row r="3156" spans="1:23" hidden="1" x14ac:dyDescent="0.25">
      <c r="A3156" s="21">
        <v>45657</v>
      </c>
      <c r="B3156" s="21">
        <v>45657</v>
      </c>
      <c r="C3156" s="22" t="s">
        <v>9876</v>
      </c>
      <c r="D3156" s="22" t="s">
        <v>9877</v>
      </c>
      <c r="E3156" s="22" t="s">
        <v>1145</v>
      </c>
      <c r="F3156" s="22" t="s">
        <v>625</v>
      </c>
      <c r="G3156" s="23">
        <v>169554</v>
      </c>
      <c r="H3156" s="23">
        <v>0</v>
      </c>
      <c r="I3156" s="23">
        <v>443445279</v>
      </c>
      <c r="J3156" s="23">
        <v>0</v>
      </c>
      <c r="K3156" s="22"/>
      <c r="L3156" s="22"/>
      <c r="M3156" s="22" t="s">
        <v>7893</v>
      </c>
      <c r="N3156" s="22"/>
      <c r="O3156" s="22"/>
      <c r="P3156" s="22" t="s">
        <v>2141</v>
      </c>
      <c r="S3156" s="8" t="str">
        <f t="shared" si="88"/>
        <v>642.CCDC</v>
      </c>
      <c r="T3156" s="8">
        <f t="shared" si="89"/>
        <v>12</v>
      </c>
      <c r="U3156">
        <v>642</v>
      </c>
      <c r="W3156" t="s">
        <v>369</v>
      </c>
    </row>
    <row r="3157" spans="1:23" hidden="1" x14ac:dyDescent="0.25">
      <c r="A3157" s="21">
        <v>45657</v>
      </c>
      <c r="B3157" s="21">
        <v>45657</v>
      </c>
      <c r="C3157" s="22" t="s">
        <v>9876</v>
      </c>
      <c r="D3157" s="22" t="s">
        <v>9877</v>
      </c>
      <c r="E3157" s="22" t="s">
        <v>1145</v>
      </c>
      <c r="F3157" s="22" t="s">
        <v>625</v>
      </c>
      <c r="G3157" s="23">
        <v>118779</v>
      </c>
      <c r="H3157" s="23">
        <v>0</v>
      </c>
      <c r="I3157" s="23">
        <v>443564058</v>
      </c>
      <c r="J3157" s="23">
        <v>0</v>
      </c>
      <c r="K3157" s="22"/>
      <c r="L3157" s="22"/>
      <c r="M3157" s="22" t="s">
        <v>7893</v>
      </c>
      <c r="N3157" s="22"/>
      <c r="O3157" s="22"/>
      <c r="P3157" s="22" t="s">
        <v>849</v>
      </c>
      <c r="S3157" s="8" t="str">
        <f t="shared" si="88"/>
        <v>642.CCDC</v>
      </c>
      <c r="T3157" s="8">
        <f t="shared" si="89"/>
        <v>12</v>
      </c>
      <c r="U3157">
        <v>642</v>
      </c>
      <c r="W3157" t="s">
        <v>369</v>
      </c>
    </row>
    <row r="3158" spans="1:23" hidden="1" x14ac:dyDescent="0.25">
      <c r="A3158" s="21">
        <v>45657</v>
      </c>
      <c r="B3158" s="21">
        <v>45657</v>
      </c>
      <c r="C3158" s="22" t="s">
        <v>9876</v>
      </c>
      <c r="D3158" s="22" t="s">
        <v>9877</v>
      </c>
      <c r="E3158" s="22" t="s">
        <v>1145</v>
      </c>
      <c r="F3158" s="22" t="s">
        <v>625</v>
      </c>
      <c r="G3158" s="23">
        <v>980729</v>
      </c>
      <c r="H3158" s="23">
        <v>0</v>
      </c>
      <c r="I3158" s="23">
        <v>444544787</v>
      </c>
      <c r="J3158" s="23">
        <v>0</v>
      </c>
      <c r="K3158" s="22"/>
      <c r="L3158" s="22"/>
      <c r="M3158" s="22" t="s">
        <v>7893</v>
      </c>
      <c r="N3158" s="22"/>
      <c r="O3158" s="22"/>
      <c r="P3158" s="22" t="s">
        <v>558</v>
      </c>
      <c r="S3158" s="8" t="str">
        <f t="shared" si="88"/>
        <v>642.CCDC</v>
      </c>
      <c r="T3158" s="8">
        <f t="shared" si="89"/>
        <v>12</v>
      </c>
      <c r="U3158">
        <v>642</v>
      </c>
      <c r="W3158" t="s">
        <v>369</v>
      </c>
    </row>
    <row r="3159" spans="1:23" hidden="1" x14ac:dyDescent="0.25">
      <c r="A3159" s="21">
        <v>45657</v>
      </c>
      <c r="B3159" s="21">
        <v>45657</v>
      </c>
      <c r="C3159" s="22" t="s">
        <v>9876</v>
      </c>
      <c r="D3159" s="22" t="s">
        <v>9877</v>
      </c>
      <c r="E3159" s="22" t="s">
        <v>1145</v>
      </c>
      <c r="F3159" s="22" t="s">
        <v>625</v>
      </c>
      <c r="G3159" s="23">
        <v>1757298</v>
      </c>
      <c r="H3159" s="23">
        <v>0</v>
      </c>
      <c r="I3159" s="23">
        <v>446302085</v>
      </c>
      <c r="J3159" s="23">
        <v>0</v>
      </c>
      <c r="K3159" s="22"/>
      <c r="L3159" s="22"/>
      <c r="M3159" s="22" t="s">
        <v>7893</v>
      </c>
      <c r="N3159" s="22"/>
      <c r="O3159" s="22"/>
      <c r="P3159" s="22" t="s">
        <v>529</v>
      </c>
      <c r="S3159" s="8" t="str">
        <f t="shared" si="88"/>
        <v>642.CCDC</v>
      </c>
      <c r="T3159" s="8">
        <f t="shared" si="89"/>
        <v>12</v>
      </c>
      <c r="U3159">
        <v>642</v>
      </c>
      <c r="W3159" t="s">
        <v>369</v>
      </c>
    </row>
    <row r="3160" spans="1:23" hidden="1" x14ac:dyDescent="0.25">
      <c r="A3160" s="21">
        <v>45657</v>
      </c>
      <c r="B3160" s="21">
        <v>45657</v>
      </c>
      <c r="C3160" s="22" t="s">
        <v>9876</v>
      </c>
      <c r="D3160" s="22" t="s">
        <v>9877</v>
      </c>
      <c r="E3160" s="22" t="s">
        <v>1145</v>
      </c>
      <c r="F3160" s="22" t="s">
        <v>625</v>
      </c>
      <c r="G3160" s="23">
        <v>3986850</v>
      </c>
      <c r="H3160" s="23">
        <v>0</v>
      </c>
      <c r="I3160" s="23">
        <v>450288935</v>
      </c>
      <c r="J3160" s="23">
        <v>0</v>
      </c>
      <c r="K3160" s="22"/>
      <c r="L3160" s="22"/>
      <c r="M3160" s="22" t="s">
        <v>7893</v>
      </c>
      <c r="N3160" s="22"/>
      <c r="O3160" s="22"/>
      <c r="P3160" s="22" t="s">
        <v>891</v>
      </c>
      <c r="S3160" s="8" t="str">
        <f t="shared" si="88"/>
        <v>642.CCDC</v>
      </c>
      <c r="T3160" s="8">
        <f t="shared" si="89"/>
        <v>12</v>
      </c>
      <c r="U3160">
        <v>642</v>
      </c>
      <c r="W3160" t="s">
        <v>369</v>
      </c>
    </row>
    <row r="3161" spans="1:23" hidden="1" x14ac:dyDescent="0.25">
      <c r="A3161" s="21">
        <v>45657</v>
      </c>
      <c r="B3161" s="21">
        <v>45657</v>
      </c>
      <c r="C3161" s="22" t="s">
        <v>9876</v>
      </c>
      <c r="D3161" s="22" t="s">
        <v>9877</v>
      </c>
      <c r="E3161" s="22" t="s">
        <v>1145</v>
      </c>
      <c r="F3161" s="22" t="s">
        <v>625</v>
      </c>
      <c r="G3161" s="23">
        <v>878086</v>
      </c>
      <c r="H3161" s="23">
        <v>0</v>
      </c>
      <c r="I3161" s="23">
        <v>451167021</v>
      </c>
      <c r="J3161" s="23">
        <v>0</v>
      </c>
      <c r="K3161" s="22"/>
      <c r="L3161" s="22"/>
      <c r="M3161" s="22" t="s">
        <v>7893</v>
      </c>
      <c r="N3161" s="22"/>
      <c r="O3161" s="22"/>
      <c r="P3161" s="22" t="s">
        <v>824</v>
      </c>
      <c r="S3161" s="8" t="str">
        <f t="shared" si="88"/>
        <v>642.CCDC</v>
      </c>
      <c r="T3161" s="8">
        <f t="shared" si="89"/>
        <v>12</v>
      </c>
      <c r="U3161">
        <v>642</v>
      </c>
      <c r="W3161" t="s">
        <v>369</v>
      </c>
    </row>
    <row r="3162" spans="1:23" hidden="1" x14ac:dyDescent="0.25">
      <c r="A3162" s="21">
        <v>45657</v>
      </c>
      <c r="B3162" s="21">
        <v>45657</v>
      </c>
      <c r="C3162" s="22" t="s">
        <v>9876</v>
      </c>
      <c r="D3162" s="22" t="s">
        <v>9877</v>
      </c>
      <c r="E3162" s="22" t="s">
        <v>1145</v>
      </c>
      <c r="F3162" s="22" t="s">
        <v>625</v>
      </c>
      <c r="G3162" s="23">
        <v>158179</v>
      </c>
      <c r="H3162" s="23">
        <v>0</v>
      </c>
      <c r="I3162" s="23">
        <v>451325200</v>
      </c>
      <c r="J3162" s="23">
        <v>0</v>
      </c>
      <c r="K3162" s="22"/>
      <c r="L3162" s="22"/>
      <c r="M3162" s="22" t="s">
        <v>3142</v>
      </c>
      <c r="N3162" s="22"/>
      <c r="O3162" s="22"/>
      <c r="P3162" s="22" t="s">
        <v>1915</v>
      </c>
      <c r="S3162" s="8" t="str">
        <f t="shared" si="88"/>
        <v>642.Đi lại</v>
      </c>
      <c r="T3162" s="8">
        <f t="shared" si="89"/>
        <v>12</v>
      </c>
      <c r="U3162">
        <v>642</v>
      </c>
      <c r="W3162" t="s">
        <v>369</v>
      </c>
    </row>
    <row r="3163" spans="1:23" hidden="1" x14ac:dyDescent="0.25">
      <c r="A3163" s="21">
        <v>45657</v>
      </c>
      <c r="B3163" s="21">
        <v>45657</v>
      </c>
      <c r="C3163" s="22" t="s">
        <v>9876</v>
      </c>
      <c r="D3163" s="22" t="s">
        <v>9877</v>
      </c>
      <c r="E3163" s="22" t="s">
        <v>1145</v>
      </c>
      <c r="F3163" s="22" t="s">
        <v>625</v>
      </c>
      <c r="G3163" s="23">
        <v>457541</v>
      </c>
      <c r="H3163" s="23">
        <v>0</v>
      </c>
      <c r="I3163" s="23">
        <v>451782741</v>
      </c>
      <c r="J3163" s="23">
        <v>0</v>
      </c>
      <c r="K3163" s="22"/>
      <c r="L3163" s="22"/>
      <c r="M3163" s="22" t="s">
        <v>7893</v>
      </c>
      <c r="N3163" s="22"/>
      <c r="O3163" s="22"/>
      <c r="P3163" s="22" t="s">
        <v>4428</v>
      </c>
      <c r="S3163" s="8" t="str">
        <f t="shared" si="88"/>
        <v>642.CCDC</v>
      </c>
      <c r="T3163" s="8">
        <f t="shared" si="89"/>
        <v>12</v>
      </c>
      <c r="U3163">
        <v>642</v>
      </c>
      <c r="W3163" t="s">
        <v>369</v>
      </c>
    </row>
    <row r="3164" spans="1:23" hidden="1" x14ac:dyDescent="0.25">
      <c r="A3164" s="21">
        <v>45657</v>
      </c>
      <c r="B3164" s="21">
        <v>45657</v>
      </c>
      <c r="C3164" s="22" t="s">
        <v>9876</v>
      </c>
      <c r="D3164" s="22" t="s">
        <v>9877</v>
      </c>
      <c r="E3164" s="22" t="s">
        <v>1145</v>
      </c>
      <c r="F3164" s="22" t="s">
        <v>625</v>
      </c>
      <c r="G3164" s="23">
        <v>1166666</v>
      </c>
      <c r="H3164" s="23">
        <v>0</v>
      </c>
      <c r="I3164" s="23">
        <v>452949407</v>
      </c>
      <c r="J3164" s="23">
        <v>0</v>
      </c>
      <c r="K3164" s="22"/>
      <c r="L3164" s="22"/>
      <c r="M3164" s="22" t="s">
        <v>7893</v>
      </c>
      <c r="N3164" s="22"/>
      <c r="O3164" s="22"/>
      <c r="P3164" s="22" t="s">
        <v>4428</v>
      </c>
      <c r="S3164" s="8" t="str">
        <f t="shared" si="88"/>
        <v>642.CCDC</v>
      </c>
      <c r="T3164" s="8">
        <f t="shared" si="89"/>
        <v>12</v>
      </c>
      <c r="U3164">
        <v>642</v>
      </c>
      <c r="W3164" t="s">
        <v>369</v>
      </c>
    </row>
    <row r="3165" spans="1:23" hidden="1" x14ac:dyDescent="0.25">
      <c r="A3165" s="21">
        <v>45657</v>
      </c>
      <c r="B3165" s="21">
        <v>45657</v>
      </c>
      <c r="C3165" s="22" t="s">
        <v>9876</v>
      </c>
      <c r="D3165" s="22" t="s">
        <v>9877</v>
      </c>
      <c r="E3165" s="22" t="s">
        <v>1145</v>
      </c>
      <c r="F3165" s="22" t="s">
        <v>625</v>
      </c>
      <c r="G3165" s="23">
        <v>500000</v>
      </c>
      <c r="H3165" s="23">
        <v>0</v>
      </c>
      <c r="I3165" s="23">
        <v>453449407</v>
      </c>
      <c r="J3165" s="23">
        <v>0</v>
      </c>
      <c r="K3165" s="22"/>
      <c r="L3165" s="22"/>
      <c r="M3165" s="22" t="s">
        <v>7893</v>
      </c>
      <c r="N3165" s="22"/>
      <c r="O3165" s="22"/>
      <c r="P3165" s="22" t="s">
        <v>8097</v>
      </c>
      <c r="S3165" s="8" t="str">
        <f t="shared" si="88"/>
        <v>642.CCDC</v>
      </c>
      <c r="T3165" s="8">
        <f t="shared" si="89"/>
        <v>12</v>
      </c>
      <c r="U3165">
        <v>642</v>
      </c>
      <c r="W3165" t="s">
        <v>369</v>
      </c>
    </row>
    <row r="3166" spans="1:23" hidden="1" x14ac:dyDescent="0.25">
      <c r="A3166" s="21">
        <v>45657</v>
      </c>
      <c r="B3166" s="21">
        <v>45657</v>
      </c>
      <c r="C3166" s="22" t="s">
        <v>9876</v>
      </c>
      <c r="D3166" s="22" t="s">
        <v>9877</v>
      </c>
      <c r="E3166" s="22" t="s">
        <v>1145</v>
      </c>
      <c r="F3166" s="22" t="s">
        <v>625</v>
      </c>
      <c r="G3166" s="23">
        <v>1134920</v>
      </c>
      <c r="H3166" s="23">
        <v>0</v>
      </c>
      <c r="I3166" s="23">
        <v>454584327</v>
      </c>
      <c r="J3166" s="23">
        <v>0</v>
      </c>
      <c r="K3166" s="22"/>
      <c r="L3166" s="22"/>
      <c r="M3166" s="22" t="s">
        <v>4929</v>
      </c>
      <c r="N3166" s="22"/>
      <c r="O3166" s="22"/>
      <c r="P3166" s="22" t="s">
        <v>8097</v>
      </c>
      <c r="S3166" s="8" t="str">
        <f t="shared" si="88"/>
        <v>642.SCTC VP</v>
      </c>
      <c r="T3166" s="8">
        <f t="shared" si="89"/>
        <v>12</v>
      </c>
      <c r="U3166">
        <v>642</v>
      </c>
      <c r="W3166" t="s">
        <v>369</v>
      </c>
    </row>
    <row r="3167" spans="1:23" hidden="1" x14ac:dyDescent="0.25">
      <c r="A3167" s="21">
        <v>45657</v>
      </c>
      <c r="B3167" s="21">
        <v>45657</v>
      </c>
      <c r="C3167" s="22" t="s">
        <v>9876</v>
      </c>
      <c r="D3167" s="22" t="s">
        <v>9877</v>
      </c>
      <c r="E3167" s="22" t="s">
        <v>1145</v>
      </c>
      <c r="F3167" s="22" t="s">
        <v>625</v>
      </c>
      <c r="G3167" s="23">
        <v>8057185</v>
      </c>
      <c r="H3167" s="23">
        <v>0</v>
      </c>
      <c r="I3167" s="23">
        <v>462641512</v>
      </c>
      <c r="J3167" s="23">
        <v>0</v>
      </c>
      <c r="K3167" s="22"/>
      <c r="L3167" s="22"/>
      <c r="M3167" s="22" t="s">
        <v>7893</v>
      </c>
      <c r="N3167" s="22"/>
      <c r="O3167" s="22"/>
      <c r="P3167" s="22" t="s">
        <v>607</v>
      </c>
      <c r="S3167" s="8" t="str">
        <f t="shared" si="88"/>
        <v>642.CCDC</v>
      </c>
      <c r="T3167" s="8">
        <f t="shared" si="89"/>
        <v>12</v>
      </c>
      <c r="U3167">
        <v>642</v>
      </c>
      <c r="W3167" t="s">
        <v>369</v>
      </c>
    </row>
    <row r="3168" spans="1:23" hidden="1" x14ac:dyDescent="0.25">
      <c r="A3168" s="21">
        <v>45657</v>
      </c>
      <c r="B3168" s="21">
        <v>45657</v>
      </c>
      <c r="C3168" s="22" t="s">
        <v>9876</v>
      </c>
      <c r="D3168" s="22" t="s">
        <v>9877</v>
      </c>
      <c r="E3168" s="22" t="s">
        <v>1145</v>
      </c>
      <c r="F3168" s="22" t="s">
        <v>625</v>
      </c>
      <c r="G3168" s="23">
        <v>505682</v>
      </c>
      <c r="H3168" s="23">
        <v>0</v>
      </c>
      <c r="I3168" s="23">
        <v>463147194</v>
      </c>
      <c r="J3168" s="23">
        <v>0</v>
      </c>
      <c r="K3168" s="22"/>
      <c r="L3168" s="22"/>
      <c r="M3168" s="22" t="s">
        <v>7893</v>
      </c>
      <c r="N3168" s="22"/>
      <c r="O3168" s="22"/>
      <c r="P3168" s="22" t="s">
        <v>1335</v>
      </c>
      <c r="S3168" s="8" t="str">
        <f t="shared" si="88"/>
        <v>642.CCDC</v>
      </c>
      <c r="T3168" s="8">
        <f t="shared" si="89"/>
        <v>12</v>
      </c>
      <c r="U3168">
        <v>642</v>
      </c>
      <c r="W3168" t="s">
        <v>369</v>
      </c>
    </row>
    <row r="3169" spans="1:23" hidden="1" x14ac:dyDescent="0.25">
      <c r="A3169" s="21">
        <v>45657</v>
      </c>
      <c r="B3169" s="21">
        <v>45657</v>
      </c>
      <c r="C3169" s="22" t="s">
        <v>9876</v>
      </c>
      <c r="D3169" s="22" t="s">
        <v>9877</v>
      </c>
      <c r="E3169" s="22" t="s">
        <v>1145</v>
      </c>
      <c r="F3169" s="22" t="s">
        <v>625</v>
      </c>
      <c r="G3169" s="23">
        <v>1560606</v>
      </c>
      <c r="H3169" s="23">
        <v>0</v>
      </c>
      <c r="I3169" s="23">
        <v>464707800</v>
      </c>
      <c r="J3169" s="23">
        <v>0</v>
      </c>
      <c r="K3169" s="22"/>
      <c r="L3169" s="22"/>
      <c r="M3169" s="22" t="s">
        <v>7893</v>
      </c>
      <c r="N3169" s="22"/>
      <c r="O3169" s="22"/>
      <c r="P3169" s="22" t="s">
        <v>1336</v>
      </c>
      <c r="S3169" s="8" t="str">
        <f t="shared" si="88"/>
        <v>642.CCDC</v>
      </c>
      <c r="T3169" s="8">
        <f t="shared" si="89"/>
        <v>12</v>
      </c>
      <c r="U3169">
        <v>642</v>
      </c>
      <c r="W3169" t="s">
        <v>369</v>
      </c>
    </row>
    <row r="3170" spans="1:23" hidden="1" x14ac:dyDescent="0.25">
      <c r="A3170" s="21">
        <v>45657</v>
      </c>
      <c r="B3170" s="21">
        <v>45657</v>
      </c>
      <c r="C3170" s="22" t="s">
        <v>9876</v>
      </c>
      <c r="D3170" s="22" t="s">
        <v>9877</v>
      </c>
      <c r="E3170" s="22" t="s">
        <v>1145</v>
      </c>
      <c r="F3170" s="22" t="s">
        <v>625</v>
      </c>
      <c r="G3170" s="23">
        <v>4011325</v>
      </c>
      <c r="H3170" s="23">
        <v>0</v>
      </c>
      <c r="I3170" s="23">
        <v>468719125</v>
      </c>
      <c r="J3170" s="23">
        <v>0</v>
      </c>
      <c r="K3170" s="22"/>
      <c r="L3170" s="22"/>
      <c r="M3170" s="22" t="s">
        <v>7893</v>
      </c>
      <c r="N3170" s="22"/>
      <c r="O3170" s="22"/>
      <c r="P3170" s="22" t="s">
        <v>1337</v>
      </c>
      <c r="S3170" s="8" t="str">
        <f t="shared" si="88"/>
        <v>642.CCDC</v>
      </c>
      <c r="T3170" s="8">
        <f t="shared" si="89"/>
        <v>12</v>
      </c>
      <c r="U3170">
        <v>642</v>
      </c>
      <c r="W3170" t="s">
        <v>369</v>
      </c>
    </row>
    <row r="3171" spans="1:23" hidden="1" x14ac:dyDescent="0.25">
      <c r="A3171" s="21">
        <v>45657</v>
      </c>
      <c r="B3171" s="21">
        <v>45657</v>
      </c>
      <c r="C3171" s="22" t="s">
        <v>9876</v>
      </c>
      <c r="D3171" s="22" t="s">
        <v>9877</v>
      </c>
      <c r="E3171" s="22" t="s">
        <v>1145</v>
      </c>
      <c r="F3171" s="22" t="s">
        <v>625</v>
      </c>
      <c r="G3171" s="23">
        <v>3382186</v>
      </c>
      <c r="H3171" s="23">
        <v>0</v>
      </c>
      <c r="I3171" s="23">
        <v>472101311</v>
      </c>
      <c r="J3171" s="23">
        <v>0</v>
      </c>
      <c r="K3171" s="22"/>
      <c r="L3171" s="22"/>
      <c r="M3171" s="22" t="s">
        <v>4929</v>
      </c>
      <c r="N3171" s="22"/>
      <c r="O3171" s="22"/>
      <c r="P3171" s="22" t="s">
        <v>529</v>
      </c>
      <c r="S3171" s="8" t="str">
        <f t="shared" si="88"/>
        <v>642.SCTC VP</v>
      </c>
      <c r="T3171" s="8">
        <f t="shared" si="89"/>
        <v>12</v>
      </c>
      <c r="U3171">
        <v>642</v>
      </c>
      <c r="W3171" t="s">
        <v>369</v>
      </c>
    </row>
    <row r="3172" spans="1:23" hidden="1" x14ac:dyDescent="0.25">
      <c r="A3172" s="21">
        <v>45657</v>
      </c>
      <c r="B3172" s="21">
        <v>45657</v>
      </c>
      <c r="C3172" s="22" t="s">
        <v>9876</v>
      </c>
      <c r="D3172" s="22" t="s">
        <v>9877</v>
      </c>
      <c r="E3172" s="22" t="s">
        <v>1145</v>
      </c>
      <c r="F3172" s="22" t="s">
        <v>625</v>
      </c>
      <c r="G3172" s="23">
        <v>661111</v>
      </c>
      <c r="H3172" s="23">
        <v>0</v>
      </c>
      <c r="I3172" s="23">
        <v>472762422</v>
      </c>
      <c r="J3172" s="23">
        <v>0</v>
      </c>
      <c r="K3172" s="22"/>
      <c r="L3172" s="22"/>
      <c r="M3172" s="22" t="s">
        <v>7916</v>
      </c>
      <c r="N3172" s="22"/>
      <c r="O3172" s="22"/>
      <c r="P3172" s="22" t="s">
        <v>4779</v>
      </c>
      <c r="S3172" s="8" t="str">
        <f t="shared" si="88"/>
        <v>642.Tên miền</v>
      </c>
      <c r="T3172" s="8">
        <f t="shared" si="89"/>
        <v>12</v>
      </c>
      <c r="U3172">
        <v>642</v>
      </c>
      <c r="W3172" t="s">
        <v>369</v>
      </c>
    </row>
    <row r="3173" spans="1:23" hidden="1" x14ac:dyDescent="0.25">
      <c r="A3173" s="21">
        <v>45657</v>
      </c>
      <c r="B3173" s="21">
        <v>45657</v>
      </c>
      <c r="C3173" s="22" t="s">
        <v>9876</v>
      </c>
      <c r="D3173" s="22" t="s">
        <v>9877</v>
      </c>
      <c r="E3173" s="22" t="s">
        <v>1145</v>
      </c>
      <c r="F3173" s="22" t="s">
        <v>625</v>
      </c>
      <c r="G3173" s="23">
        <v>3718316</v>
      </c>
      <c r="H3173" s="23">
        <v>0</v>
      </c>
      <c r="I3173" s="23">
        <v>476480738</v>
      </c>
      <c r="J3173" s="23">
        <v>0</v>
      </c>
      <c r="K3173" s="22"/>
      <c r="L3173" s="22"/>
      <c r="M3173" s="22" t="s">
        <v>7893</v>
      </c>
      <c r="N3173" s="22"/>
      <c r="O3173" s="22"/>
      <c r="P3173" s="22" t="s">
        <v>4779</v>
      </c>
      <c r="S3173" s="8" t="str">
        <f t="shared" si="88"/>
        <v>642.CCDC</v>
      </c>
      <c r="T3173" s="8">
        <f t="shared" si="89"/>
        <v>12</v>
      </c>
      <c r="U3173">
        <v>642</v>
      </c>
      <c r="W3173" t="s">
        <v>369</v>
      </c>
    </row>
    <row r="3174" spans="1:23" hidden="1" x14ac:dyDescent="0.25">
      <c r="A3174" s="21">
        <v>45657</v>
      </c>
      <c r="B3174" s="21">
        <v>45657</v>
      </c>
      <c r="C3174" s="22" t="s">
        <v>9876</v>
      </c>
      <c r="D3174" s="22" t="s">
        <v>9877</v>
      </c>
      <c r="E3174" s="22" t="s">
        <v>1145</v>
      </c>
      <c r="F3174" s="22" t="s">
        <v>625</v>
      </c>
      <c r="G3174" s="23">
        <v>1552068</v>
      </c>
      <c r="H3174" s="23">
        <v>0</v>
      </c>
      <c r="I3174" s="23">
        <v>478032806</v>
      </c>
      <c r="J3174" s="23">
        <v>0</v>
      </c>
      <c r="K3174" s="22"/>
      <c r="L3174" s="22"/>
      <c r="M3174" s="22" t="s">
        <v>7893</v>
      </c>
      <c r="N3174" s="22"/>
      <c r="O3174" s="22"/>
      <c r="P3174" s="22" t="s">
        <v>1018</v>
      </c>
      <c r="S3174" s="8" t="str">
        <f t="shared" si="88"/>
        <v>642.CCDC</v>
      </c>
      <c r="T3174" s="8">
        <f t="shared" si="89"/>
        <v>12</v>
      </c>
      <c r="U3174">
        <v>642</v>
      </c>
      <c r="W3174" t="s">
        <v>369</v>
      </c>
    </row>
    <row r="3175" spans="1:23" hidden="1" x14ac:dyDescent="0.25">
      <c r="A3175" s="21">
        <v>45657</v>
      </c>
      <c r="B3175" s="21">
        <v>45657</v>
      </c>
      <c r="C3175" s="22" t="s">
        <v>9876</v>
      </c>
      <c r="D3175" s="22" t="s">
        <v>9877</v>
      </c>
      <c r="E3175" s="22" t="s">
        <v>1145</v>
      </c>
      <c r="F3175" s="22" t="s">
        <v>625</v>
      </c>
      <c r="G3175" s="23">
        <v>6568256</v>
      </c>
      <c r="H3175" s="23">
        <v>0</v>
      </c>
      <c r="I3175" s="23">
        <v>484601062</v>
      </c>
      <c r="J3175" s="23">
        <v>0</v>
      </c>
      <c r="K3175" s="22"/>
      <c r="L3175" s="22"/>
      <c r="M3175" s="22" t="s">
        <v>7893</v>
      </c>
      <c r="N3175" s="22"/>
      <c r="O3175" s="22"/>
      <c r="P3175" s="22" t="s">
        <v>1339</v>
      </c>
      <c r="S3175" s="8" t="str">
        <f t="shared" si="88"/>
        <v>642.CCDC</v>
      </c>
      <c r="T3175" s="8">
        <f t="shared" si="89"/>
        <v>12</v>
      </c>
      <c r="U3175">
        <v>642</v>
      </c>
      <c r="W3175" t="s">
        <v>369</v>
      </c>
    </row>
    <row r="3176" spans="1:23" hidden="1" x14ac:dyDescent="0.25">
      <c r="A3176" s="21">
        <v>45657</v>
      </c>
      <c r="B3176" s="21">
        <v>45657</v>
      </c>
      <c r="C3176" s="22" t="s">
        <v>9876</v>
      </c>
      <c r="D3176" s="22" t="s">
        <v>9877</v>
      </c>
      <c r="E3176" s="22" t="s">
        <v>1145</v>
      </c>
      <c r="F3176" s="22" t="s">
        <v>625</v>
      </c>
      <c r="G3176" s="23">
        <v>14773</v>
      </c>
      <c r="H3176" s="23">
        <v>0</v>
      </c>
      <c r="I3176" s="23">
        <v>484615835</v>
      </c>
      <c r="J3176" s="23">
        <v>0</v>
      </c>
      <c r="K3176" s="22"/>
      <c r="L3176" s="22"/>
      <c r="M3176" s="22" t="s">
        <v>7893</v>
      </c>
      <c r="N3176" s="22"/>
      <c r="O3176" s="22"/>
      <c r="P3176" s="22" t="s">
        <v>1340</v>
      </c>
      <c r="S3176" s="8" t="str">
        <f t="shared" si="88"/>
        <v>642.CCDC</v>
      </c>
      <c r="T3176" s="8">
        <f t="shared" si="89"/>
        <v>12</v>
      </c>
      <c r="U3176">
        <v>642</v>
      </c>
      <c r="W3176" t="s">
        <v>369</v>
      </c>
    </row>
    <row r="3177" spans="1:23" hidden="1" x14ac:dyDescent="0.25">
      <c r="A3177" s="21">
        <v>45657</v>
      </c>
      <c r="B3177" s="21">
        <v>45657</v>
      </c>
      <c r="C3177" s="22" t="s">
        <v>9878</v>
      </c>
      <c r="D3177" s="22" t="s">
        <v>9879</v>
      </c>
      <c r="E3177" s="22" t="s">
        <v>1145</v>
      </c>
      <c r="F3177" s="22" t="s">
        <v>625</v>
      </c>
      <c r="G3177" s="23">
        <v>70833</v>
      </c>
      <c r="H3177" s="23">
        <v>0</v>
      </c>
      <c r="I3177" s="23">
        <v>484686668</v>
      </c>
      <c r="J3177" s="23">
        <v>0</v>
      </c>
      <c r="K3177" s="22"/>
      <c r="L3177" s="22"/>
      <c r="M3177" s="22" t="s">
        <v>3126</v>
      </c>
      <c r="N3177" s="22"/>
      <c r="O3177" s="22"/>
      <c r="P3177" s="22"/>
      <c r="S3177" s="8" t="str">
        <f t="shared" si="88"/>
        <v>642.HCPVkhac</v>
      </c>
      <c r="T3177" s="8">
        <f t="shared" si="89"/>
        <v>12</v>
      </c>
      <c r="U3177">
        <v>642</v>
      </c>
      <c r="W3177" t="s">
        <v>369</v>
      </c>
    </row>
    <row r="3178" spans="1:23" hidden="1" x14ac:dyDescent="0.25">
      <c r="A3178" s="21">
        <v>45657</v>
      </c>
      <c r="B3178" s="21">
        <v>45657</v>
      </c>
      <c r="C3178" s="22" t="s">
        <v>9878</v>
      </c>
      <c r="D3178" s="22" t="s">
        <v>9879</v>
      </c>
      <c r="E3178" s="22" t="s">
        <v>1145</v>
      </c>
      <c r="F3178" s="22" t="s">
        <v>625</v>
      </c>
      <c r="G3178" s="23">
        <v>3969444</v>
      </c>
      <c r="H3178" s="23">
        <v>0</v>
      </c>
      <c r="I3178" s="23">
        <v>488656112</v>
      </c>
      <c r="J3178" s="23">
        <v>0</v>
      </c>
      <c r="K3178" s="22"/>
      <c r="L3178" s="22"/>
      <c r="M3178" s="22" t="s">
        <v>7916</v>
      </c>
      <c r="N3178" s="22"/>
      <c r="O3178" s="22"/>
      <c r="P3178" s="22"/>
      <c r="S3178" s="8" t="str">
        <f t="shared" si="88"/>
        <v>642.Tên miền</v>
      </c>
      <c r="T3178" s="8">
        <f t="shared" si="89"/>
        <v>12</v>
      </c>
      <c r="U3178">
        <v>642</v>
      </c>
      <c r="W3178" t="s">
        <v>369</v>
      </c>
    </row>
    <row r="3179" spans="1:23" hidden="1" x14ac:dyDescent="0.25">
      <c r="A3179" s="21">
        <v>45657</v>
      </c>
      <c r="B3179" s="21">
        <v>45657</v>
      </c>
      <c r="C3179" s="22" t="s">
        <v>9878</v>
      </c>
      <c r="D3179" s="22" t="s">
        <v>9879</v>
      </c>
      <c r="E3179" s="22" t="s">
        <v>1145</v>
      </c>
      <c r="F3179" s="22" t="s">
        <v>625</v>
      </c>
      <c r="G3179" s="23">
        <v>249091</v>
      </c>
      <c r="H3179" s="23">
        <v>0</v>
      </c>
      <c r="I3179" s="23">
        <v>488905203</v>
      </c>
      <c r="J3179" s="23">
        <v>0</v>
      </c>
      <c r="K3179" s="22"/>
      <c r="L3179" s="22"/>
      <c r="M3179" s="22" t="s">
        <v>3143</v>
      </c>
      <c r="N3179" s="22" t="s">
        <v>2144</v>
      </c>
      <c r="O3179" s="22" t="s">
        <v>2145</v>
      </c>
      <c r="P3179" s="22"/>
      <c r="S3179" s="8" t="str">
        <f t="shared" si="88"/>
        <v>642_CPHC</v>
      </c>
      <c r="T3179" s="8">
        <f t="shared" si="89"/>
        <v>12</v>
      </c>
      <c r="U3179">
        <v>642</v>
      </c>
      <c r="W3179" t="s">
        <v>369</v>
      </c>
    </row>
    <row r="3180" spans="1:23" hidden="1" x14ac:dyDescent="0.25">
      <c r="A3180" s="21">
        <v>45657</v>
      </c>
      <c r="B3180" s="21">
        <v>45657</v>
      </c>
      <c r="C3180" s="22" t="s">
        <v>9878</v>
      </c>
      <c r="D3180" s="22" t="s">
        <v>9879</v>
      </c>
      <c r="E3180" s="22" t="s">
        <v>1145</v>
      </c>
      <c r="F3180" s="22" t="s">
        <v>625</v>
      </c>
      <c r="G3180" s="23">
        <v>23810</v>
      </c>
      <c r="H3180" s="23">
        <v>0</v>
      </c>
      <c r="I3180" s="23">
        <v>488929013</v>
      </c>
      <c r="J3180" s="23">
        <v>0</v>
      </c>
      <c r="K3180" s="22"/>
      <c r="L3180" s="22"/>
      <c r="M3180" s="22" t="s">
        <v>3126</v>
      </c>
      <c r="N3180" s="22"/>
      <c r="O3180" s="22"/>
      <c r="P3180" s="22" t="s">
        <v>1342</v>
      </c>
      <c r="S3180" s="8" t="str">
        <f t="shared" si="88"/>
        <v>642.HCPVkhac</v>
      </c>
      <c r="T3180" s="8">
        <f t="shared" si="89"/>
        <v>12</v>
      </c>
      <c r="U3180">
        <v>642</v>
      </c>
      <c r="W3180" t="s">
        <v>369</v>
      </c>
    </row>
    <row r="3181" spans="1:23" hidden="1" x14ac:dyDescent="0.25">
      <c r="A3181" s="21">
        <v>45657</v>
      </c>
      <c r="B3181" s="21">
        <v>45657</v>
      </c>
      <c r="C3181" s="22" t="s">
        <v>9878</v>
      </c>
      <c r="D3181" s="22" t="s">
        <v>9879</v>
      </c>
      <c r="E3181" s="22" t="s">
        <v>1145</v>
      </c>
      <c r="F3181" s="22" t="s">
        <v>625</v>
      </c>
      <c r="G3181" s="23">
        <v>40833</v>
      </c>
      <c r="H3181" s="23">
        <v>0</v>
      </c>
      <c r="I3181" s="23">
        <v>488969846</v>
      </c>
      <c r="J3181" s="23">
        <v>0</v>
      </c>
      <c r="K3181" s="22"/>
      <c r="L3181" s="22"/>
      <c r="M3181" s="22" t="s">
        <v>3126</v>
      </c>
      <c r="N3181" s="22" t="s">
        <v>809</v>
      </c>
      <c r="O3181" s="22" t="s">
        <v>1297</v>
      </c>
      <c r="P3181" s="22"/>
      <c r="S3181" s="8" t="str">
        <f t="shared" si="88"/>
        <v>642.HCPVkhac</v>
      </c>
      <c r="T3181" s="8">
        <f t="shared" si="89"/>
        <v>12</v>
      </c>
      <c r="U3181">
        <v>642</v>
      </c>
      <c r="W3181" t="s">
        <v>369</v>
      </c>
    </row>
    <row r="3182" spans="1:23" hidden="1" x14ac:dyDescent="0.25">
      <c r="A3182" s="21">
        <v>45657</v>
      </c>
      <c r="B3182" s="21">
        <v>45657</v>
      </c>
      <c r="C3182" s="22" t="s">
        <v>9878</v>
      </c>
      <c r="D3182" s="22" t="s">
        <v>9879</v>
      </c>
      <c r="E3182" s="22" t="s">
        <v>1145</v>
      </c>
      <c r="F3182" s="22" t="s">
        <v>625</v>
      </c>
      <c r="G3182" s="23">
        <v>3925000</v>
      </c>
      <c r="H3182" s="23">
        <v>0</v>
      </c>
      <c r="I3182" s="23">
        <v>492894846</v>
      </c>
      <c r="J3182" s="23">
        <v>0</v>
      </c>
      <c r="K3182" s="22"/>
      <c r="L3182" s="22"/>
      <c r="M3182" s="22" t="s">
        <v>3126</v>
      </c>
      <c r="N3182" s="22"/>
      <c r="O3182" s="22"/>
      <c r="P3182" s="22" t="s">
        <v>4779</v>
      </c>
      <c r="S3182" s="8" t="str">
        <f t="shared" si="88"/>
        <v>642.HCPVkhac</v>
      </c>
      <c r="T3182" s="8">
        <f t="shared" si="89"/>
        <v>12</v>
      </c>
      <c r="U3182">
        <v>642</v>
      </c>
      <c r="W3182" t="s">
        <v>369</v>
      </c>
    </row>
    <row r="3183" spans="1:23" hidden="1" x14ac:dyDescent="0.25">
      <c r="A3183" s="21">
        <v>45657</v>
      </c>
      <c r="B3183" s="21">
        <v>45657</v>
      </c>
      <c r="C3183" s="22" t="s">
        <v>9878</v>
      </c>
      <c r="D3183" s="22" t="s">
        <v>9879</v>
      </c>
      <c r="E3183" s="22" t="s">
        <v>1145</v>
      </c>
      <c r="F3183" s="22" t="s">
        <v>625</v>
      </c>
      <c r="G3183" s="23">
        <v>14516129</v>
      </c>
      <c r="H3183" s="23">
        <v>0</v>
      </c>
      <c r="I3183" s="23">
        <v>507410975</v>
      </c>
      <c r="J3183" s="23">
        <v>0</v>
      </c>
      <c r="K3183" s="22"/>
      <c r="L3183" s="22"/>
      <c r="M3183" s="22" t="s">
        <v>3130</v>
      </c>
      <c r="N3183" s="22"/>
      <c r="O3183" s="22"/>
      <c r="P3183" s="22" t="s">
        <v>8097</v>
      </c>
      <c r="S3183" s="8" t="str">
        <f t="shared" si="88"/>
        <v>642_ThueVP</v>
      </c>
      <c r="T3183" s="8">
        <f t="shared" si="89"/>
        <v>12</v>
      </c>
      <c r="U3183">
        <v>642</v>
      </c>
      <c r="W3183" t="s">
        <v>369</v>
      </c>
    </row>
    <row r="3184" spans="1:23" hidden="1" x14ac:dyDescent="0.25">
      <c r="A3184" s="21">
        <v>45657</v>
      </c>
      <c r="B3184" s="21">
        <v>45657</v>
      </c>
      <c r="C3184" s="22" t="s">
        <v>9878</v>
      </c>
      <c r="D3184" s="22" t="s">
        <v>9879</v>
      </c>
      <c r="E3184" s="22" t="s">
        <v>1145</v>
      </c>
      <c r="F3184" s="22" t="s">
        <v>625</v>
      </c>
      <c r="G3184" s="23">
        <v>96601636</v>
      </c>
      <c r="H3184" s="23">
        <v>0</v>
      </c>
      <c r="I3184" s="23">
        <v>604012611</v>
      </c>
      <c r="J3184" s="23">
        <v>0</v>
      </c>
      <c r="K3184" s="22"/>
      <c r="L3184" s="22"/>
      <c r="M3184" s="22" t="s">
        <v>3130</v>
      </c>
      <c r="N3184" s="22"/>
      <c r="O3184" s="22"/>
      <c r="P3184" s="22" t="s">
        <v>4428</v>
      </c>
      <c r="S3184" s="8" t="str">
        <f t="shared" si="88"/>
        <v>642_ThueVP</v>
      </c>
      <c r="T3184" s="8">
        <f t="shared" si="89"/>
        <v>12</v>
      </c>
      <c r="U3184">
        <v>642</v>
      </c>
      <c r="W3184" t="s">
        <v>369</v>
      </c>
    </row>
    <row r="3185" spans="1:23" hidden="1" x14ac:dyDescent="0.25">
      <c r="A3185" s="21">
        <v>45657</v>
      </c>
      <c r="B3185" s="21">
        <v>45657</v>
      </c>
      <c r="C3185" s="22" t="s">
        <v>9878</v>
      </c>
      <c r="D3185" s="22" t="s">
        <v>9879</v>
      </c>
      <c r="E3185" s="22" t="s">
        <v>1145</v>
      </c>
      <c r="F3185" s="22" t="s">
        <v>625</v>
      </c>
      <c r="G3185" s="23">
        <v>533334</v>
      </c>
      <c r="H3185" s="23">
        <v>0</v>
      </c>
      <c r="I3185" s="23">
        <v>604545945</v>
      </c>
      <c r="J3185" s="23">
        <v>0</v>
      </c>
      <c r="K3185" s="22"/>
      <c r="L3185" s="22"/>
      <c r="M3185" s="22" t="s">
        <v>3143</v>
      </c>
      <c r="N3185" s="22"/>
      <c r="O3185" s="22"/>
      <c r="P3185" s="22" t="s">
        <v>4428</v>
      </c>
      <c r="S3185" s="8" t="str">
        <f t="shared" si="88"/>
        <v>642_CPHC</v>
      </c>
      <c r="T3185" s="8">
        <f t="shared" si="89"/>
        <v>12</v>
      </c>
      <c r="U3185">
        <v>642</v>
      </c>
      <c r="W3185" t="s">
        <v>369</v>
      </c>
    </row>
    <row r="3186" spans="1:23" hidden="1" x14ac:dyDescent="0.25">
      <c r="A3186" s="21">
        <v>45657</v>
      </c>
      <c r="B3186" s="21">
        <v>45657</v>
      </c>
      <c r="C3186" s="22" t="s">
        <v>9878</v>
      </c>
      <c r="D3186" s="22" t="s">
        <v>9879</v>
      </c>
      <c r="E3186" s="22" t="s">
        <v>1145</v>
      </c>
      <c r="F3186" s="22" t="s">
        <v>625</v>
      </c>
      <c r="G3186" s="23">
        <v>7683333</v>
      </c>
      <c r="H3186" s="23">
        <v>0</v>
      </c>
      <c r="I3186" s="23">
        <v>612229278</v>
      </c>
      <c r="J3186" s="23">
        <v>0</v>
      </c>
      <c r="K3186" s="22"/>
      <c r="L3186" s="22"/>
      <c r="M3186" s="22" t="s">
        <v>7916</v>
      </c>
      <c r="N3186" s="22" t="s">
        <v>1795</v>
      </c>
      <c r="O3186" s="22" t="s">
        <v>1796</v>
      </c>
      <c r="P3186" s="22"/>
      <c r="S3186" s="8" t="str">
        <f t="shared" si="88"/>
        <v>642.Tên miền</v>
      </c>
      <c r="T3186" s="8">
        <f t="shared" si="89"/>
        <v>12</v>
      </c>
      <c r="U3186">
        <v>642</v>
      </c>
      <c r="W3186" t="s">
        <v>369</v>
      </c>
    </row>
    <row r="3187" spans="1:23" hidden="1" x14ac:dyDescent="0.25">
      <c r="A3187" s="21">
        <v>45657</v>
      </c>
      <c r="B3187" s="21">
        <v>45657</v>
      </c>
      <c r="C3187" s="22" t="s">
        <v>9878</v>
      </c>
      <c r="D3187" s="22" t="s">
        <v>9879</v>
      </c>
      <c r="E3187" s="22" t="s">
        <v>1145</v>
      </c>
      <c r="F3187" s="22" t="s">
        <v>625</v>
      </c>
      <c r="G3187" s="23">
        <v>4643583</v>
      </c>
      <c r="H3187" s="23">
        <v>0</v>
      </c>
      <c r="I3187" s="23">
        <v>616872861</v>
      </c>
      <c r="J3187" s="23">
        <v>0</v>
      </c>
      <c r="K3187" s="22"/>
      <c r="L3187" s="22"/>
      <c r="M3187" s="22" t="s">
        <v>3132</v>
      </c>
      <c r="N3187" s="22" t="s">
        <v>809</v>
      </c>
      <c r="O3187" s="22" t="s">
        <v>1297</v>
      </c>
      <c r="P3187" s="22"/>
      <c r="S3187" s="8" t="str">
        <f t="shared" si="88"/>
        <v>642_LươngQLDN</v>
      </c>
      <c r="T3187" s="8">
        <f t="shared" si="89"/>
        <v>12</v>
      </c>
      <c r="U3187">
        <v>642</v>
      </c>
      <c r="W3187" t="s">
        <v>369</v>
      </c>
    </row>
    <row r="3188" spans="1:23" hidden="1" x14ac:dyDescent="0.25">
      <c r="A3188" s="21">
        <v>45657</v>
      </c>
      <c r="B3188" s="21">
        <v>45657</v>
      </c>
      <c r="C3188" s="22" t="s">
        <v>9878</v>
      </c>
      <c r="D3188" s="22" t="s">
        <v>9879</v>
      </c>
      <c r="E3188" s="22" t="s">
        <v>1145</v>
      </c>
      <c r="F3188" s="22" t="s">
        <v>625</v>
      </c>
      <c r="G3188" s="23">
        <v>887806</v>
      </c>
      <c r="H3188" s="23">
        <v>0</v>
      </c>
      <c r="I3188" s="23">
        <v>617760667</v>
      </c>
      <c r="J3188" s="23">
        <v>0</v>
      </c>
      <c r="K3188" s="22"/>
      <c r="L3188" s="22"/>
      <c r="M3188" s="22" t="s">
        <v>3142</v>
      </c>
      <c r="N3188" s="22"/>
      <c r="O3188" s="22"/>
      <c r="P3188" s="22" t="s">
        <v>529</v>
      </c>
      <c r="S3188" s="8" t="str">
        <f t="shared" si="88"/>
        <v>642.Đi lại</v>
      </c>
      <c r="T3188" s="8">
        <f t="shared" si="89"/>
        <v>12</v>
      </c>
      <c r="U3188">
        <v>642</v>
      </c>
      <c r="W3188" t="s">
        <v>369</v>
      </c>
    </row>
    <row r="3189" spans="1:23" hidden="1" x14ac:dyDescent="0.25"/>
    <row r="3190" spans="1:23" hidden="1" x14ac:dyDescent="0.25">
      <c r="A3190" s="110" t="s">
        <v>10127</v>
      </c>
    </row>
    <row r="3191" spans="1:23" ht="21" hidden="1" x14ac:dyDescent="0.25">
      <c r="A3191" s="17" t="s">
        <v>492</v>
      </c>
      <c r="B3191" s="17" t="s">
        <v>493</v>
      </c>
      <c r="C3191" s="18" t="s">
        <v>494</v>
      </c>
      <c r="D3191" s="18" t="s">
        <v>497</v>
      </c>
      <c r="E3191" s="19" t="s">
        <v>498</v>
      </c>
      <c r="F3191" s="19" t="s">
        <v>499</v>
      </c>
      <c r="G3191" s="19" t="s">
        <v>500</v>
      </c>
      <c r="H3191" s="19" t="s">
        <v>501</v>
      </c>
      <c r="I3191" s="18" t="s">
        <v>10128</v>
      </c>
      <c r="J3191" s="18" t="s">
        <v>10129</v>
      </c>
    </row>
    <row r="3192" spans="1:23" hidden="1" x14ac:dyDescent="0.25">
      <c r="A3192" s="21">
        <v>45604</v>
      </c>
      <c r="B3192" s="21">
        <v>45604</v>
      </c>
      <c r="C3192" s="22" t="s">
        <v>10130</v>
      </c>
      <c r="D3192" s="22" t="s">
        <v>549</v>
      </c>
      <c r="E3192" s="23">
        <v>6545455</v>
      </c>
      <c r="F3192" s="23">
        <v>0</v>
      </c>
      <c r="G3192" s="23">
        <v>6545455</v>
      </c>
      <c r="H3192" s="23">
        <v>0</v>
      </c>
      <c r="I3192" s="22"/>
      <c r="J3192" s="22"/>
      <c r="S3192" s="8" t="s">
        <v>3143</v>
      </c>
      <c r="T3192" s="8">
        <f t="shared" ref="T3192" si="90">+MONTH(A3192)</f>
        <v>11</v>
      </c>
      <c r="U3192">
        <v>642</v>
      </c>
      <c r="W3192" t="s">
        <v>573</v>
      </c>
    </row>
    <row r="3193" spans="1:23" hidden="1" x14ac:dyDescent="0.25">
      <c r="A3193" s="21">
        <v>45626</v>
      </c>
      <c r="B3193" s="21">
        <v>45626</v>
      </c>
      <c r="C3193" s="22" t="s">
        <v>10131</v>
      </c>
      <c r="D3193" s="22" t="s">
        <v>625</v>
      </c>
      <c r="E3193" s="23">
        <v>750000</v>
      </c>
      <c r="F3193" s="23">
        <v>0</v>
      </c>
      <c r="G3193" s="23">
        <v>7295455</v>
      </c>
      <c r="H3193" s="23">
        <v>0</v>
      </c>
      <c r="I3193" s="22"/>
      <c r="J3193" s="22"/>
      <c r="S3193" s="8" t="s">
        <v>3143</v>
      </c>
      <c r="T3193" s="8">
        <f t="shared" ref="T3193:T3218" si="91">+MONTH(A3193)</f>
        <v>11</v>
      </c>
      <c r="U3193">
        <v>642</v>
      </c>
      <c r="W3193" t="s">
        <v>573</v>
      </c>
    </row>
    <row r="3194" spans="1:23" hidden="1" x14ac:dyDescent="0.25">
      <c r="A3194" s="21">
        <v>45657</v>
      </c>
      <c r="B3194" s="21">
        <v>45657</v>
      </c>
      <c r="C3194" s="22" t="s">
        <v>10132</v>
      </c>
      <c r="D3194" s="22" t="s">
        <v>625</v>
      </c>
      <c r="E3194" s="23">
        <v>750000</v>
      </c>
      <c r="F3194" s="23">
        <v>0</v>
      </c>
      <c r="G3194" s="23">
        <v>8045455</v>
      </c>
      <c r="H3194" s="23">
        <v>0</v>
      </c>
      <c r="I3194" s="22"/>
      <c r="J3194" s="22"/>
      <c r="S3194" s="8" t="s">
        <v>3143</v>
      </c>
      <c r="T3194" s="8">
        <f t="shared" si="91"/>
        <v>12</v>
      </c>
      <c r="U3194">
        <v>642</v>
      </c>
      <c r="W3194" t="s">
        <v>573</v>
      </c>
    </row>
    <row r="3195" spans="1:23" hidden="1" x14ac:dyDescent="0.25">
      <c r="A3195" s="21"/>
      <c r="B3195" s="21"/>
      <c r="C3195" s="22" t="s">
        <v>4430</v>
      </c>
      <c r="D3195" s="22"/>
      <c r="E3195" s="23"/>
      <c r="F3195" s="23"/>
      <c r="G3195" s="23"/>
      <c r="H3195" s="23"/>
      <c r="I3195" s="22"/>
      <c r="J3195" s="22"/>
    </row>
    <row r="3196" spans="1:23" hidden="1" x14ac:dyDescent="0.25">
      <c r="A3196" s="21"/>
      <c r="B3196" s="21"/>
      <c r="C3196" s="22" t="s">
        <v>4430</v>
      </c>
      <c r="D3196" s="22"/>
      <c r="E3196" s="23"/>
      <c r="F3196" s="23"/>
      <c r="G3196" s="23"/>
      <c r="H3196" s="23"/>
      <c r="I3196" s="22"/>
      <c r="J3196" s="22"/>
    </row>
    <row r="3197" spans="1:23" hidden="1" x14ac:dyDescent="0.25">
      <c r="A3197" s="21">
        <v>45598</v>
      </c>
      <c r="B3197" s="21">
        <v>45598</v>
      </c>
      <c r="C3197" s="22" t="s">
        <v>10133</v>
      </c>
      <c r="D3197" s="22" t="s">
        <v>521</v>
      </c>
      <c r="E3197" s="23">
        <v>137747</v>
      </c>
      <c r="F3197" s="23">
        <v>0</v>
      </c>
      <c r="G3197" s="23">
        <v>137747</v>
      </c>
      <c r="H3197" s="23">
        <v>0</v>
      </c>
      <c r="I3197" s="22"/>
      <c r="J3197" s="22"/>
      <c r="S3197" s="8" t="s">
        <v>3143</v>
      </c>
      <c r="T3197" s="8">
        <f t="shared" si="91"/>
        <v>11</v>
      </c>
      <c r="U3197">
        <v>642</v>
      </c>
      <c r="W3197" t="s">
        <v>573</v>
      </c>
    </row>
    <row r="3198" spans="1:23" hidden="1" x14ac:dyDescent="0.25">
      <c r="A3198" s="21">
        <v>45604</v>
      </c>
      <c r="B3198" s="21">
        <v>45604</v>
      </c>
      <c r="C3198" s="22" t="s">
        <v>10134</v>
      </c>
      <c r="D3198" s="22" t="s">
        <v>1287</v>
      </c>
      <c r="E3198" s="23">
        <v>2643769</v>
      </c>
      <c r="F3198" s="23">
        <v>0</v>
      </c>
      <c r="G3198" s="23">
        <v>2781516</v>
      </c>
      <c r="H3198" s="23">
        <v>0</v>
      </c>
      <c r="I3198" s="22"/>
      <c r="J3198" s="22"/>
      <c r="S3198" s="8" t="s">
        <v>3143</v>
      </c>
      <c r="T3198" s="8">
        <f t="shared" si="91"/>
        <v>11</v>
      </c>
      <c r="U3198">
        <v>642</v>
      </c>
      <c r="W3198" t="s">
        <v>573</v>
      </c>
    </row>
    <row r="3199" spans="1:23" hidden="1" x14ac:dyDescent="0.25">
      <c r="A3199" s="21">
        <v>45610</v>
      </c>
      <c r="B3199" s="21">
        <v>45610</v>
      </c>
      <c r="C3199" s="22" t="s">
        <v>10135</v>
      </c>
      <c r="D3199" s="22" t="s">
        <v>10136</v>
      </c>
      <c r="E3199" s="23">
        <v>13000</v>
      </c>
      <c r="F3199" s="23">
        <v>0</v>
      </c>
      <c r="G3199" s="23">
        <v>2794516</v>
      </c>
      <c r="H3199" s="23">
        <v>0</v>
      </c>
      <c r="I3199" s="22"/>
      <c r="J3199" s="22"/>
      <c r="S3199" s="8" t="s">
        <v>3143</v>
      </c>
      <c r="T3199" s="8">
        <f t="shared" si="91"/>
        <v>11</v>
      </c>
      <c r="U3199">
        <v>642</v>
      </c>
      <c r="W3199" t="s">
        <v>573</v>
      </c>
    </row>
    <row r="3200" spans="1:23" hidden="1" x14ac:dyDescent="0.25">
      <c r="A3200" s="21">
        <v>45610</v>
      </c>
      <c r="B3200" s="21">
        <v>45610</v>
      </c>
      <c r="C3200" s="22" t="s">
        <v>10135</v>
      </c>
      <c r="D3200" s="22" t="s">
        <v>10136</v>
      </c>
      <c r="E3200" s="23">
        <v>1300</v>
      </c>
      <c r="F3200" s="23">
        <v>0</v>
      </c>
      <c r="G3200" s="23">
        <v>2795816</v>
      </c>
      <c r="H3200" s="23">
        <v>0</v>
      </c>
      <c r="I3200" s="22"/>
      <c r="J3200" s="22"/>
      <c r="S3200" s="8" t="s">
        <v>3143</v>
      </c>
      <c r="T3200" s="8">
        <f t="shared" si="91"/>
        <v>11</v>
      </c>
      <c r="U3200">
        <v>642</v>
      </c>
      <c r="W3200" t="s">
        <v>573</v>
      </c>
    </row>
    <row r="3201" spans="1:23" hidden="1" x14ac:dyDescent="0.25">
      <c r="A3201" s="21">
        <v>45621</v>
      </c>
      <c r="B3201" s="21">
        <v>45621</v>
      </c>
      <c r="C3201" s="22" t="s">
        <v>10137</v>
      </c>
      <c r="D3201" s="22" t="s">
        <v>1414</v>
      </c>
      <c r="E3201" s="23">
        <v>22000</v>
      </c>
      <c r="F3201" s="23">
        <v>0</v>
      </c>
      <c r="G3201" s="23">
        <v>2817816</v>
      </c>
      <c r="H3201" s="23">
        <v>0</v>
      </c>
      <c r="I3201" s="22"/>
      <c r="J3201" s="22"/>
      <c r="S3201" s="8" t="s">
        <v>3143</v>
      </c>
      <c r="T3201" s="8">
        <f t="shared" si="91"/>
        <v>11</v>
      </c>
      <c r="U3201">
        <v>642</v>
      </c>
      <c r="W3201" t="s">
        <v>573</v>
      </c>
    </row>
    <row r="3202" spans="1:23" hidden="1" x14ac:dyDescent="0.25">
      <c r="A3202" s="21">
        <v>45621</v>
      </c>
      <c r="B3202" s="21">
        <v>45621</v>
      </c>
      <c r="C3202" s="22" t="s">
        <v>10138</v>
      </c>
      <c r="D3202" s="22" t="s">
        <v>521</v>
      </c>
      <c r="E3202" s="23">
        <v>6</v>
      </c>
      <c r="F3202" s="23">
        <v>0</v>
      </c>
      <c r="G3202" s="23">
        <v>2817822</v>
      </c>
      <c r="H3202" s="23">
        <v>0</v>
      </c>
      <c r="I3202" s="22"/>
      <c r="J3202" s="22"/>
      <c r="S3202" s="8" t="s">
        <v>3143</v>
      </c>
      <c r="T3202" s="8">
        <f t="shared" si="91"/>
        <v>11</v>
      </c>
      <c r="U3202">
        <v>642</v>
      </c>
      <c r="W3202" t="s">
        <v>573</v>
      </c>
    </row>
    <row r="3203" spans="1:23" hidden="1" x14ac:dyDescent="0.25">
      <c r="A3203" s="21">
        <v>45624</v>
      </c>
      <c r="B3203" s="21">
        <v>45624</v>
      </c>
      <c r="C3203" s="22" t="s">
        <v>10139</v>
      </c>
      <c r="D3203" s="22" t="s">
        <v>10136</v>
      </c>
      <c r="E3203" s="23">
        <v>13000</v>
      </c>
      <c r="F3203" s="23">
        <v>0</v>
      </c>
      <c r="G3203" s="23">
        <v>2830822</v>
      </c>
      <c r="H3203" s="23">
        <v>0</v>
      </c>
      <c r="I3203" s="22"/>
      <c r="J3203" s="22"/>
      <c r="S3203" s="8" t="s">
        <v>3143</v>
      </c>
      <c r="T3203" s="8">
        <f t="shared" si="91"/>
        <v>11</v>
      </c>
      <c r="U3203">
        <v>642</v>
      </c>
      <c r="W3203" t="s">
        <v>573</v>
      </c>
    </row>
    <row r="3204" spans="1:23" hidden="1" x14ac:dyDescent="0.25">
      <c r="A3204" s="21">
        <v>45624</v>
      </c>
      <c r="B3204" s="21">
        <v>45624</v>
      </c>
      <c r="C3204" s="22" t="s">
        <v>10139</v>
      </c>
      <c r="D3204" s="22" t="s">
        <v>10136</v>
      </c>
      <c r="E3204" s="23">
        <v>1300</v>
      </c>
      <c r="F3204" s="23">
        <v>0</v>
      </c>
      <c r="G3204" s="23">
        <v>2832122</v>
      </c>
      <c r="H3204" s="23">
        <v>0</v>
      </c>
      <c r="I3204" s="22"/>
      <c r="J3204" s="22"/>
      <c r="S3204" s="8" t="s">
        <v>3143</v>
      </c>
      <c r="T3204" s="8">
        <f t="shared" si="91"/>
        <v>11</v>
      </c>
      <c r="U3204">
        <v>642</v>
      </c>
      <c r="W3204" t="s">
        <v>573</v>
      </c>
    </row>
    <row r="3205" spans="1:23" hidden="1" x14ac:dyDescent="0.25">
      <c r="A3205" s="21">
        <v>45626</v>
      </c>
      <c r="B3205" s="21">
        <v>45626</v>
      </c>
      <c r="C3205" s="22" t="s">
        <v>10140</v>
      </c>
      <c r="D3205" s="22" t="s">
        <v>625</v>
      </c>
      <c r="E3205" s="23">
        <v>216050</v>
      </c>
      <c r="F3205" s="23">
        <v>0</v>
      </c>
      <c r="G3205" s="23">
        <v>3048172</v>
      </c>
      <c r="H3205" s="23">
        <v>0</v>
      </c>
      <c r="I3205" s="22"/>
      <c r="J3205" s="22"/>
      <c r="S3205" s="22" t="s">
        <v>3127</v>
      </c>
      <c r="T3205" s="8">
        <f t="shared" si="91"/>
        <v>11</v>
      </c>
      <c r="U3205">
        <v>642</v>
      </c>
      <c r="W3205" t="s">
        <v>573</v>
      </c>
    </row>
    <row r="3206" spans="1:23" hidden="1" x14ac:dyDescent="0.25">
      <c r="A3206" s="21">
        <v>45626</v>
      </c>
      <c r="B3206" s="21">
        <v>45626</v>
      </c>
      <c r="C3206" s="22" t="s">
        <v>10140</v>
      </c>
      <c r="D3206" s="22" t="s">
        <v>625</v>
      </c>
      <c r="E3206" s="23">
        <v>35714</v>
      </c>
      <c r="F3206" s="23">
        <v>0</v>
      </c>
      <c r="G3206" s="23">
        <v>3083886</v>
      </c>
      <c r="H3206" s="23">
        <v>0</v>
      </c>
      <c r="I3206" s="22"/>
      <c r="J3206" s="22"/>
      <c r="S3206" s="22" t="s">
        <v>3127</v>
      </c>
      <c r="T3206" s="8">
        <f t="shared" si="91"/>
        <v>11</v>
      </c>
      <c r="U3206">
        <v>642</v>
      </c>
      <c r="W3206" t="s">
        <v>573</v>
      </c>
    </row>
    <row r="3207" spans="1:23" hidden="1" x14ac:dyDescent="0.25">
      <c r="A3207" s="21">
        <v>45626</v>
      </c>
      <c r="B3207" s="21">
        <v>45626</v>
      </c>
      <c r="C3207" s="22" t="s">
        <v>10131</v>
      </c>
      <c r="D3207" s="22" t="s">
        <v>625</v>
      </c>
      <c r="E3207" s="23">
        <v>465000</v>
      </c>
      <c r="F3207" s="23">
        <v>0</v>
      </c>
      <c r="G3207" s="23">
        <v>3548886</v>
      </c>
      <c r="H3207" s="23">
        <v>0</v>
      </c>
      <c r="I3207" s="22"/>
      <c r="J3207" s="22"/>
      <c r="S3207" s="22" t="s">
        <v>3127</v>
      </c>
      <c r="T3207" s="8">
        <f t="shared" si="91"/>
        <v>11</v>
      </c>
      <c r="U3207">
        <v>642</v>
      </c>
      <c r="W3207" t="s">
        <v>573</v>
      </c>
    </row>
    <row r="3208" spans="1:23" hidden="1" x14ac:dyDescent="0.25">
      <c r="A3208" s="21">
        <v>45626</v>
      </c>
      <c r="B3208" s="21">
        <v>45626</v>
      </c>
      <c r="C3208" s="22" t="s">
        <v>10131</v>
      </c>
      <c r="D3208" s="22" t="s">
        <v>625</v>
      </c>
      <c r="E3208" s="23">
        <v>15000000</v>
      </c>
      <c r="F3208" s="23">
        <v>0</v>
      </c>
      <c r="G3208" s="23">
        <v>18548886</v>
      </c>
      <c r="H3208" s="23">
        <v>0</v>
      </c>
      <c r="I3208" s="22"/>
      <c r="J3208" s="22"/>
      <c r="S3208" s="22" t="s">
        <v>3130</v>
      </c>
      <c r="T3208" s="8">
        <f t="shared" si="91"/>
        <v>11</v>
      </c>
      <c r="U3208">
        <v>642</v>
      </c>
      <c r="W3208" t="s">
        <v>573</v>
      </c>
    </row>
    <row r="3209" spans="1:23" hidden="1" x14ac:dyDescent="0.25">
      <c r="A3209" s="21">
        <v>45626</v>
      </c>
      <c r="B3209" s="21">
        <v>45626</v>
      </c>
      <c r="C3209" s="22" t="s">
        <v>10131</v>
      </c>
      <c r="D3209" s="22" t="s">
        <v>625</v>
      </c>
      <c r="E3209" s="23">
        <v>7000000</v>
      </c>
      <c r="F3209" s="23">
        <v>0</v>
      </c>
      <c r="G3209" s="23">
        <v>25548886</v>
      </c>
      <c r="H3209" s="23">
        <v>0</v>
      </c>
      <c r="I3209" s="22"/>
      <c r="J3209" s="22"/>
      <c r="S3209" s="22" t="s">
        <v>3130</v>
      </c>
      <c r="T3209" s="8">
        <f t="shared" si="91"/>
        <v>11</v>
      </c>
      <c r="U3209">
        <v>642</v>
      </c>
      <c r="W3209" t="s">
        <v>573</v>
      </c>
    </row>
    <row r="3210" spans="1:23" hidden="1" x14ac:dyDescent="0.25">
      <c r="A3210" s="21">
        <v>45626</v>
      </c>
      <c r="B3210" s="21">
        <v>45626</v>
      </c>
      <c r="C3210" s="22" t="s">
        <v>10131</v>
      </c>
      <c r="D3210" s="22" t="s">
        <v>625</v>
      </c>
      <c r="E3210" s="23">
        <v>25000000</v>
      </c>
      <c r="F3210" s="23">
        <v>0</v>
      </c>
      <c r="G3210" s="23">
        <v>50548886</v>
      </c>
      <c r="H3210" s="23">
        <v>0</v>
      </c>
      <c r="I3210" s="22"/>
      <c r="J3210" s="22"/>
      <c r="S3210" s="22" t="s">
        <v>3130</v>
      </c>
      <c r="T3210" s="8">
        <f t="shared" si="91"/>
        <v>11</v>
      </c>
      <c r="U3210">
        <v>642</v>
      </c>
      <c r="W3210" t="s">
        <v>573</v>
      </c>
    </row>
    <row r="3211" spans="1:23" hidden="1" x14ac:dyDescent="0.25">
      <c r="A3211" s="21">
        <v>45626</v>
      </c>
      <c r="B3211" s="21">
        <v>45626</v>
      </c>
      <c r="C3211" s="22" t="s">
        <v>10131</v>
      </c>
      <c r="D3211" s="22" t="s">
        <v>625</v>
      </c>
      <c r="E3211" s="23">
        <v>253636</v>
      </c>
      <c r="F3211" s="23">
        <v>0</v>
      </c>
      <c r="G3211" s="23">
        <v>50802522</v>
      </c>
      <c r="H3211" s="23">
        <v>0</v>
      </c>
      <c r="I3211" s="22"/>
      <c r="J3211" s="22"/>
      <c r="S3211" s="22" t="s">
        <v>3127</v>
      </c>
      <c r="T3211" s="8">
        <f t="shared" si="91"/>
        <v>11</v>
      </c>
      <c r="U3211">
        <v>642</v>
      </c>
      <c r="W3211" t="s">
        <v>573</v>
      </c>
    </row>
    <row r="3212" spans="1:23" hidden="1" x14ac:dyDescent="0.25">
      <c r="A3212" s="21">
        <v>45657</v>
      </c>
      <c r="B3212" s="21">
        <v>45657</v>
      </c>
      <c r="C3212" s="22" t="s">
        <v>10141</v>
      </c>
      <c r="D3212" s="22" t="s">
        <v>625</v>
      </c>
      <c r="E3212" s="23">
        <v>216050</v>
      </c>
      <c r="F3212" s="23">
        <v>0</v>
      </c>
      <c r="G3212" s="23">
        <v>51018572</v>
      </c>
      <c r="H3212" s="23">
        <v>0</v>
      </c>
      <c r="I3212" s="22"/>
      <c r="J3212" s="22"/>
      <c r="S3212" s="22" t="s">
        <v>3127</v>
      </c>
      <c r="T3212" s="8">
        <f t="shared" si="91"/>
        <v>12</v>
      </c>
      <c r="U3212">
        <v>642</v>
      </c>
      <c r="W3212" t="s">
        <v>573</v>
      </c>
    </row>
    <row r="3213" spans="1:23" hidden="1" x14ac:dyDescent="0.25">
      <c r="A3213" s="21">
        <v>45657</v>
      </c>
      <c r="B3213" s="21">
        <v>45657</v>
      </c>
      <c r="C3213" s="22" t="s">
        <v>10141</v>
      </c>
      <c r="D3213" s="22" t="s">
        <v>625</v>
      </c>
      <c r="E3213" s="23">
        <v>35714</v>
      </c>
      <c r="F3213" s="23">
        <v>0</v>
      </c>
      <c r="G3213" s="23">
        <v>51054286</v>
      </c>
      <c r="H3213" s="23">
        <v>0</v>
      </c>
      <c r="I3213" s="22"/>
      <c r="J3213" s="22"/>
      <c r="S3213" s="22" t="s">
        <v>3127</v>
      </c>
      <c r="T3213" s="8">
        <f t="shared" si="91"/>
        <v>12</v>
      </c>
      <c r="U3213">
        <v>642</v>
      </c>
      <c r="W3213" t="s">
        <v>573</v>
      </c>
    </row>
    <row r="3214" spans="1:23" hidden="1" x14ac:dyDescent="0.25">
      <c r="A3214" s="21">
        <v>45657</v>
      </c>
      <c r="B3214" s="21">
        <v>45657</v>
      </c>
      <c r="C3214" s="22" t="s">
        <v>10132</v>
      </c>
      <c r="D3214" s="22" t="s">
        <v>625</v>
      </c>
      <c r="E3214" s="23">
        <v>465000</v>
      </c>
      <c r="F3214" s="23">
        <v>0</v>
      </c>
      <c r="G3214" s="23">
        <v>51519286</v>
      </c>
      <c r="H3214" s="23">
        <v>0</v>
      </c>
      <c r="I3214" s="22"/>
      <c r="J3214" s="22"/>
      <c r="S3214" s="22" t="s">
        <v>3127</v>
      </c>
      <c r="T3214" s="8">
        <f t="shared" si="91"/>
        <v>12</v>
      </c>
      <c r="U3214">
        <v>642</v>
      </c>
      <c r="W3214" t="s">
        <v>573</v>
      </c>
    </row>
    <row r="3215" spans="1:23" hidden="1" x14ac:dyDescent="0.25">
      <c r="A3215" s="21">
        <v>45657</v>
      </c>
      <c r="B3215" s="21">
        <v>45657</v>
      </c>
      <c r="C3215" s="22" t="s">
        <v>10132</v>
      </c>
      <c r="D3215" s="22" t="s">
        <v>625</v>
      </c>
      <c r="E3215" s="23">
        <v>15000000</v>
      </c>
      <c r="F3215" s="23">
        <v>0</v>
      </c>
      <c r="G3215" s="23">
        <v>66519286</v>
      </c>
      <c r="H3215" s="23">
        <v>0</v>
      </c>
      <c r="I3215" s="22"/>
      <c r="J3215" s="22"/>
      <c r="S3215" s="22" t="s">
        <v>3130</v>
      </c>
      <c r="T3215" s="8">
        <f t="shared" si="91"/>
        <v>12</v>
      </c>
      <c r="U3215">
        <v>642</v>
      </c>
      <c r="W3215" t="s">
        <v>573</v>
      </c>
    </row>
    <row r="3216" spans="1:23" hidden="1" x14ac:dyDescent="0.25">
      <c r="A3216" s="21">
        <v>45657</v>
      </c>
      <c r="B3216" s="21">
        <v>45657</v>
      </c>
      <c r="C3216" s="22" t="s">
        <v>10132</v>
      </c>
      <c r="D3216" s="22" t="s">
        <v>625</v>
      </c>
      <c r="E3216" s="23">
        <v>7000000</v>
      </c>
      <c r="F3216" s="23">
        <v>0</v>
      </c>
      <c r="G3216" s="23">
        <v>73519286</v>
      </c>
      <c r="H3216" s="23">
        <v>0</v>
      </c>
      <c r="I3216" s="22"/>
      <c r="J3216" s="22"/>
      <c r="S3216" s="22" t="s">
        <v>3130</v>
      </c>
      <c r="T3216" s="8">
        <f t="shared" si="91"/>
        <v>12</v>
      </c>
      <c r="U3216">
        <v>642</v>
      </c>
      <c r="W3216" t="s">
        <v>573</v>
      </c>
    </row>
    <row r="3217" spans="1:23" hidden="1" x14ac:dyDescent="0.25">
      <c r="A3217" s="21">
        <v>45657</v>
      </c>
      <c r="B3217" s="21">
        <v>45657</v>
      </c>
      <c r="C3217" s="22" t="s">
        <v>10132</v>
      </c>
      <c r="D3217" s="22" t="s">
        <v>625</v>
      </c>
      <c r="E3217" s="23">
        <v>25000000</v>
      </c>
      <c r="F3217" s="23">
        <v>0</v>
      </c>
      <c r="G3217" s="23">
        <v>98519286</v>
      </c>
      <c r="H3217" s="23">
        <v>0</v>
      </c>
      <c r="I3217" s="22"/>
      <c r="J3217" s="22"/>
      <c r="S3217" s="22" t="s">
        <v>3130</v>
      </c>
      <c r="T3217" s="8">
        <f t="shared" si="91"/>
        <v>12</v>
      </c>
      <c r="U3217">
        <v>642</v>
      </c>
      <c r="W3217" t="s">
        <v>573</v>
      </c>
    </row>
    <row r="3218" spans="1:23" hidden="1" x14ac:dyDescent="0.25">
      <c r="A3218" s="21">
        <v>45657</v>
      </c>
      <c r="B3218" s="21">
        <v>45657</v>
      </c>
      <c r="C3218" s="22" t="s">
        <v>10132</v>
      </c>
      <c r="D3218" s="22" t="s">
        <v>625</v>
      </c>
      <c r="E3218" s="23">
        <v>253636</v>
      </c>
      <c r="F3218" s="23">
        <v>0</v>
      </c>
      <c r="G3218" s="23">
        <v>98772922</v>
      </c>
      <c r="H3218" s="23">
        <v>0</v>
      </c>
      <c r="I3218" s="22"/>
      <c r="J3218" s="22"/>
      <c r="S3218" s="22" t="s">
        <v>3127</v>
      </c>
      <c r="T3218" s="8">
        <f t="shared" si="91"/>
        <v>12</v>
      </c>
      <c r="U3218">
        <v>642</v>
      </c>
      <c r="W3218" t="s">
        <v>573</v>
      </c>
    </row>
    <row r="3219" spans="1:23" hidden="1" x14ac:dyDescent="0.25">
      <c r="A3219" s="21"/>
      <c r="B3219" s="21"/>
      <c r="C3219" s="22" t="s">
        <v>4430</v>
      </c>
      <c r="D3219" s="22"/>
      <c r="E3219" s="22"/>
      <c r="F3219" s="22"/>
      <c r="G3219" s="23"/>
      <c r="H3219" s="23"/>
      <c r="I3219" s="23"/>
      <c r="J3219" s="23"/>
      <c r="K3219" s="22"/>
      <c r="L3219" s="22"/>
    </row>
    <row r="3220" spans="1:23" hidden="1" x14ac:dyDescent="0.25">
      <c r="A3220" s="21"/>
      <c r="B3220" s="21"/>
      <c r="C3220" s="22" t="s">
        <v>4430</v>
      </c>
      <c r="D3220" s="22"/>
      <c r="E3220" s="22"/>
      <c r="F3220" s="22"/>
      <c r="G3220" s="23"/>
      <c r="H3220" s="23"/>
      <c r="I3220" s="23"/>
      <c r="J3220" s="23"/>
      <c r="K3220" s="22"/>
      <c r="L3220" s="22"/>
    </row>
    <row r="3221" spans="1:23" hidden="1" x14ac:dyDescent="0.25">
      <c r="A3221" s="232" t="s">
        <v>10142</v>
      </c>
      <c r="B3221" s="191"/>
      <c r="G3221" s="233"/>
      <c r="H3221" s="233"/>
      <c r="I3221" s="27"/>
      <c r="J3221" s="27"/>
    </row>
    <row r="3222" spans="1:23" ht="15.75" x14ac:dyDescent="0.25">
      <c r="A3222" s="21">
        <v>45657</v>
      </c>
      <c r="B3222" s="21">
        <v>45626</v>
      </c>
      <c r="C3222" s="22" t="s">
        <v>10034</v>
      </c>
      <c r="D3222" s="22" t="s">
        <v>11550</v>
      </c>
      <c r="E3222" s="22" t="s">
        <v>1145</v>
      </c>
      <c r="F3222" s="22" t="s">
        <v>603</v>
      </c>
      <c r="G3222" s="23">
        <v>628279252</v>
      </c>
      <c r="H3222" s="23">
        <v>0</v>
      </c>
      <c r="I3222" s="23">
        <v>672491128</v>
      </c>
      <c r="J3222" s="23">
        <v>0</v>
      </c>
      <c r="K3222" s="22"/>
      <c r="L3222" s="22"/>
      <c r="M3222" s="236" t="s">
        <v>3132</v>
      </c>
      <c r="N3222" s="22"/>
      <c r="O3222" s="22"/>
      <c r="P3222" s="22" t="s">
        <v>4428</v>
      </c>
      <c r="S3222" s="8" t="str">
        <f t="shared" ref="S3222:S3224" si="92">+M3222</f>
        <v>642_LươngQLDN</v>
      </c>
      <c r="T3222" s="8">
        <f t="shared" ref="T3222:T3224" si="93">+MONTH(A3222)</f>
        <v>12</v>
      </c>
      <c r="U3222">
        <v>642</v>
      </c>
      <c r="W3222" t="s">
        <v>369</v>
      </c>
    </row>
    <row r="3223" spans="1:23" ht="15.75" hidden="1" x14ac:dyDescent="0.25">
      <c r="A3223" s="21">
        <v>45657</v>
      </c>
      <c r="B3223" s="21">
        <v>45626</v>
      </c>
      <c r="C3223" s="22" t="s">
        <v>10034</v>
      </c>
      <c r="D3223" s="22" t="s">
        <v>11550</v>
      </c>
      <c r="E3223" s="22" t="s">
        <v>1145</v>
      </c>
      <c r="F3223" s="22" t="s">
        <v>603</v>
      </c>
      <c r="G3223" s="23">
        <v>62279577</v>
      </c>
      <c r="H3223" s="23">
        <v>0</v>
      </c>
      <c r="I3223" s="23">
        <v>678457795</v>
      </c>
      <c r="J3223" s="23">
        <v>0</v>
      </c>
      <c r="K3223" s="22"/>
      <c r="L3223" s="22"/>
      <c r="M3223" s="236" t="s">
        <v>3131</v>
      </c>
      <c r="N3223" s="22"/>
      <c r="O3223" s="22"/>
      <c r="P3223" s="22" t="s">
        <v>4412</v>
      </c>
      <c r="S3223" s="8" t="str">
        <f t="shared" si="92"/>
        <v>641_LươngMkt</v>
      </c>
      <c r="T3223" s="8">
        <f t="shared" si="93"/>
        <v>12</v>
      </c>
      <c r="U3223">
        <v>642</v>
      </c>
      <c r="W3223" t="s">
        <v>369</v>
      </c>
    </row>
    <row r="3224" spans="1:23" ht="15.75" hidden="1" x14ac:dyDescent="0.25">
      <c r="A3224" s="21">
        <v>45657</v>
      </c>
      <c r="B3224" s="21">
        <v>45626</v>
      </c>
      <c r="C3224" s="22" t="s">
        <v>10034</v>
      </c>
      <c r="D3224" s="22" t="s">
        <v>11550</v>
      </c>
      <c r="E3224" s="22" t="s">
        <v>1145</v>
      </c>
      <c r="F3224" s="22" t="s">
        <v>603</v>
      </c>
      <c r="G3224" s="23">
        <v>333477876</v>
      </c>
      <c r="H3224" s="23">
        <v>0</v>
      </c>
      <c r="I3224" s="23">
        <v>685891546</v>
      </c>
      <c r="J3224" s="23">
        <v>0</v>
      </c>
      <c r="K3224" s="22"/>
      <c r="L3224" s="22"/>
      <c r="M3224" s="236" t="s">
        <v>3118</v>
      </c>
      <c r="N3224" s="22"/>
      <c r="O3224" s="22"/>
      <c r="P3224" s="22" t="s">
        <v>891</v>
      </c>
      <c r="S3224" s="8" t="str">
        <f t="shared" si="92"/>
        <v>641_LươngNVKD</v>
      </c>
      <c r="T3224" s="8">
        <f t="shared" si="93"/>
        <v>12</v>
      </c>
      <c r="U3224">
        <v>642</v>
      </c>
      <c r="W3224" t="s">
        <v>369</v>
      </c>
    </row>
  </sheetData>
  <autoFilter ref="A5:W3224" xr:uid="{67062F0C-B3DC-45F2-B1A8-8BD4A91E6041}">
    <filterColumn colId="3">
      <filters>
        <filter val="Cung cấp dịch vụ quảng cáo BRG Lê Văn Lương"/>
        <filter val="Hạch toán lương T1.2024 - DVKH"/>
        <filter val="Hạch toán lương T1.2024- BOD"/>
        <filter val="Hạch toán lương T1.2024- HCNS_Hà Nội"/>
        <filter val="Hạch toán lương T1.2024- HCNS_HCM"/>
        <filter val="Hạch toán lương T1.2024- KD_HN"/>
        <filter val="Hạch toán lương T1.2024- MKT"/>
        <filter val="Hạch toán lương T1.2024- PTHT"/>
        <filter val="Hạch toán lương T1.2024- TCKT"/>
        <filter val="Hạch toán lương T1.2024-KD_ĐN"/>
        <filter val="Hạch toán lương T1.2024-KD_HCM"/>
        <filter val="Hạch toán lương T10.2024 - DVKH_ĐN"/>
        <filter val="Hạch toán lương T10.2024 - DVKH_HN"/>
        <filter val="Hạch toán lương T10.2024- BOD"/>
        <filter val="Hạch toán lương T10.2024- HCNS_HN"/>
        <filter val="Hạch toán lương T10.2024- HCNS_TH"/>
        <filter val="Hạch toán lương T10.2024- KD_HN"/>
        <filter val="Hạch toán lương T10.2024- MKT_ĐN"/>
        <filter val="Hạch toán lương T10.2024- MKT_HN"/>
        <filter val="Hạch toán lương T10.2024- TCKT"/>
        <filter val="Hạch toán lương T10.2024-DVKH_Hà Nam"/>
        <filter val="Hạch toán lương T10.2024-KD_ĐN"/>
        <filter val="Hạch toán lương T10.2024-KD_Hà Nam"/>
        <filter val="Hạch toán lương T11.2024 - DVKH_ĐN"/>
        <filter val="Hạch toán lương T11.2024 - DVKH_HN"/>
        <filter val="Hạch toán lương T11.2024- BOD"/>
        <filter val="Hạch toán lương T11.2024- MKT_ĐN"/>
        <filter val="Hạch toán lương T11.2024- MKT_HN"/>
        <filter val="Hạch toán lương T11.2024- TCKT"/>
        <filter val="Hạch toán lương T11.2024-DVKH_Hà Nam"/>
        <filter val="Hạch toán lương T11.2024-KD_ĐN"/>
        <filter val="Hạch toán lương T13.2024 - DVKH_ĐN"/>
        <filter val="Hạch toán lương T13.2024 - DVKH_HN"/>
        <filter val="Hạch toán lương T13.2024- BOD"/>
        <filter val="Hạch toán lương T13.2024- HCNS_HN"/>
        <filter val="Hạch toán lương T13.2024- KD_HN"/>
        <filter val="Hạch toán lương T13.2024- MKT_HN"/>
        <filter val="Hạch toán lương T13.2024- TCKT"/>
        <filter val="Hạch toán lương T13.2024-KD_ĐN"/>
        <filter val="Hạch toán lương T2.2024 - DVKH"/>
        <filter val="Hạch toán lương T2.2024- BOD"/>
        <filter val="Hạch toán lương T2.2024- HCNS_Hà Nội"/>
        <filter val="Hạch toán lương T2.2024- KD_HN"/>
        <filter val="Hạch toán lương T2.2024- MKT"/>
        <filter val="Hạch toán lương T2.2024- PTHT"/>
        <filter val="Hạch toán lương T2.2024- TCKT"/>
        <filter val="Hạch toán lương T2.2024-KD_ĐN"/>
        <filter val="Hạch toán lương T2.2024-KD_HCM"/>
        <filter val="Hạch toán lương T3.2024 - DVKH"/>
        <filter val="Hạch toán lương T3.2024- BOD"/>
        <filter val="Hạch toán lương T3.2024- HCNS"/>
        <filter val="Hạch toán lương T3.2024- KD_HN"/>
        <filter val="Hạch toán lương T3.2024- MKT"/>
        <filter val="Hạch toán lương T3.2024- PTHT"/>
        <filter val="Hạch toán lương T3.2024- TCKT"/>
        <filter val="Hạch toán lương T3.2024-KD_ĐN"/>
        <filter val="Hạch toán lương T3.2024-KD_HCM"/>
        <filter val="Hạch toán lương T4.2024 - DVKH"/>
        <filter val="Hạch toán lương T4.2024- BOD"/>
        <filter val="Hạch toán lương T4.2024- HCNS"/>
        <filter val="Hạch toán lương T4.2024- KD_HN"/>
        <filter val="Hạch toán lương T4.2024- MKT"/>
        <filter val="Hạch toán lương T4.2024- PTHT"/>
        <filter val="Hạch toán lương T4.2024- TCKT"/>
        <filter val="Hạch toán lương T4.2024-KD_ĐN"/>
        <filter val="Hạch toán lương T4.2024-KD_HCM"/>
        <filter val="Hạch toán lương T5.2024 - DVKH"/>
        <filter val="Hạch toán lương T5.2024- BOD"/>
        <filter val="Hạch toán lương T5.2024- HCNS"/>
        <filter val="Hạch toán lương T5.2024- KD_HN"/>
        <filter val="Hạch toán lương T5.2024- MKT"/>
        <filter val="Hạch toán lương T5.2024- PTHT"/>
        <filter val="Hạch toán lương T5.2024- TCKT"/>
        <filter val="Hạch toán lương T5.2024-KD_ĐN"/>
        <filter val="Hạch toán lương T5.2024-KD_Thanh Hóa"/>
        <filter val="Hạch toán lương T6.2024 - DVKH_ĐN"/>
        <filter val="Hạch toán lương T6.2024 - DVKH_HN"/>
        <filter val="Hạch toán lương T6.2024- BOD"/>
        <filter val="Hạch toán lương T6.2024- HCNS"/>
        <filter val="Hạch toán lương T6.2024- KD_HN"/>
        <filter val="Hạch toán lương T6.2024- MKT"/>
        <filter val="Hạch toán lương T6.2024- PTHT"/>
        <filter val="Hạch toán lương T6.2024- TCKT"/>
        <filter val="Hạch toán lương T6.2024-KD_ĐN"/>
        <filter val="Hạch toán lương T6.2024-KD_Thanh Hóa"/>
        <filter val="Hạch toán lương T7.2024 - DVKH_ĐN"/>
        <filter val="Hạch toán lương T7.2024 - DVKH_HN"/>
        <filter val="Hạch toán lương T7.2024- BOD"/>
        <filter val="Hạch toán lương T7.2024- HCNS_ĐN"/>
        <filter val="Hạch toán lương T7.2024- HCNS_HN"/>
        <filter val="Hạch toán lương T7.2024- HCNS_TH"/>
        <filter val="Hạch toán lương T7.2024- KD_HN"/>
        <filter val="Hạch toán lương T7.2024- MKT_ĐN"/>
        <filter val="Hạch toán lương T7.2024- MKT_HN"/>
        <filter val="Hạch toán lương T7.2024- PTHT"/>
        <filter val="Hạch toán lương T7.2024- TCKT"/>
        <filter val="Hạch toán lương T7.2024-KD_ĐN"/>
        <filter val="Hạch toán lương T7.2024-KD_Hà Nam"/>
        <filter val="Hạch toán lương T7.2024-KD_Thanh Hóa"/>
        <filter val="Hạch toán lương T8.2024 - DVKH_ĐN"/>
        <filter val="Hạch toán lương T8.2024 - DVKH_HN"/>
        <filter val="Hạch toán lương T8.2024- BOD"/>
        <filter val="Hạch toán lương T8.2024- HCNS_HN"/>
        <filter val="Hạch toán lương T8.2024- HCNS_TH"/>
        <filter val="Hạch toán lương T8.2024- KD_HN"/>
        <filter val="Hạch toán lương T8.2024- MKT_ĐN"/>
        <filter val="Hạch toán lương T8.2024- MKT_HN"/>
        <filter val="Hạch toán lương T8.2024- PTHT"/>
        <filter val="Hạch toán lương T8.2024- TCKT"/>
        <filter val="Hạch toán lương T8.2024-DVKH_Hà Nam"/>
        <filter val="Hạch toán lương T8.2024-KD_ĐN"/>
        <filter val="Hạch toán lương T8.2024-KD_Hà Nam"/>
        <filter val="Hạch toán lương T8.2024-KD_Thanh Hóa"/>
        <filter val="Hạch toán lương T9.2024 - DVKH_ĐN"/>
        <filter val="Hạch toán lương T9.2024 - DVKH_HN"/>
        <filter val="Hạch toán lương T9.2024- BOD"/>
        <filter val="Hạch toán lương T9.2024- HCNS_HN"/>
        <filter val="Hạch toán lương T9.2024- HCNS_TH"/>
        <filter val="Hạch toán lương T9.2024- KD_HN"/>
        <filter val="Hạch toán lương T9.2024- MKT_ĐN"/>
        <filter val="Hạch toán lương T9.2024- MKT_HN"/>
        <filter val="Hạch toán lương T9.2024- TCKT"/>
        <filter val="Hạch toán lương T9.2024-DVKH_Hà Nam"/>
        <filter val="Hạch toán lương T9.2024-KD_ĐN"/>
        <filter val="Hạch toán lương T9.2024-KD_Hà Nam"/>
        <filter val="Hạch toán lương T9.2024-KD_Thanh Hóa"/>
        <filter val="Hạch toán tiền lương T10/2024: Đầu Trọng Nhân"/>
        <filter val="Hạch toán tiền lương T10/2024: Lê Văn Minh"/>
        <filter val="Hoàn phí thu tiền món chi lương 48 nhân viên ngày 10/05/2024"/>
        <filter val="Phí Chi hộ lương 5 CBNV"/>
        <filter val="Phí đổ lương T2/2024"/>
        <filter val="Thanh toán lương Telesale T1/2024"/>
        <filter val="Thanh toán lương Telesale T12/2023"/>
        <filter val="Thu phí chi lương 5 CBNV"/>
        <filter val="Thu phí chi lương T1.2024 cho 10 CBNV"/>
        <filter val="Thu phí chi lương T12.2023"/>
        <filter val="Thu phí giải ngân chi lương ngày 10/08/2024"/>
        <filter val="Thu phí giải ngân chi lương ngày 13/08/2024"/>
        <filter val="Thu phí giải ngân chi lương T3/2024"/>
        <filter val="Thu phí giải ngân chi lương T4/2024"/>
        <filter val="Thu phí giải ngân lương CBCNV T9/24"/>
        <filter val="Thu phí giải ngân lương T8/2024"/>
        <filter val="TT lương T2.24"/>
      </filters>
    </filterColumn>
    <filterColumn colId="12">
      <filters>
        <filter val="642_LươngQLDN"/>
      </filters>
    </filterColumn>
  </autoFilter>
  <dataValidations count="1">
    <dataValidation allowBlank="1" showInputMessage="1" showErrorMessage="1" promptTitle="MISA SME.NET" prompt="Nhập Khoản mục chi phí. Tối đa 20 ký tự." sqref="M3222:M3224" xr:uid="{9BD4A34A-05BF-47DB-AF98-3D6D46D35891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215E-7530-421A-B9F6-23890C9048FE}">
  <sheetPr>
    <tabColor theme="5" tint="-0.249977111117893"/>
  </sheetPr>
  <dimension ref="A1:M41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5" width="14.7109375" bestFit="1" customWidth="1"/>
    <col min="6" max="7" width="13.7109375" bestFit="1" customWidth="1"/>
    <col min="8" max="8" width="12.140625" bestFit="1" customWidth="1"/>
    <col min="9" max="11" width="13.7109375" bestFit="1" customWidth="1"/>
    <col min="12" max="12" width="14.7109375" bestFit="1" customWidth="1"/>
    <col min="13" max="13" width="17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486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57411900</v>
      </c>
      <c r="C5" s="16"/>
      <c r="D5" s="16"/>
      <c r="E5" s="16"/>
      <c r="F5" s="16"/>
      <c r="G5" s="16"/>
      <c r="H5" s="16"/>
      <c r="I5" s="16"/>
      <c r="J5" s="16"/>
      <c r="K5" s="16"/>
      <c r="L5" s="16">
        <v>57411900</v>
      </c>
    </row>
    <row r="6" spans="1:12" x14ac:dyDescent="0.25">
      <c r="A6" s="14" t="s">
        <v>55</v>
      </c>
      <c r="B6" s="16"/>
      <c r="C6" s="16"/>
      <c r="D6" s="16"/>
      <c r="E6" s="16">
        <v>4144078870.7125006</v>
      </c>
      <c r="F6" s="16">
        <v>370843856.55000001</v>
      </c>
      <c r="G6" s="16"/>
      <c r="H6" s="16"/>
      <c r="I6" s="16">
        <v>881957089.20000005</v>
      </c>
      <c r="J6" s="16"/>
      <c r="K6" s="16"/>
      <c r="L6" s="16">
        <v>5396879816.4625006</v>
      </c>
    </row>
    <row r="7" spans="1:12" x14ac:dyDescent="0.25">
      <c r="A7" s="14" t="s">
        <v>28</v>
      </c>
      <c r="B7" s="16">
        <v>173266539.24000001</v>
      </c>
      <c r="C7" s="16"/>
      <c r="D7" s="16"/>
      <c r="E7" s="16"/>
      <c r="F7" s="16">
        <v>2907859093.1799998</v>
      </c>
      <c r="G7" s="16"/>
      <c r="H7" s="16"/>
      <c r="I7" s="16"/>
      <c r="J7" s="16"/>
      <c r="K7" s="16"/>
      <c r="L7" s="16">
        <v>3081125632.4200001</v>
      </c>
    </row>
    <row r="8" spans="1:12" x14ac:dyDescent="0.25">
      <c r="A8" s="14" t="s">
        <v>95</v>
      </c>
      <c r="B8" s="16"/>
      <c r="C8" s="16"/>
      <c r="D8" s="16"/>
      <c r="E8" s="16">
        <v>6308422763.5862494</v>
      </c>
      <c r="F8" s="16">
        <v>1786136603.0299997</v>
      </c>
      <c r="G8" s="16"/>
      <c r="H8" s="16"/>
      <c r="I8" s="16">
        <v>216303494.16499999</v>
      </c>
      <c r="J8" s="16"/>
      <c r="K8" s="16"/>
      <c r="L8" s="16">
        <v>8310862860.781249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2527350420.421</v>
      </c>
      <c r="G11" s="16">
        <v>191010869.37</v>
      </c>
      <c r="H11" s="16"/>
      <c r="I11" s="16"/>
      <c r="J11" s="16"/>
      <c r="K11" s="16"/>
      <c r="L11" s="16">
        <v>2718361289.7909999</v>
      </c>
    </row>
    <row r="12" spans="1:12" x14ac:dyDescent="0.25">
      <c r="A12" s="14" t="s">
        <v>51</v>
      </c>
      <c r="B12" s="16"/>
      <c r="C12" s="16"/>
      <c r="D12" s="16">
        <v>79379414.540000007</v>
      </c>
      <c r="E12" s="16"/>
      <c r="F12" s="16"/>
      <c r="G12" s="16"/>
      <c r="H12" s="16"/>
      <c r="I12" s="16"/>
      <c r="J12" s="16"/>
      <c r="K12" s="16"/>
      <c r="L12" s="16">
        <v>79379414.540000007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6716352150.7049999</v>
      </c>
      <c r="H13" s="16">
        <v>143664677</v>
      </c>
      <c r="I13" s="16">
        <v>2043064976.4850001</v>
      </c>
      <c r="J13" s="16">
        <v>1780634487.1685002</v>
      </c>
      <c r="K13" s="16">
        <v>1228506606.6800001</v>
      </c>
      <c r="L13" s="16">
        <v>11912222898.038502</v>
      </c>
    </row>
    <row r="14" spans="1:12" x14ac:dyDescent="0.25">
      <c r="A14" s="14" t="s">
        <v>264</v>
      </c>
      <c r="B14" s="16"/>
      <c r="C14" s="16"/>
      <c r="D14" s="16"/>
      <c r="E14" s="16">
        <v>240652933.61400002</v>
      </c>
      <c r="F14" s="16"/>
      <c r="G14" s="16"/>
      <c r="H14" s="16"/>
      <c r="I14" s="16"/>
      <c r="J14" s="16"/>
      <c r="K14" s="16"/>
      <c r="L14" s="16">
        <v>240652933.61400002</v>
      </c>
    </row>
    <row r="15" spans="1:12" x14ac:dyDescent="0.25">
      <c r="A15" s="14" t="s">
        <v>484</v>
      </c>
      <c r="B15" s="16">
        <v>230678439.24000001</v>
      </c>
      <c r="C15" s="16">
        <v>0</v>
      </c>
      <c r="D15" s="16">
        <v>79379414.540000007</v>
      </c>
      <c r="E15" s="16">
        <v>10693154567.91275</v>
      </c>
      <c r="F15" s="16">
        <v>7592189973.1809998</v>
      </c>
      <c r="G15" s="16">
        <v>6907363020.0749998</v>
      </c>
      <c r="H15" s="16">
        <v>143664677</v>
      </c>
      <c r="I15" s="16">
        <v>3141325559.8500004</v>
      </c>
      <c r="J15" s="16">
        <v>1780634487.1685002</v>
      </c>
      <c r="K15" s="16">
        <v>1228506606.6800001</v>
      </c>
      <c r="L15" s="16">
        <v>31796896745.647251</v>
      </c>
    </row>
    <row r="26" spans="1:13" x14ac:dyDescent="0.25">
      <c r="D26">
        <v>1</v>
      </c>
      <c r="E26">
        <v>2</v>
      </c>
      <c r="F26">
        <v>3</v>
      </c>
      <c r="G26">
        <v>4</v>
      </c>
      <c r="H26">
        <f>+G26+1</f>
        <v>5</v>
      </c>
      <c r="I26">
        <f t="shared" ref="I26:M26" si="0">+H26+1</f>
        <v>6</v>
      </c>
      <c r="J26">
        <f t="shared" si="0"/>
        <v>7</v>
      </c>
      <c r="K26">
        <f t="shared" si="0"/>
        <v>8</v>
      </c>
      <c r="L26">
        <f t="shared" si="0"/>
        <v>9</v>
      </c>
      <c r="M26">
        <f t="shared" si="0"/>
        <v>10</v>
      </c>
    </row>
    <row r="27" spans="1:13" x14ac:dyDescent="0.25">
      <c r="A27" s="14" t="str">
        <f>+A5</f>
        <v>FPT Plaza 2</v>
      </c>
      <c r="B27">
        <v>1</v>
      </c>
      <c r="D27" s="6">
        <f>+GETPIVOTDATA("Doanh thu RT",$A$3,"Dự án",$A27,"Tháng PS doanh thu",D$26)</f>
        <v>57411900</v>
      </c>
      <c r="E27" s="6">
        <f t="shared" ref="E27:M27" si="1">+GETPIVOTDATA("Doanh thu RT",$A$3,"Dự án",$A27,"Tháng PS doanh thu",E$26)</f>
        <v>0</v>
      </c>
      <c r="F27" s="6">
        <f t="shared" si="1"/>
        <v>0</v>
      </c>
      <c r="G27" s="6">
        <f t="shared" si="1"/>
        <v>0</v>
      </c>
      <c r="H27" s="6">
        <f t="shared" si="1"/>
        <v>0</v>
      </c>
      <c r="I27" s="6">
        <f t="shared" si="1"/>
        <v>0</v>
      </c>
      <c r="J27" s="6">
        <f t="shared" si="1"/>
        <v>0</v>
      </c>
      <c r="K27" s="6">
        <f t="shared" si="1"/>
        <v>0</v>
      </c>
      <c r="L27" s="6">
        <f t="shared" si="1"/>
        <v>0</v>
      </c>
      <c r="M27" s="6">
        <f t="shared" si="1"/>
        <v>0</v>
      </c>
    </row>
    <row r="28" spans="1:13" x14ac:dyDescent="0.25">
      <c r="A28" s="14" t="str">
        <f>+A6</f>
        <v>LUMI HANOI</v>
      </c>
      <c r="B28">
        <f>+B27+1</f>
        <v>2</v>
      </c>
      <c r="D28" s="6">
        <f t="shared" ref="D28:M36" si="2">+GETPIVOTDATA("Doanh thu RT",$A$3,"Dự án",$A28,"Tháng PS doanh thu",D$26)</f>
        <v>0</v>
      </c>
      <c r="E28" s="6">
        <f t="shared" si="2"/>
        <v>0</v>
      </c>
      <c r="F28" s="6">
        <f t="shared" si="2"/>
        <v>0</v>
      </c>
      <c r="G28" s="6">
        <f t="shared" si="2"/>
        <v>4144078870.7125006</v>
      </c>
      <c r="H28" s="6">
        <f t="shared" si="2"/>
        <v>370843856.55000001</v>
      </c>
      <c r="I28" s="6">
        <f t="shared" si="2"/>
        <v>0</v>
      </c>
      <c r="J28" s="6">
        <f t="shared" si="2"/>
        <v>0</v>
      </c>
      <c r="K28" s="6">
        <f t="shared" si="2"/>
        <v>881957089.20000005</v>
      </c>
      <c r="L28" s="6">
        <f t="shared" si="2"/>
        <v>0</v>
      </c>
      <c r="M28" s="6">
        <f t="shared" si="2"/>
        <v>0</v>
      </c>
    </row>
    <row r="29" spans="1:13" x14ac:dyDescent="0.25">
      <c r="A29" s="14" t="str">
        <f>+A7</f>
        <v>Sun Cosmo Residence Đà Nẵng</v>
      </c>
      <c r="B29">
        <f t="shared" ref="B29:B40" si="3">+B28+1</f>
        <v>3</v>
      </c>
      <c r="D29" s="6">
        <f t="shared" si="2"/>
        <v>173266539.24000001</v>
      </c>
      <c r="E29" s="6">
        <f t="shared" si="2"/>
        <v>0</v>
      </c>
      <c r="F29" s="6">
        <f t="shared" si="2"/>
        <v>0</v>
      </c>
      <c r="G29" s="6">
        <f t="shared" si="2"/>
        <v>0</v>
      </c>
      <c r="H29" s="6">
        <f t="shared" si="2"/>
        <v>2907859093.1799998</v>
      </c>
      <c r="I29" s="6">
        <f t="shared" si="2"/>
        <v>0</v>
      </c>
      <c r="J29" s="6">
        <f t="shared" si="2"/>
        <v>0</v>
      </c>
      <c r="K29" s="6">
        <f t="shared" si="2"/>
        <v>0</v>
      </c>
      <c r="L29" s="6">
        <f t="shared" si="2"/>
        <v>0</v>
      </c>
      <c r="M29" s="6">
        <f t="shared" si="2"/>
        <v>0</v>
      </c>
    </row>
    <row r="30" spans="1:13" x14ac:dyDescent="0.25">
      <c r="A30" s="14" t="str">
        <f>+A8</f>
        <v>SUN PONTE RESIDENCE</v>
      </c>
      <c r="B30">
        <f t="shared" si="3"/>
        <v>4</v>
      </c>
      <c r="D30" s="6">
        <f t="shared" si="2"/>
        <v>0</v>
      </c>
      <c r="E30" s="6">
        <f t="shared" si="2"/>
        <v>0</v>
      </c>
      <c r="F30" s="6">
        <f t="shared" si="2"/>
        <v>0</v>
      </c>
      <c r="G30" s="6">
        <f t="shared" si="2"/>
        <v>6308422763.5862494</v>
      </c>
      <c r="H30" s="6">
        <f t="shared" si="2"/>
        <v>1786136603.0299997</v>
      </c>
      <c r="I30" s="6">
        <f t="shared" si="2"/>
        <v>0</v>
      </c>
      <c r="J30" s="6">
        <f t="shared" si="2"/>
        <v>0</v>
      </c>
      <c r="K30" s="6">
        <f t="shared" si="2"/>
        <v>216303494.16499999</v>
      </c>
      <c r="L30" s="6">
        <f t="shared" si="2"/>
        <v>0</v>
      </c>
      <c r="M30" s="6">
        <f t="shared" si="2"/>
        <v>0</v>
      </c>
    </row>
    <row r="31" spans="1:13" x14ac:dyDescent="0.25">
      <c r="A31" s="14" t="str">
        <f t="shared" ref="A31:A41" si="4">+A9</f>
        <v>The Hill - Sunset Town</v>
      </c>
      <c r="B31">
        <f t="shared" si="3"/>
        <v>5</v>
      </c>
      <c r="D31" s="6">
        <f t="shared" si="2"/>
        <v>0</v>
      </c>
      <c r="E31" s="6">
        <f t="shared" si="2"/>
        <v>0</v>
      </c>
      <c r="F31" s="6">
        <f t="shared" si="2"/>
        <v>0</v>
      </c>
      <c r="G31" s="6">
        <f t="shared" si="2"/>
        <v>0</v>
      </c>
      <c r="H31" s="6">
        <f t="shared" si="2"/>
        <v>0</v>
      </c>
      <c r="I31" s="6">
        <f t="shared" si="2"/>
        <v>0</v>
      </c>
      <c r="J31" s="6">
        <f t="shared" si="2"/>
        <v>0</v>
      </c>
      <c r="K31" s="6">
        <f t="shared" si="2"/>
        <v>0</v>
      </c>
      <c r="L31" s="6">
        <f t="shared" si="2"/>
        <v>0</v>
      </c>
      <c r="M31" s="6">
        <f t="shared" si="2"/>
        <v>0</v>
      </c>
    </row>
    <row r="32" spans="1:13" x14ac:dyDescent="0.25">
      <c r="A32" s="14" t="str">
        <f t="shared" si="4"/>
        <v>THE MIAMI - GS5</v>
      </c>
      <c r="B32">
        <f t="shared" si="3"/>
        <v>6</v>
      </c>
      <c r="D32" s="6">
        <f t="shared" si="2"/>
        <v>0</v>
      </c>
      <c r="E32" s="6">
        <f t="shared" si="2"/>
        <v>0</v>
      </c>
      <c r="F32" s="6">
        <f t="shared" si="2"/>
        <v>0</v>
      </c>
      <c r="G32" s="6">
        <f t="shared" si="2"/>
        <v>0</v>
      </c>
      <c r="H32" s="6">
        <f t="shared" si="2"/>
        <v>0</v>
      </c>
      <c r="I32" s="6">
        <f t="shared" si="2"/>
        <v>0</v>
      </c>
      <c r="J32" s="6">
        <f t="shared" si="2"/>
        <v>0</v>
      </c>
      <c r="K32" s="6">
        <f t="shared" si="2"/>
        <v>0</v>
      </c>
      <c r="L32" s="6">
        <f t="shared" si="2"/>
        <v>0</v>
      </c>
      <c r="M32" s="6">
        <f t="shared" si="2"/>
        <v>0</v>
      </c>
    </row>
    <row r="33" spans="1:13" x14ac:dyDescent="0.25">
      <c r="A33" s="14" t="str">
        <f t="shared" si="4"/>
        <v>THE PATHWAY</v>
      </c>
      <c r="B33">
        <f t="shared" si="3"/>
        <v>7</v>
      </c>
      <c r="D33" s="6">
        <f t="shared" si="2"/>
        <v>0</v>
      </c>
      <c r="E33" s="6">
        <f t="shared" si="2"/>
        <v>0</v>
      </c>
      <c r="F33" s="6">
        <f t="shared" si="2"/>
        <v>0</v>
      </c>
      <c r="G33" s="6">
        <f t="shared" si="2"/>
        <v>0</v>
      </c>
      <c r="H33" s="6">
        <f t="shared" si="2"/>
        <v>2527350420.421</v>
      </c>
      <c r="I33" s="6">
        <f t="shared" si="2"/>
        <v>191010869.37</v>
      </c>
      <c r="J33" s="6">
        <f t="shared" si="2"/>
        <v>0</v>
      </c>
      <c r="K33" s="6">
        <f t="shared" si="2"/>
        <v>0</v>
      </c>
      <c r="L33" s="6">
        <f t="shared" si="2"/>
        <v>0</v>
      </c>
      <c r="M33" s="6">
        <f t="shared" si="2"/>
        <v>0</v>
      </c>
    </row>
    <row r="34" spans="1:13" x14ac:dyDescent="0.25">
      <c r="A34" s="14" t="str">
        <f t="shared" si="4"/>
        <v>The Sea - Sunset Town</v>
      </c>
      <c r="B34">
        <f t="shared" si="3"/>
        <v>8</v>
      </c>
      <c r="D34" s="6">
        <f t="shared" si="2"/>
        <v>0</v>
      </c>
      <c r="E34" s="6">
        <f t="shared" si="2"/>
        <v>0</v>
      </c>
      <c r="F34" s="6">
        <f t="shared" si="2"/>
        <v>79379414.540000007</v>
      </c>
      <c r="G34" s="6">
        <f t="shared" si="2"/>
        <v>0</v>
      </c>
      <c r="H34" s="6">
        <f t="shared" si="2"/>
        <v>0</v>
      </c>
      <c r="I34" s="6">
        <f t="shared" si="2"/>
        <v>0</v>
      </c>
      <c r="J34" s="6">
        <f t="shared" si="2"/>
        <v>0</v>
      </c>
      <c r="K34" s="6">
        <f t="shared" si="2"/>
        <v>0</v>
      </c>
      <c r="L34" s="6">
        <f t="shared" si="2"/>
        <v>0</v>
      </c>
      <c r="M34" s="6">
        <f t="shared" si="2"/>
        <v>0</v>
      </c>
    </row>
    <row r="35" spans="1:13" x14ac:dyDescent="0.25">
      <c r="A35" s="14" t="str">
        <f t="shared" si="4"/>
        <v>The Symphony - Sun Symphony Residence</v>
      </c>
      <c r="B35">
        <f t="shared" si="3"/>
        <v>9</v>
      </c>
      <c r="D35" s="6">
        <f t="shared" si="2"/>
        <v>0</v>
      </c>
      <c r="E35" s="6">
        <f t="shared" si="2"/>
        <v>0</v>
      </c>
      <c r="F35" s="6">
        <f t="shared" si="2"/>
        <v>0</v>
      </c>
      <c r="G35" s="6">
        <f t="shared" si="2"/>
        <v>0</v>
      </c>
      <c r="H35" s="6">
        <f t="shared" si="2"/>
        <v>0</v>
      </c>
      <c r="I35" s="6">
        <f t="shared" si="2"/>
        <v>6716352150.7049999</v>
      </c>
      <c r="J35" s="6">
        <f t="shared" si="2"/>
        <v>143664677</v>
      </c>
      <c r="K35" s="6">
        <f t="shared" si="2"/>
        <v>2043064976.4850001</v>
      </c>
      <c r="L35" s="6">
        <f t="shared" si="2"/>
        <v>1780634487.1685002</v>
      </c>
      <c r="M35" s="6">
        <f t="shared" si="2"/>
        <v>1228506606.6800001</v>
      </c>
    </row>
    <row r="36" spans="1:13" x14ac:dyDescent="0.25">
      <c r="A36" s="14" t="str">
        <f t="shared" si="4"/>
        <v>Vinhomes Royal Island</v>
      </c>
      <c r="B36">
        <f t="shared" si="3"/>
        <v>10</v>
      </c>
      <c r="D36" s="6">
        <f t="shared" si="2"/>
        <v>0</v>
      </c>
      <c r="E36" s="6">
        <f t="shared" si="2"/>
        <v>0</v>
      </c>
      <c r="F36" s="6">
        <f t="shared" si="2"/>
        <v>0</v>
      </c>
      <c r="G36" s="6">
        <f t="shared" si="2"/>
        <v>240652933.61400002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</row>
    <row r="37" spans="1:13" x14ac:dyDescent="0.25">
      <c r="A37" s="14" t="str">
        <f t="shared" si="4"/>
        <v>Grand Total</v>
      </c>
      <c r="B37">
        <f t="shared" si="3"/>
        <v>11</v>
      </c>
    </row>
    <row r="38" spans="1:13" x14ac:dyDescent="0.25">
      <c r="A38" s="14">
        <f t="shared" si="4"/>
        <v>0</v>
      </c>
      <c r="B38">
        <f t="shared" si="3"/>
        <v>12</v>
      </c>
    </row>
    <row r="39" spans="1:13" x14ac:dyDescent="0.25">
      <c r="A39" s="14">
        <f t="shared" si="4"/>
        <v>0</v>
      </c>
      <c r="B39">
        <f t="shared" si="3"/>
        <v>13</v>
      </c>
    </row>
    <row r="40" spans="1:13" x14ac:dyDescent="0.25">
      <c r="A40" s="14">
        <f t="shared" si="4"/>
        <v>0</v>
      </c>
      <c r="B40">
        <f t="shared" si="3"/>
        <v>14</v>
      </c>
    </row>
    <row r="41" spans="1:13" x14ac:dyDescent="0.25">
      <c r="A41" s="14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095E-25AE-4708-85A8-F0455B1CD3A4}">
  <sheetPr>
    <tabColor theme="5" tint="-0.249977111117893"/>
  </sheetPr>
  <dimension ref="A1:L37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7" width="13.7109375" bestFit="1" customWidth="1"/>
    <col min="8" max="8" width="12.140625" bestFit="1" customWidth="1"/>
    <col min="9" max="9" width="13.7109375" bestFit="1" customWidth="1"/>
    <col min="10" max="11" width="12.140625" bestFit="1" customWidth="1"/>
    <col min="12" max="12" width="14.7109375" bestFit="1" customWidth="1"/>
    <col min="13" max="13" width="6.85546875" bestFit="1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4398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28705950</v>
      </c>
      <c r="C5" s="16"/>
      <c r="D5" s="16"/>
      <c r="E5" s="16"/>
      <c r="F5" s="16"/>
      <c r="G5" s="16"/>
      <c r="H5" s="16"/>
      <c r="I5" s="16"/>
      <c r="J5" s="16"/>
      <c r="K5" s="16"/>
      <c r="L5" s="16">
        <v>28705950</v>
      </c>
    </row>
    <row r="6" spans="1:12" x14ac:dyDescent="0.25">
      <c r="A6" s="14" t="s">
        <v>55</v>
      </c>
      <c r="B6" s="16"/>
      <c r="C6" s="16"/>
      <c r="D6" s="16"/>
      <c r="E6" s="16">
        <v>1934907043.0363638</v>
      </c>
      <c r="F6" s="16">
        <v>164819491.80000001</v>
      </c>
      <c r="G6" s="16"/>
      <c r="H6" s="16"/>
      <c r="I6" s="16">
        <v>440978544.60000002</v>
      </c>
      <c r="J6" s="16"/>
      <c r="K6" s="16"/>
      <c r="L6" s="16">
        <v>2540705079.4363637</v>
      </c>
    </row>
    <row r="7" spans="1:12" x14ac:dyDescent="0.25">
      <c r="A7" s="14" t="s">
        <v>28</v>
      </c>
      <c r="B7" s="16">
        <v>66418840.041999996</v>
      </c>
      <c r="C7" s="16"/>
      <c r="D7" s="16"/>
      <c r="E7" s="16"/>
      <c r="F7" s="16">
        <v>1799706698.6000001</v>
      </c>
      <c r="G7" s="16"/>
      <c r="H7" s="16"/>
      <c r="I7" s="16"/>
      <c r="J7" s="16"/>
      <c r="K7" s="16"/>
      <c r="L7" s="16">
        <v>1866125538.6420002</v>
      </c>
    </row>
    <row r="8" spans="1:12" x14ac:dyDescent="0.25">
      <c r="A8" s="14" t="s">
        <v>95</v>
      </c>
      <c r="B8" s="16"/>
      <c r="C8" s="16"/>
      <c r="D8" s="16"/>
      <c r="E8" s="16">
        <v>3067088912.3081818</v>
      </c>
      <c r="F8" s="16">
        <v>938987124.83909106</v>
      </c>
      <c r="G8" s="16"/>
      <c r="H8" s="16"/>
      <c r="I8" s="16">
        <v>78655816.060000002</v>
      </c>
      <c r="J8" s="16"/>
      <c r="K8" s="16"/>
      <c r="L8" s="16">
        <v>4084731853.207273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1404439602.4305453</v>
      </c>
      <c r="G11" s="16">
        <v>101872463.66399999</v>
      </c>
      <c r="H11" s="16"/>
      <c r="I11" s="16"/>
      <c r="J11" s="16"/>
      <c r="K11" s="16"/>
      <c r="L11" s="16">
        <v>1506312066.0945454</v>
      </c>
    </row>
    <row r="12" spans="1:12" x14ac:dyDescent="0.25">
      <c r="A12" s="14" t="s">
        <v>51</v>
      </c>
      <c r="B12" s="16"/>
      <c r="C12" s="16"/>
      <c r="D12" s="16">
        <v>55565590.177999996</v>
      </c>
      <c r="E12" s="16"/>
      <c r="F12" s="16"/>
      <c r="G12" s="16"/>
      <c r="H12" s="16"/>
      <c r="I12" s="16"/>
      <c r="J12" s="16"/>
      <c r="K12" s="16"/>
      <c r="L12" s="16">
        <v>55565590.177999996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3846192174.2350001</v>
      </c>
      <c r="H13" s="16">
        <v>122114975.45</v>
      </c>
      <c r="I13" s="16">
        <v>1075273742.5890908</v>
      </c>
      <c r="J13" s="16">
        <v>978068825.5374999</v>
      </c>
      <c r="K13" s="16">
        <v>549661538.22000003</v>
      </c>
      <c r="L13" s="16">
        <v>6571311256.0315905</v>
      </c>
    </row>
    <row r="14" spans="1:12" x14ac:dyDescent="0.25">
      <c r="A14" s="14" t="s">
        <v>264</v>
      </c>
      <c r="B14" s="16"/>
      <c r="C14" s="16"/>
      <c r="D14" s="16"/>
      <c r="E14" s="16">
        <v>133696074.23</v>
      </c>
      <c r="F14" s="16"/>
      <c r="G14" s="16"/>
      <c r="H14" s="16"/>
      <c r="I14" s="16"/>
      <c r="J14" s="16"/>
      <c r="K14" s="16"/>
      <c r="L14" s="16">
        <v>133696074.23</v>
      </c>
    </row>
    <row r="15" spans="1:12" x14ac:dyDescent="0.25">
      <c r="A15" s="14" t="s">
        <v>484</v>
      </c>
      <c r="B15" s="16">
        <v>95124790.041999996</v>
      </c>
      <c r="C15" s="16">
        <v>0</v>
      </c>
      <c r="D15" s="16">
        <v>55565590.177999996</v>
      </c>
      <c r="E15" s="16">
        <v>5135692029.5745449</v>
      </c>
      <c r="F15" s="16">
        <v>4307952917.6696358</v>
      </c>
      <c r="G15" s="16">
        <v>3948064637.8990002</v>
      </c>
      <c r="H15" s="16">
        <v>122114975.45</v>
      </c>
      <c r="I15" s="16">
        <v>1594908103.2490909</v>
      </c>
      <c r="J15" s="16">
        <v>978068825.5374999</v>
      </c>
      <c r="K15" s="16">
        <v>549661538.22000003</v>
      </c>
      <c r="L15" s="16">
        <v>16787153407.819771</v>
      </c>
    </row>
    <row r="24" spans="1:11" x14ac:dyDescent="0.25">
      <c r="B24">
        <v>1</v>
      </c>
      <c r="C24">
        <f>+B24+1</f>
        <v>2</v>
      </c>
      <c r="D24">
        <f t="shared" ref="D24:K24" si="0">+C24+1</f>
        <v>3</v>
      </c>
      <c r="E24">
        <f t="shared" si="0"/>
        <v>4</v>
      </c>
      <c r="F24">
        <f t="shared" si="0"/>
        <v>5</v>
      </c>
      <c r="G24">
        <f t="shared" si="0"/>
        <v>6</v>
      </c>
      <c r="H24">
        <f t="shared" si="0"/>
        <v>7</v>
      </c>
      <c r="I24">
        <f t="shared" si="0"/>
        <v>8</v>
      </c>
      <c r="J24">
        <f t="shared" si="0"/>
        <v>9</v>
      </c>
      <c r="K24">
        <f t="shared" si="0"/>
        <v>10</v>
      </c>
    </row>
    <row r="25" spans="1:11" x14ac:dyDescent="0.25">
      <c r="A25" s="6" t="str">
        <f>+A5</f>
        <v>FPT Plaza 2</v>
      </c>
      <c r="B25">
        <f>+GETPIVOTDATA("GV RT",$A$3,"Dự án",$A25,"Tháng PS doanh thu",B$24)</f>
        <v>28705950</v>
      </c>
      <c r="C25">
        <f t="shared" ref="C25:K35" si="1">+GETPIVOTDATA("GV RT",$A$3,"Dự án",$A25,"Tháng PS doanh thu",C$24)</f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</row>
    <row r="26" spans="1:11" x14ac:dyDescent="0.25">
      <c r="A26" s="6" t="str">
        <f t="shared" ref="A26:A37" si="2">+A6</f>
        <v>LUMI HANOI</v>
      </c>
      <c r="B26">
        <f t="shared" ref="B26:B35" si="3">+GETPIVOTDATA("GV RT",$A$3,"Dự án",$A26,"Tháng PS doanh thu",B$24)</f>
        <v>0</v>
      </c>
      <c r="C26">
        <f t="shared" si="1"/>
        <v>0</v>
      </c>
      <c r="D26">
        <f t="shared" si="1"/>
        <v>0</v>
      </c>
      <c r="E26">
        <f t="shared" si="1"/>
        <v>1934907043.0363638</v>
      </c>
      <c r="F26">
        <f t="shared" si="1"/>
        <v>164819491.80000001</v>
      </c>
      <c r="G26">
        <f t="shared" si="1"/>
        <v>0</v>
      </c>
      <c r="H26">
        <f t="shared" si="1"/>
        <v>0</v>
      </c>
      <c r="I26">
        <f t="shared" si="1"/>
        <v>440978544.60000002</v>
      </c>
      <c r="J26">
        <f t="shared" si="1"/>
        <v>0</v>
      </c>
      <c r="K26">
        <f t="shared" si="1"/>
        <v>0</v>
      </c>
    </row>
    <row r="27" spans="1:11" x14ac:dyDescent="0.25">
      <c r="A27" s="6" t="str">
        <f t="shared" si="2"/>
        <v>Sun Cosmo Residence Đà Nẵng</v>
      </c>
      <c r="B27">
        <f t="shared" si="3"/>
        <v>66418840.041999996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1799706698.6000001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</row>
    <row r="28" spans="1:11" x14ac:dyDescent="0.25">
      <c r="A28" s="6" t="str">
        <f t="shared" si="2"/>
        <v>SUN PONTE RESIDENCE</v>
      </c>
      <c r="B28">
        <f t="shared" si="3"/>
        <v>0</v>
      </c>
      <c r="C28">
        <f t="shared" si="1"/>
        <v>0</v>
      </c>
      <c r="D28">
        <f t="shared" si="1"/>
        <v>0</v>
      </c>
      <c r="E28">
        <f t="shared" si="1"/>
        <v>3067088912.3081818</v>
      </c>
      <c r="F28">
        <f t="shared" si="1"/>
        <v>938987124.83909106</v>
      </c>
      <c r="G28">
        <f t="shared" si="1"/>
        <v>0</v>
      </c>
      <c r="H28">
        <f t="shared" si="1"/>
        <v>0</v>
      </c>
      <c r="I28">
        <f t="shared" si="1"/>
        <v>78655816.060000002</v>
      </c>
      <c r="J28">
        <f t="shared" si="1"/>
        <v>0</v>
      </c>
      <c r="K28">
        <f t="shared" si="1"/>
        <v>0</v>
      </c>
    </row>
    <row r="29" spans="1:11" x14ac:dyDescent="0.25">
      <c r="A29" s="6" t="str">
        <f t="shared" si="2"/>
        <v>The Hill - Sunset Town</v>
      </c>
      <c r="B29">
        <f t="shared" si="3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</row>
    <row r="30" spans="1:11" x14ac:dyDescent="0.25">
      <c r="A30" s="6" t="str">
        <f t="shared" si="2"/>
        <v>THE MIAMI - GS5</v>
      </c>
      <c r="B30">
        <f t="shared" si="3"/>
        <v>0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</row>
    <row r="31" spans="1:11" x14ac:dyDescent="0.25">
      <c r="A31" s="6" t="str">
        <f t="shared" si="2"/>
        <v>THE PATHWAY</v>
      </c>
      <c r="B31">
        <f t="shared" si="3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1404439602.4305453</v>
      </c>
      <c r="G31">
        <f t="shared" si="1"/>
        <v>101872463.66399999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</row>
    <row r="32" spans="1:11" x14ac:dyDescent="0.25">
      <c r="A32" s="6" t="str">
        <f t="shared" si="2"/>
        <v>The Sea - Sunset Town</v>
      </c>
      <c r="B32">
        <f t="shared" si="3"/>
        <v>0</v>
      </c>
      <c r="C32">
        <f t="shared" si="1"/>
        <v>0</v>
      </c>
      <c r="D32">
        <f t="shared" si="1"/>
        <v>55565590.177999996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</row>
    <row r="33" spans="1:11" x14ac:dyDescent="0.25">
      <c r="A33" s="6" t="str">
        <f t="shared" si="2"/>
        <v>The Symphony - Sun Symphony Residence</v>
      </c>
      <c r="B33">
        <f t="shared" si="3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3846192174.2350001</v>
      </c>
      <c r="H33">
        <f t="shared" si="1"/>
        <v>122114975.45</v>
      </c>
      <c r="I33">
        <f t="shared" si="1"/>
        <v>1075273742.5890908</v>
      </c>
      <c r="J33">
        <f t="shared" si="1"/>
        <v>978068825.5374999</v>
      </c>
      <c r="K33">
        <f t="shared" si="1"/>
        <v>549661538.22000003</v>
      </c>
    </row>
    <row r="34" spans="1:11" x14ac:dyDescent="0.25">
      <c r="A34" s="6" t="str">
        <f t="shared" si="2"/>
        <v>Vinhomes Royal Island</v>
      </c>
      <c r="B34">
        <f t="shared" si="3"/>
        <v>0</v>
      </c>
      <c r="C34">
        <f t="shared" si="1"/>
        <v>0</v>
      </c>
      <c r="D34">
        <f t="shared" si="1"/>
        <v>0</v>
      </c>
      <c r="E34">
        <f t="shared" si="1"/>
        <v>133696074.23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</row>
    <row r="35" spans="1:11" x14ac:dyDescent="0.25">
      <c r="A35" s="6" t="str">
        <f t="shared" si="2"/>
        <v>Grand Total</v>
      </c>
      <c r="B35" t="e">
        <f t="shared" si="3"/>
        <v>#REF!</v>
      </c>
      <c r="C35" t="e">
        <f t="shared" si="1"/>
        <v>#REF!</v>
      </c>
      <c r="D35" t="e">
        <f t="shared" si="1"/>
        <v>#REF!</v>
      </c>
      <c r="E35" t="e">
        <f t="shared" si="1"/>
        <v>#REF!</v>
      </c>
      <c r="F35" t="e">
        <f t="shared" si="1"/>
        <v>#REF!</v>
      </c>
      <c r="G35" t="e">
        <f t="shared" si="1"/>
        <v>#REF!</v>
      </c>
      <c r="H35" t="e">
        <f t="shared" si="1"/>
        <v>#REF!</v>
      </c>
      <c r="I35" t="e">
        <f t="shared" si="1"/>
        <v>#REF!</v>
      </c>
      <c r="J35" t="e">
        <f t="shared" si="1"/>
        <v>#REF!</v>
      </c>
      <c r="K35" t="e">
        <f t="shared" si="1"/>
        <v>#REF!</v>
      </c>
    </row>
    <row r="36" spans="1:11" x14ac:dyDescent="0.25">
      <c r="A36" s="6">
        <f t="shared" si="2"/>
        <v>0</v>
      </c>
    </row>
    <row r="37" spans="1:11" x14ac:dyDescent="0.25">
      <c r="A37" s="6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F01B-7388-4096-8C6E-01C8A2F8CD47}">
  <sheetPr filterMode="1"/>
  <dimension ref="A1:K96"/>
  <sheetViews>
    <sheetView workbookViewId="0">
      <selection activeCell="A28" sqref="A28"/>
    </sheetView>
  </sheetViews>
  <sheetFormatPr defaultRowHeight="15" x14ac:dyDescent="0.25"/>
  <cols>
    <col min="1" max="7" width="16.5703125" customWidth="1"/>
    <col min="8" max="8" width="16.5703125" style="6" customWidth="1"/>
    <col min="9" max="10" width="16.5703125" customWidth="1"/>
    <col min="11" max="11" width="15" bestFit="1" customWidth="1"/>
  </cols>
  <sheetData>
    <row r="1" spans="1:11" ht="15.75" thickBot="1" x14ac:dyDescent="0.3">
      <c r="I1" s="5">
        <f>+SUM(I24:I70)</f>
        <v>308426336695.14996</v>
      </c>
      <c r="J1" s="5">
        <f>+SUM(J24:J70)</f>
        <v>15421316834.757498</v>
      </c>
      <c r="K1" s="5">
        <f>+SUM(K24:K70)</f>
        <v>6168526733.9029989</v>
      </c>
    </row>
    <row r="2" spans="1:11" ht="48" thickBot="1" x14ac:dyDescent="0.3">
      <c r="A2" s="132" t="s">
        <v>510</v>
      </c>
      <c r="B2" s="133" t="s">
        <v>7463</v>
      </c>
      <c r="C2" s="133" t="s">
        <v>7464</v>
      </c>
      <c r="D2" s="133" t="s">
        <v>7465</v>
      </c>
      <c r="E2" s="133" t="s">
        <v>7466</v>
      </c>
      <c r="F2" s="133" t="s">
        <v>7467</v>
      </c>
      <c r="G2" s="133" t="s">
        <v>7468</v>
      </c>
      <c r="H2" s="147" t="s">
        <v>7469</v>
      </c>
      <c r="I2" s="134" t="s">
        <v>7470</v>
      </c>
      <c r="J2" s="134" t="s">
        <v>7471</v>
      </c>
    </row>
    <row r="3" spans="1:11" ht="16.5" hidden="1" thickBot="1" x14ac:dyDescent="0.3">
      <c r="A3" s="135" t="s">
        <v>7472</v>
      </c>
      <c r="B3" s="136" t="s">
        <v>7473</v>
      </c>
      <c r="C3" s="136" t="s">
        <v>7474</v>
      </c>
      <c r="D3" s="136" t="s">
        <v>7475</v>
      </c>
      <c r="E3" s="136" t="s">
        <v>92</v>
      </c>
      <c r="F3" s="137">
        <v>1</v>
      </c>
      <c r="G3" s="136">
        <v>1</v>
      </c>
      <c r="H3" s="138" t="s">
        <v>7476</v>
      </c>
      <c r="I3" s="139"/>
      <c r="J3" s="139"/>
    </row>
    <row r="4" spans="1:11" ht="32.25" hidden="1" thickBot="1" x14ac:dyDescent="0.3">
      <c r="A4" s="135" t="s">
        <v>7472</v>
      </c>
      <c r="B4" s="136" t="s">
        <v>7477</v>
      </c>
      <c r="C4" s="136" t="s">
        <v>7478</v>
      </c>
      <c r="D4" s="136" t="s">
        <v>77</v>
      </c>
      <c r="E4" s="136" t="s">
        <v>1018</v>
      </c>
      <c r="F4" s="137">
        <v>1</v>
      </c>
      <c r="G4" s="136">
        <v>1</v>
      </c>
      <c r="H4" s="136" t="s">
        <v>7479</v>
      </c>
      <c r="I4" s="140"/>
      <c r="J4" s="140"/>
    </row>
    <row r="5" spans="1:11" ht="32.25" hidden="1" thickBot="1" x14ac:dyDescent="0.3">
      <c r="A5" s="135" t="s">
        <v>7472</v>
      </c>
      <c r="B5" s="136" t="s">
        <v>7477</v>
      </c>
      <c r="C5" s="136" t="s">
        <v>258</v>
      </c>
      <c r="D5" s="136" t="s">
        <v>61</v>
      </c>
      <c r="E5" s="136" t="s">
        <v>7480</v>
      </c>
      <c r="F5" s="137">
        <v>1</v>
      </c>
      <c r="G5" s="136">
        <v>1</v>
      </c>
      <c r="H5" s="136" t="s">
        <v>7481</v>
      </c>
      <c r="I5" s="140"/>
      <c r="J5" s="140"/>
    </row>
    <row r="6" spans="1:11" ht="16.5" hidden="1" thickBot="1" x14ac:dyDescent="0.3">
      <c r="A6" s="135" t="s">
        <v>7472</v>
      </c>
      <c r="B6" s="136" t="s">
        <v>7477</v>
      </c>
      <c r="C6" s="136" t="s">
        <v>7482</v>
      </c>
      <c r="D6" s="136" t="s">
        <v>84</v>
      </c>
      <c r="E6" s="136" t="s">
        <v>7480</v>
      </c>
      <c r="F6" s="137">
        <v>1</v>
      </c>
      <c r="G6" s="136">
        <v>1</v>
      </c>
      <c r="H6" s="136" t="s">
        <v>7483</v>
      </c>
      <c r="I6" s="140"/>
      <c r="J6" s="140"/>
    </row>
    <row r="7" spans="1:11" ht="32.25" hidden="1" thickBot="1" x14ac:dyDescent="0.3">
      <c r="A7" s="135" t="s">
        <v>7472</v>
      </c>
      <c r="B7" s="136" t="s">
        <v>7477</v>
      </c>
      <c r="C7" s="136" t="s">
        <v>7484</v>
      </c>
      <c r="D7" s="136" t="s">
        <v>65</v>
      </c>
      <c r="E7" s="136" t="s">
        <v>7480</v>
      </c>
      <c r="F7" s="137">
        <v>1</v>
      </c>
      <c r="G7" s="136">
        <v>1</v>
      </c>
      <c r="H7" s="136" t="s">
        <v>7485</v>
      </c>
      <c r="I7" s="140"/>
      <c r="J7" s="140"/>
    </row>
    <row r="8" spans="1:11" ht="32.25" hidden="1" thickBot="1" x14ac:dyDescent="0.3">
      <c r="A8" s="135" t="s">
        <v>7472</v>
      </c>
      <c r="B8" s="136" t="s">
        <v>7477</v>
      </c>
      <c r="C8" s="136" t="s">
        <v>7486</v>
      </c>
      <c r="D8" s="136" t="s">
        <v>65</v>
      </c>
      <c r="E8" s="136" t="s">
        <v>7480</v>
      </c>
      <c r="F8" s="137">
        <v>1</v>
      </c>
      <c r="G8" s="136">
        <v>1</v>
      </c>
      <c r="H8" s="136" t="s">
        <v>7487</v>
      </c>
      <c r="I8" s="140"/>
      <c r="J8" s="140"/>
    </row>
    <row r="9" spans="1:11" ht="32.25" hidden="1" thickBot="1" x14ac:dyDescent="0.3">
      <c r="A9" s="135" t="s">
        <v>7472</v>
      </c>
      <c r="B9" s="136" t="s">
        <v>7488</v>
      </c>
      <c r="C9" s="136" t="s">
        <v>7489</v>
      </c>
      <c r="D9" s="138" t="s">
        <v>53</v>
      </c>
      <c r="E9" s="136" t="s">
        <v>7480</v>
      </c>
      <c r="F9" s="137">
        <v>1</v>
      </c>
      <c r="G9" s="136">
        <v>1</v>
      </c>
      <c r="H9" s="136" t="s">
        <v>7490</v>
      </c>
      <c r="I9" s="140"/>
      <c r="J9" s="140"/>
    </row>
    <row r="10" spans="1:11" ht="32.25" hidden="1" thickBot="1" x14ac:dyDescent="0.3">
      <c r="A10" s="135" t="s">
        <v>7472</v>
      </c>
      <c r="B10" s="136" t="s">
        <v>7488</v>
      </c>
      <c r="C10" s="136" t="s">
        <v>7491</v>
      </c>
      <c r="D10" s="138" t="s">
        <v>121</v>
      </c>
      <c r="E10" s="136" t="s">
        <v>7492</v>
      </c>
      <c r="F10" s="137">
        <v>1</v>
      </c>
      <c r="G10" s="136">
        <v>1</v>
      </c>
      <c r="H10" s="136" t="s">
        <v>7493</v>
      </c>
      <c r="I10" s="140"/>
      <c r="J10" s="140"/>
    </row>
    <row r="11" spans="1:11" ht="32.25" hidden="1" thickBot="1" x14ac:dyDescent="0.3">
      <c r="A11" s="135" t="s">
        <v>7472</v>
      </c>
      <c r="B11" s="136" t="s">
        <v>7488</v>
      </c>
      <c r="C11" s="136" t="s">
        <v>310</v>
      </c>
      <c r="D11" s="136" t="s">
        <v>7494</v>
      </c>
      <c r="E11" s="136" t="s">
        <v>92</v>
      </c>
      <c r="F11" s="137">
        <v>1</v>
      </c>
      <c r="G11" s="136">
        <v>1</v>
      </c>
      <c r="H11" s="136" t="s">
        <v>7495</v>
      </c>
      <c r="I11" s="140"/>
      <c r="J11" s="140"/>
    </row>
    <row r="12" spans="1:11" ht="32.25" hidden="1" thickBot="1" x14ac:dyDescent="0.3">
      <c r="A12" s="135" t="s">
        <v>7472</v>
      </c>
      <c r="B12" s="136" t="s">
        <v>7488</v>
      </c>
      <c r="C12" s="136" t="s">
        <v>323</v>
      </c>
      <c r="D12" s="136" t="s">
        <v>191</v>
      </c>
      <c r="E12" s="136" t="s">
        <v>92</v>
      </c>
      <c r="F12" s="137">
        <v>1</v>
      </c>
      <c r="G12" s="136">
        <v>1</v>
      </c>
      <c r="H12" s="136" t="s">
        <v>7496</v>
      </c>
      <c r="I12" s="140"/>
      <c r="J12" s="140"/>
    </row>
    <row r="13" spans="1:11" ht="32.25" hidden="1" thickBot="1" x14ac:dyDescent="0.3">
      <c r="A13" s="135" t="s">
        <v>7472</v>
      </c>
      <c r="B13" s="136" t="s">
        <v>7488</v>
      </c>
      <c r="C13" s="136" t="s">
        <v>337</v>
      </c>
      <c r="D13" s="136" t="s">
        <v>99</v>
      </c>
      <c r="E13" s="136" t="s">
        <v>7492</v>
      </c>
      <c r="F13" s="137">
        <v>1</v>
      </c>
      <c r="G13" s="136">
        <v>1</v>
      </c>
      <c r="H13" s="136" t="s">
        <v>7497</v>
      </c>
      <c r="I13" s="140"/>
      <c r="J13" s="140"/>
    </row>
    <row r="14" spans="1:11" ht="32.25" hidden="1" thickBot="1" x14ac:dyDescent="0.3">
      <c r="A14" s="135" t="s">
        <v>7472</v>
      </c>
      <c r="B14" s="136" t="s">
        <v>7488</v>
      </c>
      <c r="C14" s="136" t="s">
        <v>358</v>
      </c>
      <c r="D14" s="136" t="s">
        <v>7498</v>
      </c>
      <c r="E14" s="136" t="s">
        <v>92</v>
      </c>
      <c r="F14" s="137">
        <v>1</v>
      </c>
      <c r="G14" s="136">
        <v>1</v>
      </c>
      <c r="H14" s="136" t="s">
        <v>7499</v>
      </c>
      <c r="I14" s="140"/>
      <c r="J14" s="140"/>
    </row>
    <row r="15" spans="1:11" ht="32.25" hidden="1" thickBot="1" x14ac:dyDescent="0.3">
      <c r="A15" s="135" t="s">
        <v>7472</v>
      </c>
      <c r="B15" s="136" t="s">
        <v>7488</v>
      </c>
      <c r="C15" s="136" t="s">
        <v>325</v>
      </c>
      <c r="D15" s="136" t="s">
        <v>7500</v>
      </c>
      <c r="E15" s="136" t="s">
        <v>92</v>
      </c>
      <c r="F15" s="137">
        <v>1</v>
      </c>
      <c r="G15" s="136">
        <v>1</v>
      </c>
      <c r="H15" s="136" t="s">
        <v>7501</v>
      </c>
      <c r="I15" s="140"/>
      <c r="J15" s="140"/>
    </row>
    <row r="16" spans="1:11" ht="32.25" hidden="1" thickBot="1" x14ac:dyDescent="0.3">
      <c r="A16" s="135" t="s">
        <v>7472</v>
      </c>
      <c r="B16" s="136" t="s">
        <v>7488</v>
      </c>
      <c r="C16" s="136" t="s">
        <v>359</v>
      </c>
      <c r="D16" s="136" t="s">
        <v>7502</v>
      </c>
      <c r="E16" s="136" t="s">
        <v>92</v>
      </c>
      <c r="F16" s="137">
        <v>1</v>
      </c>
      <c r="G16" s="136">
        <v>1</v>
      </c>
      <c r="H16" s="136" t="s">
        <v>7503</v>
      </c>
      <c r="I16" s="140"/>
      <c r="J16" s="140"/>
    </row>
    <row r="17" spans="1:11" ht="32.25" hidden="1" thickBot="1" x14ac:dyDescent="0.3">
      <c r="A17" s="135" t="s">
        <v>7472</v>
      </c>
      <c r="B17" s="136" t="s">
        <v>7488</v>
      </c>
      <c r="C17" s="136" t="s">
        <v>356</v>
      </c>
      <c r="D17" s="136" t="s">
        <v>7498</v>
      </c>
      <c r="E17" s="136" t="s">
        <v>92</v>
      </c>
      <c r="F17" s="137">
        <v>1</v>
      </c>
      <c r="G17" s="136">
        <v>1</v>
      </c>
      <c r="H17" s="136" t="s">
        <v>7504</v>
      </c>
      <c r="I17" s="140"/>
      <c r="J17" s="140"/>
    </row>
    <row r="18" spans="1:11" ht="48" hidden="1" thickBot="1" x14ac:dyDescent="0.3">
      <c r="A18" s="135" t="s">
        <v>7472</v>
      </c>
      <c r="B18" s="136" t="s">
        <v>7505</v>
      </c>
      <c r="C18" s="136" t="s">
        <v>7506</v>
      </c>
      <c r="D18" s="136" t="s">
        <v>7507</v>
      </c>
      <c r="E18" s="136" t="s">
        <v>7508</v>
      </c>
      <c r="F18" s="137">
        <v>1</v>
      </c>
      <c r="G18" s="136">
        <v>1</v>
      </c>
      <c r="H18" s="136" t="s">
        <v>7509</v>
      </c>
      <c r="I18" s="140"/>
      <c r="J18" s="140"/>
    </row>
    <row r="19" spans="1:11" ht="48" hidden="1" thickBot="1" x14ac:dyDescent="0.3">
      <c r="A19" s="135" t="s">
        <v>7472</v>
      </c>
      <c r="B19" s="136" t="s">
        <v>7505</v>
      </c>
      <c r="C19" s="136" t="s">
        <v>7510</v>
      </c>
      <c r="D19" s="136" t="s">
        <v>7507</v>
      </c>
      <c r="E19" s="136" t="s">
        <v>7508</v>
      </c>
      <c r="F19" s="137">
        <v>1</v>
      </c>
      <c r="G19" s="136">
        <v>1</v>
      </c>
      <c r="H19" s="136" t="s">
        <v>7511</v>
      </c>
      <c r="I19" s="140"/>
      <c r="J19" s="140"/>
    </row>
    <row r="20" spans="1:11" ht="48" hidden="1" thickBot="1" x14ac:dyDescent="0.3">
      <c r="A20" s="135" t="s">
        <v>7472</v>
      </c>
      <c r="B20" s="136" t="s">
        <v>7505</v>
      </c>
      <c r="C20" s="136" t="s">
        <v>7512</v>
      </c>
      <c r="D20" s="136" t="s">
        <v>7475</v>
      </c>
      <c r="E20" s="136" t="s">
        <v>92</v>
      </c>
      <c r="F20" s="137">
        <v>1</v>
      </c>
      <c r="G20" s="136">
        <v>1</v>
      </c>
      <c r="H20" s="136" t="s">
        <v>7513</v>
      </c>
      <c r="I20" s="140"/>
      <c r="J20" s="140"/>
    </row>
    <row r="21" spans="1:11" ht="48" hidden="1" thickBot="1" x14ac:dyDescent="0.3">
      <c r="A21" s="135" t="s">
        <v>7472</v>
      </c>
      <c r="B21" s="136" t="s">
        <v>7505</v>
      </c>
      <c r="C21" s="136" t="s">
        <v>7514</v>
      </c>
      <c r="D21" s="136" t="s">
        <v>7515</v>
      </c>
      <c r="E21" s="136" t="s">
        <v>7508</v>
      </c>
      <c r="F21" s="137">
        <v>1</v>
      </c>
      <c r="G21" s="136">
        <v>1</v>
      </c>
      <c r="H21" s="136" t="s">
        <v>7516</v>
      </c>
      <c r="I21" s="140"/>
      <c r="J21" s="140"/>
    </row>
    <row r="22" spans="1:11" ht="48" hidden="1" thickBot="1" x14ac:dyDescent="0.3">
      <c r="A22" s="135" t="s">
        <v>7472</v>
      </c>
      <c r="B22" s="136" t="s">
        <v>7505</v>
      </c>
      <c r="C22" s="136" t="s">
        <v>7517</v>
      </c>
      <c r="D22" s="136" t="s">
        <v>7507</v>
      </c>
      <c r="E22" s="136" t="s">
        <v>7508</v>
      </c>
      <c r="F22" s="137">
        <v>1</v>
      </c>
      <c r="G22" s="136">
        <v>1</v>
      </c>
      <c r="H22" s="138" t="s">
        <v>7518</v>
      </c>
      <c r="I22" s="139"/>
      <c r="J22" s="139"/>
    </row>
    <row r="23" spans="1:11" ht="48" hidden="1" thickBot="1" x14ac:dyDescent="0.3">
      <c r="A23" s="135" t="s">
        <v>7472</v>
      </c>
      <c r="B23" s="136" t="s">
        <v>7505</v>
      </c>
      <c r="C23" s="136" t="s">
        <v>7519</v>
      </c>
      <c r="D23" s="136" t="s">
        <v>219</v>
      </c>
      <c r="E23" s="136" t="s">
        <v>7508</v>
      </c>
      <c r="F23" s="137">
        <v>1</v>
      </c>
      <c r="G23" s="136">
        <v>1</v>
      </c>
      <c r="H23" s="136" t="s">
        <v>7520</v>
      </c>
      <c r="I23" s="140"/>
      <c r="J23" s="140"/>
    </row>
    <row r="24" spans="1:11" ht="32.25" thickBot="1" x14ac:dyDescent="0.3">
      <c r="A24" s="135" t="s">
        <v>7521</v>
      </c>
      <c r="B24" s="136" t="s">
        <v>7522</v>
      </c>
      <c r="C24" s="136" t="s">
        <v>370</v>
      </c>
      <c r="D24" s="136" t="s">
        <v>59</v>
      </c>
      <c r="E24" s="136" t="s">
        <v>7523</v>
      </c>
      <c r="F24" s="137">
        <v>0.5</v>
      </c>
      <c r="G24" s="136" t="s">
        <v>7524</v>
      </c>
      <c r="H24" s="145">
        <v>2309022644</v>
      </c>
      <c r="I24" s="148">
        <f>+H24*0.85</f>
        <v>1962669247.3999999</v>
      </c>
      <c r="J24" s="148">
        <f>+I24*5%</f>
        <v>98133462.370000005</v>
      </c>
      <c r="K24">
        <f>+I24*2%</f>
        <v>39253384.947999999</v>
      </c>
    </row>
    <row r="25" spans="1:11" ht="32.25" thickBot="1" x14ac:dyDescent="0.3">
      <c r="A25" s="135" t="s">
        <v>7521</v>
      </c>
      <c r="B25" s="136" t="s">
        <v>7522</v>
      </c>
      <c r="C25" s="136" t="s">
        <v>370</v>
      </c>
      <c r="D25" s="136" t="s">
        <v>69</v>
      </c>
      <c r="E25" s="136" t="s">
        <v>7523</v>
      </c>
      <c r="F25" s="137">
        <v>0.5</v>
      </c>
      <c r="G25" s="136" t="s">
        <v>7524</v>
      </c>
      <c r="H25" s="145">
        <v>2309022644</v>
      </c>
      <c r="I25" s="148">
        <f t="shared" ref="I25:I37" si="0">+H25*0.85</f>
        <v>1962669247.3999999</v>
      </c>
      <c r="J25" s="148">
        <f t="shared" ref="J25:J37" si="1">+I25*5%</f>
        <v>98133462.370000005</v>
      </c>
      <c r="K25">
        <f t="shared" ref="K25:K37" si="2">+I25*2%</f>
        <v>39253384.947999999</v>
      </c>
    </row>
    <row r="26" spans="1:11" ht="32.25" thickBot="1" x14ac:dyDescent="0.3">
      <c r="A26" s="135" t="s">
        <v>7521</v>
      </c>
      <c r="B26" s="136" t="s">
        <v>7522</v>
      </c>
      <c r="C26" s="136" t="s">
        <v>385</v>
      </c>
      <c r="D26" s="136" t="s">
        <v>5042</v>
      </c>
      <c r="E26" s="136" t="s">
        <v>1018</v>
      </c>
      <c r="F26" s="137">
        <v>1</v>
      </c>
      <c r="G26" s="136">
        <v>1</v>
      </c>
      <c r="H26" s="145">
        <v>4041087837</v>
      </c>
      <c r="I26" s="148">
        <f t="shared" si="0"/>
        <v>3434924661.4499998</v>
      </c>
      <c r="J26" s="148">
        <f t="shared" si="1"/>
        <v>171746233.07249999</v>
      </c>
      <c r="K26">
        <f t="shared" si="2"/>
        <v>68698493.229000002</v>
      </c>
    </row>
    <row r="27" spans="1:11" ht="32.25" thickBot="1" x14ac:dyDescent="0.3">
      <c r="A27" s="135" t="s">
        <v>7521</v>
      </c>
      <c r="B27" s="136" t="s">
        <v>7522</v>
      </c>
      <c r="C27" s="136" t="s">
        <v>390</v>
      </c>
      <c r="D27" s="136" t="s">
        <v>77</v>
      </c>
      <c r="E27" s="136" t="s">
        <v>1018</v>
      </c>
      <c r="F27" s="137">
        <v>1</v>
      </c>
      <c r="G27" s="136">
        <v>1</v>
      </c>
      <c r="H27" s="145">
        <v>4092798553</v>
      </c>
      <c r="I27" s="148">
        <f t="shared" si="0"/>
        <v>3478878770.0499997</v>
      </c>
      <c r="J27" s="148">
        <f t="shared" si="1"/>
        <v>173943938.5025</v>
      </c>
      <c r="K27">
        <f t="shared" si="2"/>
        <v>69577575.400999993</v>
      </c>
    </row>
    <row r="28" spans="1:11" ht="32.25" thickBot="1" x14ac:dyDescent="0.3">
      <c r="A28" s="135" t="s">
        <v>7521</v>
      </c>
      <c r="B28" s="136" t="s">
        <v>7522</v>
      </c>
      <c r="C28" s="136" t="s">
        <v>392</v>
      </c>
      <c r="D28" s="138" t="s">
        <v>394</v>
      </c>
      <c r="E28" s="136" t="s">
        <v>7523</v>
      </c>
      <c r="F28" s="137">
        <v>1</v>
      </c>
      <c r="G28" s="136">
        <v>1</v>
      </c>
      <c r="H28" s="145">
        <v>5517221952</v>
      </c>
      <c r="I28" s="148">
        <f t="shared" si="0"/>
        <v>4689638659.1999998</v>
      </c>
      <c r="J28" s="148">
        <f t="shared" si="1"/>
        <v>234481932.96000001</v>
      </c>
      <c r="K28">
        <f t="shared" si="2"/>
        <v>93792773.184</v>
      </c>
    </row>
    <row r="29" spans="1:11" ht="32.25" thickBot="1" x14ac:dyDescent="0.3">
      <c r="A29" s="135" t="s">
        <v>7521</v>
      </c>
      <c r="B29" s="136" t="s">
        <v>7522</v>
      </c>
      <c r="C29" s="136" t="s">
        <v>398</v>
      </c>
      <c r="D29" s="138" t="s">
        <v>7525</v>
      </c>
      <c r="E29" s="136" t="s">
        <v>92</v>
      </c>
      <c r="F29" s="137">
        <v>1</v>
      </c>
      <c r="G29" s="136">
        <v>1</v>
      </c>
      <c r="H29" s="145">
        <v>5121590945</v>
      </c>
      <c r="I29" s="148">
        <f t="shared" si="0"/>
        <v>4353352303.25</v>
      </c>
      <c r="J29" s="148">
        <f t="shared" si="1"/>
        <v>217667615.16250002</v>
      </c>
      <c r="K29">
        <f t="shared" si="2"/>
        <v>87067046.064999998</v>
      </c>
    </row>
    <row r="30" spans="1:11" ht="32.25" thickBot="1" x14ac:dyDescent="0.3">
      <c r="A30" s="135" t="s">
        <v>7521</v>
      </c>
      <c r="B30" s="136" t="s">
        <v>7522</v>
      </c>
      <c r="C30" s="136" t="s">
        <v>401</v>
      </c>
      <c r="D30" s="136" t="s">
        <v>7525</v>
      </c>
      <c r="E30" s="136" t="s">
        <v>92</v>
      </c>
      <c r="F30" s="137">
        <v>1</v>
      </c>
      <c r="G30" s="136">
        <v>1</v>
      </c>
      <c r="H30" s="145">
        <v>3165890314</v>
      </c>
      <c r="I30" s="148">
        <f t="shared" si="0"/>
        <v>2691006766.9000001</v>
      </c>
      <c r="J30" s="148">
        <f t="shared" si="1"/>
        <v>134550338.345</v>
      </c>
      <c r="K30">
        <f t="shared" si="2"/>
        <v>53820135.338</v>
      </c>
    </row>
    <row r="31" spans="1:11" ht="32.25" thickBot="1" x14ac:dyDescent="0.3">
      <c r="A31" s="135" t="s">
        <v>7521</v>
      </c>
      <c r="B31" s="136" t="s">
        <v>7522</v>
      </c>
      <c r="C31" s="136" t="s">
        <v>405</v>
      </c>
      <c r="D31" s="136" t="s">
        <v>65</v>
      </c>
      <c r="E31" s="136" t="s">
        <v>7523</v>
      </c>
      <c r="F31" s="137">
        <v>1</v>
      </c>
      <c r="G31" s="136">
        <v>1</v>
      </c>
      <c r="H31" s="145">
        <v>4173405887</v>
      </c>
      <c r="I31" s="148">
        <f t="shared" si="0"/>
        <v>3547395003.9499998</v>
      </c>
      <c r="J31" s="148">
        <f t="shared" si="1"/>
        <v>177369750.19749999</v>
      </c>
      <c r="K31">
        <f t="shared" si="2"/>
        <v>70947900.078999996</v>
      </c>
    </row>
    <row r="32" spans="1:11" ht="32.25" thickBot="1" x14ac:dyDescent="0.3">
      <c r="A32" s="135" t="s">
        <v>7521</v>
      </c>
      <c r="B32" s="136" t="s">
        <v>7522</v>
      </c>
      <c r="C32" s="136" t="s">
        <v>407</v>
      </c>
      <c r="D32" s="136" t="s">
        <v>395</v>
      </c>
      <c r="E32" s="136" t="s">
        <v>7523</v>
      </c>
      <c r="F32" s="137">
        <v>1</v>
      </c>
      <c r="G32" s="136">
        <v>1</v>
      </c>
      <c r="H32" s="145">
        <v>3317399154</v>
      </c>
      <c r="I32" s="148">
        <f t="shared" si="0"/>
        <v>2819789280.9000001</v>
      </c>
      <c r="J32" s="148">
        <f t="shared" si="1"/>
        <v>140989464.04500002</v>
      </c>
      <c r="K32">
        <f t="shared" si="2"/>
        <v>56395785.618000001</v>
      </c>
    </row>
    <row r="33" spans="1:11" ht="32.25" thickBot="1" x14ac:dyDescent="0.3">
      <c r="A33" s="135" t="s">
        <v>7521</v>
      </c>
      <c r="B33" s="136" t="s">
        <v>7522</v>
      </c>
      <c r="C33" s="136" t="s">
        <v>409</v>
      </c>
      <c r="D33" s="136" t="s">
        <v>7525</v>
      </c>
      <c r="E33" s="136" t="s">
        <v>92</v>
      </c>
      <c r="F33" s="137">
        <v>1</v>
      </c>
      <c r="G33" s="136">
        <v>1</v>
      </c>
      <c r="H33" s="145">
        <v>3966246114</v>
      </c>
      <c r="I33" s="148">
        <f t="shared" si="0"/>
        <v>3371309196.9000001</v>
      </c>
      <c r="J33" s="148">
        <f t="shared" si="1"/>
        <v>168565459.84500003</v>
      </c>
      <c r="K33">
        <f t="shared" si="2"/>
        <v>67426183.938000008</v>
      </c>
    </row>
    <row r="34" spans="1:11" ht="32.25" thickBot="1" x14ac:dyDescent="0.3">
      <c r="A34" s="135" t="s">
        <v>7521</v>
      </c>
      <c r="B34" s="136" t="s">
        <v>7522</v>
      </c>
      <c r="C34" s="136" t="s">
        <v>411</v>
      </c>
      <c r="D34" s="136" t="s">
        <v>395</v>
      </c>
      <c r="E34" s="136" t="s">
        <v>7523</v>
      </c>
      <c r="F34" s="137">
        <v>1</v>
      </c>
      <c r="G34" s="136">
        <v>1</v>
      </c>
      <c r="H34" s="145">
        <v>4502861199</v>
      </c>
      <c r="I34" s="148">
        <f t="shared" si="0"/>
        <v>3827432019.1500001</v>
      </c>
      <c r="J34" s="148">
        <f t="shared" si="1"/>
        <v>191371600.95750001</v>
      </c>
      <c r="K34">
        <f t="shared" si="2"/>
        <v>76548640.383000001</v>
      </c>
    </row>
    <row r="35" spans="1:11" ht="32.25" thickBot="1" x14ac:dyDescent="0.3">
      <c r="A35" s="135" t="s">
        <v>7521</v>
      </c>
      <c r="B35" s="136" t="s">
        <v>7522</v>
      </c>
      <c r="C35" s="136" t="s">
        <v>414</v>
      </c>
      <c r="D35" s="136" t="s">
        <v>7525</v>
      </c>
      <c r="E35" s="136" t="s">
        <v>92</v>
      </c>
      <c r="F35" s="137">
        <v>1</v>
      </c>
      <c r="G35" s="136">
        <v>1</v>
      </c>
      <c r="H35" s="145">
        <v>4762382701</v>
      </c>
      <c r="I35" s="148">
        <f t="shared" si="0"/>
        <v>4048025295.8499999</v>
      </c>
      <c r="J35" s="148">
        <f t="shared" si="1"/>
        <v>202401264.79250002</v>
      </c>
      <c r="K35">
        <f t="shared" si="2"/>
        <v>80960505.916999996</v>
      </c>
    </row>
    <row r="36" spans="1:11" ht="32.25" thickBot="1" x14ac:dyDescent="0.3">
      <c r="A36" s="135" t="s">
        <v>7521</v>
      </c>
      <c r="B36" s="136" t="s">
        <v>7522</v>
      </c>
      <c r="C36" s="136" t="s">
        <v>427</v>
      </c>
      <c r="D36" s="136" t="s">
        <v>7525</v>
      </c>
      <c r="E36" s="136" t="s">
        <v>92</v>
      </c>
      <c r="F36" s="137">
        <v>1</v>
      </c>
      <c r="G36" s="136">
        <v>1</v>
      </c>
      <c r="H36" s="145">
        <v>4118989582</v>
      </c>
      <c r="I36" s="148">
        <f t="shared" si="0"/>
        <v>3501141144.6999998</v>
      </c>
      <c r="J36" s="148">
        <f t="shared" si="1"/>
        <v>175057057.23500001</v>
      </c>
      <c r="K36">
        <f t="shared" si="2"/>
        <v>70022822.893999994</v>
      </c>
    </row>
    <row r="37" spans="1:11" ht="32.25" thickBot="1" x14ac:dyDescent="0.3">
      <c r="A37" s="135" t="s">
        <v>7521</v>
      </c>
      <c r="B37" s="136" t="s">
        <v>7522</v>
      </c>
      <c r="C37" s="136" t="s">
        <v>433</v>
      </c>
      <c r="D37" s="136" t="s">
        <v>7525</v>
      </c>
      <c r="E37" s="136" t="s">
        <v>92</v>
      </c>
      <c r="F37" s="137">
        <v>1</v>
      </c>
      <c r="G37" s="136">
        <v>1</v>
      </c>
      <c r="H37" s="145">
        <v>4894848481</v>
      </c>
      <c r="I37" s="148">
        <f t="shared" si="0"/>
        <v>4160621208.8499999</v>
      </c>
      <c r="J37" s="148">
        <f t="shared" si="1"/>
        <v>208031060.4425</v>
      </c>
      <c r="K37">
        <f t="shared" si="2"/>
        <v>83212424.177000001</v>
      </c>
    </row>
    <row r="38" spans="1:11" ht="32.25" hidden="1" thickBot="1" x14ac:dyDescent="0.3">
      <c r="A38" s="135" t="s">
        <v>7521</v>
      </c>
      <c r="B38" s="136" t="s">
        <v>7488</v>
      </c>
      <c r="C38" s="136" t="s">
        <v>7526</v>
      </c>
      <c r="D38" s="136" t="s">
        <v>121</v>
      </c>
      <c r="E38" s="136" t="s">
        <v>7527</v>
      </c>
      <c r="F38" s="137">
        <v>1</v>
      </c>
      <c r="G38" s="136">
        <v>1</v>
      </c>
      <c r="H38" s="136" t="s">
        <v>7528</v>
      </c>
      <c r="I38" s="140"/>
      <c r="J38" s="140"/>
    </row>
    <row r="39" spans="1:11" ht="32.25" hidden="1" thickBot="1" x14ac:dyDescent="0.3">
      <c r="A39" s="135" t="s">
        <v>7521</v>
      </c>
      <c r="B39" s="136" t="s">
        <v>7488</v>
      </c>
      <c r="C39" s="136" t="s">
        <v>380</v>
      </c>
      <c r="D39" s="136" t="s">
        <v>382</v>
      </c>
      <c r="E39" s="136" t="s">
        <v>7527</v>
      </c>
      <c r="F39" s="137">
        <v>1</v>
      </c>
      <c r="G39" s="136">
        <v>1</v>
      </c>
      <c r="H39" s="136" t="s">
        <v>7529</v>
      </c>
      <c r="I39" s="140"/>
      <c r="J39" s="140"/>
    </row>
    <row r="40" spans="1:11" ht="32.25" hidden="1" thickBot="1" x14ac:dyDescent="0.3">
      <c r="A40" s="135" t="s">
        <v>7521</v>
      </c>
      <c r="B40" s="136" t="s">
        <v>7488</v>
      </c>
      <c r="C40" s="136" t="s">
        <v>429</v>
      </c>
      <c r="D40" s="136" t="s">
        <v>7530</v>
      </c>
      <c r="E40" s="136" t="s">
        <v>92</v>
      </c>
      <c r="F40" s="137">
        <v>1</v>
      </c>
      <c r="G40" s="136">
        <v>1</v>
      </c>
      <c r="H40" s="136" t="s">
        <v>7531</v>
      </c>
      <c r="I40" s="140"/>
      <c r="J40" s="140"/>
    </row>
    <row r="41" spans="1:11" ht="32.25" hidden="1" thickBot="1" x14ac:dyDescent="0.3">
      <c r="A41" s="135" t="s">
        <v>7521</v>
      </c>
      <c r="B41" s="136" t="s">
        <v>7488</v>
      </c>
      <c r="C41" s="136" t="s">
        <v>383</v>
      </c>
      <c r="D41" s="136" t="s">
        <v>44</v>
      </c>
      <c r="E41" s="136" t="s">
        <v>7527</v>
      </c>
      <c r="F41" s="137">
        <v>1</v>
      </c>
      <c r="G41" s="136">
        <v>1</v>
      </c>
      <c r="H41" s="138" t="s">
        <v>7532</v>
      </c>
      <c r="I41" s="139"/>
      <c r="J41" s="139"/>
    </row>
    <row r="42" spans="1:11" ht="32.25" hidden="1" thickBot="1" x14ac:dyDescent="0.3">
      <c r="A42" s="135" t="s">
        <v>7521</v>
      </c>
      <c r="B42" s="136" t="s">
        <v>7488</v>
      </c>
      <c r="C42" s="136" t="s">
        <v>387</v>
      </c>
      <c r="D42" s="136" t="s">
        <v>104</v>
      </c>
      <c r="E42" s="136" t="s">
        <v>7527</v>
      </c>
      <c r="F42" s="137">
        <v>1</v>
      </c>
      <c r="G42" s="136">
        <v>1</v>
      </c>
      <c r="H42" s="136" t="s">
        <v>7533</v>
      </c>
      <c r="I42" s="140"/>
      <c r="J42" s="140"/>
    </row>
    <row r="43" spans="1:11" ht="32.25" hidden="1" thickBot="1" x14ac:dyDescent="0.3">
      <c r="A43" s="135" t="s">
        <v>7521</v>
      </c>
      <c r="B43" s="136" t="s">
        <v>7488</v>
      </c>
      <c r="C43" s="136" t="s">
        <v>418</v>
      </c>
      <c r="D43" s="136" t="s">
        <v>306</v>
      </c>
      <c r="E43" s="136" t="s">
        <v>1018</v>
      </c>
      <c r="F43" s="137">
        <v>1</v>
      </c>
      <c r="G43" s="136">
        <v>1</v>
      </c>
      <c r="H43" s="136" t="s">
        <v>7534</v>
      </c>
      <c r="I43" s="140"/>
      <c r="J43" s="140"/>
    </row>
    <row r="44" spans="1:11" ht="32.25" hidden="1" thickBot="1" x14ac:dyDescent="0.3">
      <c r="A44" s="135" t="s">
        <v>7521</v>
      </c>
      <c r="B44" s="136" t="s">
        <v>7488</v>
      </c>
      <c r="C44" s="136" t="s">
        <v>420</v>
      </c>
      <c r="D44" s="136" t="s">
        <v>7502</v>
      </c>
      <c r="E44" s="136" t="s">
        <v>92</v>
      </c>
      <c r="F44" s="137">
        <v>1</v>
      </c>
      <c r="G44" s="136">
        <v>1</v>
      </c>
      <c r="H44" s="136" t="s">
        <v>7535</v>
      </c>
      <c r="I44" s="140"/>
      <c r="J44" s="140"/>
    </row>
    <row r="45" spans="1:11" ht="32.25" hidden="1" thickBot="1" x14ac:dyDescent="0.3">
      <c r="A45" s="135" t="s">
        <v>7521</v>
      </c>
      <c r="B45" s="136" t="s">
        <v>7488</v>
      </c>
      <c r="C45" s="136" t="s">
        <v>422</v>
      </c>
      <c r="D45" s="136" t="s">
        <v>7500</v>
      </c>
      <c r="E45" s="136" t="s">
        <v>92</v>
      </c>
      <c r="F45" s="137">
        <v>1</v>
      </c>
      <c r="G45" s="136">
        <v>1</v>
      </c>
      <c r="H45" s="136" t="s">
        <v>7536</v>
      </c>
      <c r="I45" s="140"/>
      <c r="J45" s="140"/>
    </row>
    <row r="46" spans="1:11" ht="32.25" hidden="1" thickBot="1" x14ac:dyDescent="0.3">
      <c r="A46" s="135" t="s">
        <v>7521</v>
      </c>
      <c r="B46" s="136" t="s">
        <v>7488</v>
      </c>
      <c r="C46" s="136" t="s">
        <v>442</v>
      </c>
      <c r="D46" s="136" t="s">
        <v>44</v>
      </c>
      <c r="E46" s="136" t="s">
        <v>7527</v>
      </c>
      <c r="F46" s="137">
        <v>1</v>
      </c>
      <c r="G46" s="136">
        <v>1</v>
      </c>
      <c r="H46" s="136" t="s">
        <v>7537</v>
      </c>
      <c r="I46" s="140"/>
      <c r="J46" s="140"/>
    </row>
    <row r="47" spans="1:11" ht="32.25" hidden="1" thickBot="1" x14ac:dyDescent="0.3">
      <c r="A47" s="135" t="s">
        <v>7521</v>
      </c>
      <c r="B47" s="136" t="s">
        <v>7488</v>
      </c>
      <c r="C47" s="136" t="s">
        <v>413</v>
      </c>
      <c r="D47" s="138" t="s">
        <v>44</v>
      </c>
      <c r="E47" s="136" t="s">
        <v>7527</v>
      </c>
      <c r="F47" s="137">
        <v>1</v>
      </c>
      <c r="G47" s="136">
        <v>1</v>
      </c>
      <c r="H47" s="136" t="s">
        <v>7538</v>
      </c>
      <c r="I47" s="140"/>
      <c r="J47" s="140"/>
    </row>
    <row r="48" spans="1:11" ht="32.25" hidden="1" thickBot="1" x14ac:dyDescent="0.3">
      <c r="A48" s="135" t="s">
        <v>7521</v>
      </c>
      <c r="B48" s="136" t="s">
        <v>7488</v>
      </c>
      <c r="C48" s="136" t="s">
        <v>396</v>
      </c>
      <c r="D48" s="138" t="s">
        <v>44</v>
      </c>
      <c r="E48" s="136" t="s">
        <v>7527</v>
      </c>
      <c r="F48" s="137">
        <v>1</v>
      </c>
      <c r="G48" s="136">
        <v>1</v>
      </c>
      <c r="H48" s="136" t="s">
        <v>7539</v>
      </c>
      <c r="I48" s="140"/>
      <c r="J48" s="140"/>
    </row>
    <row r="49" spans="1:11" ht="32.25" hidden="1" thickBot="1" x14ac:dyDescent="0.3">
      <c r="A49" s="135" t="s">
        <v>7521</v>
      </c>
      <c r="B49" s="136" t="s">
        <v>7488</v>
      </c>
      <c r="C49" s="136" t="s">
        <v>367</v>
      </c>
      <c r="D49" s="136" t="s">
        <v>44</v>
      </c>
      <c r="E49" s="136" t="s">
        <v>7527</v>
      </c>
      <c r="F49" s="137">
        <v>1</v>
      </c>
      <c r="G49" s="136">
        <v>1</v>
      </c>
      <c r="H49" s="136" t="s">
        <v>7540</v>
      </c>
      <c r="I49" s="140"/>
      <c r="J49" s="140"/>
    </row>
    <row r="50" spans="1:11" ht="32.25" hidden="1" thickBot="1" x14ac:dyDescent="0.3">
      <c r="A50" s="135" t="s">
        <v>7521</v>
      </c>
      <c r="B50" s="136" t="s">
        <v>7488</v>
      </c>
      <c r="C50" s="136" t="s">
        <v>373</v>
      </c>
      <c r="D50" s="136" t="s">
        <v>375</v>
      </c>
      <c r="E50" s="136" t="s">
        <v>7527</v>
      </c>
      <c r="F50" s="137">
        <v>1</v>
      </c>
      <c r="G50" s="136">
        <v>1</v>
      </c>
      <c r="H50" s="136" t="s">
        <v>7541</v>
      </c>
      <c r="I50" s="140"/>
      <c r="J50" s="140"/>
    </row>
    <row r="51" spans="1:11" ht="32.25" hidden="1" thickBot="1" x14ac:dyDescent="0.3">
      <c r="A51" s="135" t="s">
        <v>7521</v>
      </c>
      <c r="B51" s="136" t="s">
        <v>7488</v>
      </c>
      <c r="C51" s="136" t="s">
        <v>416</v>
      </c>
      <c r="D51" s="136" t="s">
        <v>306</v>
      </c>
      <c r="E51" s="136" t="s">
        <v>1018</v>
      </c>
      <c r="F51" s="137">
        <v>1</v>
      </c>
      <c r="G51" s="136">
        <v>1</v>
      </c>
      <c r="H51" s="136" t="s">
        <v>7542</v>
      </c>
      <c r="I51" s="140"/>
      <c r="J51" s="140"/>
    </row>
    <row r="52" spans="1:11" ht="32.25" thickBot="1" x14ac:dyDescent="0.3">
      <c r="A52" s="135" t="s">
        <v>7543</v>
      </c>
      <c r="B52" s="136" t="s">
        <v>7522</v>
      </c>
      <c r="C52" s="136" t="s">
        <v>403</v>
      </c>
      <c r="D52" s="136" t="s">
        <v>30</v>
      </c>
      <c r="E52" s="136" t="s">
        <v>1018</v>
      </c>
      <c r="F52" s="137">
        <v>1</v>
      </c>
      <c r="G52" s="136">
        <v>1</v>
      </c>
      <c r="H52" s="145">
        <v>3232139110</v>
      </c>
      <c r="I52" s="148">
        <f t="shared" ref="I52:I70" si="3">+H52*0.85</f>
        <v>2747318243.5</v>
      </c>
      <c r="J52" s="148">
        <f t="shared" ref="J52:J70" si="4">+I52*5%</f>
        <v>137365912.17500001</v>
      </c>
      <c r="K52">
        <f t="shared" ref="K52:K70" si="5">+I52*2%</f>
        <v>54946364.870000005</v>
      </c>
    </row>
    <row r="53" spans="1:11" ht="32.25" thickBot="1" x14ac:dyDescent="0.3">
      <c r="A53" s="135" t="s">
        <v>7543</v>
      </c>
      <c r="B53" s="136" t="s">
        <v>7522</v>
      </c>
      <c r="C53" s="136" t="s">
        <v>377</v>
      </c>
      <c r="D53" s="136" t="s">
        <v>7544</v>
      </c>
      <c r="E53" s="136" t="s">
        <v>92</v>
      </c>
      <c r="F53" s="137">
        <v>1</v>
      </c>
      <c r="G53" s="136">
        <v>1</v>
      </c>
      <c r="H53" s="145">
        <v>3002559455</v>
      </c>
      <c r="I53" s="148">
        <f t="shared" si="3"/>
        <v>2552175536.75</v>
      </c>
      <c r="J53" s="148">
        <f t="shared" si="4"/>
        <v>127608776.83750001</v>
      </c>
      <c r="K53">
        <f t="shared" si="5"/>
        <v>51043510.734999999</v>
      </c>
    </row>
    <row r="54" spans="1:11" ht="32.25" thickBot="1" x14ac:dyDescent="0.3">
      <c r="A54" s="135" t="s">
        <v>7543</v>
      </c>
      <c r="B54" s="136" t="s">
        <v>7522</v>
      </c>
      <c r="C54" s="136" t="s">
        <v>435</v>
      </c>
      <c r="D54" s="136" t="s">
        <v>63</v>
      </c>
      <c r="E54" s="136" t="s">
        <v>7523</v>
      </c>
      <c r="F54" s="137">
        <v>1</v>
      </c>
      <c r="G54" s="136">
        <v>1</v>
      </c>
      <c r="H54" s="145">
        <v>1854543977</v>
      </c>
      <c r="I54" s="148">
        <f t="shared" si="3"/>
        <v>1576362380.45</v>
      </c>
      <c r="J54" s="148">
        <f t="shared" si="4"/>
        <v>78818119.022500008</v>
      </c>
      <c r="K54">
        <f t="shared" si="5"/>
        <v>31527247.609000001</v>
      </c>
    </row>
    <row r="55" spans="1:11" ht="32.25" thickBot="1" x14ac:dyDescent="0.3">
      <c r="A55" s="135" t="s">
        <v>7543</v>
      </c>
      <c r="B55" s="136" t="s">
        <v>7522</v>
      </c>
      <c r="C55" s="141" t="s">
        <v>7545</v>
      </c>
      <c r="D55" s="141" t="s">
        <v>7525</v>
      </c>
      <c r="E55" s="136" t="s">
        <v>92</v>
      </c>
      <c r="F55" s="137">
        <v>1</v>
      </c>
      <c r="G55" s="136">
        <v>1</v>
      </c>
      <c r="H55" s="145">
        <v>3312345241</v>
      </c>
      <c r="I55" s="148">
        <f t="shared" si="3"/>
        <v>2815493454.8499999</v>
      </c>
      <c r="J55" s="148">
        <f t="shared" si="4"/>
        <v>140774672.74250001</v>
      </c>
      <c r="K55">
        <f t="shared" si="5"/>
        <v>56309869.097000003</v>
      </c>
    </row>
    <row r="56" spans="1:11" ht="32.25" thickBot="1" x14ac:dyDescent="0.3">
      <c r="A56" s="135" t="s">
        <v>7543</v>
      </c>
      <c r="B56" s="136" t="s">
        <v>7522</v>
      </c>
      <c r="C56" s="142" t="s">
        <v>463</v>
      </c>
      <c r="D56" s="142" t="s">
        <v>59</v>
      </c>
      <c r="E56" s="136" t="s">
        <v>7523</v>
      </c>
      <c r="F56" s="143">
        <v>0.5</v>
      </c>
      <c r="G56" s="136" t="s">
        <v>7524</v>
      </c>
      <c r="H56" s="145">
        <v>5079583964</v>
      </c>
      <c r="I56" s="148">
        <f t="shared" si="3"/>
        <v>4317646369.3999996</v>
      </c>
      <c r="J56" s="148">
        <f t="shared" si="4"/>
        <v>215882318.47</v>
      </c>
      <c r="K56">
        <f t="shared" si="5"/>
        <v>86352927.387999997</v>
      </c>
    </row>
    <row r="57" spans="1:11" ht="32.25" thickBot="1" x14ac:dyDescent="0.3">
      <c r="A57" s="135" t="s">
        <v>7543</v>
      </c>
      <c r="B57" s="136" t="s">
        <v>7522</v>
      </c>
      <c r="C57" s="142" t="s">
        <v>463</v>
      </c>
      <c r="D57" s="142" t="s">
        <v>7546</v>
      </c>
      <c r="E57" s="136" t="s">
        <v>7523</v>
      </c>
      <c r="F57" s="143">
        <v>0.5</v>
      </c>
      <c r="G57" s="136" t="s">
        <v>7524</v>
      </c>
      <c r="H57" s="145">
        <v>5079583964</v>
      </c>
      <c r="I57" s="148">
        <f t="shared" si="3"/>
        <v>4317646369.3999996</v>
      </c>
      <c r="J57" s="148">
        <f t="shared" si="4"/>
        <v>215882318.47</v>
      </c>
      <c r="K57">
        <f t="shared" si="5"/>
        <v>86352927.387999997</v>
      </c>
    </row>
    <row r="58" spans="1:11" ht="32.25" thickBot="1" x14ac:dyDescent="0.3">
      <c r="A58" s="135" t="s">
        <v>7543</v>
      </c>
      <c r="B58" s="136" t="s">
        <v>7522</v>
      </c>
      <c r="C58" s="142" t="s">
        <v>7547</v>
      </c>
      <c r="D58" s="142" t="s">
        <v>59</v>
      </c>
      <c r="E58" s="136" t="s">
        <v>7523</v>
      </c>
      <c r="F58" s="143">
        <v>0.5</v>
      </c>
      <c r="G58" s="136" t="s">
        <v>7524</v>
      </c>
      <c r="H58" s="145">
        <v>4031398703</v>
      </c>
      <c r="I58" s="148">
        <f t="shared" si="3"/>
        <v>3426688897.5499997</v>
      </c>
      <c r="J58" s="148">
        <f t="shared" si="4"/>
        <v>171334444.8775</v>
      </c>
      <c r="K58">
        <f t="shared" si="5"/>
        <v>68533777.95099999</v>
      </c>
    </row>
    <row r="59" spans="1:11" ht="32.25" thickBot="1" x14ac:dyDescent="0.3">
      <c r="A59" s="135" t="s">
        <v>7543</v>
      </c>
      <c r="B59" s="136" t="s">
        <v>7522</v>
      </c>
      <c r="C59" s="142" t="s">
        <v>7547</v>
      </c>
      <c r="D59" s="142" t="s">
        <v>7546</v>
      </c>
      <c r="E59" s="136" t="s">
        <v>7523</v>
      </c>
      <c r="F59" s="143">
        <v>0.5</v>
      </c>
      <c r="G59" s="136" t="s">
        <v>7524</v>
      </c>
      <c r="H59" s="145">
        <v>4031398703</v>
      </c>
      <c r="I59" s="148">
        <f t="shared" si="3"/>
        <v>3426688897.5499997</v>
      </c>
      <c r="J59" s="148">
        <f t="shared" si="4"/>
        <v>171334444.8775</v>
      </c>
      <c r="K59">
        <f t="shared" si="5"/>
        <v>68533777.95099999</v>
      </c>
    </row>
    <row r="60" spans="1:11" ht="32.25" thickBot="1" x14ac:dyDescent="0.3">
      <c r="A60" s="135" t="s">
        <v>7543</v>
      </c>
      <c r="B60" s="136" t="s">
        <v>7522</v>
      </c>
      <c r="C60" s="142" t="s">
        <v>7548</v>
      </c>
      <c r="D60" s="142" t="s">
        <v>61</v>
      </c>
      <c r="E60" s="136" t="s">
        <v>7523</v>
      </c>
      <c r="F60" s="143">
        <v>1</v>
      </c>
      <c r="G60" s="136">
        <v>1</v>
      </c>
      <c r="H60" s="145">
        <v>3856976822</v>
      </c>
      <c r="I60" s="148">
        <f t="shared" si="3"/>
        <v>3278430298.6999998</v>
      </c>
      <c r="J60" s="148">
        <f t="shared" si="4"/>
        <v>163921514.935</v>
      </c>
      <c r="K60">
        <f t="shared" si="5"/>
        <v>65568605.973999999</v>
      </c>
    </row>
    <row r="61" spans="1:11" ht="32.25" thickBot="1" x14ac:dyDescent="0.3">
      <c r="A61" s="135" t="s">
        <v>7543</v>
      </c>
      <c r="B61" s="136" t="s">
        <v>7549</v>
      </c>
      <c r="C61" s="136" t="s">
        <v>7550</v>
      </c>
      <c r="D61" s="136" t="s">
        <v>7544</v>
      </c>
      <c r="E61" s="136" t="s">
        <v>92</v>
      </c>
      <c r="F61" s="137">
        <v>1</v>
      </c>
      <c r="G61" s="136">
        <v>1</v>
      </c>
      <c r="H61" s="145">
        <v>18081944856</v>
      </c>
      <c r="I61" s="148">
        <f t="shared" si="3"/>
        <v>15369653127.6</v>
      </c>
      <c r="J61" s="148">
        <f t="shared" si="4"/>
        <v>768482656.38000011</v>
      </c>
      <c r="K61">
        <f t="shared" si="5"/>
        <v>307393062.55199999</v>
      </c>
    </row>
    <row r="62" spans="1:11" ht="32.25" thickBot="1" x14ac:dyDescent="0.3">
      <c r="A62" s="135" t="s">
        <v>7543</v>
      </c>
      <c r="B62" s="136" t="s">
        <v>7549</v>
      </c>
      <c r="C62" s="136" t="s">
        <v>7551</v>
      </c>
      <c r="D62" s="136" t="s">
        <v>65</v>
      </c>
      <c r="E62" s="136" t="s">
        <v>7523</v>
      </c>
      <c r="F62" s="137">
        <v>1</v>
      </c>
      <c r="G62" s="136">
        <v>1</v>
      </c>
      <c r="H62" s="145">
        <v>33600355974</v>
      </c>
      <c r="I62" s="148">
        <f t="shared" si="3"/>
        <v>28560302577.899998</v>
      </c>
      <c r="J62" s="148">
        <f t="shared" si="4"/>
        <v>1428015128.895</v>
      </c>
      <c r="K62">
        <f t="shared" si="5"/>
        <v>571206051.55799997</v>
      </c>
    </row>
    <row r="63" spans="1:11" ht="32.25" thickBot="1" x14ac:dyDescent="0.3">
      <c r="A63" s="135" t="s">
        <v>7543</v>
      </c>
      <c r="B63" s="136" t="s">
        <v>7549</v>
      </c>
      <c r="C63" s="136" t="s">
        <v>7552</v>
      </c>
      <c r="D63" s="136" t="s">
        <v>37</v>
      </c>
      <c r="E63" s="136" t="s">
        <v>1018</v>
      </c>
      <c r="F63" s="137">
        <v>1</v>
      </c>
      <c r="G63" s="136">
        <v>1</v>
      </c>
      <c r="H63" s="145">
        <v>25738305736</v>
      </c>
      <c r="I63" s="148">
        <f t="shared" si="3"/>
        <v>21877559875.599998</v>
      </c>
      <c r="J63" s="148">
        <f t="shared" si="4"/>
        <v>1093877993.78</v>
      </c>
      <c r="K63">
        <f t="shared" si="5"/>
        <v>437551197.51199996</v>
      </c>
    </row>
    <row r="64" spans="1:11" ht="32.25" thickBot="1" x14ac:dyDescent="0.3">
      <c r="A64" s="135" t="s">
        <v>7543</v>
      </c>
      <c r="B64" s="136" t="s">
        <v>7549</v>
      </c>
      <c r="C64" s="136" t="s">
        <v>7553</v>
      </c>
      <c r="D64" s="136" t="s">
        <v>37</v>
      </c>
      <c r="E64" s="136" t="s">
        <v>1018</v>
      </c>
      <c r="F64" s="137">
        <v>1</v>
      </c>
      <c r="G64" s="136">
        <v>1</v>
      </c>
      <c r="H64" s="145">
        <v>24347661221</v>
      </c>
      <c r="I64" s="148">
        <f t="shared" si="3"/>
        <v>20695512037.849998</v>
      </c>
      <c r="J64" s="148">
        <f t="shared" si="4"/>
        <v>1034775601.8924999</v>
      </c>
      <c r="K64">
        <f t="shared" si="5"/>
        <v>413910240.75699997</v>
      </c>
    </row>
    <row r="65" spans="1:11" ht="32.25" thickBot="1" x14ac:dyDescent="0.3">
      <c r="A65" s="135" t="s">
        <v>7543</v>
      </c>
      <c r="B65" s="136" t="s">
        <v>7549</v>
      </c>
      <c r="C65" s="136" t="s">
        <v>7554</v>
      </c>
      <c r="D65" s="136" t="s">
        <v>37</v>
      </c>
      <c r="E65" s="136" t="s">
        <v>1018</v>
      </c>
      <c r="F65" s="137">
        <v>1</v>
      </c>
      <c r="G65" s="136">
        <v>1</v>
      </c>
      <c r="H65" s="145">
        <v>26003428953</v>
      </c>
      <c r="I65" s="148">
        <f t="shared" si="3"/>
        <v>22102914610.049999</v>
      </c>
      <c r="J65" s="148">
        <f t="shared" si="4"/>
        <v>1105145730.5025001</v>
      </c>
      <c r="K65">
        <f t="shared" si="5"/>
        <v>442058292.20099998</v>
      </c>
    </row>
    <row r="66" spans="1:11" ht="32.25" thickBot="1" x14ac:dyDescent="0.3">
      <c r="A66" s="135" t="s">
        <v>7543</v>
      </c>
      <c r="B66" s="136" t="s">
        <v>7549</v>
      </c>
      <c r="C66" s="136" t="s">
        <v>7555</v>
      </c>
      <c r="D66" s="136" t="s">
        <v>7556</v>
      </c>
      <c r="E66" s="136" t="s">
        <v>92</v>
      </c>
      <c r="F66" s="137">
        <v>1</v>
      </c>
      <c r="G66" s="136">
        <v>1</v>
      </c>
      <c r="H66" s="146">
        <v>19547787652</v>
      </c>
      <c r="I66" s="148">
        <f t="shared" si="3"/>
        <v>16615619504.199999</v>
      </c>
      <c r="J66" s="148">
        <f t="shared" si="4"/>
        <v>830780975.21000004</v>
      </c>
      <c r="K66">
        <f t="shared" si="5"/>
        <v>332312390.08399999</v>
      </c>
    </row>
    <row r="67" spans="1:11" ht="32.25" thickBot="1" x14ac:dyDescent="0.3">
      <c r="A67" s="135" t="s">
        <v>7543</v>
      </c>
      <c r="B67" s="136" t="s">
        <v>7549</v>
      </c>
      <c r="C67" s="136" t="s">
        <v>7557</v>
      </c>
      <c r="D67" s="136" t="s">
        <v>77</v>
      </c>
      <c r="E67" s="136" t="s">
        <v>1018</v>
      </c>
      <c r="F67" s="137">
        <v>1</v>
      </c>
      <c r="G67" s="136">
        <v>1</v>
      </c>
      <c r="H67" s="145">
        <v>20486030419</v>
      </c>
      <c r="I67" s="148">
        <f t="shared" si="3"/>
        <v>17413125856.149998</v>
      </c>
      <c r="J67" s="148">
        <f t="shared" si="4"/>
        <v>870656292.80749989</v>
      </c>
      <c r="K67">
        <f t="shared" si="5"/>
        <v>348262517.12299997</v>
      </c>
    </row>
    <row r="68" spans="1:11" ht="32.25" thickBot="1" x14ac:dyDescent="0.3">
      <c r="A68" s="135" t="s">
        <v>7543</v>
      </c>
      <c r="B68" s="136" t="s">
        <v>7549</v>
      </c>
      <c r="C68" s="136" t="s">
        <v>7558</v>
      </c>
      <c r="D68" s="136" t="s">
        <v>7559</v>
      </c>
      <c r="E68" s="136" t="s">
        <v>92</v>
      </c>
      <c r="F68" s="137">
        <v>1</v>
      </c>
      <c r="G68" s="136">
        <v>1</v>
      </c>
      <c r="H68" s="145">
        <v>25808927970</v>
      </c>
      <c r="I68" s="148">
        <f t="shared" si="3"/>
        <v>21937588774.5</v>
      </c>
      <c r="J68" s="148">
        <f t="shared" si="4"/>
        <v>1096879438.7250001</v>
      </c>
      <c r="K68">
        <f t="shared" si="5"/>
        <v>438751775.49000001</v>
      </c>
    </row>
    <row r="69" spans="1:11" ht="32.25" thickBot="1" x14ac:dyDescent="0.3">
      <c r="A69" s="135" t="s">
        <v>7543</v>
      </c>
      <c r="B69" s="136" t="s">
        <v>7549</v>
      </c>
      <c r="C69" s="136" t="s">
        <v>7560</v>
      </c>
      <c r="D69" s="136" t="s">
        <v>7561</v>
      </c>
      <c r="E69" s="136" t="s">
        <v>92</v>
      </c>
      <c r="F69" s="137">
        <v>1</v>
      </c>
      <c r="G69" s="136">
        <v>1</v>
      </c>
      <c r="H69" s="145">
        <v>46049920062</v>
      </c>
      <c r="I69" s="148">
        <f t="shared" si="3"/>
        <v>39142432052.699997</v>
      </c>
      <c r="J69" s="148">
        <f t="shared" si="4"/>
        <v>1957121602.635</v>
      </c>
      <c r="K69">
        <f t="shared" si="5"/>
        <v>782848641.0539999</v>
      </c>
    </row>
    <row r="70" spans="1:11" ht="32.25" thickBot="1" x14ac:dyDescent="0.3">
      <c r="A70" s="135" t="s">
        <v>7543</v>
      </c>
      <c r="B70" s="136" t="s">
        <v>7549</v>
      </c>
      <c r="C70" s="136" t="s">
        <v>7562</v>
      </c>
      <c r="D70" s="136" t="s">
        <v>7494</v>
      </c>
      <c r="E70" s="136" t="s">
        <v>92</v>
      </c>
      <c r="F70" s="137">
        <v>1</v>
      </c>
      <c r="G70" s="136">
        <v>1</v>
      </c>
      <c r="H70" s="145">
        <v>33416852970</v>
      </c>
      <c r="I70" s="148">
        <f t="shared" si="3"/>
        <v>28404325024.5</v>
      </c>
      <c r="J70" s="148">
        <f t="shared" si="4"/>
        <v>1420216251.2250001</v>
      </c>
      <c r="K70">
        <f t="shared" si="5"/>
        <v>568086500.49000001</v>
      </c>
    </row>
    <row r="71" spans="1:11" ht="32.25" hidden="1" thickBot="1" x14ac:dyDescent="0.3">
      <c r="A71" s="135" t="s">
        <v>7543</v>
      </c>
      <c r="B71" s="136" t="s">
        <v>7488</v>
      </c>
      <c r="C71" s="136" t="s">
        <v>424</v>
      </c>
      <c r="D71" s="136" t="s">
        <v>426</v>
      </c>
      <c r="E71" s="136" t="s">
        <v>7527</v>
      </c>
      <c r="F71" s="137">
        <v>1</v>
      </c>
      <c r="G71" s="136">
        <v>1</v>
      </c>
      <c r="H71" s="136" t="s">
        <v>7563</v>
      </c>
      <c r="I71" s="140"/>
      <c r="J71" s="140"/>
    </row>
    <row r="72" spans="1:11" ht="32.25" hidden="1" thickBot="1" x14ac:dyDescent="0.3">
      <c r="A72" s="135" t="s">
        <v>7543</v>
      </c>
      <c r="B72" s="136" t="s">
        <v>7488</v>
      </c>
      <c r="C72" s="136" t="s">
        <v>431</v>
      </c>
      <c r="D72" s="138" t="s">
        <v>292</v>
      </c>
      <c r="E72" s="136" t="s">
        <v>7527</v>
      </c>
      <c r="F72" s="137">
        <v>1</v>
      </c>
      <c r="G72" s="136">
        <v>1</v>
      </c>
      <c r="H72" s="136" t="s">
        <v>7564</v>
      </c>
      <c r="I72" s="140"/>
      <c r="J72" s="140"/>
    </row>
    <row r="73" spans="1:11" ht="32.25" hidden="1" thickBot="1" x14ac:dyDescent="0.3">
      <c r="A73" s="135" t="s">
        <v>7543</v>
      </c>
      <c r="B73" s="136" t="s">
        <v>7488</v>
      </c>
      <c r="C73" s="136" t="s">
        <v>437</v>
      </c>
      <c r="D73" s="138" t="s">
        <v>44</v>
      </c>
      <c r="E73" s="136" t="s">
        <v>7527</v>
      </c>
      <c r="F73" s="137">
        <v>1</v>
      </c>
      <c r="G73" s="136">
        <v>1</v>
      </c>
      <c r="H73" s="136" t="s">
        <v>7565</v>
      </c>
      <c r="I73" s="140"/>
      <c r="J73" s="140"/>
    </row>
    <row r="74" spans="1:11" ht="32.25" hidden="1" thickBot="1" x14ac:dyDescent="0.3">
      <c r="A74" s="135" t="s">
        <v>7543</v>
      </c>
      <c r="B74" s="136" t="s">
        <v>7488</v>
      </c>
      <c r="C74" s="136" t="s">
        <v>7566</v>
      </c>
      <c r="D74" s="136" t="s">
        <v>7567</v>
      </c>
      <c r="E74" s="136" t="s">
        <v>92</v>
      </c>
      <c r="F74" s="137">
        <v>1</v>
      </c>
      <c r="G74" s="136">
        <v>1</v>
      </c>
      <c r="H74" s="136" t="s">
        <v>7568</v>
      </c>
      <c r="I74" s="140"/>
      <c r="J74" s="140"/>
    </row>
    <row r="75" spans="1:11" ht="32.25" hidden="1" thickBot="1" x14ac:dyDescent="0.3">
      <c r="A75" s="135" t="s">
        <v>7543</v>
      </c>
      <c r="B75" s="136" t="s">
        <v>7488</v>
      </c>
      <c r="C75" s="136" t="s">
        <v>439</v>
      </c>
      <c r="D75" s="138" t="s">
        <v>375</v>
      </c>
      <c r="E75" s="136" t="s">
        <v>7527</v>
      </c>
      <c r="F75" s="137">
        <v>1</v>
      </c>
      <c r="G75" s="136">
        <v>1</v>
      </c>
      <c r="H75" s="136" t="s">
        <v>7569</v>
      </c>
      <c r="I75" s="140"/>
      <c r="J75" s="140"/>
    </row>
    <row r="76" spans="1:11" ht="30.75" hidden="1" thickBot="1" x14ac:dyDescent="0.3">
      <c r="A76" s="135" t="s">
        <v>7543</v>
      </c>
      <c r="B76" s="136" t="s">
        <v>7570</v>
      </c>
      <c r="C76" s="136" t="s">
        <v>7571</v>
      </c>
      <c r="D76" s="142" t="s">
        <v>61</v>
      </c>
      <c r="E76" s="136" t="s">
        <v>7572</v>
      </c>
      <c r="F76" s="137">
        <v>1</v>
      </c>
      <c r="G76" s="136">
        <v>1</v>
      </c>
      <c r="H76" s="136" t="s">
        <v>7573</v>
      </c>
      <c r="I76" s="140"/>
      <c r="J76" s="140"/>
    </row>
    <row r="77" spans="1:11" ht="16.5" hidden="1" thickBot="1" x14ac:dyDescent="0.3">
      <c r="A77" s="135" t="s">
        <v>7543</v>
      </c>
      <c r="B77" s="136" t="s">
        <v>7570</v>
      </c>
      <c r="C77" s="136" t="s">
        <v>7574</v>
      </c>
      <c r="D77" s="142" t="s">
        <v>7544</v>
      </c>
      <c r="E77" s="136" t="s">
        <v>92</v>
      </c>
      <c r="F77" s="137">
        <v>1</v>
      </c>
      <c r="G77" s="136">
        <v>1</v>
      </c>
      <c r="H77" s="136" t="s">
        <v>7575</v>
      </c>
      <c r="I77" s="140"/>
      <c r="J77" s="140"/>
    </row>
    <row r="78" spans="1:11" ht="30.75" hidden="1" thickBot="1" x14ac:dyDescent="0.3">
      <c r="A78" s="135" t="s">
        <v>7543</v>
      </c>
      <c r="B78" s="136" t="s">
        <v>7570</v>
      </c>
      <c r="C78" s="136" t="s">
        <v>7576</v>
      </c>
      <c r="D78" s="142" t="s">
        <v>61</v>
      </c>
      <c r="E78" s="136" t="s">
        <v>7572</v>
      </c>
      <c r="F78" s="137">
        <v>1</v>
      </c>
      <c r="G78" s="136">
        <v>1</v>
      </c>
      <c r="H78" s="136" t="s">
        <v>7577</v>
      </c>
      <c r="I78" s="140"/>
      <c r="J78" s="140"/>
    </row>
    <row r="79" spans="1:11" ht="30.75" hidden="1" thickBot="1" x14ac:dyDescent="0.3">
      <c r="A79" s="135" t="s">
        <v>7543</v>
      </c>
      <c r="B79" s="136" t="s">
        <v>7570</v>
      </c>
      <c r="C79" s="136" t="s">
        <v>7578</v>
      </c>
      <c r="D79" s="142" t="s">
        <v>61</v>
      </c>
      <c r="E79" s="136" t="s">
        <v>7572</v>
      </c>
      <c r="F79" s="137">
        <v>1</v>
      </c>
      <c r="G79" s="136">
        <v>1</v>
      </c>
      <c r="H79" s="136" t="s">
        <v>7579</v>
      </c>
      <c r="I79" s="140"/>
      <c r="J79" s="140"/>
    </row>
    <row r="80" spans="1:11" ht="16.5" hidden="1" thickBot="1" x14ac:dyDescent="0.3">
      <c r="A80" s="135" t="s">
        <v>7543</v>
      </c>
      <c r="B80" s="136" t="s">
        <v>7570</v>
      </c>
      <c r="C80" s="136" t="s">
        <v>7580</v>
      </c>
      <c r="D80" s="142" t="s">
        <v>30</v>
      </c>
      <c r="E80" s="136" t="s">
        <v>1018</v>
      </c>
      <c r="F80" s="137">
        <v>1</v>
      </c>
      <c r="G80" s="136">
        <v>1</v>
      </c>
      <c r="H80" s="136" t="s">
        <v>7581</v>
      </c>
      <c r="I80" s="140"/>
      <c r="J80" s="140"/>
    </row>
    <row r="81" spans="1:10" ht="30.75" hidden="1" thickBot="1" x14ac:dyDescent="0.3">
      <c r="A81" s="135" t="s">
        <v>7543</v>
      </c>
      <c r="B81" s="136" t="s">
        <v>7570</v>
      </c>
      <c r="C81" s="136" t="s">
        <v>7582</v>
      </c>
      <c r="D81" s="142" t="s">
        <v>61</v>
      </c>
      <c r="E81" s="136" t="s">
        <v>7572</v>
      </c>
      <c r="F81" s="137">
        <v>1</v>
      </c>
      <c r="G81" s="136">
        <v>1</v>
      </c>
      <c r="H81" s="136" t="s">
        <v>7583</v>
      </c>
      <c r="I81" s="140"/>
      <c r="J81" s="140"/>
    </row>
    <row r="82" spans="1:10" ht="16.5" hidden="1" thickBot="1" x14ac:dyDescent="0.3">
      <c r="A82" s="135" t="s">
        <v>7543</v>
      </c>
      <c r="B82" s="136" t="s">
        <v>7570</v>
      </c>
      <c r="C82" s="136" t="s">
        <v>7584</v>
      </c>
      <c r="D82" s="142" t="s">
        <v>7585</v>
      </c>
      <c r="E82" s="136" t="s">
        <v>92</v>
      </c>
      <c r="F82" s="137">
        <v>1</v>
      </c>
      <c r="G82" s="136">
        <v>1</v>
      </c>
      <c r="H82" s="136" t="s">
        <v>7586</v>
      </c>
      <c r="I82" s="140"/>
      <c r="J82" s="140"/>
    </row>
    <row r="83" spans="1:10" ht="16.5" hidden="1" thickBot="1" x14ac:dyDescent="0.3">
      <c r="A83" s="135" t="s">
        <v>7543</v>
      </c>
      <c r="B83" s="136" t="s">
        <v>7570</v>
      </c>
      <c r="C83" s="136" t="s">
        <v>7587</v>
      </c>
      <c r="D83" s="142" t="s">
        <v>89</v>
      </c>
      <c r="E83" s="136" t="s">
        <v>92</v>
      </c>
      <c r="F83" s="137">
        <v>1</v>
      </c>
      <c r="G83" s="136">
        <v>1</v>
      </c>
      <c r="H83" s="136" t="s">
        <v>7588</v>
      </c>
      <c r="I83" s="140"/>
      <c r="J83" s="140"/>
    </row>
    <row r="84" spans="1:10" ht="16.5" hidden="1" thickBot="1" x14ac:dyDescent="0.3">
      <c r="A84" s="135" t="s">
        <v>7543</v>
      </c>
      <c r="B84" s="136" t="s">
        <v>7570</v>
      </c>
      <c r="C84" s="136" t="s">
        <v>7589</v>
      </c>
      <c r="D84" s="144" t="s">
        <v>59</v>
      </c>
      <c r="E84" s="136" t="s">
        <v>7572</v>
      </c>
      <c r="F84" s="137">
        <v>0.5</v>
      </c>
      <c r="G84" s="136" t="s">
        <v>7524</v>
      </c>
      <c r="H84" s="136" t="s">
        <v>7590</v>
      </c>
      <c r="I84" s="140"/>
      <c r="J84" s="140"/>
    </row>
    <row r="85" spans="1:10" ht="16.5" hidden="1" thickBot="1" x14ac:dyDescent="0.3">
      <c r="A85" s="135" t="s">
        <v>7543</v>
      </c>
      <c r="B85" s="136" t="s">
        <v>7570</v>
      </c>
      <c r="C85" s="136" t="s">
        <v>7589</v>
      </c>
      <c r="D85" s="144" t="s">
        <v>69</v>
      </c>
      <c r="E85" s="136" t="s">
        <v>7572</v>
      </c>
      <c r="F85" s="137">
        <v>0.5</v>
      </c>
      <c r="G85" s="136" t="s">
        <v>7524</v>
      </c>
      <c r="H85" s="136" t="s">
        <v>7590</v>
      </c>
      <c r="I85" s="140"/>
      <c r="J85" s="140"/>
    </row>
    <row r="86" spans="1:10" ht="16.5" hidden="1" thickBot="1" x14ac:dyDescent="0.3">
      <c r="A86" s="135" t="s">
        <v>7543</v>
      </c>
      <c r="B86" s="136" t="s">
        <v>7570</v>
      </c>
      <c r="C86" s="136" t="s">
        <v>7591</v>
      </c>
      <c r="D86" s="144" t="s">
        <v>59</v>
      </c>
      <c r="E86" s="136" t="s">
        <v>7572</v>
      </c>
      <c r="F86" s="137">
        <v>0.5</v>
      </c>
      <c r="G86" s="136" t="s">
        <v>7524</v>
      </c>
      <c r="H86" s="136" t="s">
        <v>7592</v>
      </c>
      <c r="I86" s="140"/>
      <c r="J86" s="140"/>
    </row>
    <row r="87" spans="1:10" ht="16.5" hidden="1" thickBot="1" x14ac:dyDescent="0.3">
      <c r="A87" s="135" t="s">
        <v>7543</v>
      </c>
      <c r="B87" s="136" t="s">
        <v>7570</v>
      </c>
      <c r="C87" s="136" t="s">
        <v>7591</v>
      </c>
      <c r="D87" s="144" t="s">
        <v>69</v>
      </c>
      <c r="E87" s="136" t="s">
        <v>7572</v>
      </c>
      <c r="F87" s="137">
        <v>0.5</v>
      </c>
      <c r="G87" s="136" t="s">
        <v>7524</v>
      </c>
      <c r="H87" s="136" t="s">
        <v>7592</v>
      </c>
      <c r="I87" s="140"/>
      <c r="J87" s="140"/>
    </row>
    <row r="88" spans="1:10" ht="30.75" hidden="1" thickBot="1" x14ac:dyDescent="0.3">
      <c r="A88" s="135" t="s">
        <v>7543</v>
      </c>
      <c r="B88" s="136" t="s">
        <v>7570</v>
      </c>
      <c r="C88" s="136" t="s">
        <v>7593</v>
      </c>
      <c r="D88" s="142" t="s">
        <v>61</v>
      </c>
      <c r="E88" s="136" t="s">
        <v>7572</v>
      </c>
      <c r="F88" s="137">
        <v>1</v>
      </c>
      <c r="G88" s="136">
        <v>1</v>
      </c>
      <c r="H88" s="136" t="s">
        <v>7594</v>
      </c>
      <c r="I88" s="140"/>
      <c r="J88" s="140"/>
    </row>
    <row r="89" spans="1:10" ht="16.5" hidden="1" thickBot="1" x14ac:dyDescent="0.3">
      <c r="A89" s="135" t="s">
        <v>7543</v>
      </c>
      <c r="B89" s="136" t="s">
        <v>7570</v>
      </c>
      <c r="C89" s="136" t="s">
        <v>7595</v>
      </c>
      <c r="D89" s="142" t="s">
        <v>7596</v>
      </c>
      <c r="E89" s="136" t="s">
        <v>92</v>
      </c>
      <c r="F89" s="137">
        <v>1</v>
      </c>
      <c r="G89" s="136">
        <v>1</v>
      </c>
      <c r="H89" s="136" t="s">
        <v>7597</v>
      </c>
      <c r="I89" s="140"/>
      <c r="J89" s="140"/>
    </row>
    <row r="90" spans="1:10" ht="16.5" hidden="1" thickBot="1" x14ac:dyDescent="0.3">
      <c r="A90" s="135" t="s">
        <v>7543</v>
      </c>
      <c r="B90" s="136" t="s">
        <v>7570</v>
      </c>
      <c r="C90" s="136" t="s">
        <v>7598</v>
      </c>
      <c r="D90" s="142" t="s">
        <v>30</v>
      </c>
      <c r="E90" s="136" t="s">
        <v>1018</v>
      </c>
      <c r="F90" s="137">
        <v>1</v>
      </c>
      <c r="G90" s="136">
        <v>1</v>
      </c>
      <c r="H90" s="136" t="s">
        <v>7599</v>
      </c>
      <c r="I90" s="140"/>
      <c r="J90" s="140"/>
    </row>
    <row r="91" spans="1:10" ht="16.5" hidden="1" thickBot="1" x14ac:dyDescent="0.3">
      <c r="A91" s="135" t="s">
        <v>7543</v>
      </c>
      <c r="B91" s="136" t="s">
        <v>7570</v>
      </c>
      <c r="C91" s="136" t="s">
        <v>7600</v>
      </c>
      <c r="D91" s="142" t="s">
        <v>7544</v>
      </c>
      <c r="E91" s="136" t="s">
        <v>92</v>
      </c>
      <c r="F91" s="137">
        <v>1</v>
      </c>
      <c r="G91" s="136">
        <v>1</v>
      </c>
      <c r="H91" s="136" t="s">
        <v>7601</v>
      </c>
      <c r="I91" s="140"/>
      <c r="J91" s="140"/>
    </row>
    <row r="92" spans="1:10" ht="16.5" hidden="1" thickBot="1" x14ac:dyDescent="0.3">
      <c r="A92" s="135" t="s">
        <v>7543</v>
      </c>
      <c r="B92" s="136" t="s">
        <v>7570</v>
      </c>
      <c r="C92" s="136" t="s">
        <v>7602</v>
      </c>
      <c r="D92" s="142" t="s">
        <v>7603</v>
      </c>
      <c r="E92" s="136" t="s">
        <v>92</v>
      </c>
      <c r="F92" s="137">
        <v>1</v>
      </c>
      <c r="G92" s="136">
        <v>1</v>
      </c>
      <c r="H92" s="136" t="s">
        <v>7604</v>
      </c>
      <c r="I92" s="140"/>
      <c r="J92" s="140"/>
    </row>
    <row r="93" spans="1:10" ht="30.75" hidden="1" thickBot="1" x14ac:dyDescent="0.3">
      <c r="A93" s="135" t="s">
        <v>7543</v>
      </c>
      <c r="B93" s="136" t="s">
        <v>7570</v>
      </c>
      <c r="C93" s="136" t="s">
        <v>7605</v>
      </c>
      <c r="D93" s="142" t="s">
        <v>61</v>
      </c>
      <c r="E93" s="136" t="s">
        <v>7572</v>
      </c>
      <c r="F93" s="137">
        <v>1</v>
      </c>
      <c r="G93" s="136">
        <v>1</v>
      </c>
      <c r="H93" s="136" t="s">
        <v>7606</v>
      </c>
      <c r="I93" s="140"/>
      <c r="J93" s="140"/>
    </row>
    <row r="94" spans="1:10" ht="16.5" hidden="1" thickBot="1" x14ac:dyDescent="0.3">
      <c r="A94" s="135" t="s">
        <v>7543</v>
      </c>
      <c r="B94" s="136" t="s">
        <v>7570</v>
      </c>
      <c r="C94" s="136" t="s">
        <v>7607</v>
      </c>
      <c r="D94" s="142" t="s">
        <v>7544</v>
      </c>
      <c r="E94" s="136" t="s">
        <v>7572</v>
      </c>
      <c r="F94" s="137">
        <v>1</v>
      </c>
      <c r="G94" s="136">
        <v>1</v>
      </c>
      <c r="H94" s="136" t="s">
        <v>7608</v>
      </c>
      <c r="I94" s="140"/>
      <c r="J94" s="140"/>
    </row>
    <row r="95" spans="1:10" ht="16.5" hidden="1" thickBot="1" x14ac:dyDescent="0.3">
      <c r="A95" s="135" t="s">
        <v>7543</v>
      </c>
      <c r="B95" s="136" t="s">
        <v>7570</v>
      </c>
      <c r="C95" s="136" t="s">
        <v>7609</v>
      </c>
      <c r="D95" s="144" t="s">
        <v>59</v>
      </c>
      <c r="E95" s="136" t="s">
        <v>7572</v>
      </c>
      <c r="F95" s="137">
        <v>0.5</v>
      </c>
      <c r="G95" s="136" t="s">
        <v>7524</v>
      </c>
      <c r="H95" s="136" t="s">
        <v>7610</v>
      </c>
      <c r="I95" s="140"/>
      <c r="J95" s="140"/>
    </row>
    <row r="96" spans="1:10" ht="16.5" hidden="1" thickBot="1" x14ac:dyDescent="0.3">
      <c r="A96" s="135" t="s">
        <v>7543</v>
      </c>
      <c r="B96" s="136" t="s">
        <v>7570</v>
      </c>
      <c r="C96" s="136" t="s">
        <v>7609</v>
      </c>
      <c r="D96" s="144" t="s">
        <v>69</v>
      </c>
      <c r="E96" s="136" t="s">
        <v>7572</v>
      </c>
      <c r="F96" s="137">
        <v>0.5</v>
      </c>
      <c r="G96" s="136" t="s">
        <v>7524</v>
      </c>
      <c r="H96" s="136" t="s">
        <v>7610</v>
      </c>
      <c r="I96" s="140"/>
      <c r="J96" s="140"/>
    </row>
  </sheetData>
  <autoFilter ref="A2:J96" xr:uid="{B88AC780-BB20-422D-A8E0-A59BFF0AE54C}">
    <filterColumn colId="1">
      <filters>
        <filter val="The Miami 5 (GS5)"/>
        <filter val="Vinhomes Global Gate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469-2AE2-42A0-8CF0-3F3AF9A23472}">
  <dimension ref="A1:AJ1315"/>
  <sheetViews>
    <sheetView topLeftCell="N295" workbookViewId="0">
      <selection activeCell="A28" sqref="A28"/>
    </sheetView>
  </sheetViews>
  <sheetFormatPr defaultRowHeight="15" x14ac:dyDescent="0.25"/>
  <cols>
    <col min="8" max="8" width="13.85546875" style="5" bestFit="1" customWidth="1"/>
    <col min="11" max="11" width="14.7109375" style="5" bestFit="1" customWidth="1"/>
    <col min="12" max="12" width="11.5703125" style="6" bestFit="1" customWidth="1"/>
    <col min="15" max="15" width="10.42578125" bestFit="1" customWidth="1"/>
    <col min="25" max="25" width="13.85546875" style="5" bestFit="1" customWidth="1"/>
    <col min="26" max="26" width="11.5703125" style="6" bestFit="1" customWidth="1"/>
    <col min="32" max="32" width="8.7109375" style="8"/>
    <col min="33" max="33" width="17.140625" style="13" bestFit="1" customWidth="1"/>
    <col min="35" max="35" width="14.42578125" customWidth="1"/>
  </cols>
  <sheetData>
    <row r="1" spans="1:36" ht="52.5" thickBot="1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  <c r="I1" s="199" t="s">
        <v>8</v>
      </c>
      <c r="J1" s="199" t="s">
        <v>9</v>
      </c>
      <c r="K1" s="200" t="s">
        <v>10</v>
      </c>
      <c r="L1" s="199" t="s">
        <v>11</v>
      </c>
      <c r="M1" s="199" t="s">
        <v>12</v>
      </c>
      <c r="N1" s="199" t="s">
        <v>13</v>
      </c>
      <c r="O1" s="199" t="s">
        <v>14</v>
      </c>
      <c r="P1" s="199" t="s">
        <v>15</v>
      </c>
      <c r="Q1" s="199" t="s">
        <v>16</v>
      </c>
      <c r="R1" s="199" t="s">
        <v>17</v>
      </c>
      <c r="S1" s="199" t="s">
        <v>18</v>
      </c>
      <c r="T1" s="199" t="s">
        <v>19</v>
      </c>
      <c r="U1" s="199" t="s">
        <v>20</v>
      </c>
      <c r="V1" s="199" t="s">
        <v>21</v>
      </c>
      <c r="W1" s="199" t="s">
        <v>22</v>
      </c>
      <c r="X1" s="199" t="s">
        <v>23</v>
      </c>
      <c r="Y1" s="200" t="s">
        <v>24</v>
      </c>
      <c r="Z1" s="199" t="s">
        <v>25</v>
      </c>
      <c r="AA1" s="199" t="s">
        <v>9268</v>
      </c>
      <c r="AB1" s="199" t="s">
        <v>9269</v>
      </c>
      <c r="AC1" s="1"/>
      <c r="AD1" s="1"/>
      <c r="AE1" s="1"/>
      <c r="AF1" s="7" t="s">
        <v>480</v>
      </c>
      <c r="AG1" s="12" t="s">
        <v>481</v>
      </c>
      <c r="AH1" s="1" t="s">
        <v>92</v>
      </c>
      <c r="AI1" s="1" t="s">
        <v>4397</v>
      </c>
      <c r="AJ1" s="1" t="s">
        <v>482</v>
      </c>
    </row>
    <row r="2" spans="1:36" ht="78" thickBot="1" x14ac:dyDescent="0.3">
      <c r="A2" s="192">
        <v>392</v>
      </c>
      <c r="B2" s="192">
        <v>8467</v>
      </c>
      <c r="C2" s="193" t="s">
        <v>27</v>
      </c>
      <c r="D2" s="193" t="s">
        <v>28</v>
      </c>
      <c r="E2" s="193" t="s">
        <v>29</v>
      </c>
      <c r="F2" s="194">
        <v>45314</v>
      </c>
      <c r="G2" s="194">
        <v>45414</v>
      </c>
      <c r="H2" s="192">
        <v>3234308732</v>
      </c>
      <c r="I2" s="193" t="s">
        <v>30</v>
      </c>
      <c r="J2" s="192" t="s">
        <v>9080</v>
      </c>
      <c r="K2" s="201">
        <v>2887775654</v>
      </c>
      <c r="L2" s="192">
        <v>66418840</v>
      </c>
      <c r="M2" s="193" t="s">
        <v>31</v>
      </c>
      <c r="N2" s="193" t="s">
        <v>32</v>
      </c>
      <c r="O2" s="193"/>
      <c r="P2" s="195" t="b">
        <v>1</v>
      </c>
      <c r="Q2" s="192" t="s">
        <v>9080</v>
      </c>
      <c r="R2" s="193" t="s">
        <v>33</v>
      </c>
      <c r="S2" s="193" t="s">
        <v>34</v>
      </c>
      <c r="T2" s="192">
        <v>6</v>
      </c>
      <c r="U2" s="193" t="s">
        <v>35</v>
      </c>
      <c r="V2" s="193" t="s">
        <v>36</v>
      </c>
      <c r="W2" s="192">
        <v>4</v>
      </c>
      <c r="X2" s="196">
        <v>1</v>
      </c>
      <c r="Y2" s="201">
        <v>3234308732</v>
      </c>
      <c r="Z2" s="192">
        <v>115511026</v>
      </c>
      <c r="AA2" s="193">
        <v>2024</v>
      </c>
      <c r="AB2" s="193">
        <v>1</v>
      </c>
      <c r="AC2" s="2"/>
      <c r="AD2" s="3"/>
      <c r="AE2" s="3"/>
      <c r="AF2" s="8">
        <f>+AB2</f>
        <v>1</v>
      </c>
      <c r="AG2" s="13">
        <f>+IFERROR(IF(AF2="","",T2*K2/100),"")</f>
        <v>173266539.24000001</v>
      </c>
      <c r="AH2" t="str">
        <f>+IF(LEFT(I2,2)="F2","F2","")</f>
        <v/>
      </c>
      <c r="AI2" s="6">
        <f>+IF(AF2="","",IF(AH2="F2",Q2*K2/100/1.1,Q2*K2/100))</f>
        <v>66418840.041999996</v>
      </c>
    </row>
    <row r="3" spans="1:36" ht="52.5" thickBot="1" x14ac:dyDescent="0.3">
      <c r="A3" s="192">
        <v>394</v>
      </c>
      <c r="B3" s="192">
        <v>8469</v>
      </c>
      <c r="C3" s="193" t="s">
        <v>38</v>
      </c>
      <c r="D3" s="193" t="s">
        <v>39</v>
      </c>
      <c r="E3" s="193" t="s">
        <v>40</v>
      </c>
      <c r="F3" s="194">
        <v>45315</v>
      </c>
      <c r="G3" s="194">
        <v>45303</v>
      </c>
      <c r="H3" s="192">
        <v>1948699000</v>
      </c>
      <c r="I3" s="193" t="s">
        <v>41</v>
      </c>
      <c r="J3" s="192" t="s">
        <v>9081</v>
      </c>
      <c r="K3" s="201">
        <v>1913730000</v>
      </c>
      <c r="L3" s="192">
        <v>28705950</v>
      </c>
      <c r="M3" s="193" t="s">
        <v>31</v>
      </c>
      <c r="N3" s="193" t="s">
        <v>32</v>
      </c>
      <c r="O3" s="193"/>
      <c r="P3" s="195" t="b">
        <v>1</v>
      </c>
      <c r="Q3" s="192" t="s">
        <v>9081</v>
      </c>
      <c r="R3" s="193" t="s">
        <v>33</v>
      </c>
      <c r="S3" s="193" t="s">
        <v>42</v>
      </c>
      <c r="T3" s="192">
        <v>3</v>
      </c>
      <c r="U3" s="193" t="s">
        <v>43</v>
      </c>
      <c r="V3" s="193" t="s">
        <v>36</v>
      </c>
      <c r="W3" s="192">
        <v>3</v>
      </c>
      <c r="X3" s="196">
        <v>1</v>
      </c>
      <c r="Y3" s="201">
        <v>1948699000</v>
      </c>
      <c r="Z3" s="192">
        <v>57411900</v>
      </c>
      <c r="AA3" s="193">
        <v>2024</v>
      </c>
      <c r="AB3" s="193">
        <v>1</v>
      </c>
      <c r="AC3" s="2"/>
      <c r="AD3" s="3"/>
      <c r="AE3" s="3"/>
      <c r="AF3" s="8">
        <f t="shared" ref="AF3:AF66" si="0">+AB3</f>
        <v>1</v>
      </c>
      <c r="AG3" s="13">
        <f t="shared" ref="AG3:AG66" si="1">+IFERROR(IF(AF3="","",T3*K3/100),"")</f>
        <v>57411900</v>
      </c>
      <c r="AH3" t="str">
        <f t="shared" ref="AH3:AH66" si="2">+IF(LEFT(I3,2)="F2","F2","")</f>
        <v/>
      </c>
      <c r="AI3" s="6">
        <f t="shared" ref="AI3:AI66" si="3">+IF(AF3="","",IF(AH3="F2",Q3*K3/100/1.1,Q3*K3/100))</f>
        <v>28705950</v>
      </c>
    </row>
    <row r="4" spans="1:36" ht="65.25" thickBot="1" x14ac:dyDescent="0.3">
      <c r="A4" s="192">
        <v>395</v>
      </c>
      <c r="B4" s="192">
        <v>8636</v>
      </c>
      <c r="C4" s="193" t="s">
        <v>45</v>
      </c>
      <c r="D4" s="193" t="s">
        <v>46</v>
      </c>
      <c r="E4" s="193" t="s">
        <v>47</v>
      </c>
      <c r="F4" s="194">
        <v>45324</v>
      </c>
      <c r="G4" s="194">
        <v>45097</v>
      </c>
      <c r="H4" s="192">
        <v>4715112133</v>
      </c>
      <c r="I4" s="193" t="s">
        <v>48</v>
      </c>
      <c r="J4" s="193"/>
      <c r="K4" s="202"/>
      <c r="L4" s="193"/>
      <c r="M4" s="193" t="s">
        <v>31</v>
      </c>
      <c r="N4" s="193" t="s">
        <v>32</v>
      </c>
      <c r="O4" s="193"/>
      <c r="P4" s="195" t="b">
        <v>1</v>
      </c>
      <c r="Q4" s="193"/>
      <c r="R4" s="193" t="s">
        <v>33</v>
      </c>
      <c r="S4" s="193" t="s">
        <v>49</v>
      </c>
      <c r="T4" s="193"/>
      <c r="U4" s="193"/>
      <c r="V4" s="193"/>
      <c r="W4" s="193"/>
      <c r="X4" s="193"/>
      <c r="Y4" s="202"/>
      <c r="Z4" s="192">
        <v>0</v>
      </c>
      <c r="AA4" s="193">
        <v>2024</v>
      </c>
      <c r="AB4" s="193">
        <v>2</v>
      </c>
      <c r="AC4" s="2"/>
      <c r="AD4" s="4"/>
      <c r="AE4" s="4"/>
      <c r="AF4" s="8">
        <f t="shared" si="0"/>
        <v>2</v>
      </c>
      <c r="AG4" s="13">
        <f t="shared" si="1"/>
        <v>0</v>
      </c>
      <c r="AH4" t="str">
        <f t="shared" si="2"/>
        <v/>
      </c>
      <c r="AI4" s="6">
        <f t="shared" si="3"/>
        <v>0</v>
      </c>
    </row>
    <row r="5" spans="1:36" ht="65.25" thickBot="1" x14ac:dyDescent="0.3">
      <c r="A5" s="192">
        <v>397</v>
      </c>
      <c r="B5" s="192">
        <v>10068</v>
      </c>
      <c r="C5" s="193" t="s">
        <v>50</v>
      </c>
      <c r="D5" s="193" t="s">
        <v>51</v>
      </c>
      <c r="E5" s="193" t="s">
        <v>52</v>
      </c>
      <c r="F5" s="194">
        <v>45381</v>
      </c>
      <c r="G5" s="193"/>
      <c r="H5" s="192">
        <v>4445247215</v>
      </c>
      <c r="I5" s="193" t="s">
        <v>53</v>
      </c>
      <c r="J5" s="192" t="s">
        <v>9082</v>
      </c>
      <c r="K5" s="201">
        <v>3968970727</v>
      </c>
      <c r="L5" s="192">
        <v>55565590</v>
      </c>
      <c r="M5" s="193" t="s">
        <v>31</v>
      </c>
      <c r="N5" s="193" t="s">
        <v>32</v>
      </c>
      <c r="O5" s="193"/>
      <c r="P5" s="195" t="b">
        <v>1</v>
      </c>
      <c r="Q5" s="192" t="s">
        <v>9082</v>
      </c>
      <c r="R5" s="193" t="s">
        <v>33</v>
      </c>
      <c r="S5" s="193" t="s">
        <v>42</v>
      </c>
      <c r="T5" s="192">
        <v>2</v>
      </c>
      <c r="U5" s="193" t="s">
        <v>54</v>
      </c>
      <c r="V5" s="193" t="s">
        <v>36</v>
      </c>
      <c r="W5" s="192">
        <v>2</v>
      </c>
      <c r="X5" s="196">
        <v>1</v>
      </c>
      <c r="Y5" s="201">
        <v>4445247215</v>
      </c>
      <c r="Z5" s="192">
        <v>79379415</v>
      </c>
      <c r="AA5" s="193">
        <v>2024</v>
      </c>
      <c r="AB5" s="193">
        <v>3</v>
      </c>
      <c r="AC5" s="2"/>
      <c r="AD5" s="3"/>
      <c r="AE5" s="3"/>
      <c r="AF5" s="8">
        <f t="shared" si="0"/>
        <v>3</v>
      </c>
      <c r="AG5" s="13">
        <f t="shared" si="1"/>
        <v>79379414.540000007</v>
      </c>
      <c r="AH5" t="str">
        <f t="shared" si="2"/>
        <v/>
      </c>
      <c r="AI5" s="6">
        <f t="shared" si="3"/>
        <v>55565590.177999996</v>
      </c>
    </row>
    <row r="6" spans="1:36" ht="52.5" thickBot="1" x14ac:dyDescent="0.3">
      <c r="A6" s="192">
        <v>398</v>
      </c>
      <c r="B6" s="192">
        <v>8470</v>
      </c>
      <c r="C6" s="193" t="s">
        <v>9083</v>
      </c>
      <c r="D6" s="193" t="s">
        <v>55</v>
      </c>
      <c r="E6" s="193" t="s">
        <v>56</v>
      </c>
      <c r="F6" s="194">
        <v>45402</v>
      </c>
      <c r="G6" s="194">
        <v>45593</v>
      </c>
      <c r="H6" s="192">
        <v>4100853344</v>
      </c>
      <c r="I6" s="193" t="s">
        <v>57</v>
      </c>
      <c r="J6" s="192">
        <v>2</v>
      </c>
      <c r="K6" s="201">
        <v>3661476200</v>
      </c>
      <c r="L6" s="192">
        <v>73229524</v>
      </c>
      <c r="M6" s="193" t="s">
        <v>31</v>
      </c>
      <c r="N6" s="193" t="s">
        <v>32</v>
      </c>
      <c r="O6" s="193"/>
      <c r="P6" s="195" t="b">
        <v>1</v>
      </c>
      <c r="Q6" s="192">
        <v>2</v>
      </c>
      <c r="R6" s="193" t="s">
        <v>33</v>
      </c>
      <c r="S6" s="193" t="s">
        <v>42</v>
      </c>
      <c r="T6" s="192">
        <v>4.5</v>
      </c>
      <c r="U6" s="193" t="s">
        <v>58</v>
      </c>
      <c r="V6" s="193" t="s">
        <v>36</v>
      </c>
      <c r="W6" s="192">
        <v>4</v>
      </c>
      <c r="X6" s="196">
        <v>1</v>
      </c>
      <c r="Y6" s="201">
        <v>4100853344</v>
      </c>
      <c r="Z6" s="192">
        <v>146459048</v>
      </c>
      <c r="AA6" s="193">
        <v>2024</v>
      </c>
      <c r="AB6" s="193">
        <v>4</v>
      </c>
      <c r="AC6" s="2"/>
      <c r="AD6" s="3"/>
      <c r="AE6" s="3"/>
      <c r="AF6" s="8">
        <f t="shared" si="0"/>
        <v>4</v>
      </c>
      <c r="AG6" s="13">
        <f>+IFERROR(IF(AF6="","",T6*K6/100),"")</f>
        <v>164766429</v>
      </c>
      <c r="AH6" t="str">
        <f t="shared" si="2"/>
        <v/>
      </c>
      <c r="AI6" s="6">
        <f t="shared" si="3"/>
        <v>73229524</v>
      </c>
    </row>
    <row r="7" spans="1:36" ht="65.25" thickBot="1" x14ac:dyDescent="0.3">
      <c r="A7" s="192">
        <v>399</v>
      </c>
      <c r="B7" s="192">
        <v>10062</v>
      </c>
      <c r="C7" s="193" t="s">
        <v>9085</v>
      </c>
      <c r="D7" s="193" t="s">
        <v>55</v>
      </c>
      <c r="E7" s="193" t="s">
        <v>60</v>
      </c>
      <c r="F7" s="194">
        <v>45402</v>
      </c>
      <c r="G7" s="194">
        <v>45624</v>
      </c>
      <c r="H7" s="192">
        <v>2770801085</v>
      </c>
      <c r="I7" s="193" t="s">
        <v>59</v>
      </c>
      <c r="J7" s="192">
        <v>2</v>
      </c>
      <c r="K7" s="201">
        <v>2473929540</v>
      </c>
      <c r="L7" s="192">
        <v>49478590</v>
      </c>
      <c r="M7" s="193" t="s">
        <v>31</v>
      </c>
      <c r="N7" s="193" t="s">
        <v>32</v>
      </c>
      <c r="O7" s="193"/>
      <c r="P7" s="195" t="b">
        <v>1</v>
      </c>
      <c r="Q7" s="192">
        <v>2</v>
      </c>
      <c r="R7" s="193" t="s">
        <v>33</v>
      </c>
      <c r="S7" s="193" t="s">
        <v>42</v>
      </c>
      <c r="T7" s="192">
        <v>4.5</v>
      </c>
      <c r="U7" s="193" t="s">
        <v>58</v>
      </c>
      <c r="V7" s="193" t="s">
        <v>36</v>
      </c>
      <c r="W7" s="192">
        <v>4</v>
      </c>
      <c r="X7" s="196">
        <v>1</v>
      </c>
      <c r="Y7" s="201">
        <v>2770801085</v>
      </c>
      <c r="Z7" s="192">
        <v>98957182</v>
      </c>
      <c r="AA7" s="193">
        <v>2024</v>
      </c>
      <c r="AB7" s="193">
        <v>4</v>
      </c>
      <c r="AC7" s="2"/>
      <c r="AD7" s="3"/>
      <c r="AE7" s="3"/>
      <c r="AF7" s="8">
        <f t="shared" si="0"/>
        <v>4</v>
      </c>
      <c r="AG7" s="13">
        <f t="shared" si="1"/>
        <v>111326829.3</v>
      </c>
      <c r="AH7" t="str">
        <f t="shared" si="2"/>
        <v/>
      </c>
      <c r="AI7" s="6">
        <f t="shared" si="3"/>
        <v>49478590.799999997</v>
      </c>
    </row>
    <row r="8" spans="1:36" ht="65.25" thickBot="1" x14ac:dyDescent="0.3">
      <c r="A8" s="192">
        <v>400</v>
      </c>
      <c r="B8" s="192">
        <v>10050</v>
      </c>
      <c r="C8" s="193" t="s">
        <v>9086</v>
      </c>
      <c r="D8" s="193" t="s">
        <v>55</v>
      </c>
      <c r="E8" s="193" t="s">
        <v>62</v>
      </c>
      <c r="F8" s="194">
        <v>45402</v>
      </c>
      <c r="G8" s="194">
        <v>45590</v>
      </c>
      <c r="H8" s="192">
        <v>2924295662</v>
      </c>
      <c r="I8" s="193" t="s">
        <v>63</v>
      </c>
      <c r="J8" s="192">
        <v>2</v>
      </c>
      <c r="K8" s="201">
        <v>2610978270</v>
      </c>
      <c r="L8" s="192">
        <v>52219565</v>
      </c>
      <c r="M8" s="193" t="s">
        <v>31</v>
      </c>
      <c r="N8" s="193" t="s">
        <v>32</v>
      </c>
      <c r="O8" s="193"/>
      <c r="P8" s="195" t="b">
        <v>1</v>
      </c>
      <c r="Q8" s="192">
        <v>2</v>
      </c>
      <c r="R8" s="193" t="s">
        <v>33</v>
      </c>
      <c r="S8" s="193" t="s">
        <v>42</v>
      </c>
      <c r="T8" s="192">
        <v>4.5</v>
      </c>
      <c r="U8" s="193" t="s">
        <v>58</v>
      </c>
      <c r="V8" s="193" t="s">
        <v>36</v>
      </c>
      <c r="W8" s="192">
        <v>4</v>
      </c>
      <c r="X8" s="196">
        <v>1</v>
      </c>
      <c r="Y8" s="201">
        <v>2924295662</v>
      </c>
      <c r="Z8" s="192">
        <v>104439131</v>
      </c>
      <c r="AA8" s="193">
        <v>2024</v>
      </c>
      <c r="AB8" s="193">
        <v>4</v>
      </c>
      <c r="AC8" s="2"/>
      <c r="AD8" s="3"/>
      <c r="AE8" s="3"/>
      <c r="AF8" s="8">
        <f t="shared" si="0"/>
        <v>4</v>
      </c>
      <c r="AG8" s="13">
        <f t="shared" si="1"/>
        <v>117494022.15000001</v>
      </c>
      <c r="AH8" t="str">
        <f t="shared" si="2"/>
        <v/>
      </c>
      <c r="AI8" s="6">
        <f t="shared" si="3"/>
        <v>52219565.399999999</v>
      </c>
    </row>
    <row r="9" spans="1:36" ht="52.5" thickBot="1" x14ac:dyDescent="0.3">
      <c r="A9" s="192">
        <v>401</v>
      </c>
      <c r="B9" s="192">
        <v>10052</v>
      </c>
      <c r="C9" s="193" t="s">
        <v>9087</v>
      </c>
      <c r="D9" s="193" t="s">
        <v>55</v>
      </c>
      <c r="E9" s="193" t="s">
        <v>64</v>
      </c>
      <c r="F9" s="194">
        <v>45402</v>
      </c>
      <c r="G9" s="194">
        <v>45587</v>
      </c>
      <c r="H9" s="192">
        <v>2855943014</v>
      </c>
      <c r="I9" s="193" t="s">
        <v>65</v>
      </c>
      <c r="J9" s="192">
        <v>2</v>
      </c>
      <c r="K9" s="201">
        <v>2549949120</v>
      </c>
      <c r="L9" s="192">
        <v>50998982</v>
      </c>
      <c r="M9" s="193" t="s">
        <v>31</v>
      </c>
      <c r="N9" s="193" t="s">
        <v>32</v>
      </c>
      <c r="O9" s="193"/>
      <c r="P9" s="195" t="b">
        <v>1</v>
      </c>
      <c r="Q9" s="192">
        <v>2</v>
      </c>
      <c r="R9" s="193" t="s">
        <v>33</v>
      </c>
      <c r="S9" s="193" t="s">
        <v>42</v>
      </c>
      <c r="T9" s="192">
        <v>4.5</v>
      </c>
      <c r="U9" s="193" t="s">
        <v>58</v>
      </c>
      <c r="V9" s="193" t="s">
        <v>36</v>
      </c>
      <c r="W9" s="192">
        <v>4</v>
      </c>
      <c r="X9" s="196">
        <v>1</v>
      </c>
      <c r="Y9" s="201">
        <v>2855943014</v>
      </c>
      <c r="Z9" s="192">
        <v>101997965</v>
      </c>
      <c r="AA9" s="193">
        <v>2024</v>
      </c>
      <c r="AB9" s="193">
        <v>4</v>
      </c>
      <c r="AC9" s="2"/>
      <c r="AD9" s="3"/>
      <c r="AE9" s="3"/>
      <c r="AF9" s="8">
        <f t="shared" si="0"/>
        <v>4</v>
      </c>
      <c r="AG9" s="13">
        <f t="shared" si="1"/>
        <v>114747710.40000001</v>
      </c>
      <c r="AH9" t="str">
        <f t="shared" si="2"/>
        <v/>
      </c>
      <c r="AI9" s="6">
        <f t="shared" si="3"/>
        <v>50998982.399999999</v>
      </c>
    </row>
    <row r="10" spans="1:36" ht="78" thickBot="1" x14ac:dyDescent="0.3">
      <c r="A10" s="192">
        <v>402</v>
      </c>
      <c r="B10" s="192">
        <v>10021</v>
      </c>
      <c r="C10" s="193" t="s">
        <v>9088</v>
      </c>
      <c r="D10" s="193" t="s">
        <v>55</v>
      </c>
      <c r="E10" s="193" t="s">
        <v>66</v>
      </c>
      <c r="F10" s="194">
        <v>45402</v>
      </c>
      <c r="G10" s="194">
        <v>45593</v>
      </c>
      <c r="H10" s="192">
        <v>4344242907</v>
      </c>
      <c r="I10" s="193" t="s">
        <v>61</v>
      </c>
      <c r="J10" s="192">
        <v>2</v>
      </c>
      <c r="K10" s="201">
        <v>3878788310</v>
      </c>
      <c r="L10" s="192">
        <v>77575766</v>
      </c>
      <c r="M10" s="193" t="s">
        <v>31</v>
      </c>
      <c r="N10" s="193" t="s">
        <v>32</v>
      </c>
      <c r="O10" s="193"/>
      <c r="P10" s="195" t="b">
        <v>1</v>
      </c>
      <c r="Q10" s="192">
        <v>2</v>
      </c>
      <c r="R10" s="193" t="s">
        <v>33</v>
      </c>
      <c r="S10" s="193" t="s">
        <v>49</v>
      </c>
      <c r="T10" s="192">
        <v>4.5</v>
      </c>
      <c r="U10" s="193" t="s">
        <v>58</v>
      </c>
      <c r="V10" s="193" t="s">
        <v>67</v>
      </c>
      <c r="W10" s="192">
        <v>4</v>
      </c>
      <c r="X10" s="196">
        <v>1</v>
      </c>
      <c r="Y10" s="201">
        <v>4344242907</v>
      </c>
      <c r="Z10" s="192">
        <v>155151532</v>
      </c>
      <c r="AA10" s="193">
        <v>2024</v>
      </c>
      <c r="AB10" s="193">
        <v>4</v>
      </c>
      <c r="AC10" s="2"/>
      <c r="AD10" s="3"/>
      <c r="AE10" s="3"/>
      <c r="AF10" s="8">
        <f t="shared" si="0"/>
        <v>4</v>
      </c>
      <c r="AG10" s="13">
        <f t="shared" si="1"/>
        <v>174545473.94999999</v>
      </c>
      <c r="AH10" t="str">
        <f t="shared" si="2"/>
        <v/>
      </c>
      <c r="AI10" s="6">
        <f t="shared" si="3"/>
        <v>77575766.200000003</v>
      </c>
    </row>
    <row r="11" spans="1:36" ht="52.5" thickBot="1" x14ac:dyDescent="0.3">
      <c r="A11" s="192">
        <v>403</v>
      </c>
      <c r="B11" s="192">
        <v>10034</v>
      </c>
      <c r="C11" s="193" t="s">
        <v>9089</v>
      </c>
      <c r="D11" s="193" t="s">
        <v>55</v>
      </c>
      <c r="E11" s="193" t="s">
        <v>68</v>
      </c>
      <c r="F11" s="194">
        <v>45402</v>
      </c>
      <c r="G11" s="194">
        <v>45582</v>
      </c>
      <c r="H11" s="192">
        <v>2881125408</v>
      </c>
      <c r="I11" s="193" t="s">
        <v>69</v>
      </c>
      <c r="J11" s="192">
        <v>2</v>
      </c>
      <c r="K11" s="201">
        <v>2572433400</v>
      </c>
      <c r="L11" s="192">
        <v>51448668</v>
      </c>
      <c r="M11" s="193" t="s">
        <v>31</v>
      </c>
      <c r="N11" s="193" t="s">
        <v>32</v>
      </c>
      <c r="O11" s="193"/>
      <c r="P11" s="195" t="b">
        <v>1</v>
      </c>
      <c r="Q11" s="192">
        <v>2</v>
      </c>
      <c r="R11" s="193" t="s">
        <v>33</v>
      </c>
      <c r="S11" s="193" t="s">
        <v>42</v>
      </c>
      <c r="T11" s="192">
        <v>4.5</v>
      </c>
      <c r="U11" s="193" t="s">
        <v>58</v>
      </c>
      <c r="V11" s="193" t="s">
        <v>36</v>
      </c>
      <c r="W11" s="192">
        <v>4</v>
      </c>
      <c r="X11" s="196">
        <v>1</v>
      </c>
      <c r="Y11" s="201">
        <v>2881125408</v>
      </c>
      <c r="Z11" s="192">
        <v>102897336</v>
      </c>
      <c r="AA11" s="193">
        <v>2024</v>
      </c>
      <c r="AB11" s="193">
        <v>4</v>
      </c>
      <c r="AC11" s="2"/>
      <c r="AD11" s="3"/>
      <c r="AE11" s="3"/>
      <c r="AF11" s="8">
        <f t="shared" si="0"/>
        <v>4</v>
      </c>
      <c r="AG11" s="13">
        <f t="shared" si="1"/>
        <v>115759503</v>
      </c>
      <c r="AH11" t="str">
        <f t="shared" si="2"/>
        <v/>
      </c>
      <c r="AI11" s="6">
        <f t="shared" si="3"/>
        <v>51448668</v>
      </c>
    </row>
    <row r="12" spans="1:36" ht="65.25" thickBot="1" x14ac:dyDescent="0.3">
      <c r="A12" s="192">
        <v>404</v>
      </c>
      <c r="B12" s="192">
        <v>10940</v>
      </c>
      <c r="C12" s="193" t="s">
        <v>9090</v>
      </c>
      <c r="D12" s="193" t="s">
        <v>55</v>
      </c>
      <c r="E12" s="193" t="s">
        <v>70</v>
      </c>
      <c r="F12" s="194">
        <v>45402</v>
      </c>
      <c r="G12" s="194">
        <v>45589</v>
      </c>
      <c r="H12" s="192">
        <v>3570571592</v>
      </c>
      <c r="I12" s="193" t="s">
        <v>59</v>
      </c>
      <c r="J12" s="192">
        <v>2</v>
      </c>
      <c r="K12" s="201">
        <v>3188010350</v>
      </c>
      <c r="L12" s="192">
        <v>63760207</v>
      </c>
      <c r="M12" s="193" t="s">
        <v>31</v>
      </c>
      <c r="N12" s="193" t="s">
        <v>32</v>
      </c>
      <c r="O12" s="193"/>
      <c r="P12" s="195" t="b">
        <v>1</v>
      </c>
      <c r="Q12" s="192">
        <v>2</v>
      </c>
      <c r="R12" s="193" t="s">
        <v>33</v>
      </c>
      <c r="S12" s="193" t="s">
        <v>42</v>
      </c>
      <c r="T12" s="192">
        <v>4.5</v>
      </c>
      <c r="U12" s="193" t="s">
        <v>58</v>
      </c>
      <c r="V12" s="193" t="s">
        <v>67</v>
      </c>
      <c r="W12" s="192">
        <v>4</v>
      </c>
      <c r="X12" s="196">
        <v>1</v>
      </c>
      <c r="Y12" s="201">
        <v>3570571592</v>
      </c>
      <c r="Z12" s="192">
        <v>127520414</v>
      </c>
      <c r="AA12" s="193">
        <v>2024</v>
      </c>
      <c r="AB12" s="193">
        <v>4</v>
      </c>
      <c r="AC12" s="2"/>
      <c r="AD12" s="3"/>
      <c r="AE12" s="3"/>
      <c r="AF12" s="8">
        <f t="shared" si="0"/>
        <v>4</v>
      </c>
      <c r="AG12" s="13">
        <f t="shared" si="1"/>
        <v>143460465.75</v>
      </c>
      <c r="AH12" t="str">
        <f t="shared" si="2"/>
        <v/>
      </c>
      <c r="AI12" s="6">
        <f t="shared" si="3"/>
        <v>63760207</v>
      </c>
    </row>
    <row r="13" spans="1:36" ht="52.5" thickBot="1" x14ac:dyDescent="0.3">
      <c r="A13" s="192">
        <v>405</v>
      </c>
      <c r="B13" s="192">
        <v>8391</v>
      </c>
      <c r="C13" s="193" t="s">
        <v>9091</v>
      </c>
      <c r="D13" s="193" t="s">
        <v>55</v>
      </c>
      <c r="E13" s="193" t="s">
        <v>71</v>
      </c>
      <c r="F13" s="194">
        <v>45402</v>
      </c>
      <c r="G13" s="194">
        <v>45584</v>
      </c>
      <c r="H13" s="192">
        <v>8685078035</v>
      </c>
      <c r="I13" s="193" t="s">
        <v>72</v>
      </c>
      <c r="J13" s="192">
        <v>1</v>
      </c>
      <c r="K13" s="201">
        <v>7754533960</v>
      </c>
      <c r="L13" s="192">
        <v>77545339</v>
      </c>
      <c r="M13" s="193" t="s">
        <v>31</v>
      </c>
      <c r="N13" s="193" t="s">
        <v>32</v>
      </c>
      <c r="O13" s="193"/>
      <c r="P13" s="195" t="b">
        <v>1</v>
      </c>
      <c r="Q13" s="192">
        <v>2</v>
      </c>
      <c r="R13" s="193" t="s">
        <v>73</v>
      </c>
      <c r="S13" s="193" t="s">
        <v>74</v>
      </c>
      <c r="T13" s="192">
        <v>4.5</v>
      </c>
      <c r="U13" s="193" t="s">
        <v>58</v>
      </c>
      <c r="V13" s="193" t="s">
        <v>36</v>
      </c>
      <c r="W13" s="192">
        <v>4</v>
      </c>
      <c r="X13" s="196">
        <v>0.5</v>
      </c>
      <c r="Y13" s="201">
        <v>4342539018</v>
      </c>
      <c r="Z13" s="192">
        <v>155090679</v>
      </c>
      <c r="AA13" s="193">
        <v>2024</v>
      </c>
      <c r="AB13" s="193">
        <v>4</v>
      </c>
      <c r="AC13" s="2"/>
      <c r="AD13" s="4"/>
      <c r="AE13" s="4"/>
      <c r="AF13" s="8">
        <f t="shared" si="0"/>
        <v>4</v>
      </c>
      <c r="AG13" s="13">
        <f t="shared" si="1"/>
        <v>348954028.19999999</v>
      </c>
      <c r="AH13" t="str">
        <f t="shared" si="2"/>
        <v/>
      </c>
      <c r="AI13" s="6">
        <f t="shared" si="3"/>
        <v>155090679.19999999</v>
      </c>
    </row>
    <row r="14" spans="1:36" ht="52.5" thickBot="1" x14ac:dyDescent="0.3">
      <c r="A14" s="192">
        <v>406</v>
      </c>
      <c r="B14" s="192">
        <v>10059</v>
      </c>
      <c r="C14" s="193" t="s">
        <v>9092</v>
      </c>
      <c r="D14" s="193" t="s">
        <v>55</v>
      </c>
      <c r="E14" s="193" t="s">
        <v>75</v>
      </c>
      <c r="F14" s="194">
        <v>45402</v>
      </c>
      <c r="G14" s="194">
        <v>45586</v>
      </c>
      <c r="H14" s="192">
        <v>2925494242</v>
      </c>
      <c r="I14" s="193" t="s">
        <v>63</v>
      </c>
      <c r="J14" s="192">
        <v>2</v>
      </c>
      <c r="K14" s="201">
        <v>2612048430</v>
      </c>
      <c r="L14" s="192">
        <v>52240968</v>
      </c>
      <c r="M14" s="193" t="s">
        <v>31</v>
      </c>
      <c r="N14" s="193" t="s">
        <v>32</v>
      </c>
      <c r="O14" s="193"/>
      <c r="P14" s="195" t="b">
        <v>1</v>
      </c>
      <c r="Q14" s="192">
        <v>2</v>
      </c>
      <c r="R14" s="193" t="s">
        <v>33</v>
      </c>
      <c r="S14" s="193" t="s">
        <v>42</v>
      </c>
      <c r="T14" s="192">
        <v>4.5</v>
      </c>
      <c r="U14" s="193" t="s">
        <v>58</v>
      </c>
      <c r="V14" s="193" t="s">
        <v>36</v>
      </c>
      <c r="W14" s="192">
        <v>4</v>
      </c>
      <c r="X14" s="196">
        <v>1</v>
      </c>
      <c r="Y14" s="201">
        <v>2925494242</v>
      </c>
      <c r="Z14" s="192">
        <v>104481937</v>
      </c>
      <c r="AA14" s="193">
        <v>2024</v>
      </c>
      <c r="AB14" s="193">
        <v>4</v>
      </c>
      <c r="AC14" s="2"/>
      <c r="AD14" s="3"/>
      <c r="AE14" s="3"/>
      <c r="AF14" s="8">
        <f t="shared" si="0"/>
        <v>4</v>
      </c>
      <c r="AG14" s="13">
        <f t="shared" si="1"/>
        <v>117542179.34999999</v>
      </c>
      <c r="AH14" t="str">
        <f t="shared" si="2"/>
        <v/>
      </c>
      <c r="AI14" s="6">
        <f t="shared" si="3"/>
        <v>52240968.600000001</v>
      </c>
    </row>
    <row r="15" spans="1:36" ht="52.5" thickBot="1" x14ac:dyDescent="0.3">
      <c r="A15" s="192">
        <v>407</v>
      </c>
      <c r="B15" s="192">
        <v>10047</v>
      </c>
      <c r="C15" s="193" t="s">
        <v>9093</v>
      </c>
      <c r="D15" s="193" t="s">
        <v>55</v>
      </c>
      <c r="E15" s="193" t="s">
        <v>76</v>
      </c>
      <c r="F15" s="194">
        <v>45402</v>
      </c>
      <c r="G15" s="194">
        <v>45589</v>
      </c>
      <c r="H15" s="192">
        <v>5715277019</v>
      </c>
      <c r="I15" s="193" t="s">
        <v>77</v>
      </c>
      <c r="J15" s="192">
        <v>2</v>
      </c>
      <c r="K15" s="201">
        <v>5102925910</v>
      </c>
      <c r="L15" s="192">
        <v>102058518</v>
      </c>
      <c r="M15" s="193" t="s">
        <v>31</v>
      </c>
      <c r="N15" s="193" t="s">
        <v>32</v>
      </c>
      <c r="O15" s="193"/>
      <c r="P15" s="195" t="b">
        <v>1</v>
      </c>
      <c r="Q15" s="192">
        <v>2</v>
      </c>
      <c r="R15" s="193" t="s">
        <v>33</v>
      </c>
      <c r="S15" s="193" t="s">
        <v>42</v>
      </c>
      <c r="T15" s="192">
        <v>4.5</v>
      </c>
      <c r="U15" s="193" t="s">
        <v>58</v>
      </c>
      <c r="V15" s="193" t="s">
        <v>36</v>
      </c>
      <c r="W15" s="192">
        <v>4</v>
      </c>
      <c r="X15" s="196">
        <v>1</v>
      </c>
      <c r="Y15" s="201">
        <v>5715277019</v>
      </c>
      <c r="Z15" s="192">
        <v>204117036</v>
      </c>
      <c r="AA15" s="193">
        <v>2024</v>
      </c>
      <c r="AB15" s="193">
        <v>4</v>
      </c>
      <c r="AC15" s="2"/>
      <c r="AD15" s="4"/>
      <c r="AE15" s="4"/>
      <c r="AF15" s="8">
        <f t="shared" si="0"/>
        <v>4</v>
      </c>
      <c r="AG15" s="13">
        <f t="shared" si="1"/>
        <v>229631665.94999999</v>
      </c>
      <c r="AH15" t="str">
        <f t="shared" si="2"/>
        <v/>
      </c>
      <c r="AI15" s="6">
        <f t="shared" si="3"/>
        <v>102058518.2</v>
      </c>
    </row>
    <row r="16" spans="1:36" ht="65.25" thickBot="1" x14ac:dyDescent="0.3">
      <c r="A16" s="192">
        <v>408</v>
      </c>
      <c r="B16" s="192">
        <v>10060</v>
      </c>
      <c r="C16" s="193" t="s">
        <v>9094</v>
      </c>
      <c r="D16" s="193" t="s">
        <v>55</v>
      </c>
      <c r="E16" s="193" t="s">
        <v>78</v>
      </c>
      <c r="F16" s="194">
        <v>45402</v>
      </c>
      <c r="G16" s="194">
        <v>45595</v>
      </c>
      <c r="H16" s="192">
        <v>3570571592</v>
      </c>
      <c r="I16" s="193" t="s">
        <v>61</v>
      </c>
      <c r="J16" s="192">
        <v>2</v>
      </c>
      <c r="K16" s="201">
        <v>3188010350</v>
      </c>
      <c r="L16" s="192">
        <v>63760207</v>
      </c>
      <c r="M16" s="193" t="s">
        <v>31</v>
      </c>
      <c r="N16" s="193" t="s">
        <v>32</v>
      </c>
      <c r="O16" s="193"/>
      <c r="P16" s="195" t="b">
        <v>1</v>
      </c>
      <c r="Q16" s="192">
        <v>2</v>
      </c>
      <c r="R16" s="193" t="s">
        <v>33</v>
      </c>
      <c r="S16" s="193" t="s">
        <v>42</v>
      </c>
      <c r="T16" s="192">
        <v>4.5</v>
      </c>
      <c r="U16" s="193" t="s">
        <v>58</v>
      </c>
      <c r="V16" s="193" t="s">
        <v>67</v>
      </c>
      <c r="W16" s="192">
        <v>4</v>
      </c>
      <c r="X16" s="196">
        <v>1</v>
      </c>
      <c r="Y16" s="201">
        <v>3570571592</v>
      </c>
      <c r="Z16" s="192">
        <v>127520414</v>
      </c>
      <c r="AA16" s="193">
        <v>2024</v>
      </c>
      <c r="AB16" s="193">
        <v>4</v>
      </c>
      <c r="AC16" s="2"/>
      <c r="AD16" s="3"/>
      <c r="AE16" s="3"/>
      <c r="AF16" s="8">
        <f t="shared" si="0"/>
        <v>4</v>
      </c>
      <c r="AG16" s="13">
        <f t="shared" si="1"/>
        <v>143460465.75</v>
      </c>
      <c r="AH16" t="str">
        <f t="shared" si="2"/>
        <v/>
      </c>
      <c r="AI16" s="6">
        <f t="shared" si="3"/>
        <v>63760207</v>
      </c>
    </row>
    <row r="17" spans="1:35" ht="52.5" thickBot="1" x14ac:dyDescent="0.3">
      <c r="A17" s="192">
        <v>409</v>
      </c>
      <c r="B17" s="192">
        <v>10029</v>
      </c>
      <c r="C17" s="193" t="s">
        <v>9095</v>
      </c>
      <c r="D17" s="193" t="s">
        <v>55</v>
      </c>
      <c r="E17" s="193" t="s">
        <v>79</v>
      </c>
      <c r="F17" s="194">
        <v>45402</v>
      </c>
      <c r="G17" s="194">
        <v>45605</v>
      </c>
      <c r="H17" s="192">
        <v>8702911997</v>
      </c>
      <c r="I17" s="193" t="s">
        <v>77</v>
      </c>
      <c r="J17" s="192">
        <v>2</v>
      </c>
      <c r="K17" s="201">
        <v>7770457140</v>
      </c>
      <c r="L17" s="192">
        <v>155409142</v>
      </c>
      <c r="M17" s="193" t="s">
        <v>31</v>
      </c>
      <c r="N17" s="193" t="s">
        <v>32</v>
      </c>
      <c r="O17" s="193"/>
      <c r="P17" s="195" t="b">
        <v>1</v>
      </c>
      <c r="Q17" s="192">
        <v>2</v>
      </c>
      <c r="R17" s="193" t="s">
        <v>33</v>
      </c>
      <c r="S17" s="193" t="s">
        <v>42</v>
      </c>
      <c r="T17" s="192">
        <v>4.5</v>
      </c>
      <c r="U17" s="193" t="s">
        <v>58</v>
      </c>
      <c r="V17" s="193" t="s">
        <v>36</v>
      </c>
      <c r="W17" s="192">
        <v>4</v>
      </c>
      <c r="X17" s="196">
        <v>1</v>
      </c>
      <c r="Y17" s="201">
        <v>8702911997</v>
      </c>
      <c r="Z17" s="192">
        <v>310818286</v>
      </c>
      <c r="AA17" s="193">
        <v>2024</v>
      </c>
      <c r="AB17" s="193">
        <v>4</v>
      </c>
      <c r="AC17" s="2"/>
      <c r="AD17" s="4"/>
      <c r="AE17" s="4"/>
      <c r="AF17" s="8">
        <f t="shared" si="0"/>
        <v>4</v>
      </c>
      <c r="AG17" s="13">
        <f t="shared" si="1"/>
        <v>349670571.30000001</v>
      </c>
      <c r="AH17" t="str">
        <f t="shared" si="2"/>
        <v/>
      </c>
      <c r="AI17" s="6">
        <f t="shared" si="3"/>
        <v>155409142.80000001</v>
      </c>
    </row>
    <row r="18" spans="1:35" ht="65.25" thickBot="1" x14ac:dyDescent="0.3">
      <c r="A18" s="192">
        <v>410</v>
      </c>
      <c r="B18" s="192">
        <v>10982</v>
      </c>
      <c r="C18" s="193" t="s">
        <v>9096</v>
      </c>
      <c r="D18" s="193" t="s">
        <v>55</v>
      </c>
      <c r="E18" s="193" t="s">
        <v>80</v>
      </c>
      <c r="F18" s="194">
        <v>45402</v>
      </c>
      <c r="G18" s="194">
        <v>45595</v>
      </c>
      <c r="H18" s="192">
        <v>3987732392</v>
      </c>
      <c r="I18" s="193" t="s">
        <v>59</v>
      </c>
      <c r="J18" s="192">
        <v>2</v>
      </c>
      <c r="K18" s="201">
        <v>3560475350</v>
      </c>
      <c r="L18" s="192">
        <v>71209507</v>
      </c>
      <c r="M18" s="193" t="s">
        <v>31</v>
      </c>
      <c r="N18" s="193" t="s">
        <v>32</v>
      </c>
      <c r="O18" s="193"/>
      <c r="P18" s="195" t="b">
        <v>1</v>
      </c>
      <c r="Q18" s="192">
        <v>2</v>
      </c>
      <c r="R18" s="193" t="s">
        <v>33</v>
      </c>
      <c r="S18" s="193" t="s">
        <v>42</v>
      </c>
      <c r="T18" s="192">
        <v>4.5</v>
      </c>
      <c r="U18" s="193" t="s">
        <v>58</v>
      </c>
      <c r="V18" s="193" t="s">
        <v>67</v>
      </c>
      <c r="W18" s="192">
        <v>4</v>
      </c>
      <c r="X18" s="196">
        <v>1</v>
      </c>
      <c r="Y18" s="201">
        <v>3987732392</v>
      </c>
      <c r="Z18" s="192">
        <v>142419014</v>
      </c>
      <c r="AA18" s="193">
        <v>2024</v>
      </c>
      <c r="AB18" s="193">
        <v>4</v>
      </c>
      <c r="AC18" s="2"/>
      <c r="AD18" s="3"/>
      <c r="AE18" s="3"/>
      <c r="AF18" s="8">
        <f t="shared" si="0"/>
        <v>4</v>
      </c>
      <c r="AG18" s="13">
        <f t="shared" si="1"/>
        <v>160221390.75</v>
      </c>
      <c r="AH18" t="str">
        <f t="shared" si="2"/>
        <v/>
      </c>
      <c r="AI18" s="6">
        <f t="shared" si="3"/>
        <v>71209507</v>
      </c>
    </row>
    <row r="19" spans="1:35" ht="52.5" thickBot="1" x14ac:dyDescent="0.3">
      <c r="A19" s="192">
        <v>411</v>
      </c>
      <c r="B19" s="192">
        <v>10040</v>
      </c>
      <c r="C19" s="193" t="s">
        <v>9097</v>
      </c>
      <c r="D19" s="193" t="s">
        <v>55</v>
      </c>
      <c r="E19" s="193" t="s">
        <v>81</v>
      </c>
      <c r="F19" s="194">
        <v>45402</v>
      </c>
      <c r="G19" s="194">
        <v>45590</v>
      </c>
      <c r="H19" s="192">
        <v>9254731741</v>
      </c>
      <c r="I19" s="193" t="s">
        <v>57</v>
      </c>
      <c r="J19" s="192">
        <v>2</v>
      </c>
      <c r="K19" s="201">
        <v>8263153340</v>
      </c>
      <c r="L19" s="192">
        <v>165263066</v>
      </c>
      <c r="M19" s="193" t="s">
        <v>31</v>
      </c>
      <c r="N19" s="193" t="s">
        <v>32</v>
      </c>
      <c r="O19" s="193"/>
      <c r="P19" s="195" t="b">
        <v>1</v>
      </c>
      <c r="Q19" s="192">
        <v>2</v>
      </c>
      <c r="R19" s="193" t="s">
        <v>33</v>
      </c>
      <c r="S19" s="193" t="s">
        <v>42</v>
      </c>
      <c r="T19" s="192">
        <v>4.5</v>
      </c>
      <c r="U19" s="193" t="s">
        <v>58</v>
      </c>
      <c r="V19" s="193" t="s">
        <v>67</v>
      </c>
      <c r="W19" s="192">
        <v>4</v>
      </c>
      <c r="X19" s="196">
        <v>1</v>
      </c>
      <c r="Y19" s="201">
        <v>9254731741</v>
      </c>
      <c r="Z19" s="192">
        <v>330526134</v>
      </c>
      <c r="AA19" s="193">
        <v>2024</v>
      </c>
      <c r="AB19" s="193">
        <v>4</v>
      </c>
      <c r="AC19" s="2"/>
      <c r="AD19" s="3"/>
      <c r="AE19" s="3"/>
      <c r="AF19" s="8">
        <f t="shared" si="0"/>
        <v>4</v>
      </c>
      <c r="AG19" s="13">
        <f t="shared" si="1"/>
        <v>371841900.30000001</v>
      </c>
      <c r="AH19" t="str">
        <f t="shared" si="2"/>
        <v/>
      </c>
      <c r="AI19" s="6">
        <f t="shared" si="3"/>
        <v>165263066.80000001</v>
      </c>
    </row>
    <row r="20" spans="1:35" ht="52.5" thickBot="1" x14ac:dyDescent="0.3">
      <c r="A20" s="192">
        <v>412</v>
      </c>
      <c r="B20" s="192">
        <v>10049</v>
      </c>
      <c r="C20" s="193" t="s">
        <v>9098</v>
      </c>
      <c r="D20" s="193" t="s">
        <v>55</v>
      </c>
      <c r="E20" s="193" t="s">
        <v>82</v>
      </c>
      <c r="F20" s="194">
        <v>45402</v>
      </c>
      <c r="G20" s="194">
        <v>45590</v>
      </c>
      <c r="H20" s="192">
        <v>3740873192</v>
      </c>
      <c r="I20" s="193" t="s">
        <v>69</v>
      </c>
      <c r="J20" s="192">
        <v>2</v>
      </c>
      <c r="K20" s="201">
        <v>3340065350</v>
      </c>
      <c r="L20" s="192">
        <v>66801307</v>
      </c>
      <c r="M20" s="193" t="s">
        <v>31</v>
      </c>
      <c r="N20" s="193" t="s">
        <v>32</v>
      </c>
      <c r="O20" s="193"/>
      <c r="P20" s="195" t="b">
        <v>1</v>
      </c>
      <c r="Q20" s="192">
        <v>2</v>
      </c>
      <c r="R20" s="193" t="s">
        <v>33</v>
      </c>
      <c r="S20" s="193" t="s">
        <v>42</v>
      </c>
      <c r="T20" s="192">
        <v>4.5</v>
      </c>
      <c r="U20" s="193" t="s">
        <v>58</v>
      </c>
      <c r="V20" s="193" t="s">
        <v>67</v>
      </c>
      <c r="W20" s="192">
        <v>4</v>
      </c>
      <c r="X20" s="196">
        <v>1</v>
      </c>
      <c r="Y20" s="201">
        <v>3740873192</v>
      </c>
      <c r="Z20" s="192">
        <v>133602614</v>
      </c>
      <c r="AA20" s="193">
        <v>2024</v>
      </c>
      <c r="AB20" s="193">
        <v>4</v>
      </c>
      <c r="AC20" s="2"/>
      <c r="AD20" s="3"/>
      <c r="AE20" s="3"/>
      <c r="AF20" s="8">
        <f t="shared" si="0"/>
        <v>4</v>
      </c>
      <c r="AG20" s="13">
        <f t="shared" si="1"/>
        <v>150302940.75</v>
      </c>
      <c r="AH20" t="str">
        <f t="shared" si="2"/>
        <v/>
      </c>
      <c r="AI20" s="6">
        <f t="shared" si="3"/>
        <v>66801307</v>
      </c>
    </row>
    <row r="21" spans="1:35" ht="52.5" thickBot="1" x14ac:dyDescent="0.3">
      <c r="A21" s="192">
        <v>413</v>
      </c>
      <c r="B21" s="192">
        <v>10983</v>
      </c>
      <c r="C21" s="193" t="s">
        <v>9099</v>
      </c>
      <c r="D21" s="193" t="s">
        <v>55</v>
      </c>
      <c r="E21" s="193" t="s">
        <v>83</v>
      </c>
      <c r="F21" s="194">
        <v>45402</v>
      </c>
      <c r="G21" s="194">
        <v>45584</v>
      </c>
      <c r="H21" s="192">
        <v>4071558142</v>
      </c>
      <c r="I21" s="193" t="s">
        <v>84</v>
      </c>
      <c r="J21" s="192">
        <v>2</v>
      </c>
      <c r="K21" s="201">
        <v>3635319770</v>
      </c>
      <c r="L21" s="192">
        <v>72706395</v>
      </c>
      <c r="M21" s="193" t="s">
        <v>31</v>
      </c>
      <c r="N21" s="193" t="s">
        <v>32</v>
      </c>
      <c r="O21" s="193"/>
      <c r="P21" s="195" t="b">
        <v>1</v>
      </c>
      <c r="Q21" s="192">
        <v>2</v>
      </c>
      <c r="R21" s="193" t="s">
        <v>33</v>
      </c>
      <c r="S21" s="193" t="s">
        <v>42</v>
      </c>
      <c r="T21" s="192">
        <v>4.5</v>
      </c>
      <c r="U21" s="193" t="s">
        <v>58</v>
      </c>
      <c r="V21" s="193" t="s">
        <v>36</v>
      </c>
      <c r="W21" s="192">
        <v>4</v>
      </c>
      <c r="X21" s="196">
        <v>1</v>
      </c>
      <c r="Y21" s="201">
        <v>4071558142</v>
      </c>
      <c r="Z21" s="192">
        <v>145412791</v>
      </c>
      <c r="AA21" s="193">
        <v>2024</v>
      </c>
      <c r="AB21" s="193">
        <v>4</v>
      </c>
      <c r="AC21" s="2"/>
      <c r="AD21" s="3"/>
      <c r="AE21" s="3"/>
      <c r="AF21" s="8">
        <f t="shared" si="0"/>
        <v>4</v>
      </c>
      <c r="AG21" s="13">
        <f t="shared" si="1"/>
        <v>163589389.65000001</v>
      </c>
      <c r="AH21" t="str">
        <f t="shared" si="2"/>
        <v/>
      </c>
      <c r="AI21" s="6">
        <f t="shared" si="3"/>
        <v>72706395.400000006</v>
      </c>
    </row>
    <row r="22" spans="1:35" ht="52.5" thickBot="1" x14ac:dyDescent="0.3">
      <c r="A22" s="192">
        <v>414</v>
      </c>
      <c r="B22" s="192">
        <v>10038</v>
      </c>
      <c r="C22" s="193" t="s">
        <v>9100</v>
      </c>
      <c r="D22" s="193" t="s">
        <v>55</v>
      </c>
      <c r="E22" s="193" t="s">
        <v>85</v>
      </c>
      <c r="F22" s="194">
        <v>45402</v>
      </c>
      <c r="G22" s="194">
        <v>45594</v>
      </c>
      <c r="H22" s="192">
        <v>3829241304</v>
      </c>
      <c r="I22" s="193" t="s">
        <v>61</v>
      </c>
      <c r="J22" s="192">
        <v>2</v>
      </c>
      <c r="K22" s="201">
        <v>3418965450</v>
      </c>
      <c r="L22" s="192">
        <v>68379309</v>
      </c>
      <c r="M22" s="193" t="s">
        <v>31</v>
      </c>
      <c r="N22" s="193" t="s">
        <v>32</v>
      </c>
      <c r="O22" s="193"/>
      <c r="P22" s="195" t="b">
        <v>1</v>
      </c>
      <c r="Q22" s="192">
        <v>2</v>
      </c>
      <c r="R22" s="193" t="s">
        <v>33</v>
      </c>
      <c r="S22" s="193" t="s">
        <v>42</v>
      </c>
      <c r="T22" s="192">
        <v>4.5</v>
      </c>
      <c r="U22" s="193" t="s">
        <v>58</v>
      </c>
      <c r="V22" s="193" t="s">
        <v>36</v>
      </c>
      <c r="W22" s="192">
        <v>4</v>
      </c>
      <c r="X22" s="196">
        <v>1</v>
      </c>
      <c r="Y22" s="201">
        <v>3829241304</v>
      </c>
      <c r="Z22" s="192">
        <v>136758618</v>
      </c>
      <c r="AA22" s="193">
        <v>2024</v>
      </c>
      <c r="AB22" s="193">
        <v>4</v>
      </c>
      <c r="AC22" s="2"/>
      <c r="AD22" s="3"/>
      <c r="AE22" s="3"/>
      <c r="AF22" s="8">
        <f t="shared" si="0"/>
        <v>4</v>
      </c>
      <c r="AG22" s="13">
        <f t="shared" si="1"/>
        <v>153853445.25</v>
      </c>
      <c r="AH22" t="str">
        <f t="shared" si="2"/>
        <v/>
      </c>
      <c r="AI22" s="6">
        <f t="shared" si="3"/>
        <v>68379309</v>
      </c>
    </row>
    <row r="23" spans="1:35" ht="52.5" thickBot="1" x14ac:dyDescent="0.3">
      <c r="A23" s="192">
        <v>415</v>
      </c>
      <c r="B23" s="192">
        <v>10027</v>
      </c>
      <c r="C23" s="193" t="s">
        <v>9101</v>
      </c>
      <c r="D23" s="193" t="s">
        <v>55</v>
      </c>
      <c r="E23" s="193" t="s">
        <v>79</v>
      </c>
      <c r="F23" s="194">
        <v>45402</v>
      </c>
      <c r="G23" s="194">
        <v>45603</v>
      </c>
      <c r="H23" s="192">
        <v>3962246904</v>
      </c>
      <c r="I23" s="193" t="s">
        <v>77</v>
      </c>
      <c r="J23" s="192">
        <v>2</v>
      </c>
      <c r="K23" s="201">
        <v>3537720450</v>
      </c>
      <c r="L23" s="192">
        <v>70754409</v>
      </c>
      <c r="M23" s="193" t="s">
        <v>31</v>
      </c>
      <c r="N23" s="193" t="s">
        <v>32</v>
      </c>
      <c r="O23" s="193"/>
      <c r="P23" s="195" t="b">
        <v>1</v>
      </c>
      <c r="Q23" s="192">
        <v>2</v>
      </c>
      <c r="R23" s="193" t="s">
        <v>33</v>
      </c>
      <c r="S23" s="193" t="s">
        <v>42</v>
      </c>
      <c r="T23" s="192">
        <v>4.5</v>
      </c>
      <c r="U23" s="193" t="s">
        <v>58</v>
      </c>
      <c r="V23" s="193" t="s">
        <v>36</v>
      </c>
      <c r="W23" s="192">
        <v>4</v>
      </c>
      <c r="X23" s="196">
        <v>1</v>
      </c>
      <c r="Y23" s="201">
        <v>3962246904</v>
      </c>
      <c r="Z23" s="192">
        <v>141508818</v>
      </c>
      <c r="AA23" s="193">
        <v>2024</v>
      </c>
      <c r="AB23" s="193">
        <v>4</v>
      </c>
      <c r="AC23" s="2"/>
      <c r="AD23" s="4"/>
      <c r="AE23" s="4"/>
      <c r="AF23" s="8">
        <f t="shared" si="0"/>
        <v>4</v>
      </c>
      <c r="AG23" s="13">
        <f t="shared" si="1"/>
        <v>159197420.25</v>
      </c>
      <c r="AH23" t="str">
        <f t="shared" si="2"/>
        <v/>
      </c>
      <c r="AI23" s="6">
        <f t="shared" si="3"/>
        <v>70754409</v>
      </c>
    </row>
    <row r="24" spans="1:35" ht="52.5" thickBot="1" x14ac:dyDescent="0.3">
      <c r="A24" s="192">
        <v>416</v>
      </c>
      <c r="B24" s="192">
        <v>10065</v>
      </c>
      <c r="C24" s="193" t="s">
        <v>9102</v>
      </c>
      <c r="D24" s="193" t="s">
        <v>55</v>
      </c>
      <c r="E24" s="193" t="s">
        <v>86</v>
      </c>
      <c r="F24" s="194">
        <v>45402</v>
      </c>
      <c r="G24" s="194">
        <v>45594</v>
      </c>
      <c r="H24" s="192">
        <v>4028587069</v>
      </c>
      <c r="I24" s="193" t="s">
        <v>48</v>
      </c>
      <c r="J24" s="192">
        <v>2</v>
      </c>
      <c r="K24" s="201">
        <v>3596952740</v>
      </c>
      <c r="L24" s="192">
        <v>71939054</v>
      </c>
      <c r="M24" s="193" t="s">
        <v>31</v>
      </c>
      <c r="N24" s="193" t="s">
        <v>32</v>
      </c>
      <c r="O24" s="193"/>
      <c r="P24" s="195" t="b">
        <v>1</v>
      </c>
      <c r="Q24" s="192">
        <v>2</v>
      </c>
      <c r="R24" s="193" t="s">
        <v>33</v>
      </c>
      <c r="S24" s="193" t="s">
        <v>42</v>
      </c>
      <c r="T24" s="192">
        <v>4.5</v>
      </c>
      <c r="U24" s="193" t="s">
        <v>58</v>
      </c>
      <c r="V24" s="193" t="s">
        <v>67</v>
      </c>
      <c r="W24" s="192">
        <v>4</v>
      </c>
      <c r="X24" s="196">
        <v>1</v>
      </c>
      <c r="Y24" s="201">
        <v>4028587069</v>
      </c>
      <c r="Z24" s="192">
        <v>143878110</v>
      </c>
      <c r="AA24" s="193">
        <v>2024</v>
      </c>
      <c r="AB24" s="193">
        <v>4</v>
      </c>
      <c r="AC24" s="2"/>
      <c r="AD24" s="4"/>
      <c r="AE24" s="4"/>
      <c r="AF24" s="8">
        <f t="shared" si="0"/>
        <v>4</v>
      </c>
      <c r="AG24" s="13">
        <f t="shared" si="1"/>
        <v>161862873.30000001</v>
      </c>
      <c r="AH24" t="str">
        <f t="shared" si="2"/>
        <v/>
      </c>
      <c r="AI24" s="6">
        <f t="shared" si="3"/>
        <v>71939054.799999997</v>
      </c>
    </row>
    <row r="25" spans="1:35" ht="65.25" thickBot="1" x14ac:dyDescent="0.3">
      <c r="A25" s="192">
        <v>417</v>
      </c>
      <c r="B25" s="192">
        <v>10984</v>
      </c>
      <c r="C25" s="193" t="s">
        <v>9103</v>
      </c>
      <c r="D25" s="193" t="s">
        <v>55</v>
      </c>
      <c r="E25" s="193" t="s">
        <v>87</v>
      </c>
      <c r="F25" s="194">
        <v>45402</v>
      </c>
      <c r="G25" s="194">
        <v>45605</v>
      </c>
      <c r="H25" s="192">
        <v>6421138248</v>
      </c>
      <c r="I25" s="193" t="s">
        <v>306</v>
      </c>
      <c r="J25" s="192" t="s">
        <v>7524</v>
      </c>
      <c r="K25" s="201">
        <v>5733159150</v>
      </c>
      <c r="L25" s="192">
        <v>28665795</v>
      </c>
      <c r="M25" s="193" t="s">
        <v>31</v>
      </c>
      <c r="N25" s="193" t="s">
        <v>32</v>
      </c>
      <c r="O25" s="193"/>
      <c r="P25" s="195" t="b">
        <v>1</v>
      </c>
      <c r="Q25" s="192">
        <v>2</v>
      </c>
      <c r="R25" s="193" t="s">
        <v>33</v>
      </c>
      <c r="S25" s="193" t="s">
        <v>49</v>
      </c>
      <c r="T25" s="192">
        <v>4.5</v>
      </c>
      <c r="U25" s="193" t="s">
        <v>58</v>
      </c>
      <c r="V25" s="193" t="s">
        <v>36</v>
      </c>
      <c r="W25" s="192">
        <v>4</v>
      </c>
      <c r="X25" s="196">
        <v>0.25</v>
      </c>
      <c r="Y25" s="201">
        <v>1605284562</v>
      </c>
      <c r="Z25" s="192">
        <v>57331592</v>
      </c>
      <c r="AA25" s="193">
        <v>2024</v>
      </c>
      <c r="AB25" s="193">
        <v>4</v>
      </c>
      <c r="AC25" s="2"/>
      <c r="AD25" s="3"/>
      <c r="AE25" s="3"/>
      <c r="AF25" s="8">
        <f t="shared" si="0"/>
        <v>4</v>
      </c>
      <c r="AG25" s="13">
        <f t="shared" si="1"/>
        <v>257992161.75</v>
      </c>
      <c r="AH25" t="str">
        <f t="shared" si="2"/>
        <v/>
      </c>
      <c r="AI25" s="6">
        <f t="shared" si="3"/>
        <v>114663183</v>
      </c>
    </row>
    <row r="26" spans="1:35" ht="52.5" thickBot="1" x14ac:dyDescent="0.3">
      <c r="A26" s="192">
        <v>418</v>
      </c>
      <c r="B26" s="192">
        <v>10039</v>
      </c>
      <c r="C26" s="193" t="s">
        <v>9104</v>
      </c>
      <c r="D26" s="193" t="s">
        <v>55</v>
      </c>
      <c r="E26" s="193" t="s">
        <v>88</v>
      </c>
      <c r="F26" s="194">
        <v>45402</v>
      </c>
      <c r="G26" s="194">
        <v>45596</v>
      </c>
      <c r="H26" s="192">
        <v>7945616840</v>
      </c>
      <c r="I26" s="193" t="s">
        <v>77</v>
      </c>
      <c r="J26" s="192">
        <v>2</v>
      </c>
      <c r="K26" s="201">
        <v>7094300750</v>
      </c>
      <c r="L26" s="192">
        <v>141886015</v>
      </c>
      <c r="M26" s="193" t="s">
        <v>31</v>
      </c>
      <c r="N26" s="193" t="s">
        <v>32</v>
      </c>
      <c r="O26" s="193"/>
      <c r="P26" s="195" t="b">
        <v>1</v>
      </c>
      <c r="Q26" s="192">
        <v>2</v>
      </c>
      <c r="R26" s="193" t="s">
        <v>33</v>
      </c>
      <c r="S26" s="193" t="s">
        <v>42</v>
      </c>
      <c r="T26" s="197">
        <v>2975</v>
      </c>
      <c r="U26" s="193" t="s">
        <v>89</v>
      </c>
      <c r="V26" s="193" t="s">
        <v>36</v>
      </c>
      <c r="W26" s="197">
        <v>2975</v>
      </c>
      <c r="X26" s="196">
        <v>1</v>
      </c>
      <c r="Y26" s="201">
        <v>7945616840</v>
      </c>
      <c r="Z26" s="192">
        <v>211055447</v>
      </c>
      <c r="AA26" s="193">
        <v>2024</v>
      </c>
      <c r="AB26" s="193">
        <v>4</v>
      </c>
      <c r="AC26" s="2"/>
      <c r="AD26" s="4"/>
      <c r="AE26" s="4"/>
      <c r="AF26" s="8">
        <f t="shared" si="0"/>
        <v>4</v>
      </c>
      <c r="AG26" s="13">
        <f t="shared" si="1"/>
        <v>211055447312.5</v>
      </c>
      <c r="AH26" t="str">
        <f t="shared" si="2"/>
        <v/>
      </c>
      <c r="AI26" s="6">
        <f t="shared" si="3"/>
        <v>141886015</v>
      </c>
    </row>
    <row r="27" spans="1:35" ht="52.5" thickBot="1" x14ac:dyDescent="0.3">
      <c r="A27" s="192">
        <v>419</v>
      </c>
      <c r="B27" s="192">
        <v>10988</v>
      </c>
      <c r="C27" s="193" t="s">
        <v>9105</v>
      </c>
      <c r="D27" s="193" t="s">
        <v>55</v>
      </c>
      <c r="E27" s="193" t="s">
        <v>90</v>
      </c>
      <c r="F27" s="194">
        <v>45402</v>
      </c>
      <c r="G27" s="194">
        <v>45590</v>
      </c>
      <c r="H27" s="192">
        <v>5545308093</v>
      </c>
      <c r="I27" s="193" t="s">
        <v>91</v>
      </c>
      <c r="J27" s="192" t="s">
        <v>9106</v>
      </c>
      <c r="K27" s="201">
        <v>4951167940</v>
      </c>
      <c r="L27" s="192">
        <v>158437374</v>
      </c>
      <c r="M27" s="193" t="s">
        <v>92</v>
      </c>
      <c r="N27" s="193" t="s">
        <v>32</v>
      </c>
      <c r="O27" s="193"/>
      <c r="P27" s="195" t="b">
        <v>1</v>
      </c>
      <c r="Q27" s="192" t="s">
        <v>9106</v>
      </c>
      <c r="R27" s="193" t="s">
        <v>33</v>
      </c>
      <c r="S27" s="193" t="s">
        <v>93</v>
      </c>
      <c r="T27" s="192">
        <v>4.5</v>
      </c>
      <c r="U27" s="193" t="s">
        <v>58</v>
      </c>
      <c r="V27" s="193" t="s">
        <v>36</v>
      </c>
      <c r="W27" s="192">
        <v>4</v>
      </c>
      <c r="X27" s="196">
        <v>1</v>
      </c>
      <c r="Y27" s="201">
        <v>5545308093</v>
      </c>
      <c r="Z27" s="192">
        <v>198046718</v>
      </c>
      <c r="AA27" s="193">
        <v>2024</v>
      </c>
      <c r="AB27" s="193">
        <v>4</v>
      </c>
      <c r="AC27" s="2"/>
      <c r="AD27" s="4"/>
      <c r="AE27" s="4"/>
      <c r="AF27" s="8">
        <f t="shared" si="0"/>
        <v>4</v>
      </c>
      <c r="AG27" s="13">
        <f t="shared" si="1"/>
        <v>222802557.30000001</v>
      </c>
      <c r="AH27" t="str">
        <f t="shared" si="2"/>
        <v>F2</v>
      </c>
      <c r="AI27" s="6">
        <f t="shared" si="3"/>
        <v>144033976.43636364</v>
      </c>
    </row>
    <row r="28" spans="1:35" ht="78" thickBot="1" x14ac:dyDescent="0.3">
      <c r="A28" s="192">
        <v>420</v>
      </c>
      <c r="B28" s="192">
        <v>10013</v>
      </c>
      <c r="C28" s="193" t="s">
        <v>94</v>
      </c>
      <c r="D28" s="193" t="s">
        <v>95</v>
      </c>
      <c r="E28" s="193" t="s">
        <v>96</v>
      </c>
      <c r="F28" s="194">
        <v>45401</v>
      </c>
      <c r="G28" s="194">
        <v>45432</v>
      </c>
      <c r="H28" s="192">
        <v>4635385575</v>
      </c>
      <c r="I28" s="193" t="s">
        <v>84</v>
      </c>
      <c r="J28" s="192">
        <v>2</v>
      </c>
      <c r="K28" s="201">
        <v>4158946359</v>
      </c>
      <c r="L28" s="192">
        <v>83178927</v>
      </c>
      <c r="M28" s="193" t="s">
        <v>31</v>
      </c>
      <c r="N28" s="193" t="s">
        <v>32</v>
      </c>
      <c r="O28" s="193"/>
      <c r="P28" s="195" t="b">
        <v>1</v>
      </c>
      <c r="Q28" s="192">
        <v>2</v>
      </c>
      <c r="R28" s="193" t="s">
        <v>33</v>
      </c>
      <c r="S28" s="193" t="s">
        <v>42</v>
      </c>
      <c r="T28" s="192">
        <v>5.5</v>
      </c>
      <c r="U28" s="193" t="s">
        <v>54</v>
      </c>
      <c r="V28" s="193" t="s">
        <v>36</v>
      </c>
      <c r="W28" s="192">
        <v>4</v>
      </c>
      <c r="X28" s="196">
        <v>1</v>
      </c>
      <c r="Y28" s="201">
        <v>4635385575</v>
      </c>
      <c r="Z28" s="192">
        <v>166357854</v>
      </c>
      <c r="AA28" s="193">
        <v>2024</v>
      </c>
      <c r="AB28" s="193">
        <v>4</v>
      </c>
      <c r="AC28" s="2"/>
      <c r="AD28" s="3"/>
      <c r="AE28" s="3"/>
      <c r="AF28" s="8">
        <f t="shared" si="0"/>
        <v>4</v>
      </c>
      <c r="AG28" s="13">
        <f t="shared" si="1"/>
        <v>228742049.745</v>
      </c>
      <c r="AH28" t="str">
        <f t="shared" si="2"/>
        <v/>
      </c>
      <c r="AI28" s="6">
        <f t="shared" si="3"/>
        <v>83178927.180000007</v>
      </c>
    </row>
    <row r="29" spans="1:35" ht="78" thickBot="1" x14ac:dyDescent="0.3">
      <c r="A29" s="192">
        <v>421</v>
      </c>
      <c r="B29" s="192">
        <v>10015</v>
      </c>
      <c r="C29" s="193" t="s">
        <v>97</v>
      </c>
      <c r="D29" s="193" t="s">
        <v>95</v>
      </c>
      <c r="E29" s="193" t="s">
        <v>98</v>
      </c>
      <c r="F29" s="194">
        <v>45405</v>
      </c>
      <c r="G29" s="194">
        <v>45435</v>
      </c>
      <c r="H29" s="192">
        <v>2760716305</v>
      </c>
      <c r="I29" s="193" t="s">
        <v>99</v>
      </c>
      <c r="J29" s="192">
        <v>2</v>
      </c>
      <c r="K29" s="201">
        <v>2326674226</v>
      </c>
      <c r="L29" s="192">
        <v>46533484</v>
      </c>
      <c r="M29" s="193" t="s">
        <v>31</v>
      </c>
      <c r="N29" s="193" t="s">
        <v>32</v>
      </c>
      <c r="O29" s="193"/>
      <c r="P29" s="195" t="b">
        <v>1</v>
      </c>
      <c r="Q29" s="192">
        <v>2</v>
      </c>
      <c r="R29" s="193" t="s">
        <v>33</v>
      </c>
      <c r="S29" s="193" t="s">
        <v>42</v>
      </c>
      <c r="T29" s="192">
        <v>5.5</v>
      </c>
      <c r="U29" s="193" t="s">
        <v>54</v>
      </c>
      <c r="V29" s="193" t="s">
        <v>67</v>
      </c>
      <c r="W29" s="192">
        <v>4</v>
      </c>
      <c r="X29" s="196">
        <v>1</v>
      </c>
      <c r="Y29" s="201">
        <v>2760716305</v>
      </c>
      <c r="Z29" s="192">
        <v>93066969</v>
      </c>
      <c r="AA29" s="193">
        <v>2024</v>
      </c>
      <c r="AB29" s="193">
        <v>4</v>
      </c>
      <c r="AC29" s="2"/>
      <c r="AD29" s="3"/>
      <c r="AE29" s="3"/>
      <c r="AF29" s="8">
        <f t="shared" si="0"/>
        <v>4</v>
      </c>
      <c r="AG29" s="13">
        <f t="shared" si="1"/>
        <v>127967082.43000001</v>
      </c>
      <c r="AH29" t="str">
        <f t="shared" si="2"/>
        <v/>
      </c>
      <c r="AI29" s="6">
        <f t="shared" si="3"/>
        <v>46533484.520000003</v>
      </c>
    </row>
    <row r="30" spans="1:35" ht="78" thickBot="1" x14ac:dyDescent="0.3">
      <c r="A30" s="192">
        <v>423</v>
      </c>
      <c r="B30" s="192">
        <v>10990</v>
      </c>
      <c r="C30" s="193" t="s">
        <v>100</v>
      </c>
      <c r="D30" s="193" t="s">
        <v>95</v>
      </c>
      <c r="E30" s="193" t="s">
        <v>101</v>
      </c>
      <c r="F30" s="194">
        <v>45402</v>
      </c>
      <c r="G30" s="194">
        <v>45439</v>
      </c>
      <c r="H30" s="192">
        <v>4866577374</v>
      </c>
      <c r="I30" s="193" t="s">
        <v>48</v>
      </c>
      <c r="J30" s="192">
        <v>2</v>
      </c>
      <c r="K30" s="201">
        <v>4109290685</v>
      </c>
      <c r="L30" s="192">
        <v>82185813</v>
      </c>
      <c r="M30" s="193" t="s">
        <v>31</v>
      </c>
      <c r="N30" s="193" t="s">
        <v>32</v>
      </c>
      <c r="O30" s="193"/>
      <c r="P30" s="195" t="b">
        <v>1</v>
      </c>
      <c r="Q30" s="192">
        <v>2</v>
      </c>
      <c r="R30" s="193" t="s">
        <v>33</v>
      </c>
      <c r="S30" s="193" t="s">
        <v>49</v>
      </c>
      <c r="T30" s="192">
        <v>5.5</v>
      </c>
      <c r="U30" s="193" t="s">
        <v>54</v>
      </c>
      <c r="V30" s="193" t="s">
        <v>67</v>
      </c>
      <c r="W30" s="192">
        <v>4</v>
      </c>
      <c r="X30" s="196">
        <v>1</v>
      </c>
      <c r="Y30" s="201">
        <v>4866577374</v>
      </c>
      <c r="Z30" s="192">
        <v>164371627</v>
      </c>
      <c r="AA30" s="193">
        <v>2024</v>
      </c>
      <c r="AB30" s="193">
        <v>4</v>
      </c>
      <c r="AC30" s="2"/>
      <c r="AD30" s="4"/>
      <c r="AE30" s="4"/>
      <c r="AF30" s="8">
        <f t="shared" si="0"/>
        <v>4</v>
      </c>
      <c r="AG30" s="13">
        <f t="shared" si="1"/>
        <v>226010987.67500001</v>
      </c>
      <c r="AH30" t="str">
        <f t="shared" si="2"/>
        <v/>
      </c>
      <c r="AI30" s="6">
        <f t="shared" si="3"/>
        <v>82185813.700000003</v>
      </c>
    </row>
    <row r="31" spans="1:35" ht="78" thickBot="1" x14ac:dyDescent="0.3">
      <c r="A31" s="192">
        <v>424</v>
      </c>
      <c r="B31" s="192">
        <v>10016</v>
      </c>
      <c r="C31" s="193" t="s">
        <v>102</v>
      </c>
      <c r="D31" s="193" t="s">
        <v>95</v>
      </c>
      <c r="E31" s="193" t="s">
        <v>103</v>
      </c>
      <c r="F31" s="194">
        <v>45405</v>
      </c>
      <c r="G31" s="194">
        <v>45432</v>
      </c>
      <c r="H31" s="192">
        <v>3282830613</v>
      </c>
      <c r="I31" s="193" t="s">
        <v>104</v>
      </c>
      <c r="J31" s="192">
        <v>2</v>
      </c>
      <c r="K31" s="201">
        <v>2950491858</v>
      </c>
      <c r="L31" s="192">
        <v>59009837</v>
      </c>
      <c r="M31" s="193" t="s">
        <v>31</v>
      </c>
      <c r="N31" s="193" t="s">
        <v>32</v>
      </c>
      <c r="O31" s="193"/>
      <c r="P31" s="195" t="b">
        <v>1</v>
      </c>
      <c r="Q31" s="192">
        <v>2</v>
      </c>
      <c r="R31" s="193" t="s">
        <v>33</v>
      </c>
      <c r="S31" s="193" t="s">
        <v>42</v>
      </c>
      <c r="T31" s="192">
        <v>5.5</v>
      </c>
      <c r="U31" s="193" t="s">
        <v>54</v>
      </c>
      <c r="V31" s="193" t="s">
        <v>36</v>
      </c>
      <c r="W31" s="192">
        <v>4</v>
      </c>
      <c r="X31" s="196">
        <v>1</v>
      </c>
      <c r="Y31" s="201">
        <v>3282830613</v>
      </c>
      <c r="Z31" s="192">
        <v>118019674</v>
      </c>
      <c r="AA31" s="193">
        <v>2024</v>
      </c>
      <c r="AB31" s="193">
        <v>4</v>
      </c>
      <c r="AC31" s="2"/>
      <c r="AD31" s="3"/>
      <c r="AE31" s="3"/>
      <c r="AF31" s="8">
        <f t="shared" si="0"/>
        <v>4</v>
      </c>
      <c r="AG31" s="13">
        <f t="shared" si="1"/>
        <v>162277052.19</v>
      </c>
      <c r="AH31" t="str">
        <f t="shared" si="2"/>
        <v/>
      </c>
      <c r="AI31" s="6">
        <f t="shared" si="3"/>
        <v>59009837.159999996</v>
      </c>
    </row>
    <row r="32" spans="1:35" ht="103.5" thickBot="1" x14ac:dyDescent="0.3">
      <c r="A32" s="192">
        <v>425</v>
      </c>
      <c r="B32" s="192">
        <v>10992</v>
      </c>
      <c r="C32" s="193" t="s">
        <v>105</v>
      </c>
      <c r="D32" s="193" t="s">
        <v>95</v>
      </c>
      <c r="E32" s="193" t="s">
        <v>106</v>
      </c>
      <c r="F32" s="194">
        <v>45402</v>
      </c>
      <c r="G32" s="194">
        <v>45434</v>
      </c>
      <c r="H32" s="192">
        <v>1961320315</v>
      </c>
      <c r="I32" s="193" t="s">
        <v>44</v>
      </c>
      <c r="J32" s="192">
        <v>1</v>
      </c>
      <c r="K32" s="201">
        <v>1761438901</v>
      </c>
      <c r="L32" s="192">
        <v>17614389</v>
      </c>
      <c r="M32" s="193" t="s">
        <v>31</v>
      </c>
      <c r="N32" s="193" t="s">
        <v>32</v>
      </c>
      <c r="O32" s="193"/>
      <c r="P32" s="195" t="b">
        <v>1</v>
      </c>
      <c r="Q32" s="192">
        <v>2</v>
      </c>
      <c r="R32" s="193" t="s">
        <v>33</v>
      </c>
      <c r="S32" s="193" t="s">
        <v>42</v>
      </c>
      <c r="T32" s="192">
        <v>5.5</v>
      </c>
      <c r="U32" s="193" t="s">
        <v>54</v>
      </c>
      <c r="V32" s="193" t="s">
        <v>36</v>
      </c>
      <c r="W32" s="192">
        <v>4</v>
      </c>
      <c r="X32" s="196">
        <v>0.5</v>
      </c>
      <c r="Y32" s="201">
        <v>980660158</v>
      </c>
      <c r="Z32" s="192">
        <v>35228778</v>
      </c>
      <c r="AA32" s="193">
        <v>2024</v>
      </c>
      <c r="AB32" s="193">
        <v>4</v>
      </c>
      <c r="AC32" s="2"/>
      <c r="AD32" s="3"/>
      <c r="AE32" s="3"/>
      <c r="AF32" s="8">
        <f t="shared" si="0"/>
        <v>4</v>
      </c>
      <c r="AG32" s="13">
        <f t="shared" si="1"/>
        <v>96879139.555000007</v>
      </c>
      <c r="AH32" t="str">
        <f t="shared" si="2"/>
        <v/>
      </c>
      <c r="AI32" s="6">
        <f t="shared" si="3"/>
        <v>35228778.020000003</v>
      </c>
    </row>
    <row r="33" spans="1:35" ht="78" thickBot="1" x14ac:dyDescent="0.3">
      <c r="A33" s="192">
        <v>426</v>
      </c>
      <c r="B33" s="192">
        <v>10994</v>
      </c>
      <c r="C33" s="193" t="s">
        <v>107</v>
      </c>
      <c r="D33" s="193" t="s">
        <v>95</v>
      </c>
      <c r="E33" s="193" t="s">
        <v>108</v>
      </c>
      <c r="F33" s="194">
        <v>45406</v>
      </c>
      <c r="G33" s="194">
        <v>45442</v>
      </c>
      <c r="H33" s="192">
        <v>3171633960</v>
      </c>
      <c r="I33" s="193" t="s">
        <v>109</v>
      </c>
      <c r="J33" s="197">
        <v>4675</v>
      </c>
      <c r="K33" s="201">
        <v>2850742765</v>
      </c>
      <c r="L33" s="192">
        <v>133272224</v>
      </c>
      <c r="M33" s="193" t="s">
        <v>92</v>
      </c>
      <c r="N33" s="193" t="s">
        <v>32</v>
      </c>
      <c r="O33" s="193"/>
      <c r="P33" s="195" t="b">
        <v>1</v>
      </c>
      <c r="Q33" s="197">
        <v>4675</v>
      </c>
      <c r="R33" s="193" t="s">
        <v>33</v>
      </c>
      <c r="S33" s="193" t="s">
        <v>93</v>
      </c>
      <c r="T33" s="192">
        <v>5.5</v>
      </c>
      <c r="U33" s="193" t="s">
        <v>54</v>
      </c>
      <c r="V33" s="193" t="s">
        <v>36</v>
      </c>
      <c r="W33" s="192">
        <v>4</v>
      </c>
      <c r="X33" s="196">
        <v>1</v>
      </c>
      <c r="Y33" s="201">
        <v>3171633960</v>
      </c>
      <c r="Z33" s="192">
        <v>114029711</v>
      </c>
      <c r="AA33" s="193">
        <v>2024</v>
      </c>
      <c r="AB33" s="193">
        <v>4</v>
      </c>
      <c r="AC33" s="2"/>
      <c r="AD33" s="4"/>
      <c r="AE33" s="4"/>
      <c r="AF33" s="8">
        <f t="shared" si="0"/>
        <v>4</v>
      </c>
      <c r="AG33" s="13">
        <f t="shared" si="1"/>
        <v>156790852.07499999</v>
      </c>
      <c r="AH33" t="str">
        <f t="shared" si="2"/>
        <v>F2</v>
      </c>
      <c r="AI33" s="6">
        <f t="shared" si="3"/>
        <v>121156567512.49998</v>
      </c>
    </row>
    <row r="34" spans="1:35" ht="65.25" thickBot="1" x14ac:dyDescent="0.3">
      <c r="A34" s="192">
        <v>427</v>
      </c>
      <c r="B34" s="192">
        <v>11001</v>
      </c>
      <c r="C34" s="193" t="s">
        <v>110</v>
      </c>
      <c r="D34" s="193" t="s">
        <v>95</v>
      </c>
      <c r="E34" s="193" t="s">
        <v>111</v>
      </c>
      <c r="F34" s="194">
        <v>45405</v>
      </c>
      <c r="G34" s="194">
        <v>45432</v>
      </c>
      <c r="H34" s="192">
        <v>5745346421</v>
      </c>
      <c r="I34" s="193" t="s">
        <v>53</v>
      </c>
      <c r="J34" s="192" t="s">
        <v>9107</v>
      </c>
      <c r="K34" s="201">
        <v>4847851890</v>
      </c>
      <c r="L34" s="192">
        <v>4847851</v>
      </c>
      <c r="M34" s="193" t="s">
        <v>31</v>
      </c>
      <c r="N34" s="193" t="s">
        <v>32</v>
      </c>
      <c r="O34" s="193"/>
      <c r="P34" s="195" t="b">
        <v>1</v>
      </c>
      <c r="Q34" s="192">
        <v>2</v>
      </c>
      <c r="R34" s="193" t="s">
        <v>33</v>
      </c>
      <c r="S34" s="193" t="s">
        <v>49</v>
      </c>
      <c r="T34" s="192">
        <v>5.5</v>
      </c>
      <c r="U34" s="193" t="s">
        <v>54</v>
      </c>
      <c r="V34" s="193" t="s">
        <v>67</v>
      </c>
      <c r="W34" s="192">
        <v>4</v>
      </c>
      <c r="X34" s="196">
        <v>0.05</v>
      </c>
      <c r="Y34" s="201">
        <v>287267321</v>
      </c>
      <c r="Z34" s="192">
        <v>9695704</v>
      </c>
      <c r="AA34" s="193">
        <v>2024</v>
      </c>
      <c r="AB34" s="193">
        <v>4</v>
      </c>
      <c r="AC34" s="2"/>
      <c r="AD34" s="3"/>
      <c r="AE34" s="3"/>
      <c r="AF34" s="8">
        <f t="shared" si="0"/>
        <v>4</v>
      </c>
      <c r="AG34" s="13">
        <f t="shared" si="1"/>
        <v>266631853.94999999</v>
      </c>
      <c r="AH34" t="str">
        <f t="shared" si="2"/>
        <v/>
      </c>
      <c r="AI34" s="6">
        <f t="shared" si="3"/>
        <v>96957037.799999997</v>
      </c>
    </row>
    <row r="35" spans="1:35" ht="65.25" thickBot="1" x14ac:dyDescent="0.3">
      <c r="A35" s="192">
        <v>428</v>
      </c>
      <c r="B35" s="192">
        <v>11002</v>
      </c>
      <c r="C35" s="193" t="s">
        <v>112</v>
      </c>
      <c r="D35" s="193" t="s">
        <v>95</v>
      </c>
      <c r="E35" s="193" t="s">
        <v>111</v>
      </c>
      <c r="F35" s="194">
        <v>45402</v>
      </c>
      <c r="G35" s="194">
        <v>45432</v>
      </c>
      <c r="H35" s="192">
        <v>8798259118</v>
      </c>
      <c r="I35" s="193" t="s">
        <v>53</v>
      </c>
      <c r="J35" s="192">
        <v>1</v>
      </c>
      <c r="K35" s="201">
        <v>7417533917</v>
      </c>
      <c r="L35" s="192">
        <v>74175339</v>
      </c>
      <c r="M35" s="193" t="s">
        <v>31</v>
      </c>
      <c r="N35" s="193" t="s">
        <v>32</v>
      </c>
      <c r="O35" s="193"/>
      <c r="P35" s="195" t="b">
        <v>1</v>
      </c>
      <c r="Q35" s="192">
        <v>2</v>
      </c>
      <c r="R35" s="193" t="s">
        <v>33</v>
      </c>
      <c r="S35" s="193" t="s">
        <v>49</v>
      </c>
      <c r="T35" s="192">
        <v>5.5</v>
      </c>
      <c r="U35" s="193" t="s">
        <v>54</v>
      </c>
      <c r="V35" s="193" t="s">
        <v>67</v>
      </c>
      <c r="W35" s="192">
        <v>4</v>
      </c>
      <c r="X35" s="196">
        <v>0.5</v>
      </c>
      <c r="Y35" s="201">
        <v>4399129559</v>
      </c>
      <c r="Z35" s="192">
        <v>148350678</v>
      </c>
      <c r="AA35" s="193">
        <v>2024</v>
      </c>
      <c r="AB35" s="193">
        <v>4</v>
      </c>
      <c r="AC35" s="2"/>
      <c r="AD35" s="3"/>
      <c r="AE35" s="3"/>
      <c r="AF35" s="8">
        <f t="shared" si="0"/>
        <v>4</v>
      </c>
      <c r="AG35" s="13">
        <f t="shared" si="1"/>
        <v>407964365.435</v>
      </c>
      <c r="AH35" t="str">
        <f t="shared" si="2"/>
        <v/>
      </c>
      <c r="AI35" s="6">
        <f t="shared" si="3"/>
        <v>148350678.34</v>
      </c>
    </row>
    <row r="36" spans="1:35" ht="90.75" thickBot="1" x14ac:dyDescent="0.3">
      <c r="A36" s="192">
        <v>429</v>
      </c>
      <c r="B36" s="192">
        <v>11003</v>
      </c>
      <c r="C36" s="193" t="s">
        <v>113</v>
      </c>
      <c r="D36" s="193" t="s">
        <v>95</v>
      </c>
      <c r="E36" s="193" t="s">
        <v>114</v>
      </c>
      <c r="F36" s="194">
        <v>45402</v>
      </c>
      <c r="G36" s="194">
        <v>45437</v>
      </c>
      <c r="H36" s="192">
        <v>3003213252</v>
      </c>
      <c r="I36" s="193" t="s">
        <v>104</v>
      </c>
      <c r="J36" s="192">
        <v>2</v>
      </c>
      <c r="K36" s="201">
        <v>2531184816</v>
      </c>
      <c r="L36" s="192">
        <v>50623696</v>
      </c>
      <c r="M36" s="193" t="s">
        <v>31</v>
      </c>
      <c r="N36" s="193" t="s">
        <v>32</v>
      </c>
      <c r="O36" s="193"/>
      <c r="P36" s="195" t="b">
        <v>1</v>
      </c>
      <c r="Q36" s="192">
        <v>2</v>
      </c>
      <c r="R36" s="193" t="s">
        <v>33</v>
      </c>
      <c r="S36" s="193" t="s">
        <v>42</v>
      </c>
      <c r="T36" s="192">
        <v>5.5</v>
      </c>
      <c r="U36" s="193" t="s">
        <v>54</v>
      </c>
      <c r="V36" s="193" t="s">
        <v>67</v>
      </c>
      <c r="W36" s="192">
        <v>4</v>
      </c>
      <c r="X36" s="196">
        <v>1</v>
      </c>
      <c r="Y36" s="201">
        <v>3003213252</v>
      </c>
      <c r="Z36" s="192">
        <v>101247393</v>
      </c>
      <c r="AA36" s="193">
        <v>2024</v>
      </c>
      <c r="AB36" s="193">
        <v>4</v>
      </c>
      <c r="AC36" s="2"/>
      <c r="AD36" s="3"/>
      <c r="AE36" s="3"/>
      <c r="AF36" s="8">
        <f t="shared" si="0"/>
        <v>4</v>
      </c>
      <c r="AG36" s="13">
        <f t="shared" si="1"/>
        <v>139215164.88</v>
      </c>
      <c r="AH36" t="str">
        <f t="shared" si="2"/>
        <v/>
      </c>
      <c r="AI36" s="6">
        <f t="shared" si="3"/>
        <v>50623696.32</v>
      </c>
    </row>
    <row r="37" spans="1:35" ht="90.75" thickBot="1" x14ac:dyDescent="0.3">
      <c r="A37" s="192">
        <v>430</v>
      </c>
      <c r="B37" s="192">
        <v>11006</v>
      </c>
      <c r="C37" s="193" t="s">
        <v>115</v>
      </c>
      <c r="D37" s="193" t="s">
        <v>95</v>
      </c>
      <c r="E37" s="193" t="s">
        <v>116</v>
      </c>
      <c r="F37" s="194">
        <v>45401</v>
      </c>
      <c r="G37" s="194">
        <v>45433</v>
      </c>
      <c r="H37" s="192">
        <v>4074529155</v>
      </c>
      <c r="I37" s="193" t="s">
        <v>104</v>
      </c>
      <c r="J37" s="192">
        <v>2</v>
      </c>
      <c r="K37" s="201">
        <v>3658648065</v>
      </c>
      <c r="L37" s="192">
        <v>73172961</v>
      </c>
      <c r="M37" s="193" t="s">
        <v>31</v>
      </c>
      <c r="N37" s="193" t="s">
        <v>32</v>
      </c>
      <c r="O37" s="193"/>
      <c r="P37" s="195" t="b">
        <v>1</v>
      </c>
      <c r="Q37" s="192">
        <v>2</v>
      </c>
      <c r="R37" s="193" t="s">
        <v>33</v>
      </c>
      <c r="S37" s="193" t="s">
        <v>42</v>
      </c>
      <c r="T37" s="192">
        <v>5.5</v>
      </c>
      <c r="U37" s="193" t="s">
        <v>54</v>
      </c>
      <c r="V37" s="193" t="s">
        <v>36</v>
      </c>
      <c r="W37" s="192">
        <v>4</v>
      </c>
      <c r="X37" s="196">
        <v>1</v>
      </c>
      <c r="Y37" s="201">
        <v>4074529155</v>
      </c>
      <c r="Z37" s="192">
        <v>146345923</v>
      </c>
      <c r="AA37" s="193">
        <v>2024</v>
      </c>
      <c r="AB37" s="193">
        <v>4</v>
      </c>
      <c r="AC37" s="2"/>
      <c r="AD37" s="3"/>
      <c r="AE37" s="3"/>
      <c r="AF37" s="8">
        <f t="shared" si="0"/>
        <v>4</v>
      </c>
      <c r="AG37" s="13">
        <f t="shared" si="1"/>
        <v>201225643.57499999</v>
      </c>
      <c r="AH37" t="str">
        <f t="shared" si="2"/>
        <v/>
      </c>
      <c r="AI37" s="6">
        <f t="shared" si="3"/>
        <v>73172961.299999997</v>
      </c>
    </row>
    <row r="38" spans="1:35" ht="90.75" thickBot="1" x14ac:dyDescent="0.3">
      <c r="A38" s="192">
        <v>431</v>
      </c>
      <c r="B38" s="192">
        <v>11008</v>
      </c>
      <c r="C38" s="193" t="s">
        <v>117</v>
      </c>
      <c r="D38" s="193" t="s">
        <v>95</v>
      </c>
      <c r="E38" s="193" t="s">
        <v>118</v>
      </c>
      <c r="F38" s="194">
        <v>45402</v>
      </c>
      <c r="G38" s="194">
        <v>45434</v>
      </c>
      <c r="H38" s="192">
        <v>2851355935</v>
      </c>
      <c r="I38" s="193" t="s">
        <v>44</v>
      </c>
      <c r="J38" s="192">
        <v>1</v>
      </c>
      <c r="K38" s="201">
        <v>2557279504</v>
      </c>
      <c r="L38" s="192">
        <v>25572795</v>
      </c>
      <c r="M38" s="193" t="s">
        <v>31</v>
      </c>
      <c r="N38" s="193" t="s">
        <v>32</v>
      </c>
      <c r="O38" s="193"/>
      <c r="P38" s="195" t="b">
        <v>1</v>
      </c>
      <c r="Q38" s="192">
        <v>2</v>
      </c>
      <c r="R38" s="193" t="s">
        <v>33</v>
      </c>
      <c r="S38" s="193" t="s">
        <v>42</v>
      </c>
      <c r="T38" s="192">
        <v>5.5</v>
      </c>
      <c r="U38" s="193" t="s">
        <v>54</v>
      </c>
      <c r="V38" s="193" t="s">
        <v>36</v>
      </c>
      <c r="W38" s="192">
        <v>4</v>
      </c>
      <c r="X38" s="196">
        <v>0.5</v>
      </c>
      <c r="Y38" s="201">
        <v>1425677968</v>
      </c>
      <c r="Z38" s="192">
        <v>51145590</v>
      </c>
      <c r="AA38" s="193">
        <v>2024</v>
      </c>
      <c r="AB38" s="193">
        <v>4</v>
      </c>
      <c r="AC38" s="2"/>
      <c r="AD38" s="3"/>
      <c r="AE38" s="3"/>
      <c r="AF38" s="8">
        <f t="shared" si="0"/>
        <v>4</v>
      </c>
      <c r="AG38" s="13">
        <f t="shared" si="1"/>
        <v>140650372.72</v>
      </c>
      <c r="AH38" t="str">
        <f t="shared" si="2"/>
        <v/>
      </c>
      <c r="AI38" s="6">
        <f t="shared" si="3"/>
        <v>51145590.079999998</v>
      </c>
    </row>
    <row r="39" spans="1:35" ht="78" thickBot="1" x14ac:dyDescent="0.3">
      <c r="A39" s="192">
        <v>432</v>
      </c>
      <c r="B39" s="192">
        <v>11013</v>
      </c>
      <c r="C39" s="193" t="s">
        <v>119</v>
      </c>
      <c r="D39" s="193" t="s">
        <v>95</v>
      </c>
      <c r="E39" s="193" t="s">
        <v>120</v>
      </c>
      <c r="F39" s="194">
        <v>45401</v>
      </c>
      <c r="G39" s="194">
        <v>45432</v>
      </c>
      <c r="H39" s="192">
        <v>3392634958</v>
      </c>
      <c r="I39" s="193" t="s">
        <v>121</v>
      </c>
      <c r="J39" s="192">
        <v>2</v>
      </c>
      <c r="K39" s="201">
        <v>3049658505</v>
      </c>
      <c r="L39" s="192">
        <v>60993170</v>
      </c>
      <c r="M39" s="193" t="s">
        <v>31</v>
      </c>
      <c r="N39" s="193" t="s">
        <v>32</v>
      </c>
      <c r="O39" s="193"/>
      <c r="P39" s="195" t="b">
        <v>1</v>
      </c>
      <c r="Q39" s="192">
        <v>2</v>
      </c>
      <c r="R39" s="193" t="s">
        <v>33</v>
      </c>
      <c r="S39" s="193" t="s">
        <v>122</v>
      </c>
      <c r="T39" s="192">
        <v>5.5</v>
      </c>
      <c r="U39" s="193" t="s">
        <v>54</v>
      </c>
      <c r="V39" s="193" t="s">
        <v>36</v>
      </c>
      <c r="W39" s="192">
        <v>4</v>
      </c>
      <c r="X39" s="196">
        <v>1</v>
      </c>
      <c r="Y39" s="201">
        <v>3392634958</v>
      </c>
      <c r="Z39" s="192">
        <v>121986340</v>
      </c>
      <c r="AA39" s="193">
        <v>2024</v>
      </c>
      <c r="AB39" s="193">
        <v>4</v>
      </c>
      <c r="AC39" s="2"/>
      <c r="AD39" s="3"/>
      <c r="AE39" s="3"/>
      <c r="AF39" s="8">
        <f t="shared" si="0"/>
        <v>4</v>
      </c>
      <c r="AG39" s="13">
        <f t="shared" si="1"/>
        <v>167731217.77500001</v>
      </c>
      <c r="AH39" t="str">
        <f t="shared" si="2"/>
        <v/>
      </c>
      <c r="AI39" s="6">
        <f t="shared" si="3"/>
        <v>60993170.100000001</v>
      </c>
    </row>
    <row r="40" spans="1:35" ht="65.25" thickBot="1" x14ac:dyDescent="0.3">
      <c r="A40" s="192">
        <v>433</v>
      </c>
      <c r="B40" s="192">
        <v>11015</v>
      </c>
      <c r="C40" s="193" t="s">
        <v>123</v>
      </c>
      <c r="D40" s="193" t="s">
        <v>95</v>
      </c>
      <c r="E40" s="193" t="s">
        <v>124</v>
      </c>
      <c r="F40" s="194">
        <v>45408</v>
      </c>
      <c r="G40" s="194">
        <v>45439</v>
      </c>
      <c r="H40" s="192">
        <v>3574316742</v>
      </c>
      <c r="I40" s="193" t="s">
        <v>109</v>
      </c>
      <c r="J40" s="197">
        <v>4675</v>
      </c>
      <c r="K40" s="201">
        <v>3019161920</v>
      </c>
      <c r="L40" s="192">
        <v>141145819</v>
      </c>
      <c r="M40" s="193" t="s">
        <v>92</v>
      </c>
      <c r="N40" s="193" t="s">
        <v>32</v>
      </c>
      <c r="O40" s="193"/>
      <c r="P40" s="195" t="b">
        <v>1</v>
      </c>
      <c r="Q40" s="197">
        <v>4675</v>
      </c>
      <c r="R40" s="193" t="s">
        <v>33</v>
      </c>
      <c r="S40" s="193" t="s">
        <v>93</v>
      </c>
      <c r="T40" s="192">
        <v>5.5</v>
      </c>
      <c r="U40" s="193" t="s">
        <v>54</v>
      </c>
      <c r="V40" s="193" t="s">
        <v>67</v>
      </c>
      <c r="W40" s="192">
        <v>4</v>
      </c>
      <c r="X40" s="196">
        <v>1</v>
      </c>
      <c r="Y40" s="201">
        <v>3574316742</v>
      </c>
      <c r="Z40" s="192">
        <v>120766477</v>
      </c>
      <c r="AA40" s="193">
        <v>2024</v>
      </c>
      <c r="AB40" s="193">
        <v>4</v>
      </c>
      <c r="AC40" s="2"/>
      <c r="AD40" s="4"/>
      <c r="AE40" s="4"/>
      <c r="AF40" s="8">
        <f t="shared" si="0"/>
        <v>4</v>
      </c>
      <c r="AG40" s="13">
        <f t="shared" si="1"/>
        <v>166053905.59999999</v>
      </c>
      <c r="AH40" t="str">
        <f t="shared" si="2"/>
        <v>F2</v>
      </c>
      <c r="AI40" s="6">
        <f t="shared" si="3"/>
        <v>128314381599.99998</v>
      </c>
    </row>
    <row r="41" spans="1:35" ht="65.25" thickBot="1" x14ac:dyDescent="0.3">
      <c r="A41" s="192">
        <v>434</v>
      </c>
      <c r="B41" s="192">
        <v>11016</v>
      </c>
      <c r="C41" s="193" t="s">
        <v>125</v>
      </c>
      <c r="D41" s="193" t="s">
        <v>95</v>
      </c>
      <c r="E41" s="193" t="s">
        <v>124</v>
      </c>
      <c r="F41" s="194">
        <v>45408</v>
      </c>
      <c r="G41" s="194">
        <v>45439</v>
      </c>
      <c r="H41" s="192">
        <v>2254760703</v>
      </c>
      <c r="I41" s="193" t="s">
        <v>109</v>
      </c>
      <c r="J41" s="197">
        <v>4675</v>
      </c>
      <c r="K41" s="201">
        <v>1903055816</v>
      </c>
      <c r="L41" s="192">
        <v>88967859</v>
      </c>
      <c r="M41" s="193" t="s">
        <v>92</v>
      </c>
      <c r="N41" s="193" t="s">
        <v>32</v>
      </c>
      <c r="O41" s="193"/>
      <c r="P41" s="195" t="b">
        <v>1</v>
      </c>
      <c r="Q41" s="197">
        <v>4675</v>
      </c>
      <c r="R41" s="193" t="s">
        <v>33</v>
      </c>
      <c r="S41" s="193" t="s">
        <v>93</v>
      </c>
      <c r="T41" s="192">
        <v>5.5</v>
      </c>
      <c r="U41" s="193" t="s">
        <v>54</v>
      </c>
      <c r="V41" s="193" t="s">
        <v>67</v>
      </c>
      <c r="W41" s="192">
        <v>4</v>
      </c>
      <c r="X41" s="196">
        <v>1</v>
      </c>
      <c r="Y41" s="201">
        <v>2254760703</v>
      </c>
      <c r="Z41" s="192">
        <v>76122233</v>
      </c>
      <c r="AA41" s="193">
        <v>2024</v>
      </c>
      <c r="AB41" s="193">
        <v>4</v>
      </c>
      <c r="AC41" s="2"/>
      <c r="AD41" s="4"/>
      <c r="AE41" s="4"/>
      <c r="AF41" s="8">
        <f t="shared" si="0"/>
        <v>4</v>
      </c>
      <c r="AG41" s="13">
        <f t="shared" si="1"/>
        <v>104668069.88</v>
      </c>
      <c r="AH41" t="str">
        <f t="shared" si="2"/>
        <v>F2</v>
      </c>
      <c r="AI41" s="6">
        <f t="shared" si="3"/>
        <v>80879872180</v>
      </c>
    </row>
    <row r="42" spans="1:35" ht="90.75" thickBot="1" x14ac:dyDescent="0.3">
      <c r="A42" s="192">
        <v>435</v>
      </c>
      <c r="B42" s="192">
        <v>11017</v>
      </c>
      <c r="C42" s="193" t="s">
        <v>126</v>
      </c>
      <c r="D42" s="193" t="s">
        <v>95</v>
      </c>
      <c r="E42" s="193" t="s">
        <v>127</v>
      </c>
      <c r="F42" s="194">
        <v>45408</v>
      </c>
      <c r="G42" s="194">
        <v>45443</v>
      </c>
      <c r="H42" s="192">
        <v>3569241878</v>
      </c>
      <c r="I42" s="193" t="s">
        <v>109</v>
      </c>
      <c r="J42" s="197">
        <v>4675</v>
      </c>
      <c r="K42" s="201">
        <v>3207343255</v>
      </c>
      <c r="L42" s="192">
        <v>149943297</v>
      </c>
      <c r="M42" s="193" t="s">
        <v>92</v>
      </c>
      <c r="N42" s="193" t="s">
        <v>32</v>
      </c>
      <c r="O42" s="193"/>
      <c r="P42" s="195" t="b">
        <v>1</v>
      </c>
      <c r="Q42" s="197">
        <v>4675</v>
      </c>
      <c r="R42" s="193" t="s">
        <v>33</v>
      </c>
      <c r="S42" s="193" t="s">
        <v>93</v>
      </c>
      <c r="T42" s="192">
        <v>5.5</v>
      </c>
      <c r="U42" s="193" t="s">
        <v>54</v>
      </c>
      <c r="V42" s="193" t="s">
        <v>36</v>
      </c>
      <c r="W42" s="192">
        <v>4</v>
      </c>
      <c r="X42" s="196">
        <v>1</v>
      </c>
      <c r="Y42" s="201">
        <v>3569241878</v>
      </c>
      <c r="Z42" s="192">
        <v>128293730</v>
      </c>
      <c r="AA42" s="193">
        <v>2024</v>
      </c>
      <c r="AB42" s="193">
        <v>4</v>
      </c>
      <c r="AC42" s="2"/>
      <c r="AD42" s="4"/>
      <c r="AE42" s="4"/>
      <c r="AF42" s="8">
        <f t="shared" si="0"/>
        <v>4</v>
      </c>
      <c r="AG42" s="13">
        <f t="shared" si="1"/>
        <v>176403879.02500001</v>
      </c>
      <c r="AH42" t="str">
        <f t="shared" si="2"/>
        <v>F2</v>
      </c>
      <c r="AI42" s="6">
        <f t="shared" si="3"/>
        <v>136312088337.49998</v>
      </c>
    </row>
    <row r="43" spans="1:35" ht="78" thickBot="1" x14ac:dyDescent="0.3">
      <c r="A43" s="192">
        <v>436</v>
      </c>
      <c r="B43" s="192">
        <v>10014</v>
      </c>
      <c r="C43" s="193" t="s">
        <v>128</v>
      </c>
      <c r="D43" s="193" t="s">
        <v>95</v>
      </c>
      <c r="E43" s="193" t="s">
        <v>98</v>
      </c>
      <c r="F43" s="194">
        <v>45405</v>
      </c>
      <c r="G43" s="194">
        <v>45435</v>
      </c>
      <c r="H43" s="192">
        <v>3186883531</v>
      </c>
      <c r="I43" s="193" t="s">
        <v>99</v>
      </c>
      <c r="J43" s="192">
        <v>2</v>
      </c>
      <c r="K43" s="201">
        <v>2684350291</v>
      </c>
      <c r="L43" s="192">
        <v>53687005</v>
      </c>
      <c r="M43" s="193" t="s">
        <v>31</v>
      </c>
      <c r="N43" s="193" t="s">
        <v>32</v>
      </c>
      <c r="O43" s="193"/>
      <c r="P43" s="195" t="b">
        <v>1</v>
      </c>
      <c r="Q43" s="192">
        <v>2</v>
      </c>
      <c r="R43" s="193" t="s">
        <v>33</v>
      </c>
      <c r="S43" s="193" t="s">
        <v>42</v>
      </c>
      <c r="T43" s="192">
        <v>5.5</v>
      </c>
      <c r="U43" s="193" t="s">
        <v>54</v>
      </c>
      <c r="V43" s="193" t="s">
        <v>67</v>
      </c>
      <c r="W43" s="192">
        <v>4</v>
      </c>
      <c r="X43" s="196">
        <v>1</v>
      </c>
      <c r="Y43" s="201">
        <v>3186883531</v>
      </c>
      <c r="Z43" s="192">
        <v>107374012</v>
      </c>
      <c r="AA43" s="193">
        <v>2024</v>
      </c>
      <c r="AB43" s="193">
        <v>4</v>
      </c>
      <c r="AC43" s="2"/>
      <c r="AD43" s="3"/>
      <c r="AE43" s="3"/>
      <c r="AF43" s="8">
        <f t="shared" si="0"/>
        <v>4</v>
      </c>
      <c r="AG43" s="13">
        <f t="shared" si="1"/>
        <v>147639266.005</v>
      </c>
      <c r="AH43" t="str">
        <f t="shared" si="2"/>
        <v/>
      </c>
      <c r="AI43" s="6">
        <f t="shared" si="3"/>
        <v>53687005.82</v>
      </c>
    </row>
    <row r="44" spans="1:35" ht="90.75" thickBot="1" x14ac:dyDescent="0.3">
      <c r="A44" s="192">
        <v>437</v>
      </c>
      <c r="B44" s="192">
        <v>11018</v>
      </c>
      <c r="C44" s="193" t="s">
        <v>129</v>
      </c>
      <c r="D44" s="193" t="s">
        <v>95</v>
      </c>
      <c r="E44" s="193" t="s">
        <v>130</v>
      </c>
      <c r="F44" s="194">
        <v>45401</v>
      </c>
      <c r="G44" s="194">
        <v>45434</v>
      </c>
      <c r="H44" s="192">
        <v>2229120857</v>
      </c>
      <c r="I44" s="193" t="s">
        <v>84</v>
      </c>
      <c r="J44" s="192">
        <v>2</v>
      </c>
      <c r="K44" s="201">
        <v>2001634744</v>
      </c>
      <c r="L44" s="192">
        <v>40032694</v>
      </c>
      <c r="M44" s="193" t="s">
        <v>31</v>
      </c>
      <c r="N44" s="193" t="s">
        <v>32</v>
      </c>
      <c r="O44" s="193"/>
      <c r="P44" s="195" t="b">
        <v>1</v>
      </c>
      <c r="Q44" s="192">
        <v>2</v>
      </c>
      <c r="R44" s="193" t="s">
        <v>33</v>
      </c>
      <c r="S44" s="193" t="s">
        <v>42</v>
      </c>
      <c r="T44" s="192">
        <v>5.5</v>
      </c>
      <c r="U44" s="193" t="s">
        <v>54</v>
      </c>
      <c r="V44" s="193" t="s">
        <v>36</v>
      </c>
      <c r="W44" s="192">
        <v>4</v>
      </c>
      <c r="X44" s="196">
        <v>1</v>
      </c>
      <c r="Y44" s="201">
        <v>2229120857</v>
      </c>
      <c r="Z44" s="192">
        <v>80065390</v>
      </c>
      <c r="AA44" s="193">
        <v>2024</v>
      </c>
      <c r="AB44" s="193">
        <v>4</v>
      </c>
      <c r="AC44" s="2"/>
      <c r="AD44" s="3"/>
      <c r="AE44" s="3"/>
      <c r="AF44" s="8">
        <f t="shared" si="0"/>
        <v>4</v>
      </c>
      <c r="AG44" s="13">
        <f t="shared" si="1"/>
        <v>110089910.92</v>
      </c>
      <c r="AH44" t="str">
        <f t="shared" si="2"/>
        <v/>
      </c>
      <c r="AI44" s="6">
        <f t="shared" si="3"/>
        <v>40032694.880000003</v>
      </c>
    </row>
    <row r="45" spans="1:35" ht="78" thickBot="1" x14ac:dyDescent="0.3">
      <c r="A45" s="192">
        <v>438</v>
      </c>
      <c r="B45" s="192">
        <v>11027</v>
      </c>
      <c r="C45" s="193" t="s">
        <v>131</v>
      </c>
      <c r="D45" s="193" t="s">
        <v>95</v>
      </c>
      <c r="E45" s="193" t="s">
        <v>132</v>
      </c>
      <c r="F45" s="194">
        <v>45405</v>
      </c>
      <c r="G45" s="194">
        <v>45436</v>
      </c>
      <c r="H45" s="192">
        <v>5069694349</v>
      </c>
      <c r="I45" s="193" t="s">
        <v>99</v>
      </c>
      <c r="J45" s="192">
        <v>2</v>
      </c>
      <c r="K45" s="201">
        <v>4254922043</v>
      </c>
      <c r="L45" s="192">
        <v>85098440</v>
      </c>
      <c r="M45" s="193" t="s">
        <v>31</v>
      </c>
      <c r="N45" s="193" t="s">
        <v>32</v>
      </c>
      <c r="O45" s="193"/>
      <c r="P45" s="195" t="b">
        <v>1</v>
      </c>
      <c r="Q45" s="192">
        <v>2</v>
      </c>
      <c r="R45" s="193" t="s">
        <v>33</v>
      </c>
      <c r="S45" s="193" t="s">
        <v>122</v>
      </c>
      <c r="T45" s="192">
        <v>4.5</v>
      </c>
      <c r="U45" s="193" t="s">
        <v>133</v>
      </c>
      <c r="V45" s="193" t="s">
        <v>67</v>
      </c>
      <c r="W45" s="192">
        <v>4</v>
      </c>
      <c r="X45" s="196">
        <v>1</v>
      </c>
      <c r="Y45" s="201">
        <v>5069694349</v>
      </c>
      <c r="Z45" s="192">
        <v>170196882</v>
      </c>
      <c r="AA45" s="193">
        <v>2024</v>
      </c>
      <c r="AB45" s="193">
        <v>4</v>
      </c>
      <c r="AC45" s="2"/>
      <c r="AD45" s="3"/>
      <c r="AE45" s="3"/>
      <c r="AF45" s="8">
        <f t="shared" si="0"/>
        <v>4</v>
      </c>
      <c r="AG45" s="13">
        <f t="shared" si="1"/>
        <v>191471491.935</v>
      </c>
      <c r="AH45" t="str">
        <f t="shared" si="2"/>
        <v/>
      </c>
      <c r="AI45" s="6">
        <f t="shared" si="3"/>
        <v>85098440.859999999</v>
      </c>
    </row>
    <row r="46" spans="1:35" ht="65.25" thickBot="1" x14ac:dyDescent="0.3">
      <c r="A46" s="192">
        <v>439</v>
      </c>
      <c r="B46" s="192">
        <v>10019</v>
      </c>
      <c r="C46" s="193" t="s">
        <v>134</v>
      </c>
      <c r="D46" s="193" t="s">
        <v>95</v>
      </c>
      <c r="E46" s="193" t="s">
        <v>135</v>
      </c>
      <c r="F46" s="194">
        <v>45404</v>
      </c>
      <c r="G46" s="194">
        <v>45432</v>
      </c>
      <c r="H46" s="192">
        <v>9078752119</v>
      </c>
      <c r="I46" s="193" t="s">
        <v>44</v>
      </c>
      <c r="J46" s="192">
        <v>2</v>
      </c>
      <c r="K46" s="201">
        <v>8106028677</v>
      </c>
      <c r="L46" s="192">
        <v>162120573</v>
      </c>
      <c r="M46" s="193" t="s">
        <v>31</v>
      </c>
      <c r="N46" s="193" t="s">
        <v>32</v>
      </c>
      <c r="O46" s="193"/>
      <c r="P46" s="195" t="b">
        <v>1</v>
      </c>
      <c r="Q46" s="192">
        <v>2</v>
      </c>
      <c r="R46" s="193" t="s">
        <v>33</v>
      </c>
      <c r="S46" s="193" t="s">
        <v>42</v>
      </c>
      <c r="T46" s="192">
        <v>4.5</v>
      </c>
      <c r="U46" s="193" t="s">
        <v>133</v>
      </c>
      <c r="V46" s="193" t="s">
        <v>36</v>
      </c>
      <c r="W46" s="192">
        <v>4</v>
      </c>
      <c r="X46" s="196">
        <v>1</v>
      </c>
      <c r="Y46" s="201">
        <v>9078752119</v>
      </c>
      <c r="Z46" s="192">
        <v>324241147</v>
      </c>
      <c r="AA46" s="193">
        <v>2024</v>
      </c>
      <c r="AB46" s="193">
        <v>4</v>
      </c>
      <c r="AC46" s="2"/>
      <c r="AD46" s="3"/>
      <c r="AE46" s="3"/>
      <c r="AF46" s="8">
        <f t="shared" si="0"/>
        <v>4</v>
      </c>
      <c r="AG46" s="13">
        <f t="shared" si="1"/>
        <v>364771290.46499997</v>
      </c>
      <c r="AH46" t="str">
        <f t="shared" si="2"/>
        <v/>
      </c>
      <c r="AI46" s="6">
        <f t="shared" si="3"/>
        <v>162120573.53999999</v>
      </c>
    </row>
    <row r="47" spans="1:35" ht="65.25" thickBot="1" x14ac:dyDescent="0.3">
      <c r="A47" s="192">
        <v>440</v>
      </c>
      <c r="B47" s="192">
        <v>11028</v>
      </c>
      <c r="C47" s="193" t="s">
        <v>136</v>
      </c>
      <c r="D47" s="193" t="s">
        <v>95</v>
      </c>
      <c r="E47" s="193" t="s">
        <v>137</v>
      </c>
      <c r="F47" s="194">
        <v>45406</v>
      </c>
      <c r="G47" s="194">
        <v>45439</v>
      </c>
      <c r="H47" s="192">
        <v>3551353575</v>
      </c>
      <c r="I47" s="193" t="s">
        <v>109</v>
      </c>
      <c r="J47" s="192" t="s">
        <v>9108</v>
      </c>
      <c r="K47" s="201">
        <v>2980600322</v>
      </c>
      <c r="L47" s="192">
        <v>101340410</v>
      </c>
      <c r="M47" s="193" t="s">
        <v>92</v>
      </c>
      <c r="N47" s="193" t="s">
        <v>32</v>
      </c>
      <c r="O47" s="193"/>
      <c r="P47" s="195" t="b">
        <v>1</v>
      </c>
      <c r="Q47" s="192" t="s">
        <v>9108</v>
      </c>
      <c r="R47" s="193" t="s">
        <v>33</v>
      </c>
      <c r="S47" s="193" t="s">
        <v>93</v>
      </c>
      <c r="T47" s="192">
        <v>4.5</v>
      </c>
      <c r="U47" s="193" t="s">
        <v>133</v>
      </c>
      <c r="V47" s="193" t="s">
        <v>67</v>
      </c>
      <c r="W47" s="192">
        <v>4</v>
      </c>
      <c r="X47" s="196">
        <v>1</v>
      </c>
      <c r="Y47" s="201">
        <v>3551353575</v>
      </c>
      <c r="Z47" s="192">
        <v>119224013</v>
      </c>
      <c r="AA47" s="193">
        <v>2024</v>
      </c>
      <c r="AB47" s="193">
        <v>4</v>
      </c>
      <c r="AC47" s="2"/>
      <c r="AD47" s="4"/>
      <c r="AE47" s="4"/>
      <c r="AF47" s="8">
        <f t="shared" si="0"/>
        <v>4</v>
      </c>
      <c r="AG47" s="13">
        <f t="shared" si="1"/>
        <v>134127014.48999999</v>
      </c>
      <c r="AH47" t="str">
        <f t="shared" si="2"/>
        <v>F2</v>
      </c>
      <c r="AI47" s="6">
        <f t="shared" si="3"/>
        <v>92127646.316363633</v>
      </c>
    </row>
    <row r="48" spans="1:35" ht="78" thickBot="1" x14ac:dyDescent="0.3">
      <c r="A48" s="192">
        <v>441</v>
      </c>
      <c r="B48" s="192">
        <v>10142</v>
      </c>
      <c r="C48" s="193" t="s">
        <v>138</v>
      </c>
      <c r="D48" s="193" t="s">
        <v>95</v>
      </c>
      <c r="E48" s="193" t="s">
        <v>139</v>
      </c>
      <c r="F48" s="194">
        <v>45401</v>
      </c>
      <c r="G48" s="194">
        <v>45432</v>
      </c>
      <c r="H48" s="192">
        <v>3365761785</v>
      </c>
      <c r="I48" s="193" t="s">
        <v>44</v>
      </c>
      <c r="J48" s="192">
        <v>2</v>
      </c>
      <c r="K48" s="201">
        <v>3005144451</v>
      </c>
      <c r="L48" s="192">
        <v>60102889</v>
      </c>
      <c r="M48" s="193" t="s">
        <v>31</v>
      </c>
      <c r="N48" s="193" t="s">
        <v>32</v>
      </c>
      <c r="O48" s="193"/>
      <c r="P48" s="195" t="b">
        <v>1</v>
      </c>
      <c r="Q48" s="192">
        <v>2</v>
      </c>
      <c r="R48" s="193" t="s">
        <v>33</v>
      </c>
      <c r="S48" s="193" t="s">
        <v>42</v>
      </c>
      <c r="T48" s="192">
        <v>4.5</v>
      </c>
      <c r="U48" s="193" t="s">
        <v>140</v>
      </c>
      <c r="V48" s="193" t="s">
        <v>36</v>
      </c>
      <c r="W48" s="192">
        <v>4</v>
      </c>
      <c r="X48" s="196">
        <v>1</v>
      </c>
      <c r="Y48" s="201">
        <v>3365761785</v>
      </c>
      <c r="Z48" s="192">
        <v>120205778</v>
      </c>
      <c r="AA48" s="193">
        <v>2024</v>
      </c>
      <c r="AB48" s="193">
        <v>4</v>
      </c>
      <c r="AC48" s="2"/>
      <c r="AD48" s="3"/>
      <c r="AE48" s="3"/>
      <c r="AF48" s="8">
        <f t="shared" si="0"/>
        <v>4</v>
      </c>
      <c r="AG48" s="13">
        <f t="shared" si="1"/>
        <v>135231500.29499999</v>
      </c>
      <c r="AH48" t="str">
        <f t="shared" si="2"/>
        <v/>
      </c>
      <c r="AI48" s="6">
        <f t="shared" si="3"/>
        <v>60102889.020000003</v>
      </c>
    </row>
    <row r="49" spans="1:35" ht="65.25" thickBot="1" x14ac:dyDescent="0.3">
      <c r="A49" s="192">
        <v>442</v>
      </c>
      <c r="B49" s="192">
        <v>11029</v>
      </c>
      <c r="C49" s="193" t="s">
        <v>141</v>
      </c>
      <c r="D49" s="193" t="s">
        <v>95</v>
      </c>
      <c r="E49" s="193" t="s">
        <v>142</v>
      </c>
      <c r="F49" s="194">
        <v>45402</v>
      </c>
      <c r="G49" s="194">
        <v>45432</v>
      </c>
      <c r="H49" s="192">
        <v>3592224446</v>
      </c>
      <c r="I49" s="193" t="s">
        <v>143</v>
      </c>
      <c r="J49" s="197">
        <v>3825</v>
      </c>
      <c r="K49" s="201">
        <v>3207343255</v>
      </c>
      <c r="L49" s="192">
        <v>122680879</v>
      </c>
      <c r="M49" s="193" t="s">
        <v>92</v>
      </c>
      <c r="N49" s="193" t="s">
        <v>32</v>
      </c>
      <c r="O49" s="193"/>
      <c r="P49" s="195" t="b">
        <v>1</v>
      </c>
      <c r="Q49" s="197">
        <v>3825</v>
      </c>
      <c r="R49" s="193" t="s">
        <v>33</v>
      </c>
      <c r="S49" s="193" t="s">
        <v>93</v>
      </c>
      <c r="T49" s="192">
        <v>5.5</v>
      </c>
      <c r="U49" s="193" t="s">
        <v>54</v>
      </c>
      <c r="V49" s="193" t="s">
        <v>36</v>
      </c>
      <c r="W49" s="192">
        <v>4</v>
      </c>
      <c r="X49" s="196">
        <v>1</v>
      </c>
      <c r="Y49" s="201">
        <v>3592224446</v>
      </c>
      <c r="Z49" s="192">
        <v>128293730</v>
      </c>
      <c r="AA49" s="193">
        <v>2024</v>
      </c>
      <c r="AB49" s="193">
        <v>4</v>
      </c>
      <c r="AC49" s="2"/>
      <c r="AD49" s="4"/>
      <c r="AE49" s="4"/>
      <c r="AF49" s="8">
        <f t="shared" si="0"/>
        <v>4</v>
      </c>
      <c r="AG49" s="13">
        <f t="shared" si="1"/>
        <v>176403879.02500001</v>
      </c>
      <c r="AH49" t="str">
        <f t="shared" si="2"/>
        <v>F2</v>
      </c>
      <c r="AI49" s="6">
        <f t="shared" si="3"/>
        <v>111528072276.13635</v>
      </c>
    </row>
    <row r="50" spans="1:35" ht="78" thickBot="1" x14ac:dyDescent="0.3">
      <c r="A50" s="192">
        <v>443</v>
      </c>
      <c r="B50" s="192">
        <v>11034</v>
      </c>
      <c r="C50" s="193" t="s">
        <v>144</v>
      </c>
      <c r="D50" s="193" t="s">
        <v>95</v>
      </c>
      <c r="E50" s="193" t="s">
        <v>145</v>
      </c>
      <c r="F50" s="194">
        <v>45402</v>
      </c>
      <c r="G50" s="194">
        <v>45443</v>
      </c>
      <c r="H50" s="192">
        <v>3124255096</v>
      </c>
      <c r="I50" s="193" t="s">
        <v>121</v>
      </c>
      <c r="J50" s="192">
        <v>1</v>
      </c>
      <c r="K50" s="201">
        <v>2761618345</v>
      </c>
      <c r="L50" s="192">
        <v>27616183</v>
      </c>
      <c r="M50" s="193" t="s">
        <v>31</v>
      </c>
      <c r="N50" s="193" t="s">
        <v>32</v>
      </c>
      <c r="O50" s="193"/>
      <c r="P50" s="195" t="b">
        <v>1</v>
      </c>
      <c r="Q50" s="192">
        <v>2</v>
      </c>
      <c r="R50" s="193" t="s">
        <v>33</v>
      </c>
      <c r="S50" s="193" t="s">
        <v>42</v>
      </c>
      <c r="T50" s="192">
        <v>4.25</v>
      </c>
      <c r="U50" s="193" t="s">
        <v>146</v>
      </c>
      <c r="V50" s="193" t="s">
        <v>36</v>
      </c>
      <c r="W50" s="192" t="s">
        <v>9108</v>
      </c>
      <c r="X50" s="196">
        <v>0.5</v>
      </c>
      <c r="Y50" s="201">
        <v>1562127548</v>
      </c>
      <c r="Z50" s="192">
        <v>46947512</v>
      </c>
      <c r="AA50" s="193">
        <v>2024</v>
      </c>
      <c r="AB50" s="193">
        <v>4</v>
      </c>
      <c r="AC50" s="2"/>
      <c r="AD50" s="3"/>
      <c r="AE50" s="3"/>
      <c r="AF50" s="8">
        <f t="shared" si="0"/>
        <v>4</v>
      </c>
      <c r="AG50" s="13">
        <f t="shared" si="1"/>
        <v>117368779.66249999</v>
      </c>
      <c r="AH50" t="str">
        <f t="shared" si="2"/>
        <v/>
      </c>
      <c r="AI50" s="6">
        <f t="shared" si="3"/>
        <v>55232366.899999999</v>
      </c>
    </row>
    <row r="51" spans="1:35" ht="78" thickBot="1" x14ac:dyDescent="0.3">
      <c r="A51" s="192">
        <v>444</v>
      </c>
      <c r="B51" s="192">
        <v>11033</v>
      </c>
      <c r="C51" s="193" t="s">
        <v>147</v>
      </c>
      <c r="D51" s="193" t="s">
        <v>95</v>
      </c>
      <c r="E51" s="193" t="s">
        <v>148</v>
      </c>
      <c r="F51" s="194">
        <v>45408</v>
      </c>
      <c r="G51" s="193"/>
      <c r="H51" s="192">
        <v>3572710921</v>
      </c>
      <c r="I51" s="193" t="s">
        <v>121</v>
      </c>
      <c r="J51" s="192">
        <v>1</v>
      </c>
      <c r="K51" s="201">
        <v>2998525237</v>
      </c>
      <c r="L51" s="192">
        <v>29985252</v>
      </c>
      <c r="M51" s="193" t="s">
        <v>31</v>
      </c>
      <c r="N51" s="193" t="s">
        <v>32</v>
      </c>
      <c r="O51" s="193"/>
      <c r="P51" s="195" t="b">
        <v>1</v>
      </c>
      <c r="Q51" s="192">
        <v>2</v>
      </c>
      <c r="R51" s="193" t="s">
        <v>33</v>
      </c>
      <c r="S51" s="193" t="s">
        <v>42</v>
      </c>
      <c r="T51" s="192">
        <v>5.5</v>
      </c>
      <c r="U51" s="193" t="s">
        <v>54</v>
      </c>
      <c r="V51" s="193" t="s">
        <v>67</v>
      </c>
      <c r="W51" s="192">
        <v>4</v>
      </c>
      <c r="X51" s="196">
        <v>0.5</v>
      </c>
      <c r="Y51" s="201">
        <v>1786355461</v>
      </c>
      <c r="Z51" s="192">
        <v>59970505</v>
      </c>
      <c r="AA51" s="193">
        <v>2024</v>
      </c>
      <c r="AB51" s="193">
        <v>4</v>
      </c>
      <c r="AC51" s="2"/>
      <c r="AD51" s="3"/>
      <c r="AE51" s="3"/>
      <c r="AF51" s="8">
        <f t="shared" si="0"/>
        <v>4</v>
      </c>
      <c r="AG51" s="13">
        <f t="shared" si="1"/>
        <v>164918888.035</v>
      </c>
      <c r="AH51" t="str">
        <f t="shared" si="2"/>
        <v/>
      </c>
      <c r="AI51" s="6">
        <f t="shared" si="3"/>
        <v>59970504.740000002</v>
      </c>
    </row>
    <row r="52" spans="1:35" ht="90.75" thickBot="1" x14ac:dyDescent="0.3">
      <c r="A52" s="192">
        <v>445</v>
      </c>
      <c r="B52" s="192">
        <v>11036</v>
      </c>
      <c r="C52" s="193" t="s">
        <v>149</v>
      </c>
      <c r="D52" s="193" t="s">
        <v>95</v>
      </c>
      <c r="E52" s="193" t="s">
        <v>150</v>
      </c>
      <c r="F52" s="194">
        <v>45408</v>
      </c>
      <c r="G52" s="194">
        <v>45442</v>
      </c>
      <c r="H52" s="192">
        <v>5470438390</v>
      </c>
      <c r="I52" s="193" t="s">
        <v>151</v>
      </c>
      <c r="J52" s="192" t="s">
        <v>9110</v>
      </c>
      <c r="K52" s="201">
        <v>4884319888</v>
      </c>
      <c r="L52" s="192">
        <v>241773834</v>
      </c>
      <c r="M52" s="193" t="s">
        <v>92</v>
      </c>
      <c r="N52" s="193" t="s">
        <v>32</v>
      </c>
      <c r="O52" s="193"/>
      <c r="P52" s="195" t="b">
        <v>1</v>
      </c>
      <c r="Q52" s="192" t="s">
        <v>9110</v>
      </c>
      <c r="R52" s="193" t="s">
        <v>33</v>
      </c>
      <c r="S52" s="193" t="s">
        <v>93</v>
      </c>
      <c r="T52" s="192">
        <v>5.5</v>
      </c>
      <c r="U52" s="193" t="s">
        <v>54</v>
      </c>
      <c r="V52" s="193" t="s">
        <v>36</v>
      </c>
      <c r="W52" s="192">
        <v>4</v>
      </c>
      <c r="X52" s="196">
        <v>1</v>
      </c>
      <c r="Y52" s="201">
        <v>5470438390</v>
      </c>
      <c r="Z52" s="192">
        <v>195372796</v>
      </c>
      <c r="AA52" s="193">
        <v>2024</v>
      </c>
      <c r="AB52" s="193">
        <v>4</v>
      </c>
      <c r="AC52" s="2"/>
      <c r="AD52" s="4"/>
      <c r="AE52" s="4"/>
      <c r="AF52" s="8">
        <f t="shared" si="0"/>
        <v>4</v>
      </c>
      <c r="AG52" s="13">
        <f t="shared" si="1"/>
        <v>268637593.83999997</v>
      </c>
      <c r="AH52" t="str">
        <f t="shared" si="2"/>
        <v>F2</v>
      </c>
      <c r="AI52" s="6">
        <f t="shared" si="3"/>
        <v>219794394.96000001</v>
      </c>
    </row>
    <row r="53" spans="1:35" ht="78" thickBot="1" x14ac:dyDescent="0.3">
      <c r="A53" s="192">
        <v>446</v>
      </c>
      <c r="B53" s="192">
        <v>11035</v>
      </c>
      <c r="C53" s="193" t="s">
        <v>152</v>
      </c>
      <c r="D53" s="193" t="s">
        <v>95</v>
      </c>
      <c r="E53" s="193" t="s">
        <v>153</v>
      </c>
      <c r="F53" s="194">
        <v>45408</v>
      </c>
      <c r="G53" s="194">
        <v>45439</v>
      </c>
      <c r="H53" s="192">
        <v>4145834236</v>
      </c>
      <c r="I53" s="193" t="s">
        <v>154</v>
      </c>
      <c r="J53" s="192" t="s">
        <v>9106</v>
      </c>
      <c r="K53" s="201">
        <v>3731096562</v>
      </c>
      <c r="L53" s="192">
        <v>119395089</v>
      </c>
      <c r="M53" s="193" t="s">
        <v>92</v>
      </c>
      <c r="N53" s="193" t="s">
        <v>32</v>
      </c>
      <c r="O53" s="193"/>
      <c r="P53" s="195" t="b">
        <v>1</v>
      </c>
      <c r="Q53" s="192" t="s">
        <v>9106</v>
      </c>
      <c r="R53" s="193" t="s">
        <v>33</v>
      </c>
      <c r="S53" s="193" t="s">
        <v>93</v>
      </c>
      <c r="T53" s="192">
        <v>5.5</v>
      </c>
      <c r="U53" s="193" t="s">
        <v>54</v>
      </c>
      <c r="V53" s="193" t="s">
        <v>36</v>
      </c>
      <c r="W53" s="192">
        <v>4</v>
      </c>
      <c r="X53" s="196">
        <v>1</v>
      </c>
      <c r="Y53" s="201">
        <v>4145834236</v>
      </c>
      <c r="Z53" s="192">
        <v>149243862</v>
      </c>
      <c r="AA53" s="193">
        <v>2024</v>
      </c>
      <c r="AB53" s="193">
        <v>4</v>
      </c>
      <c r="AC53" s="2"/>
      <c r="AD53" s="4"/>
      <c r="AE53" s="4"/>
      <c r="AF53" s="8">
        <f t="shared" si="0"/>
        <v>4</v>
      </c>
      <c r="AG53" s="13">
        <f t="shared" si="1"/>
        <v>205210310.91</v>
      </c>
      <c r="AH53" t="str">
        <f t="shared" si="2"/>
        <v>F2</v>
      </c>
      <c r="AI53" s="6">
        <f t="shared" si="3"/>
        <v>108540990.89454545</v>
      </c>
    </row>
    <row r="54" spans="1:35" ht="103.5" thickBot="1" x14ac:dyDescent="0.3">
      <c r="A54" s="192">
        <v>447</v>
      </c>
      <c r="B54" s="192">
        <v>11060</v>
      </c>
      <c r="C54" s="193" t="s">
        <v>155</v>
      </c>
      <c r="D54" s="193" t="s">
        <v>95</v>
      </c>
      <c r="E54" s="193" t="s">
        <v>156</v>
      </c>
      <c r="F54" s="194">
        <v>45407</v>
      </c>
      <c r="G54" s="193"/>
      <c r="H54" s="192">
        <v>6564882378</v>
      </c>
      <c r="I54" s="193" t="s">
        <v>157</v>
      </c>
      <c r="J54" s="197">
        <v>4675</v>
      </c>
      <c r="K54" s="201">
        <v>5509811971</v>
      </c>
      <c r="L54" s="192">
        <v>257583709</v>
      </c>
      <c r="M54" s="193" t="s">
        <v>92</v>
      </c>
      <c r="N54" s="193" t="s">
        <v>32</v>
      </c>
      <c r="O54" s="193"/>
      <c r="P54" s="195" t="b">
        <v>1</v>
      </c>
      <c r="Q54" s="197">
        <v>4675</v>
      </c>
      <c r="R54" s="193" t="s">
        <v>33</v>
      </c>
      <c r="S54" s="193" t="s">
        <v>93</v>
      </c>
      <c r="T54" s="192">
        <v>5.5</v>
      </c>
      <c r="U54" s="193" t="s">
        <v>54</v>
      </c>
      <c r="V54" s="193" t="s">
        <v>67</v>
      </c>
      <c r="W54" s="192">
        <v>4</v>
      </c>
      <c r="X54" s="196">
        <v>1</v>
      </c>
      <c r="Y54" s="201">
        <v>6564882378</v>
      </c>
      <c r="Z54" s="192">
        <v>220392479</v>
      </c>
      <c r="AA54" s="193">
        <v>2024</v>
      </c>
      <c r="AB54" s="193">
        <v>4</v>
      </c>
      <c r="AC54" s="2"/>
      <c r="AD54" s="4"/>
      <c r="AE54" s="4"/>
      <c r="AF54" s="8">
        <f t="shared" si="0"/>
        <v>4</v>
      </c>
      <c r="AG54" s="13">
        <f t="shared" si="1"/>
        <v>303039658.40499997</v>
      </c>
      <c r="AH54" t="str">
        <f t="shared" si="2"/>
        <v>F2</v>
      </c>
      <c r="AI54" s="6">
        <f t="shared" si="3"/>
        <v>234167008767.49997</v>
      </c>
    </row>
    <row r="55" spans="1:35" ht="78" thickBot="1" x14ac:dyDescent="0.3">
      <c r="A55" s="192">
        <v>448</v>
      </c>
      <c r="B55" s="192">
        <v>11061</v>
      </c>
      <c r="C55" s="193" t="s">
        <v>158</v>
      </c>
      <c r="D55" s="193" t="s">
        <v>95</v>
      </c>
      <c r="E55" s="193" t="s">
        <v>159</v>
      </c>
      <c r="F55" s="194">
        <v>45405</v>
      </c>
      <c r="G55" s="194">
        <v>45439</v>
      </c>
      <c r="H55" s="192">
        <v>1982264196</v>
      </c>
      <c r="I55" s="193" t="s">
        <v>160</v>
      </c>
      <c r="J55" s="192" t="s">
        <v>9111</v>
      </c>
      <c r="K55" s="201">
        <v>1703754669</v>
      </c>
      <c r="L55" s="192">
        <v>11585531</v>
      </c>
      <c r="M55" s="193" t="s">
        <v>31</v>
      </c>
      <c r="N55" s="193" t="s">
        <v>32</v>
      </c>
      <c r="O55" s="193"/>
      <c r="P55" s="195" t="b">
        <v>1</v>
      </c>
      <c r="Q55" s="192">
        <v>2</v>
      </c>
      <c r="R55" s="193" t="s">
        <v>73</v>
      </c>
      <c r="S55" s="193" t="s">
        <v>42</v>
      </c>
      <c r="T55" s="192">
        <v>5.5</v>
      </c>
      <c r="U55" s="193" t="s">
        <v>54</v>
      </c>
      <c r="V55" s="193" t="s">
        <v>67</v>
      </c>
      <c r="W55" s="192">
        <v>4</v>
      </c>
      <c r="X55" s="196">
        <v>0.34</v>
      </c>
      <c r="Y55" s="201">
        <v>673969827</v>
      </c>
      <c r="Z55" s="192">
        <v>23171063</v>
      </c>
      <c r="AA55" s="193">
        <v>2024</v>
      </c>
      <c r="AB55" s="193">
        <v>4</v>
      </c>
      <c r="AC55" s="2"/>
      <c r="AD55" s="4"/>
      <c r="AE55" s="4"/>
      <c r="AF55" s="8">
        <f t="shared" si="0"/>
        <v>4</v>
      </c>
      <c r="AG55" s="13">
        <f t="shared" si="1"/>
        <v>93706506.795000002</v>
      </c>
      <c r="AH55" t="str">
        <f t="shared" si="2"/>
        <v/>
      </c>
      <c r="AI55" s="6">
        <f t="shared" si="3"/>
        <v>34075093.380000003</v>
      </c>
    </row>
    <row r="56" spans="1:35" ht="78" thickBot="1" x14ac:dyDescent="0.3">
      <c r="A56" s="192">
        <v>449</v>
      </c>
      <c r="B56" s="192">
        <v>11062</v>
      </c>
      <c r="C56" s="193" t="s">
        <v>161</v>
      </c>
      <c r="D56" s="193" t="s">
        <v>95</v>
      </c>
      <c r="E56" s="193" t="s">
        <v>162</v>
      </c>
      <c r="F56" s="194">
        <v>45405</v>
      </c>
      <c r="G56" s="193"/>
      <c r="H56" s="192">
        <v>2228120520</v>
      </c>
      <c r="I56" s="193" t="s">
        <v>104</v>
      </c>
      <c r="J56" s="192">
        <v>2</v>
      </c>
      <c r="K56" s="201">
        <v>1851329400</v>
      </c>
      <c r="L56" s="192">
        <v>37026588</v>
      </c>
      <c r="M56" s="193" t="s">
        <v>31</v>
      </c>
      <c r="N56" s="193" t="s">
        <v>32</v>
      </c>
      <c r="O56" s="193"/>
      <c r="P56" s="195" t="b">
        <v>1</v>
      </c>
      <c r="Q56" s="192">
        <v>2</v>
      </c>
      <c r="R56" s="193" t="s">
        <v>33</v>
      </c>
      <c r="S56" s="193" t="s">
        <v>42</v>
      </c>
      <c r="T56" s="192">
        <v>5.5</v>
      </c>
      <c r="U56" s="193" t="s">
        <v>54</v>
      </c>
      <c r="V56" s="193" t="s">
        <v>67</v>
      </c>
      <c r="W56" s="192">
        <v>4</v>
      </c>
      <c r="X56" s="196">
        <v>1</v>
      </c>
      <c r="Y56" s="201">
        <v>2228120520</v>
      </c>
      <c r="Z56" s="192">
        <v>74053176</v>
      </c>
      <c r="AA56" s="193">
        <v>2024</v>
      </c>
      <c r="AB56" s="193">
        <v>4</v>
      </c>
      <c r="AC56" s="2"/>
      <c r="AD56" s="3"/>
      <c r="AE56" s="3"/>
      <c r="AF56" s="8">
        <f t="shared" si="0"/>
        <v>4</v>
      </c>
      <c r="AG56" s="13">
        <f t="shared" si="1"/>
        <v>101823117</v>
      </c>
      <c r="AH56" t="str">
        <f t="shared" si="2"/>
        <v/>
      </c>
      <c r="AI56" s="6">
        <f t="shared" si="3"/>
        <v>37026588</v>
      </c>
    </row>
    <row r="57" spans="1:35" ht="65.25" thickBot="1" x14ac:dyDescent="0.3">
      <c r="A57" s="192">
        <v>450</v>
      </c>
      <c r="B57" s="192">
        <v>11063</v>
      </c>
      <c r="C57" s="193" t="s">
        <v>163</v>
      </c>
      <c r="D57" s="193" t="s">
        <v>95</v>
      </c>
      <c r="E57" s="193" t="s">
        <v>164</v>
      </c>
      <c r="F57" s="194">
        <v>45414</v>
      </c>
      <c r="G57" s="194">
        <v>45439</v>
      </c>
      <c r="H57" s="192">
        <v>3520218759</v>
      </c>
      <c r="I57" s="193" t="s">
        <v>109</v>
      </c>
      <c r="J57" s="192" t="s">
        <v>9108</v>
      </c>
      <c r="K57" s="201">
        <v>2973466000</v>
      </c>
      <c r="L57" s="192">
        <v>101097844</v>
      </c>
      <c r="M57" s="193" t="s">
        <v>92</v>
      </c>
      <c r="N57" s="193" t="s">
        <v>32</v>
      </c>
      <c r="O57" s="193"/>
      <c r="P57" s="195" t="b">
        <v>1</v>
      </c>
      <c r="Q57" s="192" t="s">
        <v>9108</v>
      </c>
      <c r="R57" s="193" t="s">
        <v>33</v>
      </c>
      <c r="S57" s="193" t="s">
        <v>93</v>
      </c>
      <c r="T57" s="192">
        <v>4.5</v>
      </c>
      <c r="U57" s="193" t="s">
        <v>140</v>
      </c>
      <c r="V57" s="193" t="s">
        <v>67</v>
      </c>
      <c r="W57" s="192">
        <v>4</v>
      </c>
      <c r="X57" s="196">
        <v>1</v>
      </c>
      <c r="Y57" s="201">
        <v>3520218759</v>
      </c>
      <c r="Z57" s="192">
        <v>118938640</v>
      </c>
      <c r="AA57" s="193">
        <v>2024</v>
      </c>
      <c r="AB57" s="193">
        <v>5</v>
      </c>
      <c r="AC57" s="2"/>
      <c r="AD57" s="4"/>
      <c r="AE57" s="4"/>
      <c r="AF57" s="8">
        <f t="shared" si="0"/>
        <v>5</v>
      </c>
      <c r="AG57" s="13">
        <f t="shared" si="1"/>
        <v>133805970</v>
      </c>
      <c r="AH57" t="str">
        <f t="shared" si="2"/>
        <v>F2</v>
      </c>
      <c r="AI57" s="6">
        <f t="shared" si="3"/>
        <v>91907130.909090906</v>
      </c>
    </row>
    <row r="58" spans="1:35" ht="78" thickBot="1" x14ac:dyDescent="0.3">
      <c r="A58" s="192">
        <v>451</v>
      </c>
      <c r="B58" s="192">
        <v>11064</v>
      </c>
      <c r="C58" s="193" t="s">
        <v>165</v>
      </c>
      <c r="D58" s="193" t="s">
        <v>95</v>
      </c>
      <c r="E58" s="193" t="s">
        <v>166</v>
      </c>
      <c r="F58" s="194">
        <v>45405</v>
      </c>
      <c r="G58" s="194">
        <v>45440</v>
      </c>
      <c r="H58" s="192">
        <v>4271413475</v>
      </c>
      <c r="I58" s="193" t="s">
        <v>77</v>
      </c>
      <c r="J58" s="192">
        <v>2</v>
      </c>
      <c r="K58" s="201">
        <v>3830667836</v>
      </c>
      <c r="L58" s="192">
        <v>76613356</v>
      </c>
      <c r="M58" s="193" t="s">
        <v>31</v>
      </c>
      <c r="N58" s="193" t="s">
        <v>32</v>
      </c>
      <c r="O58" s="193"/>
      <c r="P58" s="195" t="b">
        <v>1</v>
      </c>
      <c r="Q58" s="192">
        <v>2</v>
      </c>
      <c r="R58" s="193" t="s">
        <v>33</v>
      </c>
      <c r="S58" s="193" t="s">
        <v>42</v>
      </c>
      <c r="T58" s="192">
        <v>5.5</v>
      </c>
      <c r="U58" s="193" t="s">
        <v>54</v>
      </c>
      <c r="V58" s="193" t="s">
        <v>36</v>
      </c>
      <c r="W58" s="192">
        <v>4</v>
      </c>
      <c r="X58" s="196">
        <v>1</v>
      </c>
      <c r="Y58" s="201">
        <v>4271413475</v>
      </c>
      <c r="Z58" s="192">
        <v>153226713</v>
      </c>
      <c r="AA58" s="193">
        <v>2024</v>
      </c>
      <c r="AB58" s="193">
        <v>4</v>
      </c>
      <c r="AC58" s="2"/>
      <c r="AD58" s="4"/>
      <c r="AE58" s="4"/>
      <c r="AF58" s="8">
        <f t="shared" si="0"/>
        <v>4</v>
      </c>
      <c r="AG58" s="13">
        <f t="shared" si="1"/>
        <v>210686730.97999999</v>
      </c>
      <c r="AH58" t="str">
        <f t="shared" si="2"/>
        <v/>
      </c>
      <c r="AI58" s="6">
        <f t="shared" si="3"/>
        <v>76613356.719999999</v>
      </c>
    </row>
    <row r="59" spans="1:35" ht="65.25" thickBot="1" x14ac:dyDescent="0.3">
      <c r="A59" s="192">
        <v>452</v>
      </c>
      <c r="B59" s="192">
        <v>11065</v>
      </c>
      <c r="C59" s="193" t="s">
        <v>167</v>
      </c>
      <c r="D59" s="193" t="s">
        <v>95</v>
      </c>
      <c r="E59" s="193" t="s">
        <v>168</v>
      </c>
      <c r="F59" s="194">
        <v>45407</v>
      </c>
      <c r="G59" s="194">
        <v>45443</v>
      </c>
      <c r="H59" s="192">
        <v>6956622680</v>
      </c>
      <c r="I59" s="193" t="s">
        <v>44</v>
      </c>
      <c r="J59" s="192">
        <v>2</v>
      </c>
      <c r="K59" s="201">
        <v>5866760272</v>
      </c>
      <c r="L59" s="192">
        <v>117335205</v>
      </c>
      <c r="M59" s="193" t="s">
        <v>31</v>
      </c>
      <c r="N59" s="193" t="s">
        <v>32</v>
      </c>
      <c r="O59" s="193"/>
      <c r="P59" s="195" t="b">
        <v>1</v>
      </c>
      <c r="Q59" s="192">
        <v>2</v>
      </c>
      <c r="R59" s="193" t="s">
        <v>33</v>
      </c>
      <c r="S59" s="193" t="s">
        <v>42</v>
      </c>
      <c r="T59" s="192">
        <v>5.5</v>
      </c>
      <c r="U59" s="193" t="s">
        <v>54</v>
      </c>
      <c r="V59" s="193" t="s">
        <v>67</v>
      </c>
      <c r="W59" s="192">
        <v>4</v>
      </c>
      <c r="X59" s="196">
        <v>1</v>
      </c>
      <c r="Y59" s="201">
        <v>6956622680</v>
      </c>
      <c r="Z59" s="192">
        <v>234670411</v>
      </c>
      <c r="AA59" s="193">
        <v>2024</v>
      </c>
      <c r="AB59" s="193">
        <v>4</v>
      </c>
      <c r="AC59" s="2"/>
      <c r="AD59" s="3"/>
      <c r="AE59" s="3"/>
      <c r="AF59" s="8">
        <f t="shared" si="0"/>
        <v>4</v>
      </c>
      <c r="AG59" s="13">
        <f t="shared" si="1"/>
        <v>322671814.95999998</v>
      </c>
      <c r="AH59" t="str">
        <f t="shared" si="2"/>
        <v/>
      </c>
      <c r="AI59" s="6">
        <f t="shared" si="3"/>
        <v>117335205.44</v>
      </c>
    </row>
    <row r="60" spans="1:35" ht="78" thickBot="1" x14ac:dyDescent="0.3">
      <c r="A60" s="192">
        <v>453</v>
      </c>
      <c r="B60" s="192">
        <v>11066</v>
      </c>
      <c r="C60" s="193" t="s">
        <v>169</v>
      </c>
      <c r="D60" s="193" t="s">
        <v>95</v>
      </c>
      <c r="E60" s="193" t="s">
        <v>170</v>
      </c>
      <c r="F60" s="194">
        <v>45408</v>
      </c>
      <c r="G60" s="194">
        <v>45443</v>
      </c>
      <c r="H60" s="192">
        <v>1860756565</v>
      </c>
      <c r="I60" s="193" t="s">
        <v>171</v>
      </c>
      <c r="J60" s="192">
        <v>1</v>
      </c>
      <c r="K60" s="201">
        <v>1571131680</v>
      </c>
      <c r="L60" s="192">
        <v>15711316</v>
      </c>
      <c r="M60" s="193" t="s">
        <v>31</v>
      </c>
      <c r="N60" s="193" t="s">
        <v>32</v>
      </c>
      <c r="O60" s="193"/>
      <c r="P60" s="195" t="b">
        <v>1</v>
      </c>
      <c r="Q60" s="192">
        <v>2</v>
      </c>
      <c r="R60" s="193" t="s">
        <v>33</v>
      </c>
      <c r="S60" s="193" t="s">
        <v>42</v>
      </c>
      <c r="T60" s="192">
        <v>5.5</v>
      </c>
      <c r="U60" s="193" t="s">
        <v>54</v>
      </c>
      <c r="V60" s="193" t="s">
        <v>67</v>
      </c>
      <c r="W60" s="192">
        <v>4</v>
      </c>
      <c r="X60" s="196">
        <v>0.5</v>
      </c>
      <c r="Y60" s="201">
        <v>930378283</v>
      </c>
      <c r="Z60" s="192">
        <v>31422634</v>
      </c>
      <c r="AA60" s="193">
        <v>2024</v>
      </c>
      <c r="AB60" s="193">
        <v>4</v>
      </c>
      <c r="AC60" s="2"/>
      <c r="AD60" s="4"/>
      <c r="AE60" s="4"/>
      <c r="AF60" s="8">
        <f t="shared" si="0"/>
        <v>4</v>
      </c>
      <c r="AG60" s="13">
        <f t="shared" si="1"/>
        <v>86412242.400000006</v>
      </c>
      <c r="AH60" t="str">
        <f t="shared" si="2"/>
        <v/>
      </c>
      <c r="AI60" s="6">
        <f t="shared" si="3"/>
        <v>31422633.600000001</v>
      </c>
    </row>
    <row r="61" spans="1:35" ht="78" thickBot="1" x14ac:dyDescent="0.3">
      <c r="A61" s="192">
        <v>454</v>
      </c>
      <c r="B61" s="192">
        <v>11068</v>
      </c>
      <c r="C61" s="193" t="s">
        <v>172</v>
      </c>
      <c r="D61" s="193" t="s">
        <v>95</v>
      </c>
      <c r="E61" s="193" t="s">
        <v>173</v>
      </c>
      <c r="F61" s="194">
        <v>45406</v>
      </c>
      <c r="G61" s="194">
        <v>45433</v>
      </c>
      <c r="H61" s="192">
        <v>2105972545</v>
      </c>
      <c r="I61" s="193" t="s">
        <v>30</v>
      </c>
      <c r="J61" s="192">
        <v>2</v>
      </c>
      <c r="K61" s="201">
        <v>1778180040</v>
      </c>
      <c r="L61" s="192">
        <v>35563600</v>
      </c>
      <c r="M61" s="193" t="s">
        <v>31</v>
      </c>
      <c r="N61" s="193" t="s">
        <v>32</v>
      </c>
      <c r="O61" s="193"/>
      <c r="P61" s="195" t="b">
        <v>1</v>
      </c>
      <c r="Q61" s="192">
        <v>2</v>
      </c>
      <c r="R61" s="193" t="s">
        <v>33</v>
      </c>
      <c r="S61" s="193" t="s">
        <v>42</v>
      </c>
      <c r="T61" s="192">
        <v>5.5</v>
      </c>
      <c r="U61" s="193" t="s">
        <v>54</v>
      </c>
      <c r="V61" s="193" t="s">
        <v>67</v>
      </c>
      <c r="W61" s="192">
        <v>4</v>
      </c>
      <c r="X61" s="196">
        <v>1</v>
      </c>
      <c r="Y61" s="201">
        <v>2105972545</v>
      </c>
      <c r="Z61" s="192">
        <v>71127202</v>
      </c>
      <c r="AA61" s="193">
        <v>2024</v>
      </c>
      <c r="AB61" s="193">
        <v>4</v>
      </c>
      <c r="AC61" s="2"/>
      <c r="AD61" s="3"/>
      <c r="AE61" s="3"/>
      <c r="AF61" s="8">
        <f t="shared" si="0"/>
        <v>4</v>
      </c>
      <c r="AG61" s="13">
        <f t="shared" si="1"/>
        <v>97799902.200000003</v>
      </c>
      <c r="AH61" t="str">
        <f t="shared" si="2"/>
        <v/>
      </c>
      <c r="AI61" s="6">
        <f t="shared" si="3"/>
        <v>35563600.799999997</v>
      </c>
    </row>
    <row r="62" spans="1:35" ht="90.75" thickBot="1" x14ac:dyDescent="0.3">
      <c r="A62" s="192">
        <v>455</v>
      </c>
      <c r="B62" s="192">
        <v>11071</v>
      </c>
      <c r="C62" s="193" t="s">
        <v>174</v>
      </c>
      <c r="D62" s="193" t="s">
        <v>95</v>
      </c>
      <c r="E62" s="193" t="s">
        <v>175</v>
      </c>
      <c r="F62" s="194">
        <v>45415</v>
      </c>
      <c r="G62" s="194">
        <v>45435</v>
      </c>
      <c r="H62" s="192">
        <v>3182173866</v>
      </c>
      <c r="I62" s="193" t="s">
        <v>176</v>
      </c>
      <c r="J62" s="192">
        <v>5</v>
      </c>
      <c r="K62" s="201">
        <v>2688544191</v>
      </c>
      <c r="L62" s="192">
        <v>134427209</v>
      </c>
      <c r="M62" s="193" t="s">
        <v>92</v>
      </c>
      <c r="N62" s="193" t="s">
        <v>32</v>
      </c>
      <c r="O62" s="193"/>
      <c r="P62" s="195" t="b">
        <v>1</v>
      </c>
      <c r="Q62" s="192">
        <v>5</v>
      </c>
      <c r="R62" s="193" t="s">
        <v>33</v>
      </c>
      <c r="S62" s="193" t="s">
        <v>93</v>
      </c>
      <c r="T62" s="192">
        <v>5.5</v>
      </c>
      <c r="U62" s="193" t="s">
        <v>54</v>
      </c>
      <c r="V62" s="193" t="s">
        <v>36</v>
      </c>
      <c r="W62" s="192">
        <v>4</v>
      </c>
      <c r="X62" s="196">
        <v>1</v>
      </c>
      <c r="Y62" s="201">
        <v>3182173866</v>
      </c>
      <c r="Z62" s="192">
        <v>107541768</v>
      </c>
      <c r="AA62" s="193">
        <v>2024</v>
      </c>
      <c r="AB62" s="193">
        <v>5</v>
      </c>
      <c r="AC62" s="2"/>
      <c r="AD62" s="4"/>
      <c r="AE62" s="4"/>
      <c r="AF62" s="8">
        <f t="shared" si="0"/>
        <v>5</v>
      </c>
      <c r="AG62" s="13">
        <f t="shared" si="1"/>
        <v>147869930.505</v>
      </c>
      <c r="AH62" t="str">
        <f t="shared" si="2"/>
        <v>F2</v>
      </c>
      <c r="AI62" s="6">
        <f t="shared" si="3"/>
        <v>122206554.13636364</v>
      </c>
    </row>
    <row r="63" spans="1:35" ht="78" thickBot="1" x14ac:dyDescent="0.3">
      <c r="A63" s="192">
        <v>456</v>
      </c>
      <c r="B63" s="192">
        <v>11072</v>
      </c>
      <c r="C63" s="193" t="s">
        <v>177</v>
      </c>
      <c r="D63" s="193" t="s">
        <v>95</v>
      </c>
      <c r="E63" s="193" t="s">
        <v>178</v>
      </c>
      <c r="F63" s="194">
        <v>45421</v>
      </c>
      <c r="G63" s="194">
        <v>45435</v>
      </c>
      <c r="H63" s="192">
        <v>5837995287</v>
      </c>
      <c r="I63" s="193" t="s">
        <v>179</v>
      </c>
      <c r="J63" s="192" t="s">
        <v>9112</v>
      </c>
      <c r="K63" s="201">
        <v>5240011447</v>
      </c>
      <c r="L63" s="192">
        <v>94320206</v>
      </c>
      <c r="M63" s="193" t="s">
        <v>31</v>
      </c>
      <c r="N63" s="193" t="s">
        <v>32</v>
      </c>
      <c r="O63" s="193"/>
      <c r="P63" s="195" t="b">
        <v>1</v>
      </c>
      <c r="Q63" s="192">
        <v>2</v>
      </c>
      <c r="R63" s="193" t="s">
        <v>33</v>
      </c>
      <c r="S63" s="193" t="s">
        <v>42</v>
      </c>
      <c r="T63" s="192">
        <v>5.5</v>
      </c>
      <c r="U63" s="193" t="s">
        <v>54</v>
      </c>
      <c r="V63" s="193" t="s">
        <v>36</v>
      </c>
      <c r="W63" s="192">
        <v>4</v>
      </c>
      <c r="X63" s="196">
        <v>0.9</v>
      </c>
      <c r="Y63" s="201">
        <v>5254195758</v>
      </c>
      <c r="Z63" s="192">
        <v>188640412</v>
      </c>
      <c r="AA63" s="193">
        <v>2024</v>
      </c>
      <c r="AB63" s="193">
        <v>5</v>
      </c>
      <c r="AC63" s="2"/>
      <c r="AD63" s="4"/>
      <c r="AE63" s="4"/>
      <c r="AF63" s="8">
        <f t="shared" si="0"/>
        <v>5</v>
      </c>
      <c r="AG63" s="13">
        <f t="shared" si="1"/>
        <v>288200629.58499998</v>
      </c>
      <c r="AH63" t="str">
        <f t="shared" si="2"/>
        <v/>
      </c>
      <c r="AI63" s="6">
        <f t="shared" si="3"/>
        <v>104800228.94</v>
      </c>
    </row>
    <row r="64" spans="1:35" ht="78" thickBot="1" x14ac:dyDescent="0.3">
      <c r="A64" s="192">
        <v>457</v>
      </c>
      <c r="B64" s="192">
        <v>11073</v>
      </c>
      <c r="C64" s="193" t="s">
        <v>180</v>
      </c>
      <c r="D64" s="193" t="s">
        <v>95</v>
      </c>
      <c r="E64" s="193" t="s">
        <v>181</v>
      </c>
      <c r="F64" s="194">
        <v>45410</v>
      </c>
      <c r="G64" s="193"/>
      <c r="H64" s="192">
        <v>9436973982</v>
      </c>
      <c r="I64" s="193" t="s">
        <v>41</v>
      </c>
      <c r="J64" s="192">
        <v>1</v>
      </c>
      <c r="K64" s="201">
        <v>7920317448</v>
      </c>
      <c r="L64" s="192">
        <v>79203174</v>
      </c>
      <c r="M64" s="193" t="s">
        <v>31</v>
      </c>
      <c r="N64" s="193" t="s">
        <v>32</v>
      </c>
      <c r="O64" s="193"/>
      <c r="P64" s="195" t="b">
        <v>1</v>
      </c>
      <c r="Q64" s="192">
        <v>1</v>
      </c>
      <c r="R64" s="193" t="s">
        <v>33</v>
      </c>
      <c r="S64" s="193" t="s">
        <v>42</v>
      </c>
      <c r="T64" s="192">
        <v>2</v>
      </c>
      <c r="U64" s="193" t="s">
        <v>54</v>
      </c>
      <c r="V64" s="193" t="s">
        <v>67</v>
      </c>
      <c r="W64" s="192">
        <v>2</v>
      </c>
      <c r="X64" s="196">
        <v>1</v>
      </c>
      <c r="Y64" s="201">
        <v>9436973982</v>
      </c>
      <c r="Z64" s="192">
        <v>158406349</v>
      </c>
      <c r="AA64" s="193">
        <v>2024</v>
      </c>
      <c r="AB64" s="193">
        <v>4</v>
      </c>
      <c r="AC64" s="2"/>
      <c r="AD64" s="3"/>
      <c r="AE64" s="3"/>
      <c r="AF64" s="8">
        <f t="shared" si="0"/>
        <v>4</v>
      </c>
      <c r="AG64" s="13">
        <f t="shared" si="1"/>
        <v>158406348.96000001</v>
      </c>
      <c r="AH64" t="str">
        <f t="shared" si="2"/>
        <v/>
      </c>
      <c r="AI64" s="6">
        <f t="shared" si="3"/>
        <v>79203174.480000004</v>
      </c>
    </row>
    <row r="65" spans="1:35" ht="78" thickBot="1" x14ac:dyDescent="0.3">
      <c r="A65" s="192">
        <v>458</v>
      </c>
      <c r="B65" s="192">
        <v>11085</v>
      </c>
      <c r="C65" s="193" t="s">
        <v>182</v>
      </c>
      <c r="D65" s="193" t="s">
        <v>95</v>
      </c>
      <c r="E65" s="193" t="s">
        <v>183</v>
      </c>
      <c r="F65" s="194">
        <v>45410</v>
      </c>
      <c r="G65" s="194">
        <v>45439</v>
      </c>
      <c r="H65" s="192">
        <v>3246027773</v>
      </c>
      <c r="I65" s="193" t="s">
        <v>184</v>
      </c>
      <c r="J65" s="192" t="s">
        <v>9084</v>
      </c>
      <c r="K65" s="201">
        <v>2918759232</v>
      </c>
      <c r="L65" s="192">
        <v>131344165</v>
      </c>
      <c r="M65" s="193" t="s">
        <v>92</v>
      </c>
      <c r="N65" s="193" t="s">
        <v>32</v>
      </c>
      <c r="O65" s="193"/>
      <c r="P65" s="195" t="b">
        <v>1</v>
      </c>
      <c r="Q65" s="192" t="s">
        <v>9084</v>
      </c>
      <c r="R65" s="193" t="s">
        <v>33</v>
      </c>
      <c r="S65" s="193" t="s">
        <v>93</v>
      </c>
      <c r="T65" s="192">
        <v>5.5</v>
      </c>
      <c r="U65" s="193" t="s">
        <v>54</v>
      </c>
      <c r="V65" s="193" t="s">
        <v>36</v>
      </c>
      <c r="W65" s="192">
        <v>4</v>
      </c>
      <c r="X65" s="196">
        <v>1</v>
      </c>
      <c r="Y65" s="201">
        <v>3246027773</v>
      </c>
      <c r="Z65" s="192">
        <v>116750369</v>
      </c>
      <c r="AA65" s="193">
        <v>2024</v>
      </c>
      <c r="AB65" s="193">
        <v>4</v>
      </c>
      <c r="AC65" s="2"/>
      <c r="AD65" s="4"/>
      <c r="AE65" s="4"/>
      <c r="AF65" s="8">
        <f t="shared" si="0"/>
        <v>4</v>
      </c>
      <c r="AG65" s="13">
        <f t="shared" si="1"/>
        <v>160531757.75999999</v>
      </c>
      <c r="AH65" t="str">
        <f t="shared" si="2"/>
        <v>F2</v>
      </c>
      <c r="AI65" s="6">
        <f t="shared" si="3"/>
        <v>119403786.76363635</v>
      </c>
    </row>
    <row r="66" spans="1:35" ht="90.75" thickBot="1" x14ac:dyDescent="0.3">
      <c r="A66" s="192">
        <v>459</v>
      </c>
      <c r="B66" s="192">
        <v>11086</v>
      </c>
      <c r="C66" s="193" t="s">
        <v>185</v>
      </c>
      <c r="D66" s="193" t="s">
        <v>95</v>
      </c>
      <c r="E66" s="193" t="s">
        <v>186</v>
      </c>
      <c r="F66" s="194">
        <v>45419</v>
      </c>
      <c r="G66" s="193"/>
      <c r="H66" s="192">
        <v>1927974943</v>
      </c>
      <c r="I66" s="193" t="s">
        <v>109</v>
      </c>
      <c r="J66" s="197">
        <v>4675</v>
      </c>
      <c r="K66" s="201">
        <v>1721406199</v>
      </c>
      <c r="L66" s="192">
        <v>80475739</v>
      </c>
      <c r="M66" s="193" t="s">
        <v>92</v>
      </c>
      <c r="N66" s="193" t="s">
        <v>32</v>
      </c>
      <c r="O66" s="193"/>
      <c r="P66" s="195" t="b">
        <v>1</v>
      </c>
      <c r="Q66" s="197">
        <v>4675</v>
      </c>
      <c r="R66" s="193" t="s">
        <v>33</v>
      </c>
      <c r="S66" s="193" t="s">
        <v>93</v>
      </c>
      <c r="T66" s="192">
        <v>5.5</v>
      </c>
      <c r="U66" s="193" t="s">
        <v>54</v>
      </c>
      <c r="V66" s="193" t="s">
        <v>36</v>
      </c>
      <c r="W66" s="192">
        <v>4</v>
      </c>
      <c r="X66" s="196">
        <v>1</v>
      </c>
      <c r="Y66" s="201">
        <v>1927974943</v>
      </c>
      <c r="Z66" s="192">
        <v>68856248</v>
      </c>
      <c r="AA66" s="193">
        <v>2024</v>
      </c>
      <c r="AB66" s="193">
        <v>5</v>
      </c>
      <c r="AC66" s="2"/>
      <c r="AD66" s="4"/>
      <c r="AE66" s="4"/>
      <c r="AF66" s="8">
        <f t="shared" si="0"/>
        <v>5</v>
      </c>
      <c r="AG66" s="13">
        <f t="shared" si="1"/>
        <v>94677340.944999993</v>
      </c>
      <c r="AH66" t="str">
        <f t="shared" si="2"/>
        <v>F2</v>
      </c>
      <c r="AI66" s="6">
        <f t="shared" si="3"/>
        <v>73159763457.5</v>
      </c>
    </row>
    <row r="67" spans="1:35" ht="78" thickBot="1" x14ac:dyDescent="0.3">
      <c r="A67" s="192">
        <v>460</v>
      </c>
      <c r="B67" s="192">
        <v>12124</v>
      </c>
      <c r="C67" s="193" t="s">
        <v>187</v>
      </c>
      <c r="D67" s="193" t="s">
        <v>95</v>
      </c>
      <c r="E67" s="193" t="s">
        <v>188</v>
      </c>
      <c r="F67" s="194">
        <v>45443</v>
      </c>
      <c r="G67" s="193"/>
      <c r="H67" s="192">
        <v>4548949737</v>
      </c>
      <c r="I67" s="193" t="s">
        <v>41</v>
      </c>
      <c r="J67" s="192">
        <v>2</v>
      </c>
      <c r="K67" s="201">
        <v>3779689831</v>
      </c>
      <c r="L67" s="192">
        <v>75593796</v>
      </c>
      <c r="M67" s="193" t="s">
        <v>31</v>
      </c>
      <c r="N67" s="193" t="s">
        <v>32</v>
      </c>
      <c r="O67" s="193"/>
      <c r="P67" s="195" t="b">
        <v>1</v>
      </c>
      <c r="Q67" s="192">
        <v>2</v>
      </c>
      <c r="R67" s="193" t="s">
        <v>33</v>
      </c>
      <c r="S67" s="193" t="s">
        <v>42</v>
      </c>
      <c r="T67" s="192">
        <v>5.5</v>
      </c>
      <c r="U67" s="193" t="s">
        <v>54</v>
      </c>
      <c r="V67" s="193" t="s">
        <v>67</v>
      </c>
      <c r="W67" s="192">
        <v>4</v>
      </c>
      <c r="X67" s="196">
        <v>1</v>
      </c>
      <c r="Y67" s="201">
        <v>4548949737</v>
      </c>
      <c r="Z67" s="192">
        <v>151187593</v>
      </c>
      <c r="AA67" s="193">
        <v>2024</v>
      </c>
      <c r="AB67" s="193">
        <v>5</v>
      </c>
      <c r="AC67" s="2"/>
      <c r="AD67" s="3"/>
      <c r="AE67" s="3"/>
      <c r="AF67" s="8">
        <f t="shared" ref="AF67:AF130" si="4">+AB67</f>
        <v>5</v>
      </c>
      <c r="AG67" s="13">
        <f t="shared" ref="AG67:AG130" si="5">+IFERROR(IF(AF67="","",T67*K67/100),"")</f>
        <v>207882940.70500001</v>
      </c>
      <c r="AH67" t="str">
        <f t="shared" ref="AH67:AH130" si="6">+IF(LEFT(I67,2)="F2","F2","")</f>
        <v/>
      </c>
      <c r="AI67" s="6">
        <f t="shared" ref="AI67:AI130" si="7">+IF(AF67="","",IF(AH67="F2",Q67*K67/100/1.1,Q67*K67/100))</f>
        <v>75593796.620000005</v>
      </c>
    </row>
    <row r="68" spans="1:35" ht="65.25" thickBot="1" x14ac:dyDescent="0.3">
      <c r="A68" s="192">
        <v>461</v>
      </c>
      <c r="B68" s="192">
        <v>12125</v>
      </c>
      <c r="C68" s="193" t="s">
        <v>189</v>
      </c>
      <c r="D68" s="193" t="s">
        <v>95</v>
      </c>
      <c r="E68" s="193" t="s">
        <v>190</v>
      </c>
      <c r="F68" s="194">
        <v>45436</v>
      </c>
      <c r="G68" s="194">
        <v>45436</v>
      </c>
      <c r="H68" s="192">
        <v>6236066975</v>
      </c>
      <c r="I68" s="193" t="s">
        <v>284</v>
      </c>
      <c r="J68" s="192" t="s">
        <v>9113</v>
      </c>
      <c r="K68" s="201">
        <v>5567916941</v>
      </c>
      <c r="L68" s="192">
        <v>94654587</v>
      </c>
      <c r="M68" s="193" t="s">
        <v>285</v>
      </c>
      <c r="N68" s="193" t="s">
        <v>32</v>
      </c>
      <c r="O68" s="193"/>
      <c r="P68" s="195" t="b">
        <v>1</v>
      </c>
      <c r="Q68" s="192">
        <v>2</v>
      </c>
      <c r="R68" s="193" t="s">
        <v>33</v>
      </c>
      <c r="S68" s="193" t="s">
        <v>42</v>
      </c>
      <c r="T68" s="192">
        <v>4.5</v>
      </c>
      <c r="U68" s="193" t="s">
        <v>191</v>
      </c>
      <c r="V68" s="193" t="s">
        <v>36</v>
      </c>
      <c r="W68" s="192">
        <v>4</v>
      </c>
      <c r="X68" s="196">
        <v>0.85</v>
      </c>
      <c r="Y68" s="201">
        <v>5300656929</v>
      </c>
      <c r="Z68" s="192">
        <v>189309176</v>
      </c>
      <c r="AA68" s="193">
        <v>2024</v>
      </c>
      <c r="AB68" s="193">
        <v>5</v>
      </c>
      <c r="AC68" s="2"/>
      <c r="AD68" s="4"/>
      <c r="AE68" s="4"/>
      <c r="AF68" s="8">
        <f t="shared" si="4"/>
        <v>5</v>
      </c>
      <c r="AG68" s="13">
        <f t="shared" si="5"/>
        <v>250556262.345</v>
      </c>
      <c r="AH68" t="str">
        <f t="shared" si="6"/>
        <v/>
      </c>
      <c r="AI68" s="6">
        <f t="shared" si="7"/>
        <v>111358338.81999999</v>
      </c>
    </row>
    <row r="69" spans="1:35" ht="90.75" thickBot="1" x14ac:dyDescent="0.3">
      <c r="A69" s="192">
        <v>462</v>
      </c>
      <c r="B69" s="192">
        <v>12126</v>
      </c>
      <c r="C69" s="193" t="s">
        <v>192</v>
      </c>
      <c r="D69" s="193" t="s">
        <v>95</v>
      </c>
      <c r="E69" s="193" t="s">
        <v>193</v>
      </c>
      <c r="F69" s="194">
        <v>45442</v>
      </c>
      <c r="G69" s="194">
        <v>45442</v>
      </c>
      <c r="H69" s="192">
        <v>4621454763</v>
      </c>
      <c r="I69" s="193" t="s">
        <v>143</v>
      </c>
      <c r="J69" s="197">
        <v>3825</v>
      </c>
      <c r="K69" s="201">
        <v>3903562779</v>
      </c>
      <c r="L69" s="192">
        <v>149311276</v>
      </c>
      <c r="M69" s="193" t="s">
        <v>92</v>
      </c>
      <c r="N69" s="193" t="s">
        <v>32</v>
      </c>
      <c r="O69" s="193"/>
      <c r="P69" s="195" t="b">
        <v>1</v>
      </c>
      <c r="Q69" s="197">
        <v>3825</v>
      </c>
      <c r="R69" s="193" t="s">
        <v>33</v>
      </c>
      <c r="S69" s="193" t="s">
        <v>93</v>
      </c>
      <c r="T69" s="192">
        <v>5.5</v>
      </c>
      <c r="U69" s="193" t="s">
        <v>54</v>
      </c>
      <c r="V69" s="193" t="s">
        <v>67</v>
      </c>
      <c r="W69" s="192">
        <v>4</v>
      </c>
      <c r="X69" s="196">
        <v>1</v>
      </c>
      <c r="Y69" s="201">
        <v>4621454763</v>
      </c>
      <c r="Z69" s="192">
        <v>156142511</v>
      </c>
      <c r="AA69" s="193">
        <v>2024</v>
      </c>
      <c r="AB69" s="193">
        <v>5</v>
      </c>
      <c r="AC69" s="2"/>
      <c r="AD69" s="4"/>
      <c r="AE69" s="4"/>
      <c r="AF69" s="8">
        <f t="shared" si="4"/>
        <v>5</v>
      </c>
      <c r="AG69" s="13">
        <f t="shared" si="5"/>
        <v>214695952.845</v>
      </c>
      <c r="AH69" t="str">
        <f t="shared" si="6"/>
        <v>F2</v>
      </c>
      <c r="AI69" s="6">
        <f t="shared" si="7"/>
        <v>135737523906.13635</v>
      </c>
    </row>
    <row r="70" spans="1:35" ht="78" thickBot="1" x14ac:dyDescent="0.3">
      <c r="A70" s="192">
        <v>463</v>
      </c>
      <c r="B70" s="192">
        <v>12127</v>
      </c>
      <c r="C70" s="193" t="s">
        <v>194</v>
      </c>
      <c r="D70" s="193" t="s">
        <v>95</v>
      </c>
      <c r="E70" s="193" t="s">
        <v>195</v>
      </c>
      <c r="F70" s="194">
        <v>45439</v>
      </c>
      <c r="G70" s="193"/>
      <c r="H70" s="192">
        <v>9161115352</v>
      </c>
      <c r="I70" s="193" t="s">
        <v>196</v>
      </c>
      <c r="J70" s="192">
        <v>1</v>
      </c>
      <c r="K70" s="201">
        <v>7688793240</v>
      </c>
      <c r="L70" s="192">
        <v>76887932</v>
      </c>
      <c r="M70" s="193" t="s">
        <v>31</v>
      </c>
      <c r="N70" s="193" t="s">
        <v>32</v>
      </c>
      <c r="O70" s="193"/>
      <c r="P70" s="195" t="b">
        <v>1</v>
      </c>
      <c r="Q70" s="192">
        <v>1</v>
      </c>
      <c r="R70" s="193" t="s">
        <v>33</v>
      </c>
      <c r="S70" s="193" t="s">
        <v>42</v>
      </c>
      <c r="T70" s="192">
        <v>2</v>
      </c>
      <c r="U70" s="193" t="s">
        <v>54</v>
      </c>
      <c r="V70" s="193" t="s">
        <v>67</v>
      </c>
      <c r="W70" s="192">
        <v>2</v>
      </c>
      <c r="X70" s="196">
        <v>1</v>
      </c>
      <c r="Y70" s="201">
        <v>9161115352</v>
      </c>
      <c r="Z70" s="192">
        <v>153775865</v>
      </c>
      <c r="AA70" s="193">
        <v>2024</v>
      </c>
      <c r="AB70" s="193">
        <v>5</v>
      </c>
      <c r="AC70" s="2"/>
      <c r="AD70" s="3"/>
      <c r="AE70" s="3"/>
      <c r="AF70" s="8">
        <f t="shared" si="4"/>
        <v>5</v>
      </c>
      <c r="AG70" s="13">
        <f t="shared" si="5"/>
        <v>153775864.80000001</v>
      </c>
      <c r="AH70" t="str">
        <f t="shared" si="6"/>
        <v/>
      </c>
      <c r="AI70" s="6">
        <f t="shared" si="7"/>
        <v>76887932.400000006</v>
      </c>
    </row>
    <row r="71" spans="1:35" ht="90.75" thickBot="1" x14ac:dyDescent="0.3">
      <c r="A71" s="192">
        <v>464</v>
      </c>
      <c r="B71" s="192">
        <v>12128</v>
      </c>
      <c r="C71" s="193" t="s">
        <v>197</v>
      </c>
      <c r="D71" s="193" t="s">
        <v>95</v>
      </c>
      <c r="E71" s="193" t="s">
        <v>198</v>
      </c>
      <c r="F71" s="194">
        <v>45439</v>
      </c>
      <c r="G71" s="193"/>
      <c r="H71" s="192">
        <v>9537350895</v>
      </c>
      <c r="I71" s="193" t="s">
        <v>196</v>
      </c>
      <c r="J71" s="192">
        <v>1</v>
      </c>
      <c r="K71" s="201">
        <v>8004562359</v>
      </c>
      <c r="L71" s="192">
        <v>80045623</v>
      </c>
      <c r="M71" s="193" t="s">
        <v>31</v>
      </c>
      <c r="N71" s="193" t="s">
        <v>32</v>
      </c>
      <c r="O71" s="193"/>
      <c r="P71" s="195" t="b">
        <v>1</v>
      </c>
      <c r="Q71" s="192">
        <v>1</v>
      </c>
      <c r="R71" s="193" t="s">
        <v>33</v>
      </c>
      <c r="S71" s="193" t="s">
        <v>42</v>
      </c>
      <c r="T71" s="192">
        <v>2</v>
      </c>
      <c r="U71" s="193" t="s">
        <v>54</v>
      </c>
      <c r="V71" s="193" t="s">
        <v>67</v>
      </c>
      <c r="W71" s="192">
        <v>2</v>
      </c>
      <c r="X71" s="196">
        <v>1</v>
      </c>
      <c r="Y71" s="201">
        <v>9537350895</v>
      </c>
      <c r="Z71" s="192">
        <v>160091247</v>
      </c>
      <c r="AA71" s="193">
        <v>2024</v>
      </c>
      <c r="AB71" s="193">
        <v>5</v>
      </c>
      <c r="AC71" s="2"/>
      <c r="AD71" s="3"/>
      <c r="AE71" s="3"/>
      <c r="AF71" s="8">
        <f t="shared" si="4"/>
        <v>5</v>
      </c>
      <c r="AG71" s="13">
        <f t="shared" si="5"/>
        <v>160091247.18000001</v>
      </c>
      <c r="AH71" t="str">
        <f t="shared" si="6"/>
        <v/>
      </c>
      <c r="AI71" s="6">
        <f t="shared" si="7"/>
        <v>80045623.590000004</v>
      </c>
    </row>
    <row r="72" spans="1:35" ht="78" thickBot="1" x14ac:dyDescent="0.3">
      <c r="A72" s="192">
        <v>465</v>
      </c>
      <c r="B72" s="192">
        <v>12129</v>
      </c>
      <c r="C72" s="193" t="s">
        <v>199</v>
      </c>
      <c r="D72" s="193" t="s">
        <v>95</v>
      </c>
      <c r="E72" s="193" t="s">
        <v>200</v>
      </c>
      <c r="F72" s="194">
        <v>45442</v>
      </c>
      <c r="G72" s="193"/>
      <c r="H72" s="192">
        <v>8017559566</v>
      </c>
      <c r="I72" s="193" t="s">
        <v>196</v>
      </c>
      <c r="J72" s="192">
        <v>1</v>
      </c>
      <c r="K72" s="201">
        <v>6729023206</v>
      </c>
      <c r="L72" s="192">
        <v>67290232</v>
      </c>
      <c r="M72" s="193" t="s">
        <v>31</v>
      </c>
      <c r="N72" s="193" t="s">
        <v>32</v>
      </c>
      <c r="O72" s="193"/>
      <c r="P72" s="195" t="b">
        <v>1</v>
      </c>
      <c r="Q72" s="192">
        <v>1</v>
      </c>
      <c r="R72" s="193" t="s">
        <v>33</v>
      </c>
      <c r="S72" s="193" t="s">
        <v>42</v>
      </c>
      <c r="T72" s="192">
        <v>2</v>
      </c>
      <c r="U72" s="193" t="s">
        <v>54</v>
      </c>
      <c r="V72" s="193" t="s">
        <v>67</v>
      </c>
      <c r="W72" s="192">
        <v>2</v>
      </c>
      <c r="X72" s="196">
        <v>1</v>
      </c>
      <c r="Y72" s="201">
        <v>8017559566</v>
      </c>
      <c r="Z72" s="192">
        <v>134580464</v>
      </c>
      <c r="AA72" s="193">
        <v>2024</v>
      </c>
      <c r="AB72" s="193">
        <v>5</v>
      </c>
      <c r="AC72" s="2"/>
      <c r="AD72" s="3"/>
      <c r="AE72" s="3"/>
      <c r="AF72" s="8">
        <f t="shared" si="4"/>
        <v>5</v>
      </c>
      <c r="AG72" s="13">
        <f t="shared" si="5"/>
        <v>134580464.12</v>
      </c>
      <c r="AH72" t="str">
        <f t="shared" si="6"/>
        <v/>
      </c>
      <c r="AI72" s="6">
        <f t="shared" si="7"/>
        <v>67290232.060000002</v>
      </c>
    </row>
    <row r="73" spans="1:35" ht="52.5" thickBot="1" x14ac:dyDescent="0.3">
      <c r="A73" s="192">
        <v>466</v>
      </c>
      <c r="B73" s="192">
        <v>12130</v>
      </c>
      <c r="C73" s="193" t="s">
        <v>9114</v>
      </c>
      <c r="D73" s="193" t="s">
        <v>55</v>
      </c>
      <c r="E73" s="193" t="s">
        <v>201</v>
      </c>
      <c r="F73" s="194">
        <v>45418</v>
      </c>
      <c r="G73" s="194">
        <v>45582</v>
      </c>
      <c r="H73" s="192">
        <v>9229891541</v>
      </c>
      <c r="I73" s="193" t="s">
        <v>57</v>
      </c>
      <c r="J73" s="192">
        <v>2</v>
      </c>
      <c r="K73" s="201">
        <v>8240974590</v>
      </c>
      <c r="L73" s="192">
        <v>164819491</v>
      </c>
      <c r="M73" s="193" t="s">
        <v>31</v>
      </c>
      <c r="N73" s="193" t="s">
        <v>32</v>
      </c>
      <c r="O73" s="193"/>
      <c r="P73" s="195" t="b">
        <v>1</v>
      </c>
      <c r="Q73" s="192">
        <v>2</v>
      </c>
      <c r="R73" s="193" t="s">
        <v>33</v>
      </c>
      <c r="S73" s="193" t="s">
        <v>42</v>
      </c>
      <c r="T73" s="192">
        <v>4.5</v>
      </c>
      <c r="U73" s="193" t="s">
        <v>58</v>
      </c>
      <c r="V73" s="193" t="s">
        <v>36</v>
      </c>
      <c r="W73" s="192">
        <v>4</v>
      </c>
      <c r="X73" s="196">
        <v>1</v>
      </c>
      <c r="Y73" s="201">
        <v>9229891541</v>
      </c>
      <c r="Z73" s="192">
        <v>329638984</v>
      </c>
      <c r="AA73" s="193">
        <v>2024</v>
      </c>
      <c r="AB73" s="193">
        <v>5</v>
      </c>
      <c r="AC73" s="2"/>
      <c r="AD73" s="3"/>
      <c r="AE73" s="3"/>
      <c r="AF73" s="8">
        <f t="shared" si="4"/>
        <v>5</v>
      </c>
      <c r="AG73" s="13">
        <f t="shared" si="5"/>
        <v>370843856.55000001</v>
      </c>
      <c r="AH73" t="str">
        <f t="shared" si="6"/>
        <v/>
      </c>
      <c r="AI73" s="6">
        <f t="shared" si="7"/>
        <v>164819491.80000001</v>
      </c>
    </row>
    <row r="74" spans="1:35" ht="78" thickBot="1" x14ac:dyDescent="0.3">
      <c r="A74" s="192">
        <v>467</v>
      </c>
      <c r="B74" s="192">
        <v>12131</v>
      </c>
      <c r="C74" s="193" t="s">
        <v>202</v>
      </c>
      <c r="D74" s="193" t="s">
        <v>28</v>
      </c>
      <c r="E74" s="193" t="s">
        <v>203</v>
      </c>
      <c r="F74" s="194">
        <v>45429</v>
      </c>
      <c r="G74" s="193"/>
      <c r="H74" s="192">
        <v>61469866183</v>
      </c>
      <c r="I74" s="193" t="s">
        <v>53</v>
      </c>
      <c r="J74" s="192">
        <v>1</v>
      </c>
      <c r="K74" s="201">
        <v>49175892946</v>
      </c>
      <c r="L74" s="192">
        <v>491758929</v>
      </c>
      <c r="M74" s="193" t="s">
        <v>31</v>
      </c>
      <c r="N74" s="193" t="s">
        <v>32</v>
      </c>
      <c r="O74" s="193"/>
      <c r="P74" s="195" t="b">
        <v>1</v>
      </c>
      <c r="Q74" s="192" t="s">
        <v>9115</v>
      </c>
      <c r="R74" s="193" t="s">
        <v>33</v>
      </c>
      <c r="S74" s="193" t="s">
        <v>42</v>
      </c>
      <c r="T74" s="192">
        <v>4</v>
      </c>
      <c r="U74" s="193" t="s">
        <v>54</v>
      </c>
      <c r="V74" s="193" t="s">
        <v>67</v>
      </c>
      <c r="W74" s="192">
        <v>4</v>
      </c>
      <c r="X74" s="196">
        <v>0.4</v>
      </c>
      <c r="Y74" s="201">
        <v>24587946473</v>
      </c>
      <c r="Z74" s="192">
        <v>786814287</v>
      </c>
      <c r="AA74" s="193">
        <v>2024</v>
      </c>
      <c r="AB74" s="193">
        <v>5</v>
      </c>
      <c r="AC74" s="2"/>
      <c r="AD74" s="3"/>
      <c r="AE74" s="3"/>
      <c r="AF74" s="8">
        <f t="shared" si="4"/>
        <v>5</v>
      </c>
      <c r="AG74" s="13">
        <f t="shared" si="5"/>
        <v>1967035717.8399999</v>
      </c>
      <c r="AH74" t="str">
        <f t="shared" si="6"/>
        <v/>
      </c>
      <c r="AI74" s="6">
        <f t="shared" si="7"/>
        <v>1229397323.6500001</v>
      </c>
    </row>
    <row r="75" spans="1:35" ht="90.75" thickBot="1" x14ac:dyDescent="0.3">
      <c r="A75" s="192">
        <v>468</v>
      </c>
      <c r="B75" s="192">
        <v>12132</v>
      </c>
      <c r="C75" s="193" t="s">
        <v>204</v>
      </c>
      <c r="D75" s="193" t="s">
        <v>28</v>
      </c>
      <c r="E75" s="193" t="s">
        <v>205</v>
      </c>
      <c r="F75" s="194">
        <v>45429</v>
      </c>
      <c r="G75" s="193"/>
      <c r="H75" s="192">
        <v>24974421820</v>
      </c>
      <c r="I75" s="193" t="s">
        <v>53</v>
      </c>
      <c r="J75" s="192">
        <v>1</v>
      </c>
      <c r="K75" s="201">
        <v>19979537456</v>
      </c>
      <c r="L75" s="192">
        <v>199795374</v>
      </c>
      <c r="M75" s="193" t="s">
        <v>31</v>
      </c>
      <c r="N75" s="193" t="s">
        <v>32</v>
      </c>
      <c r="O75" s="193"/>
      <c r="P75" s="195" t="b">
        <v>1</v>
      </c>
      <c r="Q75" s="192" t="s">
        <v>9115</v>
      </c>
      <c r="R75" s="193" t="s">
        <v>33</v>
      </c>
      <c r="S75" s="193" t="s">
        <v>42</v>
      </c>
      <c r="T75" s="192">
        <v>4</v>
      </c>
      <c r="U75" s="193" t="s">
        <v>54</v>
      </c>
      <c r="V75" s="193" t="s">
        <v>67</v>
      </c>
      <c r="W75" s="192" t="s">
        <v>9116</v>
      </c>
      <c r="X75" s="196">
        <v>0.4</v>
      </c>
      <c r="Y75" s="201">
        <v>9989768728</v>
      </c>
      <c r="Z75" s="192">
        <v>279713524</v>
      </c>
      <c r="AA75" s="193">
        <v>2024</v>
      </c>
      <c r="AB75" s="193">
        <v>5</v>
      </c>
      <c r="AC75" s="2"/>
      <c r="AD75" s="3"/>
      <c r="AE75" s="3"/>
      <c r="AF75" s="8">
        <f t="shared" si="4"/>
        <v>5</v>
      </c>
      <c r="AG75" s="13">
        <f t="shared" si="5"/>
        <v>799181498.24000001</v>
      </c>
      <c r="AH75" t="str">
        <f t="shared" si="6"/>
        <v/>
      </c>
      <c r="AI75" s="6">
        <f t="shared" si="7"/>
        <v>499488436.39999998</v>
      </c>
    </row>
    <row r="76" spans="1:35" ht="78" thickBot="1" x14ac:dyDescent="0.3">
      <c r="A76" s="192">
        <v>469</v>
      </c>
      <c r="B76" s="192">
        <v>12133</v>
      </c>
      <c r="C76" s="193" t="s">
        <v>206</v>
      </c>
      <c r="D76" s="193" t="s">
        <v>28</v>
      </c>
      <c r="E76" s="193" t="s">
        <v>207</v>
      </c>
      <c r="F76" s="194">
        <v>45443</v>
      </c>
      <c r="G76" s="193"/>
      <c r="H76" s="192">
        <v>8012065776</v>
      </c>
      <c r="I76" s="193" t="s">
        <v>37</v>
      </c>
      <c r="J76" s="192">
        <v>1</v>
      </c>
      <c r="K76" s="201">
        <v>7082093855</v>
      </c>
      <c r="L76" s="192">
        <v>70820938</v>
      </c>
      <c r="M76" s="193" t="s">
        <v>31</v>
      </c>
      <c r="N76" s="193" t="s">
        <v>32</v>
      </c>
      <c r="O76" s="193"/>
      <c r="P76" s="195" t="b">
        <v>1</v>
      </c>
      <c r="Q76" s="192">
        <v>1</v>
      </c>
      <c r="R76" s="193" t="s">
        <v>33</v>
      </c>
      <c r="S76" s="193" t="s">
        <v>42</v>
      </c>
      <c r="T76" s="192">
        <v>2</v>
      </c>
      <c r="U76" s="193" t="s">
        <v>54</v>
      </c>
      <c r="V76" s="193" t="s">
        <v>36</v>
      </c>
      <c r="W76" s="192">
        <v>2</v>
      </c>
      <c r="X76" s="196">
        <v>1</v>
      </c>
      <c r="Y76" s="201">
        <v>8012065776</v>
      </c>
      <c r="Z76" s="192">
        <v>141641877</v>
      </c>
      <c r="AA76" s="193">
        <v>2024</v>
      </c>
      <c r="AB76" s="193">
        <v>5</v>
      </c>
      <c r="AC76" s="2"/>
      <c r="AD76" s="4"/>
      <c r="AE76" s="4"/>
      <c r="AF76" s="8">
        <f t="shared" si="4"/>
        <v>5</v>
      </c>
      <c r="AG76" s="13">
        <f t="shared" si="5"/>
        <v>141641877.09999999</v>
      </c>
      <c r="AH76" t="str">
        <f t="shared" si="6"/>
        <v/>
      </c>
      <c r="AI76" s="6">
        <f t="shared" si="7"/>
        <v>70820938.549999997</v>
      </c>
    </row>
    <row r="77" spans="1:35" ht="65.25" thickBot="1" x14ac:dyDescent="0.3">
      <c r="A77" s="192">
        <v>470</v>
      </c>
      <c r="B77" s="192">
        <v>12134</v>
      </c>
      <c r="C77" s="193" t="s">
        <v>208</v>
      </c>
      <c r="D77" s="193" t="s">
        <v>209</v>
      </c>
      <c r="E77" s="193" t="s">
        <v>210</v>
      </c>
      <c r="F77" s="194">
        <v>45436</v>
      </c>
      <c r="G77" s="193"/>
      <c r="H77" s="192">
        <v>2440732270</v>
      </c>
      <c r="I77" s="193" t="s">
        <v>48</v>
      </c>
      <c r="J77" s="192" t="s">
        <v>9117</v>
      </c>
      <c r="K77" s="201">
        <v>2179225241</v>
      </c>
      <c r="L77" s="192">
        <v>52301405</v>
      </c>
      <c r="M77" s="193" t="s">
        <v>31</v>
      </c>
      <c r="N77" s="193" t="s">
        <v>32</v>
      </c>
      <c r="O77" s="193"/>
      <c r="P77" s="195" t="b">
        <v>1</v>
      </c>
      <c r="Q77" s="192" t="s">
        <v>9117</v>
      </c>
      <c r="R77" s="193" t="s">
        <v>33</v>
      </c>
      <c r="S77" s="193" t="s">
        <v>49</v>
      </c>
      <c r="T77" s="192">
        <v>4.5</v>
      </c>
      <c r="U77" s="193" t="s">
        <v>54</v>
      </c>
      <c r="V77" s="193" t="s">
        <v>36</v>
      </c>
      <c r="W77" s="192">
        <v>4</v>
      </c>
      <c r="X77" s="196">
        <v>1</v>
      </c>
      <c r="Y77" s="201">
        <v>2440732270</v>
      </c>
      <c r="Z77" s="192">
        <v>87169010</v>
      </c>
      <c r="AA77" s="193">
        <v>2024</v>
      </c>
      <c r="AB77" s="193">
        <v>5</v>
      </c>
      <c r="AC77" s="2"/>
      <c r="AD77" s="4"/>
      <c r="AE77" s="4"/>
      <c r="AF77" s="8">
        <f t="shared" si="4"/>
        <v>5</v>
      </c>
      <c r="AG77" s="13">
        <f t="shared" si="5"/>
        <v>98065135.844999999</v>
      </c>
      <c r="AH77" t="str">
        <f t="shared" si="6"/>
        <v/>
      </c>
      <c r="AI77" s="6">
        <f t="shared" si="7"/>
        <v>52301405.783999994</v>
      </c>
    </row>
    <row r="78" spans="1:35" ht="52.5" thickBot="1" x14ac:dyDescent="0.3">
      <c r="A78" s="192">
        <v>471</v>
      </c>
      <c r="B78" s="192">
        <v>12135</v>
      </c>
      <c r="C78" s="193" t="s">
        <v>211</v>
      </c>
      <c r="D78" s="193" t="s">
        <v>209</v>
      </c>
      <c r="E78" s="193" t="s">
        <v>212</v>
      </c>
      <c r="F78" s="194">
        <v>45437</v>
      </c>
      <c r="G78" s="193"/>
      <c r="H78" s="192">
        <v>2440732270</v>
      </c>
      <c r="I78" s="193" t="s">
        <v>61</v>
      </c>
      <c r="J78" s="192" t="s">
        <v>9117</v>
      </c>
      <c r="K78" s="201">
        <v>2179225240</v>
      </c>
      <c r="L78" s="192">
        <v>52301405</v>
      </c>
      <c r="M78" s="193" t="s">
        <v>31</v>
      </c>
      <c r="N78" s="193" t="s">
        <v>32</v>
      </c>
      <c r="O78" s="193"/>
      <c r="P78" s="195" t="b">
        <v>1</v>
      </c>
      <c r="Q78" s="192" t="s">
        <v>9117</v>
      </c>
      <c r="R78" s="193" t="s">
        <v>33</v>
      </c>
      <c r="S78" s="193" t="s">
        <v>42</v>
      </c>
      <c r="T78" s="192">
        <v>4.5</v>
      </c>
      <c r="U78" s="193" t="s">
        <v>213</v>
      </c>
      <c r="V78" s="193" t="s">
        <v>36</v>
      </c>
      <c r="W78" s="192">
        <v>4</v>
      </c>
      <c r="X78" s="196">
        <v>1</v>
      </c>
      <c r="Y78" s="201">
        <v>2440732270</v>
      </c>
      <c r="Z78" s="192">
        <v>87169010</v>
      </c>
      <c r="AA78" s="193">
        <v>2024</v>
      </c>
      <c r="AB78" s="193">
        <v>5</v>
      </c>
      <c r="AC78" s="2"/>
      <c r="AD78" s="3"/>
      <c r="AE78" s="3"/>
      <c r="AF78" s="8">
        <f t="shared" si="4"/>
        <v>5</v>
      </c>
      <c r="AG78" s="13">
        <f t="shared" si="5"/>
        <v>98065135.799999997</v>
      </c>
      <c r="AH78" t="str">
        <f t="shared" si="6"/>
        <v/>
      </c>
      <c r="AI78" s="6">
        <f t="shared" si="7"/>
        <v>52301405.759999998</v>
      </c>
    </row>
    <row r="79" spans="1:35" ht="65.25" thickBot="1" x14ac:dyDescent="0.3">
      <c r="A79" s="192">
        <v>472</v>
      </c>
      <c r="B79" s="192">
        <v>12136</v>
      </c>
      <c r="C79" s="193" t="s">
        <v>214</v>
      </c>
      <c r="D79" s="193" t="s">
        <v>209</v>
      </c>
      <c r="E79" s="193" t="s">
        <v>215</v>
      </c>
      <c r="F79" s="194">
        <v>45434</v>
      </c>
      <c r="G79" s="194">
        <v>45434</v>
      </c>
      <c r="H79" s="192">
        <v>2103029452</v>
      </c>
      <c r="I79" s="193" t="s">
        <v>157</v>
      </c>
      <c r="J79" s="192" t="s">
        <v>9108</v>
      </c>
      <c r="K79" s="201">
        <v>1783819624</v>
      </c>
      <c r="L79" s="192">
        <v>60649867</v>
      </c>
      <c r="M79" s="193" t="s">
        <v>92</v>
      </c>
      <c r="N79" s="193" t="s">
        <v>32</v>
      </c>
      <c r="O79" s="193"/>
      <c r="P79" s="195" t="b">
        <v>1</v>
      </c>
      <c r="Q79" s="192" t="s">
        <v>9108</v>
      </c>
      <c r="R79" s="193" t="s">
        <v>33</v>
      </c>
      <c r="S79" s="193" t="s">
        <v>93</v>
      </c>
      <c r="T79" s="192">
        <v>4.5</v>
      </c>
      <c r="U79" s="193" t="s">
        <v>213</v>
      </c>
      <c r="V79" s="193" t="s">
        <v>67</v>
      </c>
      <c r="W79" s="192">
        <v>4</v>
      </c>
      <c r="X79" s="196">
        <v>1</v>
      </c>
      <c r="Y79" s="201">
        <v>2103029452</v>
      </c>
      <c r="Z79" s="192">
        <v>71352785</v>
      </c>
      <c r="AA79" s="193">
        <v>2024</v>
      </c>
      <c r="AB79" s="193">
        <v>5</v>
      </c>
      <c r="AC79" s="2"/>
      <c r="AD79" s="4"/>
      <c r="AE79" s="4"/>
      <c r="AF79" s="8">
        <f t="shared" si="4"/>
        <v>5</v>
      </c>
      <c r="AG79" s="13">
        <f t="shared" si="5"/>
        <v>80271883.079999998</v>
      </c>
      <c r="AH79" t="str">
        <f t="shared" si="6"/>
        <v>F2</v>
      </c>
      <c r="AI79" s="6">
        <f t="shared" si="7"/>
        <v>55136242.923636347</v>
      </c>
    </row>
    <row r="80" spans="1:35" ht="52.5" thickBot="1" x14ac:dyDescent="0.3">
      <c r="A80" s="192">
        <v>473</v>
      </c>
      <c r="B80" s="192">
        <v>12137</v>
      </c>
      <c r="C80" s="193" t="s">
        <v>216</v>
      </c>
      <c r="D80" s="193" t="s">
        <v>209</v>
      </c>
      <c r="E80" s="193" t="s">
        <v>217</v>
      </c>
      <c r="F80" s="194">
        <v>45433</v>
      </c>
      <c r="G80" s="193"/>
      <c r="H80" s="192">
        <v>2199939838</v>
      </c>
      <c r="I80" s="193" t="s">
        <v>9166</v>
      </c>
      <c r="J80" s="192" t="s">
        <v>9117</v>
      </c>
      <c r="K80" s="201">
        <v>1866020399</v>
      </c>
      <c r="L80" s="192">
        <v>44784489</v>
      </c>
      <c r="M80" s="193" t="s">
        <v>31</v>
      </c>
      <c r="N80" s="193" t="s">
        <v>32</v>
      </c>
      <c r="O80" s="193"/>
      <c r="P80" s="195" t="b">
        <v>1</v>
      </c>
      <c r="Q80" s="192" t="s">
        <v>9117</v>
      </c>
      <c r="R80" s="193" t="s">
        <v>33</v>
      </c>
      <c r="S80" s="193" t="s">
        <v>42</v>
      </c>
      <c r="T80" s="192">
        <v>4.5</v>
      </c>
      <c r="U80" s="193" t="s">
        <v>213</v>
      </c>
      <c r="V80" s="193" t="s">
        <v>67</v>
      </c>
      <c r="W80" s="192">
        <v>4</v>
      </c>
      <c r="X80" s="196">
        <v>1</v>
      </c>
      <c r="Y80" s="201">
        <v>2199939838</v>
      </c>
      <c r="Z80" s="192">
        <v>74640816</v>
      </c>
      <c r="AA80" s="193">
        <v>2024</v>
      </c>
      <c r="AB80" s="193">
        <v>5</v>
      </c>
      <c r="AC80" s="2"/>
      <c r="AD80" s="3"/>
      <c r="AE80" s="3"/>
      <c r="AF80" s="8">
        <f t="shared" si="4"/>
        <v>5</v>
      </c>
      <c r="AG80" s="13">
        <f t="shared" si="5"/>
        <v>83970917.954999998</v>
      </c>
      <c r="AH80" t="str">
        <f t="shared" si="6"/>
        <v/>
      </c>
      <c r="AI80" s="6">
        <f t="shared" si="7"/>
        <v>44784489.575999998</v>
      </c>
    </row>
    <row r="81" spans="1:35" ht="52.5" thickBot="1" x14ac:dyDescent="0.3">
      <c r="A81" s="192">
        <v>474</v>
      </c>
      <c r="B81" s="192">
        <v>12138</v>
      </c>
      <c r="C81" s="193" t="s">
        <v>220</v>
      </c>
      <c r="D81" s="193" t="s">
        <v>209</v>
      </c>
      <c r="E81" s="193" t="s">
        <v>221</v>
      </c>
      <c r="F81" s="194">
        <v>45435</v>
      </c>
      <c r="G81" s="193"/>
      <c r="H81" s="192">
        <v>2199939838</v>
      </c>
      <c r="I81" s="193" t="s">
        <v>222</v>
      </c>
      <c r="J81" s="192" t="s">
        <v>9117</v>
      </c>
      <c r="K81" s="201">
        <v>1866020399</v>
      </c>
      <c r="L81" s="192">
        <v>44784489</v>
      </c>
      <c r="M81" s="193" t="s">
        <v>31</v>
      </c>
      <c r="N81" s="193" t="s">
        <v>32</v>
      </c>
      <c r="O81" s="193"/>
      <c r="P81" s="195" t="b">
        <v>1</v>
      </c>
      <c r="Q81" s="192" t="s">
        <v>9117</v>
      </c>
      <c r="R81" s="193" t="s">
        <v>33</v>
      </c>
      <c r="S81" s="193" t="s">
        <v>42</v>
      </c>
      <c r="T81" s="192">
        <v>4.5</v>
      </c>
      <c r="U81" s="193" t="s">
        <v>213</v>
      </c>
      <c r="V81" s="193" t="s">
        <v>67</v>
      </c>
      <c r="W81" s="192">
        <v>4</v>
      </c>
      <c r="X81" s="196">
        <v>1</v>
      </c>
      <c r="Y81" s="201">
        <v>2199939838</v>
      </c>
      <c r="Z81" s="192">
        <v>74640816</v>
      </c>
      <c r="AA81" s="193">
        <v>2024</v>
      </c>
      <c r="AB81" s="193">
        <v>5</v>
      </c>
      <c r="AC81" s="2"/>
      <c r="AD81" s="3"/>
      <c r="AE81" s="3"/>
      <c r="AF81" s="8">
        <f t="shared" si="4"/>
        <v>5</v>
      </c>
      <c r="AG81" s="13">
        <f t="shared" si="5"/>
        <v>83970917.954999998</v>
      </c>
      <c r="AH81" t="str">
        <f t="shared" si="6"/>
        <v/>
      </c>
      <c r="AI81" s="6">
        <f t="shared" si="7"/>
        <v>44784489.575999998</v>
      </c>
    </row>
    <row r="82" spans="1:35" ht="52.5" thickBot="1" x14ac:dyDescent="0.3">
      <c r="A82" s="192">
        <v>475</v>
      </c>
      <c r="B82" s="192">
        <v>12139</v>
      </c>
      <c r="C82" s="193" t="s">
        <v>223</v>
      </c>
      <c r="D82" s="193" t="s">
        <v>209</v>
      </c>
      <c r="E82" s="193" t="s">
        <v>224</v>
      </c>
      <c r="F82" s="194">
        <v>45437</v>
      </c>
      <c r="G82" s="193"/>
      <c r="H82" s="192">
        <v>3371199720</v>
      </c>
      <c r="I82" s="193" t="s">
        <v>225</v>
      </c>
      <c r="J82" s="192" t="s">
        <v>9117</v>
      </c>
      <c r="K82" s="201">
        <v>2859499763</v>
      </c>
      <c r="L82" s="192">
        <v>68627994</v>
      </c>
      <c r="M82" s="193" t="s">
        <v>31</v>
      </c>
      <c r="N82" s="193" t="s">
        <v>32</v>
      </c>
      <c r="O82" s="193"/>
      <c r="P82" s="195" t="b">
        <v>1</v>
      </c>
      <c r="Q82" s="192" t="s">
        <v>9117</v>
      </c>
      <c r="R82" s="193" t="s">
        <v>33</v>
      </c>
      <c r="S82" s="193" t="s">
        <v>42</v>
      </c>
      <c r="T82" s="192">
        <v>4.5</v>
      </c>
      <c r="U82" s="193" t="s">
        <v>213</v>
      </c>
      <c r="V82" s="193" t="s">
        <v>67</v>
      </c>
      <c r="W82" s="192">
        <v>4</v>
      </c>
      <c r="X82" s="196">
        <v>1</v>
      </c>
      <c r="Y82" s="201">
        <v>3371199720</v>
      </c>
      <c r="Z82" s="192">
        <v>114379991</v>
      </c>
      <c r="AA82" s="193">
        <v>2024</v>
      </c>
      <c r="AB82" s="193">
        <v>5</v>
      </c>
      <c r="AC82" s="2"/>
      <c r="AD82" s="3"/>
      <c r="AE82" s="3"/>
      <c r="AF82" s="8">
        <f t="shared" si="4"/>
        <v>5</v>
      </c>
      <c r="AG82" s="13">
        <f t="shared" si="5"/>
        <v>128677489.33499999</v>
      </c>
      <c r="AH82" t="str">
        <f t="shared" si="6"/>
        <v/>
      </c>
      <c r="AI82" s="6">
        <f t="shared" si="7"/>
        <v>68627994.311999992</v>
      </c>
    </row>
    <row r="83" spans="1:35" ht="39.75" thickBot="1" x14ac:dyDescent="0.3">
      <c r="A83" s="192">
        <v>476</v>
      </c>
      <c r="B83" s="192">
        <v>12140</v>
      </c>
      <c r="C83" s="193" t="s">
        <v>226</v>
      </c>
      <c r="D83" s="193" t="s">
        <v>209</v>
      </c>
      <c r="E83" s="193" t="s">
        <v>227</v>
      </c>
      <c r="F83" s="194">
        <v>45437</v>
      </c>
      <c r="G83" s="193"/>
      <c r="H83" s="192">
        <v>2636373825</v>
      </c>
      <c r="I83" s="193" t="s">
        <v>225</v>
      </c>
      <c r="J83" s="192" t="s">
        <v>9117</v>
      </c>
      <c r="K83" s="201">
        <v>2236209940</v>
      </c>
      <c r="L83" s="192">
        <v>53669038</v>
      </c>
      <c r="M83" s="193" t="s">
        <v>31</v>
      </c>
      <c r="N83" s="193" t="s">
        <v>32</v>
      </c>
      <c r="O83" s="193"/>
      <c r="P83" s="195" t="b">
        <v>1</v>
      </c>
      <c r="Q83" s="192" t="s">
        <v>9117</v>
      </c>
      <c r="R83" s="193" t="s">
        <v>33</v>
      </c>
      <c r="S83" s="193" t="s">
        <v>42</v>
      </c>
      <c r="T83" s="192">
        <v>4.5</v>
      </c>
      <c r="U83" s="193" t="s">
        <v>54</v>
      </c>
      <c r="V83" s="193" t="s">
        <v>67</v>
      </c>
      <c r="W83" s="192">
        <v>4</v>
      </c>
      <c r="X83" s="196">
        <v>1</v>
      </c>
      <c r="Y83" s="201">
        <v>2636373825</v>
      </c>
      <c r="Z83" s="192">
        <v>89448398</v>
      </c>
      <c r="AA83" s="193">
        <v>2024</v>
      </c>
      <c r="AB83" s="193">
        <v>5</v>
      </c>
      <c r="AC83" s="2"/>
      <c r="AD83" s="3"/>
      <c r="AE83" s="3"/>
      <c r="AF83" s="8">
        <f t="shared" si="4"/>
        <v>5</v>
      </c>
      <c r="AG83" s="13">
        <f t="shared" si="5"/>
        <v>100629447.3</v>
      </c>
      <c r="AH83" t="str">
        <f t="shared" si="6"/>
        <v/>
      </c>
      <c r="AI83" s="6">
        <f t="shared" si="7"/>
        <v>53669038.560000002</v>
      </c>
    </row>
    <row r="84" spans="1:35" ht="52.5" thickBot="1" x14ac:dyDescent="0.3">
      <c r="A84" s="192">
        <v>477</v>
      </c>
      <c r="B84" s="192">
        <v>12141</v>
      </c>
      <c r="C84" s="193" t="s">
        <v>228</v>
      </c>
      <c r="D84" s="193" t="s">
        <v>209</v>
      </c>
      <c r="E84" s="193" t="s">
        <v>229</v>
      </c>
      <c r="F84" s="194">
        <v>45439</v>
      </c>
      <c r="G84" s="193"/>
      <c r="H84" s="192">
        <v>3582427337</v>
      </c>
      <c r="I84" s="193" t="s">
        <v>222</v>
      </c>
      <c r="J84" s="192" t="s">
        <v>9117</v>
      </c>
      <c r="K84" s="201">
        <v>3198595836</v>
      </c>
      <c r="L84" s="192">
        <v>76766300</v>
      </c>
      <c r="M84" s="193" t="s">
        <v>31</v>
      </c>
      <c r="N84" s="193" t="s">
        <v>32</v>
      </c>
      <c r="O84" s="193"/>
      <c r="P84" s="195" t="b">
        <v>1</v>
      </c>
      <c r="Q84" s="192" t="s">
        <v>9117</v>
      </c>
      <c r="R84" s="193" t="s">
        <v>33</v>
      </c>
      <c r="S84" s="193" t="s">
        <v>42</v>
      </c>
      <c r="T84" s="192">
        <v>4.5</v>
      </c>
      <c r="U84" s="193" t="s">
        <v>54</v>
      </c>
      <c r="V84" s="193" t="s">
        <v>36</v>
      </c>
      <c r="W84" s="192">
        <v>4</v>
      </c>
      <c r="X84" s="196">
        <v>1</v>
      </c>
      <c r="Y84" s="201">
        <v>3582427337</v>
      </c>
      <c r="Z84" s="192">
        <v>127943833</v>
      </c>
      <c r="AA84" s="193">
        <v>2024</v>
      </c>
      <c r="AB84" s="193">
        <v>5</v>
      </c>
      <c r="AC84" s="2"/>
      <c r="AD84" s="3"/>
      <c r="AE84" s="3"/>
      <c r="AF84" s="8">
        <f t="shared" si="4"/>
        <v>5</v>
      </c>
      <c r="AG84" s="13">
        <f t="shared" si="5"/>
        <v>143936812.62</v>
      </c>
      <c r="AH84" t="str">
        <f t="shared" si="6"/>
        <v/>
      </c>
      <c r="AI84" s="6">
        <f t="shared" si="7"/>
        <v>76766300.063999996</v>
      </c>
    </row>
    <row r="85" spans="1:35" ht="65.25" thickBot="1" x14ac:dyDescent="0.3">
      <c r="A85" s="192">
        <v>478</v>
      </c>
      <c r="B85" s="192">
        <v>12142</v>
      </c>
      <c r="C85" s="193" t="s">
        <v>230</v>
      </c>
      <c r="D85" s="193" t="s">
        <v>209</v>
      </c>
      <c r="E85" s="193" t="s">
        <v>231</v>
      </c>
      <c r="F85" s="194">
        <v>45436</v>
      </c>
      <c r="G85" s="193"/>
      <c r="H85" s="192">
        <v>4947235541</v>
      </c>
      <c r="I85" s="193" t="s">
        <v>232</v>
      </c>
      <c r="J85" s="192" t="s">
        <v>9117</v>
      </c>
      <c r="K85" s="201">
        <v>4417174589</v>
      </c>
      <c r="L85" s="192">
        <v>106012190</v>
      </c>
      <c r="M85" s="193" t="s">
        <v>31</v>
      </c>
      <c r="N85" s="193" t="s">
        <v>32</v>
      </c>
      <c r="O85" s="193"/>
      <c r="P85" s="195" t="b">
        <v>1</v>
      </c>
      <c r="Q85" s="192" t="s">
        <v>9117</v>
      </c>
      <c r="R85" s="193" t="s">
        <v>33</v>
      </c>
      <c r="S85" s="193" t="s">
        <v>42</v>
      </c>
      <c r="T85" s="192">
        <v>4.5</v>
      </c>
      <c r="U85" s="193" t="s">
        <v>213</v>
      </c>
      <c r="V85" s="193" t="s">
        <v>36</v>
      </c>
      <c r="W85" s="192">
        <v>4</v>
      </c>
      <c r="X85" s="196">
        <v>1</v>
      </c>
      <c r="Y85" s="201">
        <v>4947235541</v>
      </c>
      <c r="Z85" s="192">
        <v>176686984</v>
      </c>
      <c r="AA85" s="193">
        <v>2024</v>
      </c>
      <c r="AB85" s="193">
        <v>5</v>
      </c>
      <c r="AC85" s="2"/>
      <c r="AD85" s="3"/>
      <c r="AE85" s="3"/>
      <c r="AF85" s="8">
        <f t="shared" si="4"/>
        <v>5</v>
      </c>
      <c r="AG85" s="13">
        <f t="shared" si="5"/>
        <v>198772856.505</v>
      </c>
      <c r="AH85" t="str">
        <f t="shared" si="6"/>
        <v/>
      </c>
      <c r="AI85" s="6">
        <f t="shared" si="7"/>
        <v>106012190.13600001</v>
      </c>
    </row>
    <row r="86" spans="1:35" ht="52.5" thickBot="1" x14ac:dyDescent="0.3">
      <c r="A86" s="192">
        <v>479</v>
      </c>
      <c r="B86" s="192">
        <v>12143</v>
      </c>
      <c r="C86" s="193" t="s">
        <v>233</v>
      </c>
      <c r="D86" s="193" t="s">
        <v>209</v>
      </c>
      <c r="E86" s="193" t="s">
        <v>234</v>
      </c>
      <c r="F86" s="194">
        <v>45437</v>
      </c>
      <c r="G86" s="193"/>
      <c r="H86" s="192">
        <v>2041619441</v>
      </c>
      <c r="I86" s="193" t="s">
        <v>61</v>
      </c>
      <c r="J86" s="192" t="s">
        <v>9117</v>
      </c>
      <c r="K86" s="201">
        <v>1822874471</v>
      </c>
      <c r="L86" s="192">
        <v>43748987</v>
      </c>
      <c r="M86" s="193" t="s">
        <v>31</v>
      </c>
      <c r="N86" s="193" t="s">
        <v>32</v>
      </c>
      <c r="O86" s="193"/>
      <c r="P86" s="195" t="b">
        <v>1</v>
      </c>
      <c r="Q86" s="192" t="s">
        <v>9117</v>
      </c>
      <c r="R86" s="193" t="s">
        <v>33</v>
      </c>
      <c r="S86" s="193" t="s">
        <v>42</v>
      </c>
      <c r="T86" s="192">
        <v>4.5</v>
      </c>
      <c r="U86" s="193" t="s">
        <v>213</v>
      </c>
      <c r="V86" s="193" t="s">
        <v>36</v>
      </c>
      <c r="W86" s="192">
        <v>4</v>
      </c>
      <c r="X86" s="196">
        <v>1</v>
      </c>
      <c r="Y86" s="201">
        <v>2041619441</v>
      </c>
      <c r="Z86" s="192">
        <v>72914979</v>
      </c>
      <c r="AA86" s="193">
        <v>2024</v>
      </c>
      <c r="AB86" s="193">
        <v>5</v>
      </c>
      <c r="AC86" s="2"/>
      <c r="AD86" s="3"/>
      <c r="AE86" s="3"/>
      <c r="AF86" s="8">
        <f t="shared" si="4"/>
        <v>5</v>
      </c>
      <c r="AG86" s="13">
        <f t="shared" si="5"/>
        <v>82029351.194999993</v>
      </c>
      <c r="AH86" t="str">
        <f t="shared" si="6"/>
        <v/>
      </c>
      <c r="AI86" s="6">
        <f t="shared" si="7"/>
        <v>43748987.303999998</v>
      </c>
    </row>
    <row r="87" spans="1:35" ht="52.5" thickBot="1" x14ac:dyDescent="0.3">
      <c r="A87" s="192">
        <v>480</v>
      </c>
      <c r="B87" s="192">
        <v>12144</v>
      </c>
      <c r="C87" s="193" t="s">
        <v>235</v>
      </c>
      <c r="D87" s="193" t="s">
        <v>209</v>
      </c>
      <c r="E87" s="193" t="s">
        <v>236</v>
      </c>
      <c r="F87" s="194">
        <v>45437</v>
      </c>
      <c r="G87" s="193"/>
      <c r="H87" s="192">
        <v>2135808153</v>
      </c>
      <c r="I87" s="193" t="s">
        <v>225</v>
      </c>
      <c r="J87" s="192" t="s">
        <v>9117</v>
      </c>
      <c r="K87" s="201">
        <v>1906971565</v>
      </c>
      <c r="L87" s="192">
        <v>45767317</v>
      </c>
      <c r="M87" s="193" t="s">
        <v>31</v>
      </c>
      <c r="N87" s="193" t="s">
        <v>32</v>
      </c>
      <c r="O87" s="193"/>
      <c r="P87" s="195" t="b">
        <v>1</v>
      </c>
      <c r="Q87" s="192" t="s">
        <v>9117</v>
      </c>
      <c r="R87" s="193" t="s">
        <v>33</v>
      </c>
      <c r="S87" s="193" t="s">
        <v>42</v>
      </c>
      <c r="T87" s="192">
        <v>4.5</v>
      </c>
      <c r="U87" s="193" t="s">
        <v>54</v>
      </c>
      <c r="V87" s="193" t="s">
        <v>36</v>
      </c>
      <c r="W87" s="192">
        <v>4</v>
      </c>
      <c r="X87" s="196">
        <v>1</v>
      </c>
      <c r="Y87" s="201">
        <v>2135808153</v>
      </c>
      <c r="Z87" s="192">
        <v>76278863</v>
      </c>
      <c r="AA87" s="193">
        <v>2024</v>
      </c>
      <c r="AB87" s="193">
        <v>5</v>
      </c>
      <c r="AC87" s="2"/>
      <c r="AD87" s="3"/>
      <c r="AE87" s="3"/>
      <c r="AF87" s="8">
        <f t="shared" si="4"/>
        <v>5</v>
      </c>
      <c r="AG87" s="13">
        <f t="shared" si="5"/>
        <v>85813720.424999997</v>
      </c>
      <c r="AH87" t="str">
        <f t="shared" si="6"/>
        <v/>
      </c>
      <c r="AI87" s="6">
        <f t="shared" si="7"/>
        <v>45767317.560000002</v>
      </c>
    </row>
    <row r="88" spans="1:35" ht="65.25" thickBot="1" x14ac:dyDescent="0.3">
      <c r="A88" s="192">
        <v>481</v>
      </c>
      <c r="B88" s="192">
        <v>12145</v>
      </c>
      <c r="C88" s="193" t="s">
        <v>237</v>
      </c>
      <c r="D88" s="193" t="s">
        <v>209</v>
      </c>
      <c r="E88" s="193" t="s">
        <v>238</v>
      </c>
      <c r="F88" s="194">
        <v>45439</v>
      </c>
      <c r="G88" s="193"/>
      <c r="H88" s="192">
        <v>2248219108</v>
      </c>
      <c r="I88" s="193" t="s">
        <v>30</v>
      </c>
      <c r="J88" s="192" t="s">
        <v>9117</v>
      </c>
      <c r="K88" s="201">
        <v>1906971565</v>
      </c>
      <c r="L88" s="192">
        <v>45767317</v>
      </c>
      <c r="M88" s="193" t="s">
        <v>31</v>
      </c>
      <c r="N88" s="193" t="s">
        <v>32</v>
      </c>
      <c r="O88" s="193"/>
      <c r="P88" s="195" t="b">
        <v>1</v>
      </c>
      <c r="Q88" s="192" t="s">
        <v>9117</v>
      </c>
      <c r="R88" s="193" t="s">
        <v>33</v>
      </c>
      <c r="S88" s="193" t="s">
        <v>42</v>
      </c>
      <c r="T88" s="192">
        <v>4.5</v>
      </c>
      <c r="U88" s="193" t="s">
        <v>54</v>
      </c>
      <c r="V88" s="193" t="s">
        <v>67</v>
      </c>
      <c r="W88" s="192">
        <v>4</v>
      </c>
      <c r="X88" s="196">
        <v>1</v>
      </c>
      <c r="Y88" s="201">
        <v>2248219108</v>
      </c>
      <c r="Z88" s="192">
        <v>76278863</v>
      </c>
      <c r="AA88" s="193">
        <v>2024</v>
      </c>
      <c r="AB88" s="193">
        <v>5</v>
      </c>
      <c r="AC88" s="2"/>
      <c r="AD88" s="3"/>
      <c r="AE88" s="3"/>
      <c r="AF88" s="8">
        <f t="shared" si="4"/>
        <v>5</v>
      </c>
      <c r="AG88" s="13">
        <f t="shared" si="5"/>
        <v>85813720.424999997</v>
      </c>
      <c r="AH88" t="str">
        <f t="shared" si="6"/>
        <v/>
      </c>
      <c r="AI88" s="6">
        <f t="shared" si="7"/>
        <v>45767317.560000002</v>
      </c>
    </row>
    <row r="89" spans="1:35" ht="52.5" thickBot="1" x14ac:dyDescent="0.3">
      <c r="A89" s="192">
        <v>482</v>
      </c>
      <c r="B89" s="192">
        <v>12146</v>
      </c>
      <c r="C89" s="193" t="s">
        <v>239</v>
      </c>
      <c r="D89" s="193" t="s">
        <v>209</v>
      </c>
      <c r="E89" s="193" t="s">
        <v>240</v>
      </c>
      <c r="F89" s="194">
        <v>45434</v>
      </c>
      <c r="G89" s="193"/>
      <c r="H89" s="192">
        <v>3273013767</v>
      </c>
      <c r="I89" s="193" t="s">
        <v>241</v>
      </c>
      <c r="J89" s="192" t="s">
        <v>9117</v>
      </c>
      <c r="K89" s="201">
        <v>2922333723</v>
      </c>
      <c r="L89" s="192">
        <v>70136009</v>
      </c>
      <c r="M89" s="193" t="s">
        <v>31</v>
      </c>
      <c r="N89" s="193" t="s">
        <v>32</v>
      </c>
      <c r="O89" s="193"/>
      <c r="P89" s="195" t="b">
        <v>1</v>
      </c>
      <c r="Q89" s="192" t="s">
        <v>9117</v>
      </c>
      <c r="R89" s="193" t="s">
        <v>33</v>
      </c>
      <c r="S89" s="193" t="s">
        <v>42</v>
      </c>
      <c r="T89" s="192">
        <v>4.5</v>
      </c>
      <c r="U89" s="193" t="s">
        <v>213</v>
      </c>
      <c r="V89" s="193" t="s">
        <v>36</v>
      </c>
      <c r="W89" s="192">
        <v>4</v>
      </c>
      <c r="X89" s="196">
        <v>1</v>
      </c>
      <c r="Y89" s="201">
        <v>3273013767</v>
      </c>
      <c r="Z89" s="192">
        <v>116893349</v>
      </c>
      <c r="AA89" s="193">
        <v>2024</v>
      </c>
      <c r="AB89" s="193">
        <v>5</v>
      </c>
      <c r="AC89" s="2"/>
      <c r="AD89" s="4"/>
      <c r="AE89" s="4"/>
      <c r="AF89" s="8">
        <f t="shared" si="4"/>
        <v>5</v>
      </c>
      <c r="AG89" s="13">
        <f t="shared" si="5"/>
        <v>131505017.535</v>
      </c>
      <c r="AH89" t="str">
        <f t="shared" si="6"/>
        <v/>
      </c>
      <c r="AI89" s="6">
        <f t="shared" si="7"/>
        <v>70136009.351999998</v>
      </c>
    </row>
    <row r="90" spans="1:35" ht="52.5" thickBot="1" x14ac:dyDescent="0.3">
      <c r="A90" s="192">
        <v>483</v>
      </c>
      <c r="B90" s="192">
        <v>12147</v>
      </c>
      <c r="C90" s="193" t="s">
        <v>242</v>
      </c>
      <c r="D90" s="193" t="s">
        <v>209</v>
      </c>
      <c r="E90" s="193" t="s">
        <v>243</v>
      </c>
      <c r="F90" s="194">
        <v>45440</v>
      </c>
      <c r="G90" s="193"/>
      <c r="H90" s="192">
        <v>2691563378</v>
      </c>
      <c r="I90" s="193" t="s">
        <v>225</v>
      </c>
      <c r="J90" s="192" t="s">
        <v>9117</v>
      </c>
      <c r="K90" s="201">
        <v>2283022508</v>
      </c>
      <c r="L90" s="192">
        <v>54792540</v>
      </c>
      <c r="M90" s="193" t="s">
        <v>31</v>
      </c>
      <c r="N90" s="193" t="s">
        <v>32</v>
      </c>
      <c r="O90" s="193"/>
      <c r="P90" s="195" t="b">
        <v>1</v>
      </c>
      <c r="Q90" s="192" t="s">
        <v>9117</v>
      </c>
      <c r="R90" s="193" t="s">
        <v>33</v>
      </c>
      <c r="S90" s="193" t="s">
        <v>42</v>
      </c>
      <c r="T90" s="192">
        <v>4.5</v>
      </c>
      <c r="U90" s="193" t="s">
        <v>54</v>
      </c>
      <c r="V90" s="193" t="s">
        <v>67</v>
      </c>
      <c r="W90" s="192">
        <v>4</v>
      </c>
      <c r="X90" s="196">
        <v>1</v>
      </c>
      <c r="Y90" s="201">
        <v>2691563378</v>
      </c>
      <c r="Z90" s="192">
        <v>91320900</v>
      </c>
      <c r="AA90" s="193">
        <v>2024</v>
      </c>
      <c r="AB90" s="193">
        <v>5</v>
      </c>
      <c r="AC90" s="2"/>
      <c r="AD90" s="3"/>
      <c r="AE90" s="3"/>
      <c r="AF90" s="8">
        <f t="shared" si="4"/>
        <v>5</v>
      </c>
      <c r="AG90" s="13">
        <f t="shared" si="5"/>
        <v>102736012.86</v>
      </c>
      <c r="AH90" t="str">
        <f t="shared" si="6"/>
        <v/>
      </c>
      <c r="AI90" s="6">
        <f t="shared" si="7"/>
        <v>54792540.192000002</v>
      </c>
    </row>
    <row r="91" spans="1:35" ht="52.5" thickBot="1" x14ac:dyDescent="0.3">
      <c r="A91" s="192">
        <v>484</v>
      </c>
      <c r="B91" s="192">
        <v>12148</v>
      </c>
      <c r="C91" s="193" t="s">
        <v>244</v>
      </c>
      <c r="D91" s="193" t="s">
        <v>209</v>
      </c>
      <c r="E91" s="193" t="s">
        <v>245</v>
      </c>
      <c r="F91" s="194">
        <v>45437</v>
      </c>
      <c r="G91" s="193"/>
      <c r="H91" s="192">
        <v>2535128602</v>
      </c>
      <c r="I91" s="193" t="s">
        <v>61</v>
      </c>
      <c r="J91" s="192" t="s">
        <v>9117</v>
      </c>
      <c r="K91" s="201">
        <v>2263507677</v>
      </c>
      <c r="L91" s="192">
        <v>54324184</v>
      </c>
      <c r="M91" s="193" t="s">
        <v>31</v>
      </c>
      <c r="N91" s="193" t="s">
        <v>32</v>
      </c>
      <c r="O91" s="193"/>
      <c r="P91" s="195" t="b">
        <v>1</v>
      </c>
      <c r="Q91" s="192" t="s">
        <v>9117</v>
      </c>
      <c r="R91" s="193" t="s">
        <v>33</v>
      </c>
      <c r="S91" s="193" t="s">
        <v>246</v>
      </c>
      <c r="T91" s="192">
        <v>4.5</v>
      </c>
      <c r="U91" s="193" t="s">
        <v>213</v>
      </c>
      <c r="V91" s="193" t="s">
        <v>36</v>
      </c>
      <c r="W91" s="192">
        <v>4</v>
      </c>
      <c r="X91" s="196">
        <v>1</v>
      </c>
      <c r="Y91" s="201">
        <v>2535128602</v>
      </c>
      <c r="Z91" s="192">
        <v>90540307</v>
      </c>
      <c r="AA91" s="193">
        <v>2024</v>
      </c>
      <c r="AB91" s="193">
        <v>5</v>
      </c>
      <c r="AC91" s="2"/>
      <c r="AD91" s="3"/>
      <c r="AE91" s="3"/>
      <c r="AF91" s="8">
        <f t="shared" si="4"/>
        <v>5</v>
      </c>
      <c r="AG91" s="13">
        <f t="shared" si="5"/>
        <v>101857845.465</v>
      </c>
      <c r="AH91" t="str">
        <f t="shared" si="6"/>
        <v/>
      </c>
      <c r="AI91" s="6">
        <f t="shared" si="7"/>
        <v>54324184.248000003</v>
      </c>
    </row>
    <row r="92" spans="1:35" ht="65.25" thickBot="1" x14ac:dyDescent="0.3">
      <c r="A92" s="192">
        <v>485</v>
      </c>
      <c r="B92" s="192">
        <v>12149</v>
      </c>
      <c r="C92" s="193" t="s">
        <v>247</v>
      </c>
      <c r="D92" s="193" t="s">
        <v>209</v>
      </c>
      <c r="E92" s="193" t="s">
        <v>248</v>
      </c>
      <c r="F92" s="194">
        <v>45434</v>
      </c>
      <c r="G92" s="193"/>
      <c r="H92" s="192">
        <v>2485484460</v>
      </c>
      <c r="I92" s="193" t="s">
        <v>241</v>
      </c>
      <c r="J92" s="192" t="s">
        <v>9117</v>
      </c>
      <c r="K92" s="201">
        <v>2219182551</v>
      </c>
      <c r="L92" s="192">
        <v>53260381</v>
      </c>
      <c r="M92" s="193" t="s">
        <v>31</v>
      </c>
      <c r="N92" s="193" t="s">
        <v>32</v>
      </c>
      <c r="O92" s="193"/>
      <c r="P92" s="195" t="b">
        <v>1</v>
      </c>
      <c r="Q92" s="192" t="s">
        <v>9117</v>
      </c>
      <c r="R92" s="193" t="s">
        <v>33</v>
      </c>
      <c r="S92" s="193" t="s">
        <v>42</v>
      </c>
      <c r="T92" s="192">
        <v>4.5</v>
      </c>
      <c r="U92" s="193" t="s">
        <v>213</v>
      </c>
      <c r="V92" s="193" t="s">
        <v>36</v>
      </c>
      <c r="W92" s="192">
        <v>4</v>
      </c>
      <c r="X92" s="196">
        <v>1</v>
      </c>
      <c r="Y92" s="201">
        <v>2485484460</v>
      </c>
      <c r="Z92" s="192">
        <v>88767302</v>
      </c>
      <c r="AA92" s="193">
        <v>2024</v>
      </c>
      <c r="AB92" s="193">
        <v>5</v>
      </c>
      <c r="AC92" s="2"/>
      <c r="AD92" s="4"/>
      <c r="AE92" s="4"/>
      <c r="AF92" s="8">
        <f t="shared" si="4"/>
        <v>5</v>
      </c>
      <c r="AG92" s="13">
        <f t="shared" si="5"/>
        <v>99863214.795000002</v>
      </c>
      <c r="AH92" t="str">
        <f t="shared" si="6"/>
        <v/>
      </c>
      <c r="AI92" s="6">
        <f t="shared" si="7"/>
        <v>53260381.223999999</v>
      </c>
    </row>
    <row r="93" spans="1:35" ht="39.75" thickBot="1" x14ac:dyDescent="0.3">
      <c r="A93" s="192">
        <v>486</v>
      </c>
      <c r="B93" s="192">
        <v>12150</v>
      </c>
      <c r="C93" s="193" t="s">
        <v>249</v>
      </c>
      <c r="D93" s="193" t="s">
        <v>209</v>
      </c>
      <c r="E93" s="193" t="s">
        <v>250</v>
      </c>
      <c r="F93" s="194">
        <v>45437</v>
      </c>
      <c r="G93" s="193"/>
      <c r="H93" s="192">
        <v>3585611519</v>
      </c>
      <c r="I93" s="193" t="s">
        <v>225</v>
      </c>
      <c r="J93" s="192" t="s">
        <v>9117</v>
      </c>
      <c r="K93" s="201">
        <v>3201438855</v>
      </c>
      <c r="L93" s="192">
        <v>76834532</v>
      </c>
      <c r="M93" s="193" t="s">
        <v>31</v>
      </c>
      <c r="N93" s="193" t="s">
        <v>32</v>
      </c>
      <c r="O93" s="193"/>
      <c r="P93" s="195" t="b">
        <v>1</v>
      </c>
      <c r="Q93" s="192" t="s">
        <v>9117</v>
      </c>
      <c r="R93" s="193" t="s">
        <v>33</v>
      </c>
      <c r="S93" s="193" t="s">
        <v>42</v>
      </c>
      <c r="T93" s="192">
        <v>4.5</v>
      </c>
      <c r="U93" s="193" t="s">
        <v>213</v>
      </c>
      <c r="V93" s="193" t="s">
        <v>36</v>
      </c>
      <c r="W93" s="192">
        <v>4</v>
      </c>
      <c r="X93" s="196">
        <v>1</v>
      </c>
      <c r="Y93" s="201">
        <v>3585611519</v>
      </c>
      <c r="Z93" s="192">
        <v>128057554</v>
      </c>
      <c r="AA93" s="193">
        <v>2024</v>
      </c>
      <c r="AB93" s="193">
        <v>5</v>
      </c>
      <c r="AC93" s="2"/>
      <c r="AD93" s="3"/>
      <c r="AE93" s="3"/>
      <c r="AF93" s="8">
        <f t="shared" si="4"/>
        <v>5</v>
      </c>
      <c r="AG93" s="13">
        <f t="shared" si="5"/>
        <v>144064748.47499999</v>
      </c>
      <c r="AH93" t="str">
        <f t="shared" si="6"/>
        <v/>
      </c>
      <c r="AI93" s="6">
        <f t="shared" si="7"/>
        <v>76834532.519999996</v>
      </c>
    </row>
    <row r="94" spans="1:35" ht="52.5" thickBot="1" x14ac:dyDescent="0.3">
      <c r="A94" s="192">
        <v>487</v>
      </c>
      <c r="B94" s="192">
        <v>12151</v>
      </c>
      <c r="C94" s="193" t="s">
        <v>251</v>
      </c>
      <c r="D94" s="193" t="s">
        <v>209</v>
      </c>
      <c r="E94" s="193" t="s">
        <v>252</v>
      </c>
      <c r="F94" s="194">
        <v>45437</v>
      </c>
      <c r="G94" s="193"/>
      <c r="H94" s="192">
        <v>1783766312</v>
      </c>
      <c r="I94" s="193" t="s">
        <v>157</v>
      </c>
      <c r="J94" s="192" t="s">
        <v>9108</v>
      </c>
      <c r="K94" s="201">
        <v>1592648493</v>
      </c>
      <c r="L94" s="192">
        <v>54150048</v>
      </c>
      <c r="M94" s="193" t="s">
        <v>92</v>
      </c>
      <c r="N94" s="193" t="s">
        <v>32</v>
      </c>
      <c r="O94" s="193"/>
      <c r="P94" s="195" t="b">
        <v>1</v>
      </c>
      <c r="Q94" s="192" t="s">
        <v>9108</v>
      </c>
      <c r="R94" s="193" t="s">
        <v>33</v>
      </c>
      <c r="S94" s="193" t="s">
        <v>93</v>
      </c>
      <c r="T94" s="192">
        <v>4.5</v>
      </c>
      <c r="U94" s="193" t="s">
        <v>54</v>
      </c>
      <c r="V94" s="193" t="s">
        <v>36</v>
      </c>
      <c r="W94" s="192">
        <v>4</v>
      </c>
      <c r="X94" s="196">
        <v>1</v>
      </c>
      <c r="Y94" s="201">
        <v>1783766312</v>
      </c>
      <c r="Z94" s="192">
        <v>63705940</v>
      </c>
      <c r="AA94" s="193">
        <v>2024</v>
      </c>
      <c r="AB94" s="193">
        <v>5</v>
      </c>
      <c r="AC94" s="2"/>
      <c r="AD94" s="4"/>
      <c r="AE94" s="4"/>
      <c r="AF94" s="8">
        <f t="shared" si="4"/>
        <v>5</v>
      </c>
      <c r="AG94" s="13">
        <f t="shared" si="5"/>
        <v>71669182.185000002</v>
      </c>
      <c r="AH94" t="str">
        <f t="shared" si="6"/>
        <v>F2</v>
      </c>
      <c r="AI94" s="6">
        <f t="shared" si="7"/>
        <v>49227317.056363627</v>
      </c>
    </row>
    <row r="95" spans="1:35" ht="39.75" thickBot="1" x14ac:dyDescent="0.3">
      <c r="A95" s="192">
        <v>488</v>
      </c>
      <c r="B95" s="192">
        <v>12152</v>
      </c>
      <c r="C95" s="193" t="s">
        <v>253</v>
      </c>
      <c r="D95" s="193" t="s">
        <v>209</v>
      </c>
      <c r="E95" s="193" t="s">
        <v>254</v>
      </c>
      <c r="F95" s="194">
        <v>45437</v>
      </c>
      <c r="G95" s="193"/>
      <c r="H95" s="192">
        <v>1734537512</v>
      </c>
      <c r="I95" s="193" t="s">
        <v>151</v>
      </c>
      <c r="J95" s="192" t="s">
        <v>9108</v>
      </c>
      <c r="K95" s="201">
        <v>1548694207</v>
      </c>
      <c r="L95" s="192">
        <v>52655603</v>
      </c>
      <c r="M95" s="193" t="s">
        <v>92</v>
      </c>
      <c r="N95" s="193" t="s">
        <v>32</v>
      </c>
      <c r="O95" s="193"/>
      <c r="P95" s="195" t="b">
        <v>1</v>
      </c>
      <c r="Q95" s="192" t="s">
        <v>9108</v>
      </c>
      <c r="R95" s="193" t="s">
        <v>33</v>
      </c>
      <c r="S95" s="193" t="s">
        <v>93</v>
      </c>
      <c r="T95" s="192">
        <v>4.5</v>
      </c>
      <c r="U95" s="193" t="s">
        <v>54</v>
      </c>
      <c r="V95" s="193" t="s">
        <v>36</v>
      </c>
      <c r="W95" s="192">
        <v>4</v>
      </c>
      <c r="X95" s="196">
        <v>1</v>
      </c>
      <c r="Y95" s="201">
        <v>1734537512</v>
      </c>
      <c r="Z95" s="192">
        <v>61947768</v>
      </c>
      <c r="AA95" s="193">
        <v>2024</v>
      </c>
      <c r="AB95" s="193">
        <v>5</v>
      </c>
      <c r="AC95" s="2"/>
      <c r="AD95" s="4"/>
      <c r="AE95" s="4"/>
      <c r="AF95" s="8">
        <f t="shared" si="4"/>
        <v>5</v>
      </c>
      <c r="AG95" s="13">
        <f t="shared" si="5"/>
        <v>69691239.314999998</v>
      </c>
      <c r="AH95" t="str">
        <f t="shared" si="6"/>
        <v>F2</v>
      </c>
      <c r="AI95" s="6">
        <f t="shared" si="7"/>
        <v>47868730.034545451</v>
      </c>
    </row>
    <row r="96" spans="1:35" ht="39.75" thickBot="1" x14ac:dyDescent="0.3">
      <c r="A96" s="192">
        <v>489</v>
      </c>
      <c r="B96" s="192">
        <v>12153</v>
      </c>
      <c r="C96" s="193" t="s">
        <v>255</v>
      </c>
      <c r="D96" s="193" t="s">
        <v>209</v>
      </c>
      <c r="E96" s="193" t="s">
        <v>256</v>
      </c>
      <c r="F96" s="194">
        <v>45439</v>
      </c>
      <c r="G96" s="193"/>
      <c r="H96" s="192">
        <v>4293733303</v>
      </c>
      <c r="I96" s="193" t="s">
        <v>257</v>
      </c>
      <c r="J96" s="192" t="s">
        <v>9117</v>
      </c>
      <c r="K96" s="201">
        <v>3833690449</v>
      </c>
      <c r="L96" s="192">
        <v>92008570</v>
      </c>
      <c r="M96" s="193" t="s">
        <v>31</v>
      </c>
      <c r="N96" s="193" t="s">
        <v>32</v>
      </c>
      <c r="O96" s="193"/>
      <c r="P96" s="195" t="b">
        <v>1</v>
      </c>
      <c r="Q96" s="192" t="s">
        <v>9117</v>
      </c>
      <c r="R96" s="193" t="s">
        <v>33</v>
      </c>
      <c r="S96" s="193" t="s">
        <v>42</v>
      </c>
      <c r="T96" s="192">
        <v>3.4</v>
      </c>
      <c r="U96" s="193" t="s">
        <v>146</v>
      </c>
      <c r="V96" s="193" t="s">
        <v>36</v>
      </c>
      <c r="W96" s="192" t="s">
        <v>9108</v>
      </c>
      <c r="X96" s="196">
        <v>1</v>
      </c>
      <c r="Y96" s="201">
        <v>4293733303</v>
      </c>
      <c r="Z96" s="192">
        <v>130345475</v>
      </c>
      <c r="AA96" s="193">
        <v>2024</v>
      </c>
      <c r="AB96" s="193">
        <v>5</v>
      </c>
      <c r="AC96" s="2"/>
      <c r="AD96" s="3"/>
      <c r="AE96" s="3"/>
      <c r="AF96" s="8">
        <f t="shared" si="4"/>
        <v>5</v>
      </c>
      <c r="AG96" s="13">
        <f t="shared" si="5"/>
        <v>130345475.266</v>
      </c>
      <c r="AH96" t="str">
        <f t="shared" si="6"/>
        <v/>
      </c>
      <c r="AI96" s="6">
        <f t="shared" si="7"/>
        <v>92008570.776000008</v>
      </c>
    </row>
    <row r="97" spans="1:35" ht="39.75" thickBot="1" x14ac:dyDescent="0.3">
      <c r="A97" s="192">
        <v>490</v>
      </c>
      <c r="B97" s="192">
        <v>12154</v>
      </c>
      <c r="C97" s="193" t="s">
        <v>258</v>
      </c>
      <c r="D97" s="193" t="s">
        <v>209</v>
      </c>
      <c r="E97" s="193" t="s">
        <v>259</v>
      </c>
      <c r="F97" s="194">
        <v>45439</v>
      </c>
      <c r="G97" s="193"/>
      <c r="H97" s="192">
        <v>3513441766</v>
      </c>
      <c r="I97" s="193" t="s">
        <v>241</v>
      </c>
      <c r="J97" s="192" t="s">
        <v>9117</v>
      </c>
      <c r="K97" s="201">
        <v>2980151498</v>
      </c>
      <c r="L97" s="192">
        <v>71523635</v>
      </c>
      <c r="M97" s="193" t="s">
        <v>31</v>
      </c>
      <c r="N97" s="193" t="s">
        <v>32</v>
      </c>
      <c r="O97" s="193"/>
      <c r="P97" s="195" t="b">
        <v>1</v>
      </c>
      <c r="Q97" s="192" t="s">
        <v>9117</v>
      </c>
      <c r="R97" s="193" t="s">
        <v>33</v>
      </c>
      <c r="S97" s="193" t="s">
        <v>42</v>
      </c>
      <c r="T97" s="192">
        <v>4.5</v>
      </c>
      <c r="U97" s="193" t="s">
        <v>213</v>
      </c>
      <c r="V97" s="193" t="s">
        <v>67</v>
      </c>
      <c r="W97" s="192">
        <v>4</v>
      </c>
      <c r="X97" s="196">
        <v>1</v>
      </c>
      <c r="Y97" s="201">
        <v>3513441766</v>
      </c>
      <c r="Z97" s="192">
        <v>119206060</v>
      </c>
      <c r="AA97" s="193">
        <v>2024</v>
      </c>
      <c r="AB97" s="193">
        <v>5</v>
      </c>
      <c r="AC97" s="2"/>
      <c r="AD97" s="4"/>
      <c r="AE97" s="4"/>
      <c r="AF97" s="8">
        <f t="shared" si="4"/>
        <v>5</v>
      </c>
      <c r="AG97" s="13">
        <f t="shared" si="5"/>
        <v>134106817.41</v>
      </c>
      <c r="AH97" t="str">
        <f t="shared" si="6"/>
        <v/>
      </c>
      <c r="AI97" s="6">
        <f t="shared" si="7"/>
        <v>71523635.951999992</v>
      </c>
    </row>
    <row r="98" spans="1:35" ht="39.75" thickBot="1" x14ac:dyDescent="0.3">
      <c r="A98" s="192">
        <v>491</v>
      </c>
      <c r="B98" s="192">
        <v>12155</v>
      </c>
      <c r="C98" s="193" t="s">
        <v>260</v>
      </c>
      <c r="D98" s="193" t="s">
        <v>209</v>
      </c>
      <c r="E98" s="193" t="s">
        <v>259</v>
      </c>
      <c r="F98" s="194">
        <v>45439</v>
      </c>
      <c r="G98" s="193"/>
      <c r="H98" s="192">
        <v>4647524245</v>
      </c>
      <c r="I98" s="193" t="s">
        <v>241</v>
      </c>
      <c r="J98" s="192" t="s">
        <v>9117</v>
      </c>
      <c r="K98" s="201">
        <v>3942096457</v>
      </c>
      <c r="L98" s="192">
        <v>94610314</v>
      </c>
      <c r="M98" s="193" t="s">
        <v>31</v>
      </c>
      <c r="N98" s="193" t="s">
        <v>32</v>
      </c>
      <c r="O98" s="193"/>
      <c r="P98" s="195" t="b">
        <v>1</v>
      </c>
      <c r="Q98" s="192" t="s">
        <v>9117</v>
      </c>
      <c r="R98" s="193" t="s">
        <v>33</v>
      </c>
      <c r="S98" s="193" t="s">
        <v>42</v>
      </c>
      <c r="T98" s="192">
        <v>4.5</v>
      </c>
      <c r="U98" s="193" t="s">
        <v>213</v>
      </c>
      <c r="V98" s="193" t="s">
        <v>67</v>
      </c>
      <c r="W98" s="192">
        <v>4</v>
      </c>
      <c r="X98" s="196">
        <v>1</v>
      </c>
      <c r="Y98" s="201">
        <v>4647524245</v>
      </c>
      <c r="Z98" s="192">
        <v>157683858</v>
      </c>
      <c r="AA98" s="193">
        <v>2024</v>
      </c>
      <c r="AB98" s="193">
        <v>5</v>
      </c>
      <c r="AC98" s="2"/>
      <c r="AD98" s="4"/>
      <c r="AE98" s="4"/>
      <c r="AF98" s="8">
        <f t="shared" si="4"/>
        <v>5</v>
      </c>
      <c r="AG98" s="13">
        <f t="shared" si="5"/>
        <v>177394340.565</v>
      </c>
      <c r="AH98" t="str">
        <f t="shared" si="6"/>
        <v/>
      </c>
      <c r="AI98" s="6">
        <f t="shared" si="7"/>
        <v>94610314.967999995</v>
      </c>
    </row>
    <row r="99" spans="1:35" ht="52.5" thickBot="1" x14ac:dyDescent="0.3">
      <c r="A99" s="192">
        <v>492</v>
      </c>
      <c r="B99" s="192">
        <v>12156</v>
      </c>
      <c r="C99" s="193" t="s">
        <v>261</v>
      </c>
      <c r="D99" s="193" t="s">
        <v>209</v>
      </c>
      <c r="E99" s="193" t="s">
        <v>262</v>
      </c>
      <c r="F99" s="194">
        <v>45440</v>
      </c>
      <c r="G99" s="193"/>
      <c r="H99" s="192">
        <v>2342022993</v>
      </c>
      <c r="I99" s="193" t="s">
        <v>48</v>
      </c>
      <c r="J99" s="192" t="s">
        <v>9117</v>
      </c>
      <c r="K99" s="201">
        <v>2091091958</v>
      </c>
      <c r="L99" s="192">
        <v>50186206</v>
      </c>
      <c r="M99" s="193" t="s">
        <v>31</v>
      </c>
      <c r="N99" s="193" t="s">
        <v>32</v>
      </c>
      <c r="O99" s="193"/>
      <c r="P99" s="195" t="b">
        <v>1</v>
      </c>
      <c r="Q99" s="192" t="s">
        <v>9117</v>
      </c>
      <c r="R99" s="193" t="s">
        <v>33</v>
      </c>
      <c r="S99" s="193" t="s">
        <v>49</v>
      </c>
      <c r="T99" s="192">
        <v>4.5</v>
      </c>
      <c r="U99" s="193" t="s">
        <v>54</v>
      </c>
      <c r="V99" s="193" t="s">
        <v>36</v>
      </c>
      <c r="W99" s="192">
        <v>4</v>
      </c>
      <c r="X99" s="196">
        <v>1</v>
      </c>
      <c r="Y99" s="201">
        <v>2342022993</v>
      </c>
      <c r="Z99" s="192">
        <v>83643678</v>
      </c>
      <c r="AA99" s="193">
        <v>2024</v>
      </c>
      <c r="AB99" s="193">
        <v>5</v>
      </c>
      <c r="AC99" s="2"/>
      <c r="AD99" s="4"/>
      <c r="AE99" s="4"/>
      <c r="AF99" s="8">
        <f t="shared" si="4"/>
        <v>5</v>
      </c>
      <c r="AG99" s="13">
        <f t="shared" si="5"/>
        <v>94099138.109999999</v>
      </c>
      <c r="AH99" t="str">
        <f t="shared" si="6"/>
        <v/>
      </c>
      <c r="AI99" s="6">
        <f t="shared" si="7"/>
        <v>50186206.991999999</v>
      </c>
    </row>
    <row r="100" spans="1:35" ht="78" thickBot="1" x14ac:dyDescent="0.3">
      <c r="A100" s="192">
        <v>493</v>
      </c>
      <c r="B100" s="192">
        <v>12293</v>
      </c>
      <c r="C100" s="193" t="s">
        <v>263</v>
      </c>
      <c r="D100" s="193" t="s">
        <v>264</v>
      </c>
      <c r="E100" s="193" t="s">
        <v>265</v>
      </c>
      <c r="F100" s="194">
        <v>45399</v>
      </c>
      <c r="G100" s="194">
        <v>45399</v>
      </c>
      <c r="H100" s="192">
        <v>14480176910</v>
      </c>
      <c r="I100" s="193" t="s">
        <v>53</v>
      </c>
      <c r="J100" s="192">
        <v>1</v>
      </c>
      <c r="K100" s="201">
        <v>13369607423</v>
      </c>
      <c r="L100" s="192">
        <v>133696074</v>
      </c>
      <c r="M100" s="193" t="s">
        <v>31</v>
      </c>
      <c r="N100" s="193" t="s">
        <v>32</v>
      </c>
      <c r="O100" s="193"/>
      <c r="P100" s="195" t="b">
        <v>1</v>
      </c>
      <c r="Q100" s="192">
        <v>1</v>
      </c>
      <c r="R100" s="193" t="s">
        <v>33</v>
      </c>
      <c r="S100" s="193" t="s">
        <v>42</v>
      </c>
      <c r="T100" s="192">
        <v>1.8</v>
      </c>
      <c r="U100" s="193" t="s">
        <v>266</v>
      </c>
      <c r="V100" s="193" t="s">
        <v>67</v>
      </c>
      <c r="W100" s="192" t="s">
        <v>9112</v>
      </c>
      <c r="X100" s="196">
        <v>1</v>
      </c>
      <c r="Y100" s="201">
        <v>14480176910</v>
      </c>
      <c r="Z100" s="192">
        <v>240652934</v>
      </c>
      <c r="AA100" s="193">
        <v>2024</v>
      </c>
      <c r="AB100" s="193">
        <v>4</v>
      </c>
      <c r="AC100" s="2"/>
      <c r="AD100" s="3"/>
      <c r="AE100" s="3"/>
      <c r="AF100" s="8">
        <f t="shared" si="4"/>
        <v>4</v>
      </c>
      <c r="AG100" s="13">
        <f t="shared" si="5"/>
        <v>240652933.61400002</v>
      </c>
      <c r="AH100" t="str">
        <f t="shared" si="6"/>
        <v/>
      </c>
      <c r="AI100" s="6">
        <f t="shared" si="7"/>
        <v>133696074.23</v>
      </c>
    </row>
    <row r="101" spans="1:35" ht="103.5" thickBot="1" x14ac:dyDescent="0.3">
      <c r="A101" s="192">
        <v>496</v>
      </c>
      <c r="B101" s="192">
        <v>11408</v>
      </c>
      <c r="C101" s="193" t="s">
        <v>267</v>
      </c>
      <c r="D101" s="193" t="s">
        <v>268</v>
      </c>
      <c r="E101" s="193" t="s">
        <v>269</v>
      </c>
      <c r="F101" s="194">
        <v>45457</v>
      </c>
      <c r="G101" s="193"/>
      <c r="H101" s="192">
        <v>2769399258</v>
      </c>
      <c r="I101" s="193" t="s">
        <v>44</v>
      </c>
      <c r="J101" s="192">
        <v>2</v>
      </c>
      <c r="K101" s="201">
        <v>2324317234</v>
      </c>
      <c r="L101" s="192">
        <v>46486344</v>
      </c>
      <c r="M101" s="193" t="s">
        <v>31</v>
      </c>
      <c r="N101" s="193" t="s">
        <v>32</v>
      </c>
      <c r="O101" s="193"/>
      <c r="P101" s="195" t="b">
        <v>1</v>
      </c>
      <c r="Q101" s="192">
        <v>2</v>
      </c>
      <c r="R101" s="193" t="s">
        <v>33</v>
      </c>
      <c r="S101" s="193" t="s">
        <v>74</v>
      </c>
      <c r="T101" s="192">
        <v>5.5</v>
      </c>
      <c r="U101" s="193" t="s">
        <v>270</v>
      </c>
      <c r="V101" s="193" t="s">
        <v>67</v>
      </c>
      <c r="W101" s="192">
        <v>4</v>
      </c>
      <c r="X101" s="196">
        <v>1</v>
      </c>
      <c r="Y101" s="201">
        <v>2769399258</v>
      </c>
      <c r="Z101" s="192">
        <v>92972689</v>
      </c>
      <c r="AA101" s="193">
        <v>2024</v>
      </c>
      <c r="AB101" s="193">
        <v>6</v>
      </c>
      <c r="AC101" s="2"/>
      <c r="AD101" s="3"/>
      <c r="AE101" s="3"/>
      <c r="AF101" s="8">
        <f t="shared" si="4"/>
        <v>6</v>
      </c>
      <c r="AG101" s="13">
        <f t="shared" si="5"/>
        <v>127837447.87</v>
      </c>
      <c r="AH101" t="str">
        <f t="shared" si="6"/>
        <v/>
      </c>
      <c r="AI101" s="6">
        <f t="shared" si="7"/>
        <v>46486344.68</v>
      </c>
    </row>
    <row r="102" spans="1:35" ht="90.75" thickBot="1" x14ac:dyDescent="0.3">
      <c r="A102" s="192">
        <v>500</v>
      </c>
      <c r="B102" s="192">
        <v>12801</v>
      </c>
      <c r="C102" s="193" t="s">
        <v>271</v>
      </c>
      <c r="D102" s="193" t="s">
        <v>268</v>
      </c>
      <c r="E102" s="193" t="s">
        <v>272</v>
      </c>
      <c r="F102" s="194">
        <v>45461</v>
      </c>
      <c r="G102" s="193"/>
      <c r="H102" s="192">
        <v>2939145597</v>
      </c>
      <c r="I102" s="193" t="s">
        <v>273</v>
      </c>
      <c r="J102" s="192" t="s">
        <v>9109</v>
      </c>
      <c r="K102" s="201">
        <v>2466782912</v>
      </c>
      <c r="L102" s="192">
        <v>104838273</v>
      </c>
      <c r="M102" s="193" t="s">
        <v>92</v>
      </c>
      <c r="N102" s="193" t="s">
        <v>32</v>
      </c>
      <c r="O102" s="193"/>
      <c r="P102" s="195" t="b">
        <v>1</v>
      </c>
      <c r="Q102" s="192" t="s">
        <v>9109</v>
      </c>
      <c r="R102" s="193" t="s">
        <v>33</v>
      </c>
      <c r="S102" s="193" t="s">
        <v>274</v>
      </c>
      <c r="T102" s="192">
        <v>5.5</v>
      </c>
      <c r="U102" s="193" t="s">
        <v>54</v>
      </c>
      <c r="V102" s="193" t="s">
        <v>67</v>
      </c>
      <c r="W102" s="192">
        <v>4</v>
      </c>
      <c r="X102" s="196">
        <v>1</v>
      </c>
      <c r="Y102" s="201">
        <v>2939145597</v>
      </c>
      <c r="Z102" s="192">
        <v>98671316</v>
      </c>
      <c r="AA102" s="193">
        <v>2024</v>
      </c>
      <c r="AB102" s="193">
        <v>6</v>
      </c>
      <c r="AC102" s="2"/>
      <c r="AD102" s="4"/>
      <c r="AE102" s="4"/>
      <c r="AF102" s="8">
        <f t="shared" si="4"/>
        <v>6</v>
      </c>
      <c r="AG102" s="13">
        <f t="shared" si="5"/>
        <v>135673060.16</v>
      </c>
      <c r="AH102" t="str">
        <f t="shared" si="6"/>
        <v>F2</v>
      </c>
      <c r="AI102" s="6">
        <f t="shared" si="7"/>
        <v>95307521.599999994</v>
      </c>
    </row>
    <row r="103" spans="1:35" ht="116.25" thickBot="1" x14ac:dyDescent="0.3">
      <c r="A103" s="192">
        <v>501</v>
      </c>
      <c r="B103" s="192">
        <v>12543</v>
      </c>
      <c r="C103" s="193" t="s">
        <v>275</v>
      </c>
      <c r="D103" s="193" t="s">
        <v>268</v>
      </c>
      <c r="E103" s="193" t="s">
        <v>276</v>
      </c>
      <c r="F103" s="194">
        <v>45460</v>
      </c>
      <c r="G103" s="193"/>
      <c r="H103" s="192">
        <v>4375774446</v>
      </c>
      <c r="I103" s="193" t="s">
        <v>179</v>
      </c>
      <c r="J103" s="192">
        <v>2</v>
      </c>
      <c r="K103" s="201">
        <v>3672524982</v>
      </c>
      <c r="L103" s="192">
        <v>73450499</v>
      </c>
      <c r="M103" s="193" t="s">
        <v>31</v>
      </c>
      <c r="N103" s="193" t="s">
        <v>32</v>
      </c>
      <c r="O103" s="193"/>
      <c r="P103" s="195" t="b">
        <v>1</v>
      </c>
      <c r="Q103" s="192">
        <v>2</v>
      </c>
      <c r="R103" s="193" t="s">
        <v>73</v>
      </c>
      <c r="S103" s="193" t="s">
        <v>274</v>
      </c>
      <c r="T103" s="192">
        <v>5</v>
      </c>
      <c r="U103" s="193" t="s">
        <v>277</v>
      </c>
      <c r="V103" s="193" t="s">
        <v>67</v>
      </c>
      <c r="W103" s="192">
        <v>4</v>
      </c>
      <c r="X103" s="196">
        <v>1</v>
      </c>
      <c r="Y103" s="201">
        <v>4375774446</v>
      </c>
      <c r="Z103" s="192">
        <v>146900999</v>
      </c>
      <c r="AA103" s="193">
        <v>2024</v>
      </c>
      <c r="AB103" s="193">
        <v>6</v>
      </c>
      <c r="AC103" s="2"/>
      <c r="AD103" s="3"/>
      <c r="AE103" s="3"/>
      <c r="AF103" s="8">
        <f t="shared" si="4"/>
        <v>6</v>
      </c>
      <c r="AG103" s="13">
        <f t="shared" si="5"/>
        <v>183626249.09999999</v>
      </c>
      <c r="AH103" t="str">
        <f t="shared" si="6"/>
        <v/>
      </c>
      <c r="AI103" s="6">
        <f t="shared" si="7"/>
        <v>73450499.640000001</v>
      </c>
    </row>
    <row r="104" spans="1:35" ht="116.25" thickBot="1" x14ac:dyDescent="0.3">
      <c r="A104" s="192">
        <v>502</v>
      </c>
      <c r="B104" s="192">
        <v>12542</v>
      </c>
      <c r="C104" s="193" t="s">
        <v>278</v>
      </c>
      <c r="D104" s="193" t="s">
        <v>268</v>
      </c>
      <c r="E104" s="193" t="s">
        <v>276</v>
      </c>
      <c r="F104" s="194">
        <v>45462</v>
      </c>
      <c r="G104" s="193"/>
      <c r="H104" s="192">
        <v>5271636928</v>
      </c>
      <c r="I104" s="193" t="s">
        <v>179</v>
      </c>
      <c r="J104" s="192">
        <v>2</v>
      </c>
      <c r="K104" s="201">
        <v>4706818685</v>
      </c>
      <c r="L104" s="192">
        <v>94136373</v>
      </c>
      <c r="M104" s="193" t="s">
        <v>31</v>
      </c>
      <c r="N104" s="193" t="s">
        <v>32</v>
      </c>
      <c r="O104" s="193"/>
      <c r="P104" s="195" t="b">
        <v>1</v>
      </c>
      <c r="Q104" s="192">
        <v>2</v>
      </c>
      <c r="R104" s="193" t="s">
        <v>73</v>
      </c>
      <c r="S104" s="193" t="s">
        <v>274</v>
      </c>
      <c r="T104" s="192">
        <v>5</v>
      </c>
      <c r="U104" s="193" t="s">
        <v>277</v>
      </c>
      <c r="V104" s="193" t="s">
        <v>36</v>
      </c>
      <c r="W104" s="192">
        <v>4</v>
      </c>
      <c r="X104" s="196">
        <v>1</v>
      </c>
      <c r="Y104" s="201">
        <v>5271636928</v>
      </c>
      <c r="Z104" s="192">
        <v>188272747</v>
      </c>
      <c r="AA104" s="193">
        <v>2024</v>
      </c>
      <c r="AB104" s="193">
        <v>6</v>
      </c>
      <c r="AC104" s="2"/>
      <c r="AD104" s="3"/>
      <c r="AE104" s="3"/>
      <c r="AF104" s="8">
        <f t="shared" si="4"/>
        <v>6</v>
      </c>
      <c r="AG104" s="13">
        <f t="shared" si="5"/>
        <v>235340934.25</v>
      </c>
      <c r="AH104" t="str">
        <f t="shared" si="6"/>
        <v/>
      </c>
      <c r="AI104" s="6">
        <f t="shared" si="7"/>
        <v>94136373.700000003</v>
      </c>
    </row>
    <row r="105" spans="1:35" ht="116.25" thickBot="1" x14ac:dyDescent="0.3">
      <c r="A105" s="192">
        <v>503</v>
      </c>
      <c r="B105" s="192">
        <v>12803</v>
      </c>
      <c r="C105" s="193" t="s">
        <v>279</v>
      </c>
      <c r="D105" s="193" t="s">
        <v>268</v>
      </c>
      <c r="E105" s="193" t="s">
        <v>280</v>
      </c>
      <c r="F105" s="194">
        <v>45462</v>
      </c>
      <c r="G105" s="193"/>
      <c r="H105" s="192">
        <v>3822188749</v>
      </c>
      <c r="I105" s="193" t="s">
        <v>281</v>
      </c>
      <c r="J105" s="192" t="s">
        <v>9109</v>
      </c>
      <c r="K105" s="201">
        <v>3412668525</v>
      </c>
      <c r="L105" s="192">
        <v>145038412</v>
      </c>
      <c r="M105" s="193" t="s">
        <v>92</v>
      </c>
      <c r="N105" s="193" t="s">
        <v>32</v>
      </c>
      <c r="O105" s="193"/>
      <c r="P105" s="195" t="b">
        <v>1</v>
      </c>
      <c r="Q105" s="192" t="s">
        <v>9109</v>
      </c>
      <c r="R105" s="193" t="s">
        <v>33</v>
      </c>
      <c r="S105" s="193" t="s">
        <v>274</v>
      </c>
      <c r="T105" s="192">
        <v>5</v>
      </c>
      <c r="U105" s="193" t="s">
        <v>54</v>
      </c>
      <c r="V105" s="193" t="s">
        <v>36</v>
      </c>
      <c r="W105" s="192">
        <v>4</v>
      </c>
      <c r="X105" s="196">
        <v>1</v>
      </c>
      <c r="Y105" s="201">
        <v>3822188749</v>
      </c>
      <c r="Z105" s="192">
        <v>136506741</v>
      </c>
      <c r="AA105" s="193">
        <v>2024</v>
      </c>
      <c r="AB105" s="193">
        <v>6</v>
      </c>
      <c r="AC105" s="2"/>
      <c r="AD105" s="4"/>
      <c r="AE105" s="4"/>
      <c r="AF105" s="8">
        <f t="shared" si="4"/>
        <v>6</v>
      </c>
      <c r="AG105" s="13">
        <f t="shared" si="5"/>
        <v>170633426.25</v>
      </c>
      <c r="AH105" t="str">
        <f t="shared" si="6"/>
        <v>F2</v>
      </c>
      <c r="AI105" s="6">
        <f t="shared" si="7"/>
        <v>131853102.10227272</v>
      </c>
    </row>
    <row r="106" spans="1:35" ht="90.75" thickBot="1" x14ac:dyDescent="0.3">
      <c r="A106" s="192">
        <v>504</v>
      </c>
      <c r="B106" s="192">
        <v>12804</v>
      </c>
      <c r="C106" s="193" t="s">
        <v>282</v>
      </c>
      <c r="D106" s="193" t="s">
        <v>268</v>
      </c>
      <c r="E106" s="193" t="s">
        <v>283</v>
      </c>
      <c r="F106" s="194">
        <v>45461</v>
      </c>
      <c r="G106" s="193"/>
      <c r="H106" s="192">
        <v>2422701045</v>
      </c>
      <c r="I106" s="193" t="s">
        <v>284</v>
      </c>
      <c r="J106" s="192">
        <v>2</v>
      </c>
      <c r="K106" s="201">
        <v>1946813340</v>
      </c>
      <c r="L106" s="192">
        <v>38936266</v>
      </c>
      <c r="M106" s="193" t="s">
        <v>285</v>
      </c>
      <c r="N106" s="193" t="s">
        <v>32</v>
      </c>
      <c r="O106" s="193"/>
      <c r="P106" s="195" t="b">
        <v>1</v>
      </c>
      <c r="Q106" s="192">
        <v>2</v>
      </c>
      <c r="R106" s="193" t="s">
        <v>33</v>
      </c>
      <c r="S106" s="193" t="s">
        <v>274</v>
      </c>
      <c r="T106" s="192">
        <v>5.5</v>
      </c>
      <c r="U106" s="193" t="s">
        <v>54</v>
      </c>
      <c r="V106" s="193" t="s">
        <v>36</v>
      </c>
      <c r="W106" s="192">
        <v>4</v>
      </c>
      <c r="X106" s="196">
        <v>1</v>
      </c>
      <c r="Y106" s="201">
        <v>2422701045</v>
      </c>
      <c r="Z106" s="192">
        <v>77872534</v>
      </c>
      <c r="AA106" s="193">
        <v>2024</v>
      </c>
      <c r="AB106" s="193">
        <v>6</v>
      </c>
      <c r="AC106" s="2"/>
      <c r="AD106" s="4"/>
      <c r="AE106" s="4"/>
      <c r="AF106" s="8">
        <f t="shared" si="4"/>
        <v>6</v>
      </c>
      <c r="AG106" s="13">
        <f t="shared" si="5"/>
        <v>107074733.7</v>
      </c>
      <c r="AH106" t="str">
        <f t="shared" si="6"/>
        <v/>
      </c>
      <c r="AI106" s="6">
        <f t="shared" si="7"/>
        <v>38936266.799999997</v>
      </c>
    </row>
    <row r="107" spans="1:35" ht="103.5" thickBot="1" x14ac:dyDescent="0.3">
      <c r="A107" s="192">
        <v>505</v>
      </c>
      <c r="B107" s="192">
        <v>11641</v>
      </c>
      <c r="C107" s="193" t="s">
        <v>286</v>
      </c>
      <c r="D107" s="193" t="s">
        <v>268</v>
      </c>
      <c r="E107" s="193" t="s">
        <v>287</v>
      </c>
      <c r="F107" s="194">
        <v>45457</v>
      </c>
      <c r="G107" s="193"/>
      <c r="H107" s="192">
        <v>3497798424</v>
      </c>
      <c r="I107" s="193" t="s">
        <v>84</v>
      </c>
      <c r="J107" s="192">
        <v>2</v>
      </c>
      <c r="K107" s="201">
        <v>2935652249</v>
      </c>
      <c r="L107" s="192">
        <v>58713044</v>
      </c>
      <c r="M107" s="193" t="s">
        <v>31</v>
      </c>
      <c r="N107" s="193" t="s">
        <v>32</v>
      </c>
      <c r="O107" s="193"/>
      <c r="P107" s="195" t="b">
        <v>1</v>
      </c>
      <c r="Q107" s="192">
        <v>2</v>
      </c>
      <c r="R107" s="193" t="s">
        <v>33</v>
      </c>
      <c r="S107" s="193" t="s">
        <v>288</v>
      </c>
      <c r="T107" s="192">
        <v>4.5</v>
      </c>
      <c r="U107" s="193" t="s">
        <v>289</v>
      </c>
      <c r="V107" s="193" t="s">
        <v>67</v>
      </c>
      <c r="W107" s="192" t="s">
        <v>9118</v>
      </c>
      <c r="X107" s="196">
        <v>1</v>
      </c>
      <c r="Y107" s="201">
        <v>3497798424</v>
      </c>
      <c r="Z107" s="192">
        <v>105683481</v>
      </c>
      <c r="AA107" s="193">
        <v>2024</v>
      </c>
      <c r="AB107" s="193">
        <v>6</v>
      </c>
      <c r="AC107" s="2"/>
      <c r="AD107" s="3"/>
      <c r="AE107" s="3"/>
      <c r="AF107" s="8">
        <f t="shared" si="4"/>
        <v>6</v>
      </c>
      <c r="AG107" s="13">
        <f t="shared" si="5"/>
        <v>132104351.205</v>
      </c>
      <c r="AH107" t="str">
        <f t="shared" si="6"/>
        <v/>
      </c>
      <c r="AI107" s="6">
        <f t="shared" si="7"/>
        <v>58713044.979999997</v>
      </c>
    </row>
    <row r="108" spans="1:35" ht="103.5" thickBot="1" x14ac:dyDescent="0.3">
      <c r="A108" s="192">
        <v>507</v>
      </c>
      <c r="B108" s="192">
        <v>12809</v>
      </c>
      <c r="C108" s="193" t="s">
        <v>290</v>
      </c>
      <c r="D108" s="193" t="s">
        <v>268</v>
      </c>
      <c r="E108" s="193" t="s">
        <v>291</v>
      </c>
      <c r="F108" s="194">
        <v>45458</v>
      </c>
      <c r="G108" s="193"/>
      <c r="H108" s="192">
        <v>3216421030</v>
      </c>
      <c r="I108" s="193" t="s">
        <v>292</v>
      </c>
      <c r="J108" s="192">
        <v>2</v>
      </c>
      <c r="K108" s="201">
        <v>2699496222</v>
      </c>
      <c r="L108" s="192">
        <v>53989924</v>
      </c>
      <c r="M108" s="193" t="s">
        <v>31</v>
      </c>
      <c r="N108" s="193" t="s">
        <v>32</v>
      </c>
      <c r="O108" s="193"/>
      <c r="P108" s="195" t="b">
        <v>1</v>
      </c>
      <c r="Q108" s="192">
        <v>2</v>
      </c>
      <c r="R108" s="193" t="s">
        <v>33</v>
      </c>
      <c r="S108" s="193" t="s">
        <v>293</v>
      </c>
      <c r="T108" s="192">
        <v>5.5</v>
      </c>
      <c r="U108" s="193" t="s">
        <v>54</v>
      </c>
      <c r="V108" s="193" t="s">
        <v>67</v>
      </c>
      <c r="W108" s="192">
        <v>4</v>
      </c>
      <c r="X108" s="196">
        <v>1</v>
      </c>
      <c r="Y108" s="201">
        <v>3216421030</v>
      </c>
      <c r="Z108" s="192">
        <v>107979849</v>
      </c>
      <c r="AA108" s="193">
        <v>2024</v>
      </c>
      <c r="AB108" s="193">
        <v>6</v>
      </c>
      <c r="AC108" s="2"/>
      <c r="AD108" s="3"/>
      <c r="AE108" s="3"/>
      <c r="AF108" s="8">
        <f t="shared" si="4"/>
        <v>6</v>
      </c>
      <c r="AG108" s="13">
        <f t="shared" si="5"/>
        <v>148472292.21000001</v>
      </c>
      <c r="AH108" t="str">
        <f t="shared" si="6"/>
        <v/>
      </c>
      <c r="AI108" s="6">
        <f t="shared" si="7"/>
        <v>53989924.439999998</v>
      </c>
    </row>
    <row r="109" spans="1:35" ht="103.5" thickBot="1" x14ac:dyDescent="0.3">
      <c r="A109" s="192">
        <v>509</v>
      </c>
      <c r="B109" s="192">
        <v>12567</v>
      </c>
      <c r="C109" s="193" t="s">
        <v>295</v>
      </c>
      <c r="D109" s="193" t="s">
        <v>268</v>
      </c>
      <c r="E109" s="193" t="s">
        <v>296</v>
      </c>
      <c r="F109" s="194">
        <v>45468</v>
      </c>
      <c r="G109" s="193"/>
      <c r="H109" s="192">
        <v>5829827200</v>
      </c>
      <c r="I109" s="193" t="s">
        <v>179</v>
      </c>
      <c r="J109" s="192">
        <v>2</v>
      </c>
      <c r="K109" s="201">
        <v>5205202857</v>
      </c>
      <c r="L109" s="192">
        <v>104104057</v>
      </c>
      <c r="M109" s="193" t="s">
        <v>31</v>
      </c>
      <c r="N109" s="193" t="s">
        <v>32</v>
      </c>
      <c r="O109" s="193"/>
      <c r="P109" s="195" t="b">
        <v>1</v>
      </c>
      <c r="Q109" s="192">
        <v>2</v>
      </c>
      <c r="R109" s="193" t="s">
        <v>73</v>
      </c>
      <c r="S109" s="193" t="s">
        <v>274</v>
      </c>
      <c r="T109" s="192">
        <v>5</v>
      </c>
      <c r="U109" s="193" t="s">
        <v>277</v>
      </c>
      <c r="V109" s="193" t="s">
        <v>36</v>
      </c>
      <c r="W109" s="192">
        <v>4</v>
      </c>
      <c r="X109" s="196">
        <v>1</v>
      </c>
      <c r="Y109" s="201">
        <v>5829827200</v>
      </c>
      <c r="Z109" s="192">
        <v>208208114</v>
      </c>
      <c r="AA109" s="193">
        <v>2024</v>
      </c>
      <c r="AB109" s="193">
        <v>6</v>
      </c>
      <c r="AC109" s="2"/>
      <c r="AD109" s="3"/>
      <c r="AE109" s="3"/>
      <c r="AF109" s="8">
        <f t="shared" si="4"/>
        <v>6</v>
      </c>
      <c r="AG109" s="13">
        <f t="shared" si="5"/>
        <v>260260142.84999999</v>
      </c>
      <c r="AH109" t="str">
        <f t="shared" si="6"/>
        <v/>
      </c>
      <c r="AI109" s="6">
        <f t="shared" si="7"/>
        <v>104104057.14</v>
      </c>
    </row>
    <row r="110" spans="1:35" ht="103.5" thickBot="1" x14ac:dyDescent="0.3">
      <c r="A110" s="192">
        <v>514</v>
      </c>
      <c r="B110" s="192">
        <v>12366</v>
      </c>
      <c r="C110" s="193" t="s">
        <v>297</v>
      </c>
      <c r="D110" s="193" t="s">
        <v>268</v>
      </c>
      <c r="E110" s="193" t="s">
        <v>298</v>
      </c>
      <c r="F110" s="194">
        <v>45462</v>
      </c>
      <c r="G110" s="193"/>
      <c r="H110" s="192">
        <v>4794981495</v>
      </c>
      <c r="I110" s="193" t="s">
        <v>299</v>
      </c>
      <c r="J110" s="192">
        <v>2</v>
      </c>
      <c r="K110" s="201">
        <v>4024359468</v>
      </c>
      <c r="L110" s="192">
        <v>80487189</v>
      </c>
      <c r="M110" s="193" t="s">
        <v>31</v>
      </c>
      <c r="N110" s="193" t="s">
        <v>32</v>
      </c>
      <c r="O110" s="193"/>
      <c r="P110" s="195" t="b">
        <v>1</v>
      </c>
      <c r="Q110" s="192">
        <v>2</v>
      </c>
      <c r="R110" s="193" t="s">
        <v>33</v>
      </c>
      <c r="S110" s="193" t="s">
        <v>274</v>
      </c>
      <c r="T110" s="192">
        <v>5</v>
      </c>
      <c r="U110" s="193" t="s">
        <v>54</v>
      </c>
      <c r="V110" s="193" t="s">
        <v>67</v>
      </c>
      <c r="W110" s="192">
        <v>4</v>
      </c>
      <c r="X110" s="196">
        <v>1</v>
      </c>
      <c r="Y110" s="201">
        <v>4794981495</v>
      </c>
      <c r="Z110" s="192">
        <v>160974379</v>
      </c>
      <c r="AA110" s="193">
        <v>2024</v>
      </c>
      <c r="AB110" s="193">
        <v>6</v>
      </c>
      <c r="AC110" s="2"/>
      <c r="AD110" s="3"/>
      <c r="AE110" s="3"/>
      <c r="AF110" s="8">
        <f t="shared" si="4"/>
        <v>6</v>
      </c>
      <c r="AG110" s="13">
        <f t="shared" si="5"/>
        <v>201217973.40000001</v>
      </c>
      <c r="AH110" t="str">
        <f t="shared" si="6"/>
        <v/>
      </c>
      <c r="AI110" s="6">
        <f t="shared" si="7"/>
        <v>80487189.359999999</v>
      </c>
    </row>
    <row r="111" spans="1:35" ht="103.5" thickBot="1" x14ac:dyDescent="0.3">
      <c r="A111" s="192">
        <v>518</v>
      </c>
      <c r="B111" s="192">
        <v>11093</v>
      </c>
      <c r="C111" s="193" t="s">
        <v>300</v>
      </c>
      <c r="D111" s="193" t="s">
        <v>268</v>
      </c>
      <c r="E111" s="193" t="s">
        <v>301</v>
      </c>
      <c r="F111" s="194">
        <v>45458</v>
      </c>
      <c r="G111" s="193"/>
      <c r="H111" s="192">
        <v>2232277835</v>
      </c>
      <c r="I111" s="193" t="s">
        <v>104</v>
      </c>
      <c r="J111" s="192">
        <v>2</v>
      </c>
      <c r="K111" s="201">
        <v>1993105210</v>
      </c>
      <c r="L111" s="192">
        <v>39862104</v>
      </c>
      <c r="M111" s="193" t="s">
        <v>31</v>
      </c>
      <c r="N111" s="193" t="s">
        <v>32</v>
      </c>
      <c r="O111" s="193"/>
      <c r="P111" s="195" t="b">
        <v>1</v>
      </c>
      <c r="Q111" s="192">
        <v>2</v>
      </c>
      <c r="R111" s="193" t="s">
        <v>33</v>
      </c>
      <c r="S111" s="193" t="s">
        <v>74</v>
      </c>
      <c r="T111" s="192">
        <v>5.5</v>
      </c>
      <c r="U111" s="193" t="s">
        <v>54</v>
      </c>
      <c r="V111" s="193" t="s">
        <v>36</v>
      </c>
      <c r="W111" s="192">
        <v>4</v>
      </c>
      <c r="X111" s="196">
        <v>1</v>
      </c>
      <c r="Y111" s="201">
        <v>2232277835</v>
      </c>
      <c r="Z111" s="192">
        <v>79724208</v>
      </c>
      <c r="AA111" s="193">
        <v>2024</v>
      </c>
      <c r="AB111" s="193">
        <v>6</v>
      </c>
      <c r="AC111" s="2"/>
      <c r="AD111" s="3"/>
      <c r="AE111" s="3"/>
      <c r="AF111" s="8">
        <f t="shared" si="4"/>
        <v>6</v>
      </c>
      <c r="AG111" s="13">
        <f t="shared" si="5"/>
        <v>109620786.55</v>
      </c>
      <c r="AH111" t="str">
        <f t="shared" si="6"/>
        <v/>
      </c>
      <c r="AI111" s="6">
        <f t="shared" si="7"/>
        <v>39862104.200000003</v>
      </c>
    </row>
    <row r="112" spans="1:35" ht="103.5" thickBot="1" x14ac:dyDescent="0.3">
      <c r="A112" s="192">
        <v>519</v>
      </c>
      <c r="B112" s="192">
        <v>11742</v>
      </c>
      <c r="C112" s="193" t="s">
        <v>302</v>
      </c>
      <c r="D112" s="193" t="s">
        <v>268</v>
      </c>
      <c r="E112" s="193" t="s">
        <v>303</v>
      </c>
      <c r="F112" s="194">
        <v>45461</v>
      </c>
      <c r="G112" s="193"/>
      <c r="H112" s="192">
        <v>2484916953</v>
      </c>
      <c r="I112" s="193" t="s">
        <v>30</v>
      </c>
      <c r="J112" s="192">
        <v>2</v>
      </c>
      <c r="K112" s="201">
        <v>2085555300</v>
      </c>
      <c r="L112" s="192">
        <v>41711106</v>
      </c>
      <c r="M112" s="193" t="s">
        <v>31</v>
      </c>
      <c r="N112" s="193" t="s">
        <v>32</v>
      </c>
      <c r="O112" s="193"/>
      <c r="P112" s="195" t="b">
        <v>1</v>
      </c>
      <c r="Q112" s="192">
        <v>2</v>
      </c>
      <c r="R112" s="193" t="s">
        <v>33</v>
      </c>
      <c r="S112" s="193" t="s">
        <v>74</v>
      </c>
      <c r="T112" s="192">
        <v>5.5</v>
      </c>
      <c r="U112" s="193" t="s">
        <v>54</v>
      </c>
      <c r="V112" s="193" t="s">
        <v>67</v>
      </c>
      <c r="W112" s="192">
        <v>4</v>
      </c>
      <c r="X112" s="196">
        <v>1</v>
      </c>
      <c r="Y112" s="201">
        <v>2484916953</v>
      </c>
      <c r="Z112" s="192">
        <v>83422212</v>
      </c>
      <c r="AA112" s="193">
        <v>2024</v>
      </c>
      <c r="AB112" s="193">
        <v>6</v>
      </c>
      <c r="AC112" s="2"/>
      <c r="AD112" s="3"/>
      <c r="AE112" s="3"/>
      <c r="AF112" s="8">
        <f t="shared" si="4"/>
        <v>6</v>
      </c>
      <c r="AG112" s="13">
        <f t="shared" si="5"/>
        <v>114705541.5</v>
      </c>
      <c r="AH112" t="str">
        <f t="shared" si="6"/>
        <v/>
      </c>
      <c r="AI112" s="6">
        <f t="shared" si="7"/>
        <v>41711106</v>
      </c>
    </row>
    <row r="113" spans="1:35" ht="78" thickBot="1" x14ac:dyDescent="0.3">
      <c r="A113" s="192">
        <v>520</v>
      </c>
      <c r="B113" s="192">
        <v>12818</v>
      </c>
      <c r="C113" s="193" t="s">
        <v>304</v>
      </c>
      <c r="D113" s="193" t="s">
        <v>28</v>
      </c>
      <c r="E113" s="193" t="s">
        <v>305</v>
      </c>
      <c r="F113" s="194">
        <v>45428</v>
      </c>
      <c r="G113" s="193"/>
      <c r="H113" s="192">
        <v>2709948060</v>
      </c>
      <c r="I113" s="198" t="s">
        <v>306</v>
      </c>
      <c r="J113" s="193"/>
      <c r="K113" s="202"/>
      <c r="L113" s="193"/>
      <c r="M113" s="193" t="s">
        <v>31</v>
      </c>
      <c r="N113" s="193" t="s">
        <v>32</v>
      </c>
      <c r="O113" s="193"/>
      <c r="P113" s="195" t="b">
        <v>1</v>
      </c>
      <c r="Q113" s="193"/>
      <c r="R113" s="193" t="s">
        <v>33</v>
      </c>
      <c r="S113" s="193" t="s">
        <v>49</v>
      </c>
      <c r="T113" s="193"/>
      <c r="U113" s="193"/>
      <c r="V113" s="193"/>
      <c r="W113" s="192">
        <v>4</v>
      </c>
      <c r="X113" s="193"/>
      <c r="Y113" s="202"/>
      <c r="Z113" s="192">
        <v>0</v>
      </c>
      <c r="AA113" s="193">
        <v>2024</v>
      </c>
      <c r="AB113" s="193">
        <v>5</v>
      </c>
      <c r="AC113" s="2"/>
      <c r="AD113" s="4"/>
      <c r="AE113" s="4"/>
      <c r="AF113" s="8">
        <f t="shared" si="4"/>
        <v>5</v>
      </c>
      <c r="AG113" s="13">
        <f t="shared" si="5"/>
        <v>0</v>
      </c>
      <c r="AH113" t="str">
        <f t="shared" si="6"/>
        <v/>
      </c>
      <c r="AI113" s="6">
        <f t="shared" si="7"/>
        <v>0</v>
      </c>
    </row>
    <row r="114" spans="1:35" ht="78" thickBot="1" x14ac:dyDescent="0.3">
      <c r="A114" s="192">
        <v>521</v>
      </c>
      <c r="B114" s="192">
        <v>12821</v>
      </c>
      <c r="C114" s="193" t="s">
        <v>307</v>
      </c>
      <c r="D114" s="193" t="s">
        <v>28</v>
      </c>
      <c r="E114" s="193" t="s">
        <v>305</v>
      </c>
      <c r="F114" s="194">
        <v>45428</v>
      </c>
      <c r="G114" s="193"/>
      <c r="H114" s="192">
        <v>2725280718</v>
      </c>
      <c r="I114" s="198" t="s">
        <v>306</v>
      </c>
      <c r="J114" s="193"/>
      <c r="K114" s="202"/>
      <c r="L114" s="193"/>
      <c r="M114" s="193" t="s">
        <v>31</v>
      </c>
      <c r="N114" s="193" t="s">
        <v>32</v>
      </c>
      <c r="O114" s="193"/>
      <c r="P114" s="195" t="b">
        <v>1</v>
      </c>
      <c r="Q114" s="193"/>
      <c r="R114" s="193" t="s">
        <v>33</v>
      </c>
      <c r="S114" s="193" t="s">
        <v>49</v>
      </c>
      <c r="T114" s="193"/>
      <c r="U114" s="193"/>
      <c r="V114" s="193"/>
      <c r="W114" s="192">
        <v>4</v>
      </c>
      <c r="X114" s="193"/>
      <c r="Y114" s="202"/>
      <c r="Z114" s="192">
        <v>0</v>
      </c>
      <c r="AA114" s="193">
        <v>2024</v>
      </c>
      <c r="AB114" s="193">
        <v>5</v>
      </c>
      <c r="AC114" s="2"/>
      <c r="AD114" s="4"/>
      <c r="AE114" s="4"/>
      <c r="AF114" s="8">
        <f t="shared" si="4"/>
        <v>5</v>
      </c>
      <c r="AG114" s="13">
        <f t="shared" si="5"/>
        <v>0</v>
      </c>
      <c r="AH114" t="str">
        <f t="shared" si="6"/>
        <v/>
      </c>
      <c r="AI114" s="6">
        <f t="shared" si="7"/>
        <v>0</v>
      </c>
    </row>
    <row r="115" spans="1:35" ht="52.5" thickBot="1" x14ac:dyDescent="0.3">
      <c r="A115" s="192">
        <v>523</v>
      </c>
      <c r="B115" s="192">
        <v>13235</v>
      </c>
      <c r="C115" s="193" t="s">
        <v>308</v>
      </c>
      <c r="D115" s="193" t="s">
        <v>209</v>
      </c>
      <c r="E115" s="193" t="s">
        <v>309</v>
      </c>
      <c r="F115" s="194">
        <v>45462</v>
      </c>
      <c r="G115" s="193"/>
      <c r="H115" s="192">
        <v>4754048305</v>
      </c>
      <c r="I115" s="193" t="s">
        <v>222</v>
      </c>
      <c r="J115" s="192" t="s">
        <v>9117</v>
      </c>
      <c r="K115" s="201">
        <v>4244685986</v>
      </c>
      <c r="L115" s="192">
        <v>101872463</v>
      </c>
      <c r="M115" s="193" t="s">
        <v>31</v>
      </c>
      <c r="N115" s="193" t="s">
        <v>32</v>
      </c>
      <c r="O115" s="193"/>
      <c r="P115" s="195" t="b">
        <v>1</v>
      </c>
      <c r="Q115" s="192" t="s">
        <v>9117</v>
      </c>
      <c r="R115" s="193" t="s">
        <v>33</v>
      </c>
      <c r="S115" s="193" t="s">
        <v>42</v>
      </c>
      <c r="T115" s="192">
        <v>4.5</v>
      </c>
      <c r="U115" s="193" t="s">
        <v>213</v>
      </c>
      <c r="V115" s="193" t="s">
        <v>36</v>
      </c>
      <c r="W115" s="192">
        <v>4</v>
      </c>
      <c r="X115" s="196">
        <v>1</v>
      </c>
      <c r="Y115" s="201">
        <v>4754048305</v>
      </c>
      <c r="Z115" s="192">
        <v>169787439</v>
      </c>
      <c r="AA115" s="193">
        <v>2024</v>
      </c>
      <c r="AB115" s="193">
        <v>6</v>
      </c>
      <c r="AC115" s="2"/>
      <c r="AD115" s="3"/>
      <c r="AE115" s="3"/>
      <c r="AF115" s="8">
        <f t="shared" si="4"/>
        <v>6</v>
      </c>
      <c r="AG115" s="13">
        <f t="shared" si="5"/>
        <v>191010869.37</v>
      </c>
      <c r="AH115" t="str">
        <f t="shared" si="6"/>
        <v/>
      </c>
      <c r="AI115" s="6">
        <f t="shared" si="7"/>
        <v>101872463.66399999</v>
      </c>
    </row>
    <row r="116" spans="1:35" ht="116.25" thickBot="1" x14ac:dyDescent="0.3">
      <c r="A116" s="192">
        <v>525</v>
      </c>
      <c r="B116" s="192">
        <v>13328</v>
      </c>
      <c r="C116" s="193" t="s">
        <v>310</v>
      </c>
      <c r="D116" s="193" t="s">
        <v>268</v>
      </c>
      <c r="E116" s="193" t="s">
        <v>311</v>
      </c>
      <c r="F116" s="194">
        <v>45462</v>
      </c>
      <c r="G116" s="193"/>
      <c r="H116" s="192">
        <v>4742005272</v>
      </c>
      <c r="I116" s="193" t="s">
        <v>184</v>
      </c>
      <c r="J116" s="192" t="s">
        <v>9084</v>
      </c>
      <c r="K116" s="201">
        <v>3831709617</v>
      </c>
      <c r="L116" s="192">
        <v>172426932</v>
      </c>
      <c r="M116" s="193" t="s">
        <v>92</v>
      </c>
      <c r="N116" s="193" t="s">
        <v>32</v>
      </c>
      <c r="O116" s="193"/>
      <c r="P116" s="195" t="b">
        <v>1</v>
      </c>
      <c r="Q116" s="192" t="s">
        <v>9084</v>
      </c>
      <c r="R116" s="193" t="s">
        <v>33</v>
      </c>
      <c r="S116" s="193" t="s">
        <v>93</v>
      </c>
      <c r="T116" s="192">
        <v>5.5</v>
      </c>
      <c r="U116" s="193" t="s">
        <v>54</v>
      </c>
      <c r="V116" s="193" t="s">
        <v>36</v>
      </c>
      <c r="W116" s="192">
        <v>4</v>
      </c>
      <c r="X116" s="196">
        <v>1</v>
      </c>
      <c r="Y116" s="201">
        <v>4742005272</v>
      </c>
      <c r="Z116" s="192">
        <v>153268385</v>
      </c>
      <c r="AA116" s="193">
        <v>2024</v>
      </c>
      <c r="AB116" s="193">
        <v>6</v>
      </c>
      <c r="AC116" s="2"/>
      <c r="AD116" s="4"/>
      <c r="AE116" s="4"/>
      <c r="AF116" s="8">
        <f t="shared" si="4"/>
        <v>6</v>
      </c>
      <c r="AG116" s="13">
        <f t="shared" si="5"/>
        <v>210744028.935</v>
      </c>
      <c r="AH116" t="str">
        <f t="shared" si="6"/>
        <v>F2</v>
      </c>
      <c r="AI116" s="6">
        <f t="shared" si="7"/>
        <v>156751757.05909088</v>
      </c>
    </row>
    <row r="117" spans="1:35" ht="116.25" thickBot="1" x14ac:dyDescent="0.3">
      <c r="A117" s="192">
        <v>526</v>
      </c>
      <c r="B117" s="192">
        <v>13363</v>
      </c>
      <c r="C117" s="193" t="s">
        <v>312</v>
      </c>
      <c r="D117" s="193" t="s">
        <v>268</v>
      </c>
      <c r="E117" s="193" t="s">
        <v>313</v>
      </c>
      <c r="F117" s="194">
        <v>45468</v>
      </c>
      <c r="G117" s="193"/>
      <c r="H117" s="192">
        <v>3381828799</v>
      </c>
      <c r="I117" s="193" t="s">
        <v>314</v>
      </c>
      <c r="J117" s="192" t="s">
        <v>9106</v>
      </c>
      <c r="K117" s="201">
        <v>2844560604</v>
      </c>
      <c r="L117" s="192">
        <v>91025939</v>
      </c>
      <c r="M117" s="193" t="s">
        <v>92</v>
      </c>
      <c r="N117" s="193" t="s">
        <v>32</v>
      </c>
      <c r="O117" s="193"/>
      <c r="P117" s="195" t="b">
        <v>1</v>
      </c>
      <c r="Q117" s="192" t="s">
        <v>9106</v>
      </c>
      <c r="R117" s="193" t="s">
        <v>33</v>
      </c>
      <c r="S117" s="193" t="s">
        <v>93</v>
      </c>
      <c r="T117" s="192">
        <v>5.5</v>
      </c>
      <c r="U117" s="193" t="s">
        <v>54</v>
      </c>
      <c r="V117" s="193" t="s">
        <v>67</v>
      </c>
      <c r="W117" s="192">
        <v>4</v>
      </c>
      <c r="X117" s="196">
        <v>1</v>
      </c>
      <c r="Y117" s="201">
        <v>3381828799</v>
      </c>
      <c r="Z117" s="192">
        <v>113782424</v>
      </c>
      <c r="AA117" s="193">
        <v>2024</v>
      </c>
      <c r="AB117" s="193">
        <v>6</v>
      </c>
      <c r="AC117" s="2"/>
      <c r="AD117" s="4"/>
      <c r="AE117" s="4"/>
      <c r="AF117" s="8">
        <f t="shared" si="4"/>
        <v>6</v>
      </c>
      <c r="AG117" s="13">
        <f t="shared" si="5"/>
        <v>156450833.22</v>
      </c>
      <c r="AH117" t="str">
        <f t="shared" si="6"/>
        <v>F2</v>
      </c>
      <c r="AI117" s="6">
        <f t="shared" si="7"/>
        <v>82750853.934545457</v>
      </c>
    </row>
    <row r="118" spans="1:35" ht="103.5" thickBot="1" x14ac:dyDescent="0.3">
      <c r="A118" s="192">
        <v>527</v>
      </c>
      <c r="B118" s="192">
        <v>13383</v>
      </c>
      <c r="C118" s="193" t="s">
        <v>315</v>
      </c>
      <c r="D118" s="193" t="s">
        <v>268</v>
      </c>
      <c r="E118" s="193" t="s">
        <v>316</v>
      </c>
      <c r="F118" s="194">
        <v>45461</v>
      </c>
      <c r="G118" s="193"/>
      <c r="H118" s="192">
        <v>5431113478</v>
      </c>
      <c r="I118" s="193" t="s">
        <v>273</v>
      </c>
      <c r="J118" s="192" t="s">
        <v>9109</v>
      </c>
      <c r="K118" s="201">
        <v>4849208463</v>
      </c>
      <c r="L118" s="192">
        <v>206091359</v>
      </c>
      <c r="M118" s="193" t="s">
        <v>92</v>
      </c>
      <c r="N118" s="193" t="s">
        <v>32</v>
      </c>
      <c r="O118" s="193"/>
      <c r="P118" s="195" t="b">
        <v>1</v>
      </c>
      <c r="Q118" s="192" t="s">
        <v>9109</v>
      </c>
      <c r="R118" s="193" t="s">
        <v>33</v>
      </c>
      <c r="S118" s="193" t="s">
        <v>93</v>
      </c>
      <c r="T118" s="192">
        <v>5</v>
      </c>
      <c r="U118" s="193" t="s">
        <v>54</v>
      </c>
      <c r="V118" s="193" t="s">
        <v>36</v>
      </c>
      <c r="W118" s="192">
        <v>4</v>
      </c>
      <c r="X118" s="196">
        <v>1</v>
      </c>
      <c r="Y118" s="201">
        <v>5431113478</v>
      </c>
      <c r="Z118" s="192">
        <v>193968339</v>
      </c>
      <c r="AA118" s="193">
        <v>2024</v>
      </c>
      <c r="AB118" s="193">
        <v>6</v>
      </c>
      <c r="AC118" s="2"/>
      <c r="AD118" s="4"/>
      <c r="AE118" s="4"/>
      <c r="AF118" s="8">
        <f t="shared" si="4"/>
        <v>6</v>
      </c>
      <c r="AG118" s="13">
        <f t="shared" si="5"/>
        <v>242460423.15000001</v>
      </c>
      <c r="AH118" t="str">
        <f t="shared" si="6"/>
        <v>F2</v>
      </c>
      <c r="AI118" s="6">
        <f t="shared" si="7"/>
        <v>187355781.52500001</v>
      </c>
    </row>
    <row r="119" spans="1:35" ht="103.5" thickBot="1" x14ac:dyDescent="0.3">
      <c r="A119" s="192">
        <v>528</v>
      </c>
      <c r="B119" s="192">
        <v>13402</v>
      </c>
      <c r="C119" s="193" t="s">
        <v>317</v>
      </c>
      <c r="D119" s="193" t="s">
        <v>268</v>
      </c>
      <c r="E119" s="193" t="s">
        <v>318</v>
      </c>
      <c r="F119" s="194">
        <v>45463</v>
      </c>
      <c r="G119" s="193"/>
      <c r="H119" s="192">
        <v>3295858097</v>
      </c>
      <c r="I119" s="193" t="s">
        <v>41</v>
      </c>
      <c r="J119" s="192">
        <v>2</v>
      </c>
      <c r="K119" s="201">
        <v>2738504952</v>
      </c>
      <c r="L119" s="192">
        <v>54770099</v>
      </c>
      <c r="M119" s="193" t="s">
        <v>31</v>
      </c>
      <c r="N119" s="193" t="s">
        <v>32</v>
      </c>
      <c r="O119" s="193"/>
      <c r="P119" s="195" t="b">
        <v>1</v>
      </c>
      <c r="Q119" s="192">
        <v>2</v>
      </c>
      <c r="R119" s="193" t="s">
        <v>33</v>
      </c>
      <c r="S119" s="193" t="s">
        <v>93</v>
      </c>
      <c r="T119" s="192">
        <v>5.5</v>
      </c>
      <c r="U119" s="193" t="s">
        <v>54</v>
      </c>
      <c r="V119" s="193" t="s">
        <v>67</v>
      </c>
      <c r="W119" s="192">
        <v>4</v>
      </c>
      <c r="X119" s="196">
        <v>1</v>
      </c>
      <c r="Y119" s="201">
        <v>3295858097</v>
      </c>
      <c r="Z119" s="192">
        <v>109540198</v>
      </c>
      <c r="AA119" s="193">
        <v>2024</v>
      </c>
      <c r="AB119" s="193">
        <v>6</v>
      </c>
      <c r="AC119" s="2"/>
      <c r="AD119" s="3"/>
      <c r="AE119" s="3"/>
      <c r="AF119" s="8">
        <f t="shared" si="4"/>
        <v>6</v>
      </c>
      <c r="AG119" s="13">
        <f t="shared" si="5"/>
        <v>150617772.36000001</v>
      </c>
      <c r="AH119" t="str">
        <f t="shared" si="6"/>
        <v/>
      </c>
      <c r="AI119" s="6">
        <f t="shared" si="7"/>
        <v>54770099.039999999</v>
      </c>
    </row>
    <row r="120" spans="1:35" ht="116.25" thickBot="1" x14ac:dyDescent="0.3">
      <c r="A120" s="192">
        <v>529</v>
      </c>
      <c r="B120" s="192">
        <v>13352</v>
      </c>
      <c r="C120" s="193" t="s">
        <v>319</v>
      </c>
      <c r="D120" s="193" t="s">
        <v>268</v>
      </c>
      <c r="E120" s="193" t="s">
        <v>320</v>
      </c>
      <c r="F120" s="194">
        <v>45569</v>
      </c>
      <c r="G120" s="193"/>
      <c r="H120" s="192">
        <v>6467569911</v>
      </c>
      <c r="I120" s="193" t="s">
        <v>41</v>
      </c>
      <c r="J120" s="192">
        <v>1</v>
      </c>
      <c r="K120" s="201">
        <v>5774615992</v>
      </c>
      <c r="L120" s="192">
        <v>57746159</v>
      </c>
      <c r="M120" s="193" t="s">
        <v>31</v>
      </c>
      <c r="N120" s="193" t="s">
        <v>32</v>
      </c>
      <c r="O120" s="193"/>
      <c r="P120" s="195" t="b">
        <v>1</v>
      </c>
      <c r="Q120" s="192">
        <v>1</v>
      </c>
      <c r="R120" s="193" t="s">
        <v>33</v>
      </c>
      <c r="S120" s="193" t="s">
        <v>274</v>
      </c>
      <c r="T120" s="192">
        <v>2</v>
      </c>
      <c r="U120" s="193" t="s">
        <v>54</v>
      </c>
      <c r="V120" s="193" t="s">
        <v>36</v>
      </c>
      <c r="W120" s="192">
        <v>2</v>
      </c>
      <c r="X120" s="196">
        <v>1</v>
      </c>
      <c r="Y120" s="201">
        <v>6467569911</v>
      </c>
      <c r="Z120" s="192">
        <v>115492320</v>
      </c>
      <c r="AA120" s="193">
        <v>2024</v>
      </c>
      <c r="AB120" s="193">
        <v>10</v>
      </c>
      <c r="AC120" s="2"/>
      <c r="AD120" s="3"/>
      <c r="AE120" s="3"/>
      <c r="AF120" s="8">
        <f t="shared" si="4"/>
        <v>10</v>
      </c>
      <c r="AG120" s="13">
        <f t="shared" si="5"/>
        <v>115492319.84</v>
      </c>
      <c r="AH120" t="str">
        <f t="shared" si="6"/>
        <v/>
      </c>
      <c r="AI120" s="6">
        <f t="shared" si="7"/>
        <v>57746159.920000002</v>
      </c>
    </row>
    <row r="121" spans="1:35" ht="116.25" thickBot="1" x14ac:dyDescent="0.3">
      <c r="A121" s="192">
        <v>530</v>
      </c>
      <c r="B121" s="192">
        <v>13360</v>
      </c>
      <c r="C121" s="193" t="s">
        <v>321</v>
      </c>
      <c r="D121" s="193" t="s">
        <v>268</v>
      </c>
      <c r="E121" s="193" t="s">
        <v>322</v>
      </c>
      <c r="F121" s="194">
        <v>45461</v>
      </c>
      <c r="G121" s="193"/>
      <c r="H121" s="192">
        <v>5529995345</v>
      </c>
      <c r="I121" s="193" t="s">
        <v>44</v>
      </c>
      <c r="J121" s="192">
        <v>2</v>
      </c>
      <c r="K121" s="201">
        <v>4888120886</v>
      </c>
      <c r="L121" s="192">
        <v>97762417</v>
      </c>
      <c r="M121" s="193" t="s">
        <v>31</v>
      </c>
      <c r="N121" s="193" t="s">
        <v>32</v>
      </c>
      <c r="O121" s="193"/>
      <c r="P121" s="195" t="b">
        <v>1</v>
      </c>
      <c r="Q121" s="192">
        <v>2</v>
      </c>
      <c r="R121" s="193" t="s">
        <v>33</v>
      </c>
      <c r="S121" s="193" t="s">
        <v>42</v>
      </c>
      <c r="T121" s="192">
        <v>5.5</v>
      </c>
      <c r="U121" s="193" t="s">
        <v>54</v>
      </c>
      <c r="V121" s="193" t="s">
        <v>36</v>
      </c>
      <c r="W121" s="192">
        <v>4</v>
      </c>
      <c r="X121" s="196">
        <v>1</v>
      </c>
      <c r="Y121" s="201">
        <v>5529995345</v>
      </c>
      <c r="Z121" s="192">
        <v>195524835</v>
      </c>
      <c r="AA121" s="193">
        <v>2024</v>
      </c>
      <c r="AB121" s="193">
        <v>6</v>
      </c>
      <c r="AC121" s="2"/>
      <c r="AD121" s="3"/>
      <c r="AE121" s="3"/>
      <c r="AF121" s="8">
        <f t="shared" si="4"/>
        <v>6</v>
      </c>
      <c r="AG121" s="13">
        <f t="shared" si="5"/>
        <v>268846648.73000002</v>
      </c>
      <c r="AH121" t="str">
        <f t="shared" si="6"/>
        <v/>
      </c>
      <c r="AI121" s="6">
        <f t="shared" si="7"/>
        <v>97762417.719999999</v>
      </c>
    </row>
    <row r="122" spans="1:35" ht="103.5" thickBot="1" x14ac:dyDescent="0.3">
      <c r="A122" s="192">
        <v>531</v>
      </c>
      <c r="B122" s="192">
        <v>13329</v>
      </c>
      <c r="C122" s="193" t="s">
        <v>323</v>
      </c>
      <c r="D122" s="193" t="s">
        <v>268</v>
      </c>
      <c r="E122" s="193" t="s">
        <v>324</v>
      </c>
      <c r="F122" s="194">
        <v>45462</v>
      </c>
      <c r="G122" s="193"/>
      <c r="H122" s="192">
        <v>6923371818</v>
      </c>
      <c r="I122" s="193" t="s">
        <v>143</v>
      </c>
      <c r="J122" s="192" t="s">
        <v>9109</v>
      </c>
      <c r="K122" s="201">
        <v>6181581980</v>
      </c>
      <c r="L122" s="192">
        <v>262717234</v>
      </c>
      <c r="M122" s="193" t="s">
        <v>92</v>
      </c>
      <c r="N122" s="193" t="s">
        <v>32</v>
      </c>
      <c r="O122" s="193"/>
      <c r="P122" s="195" t="b">
        <v>1</v>
      </c>
      <c r="Q122" s="192" t="s">
        <v>9109</v>
      </c>
      <c r="R122" s="193" t="s">
        <v>33</v>
      </c>
      <c r="S122" s="193" t="s">
        <v>93</v>
      </c>
      <c r="T122" s="192">
        <v>5</v>
      </c>
      <c r="U122" s="193" t="s">
        <v>54</v>
      </c>
      <c r="V122" s="193" t="s">
        <v>36</v>
      </c>
      <c r="W122" s="192">
        <v>4</v>
      </c>
      <c r="X122" s="196">
        <v>1</v>
      </c>
      <c r="Y122" s="201">
        <v>6923371818</v>
      </c>
      <c r="Z122" s="192">
        <v>247263279</v>
      </c>
      <c r="AA122" s="193">
        <v>2024</v>
      </c>
      <c r="AB122" s="193">
        <v>6</v>
      </c>
      <c r="AC122" s="2"/>
      <c r="AD122" s="4"/>
      <c r="AE122" s="4"/>
      <c r="AF122" s="8">
        <f t="shared" si="4"/>
        <v>6</v>
      </c>
      <c r="AG122" s="13">
        <f t="shared" si="5"/>
        <v>309079099</v>
      </c>
      <c r="AH122" t="str">
        <f t="shared" si="6"/>
        <v>F2</v>
      </c>
      <c r="AI122" s="6">
        <f t="shared" si="7"/>
        <v>238833849.22727272</v>
      </c>
    </row>
    <row r="123" spans="1:35" ht="103.5" thickBot="1" x14ac:dyDescent="0.3">
      <c r="A123" s="192">
        <v>532</v>
      </c>
      <c r="B123" s="192">
        <v>13354</v>
      </c>
      <c r="C123" s="193" t="s">
        <v>325</v>
      </c>
      <c r="D123" s="193" t="s">
        <v>268</v>
      </c>
      <c r="E123" s="193" t="s">
        <v>326</v>
      </c>
      <c r="F123" s="194">
        <v>45463</v>
      </c>
      <c r="G123" s="193"/>
      <c r="H123" s="192">
        <v>3600791576</v>
      </c>
      <c r="I123" s="193" t="s">
        <v>327</v>
      </c>
      <c r="J123" s="192">
        <v>4</v>
      </c>
      <c r="K123" s="201">
        <v>3214992478</v>
      </c>
      <c r="L123" s="192">
        <v>128599699</v>
      </c>
      <c r="M123" s="193" t="s">
        <v>92</v>
      </c>
      <c r="N123" s="193" t="s">
        <v>32</v>
      </c>
      <c r="O123" s="193"/>
      <c r="P123" s="195" t="b">
        <v>1</v>
      </c>
      <c r="Q123" s="192">
        <v>4</v>
      </c>
      <c r="R123" s="193" t="s">
        <v>33</v>
      </c>
      <c r="S123" s="193" t="s">
        <v>93</v>
      </c>
      <c r="T123" s="192">
        <v>5.5</v>
      </c>
      <c r="U123" s="193" t="s">
        <v>54</v>
      </c>
      <c r="V123" s="193" t="s">
        <v>36</v>
      </c>
      <c r="W123" s="192">
        <v>4</v>
      </c>
      <c r="X123" s="196">
        <v>1</v>
      </c>
      <c r="Y123" s="201">
        <v>3600791576</v>
      </c>
      <c r="Z123" s="192">
        <v>128599699</v>
      </c>
      <c r="AA123" s="193">
        <v>2024</v>
      </c>
      <c r="AB123" s="193">
        <v>6</v>
      </c>
      <c r="AC123" s="2"/>
      <c r="AD123" s="4"/>
      <c r="AE123" s="4"/>
      <c r="AF123" s="8">
        <f t="shared" si="4"/>
        <v>6</v>
      </c>
      <c r="AG123" s="13">
        <f t="shared" si="5"/>
        <v>176824586.28999999</v>
      </c>
      <c r="AH123" t="str">
        <f t="shared" si="6"/>
        <v>F2</v>
      </c>
      <c r="AI123" s="6">
        <f t="shared" si="7"/>
        <v>116908817.38181818</v>
      </c>
    </row>
    <row r="124" spans="1:35" ht="103.5" thickBot="1" x14ac:dyDescent="0.3">
      <c r="A124" s="192">
        <v>533</v>
      </c>
      <c r="B124" s="192">
        <v>13382</v>
      </c>
      <c r="C124" s="193" t="s">
        <v>328</v>
      </c>
      <c r="D124" s="193" t="s">
        <v>268</v>
      </c>
      <c r="E124" s="193" t="s">
        <v>329</v>
      </c>
      <c r="F124" s="194">
        <v>45457</v>
      </c>
      <c r="G124" s="193"/>
      <c r="H124" s="192">
        <v>3561712886</v>
      </c>
      <c r="I124" s="193" t="s">
        <v>330</v>
      </c>
      <c r="J124" s="192">
        <v>4</v>
      </c>
      <c r="K124" s="201">
        <v>3180100791</v>
      </c>
      <c r="L124" s="192">
        <v>127204031</v>
      </c>
      <c r="M124" s="193" t="s">
        <v>92</v>
      </c>
      <c r="N124" s="193" t="s">
        <v>32</v>
      </c>
      <c r="O124" s="193"/>
      <c r="P124" s="195" t="b">
        <v>1</v>
      </c>
      <c r="Q124" s="192">
        <v>4</v>
      </c>
      <c r="R124" s="193" t="s">
        <v>33</v>
      </c>
      <c r="S124" s="193" t="s">
        <v>93</v>
      </c>
      <c r="T124" s="192">
        <v>5</v>
      </c>
      <c r="U124" s="193" t="s">
        <v>54</v>
      </c>
      <c r="V124" s="193" t="s">
        <v>36</v>
      </c>
      <c r="W124" s="192">
        <v>4</v>
      </c>
      <c r="X124" s="196">
        <v>1</v>
      </c>
      <c r="Y124" s="201">
        <v>3561712886</v>
      </c>
      <c r="Z124" s="192">
        <v>127204032</v>
      </c>
      <c r="AA124" s="193">
        <v>2024</v>
      </c>
      <c r="AB124" s="193">
        <v>6</v>
      </c>
      <c r="AC124" s="2"/>
      <c r="AD124" s="4"/>
      <c r="AE124" s="4"/>
      <c r="AF124" s="8">
        <f t="shared" si="4"/>
        <v>6</v>
      </c>
      <c r="AG124" s="13">
        <f t="shared" si="5"/>
        <v>159005039.55000001</v>
      </c>
      <c r="AH124" t="str">
        <f t="shared" si="6"/>
        <v>F2</v>
      </c>
      <c r="AI124" s="6">
        <f t="shared" si="7"/>
        <v>115640028.76363635</v>
      </c>
    </row>
    <row r="125" spans="1:35" ht="103.5" thickBot="1" x14ac:dyDescent="0.3">
      <c r="A125" s="192">
        <v>534</v>
      </c>
      <c r="B125" s="192">
        <v>13387</v>
      </c>
      <c r="C125" s="193" t="s">
        <v>331</v>
      </c>
      <c r="D125" s="193" t="s">
        <v>268</v>
      </c>
      <c r="E125" s="193" t="s">
        <v>332</v>
      </c>
      <c r="F125" s="194">
        <v>45462</v>
      </c>
      <c r="G125" s="193"/>
      <c r="H125" s="192">
        <v>3503274476</v>
      </c>
      <c r="I125" s="193" t="s">
        <v>333</v>
      </c>
      <c r="J125" s="192" t="s">
        <v>9084</v>
      </c>
      <c r="K125" s="201">
        <v>3096644403</v>
      </c>
      <c r="L125" s="192">
        <v>139348998</v>
      </c>
      <c r="M125" s="193" t="s">
        <v>92</v>
      </c>
      <c r="N125" s="193" t="s">
        <v>32</v>
      </c>
      <c r="O125" s="193"/>
      <c r="P125" s="195" t="b">
        <v>1</v>
      </c>
      <c r="Q125" s="192" t="s">
        <v>9084</v>
      </c>
      <c r="R125" s="193" t="s">
        <v>33</v>
      </c>
      <c r="S125" s="193" t="s">
        <v>93</v>
      </c>
      <c r="T125" s="192">
        <v>5.5</v>
      </c>
      <c r="U125" s="193" t="s">
        <v>54</v>
      </c>
      <c r="V125" s="193" t="s">
        <v>36</v>
      </c>
      <c r="W125" s="192">
        <v>4</v>
      </c>
      <c r="X125" s="196">
        <v>1</v>
      </c>
      <c r="Y125" s="201">
        <v>3503274476</v>
      </c>
      <c r="Z125" s="192">
        <v>123865776</v>
      </c>
      <c r="AA125" s="193">
        <v>2024</v>
      </c>
      <c r="AB125" s="193">
        <v>6</v>
      </c>
      <c r="AC125" s="2"/>
      <c r="AD125" s="4"/>
      <c r="AE125" s="4"/>
      <c r="AF125" s="8">
        <f t="shared" si="4"/>
        <v>6</v>
      </c>
      <c r="AG125" s="13">
        <f t="shared" si="5"/>
        <v>170315442.16499999</v>
      </c>
      <c r="AH125" t="str">
        <f t="shared" si="6"/>
        <v>F2</v>
      </c>
      <c r="AI125" s="6">
        <f t="shared" si="7"/>
        <v>126680907.39545453</v>
      </c>
    </row>
    <row r="126" spans="1:35" ht="116.25" thickBot="1" x14ac:dyDescent="0.3">
      <c r="A126" s="192">
        <v>535</v>
      </c>
      <c r="B126" s="192">
        <v>13384</v>
      </c>
      <c r="C126" s="193" t="s">
        <v>334</v>
      </c>
      <c r="D126" s="193" t="s">
        <v>268</v>
      </c>
      <c r="E126" s="193" t="s">
        <v>322</v>
      </c>
      <c r="F126" s="194">
        <v>45463</v>
      </c>
      <c r="G126" s="193"/>
      <c r="H126" s="192">
        <v>4622874196</v>
      </c>
      <c r="I126" s="193" t="s">
        <v>5299</v>
      </c>
      <c r="J126" s="192">
        <v>2</v>
      </c>
      <c r="K126" s="201">
        <v>4127566246</v>
      </c>
      <c r="L126" s="192">
        <v>82551324</v>
      </c>
      <c r="M126" s="193" t="s">
        <v>31</v>
      </c>
      <c r="N126" s="193" t="s">
        <v>32</v>
      </c>
      <c r="O126" s="193"/>
      <c r="P126" s="195" t="b">
        <v>1</v>
      </c>
      <c r="Q126" s="192">
        <v>2</v>
      </c>
      <c r="R126" s="193" t="s">
        <v>33</v>
      </c>
      <c r="S126" s="193" t="s">
        <v>42</v>
      </c>
      <c r="T126" s="192">
        <v>5.5</v>
      </c>
      <c r="U126" s="193" t="s">
        <v>54</v>
      </c>
      <c r="V126" s="193" t="s">
        <v>36</v>
      </c>
      <c r="W126" s="192">
        <v>4</v>
      </c>
      <c r="X126" s="196">
        <v>1</v>
      </c>
      <c r="Y126" s="201">
        <v>4622874196</v>
      </c>
      <c r="Z126" s="192">
        <v>165102650</v>
      </c>
      <c r="AA126" s="193">
        <v>2024</v>
      </c>
      <c r="AB126" s="193">
        <v>6</v>
      </c>
      <c r="AC126" s="2"/>
      <c r="AD126" s="3"/>
      <c r="AE126" s="3"/>
      <c r="AF126" s="8">
        <f t="shared" si="4"/>
        <v>6</v>
      </c>
      <c r="AG126" s="13">
        <f t="shared" si="5"/>
        <v>227016143.53</v>
      </c>
      <c r="AH126" t="str">
        <f t="shared" si="6"/>
        <v/>
      </c>
      <c r="AI126" s="6">
        <f t="shared" si="7"/>
        <v>82551324.920000002</v>
      </c>
    </row>
    <row r="127" spans="1:35" ht="90.75" thickBot="1" x14ac:dyDescent="0.3">
      <c r="A127" s="192">
        <v>536</v>
      </c>
      <c r="B127" s="192">
        <v>13386</v>
      </c>
      <c r="C127" s="193" t="s">
        <v>335</v>
      </c>
      <c r="D127" s="193" t="s">
        <v>268</v>
      </c>
      <c r="E127" s="193" t="s">
        <v>336</v>
      </c>
      <c r="F127" s="194">
        <v>45460</v>
      </c>
      <c r="G127" s="193"/>
      <c r="H127" s="192">
        <v>5529995345</v>
      </c>
      <c r="I127" s="193" t="s">
        <v>314</v>
      </c>
      <c r="J127" s="192" t="s">
        <v>9106</v>
      </c>
      <c r="K127" s="201">
        <v>4937495844</v>
      </c>
      <c r="L127" s="192">
        <v>157999867</v>
      </c>
      <c r="M127" s="193" t="s">
        <v>92</v>
      </c>
      <c r="N127" s="193" t="s">
        <v>32</v>
      </c>
      <c r="O127" s="193"/>
      <c r="P127" s="195" t="b">
        <v>1</v>
      </c>
      <c r="Q127" s="192" t="s">
        <v>9106</v>
      </c>
      <c r="R127" s="193" t="s">
        <v>33</v>
      </c>
      <c r="S127" s="193" t="s">
        <v>93</v>
      </c>
      <c r="T127" s="192">
        <v>5</v>
      </c>
      <c r="U127" s="193" t="s">
        <v>54</v>
      </c>
      <c r="V127" s="193" t="s">
        <v>36</v>
      </c>
      <c r="W127" s="192">
        <v>4</v>
      </c>
      <c r="X127" s="196">
        <v>1</v>
      </c>
      <c r="Y127" s="201">
        <v>5529995345</v>
      </c>
      <c r="Z127" s="192">
        <v>197499834</v>
      </c>
      <c r="AA127" s="193">
        <v>2024</v>
      </c>
      <c r="AB127" s="193">
        <v>6</v>
      </c>
      <c r="AC127" s="2"/>
      <c r="AD127" s="4"/>
      <c r="AE127" s="4"/>
      <c r="AF127" s="8">
        <f t="shared" si="4"/>
        <v>6</v>
      </c>
      <c r="AG127" s="13">
        <f t="shared" si="5"/>
        <v>246874792.19999999</v>
      </c>
      <c r="AH127" t="str">
        <f t="shared" si="6"/>
        <v>F2</v>
      </c>
      <c r="AI127" s="6">
        <f t="shared" si="7"/>
        <v>143636242.73454547</v>
      </c>
    </row>
    <row r="128" spans="1:35" ht="103.5" thickBot="1" x14ac:dyDescent="0.3">
      <c r="A128" s="192">
        <v>537</v>
      </c>
      <c r="B128" s="192">
        <v>13344</v>
      </c>
      <c r="C128" s="193" t="s">
        <v>337</v>
      </c>
      <c r="D128" s="193" t="s">
        <v>268</v>
      </c>
      <c r="E128" s="193" t="s">
        <v>324</v>
      </c>
      <c r="F128" s="194">
        <v>45462</v>
      </c>
      <c r="G128" s="193"/>
      <c r="H128" s="192">
        <v>3445550342</v>
      </c>
      <c r="I128" s="193" t="s">
        <v>99</v>
      </c>
      <c r="J128" s="192">
        <v>2</v>
      </c>
      <c r="K128" s="201">
        <v>3076384234</v>
      </c>
      <c r="L128" s="192">
        <v>61527684</v>
      </c>
      <c r="M128" s="193" t="s">
        <v>31</v>
      </c>
      <c r="N128" s="193" t="s">
        <v>32</v>
      </c>
      <c r="O128" s="193"/>
      <c r="P128" s="195" t="b">
        <v>1</v>
      </c>
      <c r="Q128" s="192">
        <v>2</v>
      </c>
      <c r="R128" s="193" t="s">
        <v>33</v>
      </c>
      <c r="S128" s="193" t="s">
        <v>42</v>
      </c>
      <c r="T128" s="192">
        <v>5.5</v>
      </c>
      <c r="U128" s="193" t="s">
        <v>54</v>
      </c>
      <c r="V128" s="193" t="s">
        <v>36</v>
      </c>
      <c r="W128" s="192">
        <v>4</v>
      </c>
      <c r="X128" s="196">
        <v>1</v>
      </c>
      <c r="Y128" s="201">
        <v>3445550342</v>
      </c>
      <c r="Z128" s="192">
        <v>123055369</v>
      </c>
      <c r="AA128" s="193">
        <v>2024</v>
      </c>
      <c r="AB128" s="193">
        <v>6</v>
      </c>
      <c r="AC128" s="2"/>
      <c r="AD128" s="3"/>
      <c r="AE128" s="3"/>
      <c r="AF128" s="8">
        <f t="shared" si="4"/>
        <v>6</v>
      </c>
      <c r="AG128" s="13">
        <f t="shared" si="5"/>
        <v>169201132.87</v>
      </c>
      <c r="AH128" t="str">
        <f t="shared" si="6"/>
        <v/>
      </c>
      <c r="AI128" s="6">
        <f t="shared" si="7"/>
        <v>61527684.68</v>
      </c>
    </row>
    <row r="129" spans="1:35" ht="90.75" thickBot="1" x14ac:dyDescent="0.3">
      <c r="A129" s="192">
        <v>538</v>
      </c>
      <c r="B129" s="192">
        <v>13401</v>
      </c>
      <c r="C129" s="193" t="s">
        <v>338</v>
      </c>
      <c r="D129" s="193" t="s">
        <v>268</v>
      </c>
      <c r="E129" s="193" t="s">
        <v>339</v>
      </c>
      <c r="F129" s="194">
        <v>45465</v>
      </c>
      <c r="G129" s="193"/>
      <c r="H129" s="192">
        <v>13466540176</v>
      </c>
      <c r="I129" s="193" t="s">
        <v>121</v>
      </c>
      <c r="J129" s="192">
        <v>1</v>
      </c>
      <c r="K129" s="201">
        <v>11302274790</v>
      </c>
      <c r="L129" s="192">
        <v>113022747</v>
      </c>
      <c r="M129" s="193" t="s">
        <v>31</v>
      </c>
      <c r="N129" s="193" t="s">
        <v>32</v>
      </c>
      <c r="O129" s="193"/>
      <c r="P129" s="195" t="b">
        <v>1</v>
      </c>
      <c r="Q129" s="192">
        <v>1</v>
      </c>
      <c r="R129" s="193" t="s">
        <v>33</v>
      </c>
      <c r="S129" s="193" t="s">
        <v>42</v>
      </c>
      <c r="T129" s="192">
        <v>2</v>
      </c>
      <c r="U129" s="193" t="s">
        <v>54</v>
      </c>
      <c r="V129" s="193" t="s">
        <v>67</v>
      </c>
      <c r="W129" s="192">
        <v>2</v>
      </c>
      <c r="X129" s="196">
        <v>1</v>
      </c>
      <c r="Y129" s="201">
        <v>13466540176</v>
      </c>
      <c r="Z129" s="192">
        <v>226045496</v>
      </c>
      <c r="AA129" s="193">
        <v>2024</v>
      </c>
      <c r="AB129" s="193">
        <v>6</v>
      </c>
      <c r="AC129" s="2"/>
      <c r="AD129" s="3"/>
      <c r="AE129" s="3"/>
      <c r="AF129" s="8">
        <f t="shared" si="4"/>
        <v>6</v>
      </c>
      <c r="AG129" s="13">
        <f t="shared" si="5"/>
        <v>226045495.80000001</v>
      </c>
      <c r="AH129" t="str">
        <f t="shared" si="6"/>
        <v/>
      </c>
      <c r="AI129" s="6">
        <f t="shared" si="7"/>
        <v>113022747.90000001</v>
      </c>
    </row>
    <row r="130" spans="1:35" ht="90.75" thickBot="1" x14ac:dyDescent="0.3">
      <c r="A130" s="192">
        <v>539</v>
      </c>
      <c r="B130" s="192">
        <v>13385</v>
      </c>
      <c r="C130" s="193" t="s">
        <v>340</v>
      </c>
      <c r="D130" s="193" t="s">
        <v>268</v>
      </c>
      <c r="E130" s="193" t="s">
        <v>341</v>
      </c>
      <c r="F130" s="194">
        <v>45458</v>
      </c>
      <c r="G130" s="193"/>
      <c r="H130" s="192">
        <v>3858144150</v>
      </c>
      <c r="I130" s="193" t="s">
        <v>143</v>
      </c>
      <c r="J130" s="192">
        <v>5</v>
      </c>
      <c r="K130" s="201">
        <v>3238085269</v>
      </c>
      <c r="L130" s="192">
        <v>161904263</v>
      </c>
      <c r="M130" s="193" t="s">
        <v>92</v>
      </c>
      <c r="N130" s="193" t="s">
        <v>32</v>
      </c>
      <c r="O130" s="193"/>
      <c r="P130" s="195" t="b">
        <v>1</v>
      </c>
      <c r="Q130" s="192">
        <v>5</v>
      </c>
      <c r="R130" s="193" t="s">
        <v>33</v>
      </c>
      <c r="S130" s="193" t="s">
        <v>93</v>
      </c>
      <c r="T130" s="192">
        <v>5.5</v>
      </c>
      <c r="U130" s="193" t="s">
        <v>54</v>
      </c>
      <c r="V130" s="193" t="s">
        <v>67</v>
      </c>
      <c r="W130" s="192">
        <v>4</v>
      </c>
      <c r="X130" s="196">
        <v>1</v>
      </c>
      <c r="Y130" s="201">
        <v>3858144150</v>
      </c>
      <c r="Z130" s="192">
        <v>129523411</v>
      </c>
      <c r="AA130" s="193">
        <v>2024</v>
      </c>
      <c r="AB130" s="193">
        <v>6</v>
      </c>
      <c r="AC130" s="2"/>
      <c r="AD130" s="4"/>
      <c r="AE130" s="4"/>
      <c r="AF130" s="8">
        <f t="shared" si="4"/>
        <v>6</v>
      </c>
      <c r="AG130" s="13">
        <f t="shared" si="5"/>
        <v>178094689.79499999</v>
      </c>
      <c r="AH130" t="str">
        <f t="shared" si="6"/>
        <v>F2</v>
      </c>
      <c r="AI130" s="6">
        <f t="shared" si="7"/>
        <v>147185694.04545453</v>
      </c>
    </row>
    <row r="131" spans="1:35" ht="116.25" thickBot="1" x14ac:dyDescent="0.3">
      <c r="A131" s="192">
        <v>540</v>
      </c>
      <c r="B131" s="192">
        <v>13345</v>
      </c>
      <c r="C131" s="193" t="s">
        <v>342</v>
      </c>
      <c r="D131" s="193" t="s">
        <v>268</v>
      </c>
      <c r="E131" s="193" t="s">
        <v>343</v>
      </c>
      <c r="F131" s="194">
        <v>45462</v>
      </c>
      <c r="G131" s="193"/>
      <c r="H131" s="192">
        <v>4361807453</v>
      </c>
      <c r="I131" s="193" t="s">
        <v>333</v>
      </c>
      <c r="J131" s="192" t="s">
        <v>9084</v>
      </c>
      <c r="K131" s="201">
        <v>3660802684</v>
      </c>
      <c r="L131" s="192">
        <v>164736120</v>
      </c>
      <c r="M131" s="193" t="s">
        <v>92</v>
      </c>
      <c r="N131" s="193" t="s">
        <v>32</v>
      </c>
      <c r="O131" s="193"/>
      <c r="P131" s="195" t="b">
        <v>1</v>
      </c>
      <c r="Q131" s="192" t="s">
        <v>9084</v>
      </c>
      <c r="R131" s="193" t="s">
        <v>33</v>
      </c>
      <c r="S131" s="193" t="s">
        <v>93</v>
      </c>
      <c r="T131" s="192">
        <v>5</v>
      </c>
      <c r="U131" s="193" t="s">
        <v>54</v>
      </c>
      <c r="V131" s="193" t="s">
        <v>67</v>
      </c>
      <c r="W131" s="192">
        <v>4</v>
      </c>
      <c r="X131" s="196">
        <v>1</v>
      </c>
      <c r="Y131" s="201">
        <v>4361807453</v>
      </c>
      <c r="Z131" s="192">
        <v>146432107</v>
      </c>
      <c r="AA131" s="193">
        <v>2024</v>
      </c>
      <c r="AB131" s="193">
        <v>6</v>
      </c>
      <c r="AC131" s="2"/>
      <c r="AD131" s="4"/>
      <c r="AE131" s="4"/>
      <c r="AF131" s="8">
        <f t="shared" ref="AF131:AF194" si="8">+AB131</f>
        <v>6</v>
      </c>
      <c r="AG131" s="13">
        <f t="shared" ref="AG131:AG194" si="9">+IFERROR(IF(AF131="","",T131*K131/100),"")</f>
        <v>183040134.19999999</v>
      </c>
      <c r="AH131" t="str">
        <f t="shared" ref="AH131:AH141" si="10">+IF(LEFT(I131,2)="F2","F2","")</f>
        <v>F2</v>
      </c>
      <c r="AI131" s="6">
        <f t="shared" ref="AI131:AI194" si="11">+IF(AF131="","",IF(AH131="F2",Q131*K131/100/1.1,Q131*K131/100))</f>
        <v>149760109.79999998</v>
      </c>
    </row>
    <row r="132" spans="1:35" ht="116.25" thickBot="1" x14ac:dyDescent="0.3">
      <c r="A132" s="192">
        <v>541</v>
      </c>
      <c r="B132" s="192">
        <v>13361</v>
      </c>
      <c r="C132" s="193" t="s">
        <v>344</v>
      </c>
      <c r="D132" s="193" t="s">
        <v>268</v>
      </c>
      <c r="E132" s="193" t="s">
        <v>345</v>
      </c>
      <c r="F132" s="194">
        <v>45458</v>
      </c>
      <c r="G132" s="193"/>
      <c r="H132" s="192">
        <v>3553487549</v>
      </c>
      <c r="I132" s="193" t="s">
        <v>184</v>
      </c>
      <c r="J132" s="192" t="s">
        <v>9084</v>
      </c>
      <c r="K132" s="201">
        <v>3172756740</v>
      </c>
      <c r="L132" s="192">
        <v>142774053</v>
      </c>
      <c r="M132" s="193" t="s">
        <v>92</v>
      </c>
      <c r="N132" s="193" t="s">
        <v>32</v>
      </c>
      <c r="O132" s="193"/>
      <c r="P132" s="195" t="b">
        <v>1</v>
      </c>
      <c r="Q132" s="192" t="s">
        <v>9084</v>
      </c>
      <c r="R132" s="193" t="s">
        <v>33</v>
      </c>
      <c r="S132" s="193" t="s">
        <v>93</v>
      </c>
      <c r="T132" s="192">
        <v>5</v>
      </c>
      <c r="U132" s="193" t="s">
        <v>54</v>
      </c>
      <c r="V132" s="193" t="s">
        <v>36</v>
      </c>
      <c r="W132" s="192">
        <v>4</v>
      </c>
      <c r="X132" s="196">
        <v>1</v>
      </c>
      <c r="Y132" s="201">
        <v>3553487549</v>
      </c>
      <c r="Z132" s="192">
        <v>126910270</v>
      </c>
      <c r="AA132" s="193">
        <v>2024</v>
      </c>
      <c r="AB132" s="193">
        <v>6</v>
      </c>
      <c r="AC132" s="2"/>
      <c r="AD132" s="4"/>
      <c r="AE132" s="4"/>
      <c r="AF132" s="8">
        <f t="shared" si="8"/>
        <v>6</v>
      </c>
      <c r="AG132" s="13">
        <f t="shared" si="9"/>
        <v>158637837</v>
      </c>
      <c r="AH132" t="str">
        <f t="shared" si="10"/>
        <v>F2</v>
      </c>
      <c r="AI132" s="6">
        <f t="shared" si="11"/>
        <v>129794593.90909091</v>
      </c>
    </row>
    <row r="133" spans="1:35" ht="103.5" thickBot="1" x14ac:dyDescent="0.3">
      <c r="A133" s="192">
        <v>542</v>
      </c>
      <c r="B133" s="192">
        <v>13388</v>
      </c>
      <c r="C133" s="193" t="s">
        <v>346</v>
      </c>
      <c r="D133" s="193" t="s">
        <v>268</v>
      </c>
      <c r="E133" s="193" t="s">
        <v>347</v>
      </c>
      <c r="F133" s="194">
        <v>45463</v>
      </c>
      <c r="G133" s="193"/>
      <c r="H133" s="192">
        <v>4784370609</v>
      </c>
      <c r="I133" s="193" t="s">
        <v>41</v>
      </c>
      <c r="J133" s="192">
        <v>2</v>
      </c>
      <c r="K133" s="201">
        <v>4229041878</v>
      </c>
      <c r="L133" s="192">
        <v>84580837</v>
      </c>
      <c r="M133" s="193" t="s">
        <v>31</v>
      </c>
      <c r="N133" s="193" t="s">
        <v>32</v>
      </c>
      <c r="O133" s="193"/>
      <c r="P133" s="195" t="b">
        <v>1</v>
      </c>
      <c r="Q133" s="192">
        <v>2</v>
      </c>
      <c r="R133" s="193" t="s">
        <v>33</v>
      </c>
      <c r="S133" s="193" t="s">
        <v>42</v>
      </c>
      <c r="T133" s="192">
        <v>5.5</v>
      </c>
      <c r="U133" s="193" t="s">
        <v>54</v>
      </c>
      <c r="V133" s="193" t="s">
        <v>36</v>
      </c>
      <c r="W133" s="192">
        <v>4</v>
      </c>
      <c r="X133" s="196">
        <v>1</v>
      </c>
      <c r="Y133" s="201">
        <v>4784370609</v>
      </c>
      <c r="Z133" s="192">
        <v>169161675</v>
      </c>
      <c r="AA133" s="193">
        <v>2024</v>
      </c>
      <c r="AB133" s="193">
        <v>6</v>
      </c>
      <c r="AC133" s="2"/>
      <c r="AD133" s="3"/>
      <c r="AE133" s="3"/>
      <c r="AF133" s="8">
        <f t="shared" si="8"/>
        <v>6</v>
      </c>
      <c r="AG133" s="13">
        <f t="shared" si="9"/>
        <v>232597303.28999999</v>
      </c>
      <c r="AH133" t="str">
        <f t="shared" si="10"/>
        <v/>
      </c>
      <c r="AI133" s="6">
        <f t="shared" si="11"/>
        <v>84580837.560000002</v>
      </c>
    </row>
    <row r="134" spans="1:35" ht="90.75" thickBot="1" x14ac:dyDescent="0.3">
      <c r="A134" s="192">
        <v>543</v>
      </c>
      <c r="B134" s="192">
        <v>13364</v>
      </c>
      <c r="C134" s="193" t="s">
        <v>348</v>
      </c>
      <c r="D134" s="193" t="s">
        <v>268</v>
      </c>
      <c r="E134" s="193" t="s">
        <v>349</v>
      </c>
      <c r="F134" s="194">
        <v>45458</v>
      </c>
      <c r="G134" s="193"/>
      <c r="H134" s="192">
        <v>3265635205</v>
      </c>
      <c r="I134" s="193" t="s">
        <v>121</v>
      </c>
      <c r="J134" s="192">
        <v>2</v>
      </c>
      <c r="K134" s="201">
        <v>2915745719</v>
      </c>
      <c r="L134" s="192">
        <v>58314914</v>
      </c>
      <c r="M134" s="193" t="s">
        <v>31</v>
      </c>
      <c r="N134" s="193" t="s">
        <v>32</v>
      </c>
      <c r="O134" s="193"/>
      <c r="P134" s="195" t="b">
        <v>1</v>
      </c>
      <c r="Q134" s="192">
        <v>2</v>
      </c>
      <c r="R134" s="193" t="s">
        <v>33</v>
      </c>
      <c r="S134" s="193" t="s">
        <v>293</v>
      </c>
      <c r="T134" s="192">
        <v>5.5</v>
      </c>
      <c r="U134" s="193" t="s">
        <v>54</v>
      </c>
      <c r="V134" s="193" t="s">
        <v>36</v>
      </c>
      <c r="W134" s="192">
        <v>4</v>
      </c>
      <c r="X134" s="196">
        <v>1</v>
      </c>
      <c r="Y134" s="201">
        <v>3265635205</v>
      </c>
      <c r="Z134" s="192">
        <v>116629829</v>
      </c>
      <c r="AA134" s="193">
        <v>2024</v>
      </c>
      <c r="AB134" s="193">
        <v>6</v>
      </c>
      <c r="AC134" s="2"/>
      <c r="AD134" s="3"/>
      <c r="AE134" s="3"/>
      <c r="AF134" s="8">
        <f t="shared" si="8"/>
        <v>6</v>
      </c>
      <c r="AG134" s="13">
        <f t="shared" si="9"/>
        <v>160366014.54499999</v>
      </c>
      <c r="AH134" t="str">
        <f t="shared" si="10"/>
        <v/>
      </c>
      <c r="AI134" s="6">
        <f t="shared" si="11"/>
        <v>58314914.380000003</v>
      </c>
    </row>
    <row r="135" spans="1:35" ht="116.25" thickBot="1" x14ac:dyDescent="0.3">
      <c r="A135" s="192">
        <v>544</v>
      </c>
      <c r="B135" s="192">
        <v>13343</v>
      </c>
      <c r="C135" s="193" t="s">
        <v>350</v>
      </c>
      <c r="D135" s="193" t="s">
        <v>268</v>
      </c>
      <c r="E135" s="193" t="s">
        <v>351</v>
      </c>
      <c r="F135" s="194">
        <v>45463</v>
      </c>
      <c r="G135" s="193"/>
      <c r="H135" s="192">
        <v>4021597382</v>
      </c>
      <c r="I135" s="193" t="s">
        <v>143</v>
      </c>
      <c r="J135" s="192">
        <v>5</v>
      </c>
      <c r="K135" s="201">
        <v>3375269231</v>
      </c>
      <c r="L135" s="192">
        <v>168763461</v>
      </c>
      <c r="M135" s="193" t="s">
        <v>92</v>
      </c>
      <c r="N135" s="193" t="s">
        <v>32</v>
      </c>
      <c r="O135" s="193"/>
      <c r="P135" s="195" t="b">
        <v>1</v>
      </c>
      <c r="Q135" s="192">
        <v>5</v>
      </c>
      <c r="R135" s="193" t="s">
        <v>33</v>
      </c>
      <c r="S135" s="193" t="s">
        <v>93</v>
      </c>
      <c r="T135" s="192">
        <v>5</v>
      </c>
      <c r="U135" s="193" t="s">
        <v>54</v>
      </c>
      <c r="V135" s="193" t="s">
        <v>67</v>
      </c>
      <c r="W135" s="192">
        <v>4</v>
      </c>
      <c r="X135" s="196">
        <v>1</v>
      </c>
      <c r="Y135" s="201">
        <v>4021597382</v>
      </c>
      <c r="Z135" s="192">
        <v>135010769</v>
      </c>
      <c r="AA135" s="193">
        <v>2024</v>
      </c>
      <c r="AB135" s="193">
        <v>6</v>
      </c>
      <c r="AC135" s="2"/>
      <c r="AD135" s="4"/>
      <c r="AE135" s="4"/>
      <c r="AF135" s="8">
        <f t="shared" si="8"/>
        <v>6</v>
      </c>
      <c r="AG135" s="13">
        <f t="shared" si="9"/>
        <v>168763461.55000001</v>
      </c>
      <c r="AH135" t="str">
        <f t="shared" si="10"/>
        <v>F2</v>
      </c>
      <c r="AI135" s="6">
        <f t="shared" si="11"/>
        <v>153421328.68181819</v>
      </c>
    </row>
    <row r="136" spans="1:35" ht="103.5" thickBot="1" x14ac:dyDescent="0.3">
      <c r="A136" s="192">
        <v>545</v>
      </c>
      <c r="B136" s="192">
        <v>13379</v>
      </c>
      <c r="C136" s="193" t="s">
        <v>352</v>
      </c>
      <c r="D136" s="193" t="s">
        <v>268</v>
      </c>
      <c r="E136" s="193" t="s">
        <v>353</v>
      </c>
      <c r="F136" s="194">
        <v>45458</v>
      </c>
      <c r="G136" s="193"/>
      <c r="H136" s="192">
        <v>2731877371</v>
      </c>
      <c r="I136" s="193" t="s">
        <v>104</v>
      </c>
      <c r="J136" s="192">
        <v>2</v>
      </c>
      <c r="K136" s="201">
        <v>2444986308</v>
      </c>
      <c r="L136" s="192">
        <v>48899726</v>
      </c>
      <c r="M136" s="193" t="s">
        <v>31</v>
      </c>
      <c r="N136" s="193" t="s">
        <v>32</v>
      </c>
      <c r="O136" s="193"/>
      <c r="P136" s="195" t="b">
        <v>1</v>
      </c>
      <c r="Q136" s="192">
        <v>2</v>
      </c>
      <c r="R136" s="193" t="s">
        <v>33</v>
      </c>
      <c r="S136" s="193" t="s">
        <v>42</v>
      </c>
      <c r="T136" s="192">
        <v>5.5</v>
      </c>
      <c r="U136" s="193" t="s">
        <v>54</v>
      </c>
      <c r="V136" s="193" t="s">
        <v>36</v>
      </c>
      <c r="W136" s="192">
        <v>4</v>
      </c>
      <c r="X136" s="196">
        <v>1</v>
      </c>
      <c r="Y136" s="201">
        <v>2731877371</v>
      </c>
      <c r="Z136" s="192">
        <v>97799452</v>
      </c>
      <c r="AA136" s="193">
        <v>2024</v>
      </c>
      <c r="AB136" s="193">
        <v>6</v>
      </c>
      <c r="AC136" s="2"/>
      <c r="AD136" s="3"/>
      <c r="AE136" s="3"/>
      <c r="AF136" s="8">
        <f t="shared" si="8"/>
        <v>6</v>
      </c>
      <c r="AG136" s="13">
        <f t="shared" si="9"/>
        <v>134474246.94</v>
      </c>
      <c r="AH136" t="str">
        <f t="shared" si="10"/>
        <v/>
      </c>
      <c r="AI136" s="6">
        <f t="shared" si="11"/>
        <v>48899726.159999996</v>
      </c>
    </row>
    <row r="137" spans="1:35" ht="116.25" thickBot="1" x14ac:dyDescent="0.3">
      <c r="A137" s="192">
        <v>546</v>
      </c>
      <c r="B137" s="192">
        <v>13437</v>
      </c>
      <c r="C137" s="193" t="s">
        <v>354</v>
      </c>
      <c r="D137" s="193" t="s">
        <v>268</v>
      </c>
      <c r="E137" s="193" t="s">
        <v>355</v>
      </c>
      <c r="F137" s="194">
        <v>45461</v>
      </c>
      <c r="G137" s="193"/>
      <c r="H137" s="192">
        <v>3858144150</v>
      </c>
      <c r="I137" s="193" t="s">
        <v>143</v>
      </c>
      <c r="J137" s="192">
        <v>4</v>
      </c>
      <c r="K137" s="201">
        <v>3238085269</v>
      </c>
      <c r="L137" s="192">
        <v>129523410</v>
      </c>
      <c r="M137" s="193" t="s">
        <v>92</v>
      </c>
      <c r="N137" s="193" t="s">
        <v>32</v>
      </c>
      <c r="O137" s="193"/>
      <c r="P137" s="195" t="b">
        <v>1</v>
      </c>
      <c r="Q137" s="192">
        <v>4</v>
      </c>
      <c r="R137" s="193" t="s">
        <v>33</v>
      </c>
      <c r="S137" s="193" t="s">
        <v>93</v>
      </c>
      <c r="T137" s="192">
        <v>5.5</v>
      </c>
      <c r="U137" s="193" t="s">
        <v>54</v>
      </c>
      <c r="V137" s="193" t="s">
        <v>67</v>
      </c>
      <c r="W137" s="192">
        <v>4</v>
      </c>
      <c r="X137" s="196">
        <v>1</v>
      </c>
      <c r="Y137" s="201">
        <v>3858144150</v>
      </c>
      <c r="Z137" s="192">
        <v>129523411</v>
      </c>
      <c r="AA137" s="193">
        <v>2024</v>
      </c>
      <c r="AB137" s="193">
        <v>6</v>
      </c>
      <c r="AC137" s="2"/>
      <c r="AD137" s="4"/>
      <c r="AE137" s="4"/>
      <c r="AF137" s="8">
        <f t="shared" si="8"/>
        <v>6</v>
      </c>
      <c r="AG137" s="13">
        <f t="shared" si="9"/>
        <v>178094689.79499999</v>
      </c>
      <c r="AH137" t="str">
        <f t="shared" si="10"/>
        <v>F2</v>
      </c>
      <c r="AI137" s="6">
        <f t="shared" si="11"/>
        <v>117748555.23636363</v>
      </c>
    </row>
    <row r="138" spans="1:35" ht="116.25" thickBot="1" x14ac:dyDescent="0.3">
      <c r="A138" s="192">
        <v>547</v>
      </c>
      <c r="B138" s="192">
        <v>13346</v>
      </c>
      <c r="C138" s="193" t="s">
        <v>356</v>
      </c>
      <c r="D138" s="193" t="s">
        <v>268</v>
      </c>
      <c r="E138" s="193" t="s">
        <v>357</v>
      </c>
      <c r="F138" s="194">
        <v>45463</v>
      </c>
      <c r="G138" s="193"/>
      <c r="H138" s="192">
        <v>4012697930</v>
      </c>
      <c r="I138" s="193" t="s">
        <v>327</v>
      </c>
      <c r="J138" s="192">
        <v>4</v>
      </c>
      <c r="K138" s="201">
        <v>3582766009</v>
      </c>
      <c r="L138" s="192">
        <v>143310640</v>
      </c>
      <c r="M138" s="193" t="s">
        <v>92</v>
      </c>
      <c r="N138" s="193" t="s">
        <v>32</v>
      </c>
      <c r="O138" s="193"/>
      <c r="P138" s="195" t="b">
        <v>1</v>
      </c>
      <c r="Q138" s="192">
        <v>4</v>
      </c>
      <c r="R138" s="193" t="s">
        <v>33</v>
      </c>
      <c r="S138" s="193" t="s">
        <v>93</v>
      </c>
      <c r="T138" s="192">
        <v>5</v>
      </c>
      <c r="U138" s="193" t="s">
        <v>54</v>
      </c>
      <c r="V138" s="193" t="s">
        <v>36</v>
      </c>
      <c r="W138" s="192">
        <v>4</v>
      </c>
      <c r="X138" s="196">
        <v>1</v>
      </c>
      <c r="Y138" s="201">
        <v>4012697930</v>
      </c>
      <c r="Z138" s="192">
        <v>143310640</v>
      </c>
      <c r="AA138" s="193">
        <v>2024</v>
      </c>
      <c r="AB138" s="193">
        <v>6</v>
      </c>
      <c r="AC138" s="2"/>
      <c r="AD138" s="4"/>
      <c r="AE138" s="4"/>
      <c r="AF138" s="8">
        <f t="shared" si="8"/>
        <v>6</v>
      </c>
      <c r="AG138" s="13">
        <f t="shared" si="9"/>
        <v>179138300.44999999</v>
      </c>
      <c r="AH138" t="str">
        <f t="shared" si="10"/>
        <v>F2</v>
      </c>
      <c r="AI138" s="6">
        <f t="shared" si="11"/>
        <v>130282400.32727273</v>
      </c>
    </row>
    <row r="139" spans="1:35" ht="103.5" thickBot="1" x14ac:dyDescent="0.3">
      <c r="A139" s="192">
        <v>550</v>
      </c>
      <c r="B139" s="192">
        <v>13349</v>
      </c>
      <c r="C139" s="193" t="s">
        <v>358</v>
      </c>
      <c r="D139" s="193" t="s">
        <v>268</v>
      </c>
      <c r="E139" s="193" t="s">
        <v>324</v>
      </c>
      <c r="F139" s="194">
        <v>45463</v>
      </c>
      <c r="G139" s="193"/>
      <c r="H139" s="192">
        <v>5575614025</v>
      </c>
      <c r="I139" s="193" t="s">
        <v>151</v>
      </c>
      <c r="J139" s="192" t="s">
        <v>9084</v>
      </c>
      <c r="K139" s="201">
        <v>4928444539</v>
      </c>
      <c r="L139" s="192">
        <v>221780004</v>
      </c>
      <c r="M139" s="193" t="s">
        <v>92</v>
      </c>
      <c r="N139" s="193" t="s">
        <v>32</v>
      </c>
      <c r="O139" s="193"/>
      <c r="P139" s="195" t="b">
        <v>1</v>
      </c>
      <c r="Q139" s="192" t="s">
        <v>9084</v>
      </c>
      <c r="R139" s="193" t="s">
        <v>33</v>
      </c>
      <c r="S139" s="193" t="s">
        <v>93</v>
      </c>
      <c r="T139" s="192">
        <v>5.5</v>
      </c>
      <c r="U139" s="193" t="s">
        <v>54</v>
      </c>
      <c r="V139" s="193" t="s">
        <v>36</v>
      </c>
      <c r="W139" s="192">
        <v>4</v>
      </c>
      <c r="X139" s="196">
        <v>1</v>
      </c>
      <c r="Y139" s="201">
        <v>5575614025</v>
      </c>
      <c r="Z139" s="192">
        <v>197137782</v>
      </c>
      <c r="AA139" s="193">
        <v>2024</v>
      </c>
      <c r="AB139" s="193">
        <v>6</v>
      </c>
      <c r="AC139" s="2"/>
      <c r="AD139" s="4"/>
      <c r="AE139" s="4"/>
      <c r="AF139" s="8">
        <f t="shared" si="8"/>
        <v>6</v>
      </c>
      <c r="AG139" s="13">
        <f t="shared" si="9"/>
        <v>271064449.64499998</v>
      </c>
      <c r="AH139" t="str">
        <f t="shared" si="10"/>
        <v>F2</v>
      </c>
      <c r="AI139" s="6">
        <f t="shared" si="11"/>
        <v>201618185.68636361</v>
      </c>
    </row>
    <row r="140" spans="1:35" ht="103.5" thickBot="1" x14ac:dyDescent="0.3">
      <c r="A140" s="192">
        <v>552</v>
      </c>
      <c r="B140" s="192">
        <v>13485</v>
      </c>
      <c r="C140" s="193" t="s">
        <v>7796</v>
      </c>
      <c r="D140" s="193" t="s">
        <v>268</v>
      </c>
      <c r="E140" s="193" t="s">
        <v>9167</v>
      </c>
      <c r="F140" s="194">
        <v>45461</v>
      </c>
      <c r="G140" s="193"/>
      <c r="H140" s="192">
        <v>3789056262</v>
      </c>
      <c r="I140" s="193" t="s">
        <v>294</v>
      </c>
      <c r="J140" s="192">
        <v>2</v>
      </c>
      <c r="K140" s="201">
        <v>3180100791</v>
      </c>
      <c r="L140" s="192">
        <v>63602015</v>
      </c>
      <c r="M140" s="193" t="s">
        <v>31</v>
      </c>
      <c r="N140" s="193" t="s">
        <v>32</v>
      </c>
      <c r="O140" s="193"/>
      <c r="P140" s="195" t="b">
        <v>1</v>
      </c>
      <c r="Q140" s="192">
        <v>2</v>
      </c>
      <c r="R140" s="193" t="s">
        <v>33</v>
      </c>
      <c r="S140" s="193" t="s">
        <v>42</v>
      </c>
      <c r="T140" s="192">
        <v>5.5</v>
      </c>
      <c r="U140" s="193" t="s">
        <v>54</v>
      </c>
      <c r="V140" s="193" t="s">
        <v>67</v>
      </c>
      <c r="W140" s="192">
        <v>4</v>
      </c>
      <c r="X140" s="196">
        <v>1</v>
      </c>
      <c r="Y140" s="201">
        <v>3789056262</v>
      </c>
      <c r="Z140" s="192">
        <v>127204032</v>
      </c>
      <c r="AA140" s="193">
        <v>2024</v>
      </c>
      <c r="AB140" s="193">
        <v>6</v>
      </c>
      <c r="AC140" s="2"/>
      <c r="AD140" s="4"/>
      <c r="AE140" s="4"/>
      <c r="AF140" s="8">
        <f t="shared" si="8"/>
        <v>6</v>
      </c>
      <c r="AG140" s="13">
        <f t="shared" si="9"/>
        <v>174905543.505</v>
      </c>
      <c r="AH140" t="str">
        <f t="shared" si="10"/>
        <v/>
      </c>
      <c r="AI140" s="6">
        <f t="shared" si="11"/>
        <v>63602015.82</v>
      </c>
    </row>
    <row r="141" spans="1:35" ht="39.75" thickBot="1" x14ac:dyDescent="0.3">
      <c r="A141" s="192">
        <v>553</v>
      </c>
      <c r="B141" s="192">
        <v>14001</v>
      </c>
      <c r="C141" s="193" t="s">
        <v>7474</v>
      </c>
      <c r="D141" s="193" t="s">
        <v>209</v>
      </c>
      <c r="E141" s="193" t="s">
        <v>9168</v>
      </c>
      <c r="F141" s="194">
        <v>45484</v>
      </c>
      <c r="G141" s="193"/>
      <c r="H141" s="192">
        <v>2372606974</v>
      </c>
      <c r="I141" s="193" t="s">
        <v>157</v>
      </c>
      <c r="J141" s="192" t="s">
        <v>9108</v>
      </c>
      <c r="K141" s="201">
        <v>2372606974</v>
      </c>
      <c r="L141" s="192">
        <v>80668637</v>
      </c>
      <c r="M141" s="193" t="s">
        <v>92</v>
      </c>
      <c r="N141" s="193" t="s">
        <v>32</v>
      </c>
      <c r="O141" s="193"/>
      <c r="P141" s="195" t="b">
        <v>1</v>
      </c>
      <c r="Q141" s="192" t="s">
        <v>9108</v>
      </c>
      <c r="R141" s="193" t="s">
        <v>33</v>
      </c>
      <c r="S141" s="193" t="s">
        <v>42</v>
      </c>
      <c r="T141" s="193"/>
      <c r="U141" s="193" t="s">
        <v>9169</v>
      </c>
      <c r="V141" s="193" t="s">
        <v>67</v>
      </c>
      <c r="W141" s="193"/>
      <c r="X141" s="196">
        <v>1</v>
      </c>
      <c r="Y141" s="201">
        <v>2372606974</v>
      </c>
      <c r="Z141" s="192">
        <v>0</v>
      </c>
      <c r="AA141" s="193">
        <v>2024</v>
      </c>
      <c r="AB141" s="193">
        <v>7</v>
      </c>
      <c r="AC141" s="2"/>
      <c r="AD141" s="4"/>
      <c r="AE141" s="4"/>
      <c r="AF141" s="8">
        <f t="shared" si="8"/>
        <v>7</v>
      </c>
      <c r="AG141" s="13">
        <f t="shared" si="9"/>
        <v>0</v>
      </c>
      <c r="AH141" t="str">
        <f t="shared" si="10"/>
        <v>F2</v>
      </c>
      <c r="AI141" s="6">
        <f t="shared" si="11"/>
        <v>73335124.650909081</v>
      </c>
    </row>
    <row r="142" spans="1:35" ht="116.25" thickBot="1" x14ac:dyDescent="0.3">
      <c r="A142" s="192">
        <v>554</v>
      </c>
      <c r="B142" s="192">
        <v>14248</v>
      </c>
      <c r="C142" s="193" t="s">
        <v>7798</v>
      </c>
      <c r="D142" s="193" t="s">
        <v>268</v>
      </c>
      <c r="E142" s="193" t="s">
        <v>9170</v>
      </c>
      <c r="F142" s="194">
        <v>45499</v>
      </c>
      <c r="G142" s="194">
        <v>45516</v>
      </c>
      <c r="H142" s="192">
        <v>8268693145</v>
      </c>
      <c r="I142" s="193" t="s">
        <v>65</v>
      </c>
      <c r="J142" s="192">
        <v>2</v>
      </c>
      <c r="K142" s="201">
        <v>6939796032</v>
      </c>
      <c r="L142" s="192">
        <v>138795920</v>
      </c>
      <c r="M142" s="193" t="s">
        <v>31</v>
      </c>
      <c r="N142" s="193" t="s">
        <v>32</v>
      </c>
      <c r="O142" s="193"/>
      <c r="P142" s="195" t="b">
        <v>1</v>
      </c>
      <c r="Q142" s="192">
        <v>2</v>
      </c>
      <c r="R142" s="193" t="s">
        <v>33</v>
      </c>
      <c r="S142" s="193" t="s">
        <v>458</v>
      </c>
      <c r="T142" s="192">
        <v>5</v>
      </c>
      <c r="U142" s="193" t="s">
        <v>365</v>
      </c>
      <c r="V142" s="193" t="s">
        <v>67</v>
      </c>
      <c r="W142" s="192">
        <v>4</v>
      </c>
      <c r="X142" s="196">
        <v>1</v>
      </c>
      <c r="Y142" s="201">
        <v>8268693145</v>
      </c>
      <c r="Z142" s="192">
        <v>277591841</v>
      </c>
      <c r="AA142" s="193">
        <v>2024</v>
      </c>
      <c r="AB142" s="193">
        <v>7</v>
      </c>
      <c r="AC142" s="2"/>
      <c r="AD142" s="3"/>
      <c r="AE142" s="3"/>
      <c r="AF142" s="8">
        <f t="shared" si="8"/>
        <v>7</v>
      </c>
      <c r="AG142" s="13">
        <f t="shared" si="9"/>
        <v>346989801.60000002</v>
      </c>
      <c r="AI142" s="6">
        <f t="shared" si="11"/>
        <v>138795920.63999999</v>
      </c>
    </row>
    <row r="143" spans="1:35" ht="103.5" thickBot="1" x14ac:dyDescent="0.3">
      <c r="A143" s="192">
        <v>555</v>
      </c>
      <c r="B143" s="192">
        <v>14250</v>
      </c>
      <c r="C143" s="193" t="s">
        <v>9119</v>
      </c>
      <c r="D143" s="193" t="s">
        <v>268</v>
      </c>
      <c r="E143" s="193" t="s">
        <v>9171</v>
      </c>
      <c r="F143" s="194">
        <v>45505</v>
      </c>
      <c r="G143" s="194">
        <v>45510</v>
      </c>
      <c r="H143" s="192">
        <v>3180422964</v>
      </c>
      <c r="I143" s="193" t="s">
        <v>104</v>
      </c>
      <c r="J143" s="192">
        <v>2</v>
      </c>
      <c r="K143" s="201">
        <v>3180422964</v>
      </c>
      <c r="L143" s="192">
        <v>63608459</v>
      </c>
      <c r="M143" s="193" t="s">
        <v>31</v>
      </c>
      <c r="N143" s="193" t="s">
        <v>32</v>
      </c>
      <c r="O143" s="193"/>
      <c r="P143" s="195" t="b">
        <v>1</v>
      </c>
      <c r="Q143" s="192">
        <v>2</v>
      </c>
      <c r="R143" s="193" t="s">
        <v>33</v>
      </c>
      <c r="S143" s="193" t="s">
        <v>458</v>
      </c>
      <c r="T143" s="192">
        <v>5</v>
      </c>
      <c r="U143" s="193" t="s">
        <v>54</v>
      </c>
      <c r="V143" s="193" t="s">
        <v>36</v>
      </c>
      <c r="W143" s="192">
        <v>4</v>
      </c>
      <c r="X143" s="196">
        <v>1</v>
      </c>
      <c r="Y143" s="201">
        <v>3180422964</v>
      </c>
      <c r="Z143" s="192">
        <v>127216919</v>
      </c>
      <c r="AA143" s="193">
        <v>2024</v>
      </c>
      <c r="AB143" s="193">
        <v>8</v>
      </c>
      <c r="AC143" s="2"/>
      <c r="AD143" s="3"/>
      <c r="AE143" s="3"/>
      <c r="AF143" s="8">
        <f t="shared" si="8"/>
        <v>8</v>
      </c>
      <c r="AG143" s="13">
        <f t="shared" si="9"/>
        <v>159021148.19999999</v>
      </c>
      <c r="AH143" t="str">
        <f t="shared" ref="AH143:AH192" si="12">+IF(LEFT(I143,2)="F2","F2","")</f>
        <v/>
      </c>
      <c r="AI143" s="6">
        <f t="shared" si="11"/>
        <v>63608459.280000001</v>
      </c>
    </row>
    <row r="144" spans="1:35" ht="103.5" thickBot="1" x14ac:dyDescent="0.3">
      <c r="A144" s="192">
        <v>556</v>
      </c>
      <c r="B144" s="192">
        <v>14256</v>
      </c>
      <c r="C144" s="193" t="s">
        <v>7491</v>
      </c>
      <c r="D144" s="193" t="s">
        <v>268</v>
      </c>
      <c r="E144" s="193" t="s">
        <v>9172</v>
      </c>
      <c r="F144" s="194">
        <v>45503</v>
      </c>
      <c r="G144" s="194">
        <v>45505</v>
      </c>
      <c r="H144" s="192">
        <v>9092339102</v>
      </c>
      <c r="I144" s="193" t="s">
        <v>121</v>
      </c>
      <c r="J144" s="192">
        <v>2</v>
      </c>
      <c r="K144" s="201">
        <v>9092339102</v>
      </c>
      <c r="L144" s="192">
        <v>181846782</v>
      </c>
      <c r="M144" s="193" t="s">
        <v>31</v>
      </c>
      <c r="N144" s="193" t="s">
        <v>32</v>
      </c>
      <c r="O144" s="193"/>
      <c r="P144" s="195" t="b">
        <v>1</v>
      </c>
      <c r="Q144" s="192">
        <v>2</v>
      </c>
      <c r="R144" s="193" t="s">
        <v>33</v>
      </c>
      <c r="S144" s="193" t="s">
        <v>9120</v>
      </c>
      <c r="T144" s="192">
        <v>4.5</v>
      </c>
      <c r="U144" s="193" t="s">
        <v>9121</v>
      </c>
      <c r="V144" s="193" t="s">
        <v>36</v>
      </c>
      <c r="W144" s="192" t="s">
        <v>9084</v>
      </c>
      <c r="X144" s="196">
        <v>1</v>
      </c>
      <c r="Y144" s="201">
        <v>9092339102</v>
      </c>
      <c r="Z144" s="192">
        <v>409155260</v>
      </c>
      <c r="AA144" s="193">
        <v>2024</v>
      </c>
      <c r="AB144" s="193">
        <v>7</v>
      </c>
      <c r="AC144" s="2"/>
      <c r="AD144" s="3"/>
      <c r="AE144" s="3"/>
      <c r="AF144" s="8">
        <f t="shared" si="8"/>
        <v>7</v>
      </c>
      <c r="AG144" s="13">
        <f t="shared" si="9"/>
        <v>409155259.58999997</v>
      </c>
      <c r="AH144" t="str">
        <f t="shared" si="12"/>
        <v/>
      </c>
      <c r="AI144" s="6">
        <f t="shared" si="11"/>
        <v>181846782.03999999</v>
      </c>
    </row>
    <row r="145" spans="1:35" ht="129" thickBot="1" x14ac:dyDescent="0.3">
      <c r="A145" s="192">
        <v>557</v>
      </c>
      <c r="B145" s="192">
        <v>14258</v>
      </c>
      <c r="C145" s="193" t="s">
        <v>7489</v>
      </c>
      <c r="D145" s="193" t="s">
        <v>268</v>
      </c>
      <c r="E145" s="193" t="s">
        <v>9173</v>
      </c>
      <c r="F145" s="194">
        <v>45503</v>
      </c>
      <c r="G145" s="194">
        <v>45503</v>
      </c>
      <c r="H145" s="192">
        <v>4712589144</v>
      </c>
      <c r="I145" s="193" t="s">
        <v>53</v>
      </c>
      <c r="J145" s="192">
        <v>1</v>
      </c>
      <c r="K145" s="201">
        <v>4429833795</v>
      </c>
      <c r="L145" s="192">
        <v>44298337</v>
      </c>
      <c r="M145" s="193" t="s">
        <v>31</v>
      </c>
      <c r="N145" s="193" t="s">
        <v>32</v>
      </c>
      <c r="O145" s="193"/>
      <c r="P145" s="195" t="b">
        <v>1</v>
      </c>
      <c r="Q145" s="192">
        <v>1</v>
      </c>
      <c r="R145" s="193" t="s">
        <v>33</v>
      </c>
      <c r="S145" s="193" t="s">
        <v>274</v>
      </c>
      <c r="T145" s="192">
        <v>2</v>
      </c>
      <c r="U145" s="193" t="s">
        <v>365</v>
      </c>
      <c r="V145" s="193" t="s">
        <v>67</v>
      </c>
      <c r="W145" s="192">
        <v>2</v>
      </c>
      <c r="X145" s="196">
        <v>1</v>
      </c>
      <c r="Y145" s="201">
        <v>4712589144</v>
      </c>
      <c r="Z145" s="192">
        <v>88596676</v>
      </c>
      <c r="AA145" s="193">
        <v>2024</v>
      </c>
      <c r="AB145" s="193">
        <v>7</v>
      </c>
      <c r="AC145" s="2"/>
      <c r="AD145" s="3"/>
      <c r="AE145" s="3"/>
      <c r="AF145" s="8">
        <f t="shared" si="8"/>
        <v>7</v>
      </c>
      <c r="AG145" s="13">
        <f t="shared" si="9"/>
        <v>88596675.900000006</v>
      </c>
      <c r="AH145" t="str">
        <f t="shared" si="12"/>
        <v/>
      </c>
      <c r="AI145" s="6">
        <f t="shared" si="11"/>
        <v>44298337.950000003</v>
      </c>
    </row>
    <row r="146" spans="1:35" ht="90.75" thickBot="1" x14ac:dyDescent="0.3">
      <c r="A146" s="192">
        <v>558</v>
      </c>
      <c r="B146" s="192">
        <v>14260</v>
      </c>
      <c r="C146" s="193" t="s">
        <v>359</v>
      </c>
      <c r="D146" s="193" t="s">
        <v>268</v>
      </c>
      <c r="E146" s="193" t="s">
        <v>360</v>
      </c>
      <c r="F146" s="194">
        <v>45478</v>
      </c>
      <c r="G146" s="194">
        <v>45478</v>
      </c>
      <c r="H146" s="192">
        <v>2873293540</v>
      </c>
      <c r="I146" s="193" t="s">
        <v>361</v>
      </c>
      <c r="J146" s="192" t="s">
        <v>9109</v>
      </c>
      <c r="K146" s="201">
        <v>2873293540</v>
      </c>
      <c r="L146" s="192">
        <v>122114975</v>
      </c>
      <c r="M146" s="193" t="s">
        <v>92</v>
      </c>
      <c r="N146" s="193" t="s">
        <v>32</v>
      </c>
      <c r="O146" s="193"/>
      <c r="P146" s="195" t="b">
        <v>1</v>
      </c>
      <c r="Q146" s="192" t="s">
        <v>9109</v>
      </c>
      <c r="R146" s="193" t="s">
        <v>33</v>
      </c>
      <c r="S146" s="193" t="s">
        <v>93</v>
      </c>
      <c r="T146" s="192">
        <v>5</v>
      </c>
      <c r="U146" s="193" t="s">
        <v>362</v>
      </c>
      <c r="V146" s="193" t="s">
        <v>36</v>
      </c>
      <c r="W146" s="192">
        <v>4</v>
      </c>
      <c r="X146" s="196">
        <v>1</v>
      </c>
      <c r="Y146" s="201">
        <v>2873293540</v>
      </c>
      <c r="Z146" s="192">
        <v>114931742</v>
      </c>
      <c r="AA146" s="193">
        <v>2024</v>
      </c>
      <c r="AB146" s="193">
        <v>7</v>
      </c>
      <c r="AC146" s="2"/>
      <c r="AD146" s="4"/>
      <c r="AE146" s="4"/>
      <c r="AF146" s="8">
        <f t="shared" si="8"/>
        <v>7</v>
      </c>
      <c r="AG146" s="13">
        <f t="shared" si="9"/>
        <v>143664677</v>
      </c>
      <c r="AH146" t="str">
        <f t="shared" si="12"/>
        <v/>
      </c>
      <c r="AI146" s="6">
        <f t="shared" si="11"/>
        <v>122114975.45</v>
      </c>
    </row>
    <row r="147" spans="1:35" ht="103.5" thickBot="1" x14ac:dyDescent="0.3">
      <c r="A147" s="192">
        <v>559</v>
      </c>
      <c r="B147" s="192">
        <v>14262</v>
      </c>
      <c r="C147" s="193" t="s">
        <v>363</v>
      </c>
      <c r="D147" s="193" t="s">
        <v>268</v>
      </c>
      <c r="E147" s="193" t="s">
        <v>364</v>
      </c>
      <c r="F147" s="194">
        <v>45463</v>
      </c>
      <c r="G147" s="193"/>
      <c r="H147" s="192">
        <v>5431113483</v>
      </c>
      <c r="I147" s="193" t="s">
        <v>330</v>
      </c>
      <c r="J147" s="192" t="s">
        <v>9109</v>
      </c>
      <c r="K147" s="201">
        <v>4849208463</v>
      </c>
      <c r="L147" s="192">
        <v>206091359</v>
      </c>
      <c r="M147" s="193" t="s">
        <v>92</v>
      </c>
      <c r="N147" s="193" t="s">
        <v>32</v>
      </c>
      <c r="O147" s="193"/>
      <c r="P147" s="195" t="b">
        <v>1</v>
      </c>
      <c r="Q147" s="192" t="s">
        <v>9109</v>
      </c>
      <c r="R147" s="193" t="s">
        <v>33</v>
      </c>
      <c r="S147" s="193" t="s">
        <v>93</v>
      </c>
      <c r="T147" s="192">
        <v>5</v>
      </c>
      <c r="U147" s="193" t="s">
        <v>365</v>
      </c>
      <c r="V147" s="193" t="s">
        <v>36</v>
      </c>
      <c r="W147" s="192">
        <v>4</v>
      </c>
      <c r="X147" s="196">
        <v>1</v>
      </c>
      <c r="Y147" s="201">
        <v>5431113483</v>
      </c>
      <c r="Z147" s="192">
        <v>193968339</v>
      </c>
      <c r="AA147" s="193">
        <v>2024</v>
      </c>
      <c r="AB147" s="193">
        <v>6</v>
      </c>
      <c r="AC147" s="2"/>
      <c r="AD147" s="3"/>
      <c r="AE147" s="3"/>
      <c r="AF147" s="8">
        <f t="shared" si="8"/>
        <v>6</v>
      </c>
      <c r="AG147" s="13">
        <f t="shared" si="9"/>
        <v>242460423.15000001</v>
      </c>
      <c r="AH147" t="str">
        <f t="shared" si="12"/>
        <v>F2</v>
      </c>
      <c r="AI147" s="6">
        <f t="shared" si="11"/>
        <v>187355781.52500001</v>
      </c>
    </row>
    <row r="148" spans="1:35" ht="103.5" thickBot="1" x14ac:dyDescent="0.3">
      <c r="A148" s="192">
        <v>561</v>
      </c>
      <c r="B148" s="192">
        <v>14793</v>
      </c>
      <c r="C148" s="193" t="s">
        <v>367</v>
      </c>
      <c r="D148" s="193" t="s">
        <v>268</v>
      </c>
      <c r="E148" s="193" t="s">
        <v>368</v>
      </c>
      <c r="F148" s="194">
        <v>45531</v>
      </c>
      <c r="G148" s="194">
        <v>45531</v>
      </c>
      <c r="H148" s="192">
        <v>7287420573</v>
      </c>
      <c r="I148" s="193" t="s">
        <v>44</v>
      </c>
      <c r="J148" s="192">
        <v>2</v>
      </c>
      <c r="K148" s="201">
        <v>6022494683</v>
      </c>
      <c r="L148" s="192">
        <v>120449893</v>
      </c>
      <c r="M148" s="193" t="s">
        <v>31</v>
      </c>
      <c r="N148" s="193" t="s">
        <v>32</v>
      </c>
      <c r="O148" s="193"/>
      <c r="P148" s="195" t="b">
        <v>1</v>
      </c>
      <c r="Q148" s="192">
        <v>2</v>
      </c>
      <c r="R148" s="193" t="s">
        <v>33</v>
      </c>
      <c r="S148" s="193" t="s">
        <v>42</v>
      </c>
      <c r="T148" s="192">
        <v>5</v>
      </c>
      <c r="U148" s="193" t="s">
        <v>369</v>
      </c>
      <c r="V148" s="193" t="s">
        <v>36</v>
      </c>
      <c r="W148" s="192">
        <v>4</v>
      </c>
      <c r="X148" s="196">
        <v>1</v>
      </c>
      <c r="Y148" s="201">
        <v>7287420573</v>
      </c>
      <c r="Z148" s="192">
        <v>240899787</v>
      </c>
      <c r="AA148" s="193">
        <v>2024</v>
      </c>
      <c r="AB148" s="193">
        <v>8</v>
      </c>
      <c r="AC148" s="2"/>
      <c r="AD148" s="3"/>
      <c r="AE148" s="3"/>
      <c r="AF148" s="8">
        <f t="shared" si="8"/>
        <v>8</v>
      </c>
      <c r="AG148" s="13">
        <f t="shared" si="9"/>
        <v>301124734.14999998</v>
      </c>
      <c r="AH148" t="str">
        <f t="shared" si="12"/>
        <v/>
      </c>
      <c r="AI148" s="6">
        <f t="shared" si="11"/>
        <v>120449893.66</v>
      </c>
    </row>
    <row r="149" spans="1:35" ht="65.25" thickBot="1" x14ac:dyDescent="0.3">
      <c r="A149" s="192">
        <v>562</v>
      </c>
      <c r="B149" s="192">
        <v>14792</v>
      </c>
      <c r="C149" s="193" t="s">
        <v>370</v>
      </c>
      <c r="D149" s="193" t="s">
        <v>371</v>
      </c>
      <c r="E149" s="193" t="s">
        <v>372</v>
      </c>
      <c r="F149" s="194">
        <v>45533</v>
      </c>
      <c r="G149" s="194">
        <v>45650</v>
      </c>
      <c r="H149" s="192">
        <v>4618045288</v>
      </c>
      <c r="I149" s="193" t="s">
        <v>59</v>
      </c>
      <c r="J149" s="192" t="s">
        <v>9122</v>
      </c>
      <c r="K149" s="201">
        <v>3729760246</v>
      </c>
      <c r="L149" s="192">
        <v>27973201</v>
      </c>
      <c r="M149" s="193" t="s">
        <v>31</v>
      </c>
      <c r="N149" s="193" t="s">
        <v>32</v>
      </c>
      <c r="O149" s="193"/>
      <c r="P149" s="195" t="b">
        <v>1</v>
      </c>
      <c r="Q149" s="192" t="s">
        <v>9081</v>
      </c>
      <c r="R149" s="193" t="s">
        <v>33</v>
      </c>
      <c r="S149" s="193" t="s">
        <v>293</v>
      </c>
      <c r="T149" s="192">
        <v>4.5</v>
      </c>
      <c r="U149" s="193" t="s">
        <v>213</v>
      </c>
      <c r="V149" s="193" t="s">
        <v>67</v>
      </c>
      <c r="W149" s="192" t="s">
        <v>9116</v>
      </c>
      <c r="X149" s="196">
        <v>0.5</v>
      </c>
      <c r="Y149" s="201">
        <v>2309022644</v>
      </c>
      <c r="Z149" s="192">
        <v>65270804</v>
      </c>
      <c r="AA149" s="193">
        <v>2024</v>
      </c>
      <c r="AB149" s="193">
        <v>8</v>
      </c>
      <c r="AC149" s="2"/>
      <c r="AD149" s="4"/>
      <c r="AE149" s="4"/>
      <c r="AF149" s="8">
        <f t="shared" si="8"/>
        <v>8</v>
      </c>
      <c r="AG149" s="13">
        <f t="shared" si="9"/>
        <v>167839211.06999999</v>
      </c>
      <c r="AH149" t="str">
        <f t="shared" si="12"/>
        <v/>
      </c>
      <c r="AI149" s="6">
        <f t="shared" si="11"/>
        <v>55946403.689999998</v>
      </c>
    </row>
    <row r="150" spans="1:35" ht="103.5" thickBot="1" x14ac:dyDescent="0.3">
      <c r="A150" s="192">
        <v>563</v>
      </c>
      <c r="B150" s="192">
        <v>14794</v>
      </c>
      <c r="C150" s="193" t="s">
        <v>373</v>
      </c>
      <c r="D150" s="193" t="s">
        <v>268</v>
      </c>
      <c r="E150" s="193" t="s">
        <v>374</v>
      </c>
      <c r="F150" s="194">
        <v>45546</v>
      </c>
      <c r="G150" s="194">
        <v>45546</v>
      </c>
      <c r="H150" s="192">
        <v>2833979090</v>
      </c>
      <c r="I150" s="193" t="s">
        <v>375</v>
      </c>
      <c r="J150" s="192">
        <v>2</v>
      </c>
      <c r="K150" s="201">
        <v>2335190352</v>
      </c>
      <c r="L150" s="192">
        <v>46703807</v>
      </c>
      <c r="M150" s="193" t="s">
        <v>31</v>
      </c>
      <c r="N150" s="193" t="s">
        <v>32</v>
      </c>
      <c r="O150" s="193"/>
      <c r="P150" s="195" t="b">
        <v>1</v>
      </c>
      <c r="Q150" s="192">
        <v>2</v>
      </c>
      <c r="R150" s="193" t="s">
        <v>33</v>
      </c>
      <c r="S150" s="193" t="s">
        <v>42</v>
      </c>
      <c r="T150" s="192">
        <v>5.5</v>
      </c>
      <c r="U150" s="193" t="s">
        <v>270</v>
      </c>
      <c r="V150" s="193" t="s">
        <v>67</v>
      </c>
      <c r="W150" s="192">
        <v>4</v>
      </c>
      <c r="X150" s="196">
        <v>1</v>
      </c>
      <c r="Y150" s="201">
        <v>2833979090</v>
      </c>
      <c r="Z150" s="192">
        <v>93407614</v>
      </c>
      <c r="AA150" s="193">
        <v>2024</v>
      </c>
      <c r="AB150" s="193">
        <v>9</v>
      </c>
      <c r="AC150" s="2"/>
      <c r="AD150" s="3"/>
      <c r="AE150" s="3"/>
      <c r="AF150" s="8">
        <f t="shared" si="8"/>
        <v>9</v>
      </c>
      <c r="AG150" s="13">
        <f t="shared" si="9"/>
        <v>128435469.36</v>
      </c>
      <c r="AH150" t="str">
        <f t="shared" si="12"/>
        <v/>
      </c>
      <c r="AI150" s="6">
        <f t="shared" si="11"/>
        <v>46703807.039999999</v>
      </c>
    </row>
    <row r="151" spans="1:35" ht="52.5" thickBot="1" x14ac:dyDescent="0.3">
      <c r="A151" s="192">
        <v>564</v>
      </c>
      <c r="B151" s="192">
        <v>14791</v>
      </c>
      <c r="C151" s="193" t="s">
        <v>377</v>
      </c>
      <c r="D151" s="193" t="s">
        <v>371</v>
      </c>
      <c r="E151" s="193" t="s">
        <v>378</v>
      </c>
      <c r="F151" s="194">
        <v>45551</v>
      </c>
      <c r="G151" s="193"/>
      <c r="H151" s="192">
        <v>3002559455</v>
      </c>
      <c r="I151" s="193" t="s">
        <v>379</v>
      </c>
      <c r="J151" s="197">
        <v>2975</v>
      </c>
      <c r="K151" s="201">
        <v>2732905451</v>
      </c>
      <c r="L151" s="192">
        <v>81303937</v>
      </c>
      <c r="M151" s="193" t="s">
        <v>92</v>
      </c>
      <c r="N151" s="193" t="s">
        <v>32</v>
      </c>
      <c r="O151" s="193"/>
      <c r="P151" s="195" t="b">
        <v>1</v>
      </c>
      <c r="Q151" s="197">
        <v>2975</v>
      </c>
      <c r="R151" s="193" t="s">
        <v>33</v>
      </c>
      <c r="S151" s="193" t="s">
        <v>93</v>
      </c>
      <c r="T151" s="192">
        <v>4.5</v>
      </c>
      <c r="U151" s="193" t="s">
        <v>213</v>
      </c>
      <c r="V151" s="193" t="s">
        <v>36</v>
      </c>
      <c r="W151" s="192" t="s">
        <v>9116</v>
      </c>
      <c r="X151" s="196">
        <v>1</v>
      </c>
      <c r="Y151" s="201">
        <v>3002559455</v>
      </c>
      <c r="Z151" s="192">
        <v>95651691</v>
      </c>
      <c r="AA151" s="193">
        <v>2024</v>
      </c>
      <c r="AB151" s="193">
        <v>9</v>
      </c>
      <c r="AC151" s="2"/>
      <c r="AD151" s="4"/>
      <c r="AE151" s="4"/>
      <c r="AF151" s="8">
        <f t="shared" si="8"/>
        <v>9</v>
      </c>
      <c r="AG151" s="13">
        <f t="shared" si="9"/>
        <v>122980745.295</v>
      </c>
      <c r="AH151" t="str">
        <f t="shared" si="12"/>
        <v>F2</v>
      </c>
      <c r="AI151" s="6">
        <f t="shared" si="11"/>
        <v>73912670152.045456</v>
      </c>
    </row>
    <row r="152" spans="1:35" ht="103.5" thickBot="1" x14ac:dyDescent="0.3">
      <c r="A152" s="192">
        <v>565</v>
      </c>
      <c r="B152" s="192">
        <v>14795</v>
      </c>
      <c r="C152" s="193" t="s">
        <v>380</v>
      </c>
      <c r="D152" s="193" t="s">
        <v>268</v>
      </c>
      <c r="E152" s="193" t="s">
        <v>381</v>
      </c>
      <c r="F152" s="194">
        <v>45532</v>
      </c>
      <c r="G152" s="194">
        <v>45532</v>
      </c>
      <c r="H152" s="192">
        <v>4278525037</v>
      </c>
      <c r="I152" s="193" t="s">
        <v>382</v>
      </c>
      <c r="J152" s="192">
        <v>2</v>
      </c>
      <c r="K152" s="201">
        <v>3217262475</v>
      </c>
      <c r="L152" s="192">
        <v>64345249</v>
      </c>
      <c r="M152" s="193" t="s">
        <v>31</v>
      </c>
      <c r="N152" s="193" t="s">
        <v>32</v>
      </c>
      <c r="O152" s="193"/>
      <c r="P152" s="195" t="b">
        <v>1</v>
      </c>
      <c r="Q152" s="192">
        <v>2</v>
      </c>
      <c r="R152" s="193" t="s">
        <v>33</v>
      </c>
      <c r="S152" s="193" t="s">
        <v>42</v>
      </c>
      <c r="T152" s="192">
        <v>5</v>
      </c>
      <c r="U152" s="193" t="s">
        <v>270</v>
      </c>
      <c r="V152" s="193" t="s">
        <v>36</v>
      </c>
      <c r="W152" s="192">
        <v>4</v>
      </c>
      <c r="X152" s="196">
        <v>1</v>
      </c>
      <c r="Y152" s="201">
        <v>4278525037</v>
      </c>
      <c r="Z152" s="192">
        <v>128690499</v>
      </c>
      <c r="AA152" s="193">
        <v>2024</v>
      </c>
      <c r="AB152" s="193">
        <v>8</v>
      </c>
      <c r="AC152" s="2"/>
      <c r="AD152" s="3"/>
      <c r="AE152" s="3"/>
      <c r="AF152" s="8">
        <f t="shared" si="8"/>
        <v>8</v>
      </c>
      <c r="AG152" s="13">
        <f t="shared" si="9"/>
        <v>160863123.75</v>
      </c>
      <c r="AH152" t="str">
        <f t="shared" si="12"/>
        <v/>
      </c>
      <c r="AI152" s="6">
        <f t="shared" si="11"/>
        <v>64345249.5</v>
      </c>
    </row>
    <row r="153" spans="1:35" ht="103.5" thickBot="1" x14ac:dyDescent="0.3">
      <c r="A153" s="192">
        <v>566</v>
      </c>
      <c r="B153" s="192">
        <v>14796</v>
      </c>
      <c r="C153" s="193" t="s">
        <v>383</v>
      </c>
      <c r="D153" s="193" t="s">
        <v>268</v>
      </c>
      <c r="E153" s="193" t="s">
        <v>384</v>
      </c>
      <c r="F153" s="194">
        <v>45531</v>
      </c>
      <c r="G153" s="194">
        <v>45531</v>
      </c>
      <c r="H153" s="192">
        <v>6089952919</v>
      </c>
      <c r="I153" s="193" t="s">
        <v>44</v>
      </c>
      <c r="J153" s="192">
        <v>2</v>
      </c>
      <c r="K153" s="201">
        <v>5027527318</v>
      </c>
      <c r="L153" s="192">
        <v>100550546</v>
      </c>
      <c r="M153" s="193" t="s">
        <v>31</v>
      </c>
      <c r="N153" s="193" t="s">
        <v>32</v>
      </c>
      <c r="O153" s="193"/>
      <c r="P153" s="195" t="b">
        <v>1</v>
      </c>
      <c r="Q153" s="192">
        <v>2</v>
      </c>
      <c r="R153" s="193" t="s">
        <v>33</v>
      </c>
      <c r="S153" s="193" t="s">
        <v>42</v>
      </c>
      <c r="T153" s="192">
        <v>5</v>
      </c>
      <c r="U153" s="193" t="s">
        <v>270</v>
      </c>
      <c r="V153" s="193" t="s">
        <v>36</v>
      </c>
      <c r="W153" s="192">
        <v>4</v>
      </c>
      <c r="X153" s="196">
        <v>1</v>
      </c>
      <c r="Y153" s="201">
        <v>6089952919</v>
      </c>
      <c r="Z153" s="192">
        <v>201101093</v>
      </c>
      <c r="AA153" s="193">
        <v>2024</v>
      </c>
      <c r="AB153" s="193">
        <v>8</v>
      </c>
      <c r="AC153" s="2"/>
      <c r="AD153" s="3"/>
      <c r="AE153" s="3"/>
      <c r="AF153" s="8">
        <f t="shared" si="8"/>
        <v>8</v>
      </c>
      <c r="AG153" s="13">
        <f t="shared" si="9"/>
        <v>251376365.90000001</v>
      </c>
      <c r="AH153" t="str">
        <f t="shared" si="12"/>
        <v/>
      </c>
      <c r="AI153" s="6">
        <f t="shared" si="11"/>
        <v>100550546.36</v>
      </c>
    </row>
    <row r="154" spans="1:35" ht="65.25" thickBot="1" x14ac:dyDescent="0.3">
      <c r="A154" s="192">
        <v>567</v>
      </c>
      <c r="B154" s="192">
        <v>14797</v>
      </c>
      <c r="C154" s="193" t="s">
        <v>385</v>
      </c>
      <c r="D154" s="193" t="s">
        <v>371</v>
      </c>
      <c r="E154" s="193" t="s">
        <v>386</v>
      </c>
      <c r="F154" s="194">
        <v>45545</v>
      </c>
      <c r="G154" s="194">
        <v>45628</v>
      </c>
      <c r="H154" s="192">
        <v>3912574445</v>
      </c>
      <c r="I154" s="193" t="s">
        <v>48</v>
      </c>
      <c r="J154" s="192" t="s">
        <v>9081</v>
      </c>
      <c r="K154" s="201">
        <v>3521766252</v>
      </c>
      <c r="L154" s="192">
        <v>52826493</v>
      </c>
      <c r="M154" s="193" t="s">
        <v>31</v>
      </c>
      <c r="N154" s="193" t="s">
        <v>32</v>
      </c>
      <c r="O154" s="193"/>
      <c r="P154" s="195" t="b">
        <v>1</v>
      </c>
      <c r="Q154" s="192" t="s">
        <v>9081</v>
      </c>
      <c r="R154" s="193" t="s">
        <v>33</v>
      </c>
      <c r="S154" s="193" t="s">
        <v>49</v>
      </c>
      <c r="T154" s="192">
        <v>4.5</v>
      </c>
      <c r="U154" s="193" t="s">
        <v>213</v>
      </c>
      <c r="V154" s="193" t="s">
        <v>36</v>
      </c>
      <c r="W154" s="192" t="s">
        <v>9116</v>
      </c>
      <c r="X154" s="196">
        <v>1</v>
      </c>
      <c r="Y154" s="201">
        <v>3912574445</v>
      </c>
      <c r="Z154" s="192">
        <v>123261819</v>
      </c>
      <c r="AA154" s="193">
        <v>2024</v>
      </c>
      <c r="AB154" s="193">
        <v>9</v>
      </c>
      <c r="AC154" s="2"/>
      <c r="AD154" s="4"/>
      <c r="AE154" s="4"/>
      <c r="AF154" s="8">
        <f t="shared" si="8"/>
        <v>9</v>
      </c>
      <c r="AG154" s="13">
        <f t="shared" si="9"/>
        <v>158479481.34</v>
      </c>
      <c r="AH154" t="str">
        <f t="shared" si="12"/>
        <v/>
      </c>
      <c r="AI154" s="6">
        <f t="shared" si="11"/>
        <v>52826493.780000001</v>
      </c>
    </row>
    <row r="155" spans="1:35" ht="116.25" thickBot="1" x14ac:dyDescent="0.3">
      <c r="A155" s="192">
        <v>573</v>
      </c>
      <c r="B155" s="192">
        <v>14798</v>
      </c>
      <c r="C155" s="193" t="s">
        <v>387</v>
      </c>
      <c r="D155" s="193" t="s">
        <v>268</v>
      </c>
      <c r="E155" s="193" t="s">
        <v>388</v>
      </c>
      <c r="F155" s="194">
        <v>45532</v>
      </c>
      <c r="G155" s="194">
        <v>45532</v>
      </c>
      <c r="H155" s="192">
        <v>3732892878</v>
      </c>
      <c r="I155" s="193" t="s">
        <v>104</v>
      </c>
      <c r="J155" s="192">
        <v>2</v>
      </c>
      <c r="K155" s="201">
        <v>3082091407</v>
      </c>
      <c r="L155" s="192">
        <v>61641828</v>
      </c>
      <c r="M155" s="193" t="s">
        <v>31</v>
      </c>
      <c r="N155" s="193" t="s">
        <v>32</v>
      </c>
      <c r="O155" s="193"/>
      <c r="P155" s="195" t="b">
        <v>1</v>
      </c>
      <c r="Q155" s="192">
        <v>2</v>
      </c>
      <c r="R155" s="193" t="s">
        <v>33</v>
      </c>
      <c r="S155" s="193" t="s">
        <v>389</v>
      </c>
      <c r="T155" s="192">
        <v>5.5</v>
      </c>
      <c r="U155" s="193" t="s">
        <v>270</v>
      </c>
      <c r="V155" s="193" t="s">
        <v>67</v>
      </c>
      <c r="W155" s="192">
        <v>4</v>
      </c>
      <c r="X155" s="196">
        <v>1</v>
      </c>
      <c r="Y155" s="201">
        <v>3732892878</v>
      </c>
      <c r="Z155" s="192">
        <v>123283656</v>
      </c>
      <c r="AA155" s="193">
        <v>2024</v>
      </c>
      <c r="AB155" s="193">
        <v>8</v>
      </c>
      <c r="AC155" s="2"/>
      <c r="AD155" s="4"/>
      <c r="AE155" s="4"/>
      <c r="AF155" s="8">
        <f t="shared" si="8"/>
        <v>8</v>
      </c>
      <c r="AG155" s="13">
        <f t="shared" si="9"/>
        <v>169515027.38499999</v>
      </c>
      <c r="AH155" t="str">
        <f t="shared" si="12"/>
        <v/>
      </c>
      <c r="AI155" s="6">
        <f t="shared" si="11"/>
        <v>61641828.140000001</v>
      </c>
    </row>
    <row r="156" spans="1:35" ht="65.25" thickBot="1" x14ac:dyDescent="0.3">
      <c r="A156" s="192">
        <v>574</v>
      </c>
      <c r="B156" s="192">
        <v>14800</v>
      </c>
      <c r="C156" s="193" t="s">
        <v>390</v>
      </c>
      <c r="D156" s="193" t="s">
        <v>371</v>
      </c>
      <c r="E156" s="193" t="s">
        <v>391</v>
      </c>
      <c r="F156" s="194">
        <v>45534</v>
      </c>
      <c r="G156" s="193"/>
      <c r="H156" s="192">
        <v>4092798553</v>
      </c>
      <c r="I156" s="193" t="s">
        <v>48</v>
      </c>
      <c r="J156" s="192" t="s">
        <v>9081</v>
      </c>
      <c r="K156" s="201">
        <v>3725313503</v>
      </c>
      <c r="L156" s="192">
        <v>55879702</v>
      </c>
      <c r="M156" s="193" t="s">
        <v>31</v>
      </c>
      <c r="N156" s="193" t="s">
        <v>32</v>
      </c>
      <c r="O156" s="193"/>
      <c r="P156" s="195" t="b">
        <v>1</v>
      </c>
      <c r="Q156" s="192" t="s">
        <v>9081</v>
      </c>
      <c r="R156" s="193" t="s">
        <v>33</v>
      </c>
      <c r="S156" s="193" t="s">
        <v>49</v>
      </c>
      <c r="T156" s="192">
        <v>4.5</v>
      </c>
      <c r="U156" s="193" t="s">
        <v>213</v>
      </c>
      <c r="V156" s="193" t="s">
        <v>36</v>
      </c>
      <c r="W156" s="192" t="s">
        <v>9116</v>
      </c>
      <c r="X156" s="196">
        <v>1</v>
      </c>
      <c r="Y156" s="201">
        <v>4092798553</v>
      </c>
      <c r="Z156" s="192">
        <v>130385973</v>
      </c>
      <c r="AA156" s="193">
        <v>2024</v>
      </c>
      <c r="AB156" s="193">
        <v>8</v>
      </c>
      <c r="AC156" s="2"/>
      <c r="AD156" s="3"/>
      <c r="AE156" s="3"/>
      <c r="AF156" s="8">
        <f t="shared" si="8"/>
        <v>8</v>
      </c>
      <c r="AG156" s="13">
        <f t="shared" si="9"/>
        <v>167639107.63499999</v>
      </c>
      <c r="AH156" t="str">
        <f t="shared" si="12"/>
        <v/>
      </c>
      <c r="AI156" s="6">
        <f t="shared" si="11"/>
        <v>55879702.545000002</v>
      </c>
    </row>
    <row r="157" spans="1:35" ht="65.25" thickBot="1" x14ac:dyDescent="0.3">
      <c r="A157" s="192">
        <v>575</v>
      </c>
      <c r="B157" s="192">
        <v>14801</v>
      </c>
      <c r="C157" s="193" t="s">
        <v>392</v>
      </c>
      <c r="D157" s="193" t="s">
        <v>371</v>
      </c>
      <c r="E157" s="193" t="s">
        <v>393</v>
      </c>
      <c r="F157" s="194">
        <v>45534</v>
      </c>
      <c r="G157" s="193"/>
      <c r="H157" s="192">
        <v>5517221952</v>
      </c>
      <c r="I157" s="193" t="s">
        <v>394</v>
      </c>
      <c r="J157" s="192" t="s">
        <v>9081</v>
      </c>
      <c r="K157" s="201">
        <v>5021605566</v>
      </c>
      <c r="L157" s="192">
        <v>75324083</v>
      </c>
      <c r="M157" s="193" t="s">
        <v>31</v>
      </c>
      <c r="N157" s="193" t="s">
        <v>32</v>
      </c>
      <c r="O157" s="193"/>
      <c r="P157" s="195" t="b">
        <v>1</v>
      </c>
      <c r="Q157" s="192" t="s">
        <v>9081</v>
      </c>
      <c r="R157" s="193" t="s">
        <v>33</v>
      </c>
      <c r="S157" s="193" t="s">
        <v>42</v>
      </c>
      <c r="T157" s="192">
        <v>4.5</v>
      </c>
      <c r="U157" s="193" t="s">
        <v>213</v>
      </c>
      <c r="V157" s="193" t="s">
        <v>36</v>
      </c>
      <c r="W157" s="192" t="s">
        <v>9116</v>
      </c>
      <c r="X157" s="196">
        <v>1</v>
      </c>
      <c r="Y157" s="201">
        <v>5517221952</v>
      </c>
      <c r="Z157" s="192">
        <v>175756195</v>
      </c>
      <c r="AA157" s="193">
        <v>2024</v>
      </c>
      <c r="AB157" s="193">
        <v>8</v>
      </c>
      <c r="AC157" s="2"/>
      <c r="AD157" s="3"/>
      <c r="AE157" s="3"/>
      <c r="AF157" s="8">
        <f t="shared" si="8"/>
        <v>8</v>
      </c>
      <c r="AG157" s="13">
        <f t="shared" si="9"/>
        <v>225972250.47</v>
      </c>
      <c r="AH157" t="str">
        <f t="shared" si="12"/>
        <v/>
      </c>
      <c r="AI157" s="6">
        <f t="shared" si="11"/>
        <v>75324083.489999995</v>
      </c>
    </row>
    <row r="158" spans="1:35" ht="90.75" thickBot="1" x14ac:dyDescent="0.3">
      <c r="A158" s="192">
        <v>576</v>
      </c>
      <c r="B158" s="192">
        <v>14799</v>
      </c>
      <c r="C158" s="193" t="s">
        <v>396</v>
      </c>
      <c r="D158" s="193" t="s">
        <v>268</v>
      </c>
      <c r="E158" s="193" t="s">
        <v>397</v>
      </c>
      <c r="F158" s="194">
        <v>45534</v>
      </c>
      <c r="G158" s="194">
        <v>45534</v>
      </c>
      <c r="H158" s="192">
        <v>4414393916</v>
      </c>
      <c r="I158" s="193" t="s">
        <v>44</v>
      </c>
      <c r="J158" s="192">
        <v>2</v>
      </c>
      <c r="K158" s="201">
        <v>3648345799</v>
      </c>
      <c r="L158" s="192">
        <v>72966915</v>
      </c>
      <c r="M158" s="193" t="s">
        <v>31</v>
      </c>
      <c r="N158" s="193" t="s">
        <v>32</v>
      </c>
      <c r="O158" s="193"/>
      <c r="P158" s="195" t="b">
        <v>1</v>
      </c>
      <c r="Q158" s="192">
        <v>2</v>
      </c>
      <c r="R158" s="193" t="s">
        <v>33</v>
      </c>
      <c r="S158" s="193" t="s">
        <v>42</v>
      </c>
      <c r="T158" s="192">
        <v>5</v>
      </c>
      <c r="U158" s="193" t="s">
        <v>270</v>
      </c>
      <c r="V158" s="193" t="s">
        <v>36</v>
      </c>
      <c r="W158" s="192">
        <v>4</v>
      </c>
      <c r="X158" s="196">
        <v>1</v>
      </c>
      <c r="Y158" s="201">
        <v>4414393916</v>
      </c>
      <c r="Z158" s="192">
        <v>145933832</v>
      </c>
      <c r="AA158" s="193">
        <v>2024</v>
      </c>
      <c r="AB158" s="193">
        <v>8</v>
      </c>
      <c r="AC158" s="2"/>
      <c r="AD158" s="3"/>
      <c r="AE158" s="3"/>
      <c r="AF158" s="8">
        <f t="shared" si="8"/>
        <v>8</v>
      </c>
      <c r="AG158" s="13">
        <f t="shared" si="9"/>
        <v>182417289.94999999</v>
      </c>
      <c r="AH158" t="str">
        <f t="shared" si="12"/>
        <v/>
      </c>
      <c r="AI158" s="6">
        <f t="shared" si="11"/>
        <v>72966915.980000004</v>
      </c>
    </row>
    <row r="159" spans="1:35" ht="65.25" thickBot="1" x14ac:dyDescent="0.3">
      <c r="A159" s="192">
        <v>577</v>
      </c>
      <c r="B159" s="192">
        <v>14802</v>
      </c>
      <c r="C159" s="193" t="s">
        <v>398</v>
      </c>
      <c r="D159" s="193" t="s">
        <v>371</v>
      </c>
      <c r="E159" s="193" t="s">
        <v>399</v>
      </c>
      <c r="F159" s="194">
        <v>45534</v>
      </c>
      <c r="G159" s="193"/>
      <c r="H159" s="192">
        <v>5121590945</v>
      </c>
      <c r="I159" s="193" t="s">
        <v>400</v>
      </c>
      <c r="J159" s="197">
        <v>2975</v>
      </c>
      <c r="K159" s="201">
        <v>4661474978</v>
      </c>
      <c r="L159" s="192">
        <v>138678880</v>
      </c>
      <c r="M159" s="193" t="s">
        <v>92</v>
      </c>
      <c r="N159" s="193" t="s">
        <v>32</v>
      </c>
      <c r="O159" s="193"/>
      <c r="P159" s="195" t="b">
        <v>1</v>
      </c>
      <c r="Q159" s="197">
        <v>2975</v>
      </c>
      <c r="R159" s="193" t="s">
        <v>33</v>
      </c>
      <c r="S159" s="193" t="s">
        <v>93</v>
      </c>
      <c r="T159" s="192">
        <v>4.5</v>
      </c>
      <c r="U159" s="193" t="s">
        <v>213</v>
      </c>
      <c r="V159" s="193" t="s">
        <v>36</v>
      </c>
      <c r="W159" s="192" t="s">
        <v>9116</v>
      </c>
      <c r="X159" s="196">
        <v>1</v>
      </c>
      <c r="Y159" s="201">
        <v>5121590945</v>
      </c>
      <c r="Z159" s="192">
        <v>163151624</v>
      </c>
      <c r="AA159" s="193">
        <v>2024</v>
      </c>
      <c r="AB159" s="193">
        <v>8</v>
      </c>
      <c r="AC159" s="2"/>
      <c r="AD159" s="4"/>
      <c r="AE159" s="4"/>
      <c r="AF159" s="8">
        <f t="shared" si="8"/>
        <v>8</v>
      </c>
      <c r="AG159" s="13">
        <f t="shared" si="9"/>
        <v>209766374.00999999</v>
      </c>
      <c r="AH159" t="str">
        <f t="shared" si="12"/>
        <v>F2</v>
      </c>
      <c r="AI159" s="6">
        <f t="shared" si="11"/>
        <v>126071709632.27272</v>
      </c>
    </row>
    <row r="160" spans="1:35" ht="65.25" thickBot="1" x14ac:dyDescent="0.3">
      <c r="A160" s="192">
        <v>578</v>
      </c>
      <c r="B160" s="192">
        <v>14803</v>
      </c>
      <c r="C160" s="193" t="s">
        <v>401</v>
      </c>
      <c r="D160" s="193" t="s">
        <v>371</v>
      </c>
      <c r="E160" s="193" t="s">
        <v>402</v>
      </c>
      <c r="F160" s="194">
        <v>45534</v>
      </c>
      <c r="G160" s="193"/>
      <c r="H160" s="192">
        <v>3165890314</v>
      </c>
      <c r="I160" s="193" t="s">
        <v>400</v>
      </c>
      <c r="J160" s="197">
        <v>2975</v>
      </c>
      <c r="K160" s="201">
        <v>2881395330</v>
      </c>
      <c r="L160" s="192">
        <v>85721511</v>
      </c>
      <c r="M160" s="193" t="s">
        <v>92</v>
      </c>
      <c r="N160" s="193" t="s">
        <v>32</v>
      </c>
      <c r="O160" s="193"/>
      <c r="P160" s="195" t="b">
        <v>1</v>
      </c>
      <c r="Q160" s="197">
        <v>2975</v>
      </c>
      <c r="R160" s="193" t="s">
        <v>33</v>
      </c>
      <c r="S160" s="193" t="s">
        <v>93</v>
      </c>
      <c r="T160" s="192">
        <v>4.5</v>
      </c>
      <c r="U160" s="193" t="s">
        <v>213</v>
      </c>
      <c r="V160" s="193" t="s">
        <v>36</v>
      </c>
      <c r="W160" s="192" t="s">
        <v>9116</v>
      </c>
      <c r="X160" s="196">
        <v>1</v>
      </c>
      <c r="Y160" s="201">
        <v>3165890314</v>
      </c>
      <c r="Z160" s="192">
        <v>100848837</v>
      </c>
      <c r="AA160" s="193">
        <v>2024</v>
      </c>
      <c r="AB160" s="193">
        <v>8</v>
      </c>
      <c r="AC160" s="2"/>
      <c r="AD160" s="3"/>
      <c r="AE160" s="3"/>
      <c r="AF160" s="8">
        <f t="shared" si="8"/>
        <v>8</v>
      </c>
      <c r="AG160" s="13">
        <f t="shared" si="9"/>
        <v>129662789.84999999</v>
      </c>
      <c r="AH160" t="str">
        <f t="shared" si="12"/>
        <v>F2</v>
      </c>
      <c r="AI160" s="6">
        <f t="shared" si="11"/>
        <v>77928646425</v>
      </c>
    </row>
    <row r="161" spans="1:35" ht="65.25" thickBot="1" x14ac:dyDescent="0.3">
      <c r="A161" s="192">
        <v>579</v>
      </c>
      <c r="B161" s="192">
        <v>14805</v>
      </c>
      <c r="C161" s="193" t="s">
        <v>403</v>
      </c>
      <c r="D161" s="193" t="s">
        <v>371</v>
      </c>
      <c r="E161" s="193" t="s">
        <v>404</v>
      </c>
      <c r="F161" s="194">
        <v>45539</v>
      </c>
      <c r="G161" s="193"/>
      <c r="H161" s="192">
        <v>3232139110</v>
      </c>
      <c r="I161" s="193" t="s">
        <v>30</v>
      </c>
      <c r="J161" s="192" t="s">
        <v>9081</v>
      </c>
      <c r="K161" s="201">
        <v>2941839963</v>
      </c>
      <c r="L161" s="192">
        <v>44127599</v>
      </c>
      <c r="M161" s="193" t="s">
        <v>31</v>
      </c>
      <c r="N161" s="193" t="s">
        <v>32</v>
      </c>
      <c r="O161" s="193"/>
      <c r="P161" s="195" t="b">
        <v>1</v>
      </c>
      <c r="Q161" s="192" t="s">
        <v>9081</v>
      </c>
      <c r="R161" s="193" t="s">
        <v>33</v>
      </c>
      <c r="S161" s="193" t="s">
        <v>42</v>
      </c>
      <c r="T161" s="192">
        <v>4.5</v>
      </c>
      <c r="U161" s="193" t="s">
        <v>213</v>
      </c>
      <c r="V161" s="193" t="s">
        <v>36</v>
      </c>
      <c r="W161" s="192" t="s">
        <v>9116</v>
      </c>
      <c r="X161" s="196">
        <v>1</v>
      </c>
      <c r="Y161" s="201">
        <v>3232139110</v>
      </c>
      <c r="Z161" s="192">
        <v>102964399</v>
      </c>
      <c r="AA161" s="193">
        <v>2024</v>
      </c>
      <c r="AB161" s="193">
        <v>9</v>
      </c>
      <c r="AC161" s="2"/>
      <c r="AD161" s="3"/>
      <c r="AE161" s="3"/>
      <c r="AF161" s="8">
        <f t="shared" si="8"/>
        <v>9</v>
      </c>
      <c r="AG161" s="13">
        <f t="shared" si="9"/>
        <v>132382798.33499999</v>
      </c>
      <c r="AH161" t="str">
        <f t="shared" si="12"/>
        <v/>
      </c>
      <c r="AI161" s="6">
        <f t="shared" si="11"/>
        <v>44127599.445</v>
      </c>
    </row>
    <row r="162" spans="1:35" ht="65.25" thickBot="1" x14ac:dyDescent="0.3">
      <c r="A162" s="192">
        <v>581</v>
      </c>
      <c r="B162" s="192">
        <v>14806</v>
      </c>
      <c r="C162" s="193" t="s">
        <v>405</v>
      </c>
      <c r="D162" s="193" t="s">
        <v>371</v>
      </c>
      <c r="E162" s="193" t="s">
        <v>406</v>
      </c>
      <c r="F162" s="194">
        <v>45534</v>
      </c>
      <c r="G162" s="193"/>
      <c r="H162" s="192">
        <v>4173405887</v>
      </c>
      <c r="I162" s="193" t="s">
        <v>65</v>
      </c>
      <c r="J162" s="192" t="s">
        <v>9081</v>
      </c>
      <c r="K162" s="201">
        <v>3798709407</v>
      </c>
      <c r="L162" s="192">
        <v>56980641</v>
      </c>
      <c r="M162" s="193" t="s">
        <v>31</v>
      </c>
      <c r="N162" s="193" t="s">
        <v>32</v>
      </c>
      <c r="O162" s="193"/>
      <c r="P162" s="195" t="b">
        <v>1</v>
      </c>
      <c r="Q162" s="192" t="s">
        <v>9081</v>
      </c>
      <c r="R162" s="193" t="s">
        <v>33</v>
      </c>
      <c r="S162" s="193" t="s">
        <v>42</v>
      </c>
      <c r="T162" s="192">
        <v>4.5</v>
      </c>
      <c r="U162" s="193" t="s">
        <v>213</v>
      </c>
      <c r="V162" s="193" t="s">
        <v>36</v>
      </c>
      <c r="W162" s="192" t="s">
        <v>9116</v>
      </c>
      <c r="X162" s="196">
        <v>1</v>
      </c>
      <c r="Y162" s="201">
        <v>4173405887</v>
      </c>
      <c r="Z162" s="192">
        <v>132954829</v>
      </c>
      <c r="AA162" s="193">
        <v>2024</v>
      </c>
      <c r="AB162" s="193">
        <v>8</v>
      </c>
      <c r="AC162" s="2"/>
      <c r="AD162" s="4"/>
      <c r="AE162" s="4"/>
      <c r="AF162" s="8">
        <f t="shared" si="8"/>
        <v>8</v>
      </c>
      <c r="AG162" s="13">
        <f t="shared" si="9"/>
        <v>170941923.315</v>
      </c>
      <c r="AH162" t="str">
        <f t="shared" si="12"/>
        <v/>
      </c>
      <c r="AI162" s="6">
        <f t="shared" si="11"/>
        <v>56980641.104999997</v>
      </c>
    </row>
    <row r="163" spans="1:35" ht="65.25" thickBot="1" x14ac:dyDescent="0.3">
      <c r="A163" s="192">
        <v>582</v>
      </c>
      <c r="B163" s="192">
        <v>14807</v>
      </c>
      <c r="C163" s="193" t="s">
        <v>407</v>
      </c>
      <c r="D163" s="193" t="s">
        <v>371</v>
      </c>
      <c r="E163" s="193" t="s">
        <v>408</v>
      </c>
      <c r="F163" s="194">
        <v>45534</v>
      </c>
      <c r="G163" s="193"/>
      <c r="H163" s="192">
        <v>3317399154</v>
      </c>
      <c r="I163" s="193" t="s">
        <v>395</v>
      </c>
      <c r="J163" s="192" t="s">
        <v>9081</v>
      </c>
      <c r="K163" s="201">
        <v>3019123357</v>
      </c>
      <c r="L163" s="192">
        <v>45286850</v>
      </c>
      <c r="M163" s="193" t="s">
        <v>31</v>
      </c>
      <c r="N163" s="193" t="s">
        <v>32</v>
      </c>
      <c r="O163" s="193"/>
      <c r="P163" s="195" t="b">
        <v>1</v>
      </c>
      <c r="Q163" s="192" t="s">
        <v>9081</v>
      </c>
      <c r="R163" s="193" t="s">
        <v>33</v>
      </c>
      <c r="S163" s="193" t="s">
        <v>42</v>
      </c>
      <c r="T163" s="192">
        <v>4.5</v>
      </c>
      <c r="U163" s="193" t="s">
        <v>213</v>
      </c>
      <c r="V163" s="193" t="s">
        <v>36</v>
      </c>
      <c r="W163" s="192" t="s">
        <v>9116</v>
      </c>
      <c r="X163" s="196">
        <v>1</v>
      </c>
      <c r="Y163" s="201">
        <v>3317399154</v>
      </c>
      <c r="Z163" s="192">
        <v>105669317</v>
      </c>
      <c r="AA163" s="193">
        <v>2024</v>
      </c>
      <c r="AB163" s="193">
        <v>8</v>
      </c>
      <c r="AC163" s="2"/>
      <c r="AD163" s="4"/>
      <c r="AE163" s="4"/>
      <c r="AF163" s="8">
        <f t="shared" si="8"/>
        <v>8</v>
      </c>
      <c r="AG163" s="13">
        <f t="shared" si="9"/>
        <v>135860551.065</v>
      </c>
      <c r="AH163" t="str">
        <f t="shared" si="12"/>
        <v/>
      </c>
      <c r="AI163" s="6">
        <f t="shared" si="11"/>
        <v>45286850.354999997</v>
      </c>
    </row>
    <row r="164" spans="1:35" ht="78" thickBot="1" x14ac:dyDescent="0.3">
      <c r="A164" s="192">
        <v>583</v>
      </c>
      <c r="B164" s="192">
        <v>14808</v>
      </c>
      <c r="C164" s="193" t="s">
        <v>409</v>
      </c>
      <c r="D164" s="193" t="s">
        <v>371</v>
      </c>
      <c r="E164" s="193" t="s">
        <v>410</v>
      </c>
      <c r="F164" s="194">
        <v>45534</v>
      </c>
      <c r="G164" s="193"/>
      <c r="H164" s="192">
        <v>3966246114</v>
      </c>
      <c r="I164" s="193" t="s">
        <v>400</v>
      </c>
      <c r="J164" s="197">
        <v>2975</v>
      </c>
      <c r="K164" s="201">
        <v>3610265830</v>
      </c>
      <c r="L164" s="192">
        <v>107405408</v>
      </c>
      <c r="M164" s="193" t="s">
        <v>92</v>
      </c>
      <c r="N164" s="193" t="s">
        <v>32</v>
      </c>
      <c r="O164" s="193"/>
      <c r="P164" s="195" t="b">
        <v>1</v>
      </c>
      <c r="Q164" s="197">
        <v>2975</v>
      </c>
      <c r="R164" s="193" t="s">
        <v>33</v>
      </c>
      <c r="S164" s="193" t="s">
        <v>93</v>
      </c>
      <c r="T164" s="192">
        <v>4.5</v>
      </c>
      <c r="U164" s="193" t="s">
        <v>213</v>
      </c>
      <c r="V164" s="193" t="s">
        <v>36</v>
      </c>
      <c r="W164" s="192" t="s">
        <v>9116</v>
      </c>
      <c r="X164" s="196">
        <v>1</v>
      </c>
      <c r="Y164" s="201">
        <v>3966246114</v>
      </c>
      <c r="Z164" s="192">
        <v>126359304</v>
      </c>
      <c r="AA164" s="193">
        <v>2024</v>
      </c>
      <c r="AB164" s="193">
        <v>8</v>
      </c>
      <c r="AC164" s="2"/>
      <c r="AD164" s="4"/>
      <c r="AE164" s="4"/>
      <c r="AF164" s="8">
        <f t="shared" si="8"/>
        <v>8</v>
      </c>
      <c r="AG164" s="13">
        <f t="shared" si="9"/>
        <v>162461962.34999999</v>
      </c>
      <c r="AH164" t="str">
        <f t="shared" si="12"/>
        <v>F2</v>
      </c>
      <c r="AI164" s="6">
        <f t="shared" si="11"/>
        <v>97641280402.27272</v>
      </c>
    </row>
    <row r="165" spans="1:35" ht="52.5" thickBot="1" x14ac:dyDescent="0.3">
      <c r="A165" s="192">
        <v>584</v>
      </c>
      <c r="B165" s="192">
        <v>14809</v>
      </c>
      <c r="C165" s="193" t="s">
        <v>411</v>
      </c>
      <c r="D165" s="193" t="s">
        <v>371</v>
      </c>
      <c r="E165" s="193" t="s">
        <v>412</v>
      </c>
      <c r="F165" s="194">
        <v>45533</v>
      </c>
      <c r="G165" s="193"/>
      <c r="H165" s="192">
        <v>4502861199</v>
      </c>
      <c r="I165" s="193" t="s">
        <v>395</v>
      </c>
      <c r="J165" s="192" t="s">
        <v>9081</v>
      </c>
      <c r="K165" s="201">
        <v>3634588675</v>
      </c>
      <c r="L165" s="192">
        <v>54518830</v>
      </c>
      <c r="M165" s="193" t="s">
        <v>31</v>
      </c>
      <c r="N165" s="193" t="s">
        <v>32</v>
      </c>
      <c r="O165" s="193"/>
      <c r="P165" s="195" t="b">
        <v>1</v>
      </c>
      <c r="Q165" s="192" t="s">
        <v>9081</v>
      </c>
      <c r="R165" s="193" t="s">
        <v>33</v>
      </c>
      <c r="S165" s="193" t="s">
        <v>42</v>
      </c>
      <c r="T165" s="192">
        <v>4.5</v>
      </c>
      <c r="U165" s="193" t="s">
        <v>213</v>
      </c>
      <c r="V165" s="193" t="s">
        <v>36</v>
      </c>
      <c r="W165" s="192" t="s">
        <v>9116</v>
      </c>
      <c r="X165" s="196">
        <v>1</v>
      </c>
      <c r="Y165" s="201">
        <v>4502861199</v>
      </c>
      <c r="Z165" s="192">
        <v>127210604</v>
      </c>
      <c r="AA165" s="193">
        <v>2024</v>
      </c>
      <c r="AB165" s="193">
        <v>8</v>
      </c>
      <c r="AC165" s="2"/>
      <c r="AD165" s="4"/>
      <c r="AE165" s="4"/>
      <c r="AF165" s="8">
        <f t="shared" si="8"/>
        <v>8</v>
      </c>
      <c r="AG165" s="13">
        <f t="shared" si="9"/>
        <v>163556490.375</v>
      </c>
      <c r="AH165" t="str">
        <f t="shared" si="12"/>
        <v/>
      </c>
      <c r="AI165" s="6">
        <f t="shared" si="11"/>
        <v>54518830.125</v>
      </c>
    </row>
    <row r="166" spans="1:35" ht="90.75" thickBot="1" x14ac:dyDescent="0.3">
      <c r="A166" s="192">
        <v>585</v>
      </c>
      <c r="B166" s="192">
        <v>14810</v>
      </c>
      <c r="C166" s="193" t="s">
        <v>413</v>
      </c>
      <c r="D166" s="193" t="s">
        <v>268</v>
      </c>
      <c r="E166" s="193" t="s">
        <v>397</v>
      </c>
      <c r="F166" s="194">
        <v>45534</v>
      </c>
      <c r="G166" s="194">
        <v>45534</v>
      </c>
      <c r="H166" s="192">
        <v>4329292471</v>
      </c>
      <c r="I166" s="193" t="s">
        <v>44</v>
      </c>
      <c r="J166" s="192">
        <v>2</v>
      </c>
      <c r="K166" s="201">
        <v>3577635818</v>
      </c>
      <c r="L166" s="192">
        <v>71552716</v>
      </c>
      <c r="M166" s="193" t="s">
        <v>31</v>
      </c>
      <c r="N166" s="193" t="s">
        <v>32</v>
      </c>
      <c r="O166" s="193"/>
      <c r="P166" s="195" t="b">
        <v>1</v>
      </c>
      <c r="Q166" s="192">
        <v>2</v>
      </c>
      <c r="R166" s="193" t="s">
        <v>33</v>
      </c>
      <c r="S166" s="193" t="s">
        <v>42</v>
      </c>
      <c r="T166" s="192">
        <v>5</v>
      </c>
      <c r="U166" s="193" t="s">
        <v>270</v>
      </c>
      <c r="V166" s="193" t="s">
        <v>36</v>
      </c>
      <c r="W166" s="192">
        <v>4</v>
      </c>
      <c r="X166" s="196">
        <v>1</v>
      </c>
      <c r="Y166" s="201">
        <v>4329292471</v>
      </c>
      <c r="Z166" s="192">
        <v>143105433</v>
      </c>
      <c r="AA166" s="193">
        <v>2024</v>
      </c>
      <c r="AB166" s="193">
        <v>8</v>
      </c>
      <c r="AC166" s="2"/>
      <c r="AD166" s="4"/>
      <c r="AE166" s="4"/>
      <c r="AF166" s="8">
        <f t="shared" si="8"/>
        <v>8</v>
      </c>
      <c r="AG166" s="13">
        <f t="shared" si="9"/>
        <v>178881790.90000001</v>
      </c>
      <c r="AH166" t="str">
        <f t="shared" si="12"/>
        <v/>
      </c>
      <c r="AI166" s="6">
        <f t="shared" si="11"/>
        <v>71552716.359999999</v>
      </c>
    </row>
    <row r="167" spans="1:35" ht="65.25" thickBot="1" x14ac:dyDescent="0.3">
      <c r="A167" s="192">
        <v>586</v>
      </c>
      <c r="B167" s="192">
        <v>14811</v>
      </c>
      <c r="C167" s="193" t="s">
        <v>414</v>
      </c>
      <c r="D167" s="193" t="s">
        <v>371</v>
      </c>
      <c r="E167" s="193" t="s">
        <v>415</v>
      </c>
      <c r="F167" s="194">
        <v>45534</v>
      </c>
      <c r="G167" s="193"/>
      <c r="H167" s="192">
        <v>4762382701</v>
      </c>
      <c r="I167" s="193" t="s">
        <v>400</v>
      </c>
      <c r="J167" s="197">
        <v>2975</v>
      </c>
      <c r="K167" s="201">
        <v>4334689009</v>
      </c>
      <c r="L167" s="192">
        <v>128956998</v>
      </c>
      <c r="M167" s="193" t="s">
        <v>92</v>
      </c>
      <c r="N167" s="193" t="s">
        <v>32</v>
      </c>
      <c r="O167" s="193"/>
      <c r="P167" s="195" t="b">
        <v>1</v>
      </c>
      <c r="Q167" s="197">
        <v>2975</v>
      </c>
      <c r="R167" s="193" t="s">
        <v>33</v>
      </c>
      <c r="S167" s="193" t="s">
        <v>93</v>
      </c>
      <c r="T167" s="192">
        <v>4.5</v>
      </c>
      <c r="U167" s="193" t="s">
        <v>213</v>
      </c>
      <c r="V167" s="193" t="s">
        <v>36</v>
      </c>
      <c r="W167" s="192" t="s">
        <v>9116</v>
      </c>
      <c r="X167" s="196">
        <v>1</v>
      </c>
      <c r="Y167" s="201">
        <v>4762382701</v>
      </c>
      <c r="Z167" s="192">
        <v>151714115</v>
      </c>
      <c r="AA167" s="193">
        <v>2024</v>
      </c>
      <c r="AB167" s="193">
        <v>8</v>
      </c>
      <c r="AC167" s="2"/>
      <c r="AD167" s="3"/>
      <c r="AE167" s="3"/>
      <c r="AF167" s="8">
        <f t="shared" si="8"/>
        <v>8</v>
      </c>
      <c r="AG167" s="13">
        <f t="shared" si="9"/>
        <v>195061005.405</v>
      </c>
      <c r="AH167" t="str">
        <f t="shared" si="12"/>
        <v>F2</v>
      </c>
      <c r="AI167" s="6">
        <f t="shared" si="11"/>
        <v>117233634561.5909</v>
      </c>
    </row>
    <row r="168" spans="1:35" ht="154.5" thickBot="1" x14ac:dyDescent="0.3">
      <c r="A168" s="192">
        <v>587</v>
      </c>
      <c r="B168" s="192">
        <v>14812</v>
      </c>
      <c r="C168" s="193" t="s">
        <v>416</v>
      </c>
      <c r="D168" s="193" t="s">
        <v>268</v>
      </c>
      <c r="E168" s="193" t="s">
        <v>417</v>
      </c>
      <c r="F168" s="194">
        <v>45534</v>
      </c>
      <c r="G168" s="194">
        <v>45534</v>
      </c>
      <c r="H168" s="192">
        <v>12660332751</v>
      </c>
      <c r="I168" s="198" t="s">
        <v>306</v>
      </c>
      <c r="J168" s="193"/>
      <c r="K168" s="202"/>
      <c r="L168" s="193"/>
      <c r="M168" s="193" t="s">
        <v>31</v>
      </c>
      <c r="N168" s="193" t="s">
        <v>32</v>
      </c>
      <c r="O168" s="193"/>
      <c r="P168" s="195" t="b">
        <v>1</v>
      </c>
      <c r="Q168" s="193"/>
      <c r="R168" s="193" t="s">
        <v>33</v>
      </c>
      <c r="S168" s="193" t="s">
        <v>42</v>
      </c>
      <c r="T168" s="193"/>
      <c r="U168" s="193"/>
      <c r="V168" s="193"/>
      <c r="W168" s="193"/>
      <c r="X168" s="193"/>
      <c r="Y168" s="202"/>
      <c r="Z168" s="192">
        <v>0</v>
      </c>
      <c r="AA168" s="193">
        <v>2024</v>
      </c>
      <c r="AB168" s="193">
        <v>8</v>
      </c>
      <c r="AC168" s="2"/>
      <c r="AD168" s="4"/>
      <c r="AE168" s="4"/>
      <c r="AF168" s="8">
        <f t="shared" si="8"/>
        <v>8</v>
      </c>
      <c r="AG168" s="13">
        <f t="shared" si="9"/>
        <v>0</v>
      </c>
      <c r="AH168" t="str">
        <f t="shared" si="12"/>
        <v/>
      </c>
      <c r="AI168" s="6">
        <f t="shared" si="11"/>
        <v>0</v>
      </c>
    </row>
    <row r="169" spans="1:35" ht="103.5" thickBot="1" x14ac:dyDescent="0.3">
      <c r="A169" s="192">
        <v>588</v>
      </c>
      <c r="B169" s="192">
        <v>14814</v>
      </c>
      <c r="C169" s="193" t="s">
        <v>418</v>
      </c>
      <c r="D169" s="193" t="s">
        <v>268</v>
      </c>
      <c r="E169" s="193" t="s">
        <v>419</v>
      </c>
      <c r="F169" s="194">
        <v>45546</v>
      </c>
      <c r="G169" s="194">
        <v>45546</v>
      </c>
      <c r="H169" s="192">
        <v>6887033499</v>
      </c>
      <c r="I169" s="193" t="s">
        <v>306</v>
      </c>
      <c r="J169" s="192">
        <v>2</v>
      </c>
      <c r="K169" s="201">
        <v>6052995664</v>
      </c>
      <c r="L169" s="192">
        <v>121059913</v>
      </c>
      <c r="M169" s="193" t="s">
        <v>31</v>
      </c>
      <c r="N169" s="193" t="s">
        <v>32</v>
      </c>
      <c r="O169" s="193"/>
      <c r="P169" s="195" t="b">
        <v>1</v>
      </c>
      <c r="Q169" s="192">
        <v>2</v>
      </c>
      <c r="R169" s="193" t="s">
        <v>33</v>
      </c>
      <c r="S169" s="193" t="s">
        <v>42</v>
      </c>
      <c r="T169" s="192">
        <v>5</v>
      </c>
      <c r="U169" s="193" t="s">
        <v>270</v>
      </c>
      <c r="V169" s="193" t="s">
        <v>67</v>
      </c>
      <c r="W169" s="192">
        <v>4</v>
      </c>
      <c r="X169" s="196">
        <v>1</v>
      </c>
      <c r="Y169" s="201">
        <v>6887033499</v>
      </c>
      <c r="Z169" s="192">
        <v>242119827</v>
      </c>
      <c r="AA169" s="193">
        <v>2024</v>
      </c>
      <c r="AB169" s="193">
        <v>9</v>
      </c>
      <c r="AC169" s="2"/>
      <c r="AD169" s="4"/>
      <c r="AE169" s="4"/>
      <c r="AF169" s="8">
        <f t="shared" si="8"/>
        <v>9</v>
      </c>
      <c r="AG169" s="13">
        <f t="shared" si="9"/>
        <v>302649783.19999999</v>
      </c>
      <c r="AH169" t="str">
        <f t="shared" si="12"/>
        <v/>
      </c>
      <c r="AI169" s="6">
        <f t="shared" si="11"/>
        <v>121059913.28</v>
      </c>
    </row>
    <row r="170" spans="1:35" ht="116.25" thickBot="1" x14ac:dyDescent="0.3">
      <c r="A170" s="192">
        <v>590</v>
      </c>
      <c r="B170" s="192">
        <v>14816</v>
      </c>
      <c r="C170" s="193" t="s">
        <v>420</v>
      </c>
      <c r="D170" s="193" t="s">
        <v>268</v>
      </c>
      <c r="E170" s="193" t="s">
        <v>421</v>
      </c>
      <c r="F170" s="194">
        <v>45534</v>
      </c>
      <c r="G170" s="194">
        <v>45534</v>
      </c>
      <c r="H170" s="192">
        <v>4324460171</v>
      </c>
      <c r="I170" s="193" t="s">
        <v>361</v>
      </c>
      <c r="J170" s="192" t="s">
        <v>9123</v>
      </c>
      <c r="K170" s="201">
        <v>3573620428</v>
      </c>
      <c r="L170" s="192">
        <v>78619649</v>
      </c>
      <c r="M170" s="193" t="s">
        <v>92</v>
      </c>
      <c r="N170" s="193" t="s">
        <v>32</v>
      </c>
      <c r="O170" s="193"/>
      <c r="P170" s="195" t="b">
        <v>1</v>
      </c>
      <c r="Q170" s="192" t="s">
        <v>9123</v>
      </c>
      <c r="R170" s="193" t="s">
        <v>33</v>
      </c>
      <c r="S170" s="193" t="s">
        <v>93</v>
      </c>
      <c r="T170" s="192">
        <v>5</v>
      </c>
      <c r="U170" s="193" t="s">
        <v>270</v>
      </c>
      <c r="V170" s="193" t="s">
        <v>36</v>
      </c>
      <c r="W170" s="192">
        <v>4</v>
      </c>
      <c r="X170" s="196">
        <v>1</v>
      </c>
      <c r="Y170" s="201">
        <v>4324460171</v>
      </c>
      <c r="Z170" s="192">
        <v>142944817</v>
      </c>
      <c r="AA170" s="193">
        <v>2024</v>
      </c>
      <c r="AB170" s="193">
        <v>8</v>
      </c>
      <c r="AC170" s="2"/>
      <c r="AD170" s="3"/>
      <c r="AE170" s="3"/>
      <c r="AF170" s="8">
        <f t="shared" si="8"/>
        <v>8</v>
      </c>
      <c r="AG170" s="13">
        <f t="shared" si="9"/>
        <v>178681021.40000001</v>
      </c>
      <c r="AH170" t="str">
        <f t="shared" si="12"/>
        <v/>
      </c>
      <c r="AI170" s="6">
        <f t="shared" si="11"/>
        <v>78619649.416000009</v>
      </c>
    </row>
    <row r="171" spans="1:35" ht="116.25" thickBot="1" x14ac:dyDescent="0.3">
      <c r="A171" s="192">
        <v>591</v>
      </c>
      <c r="B171" s="192">
        <v>14817</v>
      </c>
      <c r="C171" s="193" t="s">
        <v>422</v>
      </c>
      <c r="D171" s="193" t="s">
        <v>268</v>
      </c>
      <c r="E171" s="193" t="s">
        <v>423</v>
      </c>
      <c r="F171" s="194">
        <v>45534</v>
      </c>
      <c r="G171" s="194">
        <v>45534</v>
      </c>
      <c r="H171" s="192">
        <v>7557618985</v>
      </c>
      <c r="I171" s="193" t="s">
        <v>151</v>
      </c>
      <c r="J171" s="192" t="s">
        <v>9084</v>
      </c>
      <c r="K171" s="201">
        <v>6247000605</v>
      </c>
      <c r="L171" s="192">
        <v>281115027</v>
      </c>
      <c r="M171" s="193" t="s">
        <v>92</v>
      </c>
      <c r="N171" s="193" t="s">
        <v>32</v>
      </c>
      <c r="O171" s="193"/>
      <c r="P171" s="195" t="b">
        <v>1</v>
      </c>
      <c r="Q171" s="192" t="s">
        <v>9084</v>
      </c>
      <c r="R171" s="193" t="s">
        <v>33</v>
      </c>
      <c r="S171" s="193" t="s">
        <v>93</v>
      </c>
      <c r="T171" s="192">
        <v>5</v>
      </c>
      <c r="U171" s="193" t="s">
        <v>270</v>
      </c>
      <c r="V171" s="193" t="s">
        <v>36</v>
      </c>
      <c r="W171" s="192">
        <v>4</v>
      </c>
      <c r="X171" s="196">
        <v>1</v>
      </c>
      <c r="Y171" s="201">
        <v>7557618985</v>
      </c>
      <c r="Z171" s="192">
        <v>249880024</v>
      </c>
      <c r="AA171" s="193">
        <v>2024</v>
      </c>
      <c r="AB171" s="193">
        <v>8</v>
      </c>
      <c r="AC171" s="2"/>
      <c r="AD171" s="4"/>
      <c r="AE171" s="4"/>
      <c r="AF171" s="8">
        <f t="shared" si="8"/>
        <v>8</v>
      </c>
      <c r="AG171" s="13">
        <f t="shared" si="9"/>
        <v>312350030.25</v>
      </c>
      <c r="AH171" t="str">
        <f t="shared" si="12"/>
        <v>F2</v>
      </c>
      <c r="AI171" s="6">
        <f t="shared" si="11"/>
        <v>255559115.65909091</v>
      </c>
    </row>
    <row r="172" spans="1:35" ht="90.75" thickBot="1" x14ac:dyDescent="0.3">
      <c r="A172" s="192">
        <v>592</v>
      </c>
      <c r="B172" s="192">
        <v>14818</v>
      </c>
      <c r="C172" s="193" t="s">
        <v>424</v>
      </c>
      <c r="D172" s="193" t="s">
        <v>268</v>
      </c>
      <c r="E172" s="193" t="s">
        <v>425</v>
      </c>
      <c r="F172" s="194">
        <v>45541</v>
      </c>
      <c r="G172" s="194">
        <v>45541</v>
      </c>
      <c r="H172" s="192">
        <v>3956921545</v>
      </c>
      <c r="I172" s="193" t="s">
        <v>426</v>
      </c>
      <c r="J172" s="193"/>
      <c r="K172" s="202"/>
      <c r="L172" s="193"/>
      <c r="M172" s="193" t="s">
        <v>31</v>
      </c>
      <c r="N172" s="193" t="s">
        <v>32</v>
      </c>
      <c r="O172" s="193"/>
      <c r="P172" s="195" t="b">
        <v>1</v>
      </c>
      <c r="Q172" s="193"/>
      <c r="R172" s="193" t="s">
        <v>33</v>
      </c>
      <c r="S172" s="198" t="s">
        <v>293</v>
      </c>
      <c r="T172" s="193"/>
      <c r="U172" s="193"/>
      <c r="V172" s="193"/>
      <c r="W172" s="193"/>
      <c r="X172" s="193"/>
      <c r="Y172" s="202"/>
      <c r="Z172" s="192">
        <v>0</v>
      </c>
      <c r="AA172" s="193">
        <v>2024</v>
      </c>
      <c r="AB172" s="193">
        <v>9</v>
      </c>
      <c r="AC172" s="2"/>
      <c r="AD172" s="3"/>
      <c r="AE172" s="3"/>
      <c r="AF172" s="8">
        <f t="shared" si="8"/>
        <v>9</v>
      </c>
      <c r="AG172" s="13">
        <f t="shared" si="9"/>
        <v>0</v>
      </c>
      <c r="AH172" t="str">
        <f t="shared" si="12"/>
        <v/>
      </c>
      <c r="AI172" s="6">
        <f t="shared" si="11"/>
        <v>0</v>
      </c>
    </row>
    <row r="173" spans="1:35" ht="65.25" thickBot="1" x14ac:dyDescent="0.3">
      <c r="A173" s="192">
        <v>593</v>
      </c>
      <c r="B173" s="192">
        <v>14815</v>
      </c>
      <c r="C173" s="193" t="s">
        <v>427</v>
      </c>
      <c r="D173" s="193" t="s">
        <v>371</v>
      </c>
      <c r="E173" s="193" t="s">
        <v>428</v>
      </c>
      <c r="F173" s="194">
        <v>45534</v>
      </c>
      <c r="G173" s="193"/>
      <c r="H173" s="192">
        <v>4118989582</v>
      </c>
      <c r="I173" s="193" t="s">
        <v>400</v>
      </c>
      <c r="J173" s="197">
        <v>2975</v>
      </c>
      <c r="K173" s="201">
        <v>3749203629</v>
      </c>
      <c r="L173" s="192">
        <v>111538807</v>
      </c>
      <c r="M173" s="193" t="s">
        <v>92</v>
      </c>
      <c r="N173" s="193" t="s">
        <v>32</v>
      </c>
      <c r="O173" s="193"/>
      <c r="P173" s="195" t="b">
        <v>1</v>
      </c>
      <c r="Q173" s="197">
        <v>2975</v>
      </c>
      <c r="R173" s="193" t="s">
        <v>33</v>
      </c>
      <c r="S173" s="193" t="s">
        <v>93</v>
      </c>
      <c r="T173" s="192">
        <v>4.5</v>
      </c>
      <c r="U173" s="193" t="s">
        <v>213</v>
      </c>
      <c r="V173" s="193" t="s">
        <v>36</v>
      </c>
      <c r="W173" s="192" t="s">
        <v>9116</v>
      </c>
      <c r="X173" s="196">
        <v>1</v>
      </c>
      <c r="Y173" s="201">
        <v>4118989582</v>
      </c>
      <c r="Z173" s="192">
        <v>131222127</v>
      </c>
      <c r="AA173" s="193">
        <v>2024</v>
      </c>
      <c r="AB173" s="193">
        <v>8</v>
      </c>
      <c r="AC173" s="2"/>
      <c r="AD173" s="3"/>
      <c r="AE173" s="3"/>
      <c r="AF173" s="8">
        <f t="shared" si="8"/>
        <v>8</v>
      </c>
      <c r="AG173" s="13">
        <f t="shared" si="9"/>
        <v>168714163.30500001</v>
      </c>
      <c r="AH173" t="str">
        <f t="shared" si="12"/>
        <v>F2</v>
      </c>
      <c r="AI173" s="6">
        <f t="shared" si="11"/>
        <v>101398916329.77272</v>
      </c>
    </row>
    <row r="174" spans="1:35" ht="103.5" thickBot="1" x14ac:dyDescent="0.3">
      <c r="A174" s="192">
        <v>594</v>
      </c>
      <c r="B174" s="192">
        <v>14819</v>
      </c>
      <c r="C174" s="193" t="s">
        <v>429</v>
      </c>
      <c r="D174" s="193" t="s">
        <v>268</v>
      </c>
      <c r="E174" s="193" t="s">
        <v>430</v>
      </c>
      <c r="F174" s="194">
        <v>45558</v>
      </c>
      <c r="G174" s="194">
        <v>45558</v>
      </c>
      <c r="H174" s="192">
        <v>7320786163</v>
      </c>
      <c r="I174" s="193" t="s">
        <v>273</v>
      </c>
      <c r="J174" s="192" t="s">
        <v>9109</v>
      </c>
      <c r="K174" s="201">
        <v>6050217869</v>
      </c>
      <c r="L174" s="192">
        <v>257134259</v>
      </c>
      <c r="M174" s="193" t="s">
        <v>92</v>
      </c>
      <c r="N174" s="193" t="s">
        <v>32</v>
      </c>
      <c r="O174" s="193"/>
      <c r="P174" s="195" t="b">
        <v>1</v>
      </c>
      <c r="Q174" s="192" t="s">
        <v>9109</v>
      </c>
      <c r="R174" s="193" t="s">
        <v>33</v>
      </c>
      <c r="S174" s="193" t="s">
        <v>93</v>
      </c>
      <c r="T174" s="192">
        <v>5</v>
      </c>
      <c r="U174" s="193" t="s">
        <v>270</v>
      </c>
      <c r="V174" s="193" t="s">
        <v>36</v>
      </c>
      <c r="W174" s="192">
        <v>4</v>
      </c>
      <c r="X174" s="196">
        <v>1</v>
      </c>
      <c r="Y174" s="201">
        <v>7320786163</v>
      </c>
      <c r="Z174" s="192">
        <v>242008715</v>
      </c>
      <c r="AA174" s="193">
        <v>2024</v>
      </c>
      <c r="AB174" s="193">
        <v>9</v>
      </c>
      <c r="AC174" s="2"/>
      <c r="AD174" s="3"/>
      <c r="AE174" s="3"/>
      <c r="AF174" s="8">
        <f t="shared" si="8"/>
        <v>9</v>
      </c>
      <c r="AG174" s="13">
        <f t="shared" si="9"/>
        <v>302510893.44999999</v>
      </c>
      <c r="AH174" t="str">
        <f t="shared" si="12"/>
        <v>F2</v>
      </c>
      <c r="AI174" s="6">
        <f t="shared" si="11"/>
        <v>233758417.66590908</v>
      </c>
    </row>
    <row r="175" spans="1:35" ht="103.5" thickBot="1" x14ac:dyDescent="0.3">
      <c r="A175" s="192">
        <v>595</v>
      </c>
      <c r="B175" s="192">
        <v>14820</v>
      </c>
      <c r="C175" s="193" t="s">
        <v>431</v>
      </c>
      <c r="D175" s="193" t="s">
        <v>268</v>
      </c>
      <c r="E175" s="193" t="s">
        <v>432</v>
      </c>
      <c r="F175" s="194">
        <v>45553</v>
      </c>
      <c r="G175" s="194">
        <v>45553</v>
      </c>
      <c r="H175" s="192">
        <v>4433803754</v>
      </c>
      <c r="I175" s="198" t="s">
        <v>292</v>
      </c>
      <c r="J175" s="193"/>
      <c r="K175" s="202"/>
      <c r="L175" s="193"/>
      <c r="M175" s="193" t="s">
        <v>31</v>
      </c>
      <c r="N175" s="193" t="s">
        <v>32</v>
      </c>
      <c r="O175" s="193"/>
      <c r="P175" s="195" t="b">
        <v>1</v>
      </c>
      <c r="Q175" s="193"/>
      <c r="R175" s="193" t="s">
        <v>33</v>
      </c>
      <c r="S175" s="198" t="s">
        <v>293</v>
      </c>
      <c r="T175" s="193"/>
      <c r="U175" s="193"/>
      <c r="V175" s="193"/>
      <c r="W175" s="193"/>
      <c r="X175" s="193"/>
      <c r="Y175" s="202"/>
      <c r="Z175" s="192">
        <v>0</v>
      </c>
      <c r="AA175" s="193">
        <v>2024</v>
      </c>
      <c r="AB175" s="193">
        <v>9</v>
      </c>
      <c r="AC175" s="2"/>
      <c r="AD175" s="3"/>
      <c r="AE175" s="3"/>
      <c r="AF175" s="8">
        <f t="shared" si="8"/>
        <v>9</v>
      </c>
      <c r="AG175" s="13">
        <f t="shared" si="9"/>
        <v>0</v>
      </c>
      <c r="AH175" t="str">
        <f t="shared" si="12"/>
        <v/>
      </c>
      <c r="AI175" s="6">
        <f t="shared" si="11"/>
        <v>0</v>
      </c>
    </row>
    <row r="176" spans="1:35" ht="78" thickBot="1" x14ac:dyDescent="0.3">
      <c r="A176" s="192">
        <v>596</v>
      </c>
      <c r="B176" s="192">
        <v>14821</v>
      </c>
      <c r="C176" s="193" t="s">
        <v>433</v>
      </c>
      <c r="D176" s="193" t="s">
        <v>371</v>
      </c>
      <c r="E176" s="193" t="s">
        <v>434</v>
      </c>
      <c r="F176" s="194">
        <v>45534</v>
      </c>
      <c r="G176" s="194">
        <v>45649</v>
      </c>
      <c r="H176" s="192">
        <v>4894848481</v>
      </c>
      <c r="I176" s="193" t="s">
        <v>400</v>
      </c>
      <c r="J176" s="197">
        <v>2975</v>
      </c>
      <c r="K176" s="201">
        <v>4009601201</v>
      </c>
      <c r="L176" s="192">
        <v>119285635</v>
      </c>
      <c r="M176" s="193" t="s">
        <v>92</v>
      </c>
      <c r="N176" s="193" t="s">
        <v>32</v>
      </c>
      <c r="O176" s="193"/>
      <c r="P176" s="195" t="b">
        <v>1</v>
      </c>
      <c r="Q176" s="197">
        <v>2975</v>
      </c>
      <c r="R176" s="193" t="s">
        <v>33</v>
      </c>
      <c r="S176" s="193" t="s">
        <v>93</v>
      </c>
      <c r="T176" s="192">
        <v>4.5</v>
      </c>
      <c r="U176" s="193" t="s">
        <v>213</v>
      </c>
      <c r="V176" s="193" t="s">
        <v>36</v>
      </c>
      <c r="W176" s="192" t="s">
        <v>9116</v>
      </c>
      <c r="X176" s="196">
        <v>1</v>
      </c>
      <c r="Y176" s="201">
        <v>4894848481</v>
      </c>
      <c r="Z176" s="192">
        <v>140336042</v>
      </c>
      <c r="AA176" s="193">
        <v>2024</v>
      </c>
      <c r="AB176" s="193">
        <v>8</v>
      </c>
      <c r="AC176" s="2"/>
      <c r="AD176" s="3"/>
      <c r="AE176" s="3"/>
      <c r="AF176" s="8">
        <f t="shared" si="8"/>
        <v>8</v>
      </c>
      <c r="AG176" s="13">
        <f t="shared" si="9"/>
        <v>180432054.04499999</v>
      </c>
      <c r="AH176" t="str">
        <f t="shared" si="12"/>
        <v>F2</v>
      </c>
      <c r="AI176" s="6">
        <f t="shared" si="11"/>
        <v>108441487027.04544</v>
      </c>
    </row>
    <row r="177" spans="1:35" ht="52.5" thickBot="1" x14ac:dyDescent="0.3">
      <c r="A177" s="192">
        <v>597</v>
      </c>
      <c r="B177" s="192">
        <v>14822</v>
      </c>
      <c r="C177" s="193" t="s">
        <v>435</v>
      </c>
      <c r="D177" s="193" t="s">
        <v>371</v>
      </c>
      <c r="E177" s="193" t="s">
        <v>436</v>
      </c>
      <c r="F177" s="194">
        <v>45544</v>
      </c>
      <c r="G177" s="193"/>
      <c r="H177" s="192">
        <v>1854543977</v>
      </c>
      <c r="I177" s="193" t="s">
        <v>63</v>
      </c>
      <c r="J177" s="192" t="s">
        <v>9081</v>
      </c>
      <c r="K177" s="201">
        <v>1687929725</v>
      </c>
      <c r="L177" s="192">
        <v>25318945</v>
      </c>
      <c r="M177" s="193" t="s">
        <v>31</v>
      </c>
      <c r="N177" s="193" t="s">
        <v>32</v>
      </c>
      <c r="O177" s="193"/>
      <c r="P177" s="195" t="b">
        <v>1</v>
      </c>
      <c r="Q177" s="192" t="s">
        <v>9081</v>
      </c>
      <c r="R177" s="193" t="s">
        <v>33</v>
      </c>
      <c r="S177" s="193" t="s">
        <v>42</v>
      </c>
      <c r="T177" s="192">
        <v>4.5</v>
      </c>
      <c r="U177" s="193" t="s">
        <v>213</v>
      </c>
      <c r="V177" s="193" t="s">
        <v>36</v>
      </c>
      <c r="W177" s="192" t="s">
        <v>9116</v>
      </c>
      <c r="X177" s="196">
        <v>1</v>
      </c>
      <c r="Y177" s="201">
        <v>1854543977</v>
      </c>
      <c r="Z177" s="192">
        <v>59077540</v>
      </c>
      <c r="AA177" s="193">
        <v>2024</v>
      </c>
      <c r="AB177" s="193">
        <v>9</v>
      </c>
      <c r="AC177" s="2"/>
      <c r="AD177" s="3"/>
      <c r="AE177" s="3"/>
      <c r="AF177" s="8">
        <f t="shared" si="8"/>
        <v>9</v>
      </c>
      <c r="AG177" s="13">
        <f t="shared" si="9"/>
        <v>75956837.625</v>
      </c>
      <c r="AH177" t="str">
        <f t="shared" si="12"/>
        <v/>
      </c>
      <c r="AI177" s="6">
        <f t="shared" si="11"/>
        <v>25318945.875</v>
      </c>
    </row>
    <row r="178" spans="1:35" ht="103.5" thickBot="1" x14ac:dyDescent="0.3">
      <c r="A178" s="192">
        <v>598</v>
      </c>
      <c r="B178" s="192">
        <v>14823</v>
      </c>
      <c r="C178" s="193" t="s">
        <v>437</v>
      </c>
      <c r="D178" s="193" t="s">
        <v>268</v>
      </c>
      <c r="E178" s="193" t="s">
        <v>438</v>
      </c>
      <c r="F178" s="194">
        <v>45554</v>
      </c>
      <c r="G178" s="194">
        <v>45554</v>
      </c>
      <c r="H178" s="192">
        <v>5974695763</v>
      </c>
      <c r="I178" s="193" t="s">
        <v>44</v>
      </c>
      <c r="J178" s="192">
        <v>2</v>
      </c>
      <c r="K178" s="201">
        <v>5022672235</v>
      </c>
      <c r="L178" s="192">
        <v>100453444</v>
      </c>
      <c r="M178" s="193" t="s">
        <v>31</v>
      </c>
      <c r="N178" s="193" t="s">
        <v>32</v>
      </c>
      <c r="O178" s="193"/>
      <c r="P178" s="195" t="b">
        <v>1</v>
      </c>
      <c r="Q178" s="192">
        <v>2</v>
      </c>
      <c r="R178" s="193" t="s">
        <v>33</v>
      </c>
      <c r="S178" s="193" t="s">
        <v>293</v>
      </c>
      <c r="T178" s="192">
        <v>5</v>
      </c>
      <c r="U178" s="193" t="s">
        <v>369</v>
      </c>
      <c r="V178" s="193" t="s">
        <v>67</v>
      </c>
      <c r="W178" s="192">
        <v>4</v>
      </c>
      <c r="X178" s="196">
        <v>1</v>
      </c>
      <c r="Y178" s="201">
        <v>5974695763</v>
      </c>
      <c r="Z178" s="192">
        <v>200906889</v>
      </c>
      <c r="AA178" s="193">
        <v>2024</v>
      </c>
      <c r="AB178" s="193">
        <v>9</v>
      </c>
      <c r="AC178" s="2"/>
      <c r="AD178" s="4"/>
      <c r="AE178" s="4"/>
      <c r="AF178" s="8">
        <f t="shared" si="8"/>
        <v>9</v>
      </c>
      <c r="AG178" s="13">
        <f t="shared" si="9"/>
        <v>251133611.75</v>
      </c>
      <c r="AH178" t="str">
        <f t="shared" si="12"/>
        <v/>
      </c>
      <c r="AI178" s="6">
        <f t="shared" si="11"/>
        <v>100453444.7</v>
      </c>
    </row>
    <row r="179" spans="1:35" ht="116.25" thickBot="1" x14ac:dyDescent="0.3">
      <c r="A179" s="192">
        <v>599</v>
      </c>
      <c r="B179" s="192">
        <v>14824</v>
      </c>
      <c r="C179" s="193" t="s">
        <v>439</v>
      </c>
      <c r="D179" s="193" t="s">
        <v>268</v>
      </c>
      <c r="E179" s="193" t="s">
        <v>440</v>
      </c>
      <c r="F179" s="194">
        <v>45553</v>
      </c>
      <c r="G179" s="194">
        <v>45559</v>
      </c>
      <c r="H179" s="192">
        <v>7128226741</v>
      </c>
      <c r="I179" s="193" t="s">
        <v>375</v>
      </c>
      <c r="J179" s="192">
        <v>2</v>
      </c>
      <c r="K179" s="201">
        <v>5989365285</v>
      </c>
      <c r="L179" s="192">
        <v>119787305</v>
      </c>
      <c r="M179" s="193" t="s">
        <v>31</v>
      </c>
      <c r="N179" s="193" t="s">
        <v>32</v>
      </c>
      <c r="O179" s="193"/>
      <c r="P179" s="195" t="b">
        <v>1</v>
      </c>
      <c r="Q179" s="192">
        <v>2</v>
      </c>
      <c r="R179" s="193" t="s">
        <v>33</v>
      </c>
      <c r="S179" s="193" t="s">
        <v>274</v>
      </c>
      <c r="T179" s="192">
        <v>4</v>
      </c>
      <c r="U179" s="193" t="s">
        <v>441</v>
      </c>
      <c r="V179" s="193" t="s">
        <v>67</v>
      </c>
      <c r="W179" s="192" t="s">
        <v>9106</v>
      </c>
      <c r="X179" s="196">
        <v>1</v>
      </c>
      <c r="Y179" s="201">
        <v>7128226741</v>
      </c>
      <c r="Z179" s="192">
        <v>191659689</v>
      </c>
      <c r="AA179" s="193">
        <v>2024</v>
      </c>
      <c r="AB179" s="193">
        <v>9</v>
      </c>
      <c r="AC179" s="2"/>
      <c r="AD179" s="3"/>
      <c r="AE179" s="3"/>
      <c r="AF179" s="8">
        <f t="shared" si="8"/>
        <v>9</v>
      </c>
      <c r="AG179" s="13">
        <f t="shared" si="9"/>
        <v>239574611.40000001</v>
      </c>
      <c r="AH179" t="str">
        <f t="shared" si="12"/>
        <v/>
      </c>
      <c r="AI179" s="6">
        <f t="shared" si="11"/>
        <v>119787305.7</v>
      </c>
    </row>
    <row r="180" spans="1:35" ht="90.75" thickBot="1" x14ac:dyDescent="0.3">
      <c r="A180" s="192">
        <v>600</v>
      </c>
      <c r="B180" s="192">
        <v>14825</v>
      </c>
      <c r="C180" s="193" t="s">
        <v>442</v>
      </c>
      <c r="D180" s="193" t="s">
        <v>268</v>
      </c>
      <c r="E180" s="193" t="s">
        <v>397</v>
      </c>
      <c r="F180" s="194">
        <v>45534</v>
      </c>
      <c r="G180" s="194">
        <v>45534</v>
      </c>
      <c r="H180" s="192">
        <v>4372354937</v>
      </c>
      <c r="I180" s="193" t="s">
        <v>44</v>
      </c>
      <c r="J180" s="192">
        <v>2</v>
      </c>
      <c r="K180" s="201">
        <v>3613415822</v>
      </c>
      <c r="L180" s="192">
        <v>72268316</v>
      </c>
      <c r="M180" s="193" t="s">
        <v>31</v>
      </c>
      <c r="N180" s="193" t="s">
        <v>32</v>
      </c>
      <c r="O180" s="193"/>
      <c r="P180" s="195" t="b">
        <v>1</v>
      </c>
      <c r="Q180" s="192">
        <v>2</v>
      </c>
      <c r="R180" s="193" t="s">
        <v>33</v>
      </c>
      <c r="S180" s="193" t="s">
        <v>42</v>
      </c>
      <c r="T180" s="192">
        <v>5</v>
      </c>
      <c r="U180" s="193" t="s">
        <v>270</v>
      </c>
      <c r="V180" s="193" t="s">
        <v>36</v>
      </c>
      <c r="W180" s="192">
        <v>4</v>
      </c>
      <c r="X180" s="196">
        <v>1</v>
      </c>
      <c r="Y180" s="201">
        <v>4372354937</v>
      </c>
      <c r="Z180" s="192">
        <v>144536633</v>
      </c>
      <c r="AA180" s="193">
        <v>2024</v>
      </c>
      <c r="AB180" s="193">
        <v>8</v>
      </c>
      <c r="AC180" s="2"/>
      <c r="AD180" s="3"/>
      <c r="AE180" s="3"/>
      <c r="AF180" s="8">
        <f t="shared" si="8"/>
        <v>8</v>
      </c>
      <c r="AG180" s="13">
        <f t="shared" si="9"/>
        <v>180670791.09999999</v>
      </c>
      <c r="AH180" t="str">
        <f t="shared" si="12"/>
        <v/>
      </c>
      <c r="AI180" s="6">
        <f t="shared" si="11"/>
        <v>72268316.439999998</v>
      </c>
    </row>
    <row r="181" spans="1:35" ht="65.25" thickBot="1" x14ac:dyDescent="0.3">
      <c r="A181" s="192">
        <v>601</v>
      </c>
      <c r="B181" s="192">
        <v>14826</v>
      </c>
      <c r="C181" s="193" t="s">
        <v>443</v>
      </c>
      <c r="D181" s="193" t="s">
        <v>55</v>
      </c>
      <c r="E181" s="193" t="s">
        <v>444</v>
      </c>
      <c r="F181" s="194">
        <v>45524</v>
      </c>
      <c r="G181" s="194">
        <v>45632</v>
      </c>
      <c r="H181" s="192">
        <v>3177596950</v>
      </c>
      <c r="I181" s="193" t="s">
        <v>61</v>
      </c>
      <c r="J181" s="192">
        <v>2</v>
      </c>
      <c r="K181" s="201">
        <v>3177596950</v>
      </c>
      <c r="L181" s="192">
        <v>63551939</v>
      </c>
      <c r="M181" s="193" t="s">
        <v>31</v>
      </c>
      <c r="N181" s="193" t="s">
        <v>32</v>
      </c>
      <c r="O181" s="193"/>
      <c r="P181" s="195" t="b">
        <v>1</v>
      </c>
      <c r="Q181" s="192">
        <v>2</v>
      </c>
      <c r="R181" s="193" t="s">
        <v>33</v>
      </c>
      <c r="S181" s="193" t="s">
        <v>42</v>
      </c>
      <c r="T181" s="192">
        <v>4</v>
      </c>
      <c r="U181" s="193" t="s">
        <v>213</v>
      </c>
      <c r="V181" s="193" t="s">
        <v>36</v>
      </c>
      <c r="W181" s="193"/>
      <c r="X181" s="196">
        <v>1</v>
      </c>
      <c r="Y181" s="201">
        <v>3177596950</v>
      </c>
      <c r="Z181" s="192">
        <v>0</v>
      </c>
      <c r="AA181" s="193">
        <v>2024</v>
      </c>
      <c r="AB181" s="193">
        <v>8</v>
      </c>
      <c r="AC181" s="2"/>
      <c r="AD181" s="3"/>
      <c r="AE181" s="3"/>
      <c r="AF181" s="8">
        <f t="shared" si="8"/>
        <v>8</v>
      </c>
      <c r="AG181" s="13">
        <f t="shared" si="9"/>
        <v>127103878</v>
      </c>
      <c r="AH181" t="str">
        <f t="shared" si="12"/>
        <v/>
      </c>
      <c r="AI181" s="6">
        <f t="shared" si="11"/>
        <v>63551939</v>
      </c>
    </row>
    <row r="182" spans="1:35" ht="52.5" thickBot="1" x14ac:dyDescent="0.3">
      <c r="A182" s="192">
        <v>602</v>
      </c>
      <c r="B182" s="192">
        <v>14827</v>
      </c>
      <c r="C182" s="193" t="s">
        <v>445</v>
      </c>
      <c r="D182" s="193" t="s">
        <v>55</v>
      </c>
      <c r="E182" s="193" t="s">
        <v>446</v>
      </c>
      <c r="F182" s="194">
        <v>45524</v>
      </c>
      <c r="G182" s="194">
        <v>45628</v>
      </c>
      <c r="H182" s="192">
        <v>3572001380</v>
      </c>
      <c r="I182" s="193" t="s">
        <v>84</v>
      </c>
      <c r="J182" s="192">
        <v>2</v>
      </c>
      <c r="K182" s="201">
        <v>3572001380</v>
      </c>
      <c r="L182" s="192">
        <v>71440027</v>
      </c>
      <c r="M182" s="193" t="s">
        <v>31</v>
      </c>
      <c r="N182" s="193" t="s">
        <v>32</v>
      </c>
      <c r="O182" s="193"/>
      <c r="P182" s="195" t="b">
        <v>1</v>
      </c>
      <c r="Q182" s="192">
        <v>2</v>
      </c>
      <c r="R182" s="193" t="s">
        <v>33</v>
      </c>
      <c r="S182" s="193" t="s">
        <v>42</v>
      </c>
      <c r="T182" s="192">
        <v>4</v>
      </c>
      <c r="U182" s="193" t="s">
        <v>213</v>
      </c>
      <c r="V182" s="193" t="s">
        <v>67</v>
      </c>
      <c r="W182" s="193"/>
      <c r="X182" s="196">
        <v>1</v>
      </c>
      <c r="Y182" s="201">
        <v>3572001380</v>
      </c>
      <c r="Z182" s="192">
        <v>0</v>
      </c>
      <c r="AA182" s="193">
        <v>2024</v>
      </c>
      <c r="AB182" s="193">
        <v>8</v>
      </c>
      <c r="AC182" s="2"/>
      <c r="AD182" s="4"/>
      <c r="AE182" s="4"/>
      <c r="AF182" s="8">
        <f t="shared" si="8"/>
        <v>8</v>
      </c>
      <c r="AG182" s="13">
        <f t="shared" si="9"/>
        <v>142880055.19999999</v>
      </c>
      <c r="AH182" t="str">
        <f t="shared" si="12"/>
        <v/>
      </c>
      <c r="AI182" s="6">
        <f t="shared" si="11"/>
        <v>71440027.599999994</v>
      </c>
    </row>
    <row r="183" spans="1:35" ht="52.5" thickBot="1" x14ac:dyDescent="0.3">
      <c r="A183" s="192">
        <v>603</v>
      </c>
      <c r="B183" s="192">
        <v>14828</v>
      </c>
      <c r="C183" s="193" t="s">
        <v>447</v>
      </c>
      <c r="D183" s="193" t="s">
        <v>55</v>
      </c>
      <c r="E183" s="193" t="s">
        <v>448</v>
      </c>
      <c r="F183" s="194">
        <v>45524</v>
      </c>
      <c r="G183" s="194">
        <v>45632</v>
      </c>
      <c r="H183" s="192">
        <v>3473971000</v>
      </c>
      <c r="I183" s="193" t="s">
        <v>77</v>
      </c>
      <c r="J183" s="192">
        <v>2</v>
      </c>
      <c r="K183" s="201">
        <v>3473971000</v>
      </c>
      <c r="L183" s="192">
        <v>69479420</v>
      </c>
      <c r="M183" s="193" t="s">
        <v>31</v>
      </c>
      <c r="N183" s="193" t="s">
        <v>32</v>
      </c>
      <c r="O183" s="193"/>
      <c r="P183" s="195" t="b">
        <v>1</v>
      </c>
      <c r="Q183" s="192">
        <v>2</v>
      </c>
      <c r="R183" s="193" t="s">
        <v>33</v>
      </c>
      <c r="S183" s="193" t="s">
        <v>42</v>
      </c>
      <c r="T183" s="192">
        <v>4</v>
      </c>
      <c r="U183" s="193" t="s">
        <v>213</v>
      </c>
      <c r="V183" s="193" t="s">
        <v>36</v>
      </c>
      <c r="W183" s="193"/>
      <c r="X183" s="196">
        <v>1</v>
      </c>
      <c r="Y183" s="201">
        <v>3473971000</v>
      </c>
      <c r="Z183" s="192">
        <v>0</v>
      </c>
      <c r="AA183" s="193">
        <v>2024</v>
      </c>
      <c r="AB183" s="193">
        <v>8</v>
      </c>
      <c r="AC183" s="2"/>
      <c r="AD183" s="3"/>
      <c r="AE183" s="3"/>
      <c r="AF183" s="8">
        <f t="shared" si="8"/>
        <v>8</v>
      </c>
      <c r="AG183" s="13">
        <f t="shared" si="9"/>
        <v>138958840</v>
      </c>
      <c r="AH183" t="str">
        <f t="shared" si="12"/>
        <v/>
      </c>
      <c r="AI183" s="6">
        <f t="shared" si="11"/>
        <v>69479420</v>
      </c>
    </row>
    <row r="184" spans="1:35" ht="65.25" thickBot="1" x14ac:dyDescent="0.3">
      <c r="A184" s="192">
        <v>604</v>
      </c>
      <c r="B184" s="192">
        <v>14829</v>
      </c>
      <c r="C184" s="193" t="s">
        <v>449</v>
      </c>
      <c r="D184" s="193" t="s">
        <v>55</v>
      </c>
      <c r="E184" s="193" t="s">
        <v>450</v>
      </c>
      <c r="F184" s="194">
        <v>45524</v>
      </c>
      <c r="G184" s="194">
        <v>45631</v>
      </c>
      <c r="H184" s="192">
        <v>5945246800</v>
      </c>
      <c r="I184" s="193" t="s">
        <v>65</v>
      </c>
      <c r="J184" s="192">
        <v>2</v>
      </c>
      <c r="K184" s="201">
        <v>5945246800</v>
      </c>
      <c r="L184" s="192">
        <v>118904936</v>
      </c>
      <c r="M184" s="193" t="s">
        <v>31</v>
      </c>
      <c r="N184" s="193" t="s">
        <v>32</v>
      </c>
      <c r="O184" s="193"/>
      <c r="P184" s="195" t="b">
        <v>1</v>
      </c>
      <c r="Q184" s="192">
        <v>2</v>
      </c>
      <c r="R184" s="193" t="s">
        <v>33</v>
      </c>
      <c r="S184" s="193" t="s">
        <v>42</v>
      </c>
      <c r="T184" s="192">
        <v>4</v>
      </c>
      <c r="U184" s="193" t="s">
        <v>213</v>
      </c>
      <c r="V184" s="193" t="s">
        <v>36</v>
      </c>
      <c r="W184" s="193"/>
      <c r="X184" s="196">
        <v>1</v>
      </c>
      <c r="Y184" s="201">
        <v>5945246800</v>
      </c>
      <c r="Z184" s="192">
        <v>0</v>
      </c>
      <c r="AA184" s="193">
        <v>2024</v>
      </c>
      <c r="AB184" s="193">
        <v>8</v>
      </c>
      <c r="AC184" s="2"/>
      <c r="AD184" s="4"/>
      <c r="AE184" s="4"/>
      <c r="AF184" s="8">
        <f t="shared" si="8"/>
        <v>8</v>
      </c>
      <c r="AG184" s="13">
        <f t="shared" si="9"/>
        <v>237809872</v>
      </c>
      <c r="AH184" t="str">
        <f t="shared" si="12"/>
        <v/>
      </c>
      <c r="AI184" s="6">
        <f t="shared" si="11"/>
        <v>118904936</v>
      </c>
    </row>
    <row r="185" spans="1:35" ht="52.5" thickBot="1" x14ac:dyDescent="0.3">
      <c r="A185" s="192">
        <v>605</v>
      </c>
      <c r="B185" s="192">
        <v>14830</v>
      </c>
      <c r="C185" s="193" t="s">
        <v>451</v>
      </c>
      <c r="D185" s="193" t="s">
        <v>55</v>
      </c>
      <c r="E185" s="193" t="s">
        <v>452</v>
      </c>
      <c r="F185" s="194">
        <v>45524</v>
      </c>
      <c r="G185" s="194">
        <v>45632</v>
      </c>
      <c r="H185" s="192">
        <v>5880111100</v>
      </c>
      <c r="I185" s="193" t="s">
        <v>65</v>
      </c>
      <c r="J185" s="192">
        <v>2</v>
      </c>
      <c r="K185" s="201">
        <v>5880111100</v>
      </c>
      <c r="L185" s="192">
        <v>117602222</v>
      </c>
      <c r="M185" s="193" t="s">
        <v>31</v>
      </c>
      <c r="N185" s="193" t="s">
        <v>32</v>
      </c>
      <c r="O185" s="193"/>
      <c r="P185" s="195" t="b">
        <v>1</v>
      </c>
      <c r="Q185" s="192">
        <v>2</v>
      </c>
      <c r="R185" s="193" t="s">
        <v>33</v>
      </c>
      <c r="S185" s="193" t="s">
        <v>42</v>
      </c>
      <c r="T185" s="192">
        <v>4</v>
      </c>
      <c r="U185" s="193" t="s">
        <v>213</v>
      </c>
      <c r="V185" s="193" t="s">
        <v>36</v>
      </c>
      <c r="W185" s="193"/>
      <c r="X185" s="196">
        <v>1</v>
      </c>
      <c r="Y185" s="201">
        <v>5880111100</v>
      </c>
      <c r="Z185" s="192">
        <v>0</v>
      </c>
      <c r="AA185" s="193">
        <v>2024</v>
      </c>
      <c r="AB185" s="193">
        <v>8</v>
      </c>
      <c r="AC185" s="2"/>
      <c r="AD185" s="4"/>
      <c r="AE185" s="4"/>
      <c r="AF185" s="8">
        <f t="shared" si="8"/>
        <v>8</v>
      </c>
      <c r="AG185" s="13">
        <f t="shared" si="9"/>
        <v>235204444</v>
      </c>
      <c r="AH185" t="str">
        <f t="shared" si="12"/>
        <v/>
      </c>
      <c r="AI185" s="6">
        <f t="shared" si="11"/>
        <v>117602222</v>
      </c>
    </row>
    <row r="186" spans="1:35" ht="116.25" thickBot="1" x14ac:dyDescent="0.3">
      <c r="A186" s="192">
        <v>607</v>
      </c>
      <c r="B186" s="192">
        <v>14909</v>
      </c>
      <c r="C186" s="193" t="s">
        <v>453</v>
      </c>
      <c r="D186" s="193" t="s">
        <v>268</v>
      </c>
      <c r="E186" s="193" t="s">
        <v>320</v>
      </c>
      <c r="F186" s="194">
        <v>45569</v>
      </c>
      <c r="G186" s="194">
        <v>45569</v>
      </c>
      <c r="H186" s="192">
        <v>6467569911</v>
      </c>
      <c r="I186" s="193" t="s">
        <v>41</v>
      </c>
      <c r="J186" s="192">
        <v>1</v>
      </c>
      <c r="K186" s="201">
        <v>5774615992</v>
      </c>
      <c r="L186" s="192">
        <v>57746159</v>
      </c>
      <c r="M186" s="193" t="s">
        <v>31</v>
      </c>
      <c r="N186" s="193" t="s">
        <v>32</v>
      </c>
      <c r="O186" s="193"/>
      <c r="P186" s="195" t="b">
        <v>1</v>
      </c>
      <c r="Q186" s="192">
        <v>1</v>
      </c>
      <c r="R186" s="193" t="s">
        <v>33</v>
      </c>
      <c r="S186" s="193" t="s">
        <v>274</v>
      </c>
      <c r="T186" s="192">
        <v>2</v>
      </c>
      <c r="U186" s="193" t="s">
        <v>369</v>
      </c>
      <c r="V186" s="193" t="s">
        <v>36</v>
      </c>
      <c r="W186" s="192">
        <v>2</v>
      </c>
      <c r="X186" s="196">
        <v>1</v>
      </c>
      <c r="Y186" s="201">
        <v>6467569911</v>
      </c>
      <c r="Z186" s="192">
        <v>115492320</v>
      </c>
      <c r="AA186" s="193">
        <v>2024</v>
      </c>
      <c r="AB186" s="193">
        <v>10</v>
      </c>
      <c r="AC186" s="2"/>
      <c r="AD186" s="4"/>
      <c r="AE186" s="4"/>
      <c r="AF186" s="8">
        <f t="shared" si="8"/>
        <v>10</v>
      </c>
      <c r="AG186" s="13">
        <f t="shared" si="9"/>
        <v>115492319.84</v>
      </c>
      <c r="AH186" t="str">
        <f t="shared" si="12"/>
        <v/>
      </c>
      <c r="AI186" s="6">
        <f t="shared" si="11"/>
        <v>57746159.920000002</v>
      </c>
    </row>
    <row r="187" spans="1:35" ht="103.5" thickBot="1" x14ac:dyDescent="0.3">
      <c r="A187" s="192">
        <v>608</v>
      </c>
      <c r="B187" s="192">
        <v>14910</v>
      </c>
      <c r="C187" s="193" t="s">
        <v>454</v>
      </c>
      <c r="D187" s="193" t="s">
        <v>268</v>
      </c>
      <c r="E187" s="193" t="s">
        <v>455</v>
      </c>
      <c r="F187" s="194">
        <v>45576</v>
      </c>
      <c r="G187" s="194">
        <v>45576</v>
      </c>
      <c r="H187" s="192">
        <v>5196482437</v>
      </c>
      <c r="I187" s="193" t="s">
        <v>306</v>
      </c>
      <c r="J187" s="192">
        <v>2</v>
      </c>
      <c r="K187" s="201">
        <v>4639716462</v>
      </c>
      <c r="L187" s="192">
        <v>92794329</v>
      </c>
      <c r="M187" s="193" t="s">
        <v>31</v>
      </c>
      <c r="N187" s="193" t="s">
        <v>32</v>
      </c>
      <c r="O187" s="193"/>
      <c r="P187" s="195" t="b">
        <v>1</v>
      </c>
      <c r="Q187" s="192">
        <v>2</v>
      </c>
      <c r="R187" s="193" t="s">
        <v>33</v>
      </c>
      <c r="S187" s="193" t="s">
        <v>274</v>
      </c>
      <c r="T187" s="192">
        <v>5</v>
      </c>
      <c r="U187" s="193" t="s">
        <v>369</v>
      </c>
      <c r="V187" s="193" t="s">
        <v>67</v>
      </c>
      <c r="W187" s="192">
        <v>4</v>
      </c>
      <c r="X187" s="196">
        <v>1</v>
      </c>
      <c r="Y187" s="201">
        <v>5196482437</v>
      </c>
      <c r="Z187" s="192">
        <v>185588658</v>
      </c>
      <c r="AA187" s="193">
        <v>2024</v>
      </c>
      <c r="AB187" s="193">
        <v>10</v>
      </c>
      <c r="AC187" s="2"/>
      <c r="AD187" s="4"/>
      <c r="AE187" s="4"/>
      <c r="AF187" s="8">
        <f t="shared" si="8"/>
        <v>10</v>
      </c>
      <c r="AG187" s="13">
        <f t="shared" si="9"/>
        <v>231985823.09999999</v>
      </c>
      <c r="AH187" t="str">
        <f t="shared" si="12"/>
        <v/>
      </c>
      <c r="AI187" s="6">
        <f t="shared" si="11"/>
        <v>92794329.239999995</v>
      </c>
    </row>
    <row r="188" spans="1:35" ht="129" thickBot="1" x14ac:dyDescent="0.3">
      <c r="A188" s="192">
        <v>609</v>
      </c>
      <c r="B188" s="192">
        <v>14913</v>
      </c>
      <c r="C188" s="193" t="s">
        <v>456</v>
      </c>
      <c r="D188" s="193" t="s">
        <v>268</v>
      </c>
      <c r="E188" s="193" t="s">
        <v>457</v>
      </c>
      <c r="F188" s="194">
        <v>45579</v>
      </c>
      <c r="G188" s="194">
        <v>45579</v>
      </c>
      <c r="H188" s="192">
        <v>3777025033</v>
      </c>
      <c r="I188" s="193" t="s">
        <v>44</v>
      </c>
      <c r="J188" s="192">
        <v>1</v>
      </c>
      <c r="K188" s="201">
        <v>3118760820</v>
      </c>
      <c r="L188" s="192">
        <v>31187608</v>
      </c>
      <c r="M188" s="193" t="s">
        <v>31</v>
      </c>
      <c r="N188" s="193" t="s">
        <v>32</v>
      </c>
      <c r="O188" s="193"/>
      <c r="P188" s="195" t="b">
        <v>1</v>
      </c>
      <c r="Q188" s="192">
        <v>2</v>
      </c>
      <c r="R188" s="193" t="s">
        <v>33</v>
      </c>
      <c r="S188" s="193" t="s">
        <v>458</v>
      </c>
      <c r="T188" s="192">
        <v>5.5</v>
      </c>
      <c r="U188" s="193" t="s">
        <v>369</v>
      </c>
      <c r="V188" s="193" t="s">
        <v>36</v>
      </c>
      <c r="W188" s="192">
        <v>4</v>
      </c>
      <c r="X188" s="196">
        <v>0.5</v>
      </c>
      <c r="Y188" s="201">
        <v>1888512517</v>
      </c>
      <c r="Z188" s="192">
        <v>62375216</v>
      </c>
      <c r="AA188" s="193">
        <v>2024</v>
      </c>
      <c r="AB188" s="193">
        <v>10</v>
      </c>
      <c r="AC188" s="2"/>
      <c r="AD188" s="3"/>
      <c r="AE188" s="3"/>
      <c r="AF188" s="8">
        <f t="shared" si="8"/>
        <v>10</v>
      </c>
      <c r="AG188" s="13">
        <f t="shared" si="9"/>
        <v>171531845.09999999</v>
      </c>
      <c r="AH188" t="str">
        <f t="shared" si="12"/>
        <v/>
      </c>
      <c r="AI188" s="6">
        <f t="shared" si="11"/>
        <v>62375216.399999999</v>
      </c>
    </row>
    <row r="189" spans="1:35" ht="90.75" thickBot="1" x14ac:dyDescent="0.3">
      <c r="A189" s="192">
        <v>610</v>
      </c>
      <c r="B189" s="192">
        <v>14914</v>
      </c>
      <c r="C189" s="193" t="s">
        <v>459</v>
      </c>
      <c r="D189" s="193" t="s">
        <v>268</v>
      </c>
      <c r="E189" s="193" t="s">
        <v>460</v>
      </c>
      <c r="F189" s="194">
        <v>45588</v>
      </c>
      <c r="G189" s="194">
        <v>45588</v>
      </c>
      <c r="H189" s="192">
        <v>7163663039</v>
      </c>
      <c r="I189" s="193" t="s">
        <v>48</v>
      </c>
      <c r="J189" s="192">
        <v>1</v>
      </c>
      <c r="K189" s="201">
        <v>6404375799</v>
      </c>
      <c r="L189" s="192">
        <v>64043757</v>
      </c>
      <c r="M189" s="193" t="s">
        <v>31</v>
      </c>
      <c r="N189" s="193" t="s">
        <v>32</v>
      </c>
      <c r="O189" s="193"/>
      <c r="P189" s="195" t="b">
        <v>1</v>
      </c>
      <c r="Q189" s="192">
        <v>2</v>
      </c>
      <c r="R189" s="193" t="s">
        <v>33</v>
      </c>
      <c r="S189" s="193" t="s">
        <v>274</v>
      </c>
      <c r="T189" s="192">
        <v>5.5</v>
      </c>
      <c r="U189" s="193" t="s">
        <v>369</v>
      </c>
      <c r="V189" s="193" t="s">
        <v>36</v>
      </c>
      <c r="W189" s="192">
        <v>4</v>
      </c>
      <c r="X189" s="196">
        <v>0.5</v>
      </c>
      <c r="Y189" s="201">
        <v>3581831520</v>
      </c>
      <c r="Z189" s="192">
        <v>128087516</v>
      </c>
      <c r="AA189" s="193">
        <v>2024</v>
      </c>
      <c r="AB189" s="193">
        <v>10</v>
      </c>
      <c r="AC189" s="2"/>
      <c r="AD189" s="3"/>
      <c r="AE189" s="3"/>
      <c r="AF189" s="8">
        <f t="shared" si="8"/>
        <v>10</v>
      </c>
      <c r="AG189" s="13">
        <f t="shared" si="9"/>
        <v>352240668.94499999</v>
      </c>
      <c r="AH189" t="str">
        <f t="shared" si="12"/>
        <v/>
      </c>
      <c r="AI189" s="6">
        <f t="shared" si="11"/>
        <v>128087515.98</v>
      </c>
    </row>
    <row r="190" spans="1:35" ht="90.75" thickBot="1" x14ac:dyDescent="0.3">
      <c r="A190" s="192">
        <v>611</v>
      </c>
      <c r="B190" s="192">
        <v>14917</v>
      </c>
      <c r="C190" s="193" t="s">
        <v>461</v>
      </c>
      <c r="D190" s="193" t="s">
        <v>268</v>
      </c>
      <c r="E190" s="193" t="s">
        <v>462</v>
      </c>
      <c r="F190" s="194">
        <v>45547</v>
      </c>
      <c r="G190" s="194">
        <v>45547</v>
      </c>
      <c r="H190" s="192">
        <v>3378921316</v>
      </c>
      <c r="I190" s="193" t="s">
        <v>361</v>
      </c>
      <c r="J190" s="192" t="s">
        <v>9109</v>
      </c>
      <c r="K190" s="201">
        <v>3024724469</v>
      </c>
      <c r="L190" s="192">
        <v>128550789</v>
      </c>
      <c r="M190" s="193" t="s">
        <v>92</v>
      </c>
      <c r="N190" s="193" t="s">
        <v>32</v>
      </c>
      <c r="O190" s="193"/>
      <c r="P190" s="195" t="b">
        <v>1</v>
      </c>
      <c r="Q190" s="192" t="s">
        <v>9109</v>
      </c>
      <c r="R190" s="193" t="s">
        <v>33</v>
      </c>
      <c r="S190" s="193" t="s">
        <v>93</v>
      </c>
      <c r="T190" s="192">
        <v>5.5</v>
      </c>
      <c r="U190" s="193" t="s">
        <v>369</v>
      </c>
      <c r="V190" s="193" t="s">
        <v>36</v>
      </c>
      <c r="W190" s="192">
        <v>4</v>
      </c>
      <c r="X190" s="196">
        <v>1</v>
      </c>
      <c r="Y190" s="201">
        <v>3378921316</v>
      </c>
      <c r="Z190" s="192">
        <v>120988979</v>
      </c>
      <c r="AA190" s="193">
        <v>2024</v>
      </c>
      <c r="AB190" s="193">
        <v>9</v>
      </c>
      <c r="AC190" s="2"/>
      <c r="AD190" s="3"/>
      <c r="AE190" s="3"/>
      <c r="AF190" s="8">
        <f t="shared" si="8"/>
        <v>9</v>
      </c>
      <c r="AG190" s="13">
        <f t="shared" si="9"/>
        <v>166359845.79499999</v>
      </c>
      <c r="AH190" t="str">
        <f t="shared" si="12"/>
        <v/>
      </c>
      <c r="AI190" s="6">
        <f t="shared" si="11"/>
        <v>128550789.9325</v>
      </c>
    </row>
    <row r="191" spans="1:35" ht="65.25" thickBot="1" x14ac:dyDescent="0.3">
      <c r="A191" s="192">
        <v>612</v>
      </c>
      <c r="B191" s="192">
        <v>14920</v>
      </c>
      <c r="C191" s="193" t="s">
        <v>463</v>
      </c>
      <c r="D191" s="193" t="s">
        <v>371</v>
      </c>
      <c r="E191" s="193" t="s">
        <v>391</v>
      </c>
      <c r="F191" s="194">
        <v>45540</v>
      </c>
      <c r="G191" s="193"/>
      <c r="H191" s="192">
        <v>5079583964</v>
      </c>
      <c r="I191" s="193" t="s">
        <v>48</v>
      </c>
      <c r="J191" s="193"/>
      <c r="K191" s="202"/>
      <c r="L191" s="193"/>
      <c r="M191" s="193" t="s">
        <v>31</v>
      </c>
      <c r="N191" s="193" t="s">
        <v>32</v>
      </c>
      <c r="O191" s="193"/>
      <c r="P191" s="195" t="b">
        <v>1</v>
      </c>
      <c r="Q191" s="193"/>
      <c r="R191" s="193" t="s">
        <v>33</v>
      </c>
      <c r="S191" s="193" t="s">
        <v>49</v>
      </c>
      <c r="T191" s="193"/>
      <c r="U191" s="193"/>
      <c r="V191" s="193"/>
      <c r="W191" s="193"/>
      <c r="X191" s="193"/>
      <c r="Y191" s="202"/>
      <c r="Z191" s="192">
        <v>0</v>
      </c>
      <c r="AA191" s="193">
        <v>2024</v>
      </c>
      <c r="AB191" s="193">
        <v>9</v>
      </c>
      <c r="AC191" s="2"/>
      <c r="AD191" s="4"/>
      <c r="AE191" s="4"/>
      <c r="AF191" s="8">
        <f t="shared" si="8"/>
        <v>9</v>
      </c>
      <c r="AG191" s="13">
        <f t="shared" si="9"/>
        <v>0</v>
      </c>
      <c r="AH191" t="str">
        <f t="shared" si="12"/>
        <v/>
      </c>
      <c r="AI191" s="6">
        <f t="shared" si="11"/>
        <v>0</v>
      </c>
    </row>
    <row r="192" spans="1:35" ht="116.25" thickBot="1" x14ac:dyDescent="0.3">
      <c r="A192" s="192">
        <v>613</v>
      </c>
      <c r="B192" s="192">
        <v>14921</v>
      </c>
      <c r="C192" s="193" t="s">
        <v>464</v>
      </c>
      <c r="D192" s="193" t="s">
        <v>268</v>
      </c>
      <c r="E192" s="193" t="s">
        <v>465</v>
      </c>
      <c r="F192" s="194">
        <v>45540</v>
      </c>
      <c r="G192" s="194">
        <v>45540</v>
      </c>
      <c r="H192" s="192">
        <v>4475458613</v>
      </c>
      <c r="I192" s="193" t="s">
        <v>184</v>
      </c>
      <c r="J192" s="192" t="s">
        <v>9084</v>
      </c>
      <c r="K192" s="201">
        <v>3756188479</v>
      </c>
      <c r="L192" s="192">
        <v>169028481</v>
      </c>
      <c r="M192" s="193" t="s">
        <v>92</v>
      </c>
      <c r="N192" s="193" t="s">
        <v>32</v>
      </c>
      <c r="O192" s="193"/>
      <c r="P192" s="195" t="b">
        <v>1</v>
      </c>
      <c r="Q192" s="192" t="s">
        <v>9084</v>
      </c>
      <c r="R192" s="193" t="s">
        <v>33</v>
      </c>
      <c r="S192" s="193" t="s">
        <v>93</v>
      </c>
      <c r="T192" s="192">
        <v>5.5</v>
      </c>
      <c r="U192" s="193" t="s">
        <v>369</v>
      </c>
      <c r="V192" s="193" t="s">
        <v>67</v>
      </c>
      <c r="W192" s="192">
        <v>4</v>
      </c>
      <c r="X192" s="196">
        <v>1</v>
      </c>
      <c r="Y192" s="201">
        <v>4475458613</v>
      </c>
      <c r="Z192" s="192">
        <v>150247539</v>
      </c>
      <c r="AA192" s="193">
        <v>2024</v>
      </c>
      <c r="AB192" s="193">
        <v>9</v>
      </c>
      <c r="AC192" s="2"/>
      <c r="AD192" s="3"/>
      <c r="AE192" s="3"/>
      <c r="AF192" s="8">
        <f t="shared" si="8"/>
        <v>9</v>
      </c>
      <c r="AG192" s="13">
        <f t="shared" si="9"/>
        <v>206590366.345</v>
      </c>
      <c r="AH192" t="str">
        <f t="shared" si="12"/>
        <v>F2</v>
      </c>
      <c r="AI192" s="6">
        <f t="shared" si="11"/>
        <v>153662255.95909089</v>
      </c>
    </row>
    <row r="193" spans="1:35" ht="65.25" thickBot="1" x14ac:dyDescent="0.3">
      <c r="A193" s="192">
        <v>614</v>
      </c>
      <c r="B193" s="192">
        <v>14922</v>
      </c>
      <c r="C193" s="193" t="s">
        <v>7545</v>
      </c>
      <c r="D193" s="193" t="s">
        <v>371</v>
      </c>
      <c r="E193" s="193" t="s">
        <v>391</v>
      </c>
      <c r="F193" s="194">
        <v>45540</v>
      </c>
      <c r="G193" s="193"/>
      <c r="H193" s="192">
        <v>3312345241</v>
      </c>
      <c r="I193" s="193" t="s">
        <v>77</v>
      </c>
      <c r="J193" s="197">
        <v>3825</v>
      </c>
      <c r="K193" s="201">
        <v>3014550738</v>
      </c>
      <c r="L193" s="192">
        <v>115306565</v>
      </c>
      <c r="M193" s="193" t="s">
        <v>31</v>
      </c>
      <c r="N193" s="193" t="s">
        <v>32</v>
      </c>
      <c r="O193" s="193"/>
      <c r="P193" s="195" t="b">
        <v>1</v>
      </c>
      <c r="Q193" s="197">
        <v>3825</v>
      </c>
      <c r="R193" s="193" t="s">
        <v>33</v>
      </c>
      <c r="S193" s="193" t="s">
        <v>49</v>
      </c>
      <c r="T193" s="192">
        <v>4.5</v>
      </c>
      <c r="U193" s="193" t="s">
        <v>213</v>
      </c>
      <c r="V193" s="193" t="s">
        <v>36</v>
      </c>
      <c r="W193" s="192" t="s">
        <v>9116</v>
      </c>
      <c r="X193" s="196">
        <v>1</v>
      </c>
      <c r="Y193" s="201">
        <v>3312345241</v>
      </c>
      <c r="Z193" s="192">
        <v>105509276</v>
      </c>
      <c r="AA193" s="193">
        <v>2024</v>
      </c>
      <c r="AB193" s="193">
        <v>9</v>
      </c>
      <c r="AF193" s="8">
        <f t="shared" si="8"/>
        <v>9</v>
      </c>
      <c r="AG193" s="13">
        <f t="shared" si="9"/>
        <v>135654783.21000001</v>
      </c>
      <c r="AI193" s="6">
        <f t="shared" si="11"/>
        <v>115306565728.5</v>
      </c>
    </row>
    <row r="194" spans="1:35" ht="78" thickBot="1" x14ac:dyDescent="0.3">
      <c r="A194" s="192">
        <v>617</v>
      </c>
      <c r="B194" s="192">
        <v>14928</v>
      </c>
      <c r="C194" s="193" t="s">
        <v>466</v>
      </c>
      <c r="D194" s="193" t="s">
        <v>95</v>
      </c>
      <c r="E194" s="193" t="s">
        <v>467</v>
      </c>
      <c r="F194" s="194">
        <v>45532</v>
      </c>
      <c r="G194" s="194">
        <v>45532</v>
      </c>
      <c r="H194" s="192">
        <v>4602202003</v>
      </c>
      <c r="I194" s="193" t="s">
        <v>30</v>
      </c>
      <c r="J194" s="192">
        <v>2</v>
      </c>
      <c r="K194" s="201">
        <v>3932790803</v>
      </c>
      <c r="L194" s="192">
        <v>78655816</v>
      </c>
      <c r="M194" s="193" t="s">
        <v>31</v>
      </c>
      <c r="N194" s="193" t="s">
        <v>32</v>
      </c>
      <c r="O194" s="193"/>
      <c r="P194" s="195" t="b">
        <v>1</v>
      </c>
      <c r="Q194" s="192">
        <v>2</v>
      </c>
      <c r="R194" s="193" t="s">
        <v>33</v>
      </c>
      <c r="S194" s="193" t="s">
        <v>274</v>
      </c>
      <c r="T194" s="192">
        <v>5.5</v>
      </c>
      <c r="U194" s="193" t="s">
        <v>369</v>
      </c>
      <c r="V194" s="193" t="s">
        <v>67</v>
      </c>
      <c r="W194" s="192">
        <v>4</v>
      </c>
      <c r="X194" s="196">
        <v>1</v>
      </c>
      <c r="Y194" s="201">
        <v>4602202003</v>
      </c>
      <c r="Z194" s="192">
        <v>157311632</v>
      </c>
      <c r="AA194" s="193">
        <v>2024</v>
      </c>
      <c r="AB194" s="193">
        <v>8</v>
      </c>
      <c r="AF194" s="8">
        <f t="shared" si="8"/>
        <v>8</v>
      </c>
      <c r="AG194" s="13">
        <f t="shared" si="9"/>
        <v>216303494.16499999</v>
      </c>
      <c r="AI194" s="6">
        <f t="shared" si="11"/>
        <v>78655816.060000002</v>
      </c>
    </row>
    <row r="195" spans="1:35" ht="103.5" thickBot="1" x14ac:dyDescent="0.3">
      <c r="A195" s="192">
        <v>618</v>
      </c>
      <c r="B195" s="192">
        <v>14932</v>
      </c>
      <c r="C195" s="193" t="s">
        <v>468</v>
      </c>
      <c r="D195" s="193" t="s">
        <v>268</v>
      </c>
      <c r="E195" s="193" t="s">
        <v>469</v>
      </c>
      <c r="F195" s="194">
        <v>45562</v>
      </c>
      <c r="G195" s="194">
        <v>45562</v>
      </c>
      <c r="H195" s="192">
        <v>4406582927</v>
      </c>
      <c r="I195" s="193" t="s">
        <v>41</v>
      </c>
      <c r="J195" s="192">
        <v>2</v>
      </c>
      <c r="K195" s="201">
        <v>3704644563</v>
      </c>
      <c r="L195" s="192">
        <v>74092891</v>
      </c>
      <c r="M195" s="193" t="s">
        <v>31</v>
      </c>
      <c r="N195" s="193" t="s">
        <v>32</v>
      </c>
      <c r="O195" s="193"/>
      <c r="P195" s="195" t="b">
        <v>1</v>
      </c>
      <c r="Q195" s="192">
        <v>2</v>
      </c>
      <c r="R195" s="193" t="s">
        <v>33</v>
      </c>
      <c r="S195" s="193" t="s">
        <v>389</v>
      </c>
      <c r="T195" s="192">
        <v>4.95</v>
      </c>
      <c r="U195" s="193" t="s">
        <v>369</v>
      </c>
      <c r="V195" s="193" t="s">
        <v>67</v>
      </c>
      <c r="W195" s="192" t="s">
        <v>9118</v>
      </c>
      <c r="X195" s="196">
        <v>1</v>
      </c>
      <c r="Y195" s="201">
        <v>4406582927</v>
      </c>
      <c r="Z195" s="192">
        <v>133367204</v>
      </c>
      <c r="AA195" s="193">
        <v>2024</v>
      </c>
      <c r="AB195" s="193">
        <v>9</v>
      </c>
      <c r="AF195" s="8">
        <f t="shared" ref="AF195:AF258" si="13">+AB195</f>
        <v>9</v>
      </c>
      <c r="AG195" s="13">
        <f t="shared" ref="AG195:AG258" si="14">+IFERROR(IF(AF195="","",T195*K195/100),"")</f>
        <v>183379905.86850002</v>
      </c>
      <c r="AI195" s="6">
        <f t="shared" ref="AI195:AI258" si="15">+IF(AF195="","",IF(AH195="F2",Q195*K195/100/1.1,Q195*K195/100))</f>
        <v>74092891.260000005</v>
      </c>
    </row>
    <row r="196" spans="1:35" ht="103.5" thickBot="1" x14ac:dyDescent="0.3">
      <c r="A196" s="192">
        <v>619</v>
      </c>
      <c r="B196" s="192">
        <v>14984</v>
      </c>
      <c r="C196" s="193" t="s">
        <v>470</v>
      </c>
      <c r="D196" s="193" t="s">
        <v>268</v>
      </c>
      <c r="E196" s="193" t="s">
        <v>471</v>
      </c>
      <c r="F196" s="194">
        <v>45584</v>
      </c>
      <c r="G196" s="194">
        <v>45584</v>
      </c>
      <c r="H196" s="192">
        <v>3521369339</v>
      </c>
      <c r="I196" s="193" t="s">
        <v>376</v>
      </c>
      <c r="J196" s="192">
        <v>2</v>
      </c>
      <c r="K196" s="201">
        <v>3149905477</v>
      </c>
      <c r="L196" s="192">
        <v>62998109</v>
      </c>
      <c r="M196" s="193" t="s">
        <v>31</v>
      </c>
      <c r="N196" s="193" t="s">
        <v>32</v>
      </c>
      <c r="O196" s="193"/>
      <c r="P196" s="195" t="b">
        <v>1</v>
      </c>
      <c r="Q196" s="192">
        <v>2</v>
      </c>
      <c r="R196" s="193" t="s">
        <v>33</v>
      </c>
      <c r="S196" s="198" t="s">
        <v>274</v>
      </c>
      <c r="T196" s="193"/>
      <c r="U196" s="193" t="s">
        <v>369</v>
      </c>
      <c r="V196" s="193" t="s">
        <v>36</v>
      </c>
      <c r="W196" s="193"/>
      <c r="X196" s="196">
        <v>1</v>
      </c>
      <c r="Y196" s="201">
        <v>3521369339</v>
      </c>
      <c r="Z196" s="192">
        <v>0</v>
      </c>
      <c r="AA196" s="193">
        <v>2024</v>
      </c>
      <c r="AB196" s="193">
        <v>10</v>
      </c>
      <c r="AF196" s="8">
        <f t="shared" si="13"/>
        <v>10</v>
      </c>
      <c r="AG196" s="13">
        <f t="shared" si="14"/>
        <v>0</v>
      </c>
      <c r="AI196" s="6">
        <f t="shared" si="15"/>
        <v>62998109.539999999</v>
      </c>
    </row>
    <row r="197" spans="1:35" ht="116.25" thickBot="1" x14ac:dyDescent="0.3">
      <c r="A197" s="192">
        <v>620</v>
      </c>
      <c r="B197" s="192">
        <v>14988</v>
      </c>
      <c r="C197" s="193" t="s">
        <v>472</v>
      </c>
      <c r="D197" s="193" t="s">
        <v>268</v>
      </c>
      <c r="E197" s="193" t="s">
        <v>473</v>
      </c>
      <c r="F197" s="194">
        <v>45534</v>
      </c>
      <c r="G197" s="194">
        <v>45534</v>
      </c>
      <c r="H197" s="192">
        <v>2312450940</v>
      </c>
      <c r="I197" s="193" t="s">
        <v>151</v>
      </c>
      <c r="J197" s="192" t="s">
        <v>9110</v>
      </c>
      <c r="K197" s="201">
        <v>2312450940</v>
      </c>
      <c r="L197" s="192">
        <v>114466321</v>
      </c>
      <c r="M197" s="193" t="s">
        <v>92</v>
      </c>
      <c r="N197" s="193" t="s">
        <v>32</v>
      </c>
      <c r="O197" s="193"/>
      <c r="P197" s="195" t="b">
        <v>1</v>
      </c>
      <c r="Q197" s="192" t="s">
        <v>9110</v>
      </c>
      <c r="R197" s="193" t="s">
        <v>33</v>
      </c>
      <c r="S197" s="193" t="s">
        <v>93</v>
      </c>
      <c r="T197" s="192">
        <v>5.5</v>
      </c>
      <c r="U197" s="193" t="s">
        <v>369</v>
      </c>
      <c r="V197" s="193" t="s">
        <v>36</v>
      </c>
      <c r="W197" s="192">
        <v>4</v>
      </c>
      <c r="X197" s="196">
        <v>1</v>
      </c>
      <c r="Y197" s="201">
        <v>2312450940</v>
      </c>
      <c r="Z197" s="192">
        <v>92498038</v>
      </c>
      <c r="AA197" s="193">
        <v>2024</v>
      </c>
      <c r="AB197" s="193">
        <v>8</v>
      </c>
      <c r="AF197" s="8">
        <f t="shared" si="13"/>
        <v>8</v>
      </c>
      <c r="AG197" s="13">
        <f t="shared" si="14"/>
        <v>127184801.7</v>
      </c>
      <c r="AI197" s="6">
        <f t="shared" si="15"/>
        <v>114466321.53</v>
      </c>
    </row>
    <row r="198" spans="1:35" ht="103.5" thickBot="1" x14ac:dyDescent="0.3">
      <c r="A198" s="192">
        <v>621</v>
      </c>
      <c r="B198" s="192">
        <v>14995</v>
      </c>
      <c r="C198" s="193" t="s">
        <v>474</v>
      </c>
      <c r="D198" s="193" t="s">
        <v>268</v>
      </c>
      <c r="E198" s="193" t="s">
        <v>471</v>
      </c>
      <c r="F198" s="194">
        <v>45582</v>
      </c>
      <c r="G198" s="194">
        <v>45582</v>
      </c>
      <c r="H198" s="192">
        <v>4913421872</v>
      </c>
      <c r="I198" s="193" t="s">
        <v>376</v>
      </c>
      <c r="J198" s="192">
        <v>2</v>
      </c>
      <c r="K198" s="201">
        <v>4395702361</v>
      </c>
      <c r="L198" s="192">
        <v>87914047</v>
      </c>
      <c r="M198" s="193" t="s">
        <v>31</v>
      </c>
      <c r="N198" s="193" t="s">
        <v>32</v>
      </c>
      <c r="O198" s="193"/>
      <c r="P198" s="195" t="b">
        <v>1</v>
      </c>
      <c r="Q198" s="192">
        <v>2</v>
      </c>
      <c r="R198" s="193" t="s">
        <v>33</v>
      </c>
      <c r="S198" s="193" t="s">
        <v>274</v>
      </c>
      <c r="T198" s="192">
        <v>5.5</v>
      </c>
      <c r="U198" s="193" t="s">
        <v>369</v>
      </c>
      <c r="V198" s="193" t="s">
        <v>36</v>
      </c>
      <c r="W198" s="192">
        <v>4</v>
      </c>
      <c r="X198" s="196">
        <v>1</v>
      </c>
      <c r="Y198" s="201">
        <v>4913421872</v>
      </c>
      <c r="Z198" s="192">
        <v>175828094</v>
      </c>
      <c r="AA198" s="193">
        <v>2024</v>
      </c>
      <c r="AB198" s="193">
        <v>10</v>
      </c>
      <c r="AF198" s="8">
        <f t="shared" si="13"/>
        <v>10</v>
      </c>
      <c r="AG198" s="13">
        <f t="shared" si="14"/>
        <v>241763629.85499999</v>
      </c>
      <c r="AI198" s="6">
        <f t="shared" si="15"/>
        <v>87914047.219999999</v>
      </c>
    </row>
    <row r="199" spans="1:35" ht="65.25" thickBot="1" x14ac:dyDescent="0.3">
      <c r="A199" s="192">
        <v>622</v>
      </c>
      <c r="B199" s="192">
        <v>15542</v>
      </c>
      <c r="C199" s="193" t="s">
        <v>7666</v>
      </c>
      <c r="D199" s="193" t="s">
        <v>9124</v>
      </c>
      <c r="E199" s="193" t="s">
        <v>9174</v>
      </c>
      <c r="F199" s="194">
        <v>45591</v>
      </c>
      <c r="G199" s="193"/>
      <c r="H199" s="192">
        <v>4457838631</v>
      </c>
      <c r="I199" s="193" t="s">
        <v>379</v>
      </c>
      <c r="J199" s="192" t="s">
        <v>9125</v>
      </c>
      <c r="K199" s="201">
        <v>3448520815</v>
      </c>
      <c r="L199" s="192">
        <v>139665093</v>
      </c>
      <c r="M199" s="193" t="s">
        <v>92</v>
      </c>
      <c r="N199" s="193" t="s">
        <v>32</v>
      </c>
      <c r="O199" s="193"/>
      <c r="P199" s="195" t="b">
        <v>1</v>
      </c>
      <c r="Q199" s="192" t="s">
        <v>9125</v>
      </c>
      <c r="R199" s="193" t="s">
        <v>33</v>
      </c>
      <c r="S199" s="193" t="s">
        <v>93</v>
      </c>
      <c r="T199" s="192">
        <v>4.5</v>
      </c>
      <c r="U199" s="193" t="s">
        <v>213</v>
      </c>
      <c r="V199" s="193" t="s">
        <v>36</v>
      </c>
      <c r="W199" s="192" t="s">
        <v>9116</v>
      </c>
      <c r="X199" s="196">
        <v>1</v>
      </c>
      <c r="Y199" s="201">
        <v>4457838631</v>
      </c>
      <c r="Z199" s="192">
        <v>120698229</v>
      </c>
      <c r="AA199" s="193">
        <v>2024</v>
      </c>
      <c r="AB199" s="193">
        <v>10</v>
      </c>
      <c r="AF199" s="8">
        <f t="shared" si="13"/>
        <v>10</v>
      </c>
      <c r="AG199" s="13">
        <f t="shared" si="14"/>
        <v>155183436.67500001</v>
      </c>
      <c r="AI199" s="6">
        <f t="shared" si="15"/>
        <v>139665093.00749999</v>
      </c>
    </row>
    <row r="200" spans="1:35" ht="65.25" thickBot="1" x14ac:dyDescent="0.3">
      <c r="A200" s="192">
        <v>623</v>
      </c>
      <c r="B200" s="192">
        <v>15543</v>
      </c>
      <c r="C200" s="193" t="s">
        <v>7667</v>
      </c>
      <c r="D200" s="193" t="s">
        <v>9124</v>
      </c>
      <c r="E200" s="193" t="s">
        <v>9175</v>
      </c>
      <c r="F200" s="194">
        <v>45591</v>
      </c>
      <c r="G200" s="193"/>
      <c r="H200" s="192">
        <v>4852451586</v>
      </c>
      <c r="I200" s="193" t="s">
        <v>400</v>
      </c>
      <c r="J200" s="192" t="s">
        <v>9108</v>
      </c>
      <c r="K200" s="201">
        <v>4076920432</v>
      </c>
      <c r="L200" s="192">
        <v>138615294</v>
      </c>
      <c r="M200" s="193" t="s">
        <v>92</v>
      </c>
      <c r="N200" s="193" t="s">
        <v>32</v>
      </c>
      <c r="O200" s="193"/>
      <c r="P200" s="195" t="b">
        <v>1</v>
      </c>
      <c r="Q200" s="192" t="s">
        <v>9108</v>
      </c>
      <c r="R200" s="193" t="s">
        <v>33</v>
      </c>
      <c r="S200" s="193" t="s">
        <v>93</v>
      </c>
      <c r="T200" s="192">
        <v>4.5</v>
      </c>
      <c r="U200" s="193" t="s">
        <v>213</v>
      </c>
      <c r="V200" s="193" t="s">
        <v>36</v>
      </c>
      <c r="W200" s="192" t="s">
        <v>9116</v>
      </c>
      <c r="X200" s="196">
        <v>1</v>
      </c>
      <c r="Y200" s="201">
        <v>4852451586</v>
      </c>
      <c r="Z200" s="192">
        <v>142692215</v>
      </c>
      <c r="AA200" s="193">
        <v>2024</v>
      </c>
      <c r="AB200" s="193">
        <v>10</v>
      </c>
      <c r="AF200" s="8">
        <f t="shared" si="13"/>
        <v>10</v>
      </c>
      <c r="AG200" s="13">
        <f t="shared" si="14"/>
        <v>183461419.44</v>
      </c>
      <c r="AI200" s="6">
        <f t="shared" si="15"/>
        <v>138615294.68799999</v>
      </c>
    </row>
    <row r="201" spans="1:35" ht="52.5" thickBot="1" x14ac:dyDescent="0.3">
      <c r="A201" s="192">
        <v>624</v>
      </c>
      <c r="B201" s="192">
        <v>15548</v>
      </c>
      <c r="C201" s="193" t="s">
        <v>7668</v>
      </c>
      <c r="D201" s="193" t="s">
        <v>9124</v>
      </c>
      <c r="E201" s="193" t="s">
        <v>9176</v>
      </c>
      <c r="F201" s="194">
        <v>45592</v>
      </c>
      <c r="G201" s="193"/>
      <c r="H201" s="192">
        <v>5223448534</v>
      </c>
      <c r="I201" s="193" t="s">
        <v>400</v>
      </c>
      <c r="J201" s="192" t="s">
        <v>9108</v>
      </c>
      <c r="K201" s="201">
        <v>4397012972</v>
      </c>
      <c r="L201" s="192">
        <v>149498441</v>
      </c>
      <c r="M201" s="193" t="s">
        <v>92</v>
      </c>
      <c r="N201" s="193" t="s">
        <v>32</v>
      </c>
      <c r="O201" s="193"/>
      <c r="P201" s="195" t="b">
        <v>1</v>
      </c>
      <c r="Q201" s="192" t="s">
        <v>9108</v>
      </c>
      <c r="R201" s="193" t="s">
        <v>33</v>
      </c>
      <c r="S201" s="193" t="s">
        <v>93</v>
      </c>
      <c r="T201" s="192">
        <v>4.5</v>
      </c>
      <c r="U201" s="193" t="s">
        <v>213</v>
      </c>
      <c r="V201" s="193" t="s">
        <v>36</v>
      </c>
      <c r="W201" s="192" t="s">
        <v>9116</v>
      </c>
      <c r="X201" s="196">
        <v>1</v>
      </c>
      <c r="Y201" s="201">
        <v>5223448534</v>
      </c>
      <c r="Z201" s="192">
        <v>153895454</v>
      </c>
      <c r="AA201" s="193">
        <v>2024</v>
      </c>
      <c r="AB201" s="193">
        <v>10</v>
      </c>
      <c r="AF201" s="8">
        <f t="shared" si="13"/>
        <v>10</v>
      </c>
      <c r="AG201" s="13">
        <f t="shared" si="14"/>
        <v>197865583.74000001</v>
      </c>
      <c r="AI201" s="6">
        <f t="shared" si="15"/>
        <v>149498441.04799998</v>
      </c>
    </row>
    <row r="202" spans="1:35" ht="52.5" thickBot="1" x14ac:dyDescent="0.3">
      <c r="A202" s="192">
        <v>625</v>
      </c>
      <c r="B202" s="192">
        <v>15551</v>
      </c>
      <c r="C202" s="193" t="s">
        <v>7669</v>
      </c>
      <c r="D202" s="193" t="s">
        <v>9124</v>
      </c>
      <c r="E202" s="193" t="s">
        <v>9177</v>
      </c>
      <c r="F202" s="194">
        <v>45592</v>
      </c>
      <c r="G202" s="193"/>
      <c r="H202" s="192">
        <v>3553442380</v>
      </c>
      <c r="I202" s="193" t="s">
        <v>7670</v>
      </c>
      <c r="J202" s="192">
        <v>2</v>
      </c>
      <c r="K202" s="201">
        <v>2983745659</v>
      </c>
      <c r="L202" s="192">
        <v>59674913</v>
      </c>
      <c r="M202" s="193" t="s">
        <v>31</v>
      </c>
      <c r="N202" s="193" t="s">
        <v>32</v>
      </c>
      <c r="O202" s="193"/>
      <c r="P202" s="195" t="b">
        <v>1</v>
      </c>
      <c r="Q202" s="192">
        <v>2</v>
      </c>
      <c r="R202" s="193" t="s">
        <v>33</v>
      </c>
      <c r="S202" s="193" t="s">
        <v>42</v>
      </c>
      <c r="T202" s="192">
        <v>4.5</v>
      </c>
      <c r="U202" s="193" t="s">
        <v>213</v>
      </c>
      <c r="V202" s="193" t="s">
        <v>36</v>
      </c>
      <c r="W202" s="192" t="s">
        <v>9116</v>
      </c>
      <c r="X202" s="196">
        <v>1</v>
      </c>
      <c r="Y202" s="201">
        <v>3553442380</v>
      </c>
      <c r="Z202" s="192">
        <v>104431098</v>
      </c>
      <c r="AA202" s="193">
        <v>2024</v>
      </c>
      <c r="AB202" s="193">
        <v>10</v>
      </c>
      <c r="AF202" s="8">
        <f t="shared" si="13"/>
        <v>10</v>
      </c>
      <c r="AG202" s="13">
        <f t="shared" si="14"/>
        <v>134268554.655</v>
      </c>
      <c r="AI202" s="6">
        <f t="shared" si="15"/>
        <v>59674913.18</v>
      </c>
    </row>
    <row r="203" spans="1:35" ht="65.25" thickBot="1" x14ac:dyDescent="0.3">
      <c r="A203" s="192">
        <v>626</v>
      </c>
      <c r="B203" s="192">
        <v>15557</v>
      </c>
      <c r="C203" s="193" t="s">
        <v>7671</v>
      </c>
      <c r="D203" s="193" t="s">
        <v>9124</v>
      </c>
      <c r="E203" s="193" t="s">
        <v>9174</v>
      </c>
      <c r="F203" s="194">
        <v>45591</v>
      </c>
      <c r="G203" s="193"/>
      <c r="H203" s="192">
        <v>4478270153</v>
      </c>
      <c r="I203" s="193" t="s">
        <v>379</v>
      </c>
      <c r="J203" s="192" t="s">
        <v>9125</v>
      </c>
      <c r="K203" s="201">
        <v>4478270154</v>
      </c>
      <c r="L203" s="192">
        <v>181369941</v>
      </c>
      <c r="M203" s="193" t="s">
        <v>92</v>
      </c>
      <c r="N203" s="193" t="s">
        <v>32</v>
      </c>
      <c r="O203" s="193"/>
      <c r="P203" s="195" t="b">
        <v>1</v>
      </c>
      <c r="Q203" s="192" t="s">
        <v>9125</v>
      </c>
      <c r="R203" s="193" t="s">
        <v>33</v>
      </c>
      <c r="S203" s="193" t="s">
        <v>93</v>
      </c>
      <c r="T203" s="192">
        <v>4.5</v>
      </c>
      <c r="U203" s="193" t="s">
        <v>213</v>
      </c>
      <c r="V203" s="193" t="s">
        <v>36</v>
      </c>
      <c r="W203" s="192" t="s">
        <v>9116</v>
      </c>
      <c r="X203" s="196">
        <v>1</v>
      </c>
      <c r="Y203" s="201">
        <v>4478270153</v>
      </c>
      <c r="Z203" s="192">
        <v>156739455</v>
      </c>
      <c r="AA203" s="193">
        <v>2024</v>
      </c>
      <c r="AB203" s="193">
        <v>10</v>
      </c>
      <c r="AF203" s="8">
        <f t="shared" si="13"/>
        <v>10</v>
      </c>
      <c r="AG203" s="13">
        <f t="shared" si="14"/>
        <v>201522156.93000001</v>
      </c>
      <c r="AI203" s="6">
        <f t="shared" si="15"/>
        <v>181369941.23700002</v>
      </c>
    </row>
    <row r="204" spans="1:35" ht="52.5" thickBot="1" x14ac:dyDescent="0.3">
      <c r="A204" s="192">
        <v>627</v>
      </c>
      <c r="B204" s="192">
        <v>15558</v>
      </c>
      <c r="C204" s="193" t="s">
        <v>7672</v>
      </c>
      <c r="D204" s="193" t="s">
        <v>9124</v>
      </c>
      <c r="E204" s="193" t="s">
        <v>9178</v>
      </c>
      <c r="F204" s="194">
        <v>45591</v>
      </c>
      <c r="G204" s="193"/>
      <c r="H204" s="192">
        <v>4852451586</v>
      </c>
      <c r="I204" s="193" t="s">
        <v>7673</v>
      </c>
      <c r="J204" s="192" t="s">
        <v>9126</v>
      </c>
      <c r="K204" s="201">
        <v>3744110601</v>
      </c>
      <c r="L204" s="192">
        <v>59905769</v>
      </c>
      <c r="M204" s="193" t="s">
        <v>31</v>
      </c>
      <c r="N204" s="193" t="s">
        <v>32</v>
      </c>
      <c r="O204" s="193"/>
      <c r="P204" s="195" t="b">
        <v>1</v>
      </c>
      <c r="Q204" s="192" t="s">
        <v>9126</v>
      </c>
      <c r="R204" s="193" t="s">
        <v>33</v>
      </c>
      <c r="S204" s="193" t="s">
        <v>458</v>
      </c>
      <c r="T204" s="192">
        <v>4.5</v>
      </c>
      <c r="U204" s="193" t="s">
        <v>213</v>
      </c>
      <c r="V204" s="193" t="s">
        <v>67</v>
      </c>
      <c r="W204" s="192" t="s">
        <v>9116</v>
      </c>
      <c r="X204" s="196">
        <v>1</v>
      </c>
      <c r="Y204" s="201">
        <v>4852451586</v>
      </c>
      <c r="Z204" s="192">
        <v>131043871</v>
      </c>
      <c r="AA204" s="193">
        <v>2024</v>
      </c>
      <c r="AB204" s="193">
        <v>10</v>
      </c>
      <c r="AF204" s="8">
        <f t="shared" si="13"/>
        <v>10</v>
      </c>
      <c r="AG204" s="13">
        <f t="shared" si="14"/>
        <v>168484977.04499999</v>
      </c>
      <c r="AI204" s="6">
        <f t="shared" si="15"/>
        <v>59905769.616000004</v>
      </c>
    </row>
    <row r="205" spans="1:35" ht="52.5" thickBot="1" x14ac:dyDescent="0.3">
      <c r="A205" s="192">
        <v>628</v>
      </c>
      <c r="B205" s="192">
        <v>15559</v>
      </c>
      <c r="C205" s="193" t="s">
        <v>7674</v>
      </c>
      <c r="D205" s="193" t="s">
        <v>9124</v>
      </c>
      <c r="E205" s="193" t="s">
        <v>9179</v>
      </c>
      <c r="F205" s="194">
        <v>45592</v>
      </c>
      <c r="G205" s="193"/>
      <c r="H205" s="192">
        <v>3576589434</v>
      </c>
      <c r="I205" s="193" t="s">
        <v>7673</v>
      </c>
      <c r="J205" s="192">
        <v>2</v>
      </c>
      <c r="K205" s="201">
        <v>3003680248</v>
      </c>
      <c r="L205" s="192">
        <v>60073604</v>
      </c>
      <c r="M205" s="193" t="s">
        <v>31</v>
      </c>
      <c r="N205" s="193" t="s">
        <v>32</v>
      </c>
      <c r="O205" s="193"/>
      <c r="P205" s="195" t="b">
        <v>1</v>
      </c>
      <c r="Q205" s="192">
        <v>2</v>
      </c>
      <c r="R205" s="193" t="s">
        <v>33</v>
      </c>
      <c r="S205" s="193" t="s">
        <v>42</v>
      </c>
      <c r="T205" s="192">
        <v>4.5</v>
      </c>
      <c r="U205" s="193" t="s">
        <v>213</v>
      </c>
      <c r="V205" s="193" t="s">
        <v>36</v>
      </c>
      <c r="W205" s="192" t="s">
        <v>9116</v>
      </c>
      <c r="X205" s="196">
        <v>1</v>
      </c>
      <c r="Y205" s="201">
        <v>3576589434</v>
      </c>
      <c r="Z205" s="192">
        <v>105128809</v>
      </c>
      <c r="AA205" s="193">
        <v>2024</v>
      </c>
      <c r="AB205" s="193">
        <v>10</v>
      </c>
      <c r="AF205" s="8">
        <f t="shared" si="13"/>
        <v>10</v>
      </c>
      <c r="AG205" s="13">
        <f t="shared" si="14"/>
        <v>135165611.16</v>
      </c>
      <c r="AI205" s="6">
        <f t="shared" si="15"/>
        <v>60073604.960000001</v>
      </c>
    </row>
    <row r="206" spans="1:35" ht="52.5" thickBot="1" x14ac:dyDescent="0.3">
      <c r="A206" s="192">
        <v>629</v>
      </c>
      <c r="B206" s="192">
        <v>15560</v>
      </c>
      <c r="C206" s="193" t="s">
        <v>7675</v>
      </c>
      <c r="D206" s="193" t="s">
        <v>9124</v>
      </c>
      <c r="E206" s="193" t="s">
        <v>9180</v>
      </c>
      <c r="F206" s="194">
        <v>45591</v>
      </c>
      <c r="G206" s="193"/>
      <c r="H206" s="192">
        <v>4401675562</v>
      </c>
      <c r="I206" s="193" t="s">
        <v>7670</v>
      </c>
      <c r="J206" s="192">
        <v>2</v>
      </c>
      <c r="K206" s="201">
        <v>3706707952</v>
      </c>
      <c r="L206" s="192">
        <v>74134159</v>
      </c>
      <c r="M206" s="193" t="s">
        <v>31</v>
      </c>
      <c r="N206" s="193" t="s">
        <v>32</v>
      </c>
      <c r="O206" s="193"/>
      <c r="P206" s="195" t="b">
        <v>1</v>
      </c>
      <c r="Q206" s="192">
        <v>2</v>
      </c>
      <c r="R206" s="193" t="s">
        <v>33</v>
      </c>
      <c r="S206" s="193" t="s">
        <v>42</v>
      </c>
      <c r="T206" s="192">
        <v>4.5</v>
      </c>
      <c r="U206" s="193" t="s">
        <v>213</v>
      </c>
      <c r="V206" s="193" t="s">
        <v>36</v>
      </c>
      <c r="W206" s="192" t="s">
        <v>9116</v>
      </c>
      <c r="X206" s="196">
        <v>1</v>
      </c>
      <c r="Y206" s="201">
        <v>4401675562</v>
      </c>
      <c r="Z206" s="192">
        <v>129734778</v>
      </c>
      <c r="AA206" s="193">
        <v>2024</v>
      </c>
      <c r="AB206" s="193">
        <v>10</v>
      </c>
      <c r="AF206" s="8">
        <f t="shared" si="13"/>
        <v>10</v>
      </c>
      <c r="AG206" s="13">
        <f t="shared" si="14"/>
        <v>166801857.84</v>
      </c>
      <c r="AI206" s="6">
        <f t="shared" si="15"/>
        <v>74134159.040000007</v>
      </c>
    </row>
    <row r="207" spans="1:35" ht="65.25" thickBot="1" x14ac:dyDescent="0.3">
      <c r="A207" s="192">
        <v>630</v>
      </c>
      <c r="B207" s="192">
        <v>15561</v>
      </c>
      <c r="C207" s="193" t="s">
        <v>7676</v>
      </c>
      <c r="D207" s="193" t="s">
        <v>9124</v>
      </c>
      <c r="E207" s="193" t="s">
        <v>9181</v>
      </c>
      <c r="F207" s="194">
        <v>45590</v>
      </c>
      <c r="G207" s="193"/>
      <c r="H207" s="192">
        <v>4401675562</v>
      </c>
      <c r="I207" s="193" t="s">
        <v>379</v>
      </c>
      <c r="J207" s="192" t="s">
        <v>9125</v>
      </c>
      <c r="K207" s="201">
        <v>3706707952</v>
      </c>
      <c r="L207" s="192">
        <v>150121672</v>
      </c>
      <c r="M207" s="193" t="s">
        <v>92</v>
      </c>
      <c r="N207" s="193" t="s">
        <v>32</v>
      </c>
      <c r="O207" s="193"/>
      <c r="P207" s="195" t="b">
        <v>1</v>
      </c>
      <c r="Q207" s="192" t="s">
        <v>9125</v>
      </c>
      <c r="R207" s="193" t="s">
        <v>33</v>
      </c>
      <c r="S207" s="193" t="s">
        <v>93</v>
      </c>
      <c r="T207" s="192">
        <v>4.5</v>
      </c>
      <c r="U207" s="193" t="s">
        <v>213</v>
      </c>
      <c r="V207" s="193" t="s">
        <v>36</v>
      </c>
      <c r="W207" s="192" t="s">
        <v>9116</v>
      </c>
      <c r="X207" s="196">
        <v>1</v>
      </c>
      <c r="Y207" s="201">
        <v>4401675562</v>
      </c>
      <c r="Z207" s="192">
        <v>129734778</v>
      </c>
      <c r="AA207" s="193">
        <v>2024</v>
      </c>
      <c r="AB207" s="193">
        <v>10</v>
      </c>
      <c r="AF207" s="8">
        <f t="shared" si="13"/>
        <v>10</v>
      </c>
      <c r="AG207" s="13">
        <f t="shared" si="14"/>
        <v>166801857.84</v>
      </c>
      <c r="AI207" s="6">
        <f t="shared" si="15"/>
        <v>150121672.05599999</v>
      </c>
    </row>
    <row r="208" spans="1:35" ht="52.5" thickBot="1" x14ac:dyDescent="0.3">
      <c r="A208" s="192">
        <v>631</v>
      </c>
      <c r="B208" s="192">
        <v>15562</v>
      </c>
      <c r="C208" s="193" t="s">
        <v>7677</v>
      </c>
      <c r="D208" s="193" t="s">
        <v>9124</v>
      </c>
      <c r="E208" s="193" t="s">
        <v>9182</v>
      </c>
      <c r="F208" s="194">
        <v>45592</v>
      </c>
      <c r="G208" s="193"/>
      <c r="H208" s="192">
        <v>5001450079</v>
      </c>
      <c r="I208" s="193" t="s">
        <v>184</v>
      </c>
      <c r="J208" s="192" t="s">
        <v>9118</v>
      </c>
      <c r="K208" s="201">
        <v>3862377651</v>
      </c>
      <c r="L208" s="192">
        <v>139045595</v>
      </c>
      <c r="M208" s="193" t="s">
        <v>92</v>
      </c>
      <c r="N208" s="193" t="s">
        <v>32</v>
      </c>
      <c r="O208" s="193"/>
      <c r="P208" s="195" t="b">
        <v>1</v>
      </c>
      <c r="Q208" s="192" t="s">
        <v>9118</v>
      </c>
      <c r="R208" s="193" t="s">
        <v>33</v>
      </c>
      <c r="S208" s="193" t="s">
        <v>93</v>
      </c>
      <c r="T208" s="192">
        <v>4.5</v>
      </c>
      <c r="U208" s="193" t="s">
        <v>213</v>
      </c>
      <c r="V208" s="193" t="s">
        <v>67</v>
      </c>
      <c r="W208" s="192" t="s">
        <v>9116</v>
      </c>
      <c r="X208" s="196">
        <v>1</v>
      </c>
      <c r="Y208" s="201">
        <v>5001450079</v>
      </c>
      <c r="Z208" s="192">
        <v>135183218</v>
      </c>
      <c r="AA208" s="193">
        <v>2024</v>
      </c>
      <c r="AB208" s="193">
        <v>10</v>
      </c>
      <c r="AF208" s="8">
        <f t="shared" si="13"/>
        <v>10</v>
      </c>
      <c r="AG208" s="13">
        <f t="shared" si="14"/>
        <v>173806994.29499999</v>
      </c>
      <c r="AI208" s="6">
        <f t="shared" si="15"/>
        <v>139045595.43599999</v>
      </c>
    </row>
    <row r="209" spans="1:35" ht="78" thickBot="1" x14ac:dyDescent="0.3">
      <c r="A209" s="192">
        <v>632</v>
      </c>
      <c r="B209" s="192">
        <v>15563</v>
      </c>
      <c r="C209" s="193" t="s">
        <v>7678</v>
      </c>
      <c r="D209" s="193" t="s">
        <v>9124</v>
      </c>
      <c r="E209" s="193" t="s">
        <v>9183</v>
      </c>
      <c r="F209" s="194">
        <v>45590</v>
      </c>
      <c r="G209" s="193"/>
      <c r="H209" s="192">
        <v>4381630498</v>
      </c>
      <c r="I209" s="193" t="s">
        <v>7679</v>
      </c>
      <c r="J209" s="192" t="s">
        <v>9126</v>
      </c>
      <c r="K209" s="201">
        <v>3689433604</v>
      </c>
      <c r="L209" s="192">
        <v>59030937</v>
      </c>
      <c r="M209" s="193" t="s">
        <v>31</v>
      </c>
      <c r="N209" s="193" t="s">
        <v>32</v>
      </c>
      <c r="O209" s="193"/>
      <c r="P209" s="195" t="b">
        <v>1</v>
      </c>
      <c r="Q209" s="192" t="s">
        <v>9126</v>
      </c>
      <c r="R209" s="193" t="s">
        <v>33</v>
      </c>
      <c r="S209" s="193" t="s">
        <v>458</v>
      </c>
      <c r="T209" s="192">
        <v>4.5</v>
      </c>
      <c r="U209" s="193" t="s">
        <v>213</v>
      </c>
      <c r="V209" s="193" t="s">
        <v>36</v>
      </c>
      <c r="W209" s="192" t="s">
        <v>9116</v>
      </c>
      <c r="X209" s="196">
        <v>1</v>
      </c>
      <c r="Y209" s="201">
        <v>4381630498</v>
      </c>
      <c r="Z209" s="192">
        <v>129130176</v>
      </c>
      <c r="AA209" s="193">
        <v>2024</v>
      </c>
      <c r="AB209" s="193">
        <v>10</v>
      </c>
      <c r="AF209" s="8">
        <f t="shared" si="13"/>
        <v>10</v>
      </c>
      <c r="AG209" s="13">
        <f t="shared" si="14"/>
        <v>166024512.18000001</v>
      </c>
      <c r="AI209" s="6">
        <f t="shared" si="15"/>
        <v>59030937.664000005</v>
      </c>
    </row>
    <row r="210" spans="1:35" ht="52.5" thickBot="1" x14ac:dyDescent="0.3">
      <c r="A210" s="192">
        <v>633</v>
      </c>
      <c r="B210" s="192">
        <v>15564</v>
      </c>
      <c r="C210" s="193" t="s">
        <v>7680</v>
      </c>
      <c r="D210" s="193" t="s">
        <v>9124</v>
      </c>
      <c r="E210" s="193" t="s">
        <v>9184</v>
      </c>
      <c r="F210" s="194">
        <v>45591</v>
      </c>
      <c r="G210" s="193"/>
      <c r="H210" s="192">
        <v>4361440868</v>
      </c>
      <c r="I210" s="193" t="s">
        <v>7681</v>
      </c>
      <c r="J210" s="192">
        <v>2</v>
      </c>
      <c r="K210" s="201">
        <v>3372217139</v>
      </c>
      <c r="L210" s="192">
        <v>67444342</v>
      </c>
      <c r="M210" s="193" t="s">
        <v>31</v>
      </c>
      <c r="N210" s="193" t="s">
        <v>32</v>
      </c>
      <c r="O210" s="193"/>
      <c r="P210" s="195" t="b">
        <v>1</v>
      </c>
      <c r="Q210" s="192">
        <v>2</v>
      </c>
      <c r="R210" s="193" t="s">
        <v>33</v>
      </c>
      <c r="S210" s="193" t="s">
        <v>42</v>
      </c>
      <c r="T210" s="192">
        <v>4.5</v>
      </c>
      <c r="U210" s="193" t="s">
        <v>213</v>
      </c>
      <c r="V210" s="193" t="s">
        <v>67</v>
      </c>
      <c r="W210" s="192" t="s">
        <v>9116</v>
      </c>
      <c r="X210" s="196">
        <v>1</v>
      </c>
      <c r="Y210" s="201">
        <v>4361440868</v>
      </c>
      <c r="Z210" s="192">
        <v>118027600</v>
      </c>
      <c r="AA210" s="193">
        <v>2024</v>
      </c>
      <c r="AB210" s="193">
        <v>10</v>
      </c>
      <c r="AF210" s="8">
        <f t="shared" si="13"/>
        <v>10</v>
      </c>
      <c r="AG210" s="13">
        <f t="shared" si="14"/>
        <v>151749771.255</v>
      </c>
      <c r="AI210" s="6">
        <f t="shared" si="15"/>
        <v>67444342.780000001</v>
      </c>
    </row>
    <row r="211" spans="1:35" ht="52.5" thickBot="1" x14ac:dyDescent="0.3">
      <c r="A211" s="192">
        <v>634</v>
      </c>
      <c r="B211" s="192">
        <v>15565</v>
      </c>
      <c r="C211" s="193" t="s">
        <v>7682</v>
      </c>
      <c r="D211" s="193" t="s">
        <v>9124</v>
      </c>
      <c r="E211" s="193" t="s">
        <v>9185</v>
      </c>
      <c r="F211" s="194">
        <v>45591</v>
      </c>
      <c r="G211" s="193"/>
      <c r="H211" s="192">
        <v>5745002271</v>
      </c>
      <c r="I211" s="193" t="s">
        <v>7670</v>
      </c>
      <c r="J211" s="192">
        <v>2</v>
      </c>
      <c r="K211" s="201">
        <v>4828739140</v>
      </c>
      <c r="L211" s="192">
        <v>96574782</v>
      </c>
      <c r="M211" s="193" t="s">
        <v>31</v>
      </c>
      <c r="N211" s="193" t="s">
        <v>32</v>
      </c>
      <c r="O211" s="193"/>
      <c r="P211" s="195" t="b">
        <v>1</v>
      </c>
      <c r="Q211" s="192">
        <v>2</v>
      </c>
      <c r="R211" s="193" t="s">
        <v>33</v>
      </c>
      <c r="S211" s="193" t="s">
        <v>42</v>
      </c>
      <c r="T211" s="192">
        <v>4.5</v>
      </c>
      <c r="U211" s="193" t="s">
        <v>213</v>
      </c>
      <c r="V211" s="193" t="s">
        <v>36</v>
      </c>
      <c r="W211" s="192" t="s">
        <v>9116</v>
      </c>
      <c r="X211" s="196">
        <v>1</v>
      </c>
      <c r="Y211" s="201">
        <v>5745002271</v>
      </c>
      <c r="Z211" s="192">
        <v>169005870</v>
      </c>
      <c r="AA211" s="193">
        <v>2024</v>
      </c>
      <c r="AB211" s="193">
        <v>10</v>
      </c>
      <c r="AF211" s="8">
        <f t="shared" si="13"/>
        <v>10</v>
      </c>
      <c r="AG211" s="13">
        <f t="shared" si="14"/>
        <v>217293261.30000001</v>
      </c>
      <c r="AI211" s="6">
        <f t="shared" si="15"/>
        <v>96574782.799999997</v>
      </c>
    </row>
    <row r="212" spans="1:35" ht="52.5" thickBot="1" x14ac:dyDescent="0.3">
      <c r="A212" s="192">
        <v>635</v>
      </c>
      <c r="B212" s="192">
        <v>15566</v>
      </c>
      <c r="C212" s="193" t="s">
        <v>7683</v>
      </c>
      <c r="D212" s="193" t="s">
        <v>9124</v>
      </c>
      <c r="E212" s="193" t="s">
        <v>9186</v>
      </c>
      <c r="F212" s="194">
        <v>45590</v>
      </c>
      <c r="G212" s="193"/>
      <c r="H212" s="192">
        <v>5655688298</v>
      </c>
      <c r="I212" s="193" t="s">
        <v>9127</v>
      </c>
      <c r="J212" s="192" t="s">
        <v>9106</v>
      </c>
      <c r="K212" s="201">
        <v>4363870897</v>
      </c>
      <c r="L212" s="192">
        <v>139643868</v>
      </c>
      <c r="M212" s="193" t="s">
        <v>92</v>
      </c>
      <c r="N212" s="193" t="s">
        <v>32</v>
      </c>
      <c r="O212" s="193"/>
      <c r="P212" s="195" t="b">
        <v>1</v>
      </c>
      <c r="Q212" s="192" t="s">
        <v>9106</v>
      </c>
      <c r="R212" s="193" t="s">
        <v>33</v>
      </c>
      <c r="S212" s="193" t="s">
        <v>93</v>
      </c>
      <c r="T212" s="192">
        <v>4.5</v>
      </c>
      <c r="U212" s="193" t="s">
        <v>213</v>
      </c>
      <c r="V212" s="193" t="s">
        <v>67</v>
      </c>
      <c r="W212" s="192" t="s">
        <v>9116</v>
      </c>
      <c r="X212" s="196">
        <v>1</v>
      </c>
      <c r="Y212" s="201">
        <v>5655688298</v>
      </c>
      <c r="Z212" s="192">
        <v>152735481</v>
      </c>
      <c r="AA212" s="193">
        <v>2024</v>
      </c>
      <c r="AB212" s="193">
        <v>10</v>
      </c>
      <c r="AF212" s="8">
        <f t="shared" si="13"/>
        <v>10</v>
      </c>
      <c r="AG212" s="13">
        <f t="shared" si="14"/>
        <v>196374190.36500001</v>
      </c>
      <c r="AI212" s="6">
        <f t="shared" si="15"/>
        <v>139643868.70400003</v>
      </c>
    </row>
    <row r="213" spans="1:35" ht="65.25" thickBot="1" x14ac:dyDescent="0.3">
      <c r="A213" s="192">
        <v>636</v>
      </c>
      <c r="B213" s="192">
        <v>15568</v>
      </c>
      <c r="C213" s="193" t="s">
        <v>7684</v>
      </c>
      <c r="D213" s="193" t="s">
        <v>9124</v>
      </c>
      <c r="E213" s="193" t="s">
        <v>9187</v>
      </c>
      <c r="F213" s="194">
        <v>45591</v>
      </c>
      <c r="G213" s="193"/>
      <c r="H213" s="192">
        <v>4353519545</v>
      </c>
      <c r="I213" s="193" t="s">
        <v>7670</v>
      </c>
      <c r="J213" s="192">
        <v>2</v>
      </c>
      <c r="K213" s="201">
        <v>3665143372</v>
      </c>
      <c r="L213" s="192">
        <v>73302867</v>
      </c>
      <c r="M213" s="193" t="s">
        <v>31</v>
      </c>
      <c r="N213" s="193" t="s">
        <v>32</v>
      </c>
      <c r="O213" s="193"/>
      <c r="P213" s="195" t="b">
        <v>1</v>
      </c>
      <c r="Q213" s="192">
        <v>2</v>
      </c>
      <c r="R213" s="193" t="s">
        <v>33</v>
      </c>
      <c r="S213" s="193" t="s">
        <v>42</v>
      </c>
      <c r="T213" s="192">
        <v>4.5</v>
      </c>
      <c r="U213" s="193" t="s">
        <v>213</v>
      </c>
      <c r="V213" s="193" t="s">
        <v>36</v>
      </c>
      <c r="W213" s="192" t="s">
        <v>9116</v>
      </c>
      <c r="X213" s="196">
        <v>1</v>
      </c>
      <c r="Y213" s="201">
        <v>4353519545</v>
      </c>
      <c r="Z213" s="192">
        <v>128280018</v>
      </c>
      <c r="AA213" s="193">
        <v>2024</v>
      </c>
      <c r="AB213" s="193">
        <v>10</v>
      </c>
      <c r="AF213" s="8">
        <f t="shared" si="13"/>
        <v>10</v>
      </c>
      <c r="AG213" s="13">
        <f t="shared" si="14"/>
        <v>164931451.74000001</v>
      </c>
      <c r="AI213" s="6">
        <f t="shared" si="15"/>
        <v>73302867.439999998</v>
      </c>
    </row>
    <row r="214" spans="1:35" ht="65.25" thickBot="1" x14ac:dyDescent="0.3">
      <c r="A214" s="192">
        <v>637</v>
      </c>
      <c r="B214" s="192">
        <v>15569</v>
      </c>
      <c r="C214" s="193" t="s">
        <v>7685</v>
      </c>
      <c r="D214" s="193" t="s">
        <v>9124</v>
      </c>
      <c r="E214" s="193" t="s">
        <v>9188</v>
      </c>
      <c r="F214" s="194">
        <v>45591</v>
      </c>
      <c r="G214" s="193"/>
      <c r="H214" s="192">
        <v>4354024232</v>
      </c>
      <c r="I214" s="193" t="s">
        <v>7670</v>
      </c>
      <c r="J214" s="192">
        <v>2</v>
      </c>
      <c r="K214" s="201">
        <v>3665643195</v>
      </c>
      <c r="L214" s="192">
        <v>73312863</v>
      </c>
      <c r="M214" s="193" t="s">
        <v>31</v>
      </c>
      <c r="N214" s="193" t="s">
        <v>32</v>
      </c>
      <c r="O214" s="193"/>
      <c r="P214" s="195" t="b">
        <v>1</v>
      </c>
      <c r="Q214" s="192">
        <v>2</v>
      </c>
      <c r="R214" s="193" t="s">
        <v>33</v>
      </c>
      <c r="S214" s="193" t="s">
        <v>42</v>
      </c>
      <c r="T214" s="192">
        <v>4.5</v>
      </c>
      <c r="U214" s="193" t="s">
        <v>213</v>
      </c>
      <c r="V214" s="193" t="s">
        <v>36</v>
      </c>
      <c r="W214" s="192" t="s">
        <v>9116</v>
      </c>
      <c r="X214" s="196">
        <v>1</v>
      </c>
      <c r="Y214" s="201">
        <v>4354024232</v>
      </c>
      <c r="Z214" s="192">
        <v>128297512</v>
      </c>
      <c r="AA214" s="193">
        <v>2024</v>
      </c>
      <c r="AB214" s="193">
        <v>10</v>
      </c>
      <c r="AF214" s="8">
        <f t="shared" si="13"/>
        <v>10</v>
      </c>
      <c r="AG214" s="13">
        <f t="shared" si="14"/>
        <v>164953943.77500001</v>
      </c>
      <c r="AI214" s="6">
        <f t="shared" si="15"/>
        <v>73312863.900000006</v>
      </c>
    </row>
    <row r="215" spans="1:35" ht="52.5" thickBot="1" x14ac:dyDescent="0.3">
      <c r="A215" s="192">
        <v>638</v>
      </c>
      <c r="B215" s="192">
        <v>15570</v>
      </c>
      <c r="C215" s="193" t="s">
        <v>7686</v>
      </c>
      <c r="D215" s="193" t="s">
        <v>9124</v>
      </c>
      <c r="E215" s="193" t="s">
        <v>9189</v>
      </c>
      <c r="F215" s="194">
        <v>45591</v>
      </c>
      <c r="G215" s="193"/>
      <c r="H215" s="192">
        <v>4924030257</v>
      </c>
      <c r="I215" s="193" t="s">
        <v>9128</v>
      </c>
      <c r="J215" s="192" t="s">
        <v>9106</v>
      </c>
      <c r="K215" s="201">
        <v>4138981592</v>
      </c>
      <c r="L215" s="192">
        <v>132447410</v>
      </c>
      <c r="M215" s="193" t="s">
        <v>92</v>
      </c>
      <c r="N215" s="193" t="s">
        <v>32</v>
      </c>
      <c r="O215" s="193"/>
      <c r="P215" s="195" t="b">
        <v>1</v>
      </c>
      <c r="Q215" s="192" t="s">
        <v>9106</v>
      </c>
      <c r="R215" s="193" t="s">
        <v>33</v>
      </c>
      <c r="S215" s="193" t="s">
        <v>93</v>
      </c>
      <c r="T215" s="192">
        <v>4.5</v>
      </c>
      <c r="U215" s="193" t="s">
        <v>213</v>
      </c>
      <c r="V215" s="193" t="s">
        <v>36</v>
      </c>
      <c r="W215" s="192" t="s">
        <v>9116</v>
      </c>
      <c r="X215" s="196">
        <v>1</v>
      </c>
      <c r="Y215" s="201">
        <v>4924030257</v>
      </c>
      <c r="Z215" s="192">
        <v>144864356</v>
      </c>
      <c r="AA215" s="193">
        <v>2024</v>
      </c>
      <c r="AB215" s="193">
        <v>10</v>
      </c>
      <c r="AF215" s="8">
        <f t="shared" si="13"/>
        <v>10</v>
      </c>
      <c r="AG215" s="13">
        <f t="shared" si="14"/>
        <v>186254171.63999999</v>
      </c>
      <c r="AI215" s="6">
        <f t="shared" si="15"/>
        <v>132447410.94400002</v>
      </c>
    </row>
    <row r="216" spans="1:35" ht="52.5" thickBot="1" x14ac:dyDescent="0.3">
      <c r="A216" s="192">
        <v>639</v>
      </c>
      <c r="B216" s="192">
        <v>15571</v>
      </c>
      <c r="C216" s="193" t="s">
        <v>7688</v>
      </c>
      <c r="D216" s="193" t="s">
        <v>9124</v>
      </c>
      <c r="E216" s="193" t="s">
        <v>9190</v>
      </c>
      <c r="F216" s="194">
        <v>45590</v>
      </c>
      <c r="G216" s="193"/>
      <c r="H216" s="192">
        <v>3778029133</v>
      </c>
      <c r="I216" s="193" t="s">
        <v>184</v>
      </c>
      <c r="J216" s="192" t="s">
        <v>9118</v>
      </c>
      <c r="K216" s="201">
        <v>3177938025</v>
      </c>
      <c r="L216" s="192">
        <v>114405768</v>
      </c>
      <c r="M216" s="193" t="s">
        <v>92</v>
      </c>
      <c r="N216" s="193" t="s">
        <v>32</v>
      </c>
      <c r="O216" s="193"/>
      <c r="P216" s="195" t="b">
        <v>1</v>
      </c>
      <c r="Q216" s="192" t="s">
        <v>9118</v>
      </c>
      <c r="R216" s="193" t="s">
        <v>33</v>
      </c>
      <c r="S216" s="193" t="s">
        <v>93</v>
      </c>
      <c r="T216" s="192">
        <v>4.5</v>
      </c>
      <c r="U216" s="193" t="s">
        <v>213</v>
      </c>
      <c r="V216" s="193" t="s">
        <v>36</v>
      </c>
      <c r="W216" s="192" t="s">
        <v>9116</v>
      </c>
      <c r="X216" s="196">
        <v>1</v>
      </c>
      <c r="Y216" s="201">
        <v>3778029133</v>
      </c>
      <c r="Z216" s="192">
        <v>111227831</v>
      </c>
      <c r="AA216" s="193">
        <v>2024</v>
      </c>
      <c r="AB216" s="193">
        <v>10</v>
      </c>
      <c r="AF216" s="8">
        <f t="shared" si="13"/>
        <v>10</v>
      </c>
      <c r="AG216" s="13">
        <f t="shared" si="14"/>
        <v>143007211.125</v>
      </c>
      <c r="AI216" s="6">
        <f t="shared" si="15"/>
        <v>114405768.90000001</v>
      </c>
    </row>
    <row r="217" spans="1:35" ht="65.25" thickBot="1" x14ac:dyDescent="0.3">
      <c r="A217" s="192">
        <v>640</v>
      </c>
      <c r="B217" s="192">
        <v>15572</v>
      </c>
      <c r="C217" s="193" t="s">
        <v>7689</v>
      </c>
      <c r="D217" s="193" t="s">
        <v>9124</v>
      </c>
      <c r="E217" s="193" t="s">
        <v>9191</v>
      </c>
      <c r="F217" s="194">
        <v>45592</v>
      </c>
      <c r="G217" s="193"/>
      <c r="H217" s="192">
        <v>4357850909</v>
      </c>
      <c r="I217" s="193" t="s">
        <v>7670</v>
      </c>
      <c r="J217" s="192" t="s">
        <v>9081</v>
      </c>
      <c r="K217" s="201">
        <v>3369375950</v>
      </c>
      <c r="L217" s="192">
        <v>50540639</v>
      </c>
      <c r="M217" s="193" t="s">
        <v>31</v>
      </c>
      <c r="N217" s="193" t="s">
        <v>32</v>
      </c>
      <c r="O217" s="193"/>
      <c r="P217" s="195" t="b">
        <v>1</v>
      </c>
      <c r="Q217" s="192" t="s">
        <v>9081</v>
      </c>
      <c r="R217" s="193" t="s">
        <v>33</v>
      </c>
      <c r="S217" s="193" t="s">
        <v>42</v>
      </c>
      <c r="T217" s="192">
        <v>4.5</v>
      </c>
      <c r="U217" s="193" t="s">
        <v>213</v>
      </c>
      <c r="V217" s="193" t="s">
        <v>67</v>
      </c>
      <c r="W217" s="192" t="s">
        <v>9116</v>
      </c>
      <c r="X217" s="196">
        <v>1</v>
      </c>
      <c r="Y217" s="201">
        <v>4357850909</v>
      </c>
      <c r="Z217" s="192">
        <v>117928158</v>
      </c>
      <c r="AA217" s="193">
        <v>2024</v>
      </c>
      <c r="AB217" s="193">
        <v>10</v>
      </c>
      <c r="AF217" s="8">
        <f t="shared" si="13"/>
        <v>10</v>
      </c>
      <c r="AG217" s="13">
        <f t="shared" si="14"/>
        <v>151621917.75</v>
      </c>
      <c r="AI217" s="6">
        <f t="shared" si="15"/>
        <v>50540639.25</v>
      </c>
    </row>
    <row r="218" spans="1:35" ht="52.5" thickBot="1" x14ac:dyDescent="0.3">
      <c r="A218" s="192">
        <v>641</v>
      </c>
      <c r="B218" s="192">
        <v>15573</v>
      </c>
      <c r="C218" s="193" t="s">
        <v>7690</v>
      </c>
      <c r="D218" s="193" t="s">
        <v>9124</v>
      </c>
      <c r="E218" s="193" t="s">
        <v>9192</v>
      </c>
      <c r="F218" s="194">
        <v>45590</v>
      </c>
      <c r="G218" s="193"/>
      <c r="H218" s="192">
        <v>3396387807</v>
      </c>
      <c r="I218" s="193" t="s">
        <v>9128</v>
      </c>
      <c r="J218" s="192" t="s">
        <v>9106</v>
      </c>
      <c r="K218" s="201">
        <v>2848399853</v>
      </c>
      <c r="L218" s="192">
        <v>91148795</v>
      </c>
      <c r="M218" s="193" t="s">
        <v>92</v>
      </c>
      <c r="N218" s="193" t="s">
        <v>32</v>
      </c>
      <c r="O218" s="193"/>
      <c r="P218" s="195" t="b">
        <v>1</v>
      </c>
      <c r="Q218" s="192" t="s">
        <v>9106</v>
      </c>
      <c r="R218" s="193" t="s">
        <v>33</v>
      </c>
      <c r="S218" s="193" t="s">
        <v>93</v>
      </c>
      <c r="T218" s="192">
        <v>4.5</v>
      </c>
      <c r="U218" s="193" t="s">
        <v>213</v>
      </c>
      <c r="V218" s="193" t="s">
        <v>36</v>
      </c>
      <c r="W218" s="192" t="s">
        <v>9116</v>
      </c>
      <c r="X218" s="196">
        <v>1</v>
      </c>
      <c r="Y218" s="201">
        <v>3396387807</v>
      </c>
      <c r="Z218" s="192">
        <v>99693995</v>
      </c>
      <c r="AA218" s="193">
        <v>2024</v>
      </c>
      <c r="AB218" s="193">
        <v>10</v>
      </c>
      <c r="AF218" s="8">
        <f t="shared" si="13"/>
        <v>10</v>
      </c>
      <c r="AG218" s="13">
        <f t="shared" si="14"/>
        <v>128177993.38500001</v>
      </c>
      <c r="AI218" s="6">
        <f t="shared" si="15"/>
        <v>91148795.296000004</v>
      </c>
    </row>
    <row r="219" spans="1:35" ht="65.25" thickBot="1" x14ac:dyDescent="0.3">
      <c r="A219" s="192">
        <v>642</v>
      </c>
      <c r="B219" s="192">
        <v>15574</v>
      </c>
      <c r="C219" s="193" t="s">
        <v>7691</v>
      </c>
      <c r="D219" s="193" t="s">
        <v>9124</v>
      </c>
      <c r="E219" s="193" t="s">
        <v>9193</v>
      </c>
      <c r="F219" s="194">
        <v>45591</v>
      </c>
      <c r="G219" s="193"/>
      <c r="H219" s="192">
        <v>2447545257</v>
      </c>
      <c r="I219" s="193" t="s">
        <v>7692</v>
      </c>
      <c r="J219" s="192">
        <v>2</v>
      </c>
      <c r="K219" s="201">
        <v>2057937672</v>
      </c>
      <c r="L219" s="192">
        <v>41158753</v>
      </c>
      <c r="M219" s="193" t="s">
        <v>31</v>
      </c>
      <c r="N219" s="193" t="s">
        <v>32</v>
      </c>
      <c r="O219" s="193"/>
      <c r="P219" s="195" t="b">
        <v>1</v>
      </c>
      <c r="Q219" s="192">
        <v>2</v>
      </c>
      <c r="R219" s="193" t="s">
        <v>33</v>
      </c>
      <c r="S219" s="193" t="s">
        <v>42</v>
      </c>
      <c r="T219" s="192">
        <v>4.5</v>
      </c>
      <c r="U219" s="193" t="s">
        <v>213</v>
      </c>
      <c r="V219" s="193" t="s">
        <v>36</v>
      </c>
      <c r="W219" s="192" t="s">
        <v>9116</v>
      </c>
      <c r="X219" s="196">
        <v>1</v>
      </c>
      <c r="Y219" s="201">
        <v>2447545257</v>
      </c>
      <c r="Z219" s="192">
        <v>72027819</v>
      </c>
      <c r="AA219" s="193">
        <v>2024</v>
      </c>
      <c r="AB219" s="193">
        <v>10</v>
      </c>
      <c r="AF219" s="8">
        <f t="shared" si="13"/>
        <v>10</v>
      </c>
      <c r="AG219" s="13">
        <f t="shared" si="14"/>
        <v>92607195.239999995</v>
      </c>
      <c r="AI219" s="6">
        <f t="shared" si="15"/>
        <v>41158753.439999998</v>
      </c>
    </row>
    <row r="220" spans="1:35" ht="52.5" thickBot="1" x14ac:dyDescent="0.3">
      <c r="A220" s="192">
        <v>643</v>
      </c>
      <c r="B220" s="192">
        <v>15597</v>
      </c>
      <c r="C220" s="193" t="s">
        <v>7693</v>
      </c>
      <c r="D220" s="193" t="s">
        <v>9124</v>
      </c>
      <c r="E220" s="193" t="s">
        <v>9194</v>
      </c>
      <c r="F220" s="194">
        <v>45591</v>
      </c>
      <c r="G220" s="193"/>
      <c r="H220" s="192">
        <v>2447545257</v>
      </c>
      <c r="I220" s="193" t="s">
        <v>7679</v>
      </c>
      <c r="J220" s="192">
        <v>1</v>
      </c>
      <c r="K220" s="201">
        <v>1889942760</v>
      </c>
      <c r="L220" s="192">
        <v>18899427</v>
      </c>
      <c r="M220" s="193" t="s">
        <v>31</v>
      </c>
      <c r="N220" s="193" t="s">
        <v>32</v>
      </c>
      <c r="O220" s="193"/>
      <c r="P220" s="195" t="b">
        <v>1</v>
      </c>
      <c r="Q220" s="192">
        <v>2</v>
      </c>
      <c r="R220" s="193" t="s">
        <v>33</v>
      </c>
      <c r="S220" s="193" t="s">
        <v>42</v>
      </c>
      <c r="T220" s="192">
        <v>4.5</v>
      </c>
      <c r="U220" s="193" t="s">
        <v>213</v>
      </c>
      <c r="V220" s="193" t="s">
        <v>67</v>
      </c>
      <c r="W220" s="192" t="s">
        <v>9116</v>
      </c>
      <c r="X220" s="196">
        <v>0.5</v>
      </c>
      <c r="Y220" s="201">
        <v>1223772629</v>
      </c>
      <c r="Z220" s="192">
        <v>33073998</v>
      </c>
      <c r="AA220" s="193">
        <v>2024</v>
      </c>
      <c r="AB220" s="193">
        <v>10</v>
      </c>
      <c r="AF220" s="8">
        <f t="shared" si="13"/>
        <v>10</v>
      </c>
      <c r="AG220" s="13">
        <f t="shared" si="14"/>
        <v>85047424.200000003</v>
      </c>
      <c r="AI220" s="6">
        <f t="shared" si="15"/>
        <v>37798855.200000003</v>
      </c>
    </row>
    <row r="221" spans="1:35" ht="52.5" thickBot="1" x14ac:dyDescent="0.3">
      <c r="A221" s="192">
        <v>644</v>
      </c>
      <c r="B221" s="192">
        <v>15575</v>
      </c>
      <c r="C221" s="193" t="s">
        <v>7695</v>
      </c>
      <c r="D221" s="193" t="s">
        <v>9124</v>
      </c>
      <c r="E221" s="193" t="s">
        <v>9195</v>
      </c>
      <c r="F221" s="194">
        <v>45591</v>
      </c>
      <c r="G221" s="193"/>
      <c r="H221" s="192">
        <v>3383386532</v>
      </c>
      <c r="I221" s="193" t="s">
        <v>61</v>
      </c>
      <c r="J221" s="192">
        <v>2</v>
      </c>
      <c r="K221" s="201">
        <v>2605575940</v>
      </c>
      <c r="L221" s="192">
        <v>52111518</v>
      </c>
      <c r="M221" s="193" t="s">
        <v>31</v>
      </c>
      <c r="N221" s="193" t="s">
        <v>32</v>
      </c>
      <c r="O221" s="193"/>
      <c r="P221" s="195" t="b">
        <v>1</v>
      </c>
      <c r="Q221" s="192">
        <v>2</v>
      </c>
      <c r="R221" s="193" t="s">
        <v>33</v>
      </c>
      <c r="S221" s="193" t="s">
        <v>42</v>
      </c>
      <c r="T221" s="192">
        <v>4.5</v>
      </c>
      <c r="U221" s="193" t="s">
        <v>213</v>
      </c>
      <c r="V221" s="193" t="s">
        <v>67</v>
      </c>
      <c r="W221" s="192" t="s">
        <v>9116</v>
      </c>
      <c r="X221" s="196">
        <v>1</v>
      </c>
      <c r="Y221" s="201">
        <v>3383386532</v>
      </c>
      <c r="Z221" s="192">
        <v>91195158</v>
      </c>
      <c r="AA221" s="193">
        <v>2024</v>
      </c>
      <c r="AB221" s="193">
        <v>10</v>
      </c>
      <c r="AF221" s="8">
        <f t="shared" si="13"/>
        <v>10</v>
      </c>
      <c r="AG221" s="13">
        <f t="shared" si="14"/>
        <v>117250917.3</v>
      </c>
      <c r="AI221" s="6">
        <f t="shared" si="15"/>
        <v>52111518.799999997</v>
      </c>
    </row>
    <row r="222" spans="1:35" ht="52.5" thickBot="1" x14ac:dyDescent="0.3">
      <c r="A222" s="192">
        <v>645</v>
      </c>
      <c r="B222" s="192">
        <v>15576</v>
      </c>
      <c r="C222" s="193" t="s">
        <v>7696</v>
      </c>
      <c r="D222" s="193" t="s">
        <v>9124</v>
      </c>
      <c r="E222" s="193" t="s">
        <v>9196</v>
      </c>
      <c r="F222" s="194">
        <v>45592</v>
      </c>
      <c r="G222" s="193"/>
      <c r="H222" s="192">
        <v>3239333235</v>
      </c>
      <c r="I222" s="193" t="s">
        <v>7670</v>
      </c>
      <c r="J222" s="192">
        <v>2</v>
      </c>
      <c r="K222" s="201">
        <v>2491580247</v>
      </c>
      <c r="L222" s="192">
        <v>49831604</v>
      </c>
      <c r="M222" s="193" t="s">
        <v>31</v>
      </c>
      <c r="N222" s="193" t="s">
        <v>32</v>
      </c>
      <c r="O222" s="193"/>
      <c r="P222" s="195" t="b">
        <v>1</v>
      </c>
      <c r="Q222" s="192">
        <v>2</v>
      </c>
      <c r="R222" s="193" t="s">
        <v>33</v>
      </c>
      <c r="S222" s="193" t="s">
        <v>42</v>
      </c>
      <c r="T222" s="192">
        <v>4.5</v>
      </c>
      <c r="U222" s="193" t="s">
        <v>213</v>
      </c>
      <c r="V222" s="193" t="s">
        <v>67</v>
      </c>
      <c r="W222" s="192" t="s">
        <v>9116</v>
      </c>
      <c r="X222" s="196">
        <v>1</v>
      </c>
      <c r="Y222" s="201">
        <v>3239333235</v>
      </c>
      <c r="Z222" s="192">
        <v>87205309</v>
      </c>
      <c r="AA222" s="193">
        <v>2024</v>
      </c>
      <c r="AB222" s="193">
        <v>10</v>
      </c>
      <c r="AF222" s="8">
        <f t="shared" si="13"/>
        <v>10</v>
      </c>
      <c r="AG222" s="13">
        <f t="shared" si="14"/>
        <v>112121111.11499999</v>
      </c>
      <c r="AI222" s="6">
        <f t="shared" si="15"/>
        <v>49831604.939999998</v>
      </c>
    </row>
    <row r="223" spans="1:35" ht="65.25" thickBot="1" x14ac:dyDescent="0.3">
      <c r="A223" s="192">
        <v>646</v>
      </c>
      <c r="B223" s="192">
        <v>15596</v>
      </c>
      <c r="C223" s="193" t="s">
        <v>7697</v>
      </c>
      <c r="D223" s="193" t="s">
        <v>9124</v>
      </c>
      <c r="E223" s="193" t="s">
        <v>9197</v>
      </c>
      <c r="F223" s="194">
        <v>45591</v>
      </c>
      <c r="G223" s="193"/>
      <c r="H223" s="192">
        <v>3390274932</v>
      </c>
      <c r="I223" s="193" t="s">
        <v>7670</v>
      </c>
      <c r="J223" s="192">
        <v>2</v>
      </c>
      <c r="K223" s="201">
        <v>2611039524</v>
      </c>
      <c r="L223" s="192">
        <v>52220790</v>
      </c>
      <c r="M223" s="193" t="s">
        <v>31</v>
      </c>
      <c r="N223" s="193" t="s">
        <v>32</v>
      </c>
      <c r="O223" s="193"/>
      <c r="P223" s="195" t="b">
        <v>1</v>
      </c>
      <c r="Q223" s="192">
        <v>2</v>
      </c>
      <c r="R223" s="193" t="s">
        <v>33</v>
      </c>
      <c r="S223" s="193" t="s">
        <v>42</v>
      </c>
      <c r="T223" s="192">
        <v>4.5</v>
      </c>
      <c r="U223" s="193" t="s">
        <v>213</v>
      </c>
      <c r="V223" s="193" t="s">
        <v>67</v>
      </c>
      <c r="W223" s="192" t="s">
        <v>9116</v>
      </c>
      <c r="X223" s="196">
        <v>1</v>
      </c>
      <c r="Y223" s="201">
        <v>3390274932</v>
      </c>
      <c r="Z223" s="192">
        <v>91386383</v>
      </c>
      <c r="AA223" s="193">
        <v>2024</v>
      </c>
      <c r="AB223" s="193">
        <v>10</v>
      </c>
      <c r="AF223" s="8">
        <f t="shared" si="13"/>
        <v>10</v>
      </c>
      <c r="AG223" s="13">
        <f t="shared" si="14"/>
        <v>117496778.58</v>
      </c>
      <c r="AI223" s="6">
        <f t="shared" si="15"/>
        <v>52220790.479999997</v>
      </c>
    </row>
    <row r="224" spans="1:35" ht="52.5" thickBot="1" x14ac:dyDescent="0.3">
      <c r="A224" s="192">
        <v>647</v>
      </c>
      <c r="B224" s="192">
        <v>15578</v>
      </c>
      <c r="C224" s="193" t="s">
        <v>7700</v>
      </c>
      <c r="D224" s="193" t="s">
        <v>9124</v>
      </c>
      <c r="E224" s="193" t="s">
        <v>9184</v>
      </c>
      <c r="F224" s="194">
        <v>45591</v>
      </c>
      <c r="G224" s="193"/>
      <c r="H224" s="192">
        <v>3485383546</v>
      </c>
      <c r="I224" s="193" t="s">
        <v>7681</v>
      </c>
      <c r="J224" s="192">
        <v>2</v>
      </c>
      <c r="K224" s="201">
        <v>2686311012</v>
      </c>
      <c r="L224" s="192">
        <v>53726220</v>
      </c>
      <c r="M224" s="193" t="s">
        <v>31</v>
      </c>
      <c r="N224" s="193" t="s">
        <v>32</v>
      </c>
      <c r="O224" s="193"/>
      <c r="P224" s="195" t="b">
        <v>1</v>
      </c>
      <c r="Q224" s="192">
        <v>2</v>
      </c>
      <c r="R224" s="193" t="s">
        <v>33</v>
      </c>
      <c r="S224" s="193" t="s">
        <v>42</v>
      </c>
      <c r="T224" s="192">
        <v>4.5</v>
      </c>
      <c r="U224" s="193" t="s">
        <v>213</v>
      </c>
      <c r="V224" s="193" t="s">
        <v>67</v>
      </c>
      <c r="W224" s="192" t="s">
        <v>9116</v>
      </c>
      <c r="X224" s="196">
        <v>1</v>
      </c>
      <c r="Y224" s="201">
        <v>3485383546</v>
      </c>
      <c r="Z224" s="192">
        <v>94020885</v>
      </c>
      <c r="AA224" s="193">
        <v>2024</v>
      </c>
      <c r="AB224" s="193">
        <v>10</v>
      </c>
      <c r="AF224" s="8">
        <f t="shared" si="13"/>
        <v>10</v>
      </c>
      <c r="AG224" s="13">
        <f t="shared" si="14"/>
        <v>120883995.54000001</v>
      </c>
      <c r="AI224" s="6">
        <f t="shared" si="15"/>
        <v>53726220.240000002</v>
      </c>
    </row>
    <row r="225" spans="1:35" ht="65.25" thickBot="1" x14ac:dyDescent="0.3">
      <c r="A225" s="192">
        <v>648</v>
      </c>
      <c r="B225" s="192">
        <v>15580</v>
      </c>
      <c r="C225" s="193" t="s">
        <v>7702</v>
      </c>
      <c r="D225" s="193" t="s">
        <v>9124</v>
      </c>
      <c r="E225" s="193" t="s">
        <v>9198</v>
      </c>
      <c r="F225" s="194">
        <v>45591</v>
      </c>
      <c r="G225" s="193"/>
      <c r="H225" s="192">
        <v>4163087512</v>
      </c>
      <c r="I225" s="193" t="s">
        <v>281</v>
      </c>
      <c r="J225" s="192" t="s">
        <v>9108</v>
      </c>
      <c r="K225" s="201">
        <v>3501033682</v>
      </c>
      <c r="L225" s="192">
        <v>119035145</v>
      </c>
      <c r="M225" s="193" t="s">
        <v>92</v>
      </c>
      <c r="N225" s="193" t="s">
        <v>32</v>
      </c>
      <c r="O225" s="193"/>
      <c r="P225" s="195" t="b">
        <v>1</v>
      </c>
      <c r="Q225" s="192" t="s">
        <v>9108</v>
      </c>
      <c r="R225" s="193" t="s">
        <v>33</v>
      </c>
      <c r="S225" s="193" t="s">
        <v>93</v>
      </c>
      <c r="T225" s="192">
        <v>4.5</v>
      </c>
      <c r="U225" s="193" t="s">
        <v>213</v>
      </c>
      <c r="V225" s="193" t="s">
        <v>36</v>
      </c>
      <c r="W225" s="192" t="s">
        <v>9116</v>
      </c>
      <c r="X225" s="196">
        <v>1</v>
      </c>
      <c r="Y225" s="201">
        <v>4163087512</v>
      </c>
      <c r="Z225" s="192">
        <v>122536179</v>
      </c>
      <c r="AA225" s="193">
        <v>2024</v>
      </c>
      <c r="AB225" s="193">
        <v>10</v>
      </c>
      <c r="AF225" s="8">
        <f t="shared" si="13"/>
        <v>10</v>
      </c>
      <c r="AG225" s="13">
        <f t="shared" si="14"/>
        <v>157546515.69</v>
      </c>
      <c r="AI225" s="6">
        <f t="shared" si="15"/>
        <v>119035145.18799999</v>
      </c>
    </row>
    <row r="226" spans="1:35" ht="65.25" thickBot="1" x14ac:dyDescent="0.3">
      <c r="A226" s="192">
        <v>649</v>
      </c>
      <c r="B226" s="192">
        <v>15579</v>
      </c>
      <c r="C226" s="193" t="s">
        <v>7701</v>
      </c>
      <c r="D226" s="193" t="s">
        <v>9124</v>
      </c>
      <c r="E226" s="193" t="s">
        <v>9199</v>
      </c>
      <c r="F226" s="194">
        <v>45591</v>
      </c>
      <c r="G226" s="193"/>
      <c r="H226" s="192">
        <v>3218810304</v>
      </c>
      <c r="I226" s="193" t="s">
        <v>184</v>
      </c>
      <c r="J226" s="192" t="s">
        <v>9118</v>
      </c>
      <c r="K226" s="201">
        <v>2695977915</v>
      </c>
      <c r="L226" s="192">
        <v>97055204</v>
      </c>
      <c r="M226" s="193" t="s">
        <v>92</v>
      </c>
      <c r="N226" s="193" t="s">
        <v>32</v>
      </c>
      <c r="O226" s="193"/>
      <c r="P226" s="195" t="b">
        <v>1</v>
      </c>
      <c r="Q226" s="192" t="s">
        <v>9118</v>
      </c>
      <c r="R226" s="193" t="s">
        <v>33</v>
      </c>
      <c r="S226" s="193" t="s">
        <v>93</v>
      </c>
      <c r="T226" s="192">
        <v>4.5</v>
      </c>
      <c r="U226" s="193" t="s">
        <v>213</v>
      </c>
      <c r="V226" s="193" t="s">
        <v>36</v>
      </c>
      <c r="W226" s="192" t="s">
        <v>9116</v>
      </c>
      <c r="X226" s="196">
        <v>1</v>
      </c>
      <c r="Y226" s="201">
        <v>3218810304</v>
      </c>
      <c r="Z226" s="192">
        <v>94359227</v>
      </c>
      <c r="AA226" s="193">
        <v>2024</v>
      </c>
      <c r="AB226" s="193">
        <v>10</v>
      </c>
      <c r="AF226" s="8">
        <f t="shared" si="13"/>
        <v>10</v>
      </c>
      <c r="AG226" s="13">
        <f t="shared" si="14"/>
        <v>121319006.175</v>
      </c>
      <c r="AI226" s="6">
        <f t="shared" si="15"/>
        <v>97055204.939999998</v>
      </c>
    </row>
    <row r="227" spans="1:35" ht="52.5" thickBot="1" x14ac:dyDescent="0.3">
      <c r="A227" s="192">
        <v>650</v>
      </c>
      <c r="B227" s="192">
        <v>15581</v>
      </c>
      <c r="C227" s="193" t="s">
        <v>7703</v>
      </c>
      <c r="D227" s="193" t="s">
        <v>9124</v>
      </c>
      <c r="E227" s="193" t="s">
        <v>9200</v>
      </c>
      <c r="F227" s="194">
        <v>45591</v>
      </c>
      <c r="G227" s="193"/>
      <c r="H227" s="192">
        <v>5668952513</v>
      </c>
      <c r="I227" s="193" t="s">
        <v>9127</v>
      </c>
      <c r="J227" s="192" t="s">
        <v>9106</v>
      </c>
      <c r="K227" s="201">
        <v>4763201309</v>
      </c>
      <c r="L227" s="192">
        <v>152422441</v>
      </c>
      <c r="M227" s="193" t="s">
        <v>92</v>
      </c>
      <c r="N227" s="193" t="s">
        <v>32</v>
      </c>
      <c r="O227" s="193"/>
      <c r="P227" s="195" t="b">
        <v>1</v>
      </c>
      <c r="Q227" s="192" t="s">
        <v>9106</v>
      </c>
      <c r="R227" s="193" t="s">
        <v>33</v>
      </c>
      <c r="S227" s="193" t="s">
        <v>93</v>
      </c>
      <c r="T227" s="192">
        <v>4.5</v>
      </c>
      <c r="U227" s="193" t="s">
        <v>213</v>
      </c>
      <c r="V227" s="193" t="s">
        <v>36</v>
      </c>
      <c r="W227" s="192" t="s">
        <v>9116</v>
      </c>
      <c r="X227" s="196">
        <v>1</v>
      </c>
      <c r="Y227" s="201">
        <v>5668952513</v>
      </c>
      <c r="Z227" s="192">
        <v>166712046</v>
      </c>
      <c r="AA227" s="193">
        <v>2024</v>
      </c>
      <c r="AB227" s="193">
        <v>10</v>
      </c>
      <c r="AF227" s="8">
        <f t="shared" si="13"/>
        <v>10</v>
      </c>
      <c r="AG227" s="13">
        <f t="shared" si="14"/>
        <v>214344058.905</v>
      </c>
      <c r="AI227" s="6">
        <f t="shared" si="15"/>
        <v>152422441.88800001</v>
      </c>
    </row>
    <row r="228" spans="1:35" ht="52.5" thickBot="1" x14ac:dyDescent="0.3">
      <c r="A228" s="192">
        <v>651</v>
      </c>
      <c r="B228" s="192">
        <v>15582</v>
      </c>
      <c r="C228" s="193" t="s">
        <v>7704</v>
      </c>
      <c r="D228" s="193" t="s">
        <v>9124</v>
      </c>
      <c r="E228" s="193" t="s">
        <v>9201</v>
      </c>
      <c r="F228" s="194">
        <v>45591</v>
      </c>
      <c r="G228" s="193"/>
      <c r="H228" s="192">
        <v>5660194218</v>
      </c>
      <c r="I228" s="193" t="s">
        <v>9129</v>
      </c>
      <c r="J228" s="192" t="s">
        <v>9118</v>
      </c>
      <c r="K228" s="201">
        <v>4755653624</v>
      </c>
      <c r="L228" s="192">
        <v>171203530</v>
      </c>
      <c r="M228" s="193" t="s">
        <v>92</v>
      </c>
      <c r="N228" s="193" t="s">
        <v>32</v>
      </c>
      <c r="O228" s="193"/>
      <c r="P228" s="195" t="b">
        <v>1</v>
      </c>
      <c r="Q228" s="192" t="s">
        <v>9118</v>
      </c>
      <c r="R228" s="193" t="s">
        <v>33</v>
      </c>
      <c r="S228" s="193" t="s">
        <v>93</v>
      </c>
      <c r="T228" s="192">
        <v>4.5</v>
      </c>
      <c r="U228" s="193" t="s">
        <v>213</v>
      </c>
      <c r="V228" s="193" t="s">
        <v>67</v>
      </c>
      <c r="W228" s="192" t="s">
        <v>9116</v>
      </c>
      <c r="X228" s="196">
        <v>1</v>
      </c>
      <c r="Y228" s="201">
        <v>5660194218</v>
      </c>
      <c r="Z228" s="192">
        <v>166447877</v>
      </c>
      <c r="AA228" s="193">
        <v>2024</v>
      </c>
      <c r="AB228" s="193">
        <v>10</v>
      </c>
      <c r="AF228" s="8">
        <f t="shared" si="13"/>
        <v>10</v>
      </c>
      <c r="AG228" s="13">
        <f t="shared" si="14"/>
        <v>214004413.08000001</v>
      </c>
      <c r="AI228" s="6">
        <f t="shared" si="15"/>
        <v>171203530.46399999</v>
      </c>
    </row>
    <row r="229" spans="1:35" ht="52.5" thickBot="1" x14ac:dyDescent="0.3">
      <c r="A229" s="192">
        <v>652</v>
      </c>
      <c r="B229" s="192">
        <v>15583</v>
      </c>
      <c r="C229" s="193" t="s">
        <v>7706</v>
      </c>
      <c r="D229" s="193" t="s">
        <v>9124</v>
      </c>
      <c r="E229" s="193" t="s">
        <v>9130</v>
      </c>
      <c r="F229" s="194">
        <v>45591</v>
      </c>
      <c r="G229" s="193"/>
      <c r="H229" s="192">
        <v>4175416332</v>
      </c>
      <c r="I229" s="193" t="s">
        <v>7707</v>
      </c>
      <c r="J229" s="192">
        <v>2</v>
      </c>
      <c r="K229" s="201">
        <v>3224992370</v>
      </c>
      <c r="L229" s="192">
        <v>64499847</v>
      </c>
      <c r="M229" s="193" t="s">
        <v>31</v>
      </c>
      <c r="N229" s="193" t="s">
        <v>32</v>
      </c>
      <c r="O229" s="193"/>
      <c r="P229" s="195" t="b">
        <v>1</v>
      </c>
      <c r="Q229" s="192">
        <v>2</v>
      </c>
      <c r="R229" s="193" t="s">
        <v>33</v>
      </c>
      <c r="S229" s="193" t="s">
        <v>42</v>
      </c>
      <c r="T229" s="192">
        <v>4.5</v>
      </c>
      <c r="U229" s="193" t="s">
        <v>213</v>
      </c>
      <c r="V229" s="193" t="s">
        <v>67</v>
      </c>
      <c r="W229" s="192" t="s">
        <v>9116</v>
      </c>
      <c r="X229" s="196">
        <v>1</v>
      </c>
      <c r="Y229" s="201">
        <v>4175416332</v>
      </c>
      <c r="Z229" s="192">
        <v>112874733</v>
      </c>
      <c r="AA229" s="193">
        <v>2024</v>
      </c>
      <c r="AB229" s="193">
        <v>10</v>
      </c>
      <c r="AF229" s="8">
        <f t="shared" si="13"/>
        <v>10</v>
      </c>
      <c r="AG229" s="13">
        <f t="shared" si="14"/>
        <v>145124656.65000001</v>
      </c>
      <c r="AI229" s="6">
        <f t="shared" si="15"/>
        <v>64499847.399999999</v>
      </c>
    </row>
    <row r="230" spans="1:35" ht="52.5" thickBot="1" x14ac:dyDescent="0.3">
      <c r="A230" s="192">
        <v>653</v>
      </c>
      <c r="B230" s="192">
        <v>15584</v>
      </c>
      <c r="C230" s="193" t="s">
        <v>7708</v>
      </c>
      <c r="D230" s="193" t="s">
        <v>9124</v>
      </c>
      <c r="E230" s="193" t="s">
        <v>9202</v>
      </c>
      <c r="F230" s="194">
        <v>45591</v>
      </c>
      <c r="G230" s="193"/>
      <c r="H230" s="192">
        <v>4195252750</v>
      </c>
      <c r="I230" s="193" t="s">
        <v>30</v>
      </c>
      <c r="J230" s="192">
        <v>2</v>
      </c>
      <c r="K230" s="201">
        <v>3528817798</v>
      </c>
      <c r="L230" s="192">
        <v>70576355</v>
      </c>
      <c r="M230" s="193" t="s">
        <v>31</v>
      </c>
      <c r="N230" s="193" t="s">
        <v>32</v>
      </c>
      <c r="O230" s="193"/>
      <c r="P230" s="195" t="b">
        <v>1</v>
      </c>
      <c r="Q230" s="192">
        <v>2</v>
      </c>
      <c r="R230" s="193" t="s">
        <v>33</v>
      </c>
      <c r="S230" s="193" t="s">
        <v>42</v>
      </c>
      <c r="T230" s="192">
        <v>4.5</v>
      </c>
      <c r="U230" s="193" t="s">
        <v>213</v>
      </c>
      <c r="V230" s="193" t="s">
        <v>67</v>
      </c>
      <c r="W230" s="192" t="s">
        <v>9116</v>
      </c>
      <c r="X230" s="196">
        <v>1</v>
      </c>
      <c r="Y230" s="201">
        <v>4195252750</v>
      </c>
      <c r="Z230" s="192">
        <v>123508623</v>
      </c>
      <c r="AA230" s="193">
        <v>2024</v>
      </c>
      <c r="AB230" s="193">
        <v>10</v>
      </c>
      <c r="AF230" s="8">
        <f t="shared" si="13"/>
        <v>10</v>
      </c>
      <c r="AG230" s="13">
        <f t="shared" si="14"/>
        <v>158796800.91</v>
      </c>
      <c r="AI230" s="6">
        <f t="shared" si="15"/>
        <v>70576355.959999993</v>
      </c>
    </row>
    <row r="231" spans="1:35" ht="65.25" thickBot="1" x14ac:dyDescent="0.3">
      <c r="A231" s="192">
        <v>654</v>
      </c>
      <c r="B231" s="192">
        <v>15599</v>
      </c>
      <c r="C231" s="193" t="s">
        <v>7710</v>
      </c>
      <c r="D231" s="193" t="s">
        <v>9124</v>
      </c>
      <c r="E231" s="193" t="s">
        <v>9203</v>
      </c>
      <c r="F231" s="194">
        <v>45592</v>
      </c>
      <c r="G231" s="193"/>
      <c r="H231" s="192">
        <v>3451416184</v>
      </c>
      <c r="I231" s="193" t="s">
        <v>9131</v>
      </c>
      <c r="J231" s="192" t="s">
        <v>9106</v>
      </c>
      <c r="K231" s="201">
        <v>2895821967</v>
      </c>
      <c r="L231" s="192">
        <v>92666302</v>
      </c>
      <c r="M231" s="193" t="s">
        <v>92</v>
      </c>
      <c r="N231" s="193" t="s">
        <v>32</v>
      </c>
      <c r="O231" s="193"/>
      <c r="P231" s="195" t="b">
        <v>1</v>
      </c>
      <c r="Q231" s="192" t="s">
        <v>9106</v>
      </c>
      <c r="R231" s="193" t="s">
        <v>33</v>
      </c>
      <c r="S231" s="193" t="s">
        <v>93</v>
      </c>
      <c r="T231" s="192">
        <v>4.5</v>
      </c>
      <c r="U231" s="193" t="s">
        <v>213</v>
      </c>
      <c r="V231" s="193" t="s">
        <v>67</v>
      </c>
      <c r="W231" s="192" t="s">
        <v>9116</v>
      </c>
      <c r="X231" s="196">
        <v>1</v>
      </c>
      <c r="Y231" s="201">
        <v>3451416184</v>
      </c>
      <c r="Z231" s="192">
        <v>101353769</v>
      </c>
      <c r="AA231" s="193">
        <v>2024</v>
      </c>
      <c r="AB231" s="193">
        <v>10</v>
      </c>
      <c r="AF231" s="8">
        <f t="shared" si="13"/>
        <v>10</v>
      </c>
      <c r="AG231" s="13">
        <f t="shared" si="14"/>
        <v>130311988.515</v>
      </c>
      <c r="AI231" s="6">
        <f t="shared" si="15"/>
        <v>92666302.943999991</v>
      </c>
    </row>
    <row r="232" spans="1:35" ht="65.25" thickBot="1" x14ac:dyDescent="0.3">
      <c r="A232" s="192">
        <v>655</v>
      </c>
      <c r="B232" s="192">
        <v>15585</v>
      </c>
      <c r="C232" s="193" t="s">
        <v>7711</v>
      </c>
      <c r="D232" s="193" t="s">
        <v>9124</v>
      </c>
      <c r="E232" s="193" t="s">
        <v>9204</v>
      </c>
      <c r="F232" s="194">
        <v>45594</v>
      </c>
      <c r="G232" s="193"/>
      <c r="H232" s="192">
        <v>3451416184</v>
      </c>
      <c r="I232" s="193" t="s">
        <v>7670</v>
      </c>
      <c r="J232" s="192">
        <v>2</v>
      </c>
      <c r="K232" s="201">
        <v>2659428337</v>
      </c>
      <c r="L232" s="192">
        <v>53188566</v>
      </c>
      <c r="M232" s="193" t="s">
        <v>31</v>
      </c>
      <c r="N232" s="193" t="s">
        <v>32</v>
      </c>
      <c r="O232" s="193"/>
      <c r="P232" s="195" t="b">
        <v>1</v>
      </c>
      <c r="Q232" s="192">
        <v>2</v>
      </c>
      <c r="R232" s="193" t="s">
        <v>33</v>
      </c>
      <c r="S232" s="193" t="s">
        <v>42</v>
      </c>
      <c r="T232" s="192">
        <v>4.5</v>
      </c>
      <c r="U232" s="193" t="s">
        <v>213</v>
      </c>
      <c r="V232" s="193" t="s">
        <v>67</v>
      </c>
      <c r="W232" s="192" t="s">
        <v>9116</v>
      </c>
      <c r="X232" s="196">
        <v>1</v>
      </c>
      <c r="Y232" s="201">
        <v>3451416184</v>
      </c>
      <c r="Z232" s="192">
        <v>93079992</v>
      </c>
      <c r="AA232" s="193">
        <v>2024</v>
      </c>
      <c r="AB232" s="193">
        <v>10</v>
      </c>
      <c r="AF232" s="8">
        <f t="shared" si="13"/>
        <v>10</v>
      </c>
      <c r="AG232" s="13">
        <f t="shared" si="14"/>
        <v>119674275.16500001</v>
      </c>
      <c r="AI232" s="6">
        <f t="shared" si="15"/>
        <v>53188566.740000002</v>
      </c>
    </row>
    <row r="233" spans="1:35" ht="52.5" thickBot="1" x14ac:dyDescent="0.3">
      <c r="A233" s="192">
        <v>656</v>
      </c>
      <c r="B233" s="192">
        <v>15586</v>
      </c>
      <c r="C233" s="193" t="s">
        <v>7713</v>
      </c>
      <c r="D233" s="193" t="s">
        <v>9124</v>
      </c>
      <c r="E233" s="193" t="s">
        <v>9205</v>
      </c>
      <c r="F233" s="194">
        <v>45592</v>
      </c>
      <c r="G233" s="193"/>
      <c r="H233" s="192">
        <v>2530781303</v>
      </c>
      <c r="I233" s="193" t="s">
        <v>59</v>
      </c>
      <c r="J233" s="192">
        <v>1</v>
      </c>
      <c r="K233" s="201">
        <v>1955817983</v>
      </c>
      <c r="L233" s="192">
        <v>19558179</v>
      </c>
      <c r="M233" s="193" t="s">
        <v>31</v>
      </c>
      <c r="N233" s="193" t="s">
        <v>32</v>
      </c>
      <c r="O233" s="193"/>
      <c r="P233" s="195" t="b">
        <v>1</v>
      </c>
      <c r="Q233" s="192">
        <v>2</v>
      </c>
      <c r="R233" s="193" t="s">
        <v>33</v>
      </c>
      <c r="S233" s="193" t="s">
        <v>42</v>
      </c>
      <c r="T233" s="192">
        <v>4.5</v>
      </c>
      <c r="U233" s="193" t="s">
        <v>213</v>
      </c>
      <c r="V233" s="193" t="s">
        <v>67</v>
      </c>
      <c r="W233" s="192" t="s">
        <v>9116</v>
      </c>
      <c r="X233" s="196">
        <v>0.5</v>
      </c>
      <c r="Y233" s="201">
        <v>1265390652</v>
      </c>
      <c r="Z233" s="192">
        <v>34226815</v>
      </c>
      <c r="AA233" s="193">
        <v>2024</v>
      </c>
      <c r="AB233" s="193">
        <v>10</v>
      </c>
      <c r="AF233" s="8">
        <f t="shared" si="13"/>
        <v>10</v>
      </c>
      <c r="AG233" s="13">
        <f t="shared" si="14"/>
        <v>88011809.234999999</v>
      </c>
      <c r="AI233" s="6">
        <f t="shared" si="15"/>
        <v>39116359.659999996</v>
      </c>
    </row>
    <row r="234" spans="1:35" ht="65.25" thickBot="1" x14ac:dyDescent="0.3">
      <c r="A234" s="192">
        <v>657</v>
      </c>
      <c r="B234" s="192">
        <v>15589</v>
      </c>
      <c r="C234" s="193" t="s">
        <v>7716</v>
      </c>
      <c r="D234" s="193" t="s">
        <v>9124</v>
      </c>
      <c r="E234" s="193" t="s">
        <v>9206</v>
      </c>
      <c r="F234" s="194">
        <v>45592</v>
      </c>
      <c r="G234" s="193"/>
      <c r="H234" s="192">
        <v>3768996433</v>
      </c>
      <c r="I234" s="193" t="s">
        <v>184</v>
      </c>
      <c r="J234" s="192" t="s">
        <v>9118</v>
      </c>
      <c r="K234" s="201">
        <v>2903352763</v>
      </c>
      <c r="L234" s="192">
        <v>104520699</v>
      </c>
      <c r="M234" s="193" t="s">
        <v>92</v>
      </c>
      <c r="N234" s="193" t="s">
        <v>32</v>
      </c>
      <c r="O234" s="193"/>
      <c r="P234" s="195" t="b">
        <v>1</v>
      </c>
      <c r="Q234" s="192" t="s">
        <v>9118</v>
      </c>
      <c r="R234" s="193" t="s">
        <v>33</v>
      </c>
      <c r="S234" s="193" t="s">
        <v>93</v>
      </c>
      <c r="T234" s="192">
        <v>4.5</v>
      </c>
      <c r="U234" s="193" t="s">
        <v>213</v>
      </c>
      <c r="V234" s="193" t="s">
        <v>67</v>
      </c>
      <c r="W234" s="192" t="s">
        <v>9116</v>
      </c>
      <c r="X234" s="196">
        <v>1</v>
      </c>
      <c r="Y234" s="201">
        <v>3768996433</v>
      </c>
      <c r="Z234" s="192">
        <v>101617347</v>
      </c>
      <c r="AA234" s="193">
        <v>2024</v>
      </c>
      <c r="AB234" s="193">
        <v>10</v>
      </c>
      <c r="AF234" s="8">
        <f t="shared" si="13"/>
        <v>10</v>
      </c>
      <c r="AG234" s="13">
        <f t="shared" si="14"/>
        <v>130650874.33499999</v>
      </c>
      <c r="AI234" s="6">
        <f t="shared" si="15"/>
        <v>104520699.46800001</v>
      </c>
    </row>
    <row r="235" spans="1:35" ht="52.5" thickBot="1" x14ac:dyDescent="0.3">
      <c r="A235" s="192">
        <v>658</v>
      </c>
      <c r="B235" s="192">
        <v>15590</v>
      </c>
      <c r="C235" s="193" t="s">
        <v>7717</v>
      </c>
      <c r="D235" s="193" t="s">
        <v>9124</v>
      </c>
      <c r="E235" s="193" t="s">
        <v>9207</v>
      </c>
      <c r="F235" s="194">
        <v>45591</v>
      </c>
      <c r="G235" s="193"/>
      <c r="H235" s="192">
        <v>5118840339</v>
      </c>
      <c r="I235" s="193" t="s">
        <v>379</v>
      </c>
      <c r="J235" s="192" t="s">
        <v>9125</v>
      </c>
      <c r="K235" s="201">
        <v>3939126250</v>
      </c>
      <c r="L235" s="192">
        <v>159534613</v>
      </c>
      <c r="M235" s="193" t="s">
        <v>92</v>
      </c>
      <c r="N235" s="193" t="s">
        <v>32</v>
      </c>
      <c r="O235" s="193"/>
      <c r="P235" s="195" t="b">
        <v>1</v>
      </c>
      <c r="Q235" s="192" t="s">
        <v>9125</v>
      </c>
      <c r="R235" s="193" t="s">
        <v>33</v>
      </c>
      <c r="S235" s="193" t="s">
        <v>93</v>
      </c>
      <c r="T235" s="192">
        <v>4.5</v>
      </c>
      <c r="U235" s="193" t="s">
        <v>213</v>
      </c>
      <c r="V235" s="193" t="s">
        <v>67</v>
      </c>
      <c r="W235" s="192" t="s">
        <v>9116</v>
      </c>
      <c r="X235" s="196">
        <v>1</v>
      </c>
      <c r="Y235" s="201">
        <v>5118840339</v>
      </c>
      <c r="Z235" s="192">
        <v>137869419</v>
      </c>
      <c r="AA235" s="193">
        <v>2024</v>
      </c>
      <c r="AB235" s="193">
        <v>10</v>
      </c>
      <c r="AF235" s="8">
        <f t="shared" si="13"/>
        <v>10</v>
      </c>
      <c r="AG235" s="13">
        <f t="shared" si="14"/>
        <v>177260681.25</v>
      </c>
      <c r="AI235" s="6">
        <f t="shared" si="15"/>
        <v>159534613.125</v>
      </c>
    </row>
    <row r="236" spans="1:35" ht="52.5" thickBot="1" x14ac:dyDescent="0.3">
      <c r="A236" s="192">
        <v>659</v>
      </c>
      <c r="B236" s="192">
        <v>15591</v>
      </c>
      <c r="C236" s="193" t="s">
        <v>7719</v>
      </c>
      <c r="D236" s="193" t="s">
        <v>9124</v>
      </c>
      <c r="E236" s="193" t="s">
        <v>9208</v>
      </c>
      <c r="F236" s="194">
        <v>45591</v>
      </c>
      <c r="G236" s="193"/>
      <c r="H236" s="192">
        <v>4060346738</v>
      </c>
      <c r="I236" s="193" t="s">
        <v>379</v>
      </c>
      <c r="J236" s="192" t="s">
        <v>9125</v>
      </c>
      <c r="K236" s="201">
        <v>3117229660</v>
      </c>
      <c r="L236" s="192">
        <v>126247801</v>
      </c>
      <c r="M236" s="193" t="s">
        <v>92</v>
      </c>
      <c r="N236" s="193" t="s">
        <v>32</v>
      </c>
      <c r="O236" s="193"/>
      <c r="P236" s="195" t="b">
        <v>1</v>
      </c>
      <c r="Q236" s="192" t="s">
        <v>9125</v>
      </c>
      <c r="R236" s="193" t="s">
        <v>33</v>
      </c>
      <c r="S236" s="193" t="s">
        <v>93</v>
      </c>
      <c r="T236" s="192">
        <v>4.5</v>
      </c>
      <c r="U236" s="193" t="s">
        <v>213</v>
      </c>
      <c r="V236" s="193" t="s">
        <v>67</v>
      </c>
      <c r="W236" s="192" t="s">
        <v>9116</v>
      </c>
      <c r="X236" s="196">
        <v>1</v>
      </c>
      <c r="Y236" s="201">
        <v>4060346738</v>
      </c>
      <c r="Z236" s="192">
        <v>109103038</v>
      </c>
      <c r="AA236" s="193">
        <v>2024</v>
      </c>
      <c r="AB236" s="193">
        <v>10</v>
      </c>
      <c r="AF236" s="8">
        <f t="shared" si="13"/>
        <v>10</v>
      </c>
      <c r="AG236" s="13">
        <f t="shared" si="14"/>
        <v>140275334.69999999</v>
      </c>
      <c r="AI236" s="6">
        <f t="shared" si="15"/>
        <v>126247801.23</v>
      </c>
    </row>
    <row r="237" spans="1:35" ht="52.5" thickBot="1" x14ac:dyDescent="0.3">
      <c r="A237" s="192">
        <v>660</v>
      </c>
      <c r="B237" s="192">
        <v>15592</v>
      </c>
      <c r="C237" s="193" t="s">
        <v>7720</v>
      </c>
      <c r="D237" s="193" t="s">
        <v>9124</v>
      </c>
      <c r="E237" s="193" t="s">
        <v>9209</v>
      </c>
      <c r="F237" s="194">
        <v>45591</v>
      </c>
      <c r="G237" s="193"/>
      <c r="H237" s="192">
        <v>5062716691</v>
      </c>
      <c r="I237" s="193" t="s">
        <v>400</v>
      </c>
      <c r="J237" s="192" t="s">
        <v>9108</v>
      </c>
      <c r="K237" s="201">
        <v>3894708502</v>
      </c>
      <c r="L237" s="192">
        <v>132420089</v>
      </c>
      <c r="M237" s="193" t="s">
        <v>92</v>
      </c>
      <c r="N237" s="193" t="s">
        <v>32</v>
      </c>
      <c r="O237" s="193"/>
      <c r="P237" s="195" t="b">
        <v>1</v>
      </c>
      <c r="Q237" s="192" t="s">
        <v>9108</v>
      </c>
      <c r="R237" s="193" t="s">
        <v>33</v>
      </c>
      <c r="S237" s="193" t="s">
        <v>93</v>
      </c>
      <c r="T237" s="192">
        <v>4.5</v>
      </c>
      <c r="U237" s="193" t="s">
        <v>213</v>
      </c>
      <c r="V237" s="193" t="s">
        <v>36</v>
      </c>
      <c r="W237" s="192" t="s">
        <v>9116</v>
      </c>
      <c r="X237" s="196">
        <v>1</v>
      </c>
      <c r="Y237" s="201">
        <v>5062716691</v>
      </c>
      <c r="Z237" s="192">
        <v>136314798</v>
      </c>
      <c r="AA237" s="193">
        <v>2024</v>
      </c>
      <c r="AB237" s="193">
        <v>10</v>
      </c>
      <c r="AF237" s="8">
        <f t="shared" si="13"/>
        <v>10</v>
      </c>
      <c r="AG237" s="13">
        <f t="shared" si="14"/>
        <v>175261882.59</v>
      </c>
      <c r="AI237" s="6">
        <f t="shared" si="15"/>
        <v>132420089.06799999</v>
      </c>
    </row>
    <row r="238" spans="1:35" ht="52.5" thickBot="1" x14ac:dyDescent="0.3">
      <c r="A238" s="192">
        <v>661</v>
      </c>
      <c r="B238" s="192">
        <v>15593</v>
      </c>
      <c r="C238" s="193" t="s">
        <v>7721</v>
      </c>
      <c r="D238" s="193" t="s">
        <v>9124</v>
      </c>
      <c r="E238" s="193" t="s">
        <v>9210</v>
      </c>
      <c r="F238" s="194">
        <v>45591</v>
      </c>
      <c r="G238" s="193"/>
      <c r="H238" s="192">
        <v>3674301088</v>
      </c>
      <c r="I238" s="193" t="s">
        <v>184</v>
      </c>
      <c r="J238" s="192" t="s">
        <v>9118</v>
      </c>
      <c r="K238" s="201">
        <v>3079822422</v>
      </c>
      <c r="L238" s="192">
        <v>110873607</v>
      </c>
      <c r="M238" s="193" t="s">
        <v>92</v>
      </c>
      <c r="N238" s="193" t="s">
        <v>32</v>
      </c>
      <c r="O238" s="193"/>
      <c r="P238" s="195" t="b">
        <v>1</v>
      </c>
      <c r="Q238" s="192" t="s">
        <v>9118</v>
      </c>
      <c r="R238" s="193" t="s">
        <v>33</v>
      </c>
      <c r="S238" s="193" t="s">
        <v>93</v>
      </c>
      <c r="T238" s="192">
        <v>4.5</v>
      </c>
      <c r="U238" s="193" t="s">
        <v>213</v>
      </c>
      <c r="V238" s="193" t="s">
        <v>36</v>
      </c>
      <c r="W238" s="192" t="s">
        <v>9116</v>
      </c>
      <c r="X238" s="196">
        <v>1</v>
      </c>
      <c r="Y238" s="201">
        <v>3674301088</v>
      </c>
      <c r="Z238" s="192">
        <v>107793785</v>
      </c>
      <c r="AA238" s="193">
        <v>2024</v>
      </c>
      <c r="AB238" s="193">
        <v>10</v>
      </c>
      <c r="AF238" s="8">
        <f t="shared" si="13"/>
        <v>10</v>
      </c>
      <c r="AG238" s="13">
        <f t="shared" si="14"/>
        <v>138592008.99000001</v>
      </c>
      <c r="AI238" s="6">
        <f t="shared" si="15"/>
        <v>110873607.192</v>
      </c>
    </row>
    <row r="239" spans="1:35" ht="52.5" thickBot="1" x14ac:dyDescent="0.3">
      <c r="A239" s="192">
        <v>662</v>
      </c>
      <c r="B239" s="192">
        <v>15598</v>
      </c>
      <c r="C239" s="193" t="s">
        <v>7722</v>
      </c>
      <c r="D239" s="193" t="s">
        <v>9124</v>
      </c>
      <c r="E239" s="193" t="s">
        <v>9211</v>
      </c>
      <c r="F239" s="194">
        <v>45592</v>
      </c>
      <c r="G239" s="193"/>
      <c r="H239" s="192">
        <v>3247612012</v>
      </c>
      <c r="I239" s="193" t="s">
        <v>7670</v>
      </c>
      <c r="J239" s="192">
        <v>2</v>
      </c>
      <c r="K239" s="201">
        <v>2720188495</v>
      </c>
      <c r="L239" s="192">
        <v>54403769</v>
      </c>
      <c r="M239" s="193" t="s">
        <v>31</v>
      </c>
      <c r="N239" s="193" t="s">
        <v>32</v>
      </c>
      <c r="O239" s="193"/>
      <c r="P239" s="195" t="b">
        <v>1</v>
      </c>
      <c r="Q239" s="192">
        <v>2</v>
      </c>
      <c r="R239" s="193" t="s">
        <v>33</v>
      </c>
      <c r="S239" s="193" t="s">
        <v>42</v>
      </c>
      <c r="T239" s="192">
        <v>4.5</v>
      </c>
      <c r="U239" s="193" t="s">
        <v>213</v>
      </c>
      <c r="V239" s="193" t="s">
        <v>67</v>
      </c>
      <c r="W239" s="192" t="s">
        <v>9116</v>
      </c>
      <c r="X239" s="196">
        <v>1</v>
      </c>
      <c r="Y239" s="201">
        <v>3247612012</v>
      </c>
      <c r="Z239" s="192">
        <v>95206597</v>
      </c>
      <c r="AA239" s="193">
        <v>2024</v>
      </c>
      <c r="AB239" s="193">
        <v>10</v>
      </c>
      <c r="AF239" s="8">
        <f t="shared" si="13"/>
        <v>10</v>
      </c>
      <c r="AG239" s="13">
        <f t="shared" si="14"/>
        <v>122408482.27500001</v>
      </c>
      <c r="AI239" s="6">
        <f t="shared" si="15"/>
        <v>54403769.899999999</v>
      </c>
    </row>
    <row r="240" spans="1:35" ht="52.5" thickBot="1" x14ac:dyDescent="0.3">
      <c r="A240" s="192">
        <v>663</v>
      </c>
      <c r="B240" s="192">
        <v>15594</v>
      </c>
      <c r="C240" s="193" t="s">
        <v>7723</v>
      </c>
      <c r="D240" s="193" t="s">
        <v>9124</v>
      </c>
      <c r="E240" s="193" t="s">
        <v>9194</v>
      </c>
      <c r="F240" s="194">
        <v>45591</v>
      </c>
      <c r="G240" s="193"/>
      <c r="H240" s="192">
        <v>2316933871</v>
      </c>
      <c r="I240" s="193" t="s">
        <v>7694</v>
      </c>
      <c r="J240" s="192">
        <v>1</v>
      </c>
      <c r="K240" s="201">
        <v>1786573433</v>
      </c>
      <c r="L240" s="192">
        <v>17865734</v>
      </c>
      <c r="M240" s="193" t="s">
        <v>31</v>
      </c>
      <c r="N240" s="193" t="s">
        <v>32</v>
      </c>
      <c r="O240" s="193"/>
      <c r="P240" s="195" t="b">
        <v>1</v>
      </c>
      <c r="Q240" s="192">
        <v>2</v>
      </c>
      <c r="R240" s="193" t="s">
        <v>33</v>
      </c>
      <c r="S240" s="193" t="s">
        <v>42</v>
      </c>
      <c r="T240" s="192">
        <v>4.5</v>
      </c>
      <c r="U240" s="193" t="s">
        <v>213</v>
      </c>
      <c r="V240" s="193" t="s">
        <v>67</v>
      </c>
      <c r="W240" s="192" t="s">
        <v>9116</v>
      </c>
      <c r="X240" s="196">
        <v>0.5</v>
      </c>
      <c r="Y240" s="201">
        <v>1158466936</v>
      </c>
      <c r="Z240" s="192">
        <v>31265035</v>
      </c>
      <c r="AA240" s="193">
        <v>2024</v>
      </c>
      <c r="AB240" s="193">
        <v>10</v>
      </c>
      <c r="AF240" s="8">
        <f t="shared" si="13"/>
        <v>10</v>
      </c>
      <c r="AG240" s="13">
        <f t="shared" si="14"/>
        <v>80395804.484999999</v>
      </c>
      <c r="AI240" s="6">
        <f t="shared" si="15"/>
        <v>35731468.659999996</v>
      </c>
    </row>
    <row r="241" spans="1:35" ht="52.5" thickBot="1" x14ac:dyDescent="0.3">
      <c r="A241" s="192">
        <v>664</v>
      </c>
      <c r="B241" s="192">
        <v>15595</v>
      </c>
      <c r="C241" s="193" t="s">
        <v>7724</v>
      </c>
      <c r="D241" s="193" t="s">
        <v>9124</v>
      </c>
      <c r="E241" s="193" t="s">
        <v>9212</v>
      </c>
      <c r="F241" s="194">
        <v>45591</v>
      </c>
      <c r="G241" s="193"/>
      <c r="H241" s="192">
        <v>3179677288</v>
      </c>
      <c r="I241" s="193" t="s">
        <v>9131</v>
      </c>
      <c r="J241" s="192" t="s">
        <v>9106</v>
      </c>
      <c r="K241" s="201">
        <v>2444366942</v>
      </c>
      <c r="L241" s="192">
        <v>78219742</v>
      </c>
      <c r="M241" s="193" t="s">
        <v>92</v>
      </c>
      <c r="N241" s="193" t="s">
        <v>32</v>
      </c>
      <c r="O241" s="193"/>
      <c r="P241" s="195" t="b">
        <v>1</v>
      </c>
      <c r="Q241" s="192" t="s">
        <v>9106</v>
      </c>
      <c r="R241" s="193" t="s">
        <v>33</v>
      </c>
      <c r="S241" s="193" t="s">
        <v>93</v>
      </c>
      <c r="T241" s="192">
        <v>4.5</v>
      </c>
      <c r="U241" s="193" t="s">
        <v>213</v>
      </c>
      <c r="V241" s="193" t="s">
        <v>67</v>
      </c>
      <c r="W241" s="192" t="s">
        <v>9116</v>
      </c>
      <c r="X241" s="196">
        <v>1</v>
      </c>
      <c r="Y241" s="201">
        <v>3179677288</v>
      </c>
      <c r="Z241" s="192">
        <v>85552843</v>
      </c>
      <c r="AA241" s="193">
        <v>2024</v>
      </c>
      <c r="AB241" s="193">
        <v>10</v>
      </c>
      <c r="AF241" s="8">
        <f t="shared" si="13"/>
        <v>10</v>
      </c>
      <c r="AG241" s="13">
        <f t="shared" si="14"/>
        <v>109996512.39</v>
      </c>
      <c r="AI241" s="6">
        <f t="shared" si="15"/>
        <v>78219742.144000009</v>
      </c>
    </row>
    <row r="242" spans="1:35" ht="65.25" thickBot="1" x14ac:dyDescent="0.3">
      <c r="A242" s="192">
        <v>665</v>
      </c>
      <c r="B242" s="192">
        <v>15920</v>
      </c>
      <c r="C242" s="193" t="s">
        <v>7547</v>
      </c>
      <c r="D242" s="193" t="s">
        <v>371</v>
      </c>
      <c r="E242" s="193" t="s">
        <v>9213</v>
      </c>
      <c r="F242" s="194">
        <v>45595</v>
      </c>
      <c r="G242" s="193"/>
      <c r="H242" s="192">
        <v>4031398703</v>
      </c>
      <c r="I242" s="193" t="s">
        <v>59</v>
      </c>
      <c r="J242" s="192" t="s">
        <v>9122</v>
      </c>
      <c r="K242" s="201">
        <v>3669611966</v>
      </c>
      <c r="L242" s="192">
        <v>27522089</v>
      </c>
      <c r="M242" s="193" t="s">
        <v>31</v>
      </c>
      <c r="N242" s="193" t="s">
        <v>32</v>
      </c>
      <c r="O242" s="193"/>
      <c r="P242" s="195" t="b">
        <v>1</v>
      </c>
      <c r="Q242" s="192" t="s">
        <v>9081</v>
      </c>
      <c r="R242" s="193" t="s">
        <v>33</v>
      </c>
      <c r="S242" s="193" t="s">
        <v>42</v>
      </c>
      <c r="T242" s="192">
        <v>4.5</v>
      </c>
      <c r="U242" s="193" t="s">
        <v>213</v>
      </c>
      <c r="V242" s="193" t="s">
        <v>36</v>
      </c>
      <c r="W242" s="192" t="s">
        <v>9116</v>
      </c>
      <c r="X242" s="196">
        <v>0.5</v>
      </c>
      <c r="Y242" s="201">
        <v>2015699352</v>
      </c>
      <c r="Z242" s="192">
        <v>64218209</v>
      </c>
      <c r="AA242" s="193">
        <v>2024</v>
      </c>
      <c r="AB242" s="193">
        <v>10</v>
      </c>
      <c r="AF242" s="8">
        <f t="shared" si="13"/>
        <v>10</v>
      </c>
      <c r="AG242" s="13">
        <f t="shared" si="14"/>
        <v>165132538.47</v>
      </c>
      <c r="AI242" s="6">
        <f t="shared" si="15"/>
        <v>55044179.490000002</v>
      </c>
    </row>
    <row r="243" spans="1:35" ht="65.25" thickBot="1" x14ac:dyDescent="0.3">
      <c r="A243" s="192">
        <v>666</v>
      </c>
      <c r="B243" s="192">
        <v>15921</v>
      </c>
      <c r="C243" s="193" t="s">
        <v>7548</v>
      </c>
      <c r="D243" s="193" t="s">
        <v>371</v>
      </c>
      <c r="E243" s="193" t="s">
        <v>9214</v>
      </c>
      <c r="F243" s="194">
        <v>45595</v>
      </c>
      <c r="G243" s="193"/>
      <c r="H243" s="192">
        <v>3856976822</v>
      </c>
      <c r="I243" s="193" t="s">
        <v>61</v>
      </c>
      <c r="J243" s="192" t="s">
        <v>9132</v>
      </c>
      <c r="K243" s="201">
        <v>3510937393</v>
      </c>
      <c r="L243" s="192">
        <v>42131248</v>
      </c>
      <c r="M243" s="193" t="s">
        <v>31</v>
      </c>
      <c r="N243" s="193" t="s">
        <v>32</v>
      </c>
      <c r="O243" s="193"/>
      <c r="P243" s="195" t="b">
        <v>1</v>
      </c>
      <c r="Q243" s="192" t="s">
        <v>9132</v>
      </c>
      <c r="R243" s="193" t="s">
        <v>33</v>
      </c>
      <c r="S243" s="193" t="s">
        <v>458</v>
      </c>
      <c r="T243" s="192">
        <v>4.5</v>
      </c>
      <c r="U243" s="193" t="s">
        <v>213</v>
      </c>
      <c r="V243" s="193" t="s">
        <v>36</v>
      </c>
      <c r="W243" s="192" t="s">
        <v>9116</v>
      </c>
      <c r="X243" s="196">
        <v>1</v>
      </c>
      <c r="Y243" s="201">
        <v>3856976822</v>
      </c>
      <c r="Z243" s="192">
        <v>122882809</v>
      </c>
      <c r="AA243" s="193">
        <v>2024</v>
      </c>
      <c r="AB243" s="193">
        <v>10</v>
      </c>
      <c r="AF243" s="8">
        <f t="shared" si="13"/>
        <v>10</v>
      </c>
      <c r="AG243" s="13">
        <f t="shared" si="14"/>
        <v>157992182.685</v>
      </c>
      <c r="AI243" s="6">
        <f t="shared" si="15"/>
        <v>42131248.715999998</v>
      </c>
    </row>
    <row r="244" spans="1:35" ht="52.5" thickBot="1" x14ac:dyDescent="0.3">
      <c r="A244" s="192">
        <v>667</v>
      </c>
      <c r="B244" s="192">
        <v>15577</v>
      </c>
      <c r="C244" s="193" t="s">
        <v>7698</v>
      </c>
      <c r="D244" s="193" t="s">
        <v>9124</v>
      </c>
      <c r="E244" s="193" t="s">
        <v>9182</v>
      </c>
      <c r="F244" s="194">
        <v>45592</v>
      </c>
      <c r="G244" s="193"/>
      <c r="H244" s="192">
        <v>3315507443</v>
      </c>
      <c r="I244" s="193" t="s">
        <v>9133</v>
      </c>
      <c r="J244" s="192" t="s">
        <v>9118</v>
      </c>
      <c r="K244" s="201">
        <v>2552426775</v>
      </c>
      <c r="L244" s="192">
        <v>91887363</v>
      </c>
      <c r="M244" s="193" t="s">
        <v>92</v>
      </c>
      <c r="N244" s="193" t="s">
        <v>32</v>
      </c>
      <c r="O244" s="193"/>
      <c r="P244" s="195" t="b">
        <v>1</v>
      </c>
      <c r="Q244" s="192" t="s">
        <v>9118</v>
      </c>
      <c r="R244" s="193" t="s">
        <v>33</v>
      </c>
      <c r="S244" s="193" t="s">
        <v>93</v>
      </c>
      <c r="T244" s="192">
        <v>4.5</v>
      </c>
      <c r="U244" s="193" t="s">
        <v>213</v>
      </c>
      <c r="V244" s="193" t="s">
        <v>67</v>
      </c>
      <c r="W244" s="192" t="s">
        <v>9116</v>
      </c>
      <c r="X244" s="196">
        <v>1</v>
      </c>
      <c r="Y244" s="201">
        <v>3315507443</v>
      </c>
      <c r="Z244" s="192">
        <v>89334937</v>
      </c>
      <c r="AA244" s="193">
        <v>2024</v>
      </c>
      <c r="AB244" s="193">
        <v>10</v>
      </c>
      <c r="AF244" s="8">
        <f t="shared" si="13"/>
        <v>10</v>
      </c>
      <c r="AG244" s="13">
        <f t="shared" si="14"/>
        <v>114859204.875</v>
      </c>
      <c r="AI244" s="6">
        <f t="shared" si="15"/>
        <v>91887363.900000006</v>
      </c>
    </row>
    <row r="245" spans="1:35" ht="52.5" thickBot="1" x14ac:dyDescent="0.3">
      <c r="A245" s="192">
        <v>668</v>
      </c>
      <c r="B245" s="192">
        <v>15588</v>
      </c>
      <c r="C245" s="193" t="s">
        <v>7714</v>
      </c>
      <c r="D245" s="193" t="s">
        <v>9124</v>
      </c>
      <c r="E245" s="193" t="s">
        <v>9215</v>
      </c>
      <c r="F245" s="194">
        <v>45592</v>
      </c>
      <c r="G245" s="193"/>
      <c r="H245" s="192">
        <v>3132142199</v>
      </c>
      <c r="I245" s="193" t="s">
        <v>9216</v>
      </c>
      <c r="J245" s="192" t="s">
        <v>9123</v>
      </c>
      <c r="K245" s="201">
        <v>2407306641</v>
      </c>
      <c r="L245" s="192">
        <v>52960746</v>
      </c>
      <c r="M245" s="193" t="s">
        <v>285</v>
      </c>
      <c r="N245" s="193" t="s">
        <v>32</v>
      </c>
      <c r="O245" s="193"/>
      <c r="P245" s="195" t="b">
        <v>1</v>
      </c>
      <c r="Q245" s="192" t="s">
        <v>9123</v>
      </c>
      <c r="R245" s="193" t="s">
        <v>33</v>
      </c>
      <c r="S245" s="193" t="s">
        <v>9217</v>
      </c>
      <c r="T245" s="192">
        <v>4.5</v>
      </c>
      <c r="U245" s="193" t="s">
        <v>213</v>
      </c>
      <c r="V245" s="193" t="s">
        <v>67</v>
      </c>
      <c r="W245" s="192" t="s">
        <v>9116</v>
      </c>
      <c r="X245" s="196">
        <v>1</v>
      </c>
      <c r="Y245" s="201">
        <v>3132142199</v>
      </c>
      <c r="Z245" s="192">
        <v>84255732</v>
      </c>
      <c r="AA245" s="193">
        <v>2024</v>
      </c>
      <c r="AB245" s="193">
        <v>10</v>
      </c>
      <c r="AF245" s="8">
        <f t="shared" si="13"/>
        <v>10</v>
      </c>
      <c r="AG245" s="13">
        <f t="shared" si="14"/>
        <v>108328798.845</v>
      </c>
      <c r="AI245" s="6">
        <f t="shared" si="15"/>
        <v>52960746.102000006</v>
      </c>
    </row>
    <row r="246" spans="1:35" ht="52.5" thickBot="1" x14ac:dyDescent="0.3">
      <c r="A246" s="192">
        <v>669</v>
      </c>
      <c r="B246" s="192">
        <v>15528</v>
      </c>
      <c r="C246" s="193" t="s">
        <v>7571</v>
      </c>
      <c r="D246" s="193" t="s">
        <v>7570</v>
      </c>
      <c r="E246" s="193" t="s">
        <v>9218</v>
      </c>
      <c r="F246" s="194">
        <v>45569</v>
      </c>
      <c r="G246" s="193"/>
      <c r="H246" s="192">
        <v>2356797744</v>
      </c>
      <c r="I246" s="193" t="s">
        <v>61</v>
      </c>
      <c r="J246" s="192">
        <v>2</v>
      </c>
      <c r="K246" s="201">
        <v>1940149571</v>
      </c>
      <c r="L246" s="192">
        <v>38802991</v>
      </c>
      <c r="M246" s="193" t="s">
        <v>31</v>
      </c>
      <c r="N246" s="193" t="s">
        <v>32</v>
      </c>
      <c r="O246" s="193"/>
      <c r="P246" s="195" t="b">
        <v>1</v>
      </c>
      <c r="Q246" s="192">
        <v>2</v>
      </c>
      <c r="R246" s="193" t="s">
        <v>33</v>
      </c>
      <c r="S246" s="193" t="s">
        <v>42</v>
      </c>
      <c r="T246" s="192">
        <v>3.5</v>
      </c>
      <c r="U246" s="193" t="s">
        <v>213</v>
      </c>
      <c r="V246" s="193" t="s">
        <v>36</v>
      </c>
      <c r="W246" s="192" t="s">
        <v>9116</v>
      </c>
      <c r="X246" s="196">
        <v>1</v>
      </c>
      <c r="Y246" s="201">
        <v>2356797744</v>
      </c>
      <c r="Z246" s="192">
        <v>67905235</v>
      </c>
      <c r="AA246" s="193">
        <v>2024</v>
      </c>
      <c r="AB246" s="193">
        <v>10</v>
      </c>
      <c r="AF246" s="8">
        <f t="shared" si="13"/>
        <v>10</v>
      </c>
      <c r="AG246" s="13">
        <f t="shared" si="14"/>
        <v>67905234.984999999</v>
      </c>
      <c r="AI246" s="6">
        <f t="shared" si="15"/>
        <v>38802991.420000002</v>
      </c>
    </row>
    <row r="247" spans="1:35" ht="52.5" thickBot="1" x14ac:dyDescent="0.3">
      <c r="A247" s="192">
        <v>670</v>
      </c>
      <c r="B247" s="192">
        <v>15525</v>
      </c>
      <c r="C247" s="193" t="s">
        <v>7663</v>
      </c>
      <c r="D247" s="193" t="s">
        <v>7570</v>
      </c>
      <c r="E247" s="193" t="s">
        <v>9219</v>
      </c>
      <c r="F247" s="194">
        <v>45573</v>
      </c>
      <c r="G247" s="193"/>
      <c r="H247" s="192">
        <v>6684256362</v>
      </c>
      <c r="I247" s="193" t="s">
        <v>59</v>
      </c>
      <c r="J247" s="192">
        <v>1</v>
      </c>
      <c r="K247" s="201">
        <v>5204171024</v>
      </c>
      <c r="L247" s="192">
        <v>52041710</v>
      </c>
      <c r="M247" s="193" t="s">
        <v>31</v>
      </c>
      <c r="N247" s="193" t="s">
        <v>32</v>
      </c>
      <c r="O247" s="193"/>
      <c r="P247" s="195" t="b">
        <v>1</v>
      </c>
      <c r="Q247" s="192">
        <v>2</v>
      </c>
      <c r="R247" s="193" t="s">
        <v>33</v>
      </c>
      <c r="S247" s="193" t="s">
        <v>42</v>
      </c>
      <c r="T247" s="192">
        <v>3.5</v>
      </c>
      <c r="U247" s="193" t="s">
        <v>213</v>
      </c>
      <c r="V247" s="193" t="s">
        <v>36</v>
      </c>
      <c r="W247" s="192" t="s">
        <v>9116</v>
      </c>
      <c r="X247" s="196">
        <v>0.5</v>
      </c>
      <c r="Y247" s="201">
        <v>3342128181</v>
      </c>
      <c r="Z247" s="192">
        <v>91072993</v>
      </c>
      <c r="AA247" s="193">
        <v>2024</v>
      </c>
      <c r="AB247" s="193">
        <v>10</v>
      </c>
      <c r="AF247" s="8">
        <f t="shared" si="13"/>
        <v>10</v>
      </c>
      <c r="AG247" s="13">
        <f t="shared" si="14"/>
        <v>182145985.84</v>
      </c>
      <c r="AI247" s="6">
        <f t="shared" si="15"/>
        <v>104083420.48</v>
      </c>
    </row>
    <row r="248" spans="1:35" ht="52.5" thickBot="1" x14ac:dyDescent="0.3">
      <c r="A248" s="192">
        <v>671</v>
      </c>
      <c r="B248" s="192">
        <v>15511</v>
      </c>
      <c r="C248" s="193" t="s">
        <v>7574</v>
      </c>
      <c r="D248" s="193" t="s">
        <v>7570</v>
      </c>
      <c r="E248" s="193" t="s">
        <v>9220</v>
      </c>
      <c r="F248" s="194">
        <v>45568</v>
      </c>
      <c r="G248" s="193"/>
      <c r="H248" s="192">
        <v>5953170230</v>
      </c>
      <c r="I248" s="193" t="s">
        <v>379</v>
      </c>
      <c r="J248" s="192" t="s">
        <v>9134</v>
      </c>
      <c r="K248" s="201">
        <v>4395778376</v>
      </c>
      <c r="L248" s="192">
        <v>138467018</v>
      </c>
      <c r="M248" s="193" t="s">
        <v>92</v>
      </c>
      <c r="N248" s="193" t="s">
        <v>32</v>
      </c>
      <c r="O248" s="193"/>
      <c r="P248" s="195" t="b">
        <v>1</v>
      </c>
      <c r="Q248" s="192" t="s">
        <v>9134</v>
      </c>
      <c r="R248" s="193" t="s">
        <v>33</v>
      </c>
      <c r="S248" s="193" t="s">
        <v>93</v>
      </c>
      <c r="T248" s="192">
        <v>3.5</v>
      </c>
      <c r="U248" s="193" t="s">
        <v>213</v>
      </c>
      <c r="V248" s="193" t="s">
        <v>67</v>
      </c>
      <c r="W248" s="192" t="s">
        <v>9116</v>
      </c>
      <c r="X248" s="196">
        <v>1</v>
      </c>
      <c r="Y248" s="201">
        <v>5953170230</v>
      </c>
      <c r="Z248" s="192">
        <v>153852243</v>
      </c>
      <c r="AA248" s="193">
        <v>2024</v>
      </c>
      <c r="AB248" s="193">
        <v>10</v>
      </c>
      <c r="AF248" s="8">
        <f t="shared" si="13"/>
        <v>10</v>
      </c>
      <c r="AG248" s="13">
        <f t="shared" si="14"/>
        <v>153852243.16</v>
      </c>
      <c r="AI248" s="6">
        <f t="shared" si="15"/>
        <v>138467018.84399998</v>
      </c>
    </row>
    <row r="249" spans="1:35" ht="52.5" thickBot="1" x14ac:dyDescent="0.3">
      <c r="A249" s="192">
        <v>672</v>
      </c>
      <c r="B249" s="192">
        <v>15512</v>
      </c>
      <c r="C249" s="193" t="s">
        <v>7576</v>
      </c>
      <c r="D249" s="193" t="s">
        <v>7570</v>
      </c>
      <c r="E249" s="193" t="s">
        <v>9221</v>
      </c>
      <c r="F249" s="194">
        <v>45566</v>
      </c>
      <c r="G249" s="193"/>
      <c r="H249" s="192">
        <v>2410200623</v>
      </c>
      <c r="I249" s="193" t="s">
        <v>61</v>
      </c>
      <c r="J249" s="192">
        <v>2</v>
      </c>
      <c r="K249" s="201">
        <v>1984111584</v>
      </c>
      <c r="L249" s="192">
        <v>39682231</v>
      </c>
      <c r="M249" s="193" t="s">
        <v>31</v>
      </c>
      <c r="N249" s="193" t="s">
        <v>32</v>
      </c>
      <c r="O249" s="193"/>
      <c r="P249" s="195" t="b">
        <v>1</v>
      </c>
      <c r="Q249" s="192">
        <v>2</v>
      </c>
      <c r="R249" s="193" t="s">
        <v>33</v>
      </c>
      <c r="S249" s="193" t="s">
        <v>42</v>
      </c>
      <c r="T249" s="192">
        <v>3.5</v>
      </c>
      <c r="U249" s="193" t="s">
        <v>213</v>
      </c>
      <c r="V249" s="193" t="s">
        <v>36</v>
      </c>
      <c r="W249" s="192" t="s">
        <v>9116</v>
      </c>
      <c r="X249" s="196">
        <v>1</v>
      </c>
      <c r="Y249" s="201">
        <v>2410200623</v>
      </c>
      <c r="Z249" s="192">
        <v>69443905</v>
      </c>
      <c r="AA249" s="193">
        <v>2024</v>
      </c>
      <c r="AB249" s="193">
        <v>10</v>
      </c>
      <c r="AF249" s="8">
        <f t="shared" si="13"/>
        <v>10</v>
      </c>
      <c r="AG249" s="13">
        <f t="shared" si="14"/>
        <v>69443905.439999998</v>
      </c>
      <c r="AI249" s="6">
        <f t="shared" si="15"/>
        <v>39682231.68</v>
      </c>
    </row>
    <row r="250" spans="1:35" ht="52.5" thickBot="1" x14ac:dyDescent="0.3">
      <c r="A250" s="192">
        <v>673</v>
      </c>
      <c r="B250" s="192">
        <v>15513</v>
      </c>
      <c r="C250" s="193" t="s">
        <v>7578</v>
      </c>
      <c r="D250" s="193" t="s">
        <v>7570</v>
      </c>
      <c r="E250" s="193" t="s">
        <v>9222</v>
      </c>
      <c r="F250" s="194">
        <v>45568</v>
      </c>
      <c r="G250" s="193"/>
      <c r="H250" s="192">
        <v>4268343141</v>
      </c>
      <c r="I250" s="193" t="s">
        <v>61</v>
      </c>
      <c r="J250" s="192">
        <v>2</v>
      </c>
      <c r="K250" s="201">
        <v>3361320224</v>
      </c>
      <c r="L250" s="192">
        <v>67226404</v>
      </c>
      <c r="M250" s="193" t="s">
        <v>31</v>
      </c>
      <c r="N250" s="193" t="s">
        <v>32</v>
      </c>
      <c r="O250" s="193"/>
      <c r="P250" s="195" t="b">
        <v>1</v>
      </c>
      <c r="Q250" s="192">
        <v>2</v>
      </c>
      <c r="R250" s="193" t="s">
        <v>33</v>
      </c>
      <c r="S250" s="193" t="s">
        <v>42</v>
      </c>
      <c r="T250" s="192">
        <v>3.5</v>
      </c>
      <c r="U250" s="193" t="s">
        <v>213</v>
      </c>
      <c r="V250" s="193" t="s">
        <v>36</v>
      </c>
      <c r="W250" s="192" t="s">
        <v>9116</v>
      </c>
      <c r="X250" s="196">
        <v>1</v>
      </c>
      <c r="Y250" s="201">
        <v>4268343141</v>
      </c>
      <c r="Z250" s="192">
        <v>117646208</v>
      </c>
      <c r="AA250" s="193">
        <v>2024</v>
      </c>
      <c r="AB250" s="193">
        <v>10</v>
      </c>
      <c r="AF250" s="8">
        <f t="shared" si="13"/>
        <v>10</v>
      </c>
      <c r="AG250" s="13">
        <f t="shared" si="14"/>
        <v>117646207.84</v>
      </c>
      <c r="AI250" s="6">
        <f t="shared" si="15"/>
        <v>67226404.480000004</v>
      </c>
    </row>
    <row r="251" spans="1:35" ht="52.5" thickBot="1" x14ac:dyDescent="0.3">
      <c r="A251" s="192">
        <v>674</v>
      </c>
      <c r="B251" s="192">
        <v>15514</v>
      </c>
      <c r="C251" s="193" t="s">
        <v>7580</v>
      </c>
      <c r="D251" s="193" t="s">
        <v>7570</v>
      </c>
      <c r="E251" s="193" t="s">
        <v>9223</v>
      </c>
      <c r="F251" s="194">
        <v>45567</v>
      </c>
      <c r="G251" s="193"/>
      <c r="H251" s="192">
        <v>5409871917</v>
      </c>
      <c r="I251" s="193" t="s">
        <v>30</v>
      </c>
      <c r="J251" s="192">
        <v>2</v>
      </c>
      <c r="K251" s="201">
        <v>3994610782</v>
      </c>
      <c r="L251" s="192">
        <v>79892215</v>
      </c>
      <c r="M251" s="193" t="s">
        <v>31</v>
      </c>
      <c r="N251" s="193" t="s">
        <v>32</v>
      </c>
      <c r="O251" s="193"/>
      <c r="P251" s="195" t="b">
        <v>1</v>
      </c>
      <c r="Q251" s="192">
        <v>2</v>
      </c>
      <c r="R251" s="193" t="s">
        <v>33</v>
      </c>
      <c r="S251" s="193" t="s">
        <v>42</v>
      </c>
      <c r="T251" s="192">
        <v>3.5</v>
      </c>
      <c r="U251" s="193" t="s">
        <v>213</v>
      </c>
      <c r="V251" s="193" t="s">
        <v>36</v>
      </c>
      <c r="W251" s="192" t="s">
        <v>9116</v>
      </c>
      <c r="X251" s="196">
        <v>1</v>
      </c>
      <c r="Y251" s="201">
        <v>5409871917</v>
      </c>
      <c r="Z251" s="192">
        <v>139811377</v>
      </c>
      <c r="AA251" s="193">
        <v>2024</v>
      </c>
      <c r="AB251" s="193">
        <v>10</v>
      </c>
      <c r="AF251" s="8">
        <f t="shared" si="13"/>
        <v>10</v>
      </c>
      <c r="AG251" s="13">
        <f t="shared" si="14"/>
        <v>139811377.37</v>
      </c>
      <c r="AI251" s="6">
        <f t="shared" si="15"/>
        <v>79892215.640000001</v>
      </c>
    </row>
    <row r="252" spans="1:35" ht="65.25" thickBot="1" x14ac:dyDescent="0.3">
      <c r="A252" s="192">
        <v>675</v>
      </c>
      <c r="B252" s="192">
        <v>15526</v>
      </c>
      <c r="C252" s="193" t="s">
        <v>7582</v>
      </c>
      <c r="D252" s="193" t="s">
        <v>7570</v>
      </c>
      <c r="E252" s="193" t="s">
        <v>9224</v>
      </c>
      <c r="F252" s="194">
        <v>45569</v>
      </c>
      <c r="G252" s="193"/>
      <c r="H252" s="192">
        <v>2315587649</v>
      </c>
      <c r="I252" s="193" t="s">
        <v>61</v>
      </c>
      <c r="J252" s="192">
        <v>2</v>
      </c>
      <c r="K252" s="201">
        <v>1844200164</v>
      </c>
      <c r="L252" s="192">
        <v>36884003</v>
      </c>
      <c r="M252" s="193" t="s">
        <v>31</v>
      </c>
      <c r="N252" s="193" t="s">
        <v>32</v>
      </c>
      <c r="O252" s="193"/>
      <c r="P252" s="195" t="b">
        <v>1</v>
      </c>
      <c r="Q252" s="192">
        <v>2</v>
      </c>
      <c r="R252" s="193" t="s">
        <v>33</v>
      </c>
      <c r="S252" s="193" t="s">
        <v>42</v>
      </c>
      <c r="T252" s="192">
        <v>3.5</v>
      </c>
      <c r="U252" s="193" t="s">
        <v>213</v>
      </c>
      <c r="V252" s="193" t="s">
        <v>36</v>
      </c>
      <c r="W252" s="192" t="s">
        <v>9116</v>
      </c>
      <c r="X252" s="196">
        <v>1</v>
      </c>
      <c r="Y252" s="201">
        <v>2315587649</v>
      </c>
      <c r="Z252" s="192">
        <v>64547006</v>
      </c>
      <c r="AA252" s="193">
        <v>2024</v>
      </c>
      <c r="AB252" s="193">
        <v>10</v>
      </c>
      <c r="AF252" s="8">
        <f t="shared" si="13"/>
        <v>10</v>
      </c>
      <c r="AG252" s="13">
        <f t="shared" si="14"/>
        <v>64547005.740000002</v>
      </c>
      <c r="AI252" s="6">
        <f t="shared" si="15"/>
        <v>36884003.280000001</v>
      </c>
    </row>
    <row r="253" spans="1:35" ht="52.5" thickBot="1" x14ac:dyDescent="0.3">
      <c r="A253" s="192">
        <v>676</v>
      </c>
      <c r="B253" s="192">
        <v>15527</v>
      </c>
      <c r="C253" s="193" t="s">
        <v>7584</v>
      </c>
      <c r="D253" s="193" t="s">
        <v>7570</v>
      </c>
      <c r="E253" s="193" t="s">
        <v>9225</v>
      </c>
      <c r="F253" s="194">
        <v>45569</v>
      </c>
      <c r="G253" s="193"/>
      <c r="H253" s="192">
        <v>2331098073</v>
      </c>
      <c r="I253" s="193" t="s">
        <v>9135</v>
      </c>
      <c r="J253" s="192" t="s">
        <v>9136</v>
      </c>
      <c r="K253" s="201">
        <v>1856553108</v>
      </c>
      <c r="L253" s="192">
        <v>51983487</v>
      </c>
      <c r="M253" s="193" t="s">
        <v>92</v>
      </c>
      <c r="N253" s="193" t="s">
        <v>32</v>
      </c>
      <c r="O253" s="193"/>
      <c r="P253" s="195" t="b">
        <v>1</v>
      </c>
      <c r="Q253" s="192" t="s">
        <v>9136</v>
      </c>
      <c r="R253" s="193" t="s">
        <v>33</v>
      </c>
      <c r="S253" s="193" t="s">
        <v>93</v>
      </c>
      <c r="T253" s="192">
        <v>3.5</v>
      </c>
      <c r="U253" s="193" t="s">
        <v>213</v>
      </c>
      <c r="V253" s="193" t="s">
        <v>36</v>
      </c>
      <c r="W253" s="192" t="s">
        <v>9116</v>
      </c>
      <c r="X253" s="196">
        <v>1</v>
      </c>
      <c r="Y253" s="201">
        <v>2331098073</v>
      </c>
      <c r="Z253" s="192">
        <v>64979359</v>
      </c>
      <c r="AA253" s="193">
        <v>2024</v>
      </c>
      <c r="AB253" s="193">
        <v>10</v>
      </c>
      <c r="AF253" s="8">
        <f t="shared" si="13"/>
        <v>10</v>
      </c>
      <c r="AG253" s="13">
        <f t="shared" si="14"/>
        <v>64979358.780000001</v>
      </c>
      <c r="AI253" s="6">
        <f t="shared" si="15"/>
        <v>51983487.023999996</v>
      </c>
    </row>
    <row r="254" spans="1:35" ht="65.25" thickBot="1" x14ac:dyDescent="0.3">
      <c r="A254" s="192">
        <v>677</v>
      </c>
      <c r="B254" s="192">
        <v>15515</v>
      </c>
      <c r="C254" s="193" t="s">
        <v>7587</v>
      </c>
      <c r="D254" s="193" t="s">
        <v>7570</v>
      </c>
      <c r="E254" s="193" t="s">
        <v>9226</v>
      </c>
      <c r="F254" s="194">
        <v>45567</v>
      </c>
      <c r="G254" s="193"/>
      <c r="H254" s="192">
        <v>6640680313</v>
      </c>
      <c r="I254" s="193" t="s">
        <v>9137</v>
      </c>
      <c r="J254" s="192" t="s">
        <v>9136</v>
      </c>
      <c r="K254" s="201">
        <v>5505286478</v>
      </c>
      <c r="L254" s="192">
        <v>154148021</v>
      </c>
      <c r="M254" s="193" t="s">
        <v>92</v>
      </c>
      <c r="N254" s="193" t="s">
        <v>32</v>
      </c>
      <c r="O254" s="193"/>
      <c r="P254" s="195" t="b">
        <v>1</v>
      </c>
      <c r="Q254" s="192" t="s">
        <v>9136</v>
      </c>
      <c r="R254" s="193" t="s">
        <v>33</v>
      </c>
      <c r="S254" s="193" t="s">
        <v>93</v>
      </c>
      <c r="T254" s="192">
        <v>3.5</v>
      </c>
      <c r="U254" s="193" t="s">
        <v>213</v>
      </c>
      <c r="V254" s="193" t="s">
        <v>67</v>
      </c>
      <c r="W254" s="192" t="s">
        <v>9116</v>
      </c>
      <c r="X254" s="196">
        <v>1</v>
      </c>
      <c r="Y254" s="201">
        <v>6640680313</v>
      </c>
      <c r="Z254" s="192">
        <v>192685027</v>
      </c>
      <c r="AA254" s="193">
        <v>2024</v>
      </c>
      <c r="AB254" s="193">
        <v>10</v>
      </c>
      <c r="AF254" s="8">
        <f t="shared" si="13"/>
        <v>10</v>
      </c>
      <c r="AG254" s="13">
        <f t="shared" si="14"/>
        <v>192685026.72999999</v>
      </c>
      <c r="AI254" s="6">
        <f t="shared" si="15"/>
        <v>154148021.384</v>
      </c>
    </row>
    <row r="255" spans="1:35" ht="65.25" thickBot="1" x14ac:dyDescent="0.3">
      <c r="A255" s="192">
        <v>678</v>
      </c>
      <c r="B255" s="192">
        <v>15516</v>
      </c>
      <c r="C255" s="193" t="s">
        <v>7589</v>
      </c>
      <c r="D255" s="193" t="s">
        <v>7570</v>
      </c>
      <c r="E255" s="193" t="s">
        <v>9227</v>
      </c>
      <c r="F255" s="194">
        <v>45566</v>
      </c>
      <c r="G255" s="193"/>
      <c r="H255" s="192">
        <v>5319861951</v>
      </c>
      <c r="I255" s="193" t="s">
        <v>59</v>
      </c>
      <c r="J255" s="192">
        <v>1</v>
      </c>
      <c r="K255" s="201">
        <v>4308138205</v>
      </c>
      <c r="L255" s="192">
        <v>43081382</v>
      </c>
      <c r="M255" s="193" t="s">
        <v>31</v>
      </c>
      <c r="N255" s="193" t="s">
        <v>32</v>
      </c>
      <c r="O255" s="193"/>
      <c r="P255" s="195" t="b">
        <v>1</v>
      </c>
      <c r="Q255" s="192">
        <v>2</v>
      </c>
      <c r="R255" s="193" t="s">
        <v>33</v>
      </c>
      <c r="S255" s="193" t="s">
        <v>42</v>
      </c>
      <c r="T255" s="192">
        <v>3.5</v>
      </c>
      <c r="U255" s="193" t="s">
        <v>213</v>
      </c>
      <c r="V255" s="193" t="s">
        <v>36</v>
      </c>
      <c r="W255" s="192" t="s">
        <v>9116</v>
      </c>
      <c r="X255" s="196">
        <v>0.5</v>
      </c>
      <c r="Y255" s="201">
        <v>2659930976</v>
      </c>
      <c r="Z255" s="192">
        <v>75392419</v>
      </c>
      <c r="AA255" s="193">
        <v>2024</v>
      </c>
      <c r="AB255" s="193">
        <v>10</v>
      </c>
      <c r="AF255" s="8">
        <f t="shared" si="13"/>
        <v>10</v>
      </c>
      <c r="AG255" s="13">
        <f t="shared" si="14"/>
        <v>150784837.17500001</v>
      </c>
      <c r="AI255" s="6">
        <f t="shared" si="15"/>
        <v>86162764.099999994</v>
      </c>
    </row>
    <row r="256" spans="1:35" ht="52.5" thickBot="1" x14ac:dyDescent="0.3">
      <c r="A256" s="192">
        <v>679</v>
      </c>
      <c r="B256" s="192">
        <v>15517</v>
      </c>
      <c r="C256" s="193" t="s">
        <v>7591</v>
      </c>
      <c r="D256" s="193" t="s">
        <v>7570</v>
      </c>
      <c r="E256" s="193" t="s">
        <v>9228</v>
      </c>
      <c r="F256" s="194">
        <v>45569</v>
      </c>
      <c r="G256" s="193"/>
      <c r="H256" s="192">
        <v>5565125068</v>
      </c>
      <c r="I256" s="193" t="s">
        <v>59</v>
      </c>
      <c r="J256" s="192">
        <v>1</v>
      </c>
      <c r="K256" s="201">
        <v>4705512000</v>
      </c>
      <c r="L256" s="192">
        <v>47055120</v>
      </c>
      <c r="M256" s="193" t="s">
        <v>31</v>
      </c>
      <c r="N256" s="193" t="s">
        <v>32</v>
      </c>
      <c r="O256" s="193"/>
      <c r="P256" s="195" t="b">
        <v>1</v>
      </c>
      <c r="Q256" s="192">
        <v>2</v>
      </c>
      <c r="R256" s="193" t="s">
        <v>33</v>
      </c>
      <c r="S256" s="193" t="s">
        <v>42</v>
      </c>
      <c r="T256" s="192">
        <v>3.5</v>
      </c>
      <c r="U256" s="193" t="s">
        <v>213</v>
      </c>
      <c r="V256" s="193" t="s">
        <v>67</v>
      </c>
      <c r="W256" s="192" t="s">
        <v>9116</v>
      </c>
      <c r="X256" s="196">
        <v>0.5</v>
      </c>
      <c r="Y256" s="201">
        <v>2782562534</v>
      </c>
      <c r="Z256" s="192">
        <v>82346460</v>
      </c>
      <c r="AA256" s="193">
        <v>2024</v>
      </c>
      <c r="AB256" s="193">
        <v>10</v>
      </c>
      <c r="AF256" s="8">
        <f t="shared" si="13"/>
        <v>10</v>
      </c>
      <c r="AG256" s="13">
        <f t="shared" si="14"/>
        <v>164692920</v>
      </c>
      <c r="AI256" s="6">
        <f t="shared" si="15"/>
        <v>94110240</v>
      </c>
    </row>
    <row r="257" spans="1:35" ht="52.5" thickBot="1" x14ac:dyDescent="0.3">
      <c r="A257" s="192">
        <v>680</v>
      </c>
      <c r="B257" s="192">
        <v>15518</v>
      </c>
      <c r="C257" s="193" t="s">
        <v>7593</v>
      </c>
      <c r="D257" s="193" t="s">
        <v>7570</v>
      </c>
      <c r="E257" s="193" t="s">
        <v>9229</v>
      </c>
      <c r="F257" s="194">
        <v>45566</v>
      </c>
      <c r="G257" s="193"/>
      <c r="H257" s="192">
        <v>2473090974</v>
      </c>
      <c r="I257" s="193" t="s">
        <v>61</v>
      </c>
      <c r="J257" s="192" t="s">
        <v>9126</v>
      </c>
      <c r="K257" s="201">
        <v>2035883820</v>
      </c>
      <c r="L257" s="192">
        <v>32574141</v>
      </c>
      <c r="M257" s="193" t="s">
        <v>31</v>
      </c>
      <c r="N257" s="193" t="s">
        <v>32</v>
      </c>
      <c r="O257" s="193"/>
      <c r="P257" s="195" t="b">
        <v>1</v>
      </c>
      <c r="Q257" s="192" t="s">
        <v>9126</v>
      </c>
      <c r="R257" s="193" t="s">
        <v>33</v>
      </c>
      <c r="S257" s="193" t="s">
        <v>274</v>
      </c>
      <c r="T257" s="192">
        <v>3.5</v>
      </c>
      <c r="U257" s="193" t="s">
        <v>213</v>
      </c>
      <c r="V257" s="193" t="s">
        <v>36</v>
      </c>
      <c r="W257" s="192" t="s">
        <v>9116</v>
      </c>
      <c r="X257" s="196">
        <v>1</v>
      </c>
      <c r="Y257" s="201">
        <v>2473090974</v>
      </c>
      <c r="Z257" s="192">
        <v>71255934</v>
      </c>
      <c r="AA257" s="193">
        <v>2024</v>
      </c>
      <c r="AB257" s="193">
        <v>10</v>
      </c>
      <c r="AF257" s="8">
        <f t="shared" si="13"/>
        <v>10</v>
      </c>
      <c r="AG257" s="13">
        <f t="shared" si="14"/>
        <v>71255933.700000003</v>
      </c>
      <c r="AI257" s="6">
        <f t="shared" si="15"/>
        <v>32574141.120000001</v>
      </c>
    </row>
    <row r="258" spans="1:35" ht="52.5" thickBot="1" x14ac:dyDescent="0.3">
      <c r="A258" s="192">
        <v>681</v>
      </c>
      <c r="B258" s="192">
        <v>15519</v>
      </c>
      <c r="C258" s="193" t="s">
        <v>7595</v>
      </c>
      <c r="D258" s="193" t="s">
        <v>7570</v>
      </c>
      <c r="E258" s="193" t="s">
        <v>9230</v>
      </c>
      <c r="F258" s="194">
        <v>45568</v>
      </c>
      <c r="G258" s="193"/>
      <c r="H258" s="192">
        <v>6987776991</v>
      </c>
      <c r="I258" s="193" t="s">
        <v>9127</v>
      </c>
      <c r="J258" s="192" t="s">
        <v>9136</v>
      </c>
      <c r="K258" s="201">
        <v>5440483514</v>
      </c>
      <c r="L258" s="192">
        <v>152333538</v>
      </c>
      <c r="M258" s="193" t="s">
        <v>92</v>
      </c>
      <c r="N258" s="193" t="s">
        <v>32</v>
      </c>
      <c r="O258" s="193"/>
      <c r="P258" s="195" t="b">
        <v>1</v>
      </c>
      <c r="Q258" s="192" t="s">
        <v>9136</v>
      </c>
      <c r="R258" s="193" t="s">
        <v>33</v>
      </c>
      <c r="S258" s="193" t="s">
        <v>93</v>
      </c>
      <c r="T258" s="192">
        <v>3.5</v>
      </c>
      <c r="U258" s="193" t="s">
        <v>213</v>
      </c>
      <c r="V258" s="193" t="s">
        <v>36</v>
      </c>
      <c r="W258" s="192" t="s">
        <v>9116</v>
      </c>
      <c r="X258" s="196">
        <v>1</v>
      </c>
      <c r="Y258" s="201">
        <v>6987776991</v>
      </c>
      <c r="Z258" s="192">
        <v>190416923</v>
      </c>
      <c r="AA258" s="193">
        <v>2024</v>
      </c>
      <c r="AB258" s="193">
        <v>10</v>
      </c>
      <c r="AF258" s="8">
        <f t="shared" si="13"/>
        <v>10</v>
      </c>
      <c r="AG258" s="13">
        <f t="shared" si="14"/>
        <v>190416922.99000001</v>
      </c>
      <c r="AI258" s="6">
        <f t="shared" si="15"/>
        <v>152333538.39199999</v>
      </c>
    </row>
    <row r="259" spans="1:35" ht="52.5" thickBot="1" x14ac:dyDescent="0.3">
      <c r="A259" s="192">
        <v>682</v>
      </c>
      <c r="B259" s="192">
        <v>15520</v>
      </c>
      <c r="C259" s="193" t="s">
        <v>7598</v>
      </c>
      <c r="D259" s="193" t="s">
        <v>7570</v>
      </c>
      <c r="E259" s="193" t="s">
        <v>9231</v>
      </c>
      <c r="F259" s="194">
        <v>45567</v>
      </c>
      <c r="G259" s="193"/>
      <c r="H259" s="192">
        <v>5028333742</v>
      </c>
      <c r="I259" s="193" t="s">
        <v>30</v>
      </c>
      <c r="J259" s="192">
        <v>2</v>
      </c>
      <c r="K259" s="201">
        <v>3937364903</v>
      </c>
      <c r="L259" s="192">
        <v>78747298</v>
      </c>
      <c r="M259" s="193" t="s">
        <v>31</v>
      </c>
      <c r="N259" s="193" t="s">
        <v>32</v>
      </c>
      <c r="O259" s="193"/>
      <c r="P259" s="195" t="b">
        <v>1</v>
      </c>
      <c r="Q259" s="192">
        <v>2</v>
      </c>
      <c r="R259" s="193" t="s">
        <v>33</v>
      </c>
      <c r="S259" s="193" t="s">
        <v>42</v>
      </c>
      <c r="T259" s="192">
        <v>3.5</v>
      </c>
      <c r="U259" s="193" t="s">
        <v>213</v>
      </c>
      <c r="V259" s="193" t="s">
        <v>36</v>
      </c>
      <c r="W259" s="192" t="s">
        <v>9116</v>
      </c>
      <c r="X259" s="196">
        <v>1</v>
      </c>
      <c r="Y259" s="201">
        <v>5028333742</v>
      </c>
      <c r="Z259" s="192">
        <v>137807772</v>
      </c>
      <c r="AA259" s="193">
        <v>2024</v>
      </c>
      <c r="AB259" s="193">
        <v>10</v>
      </c>
      <c r="AF259" s="8">
        <f t="shared" ref="AF259:AF322" si="16">+AB259</f>
        <v>10</v>
      </c>
      <c r="AG259" s="13">
        <f t="shared" ref="AG259:AG322" si="17">+IFERROR(IF(AF259="","",T259*K259/100),"")</f>
        <v>137807771.60499999</v>
      </c>
      <c r="AI259" s="6">
        <f t="shared" ref="AI259:AI322" si="18">+IF(AF259="","",IF(AH259="F2",Q259*K259/100/1.1,Q259*K259/100))</f>
        <v>78747298.060000002</v>
      </c>
    </row>
    <row r="260" spans="1:35" ht="52.5" thickBot="1" x14ac:dyDescent="0.3">
      <c r="A260" s="192">
        <v>683</v>
      </c>
      <c r="B260" s="192">
        <v>15521</v>
      </c>
      <c r="C260" s="193" t="s">
        <v>7600</v>
      </c>
      <c r="D260" s="193" t="s">
        <v>7570</v>
      </c>
      <c r="E260" s="193" t="s">
        <v>9232</v>
      </c>
      <c r="F260" s="194">
        <v>45566</v>
      </c>
      <c r="G260" s="193"/>
      <c r="H260" s="192">
        <v>4936441193</v>
      </c>
      <c r="I260" s="193" t="s">
        <v>379</v>
      </c>
      <c r="J260" s="192" t="s">
        <v>9136</v>
      </c>
      <c r="K260" s="201">
        <v>4173937330</v>
      </c>
      <c r="L260" s="192">
        <v>116870245</v>
      </c>
      <c r="M260" s="193" t="s">
        <v>92</v>
      </c>
      <c r="N260" s="193" t="s">
        <v>32</v>
      </c>
      <c r="O260" s="193"/>
      <c r="P260" s="195" t="b">
        <v>1</v>
      </c>
      <c r="Q260" s="192" t="s">
        <v>9136</v>
      </c>
      <c r="R260" s="193" t="s">
        <v>33</v>
      </c>
      <c r="S260" s="193" t="s">
        <v>93</v>
      </c>
      <c r="T260" s="192">
        <v>3.5</v>
      </c>
      <c r="U260" s="193" t="s">
        <v>213</v>
      </c>
      <c r="V260" s="193" t="s">
        <v>67</v>
      </c>
      <c r="W260" s="192" t="s">
        <v>9116</v>
      </c>
      <c r="X260" s="196">
        <v>1</v>
      </c>
      <c r="Y260" s="201">
        <v>4936441193</v>
      </c>
      <c r="Z260" s="192">
        <v>146087807</v>
      </c>
      <c r="AA260" s="193">
        <v>2024</v>
      </c>
      <c r="AB260" s="193">
        <v>10</v>
      </c>
      <c r="AF260" s="8">
        <f t="shared" si="16"/>
        <v>10</v>
      </c>
      <c r="AG260" s="13">
        <f t="shared" si="17"/>
        <v>146087806.55000001</v>
      </c>
      <c r="AI260" s="6">
        <f t="shared" si="18"/>
        <v>116870245.23999999</v>
      </c>
    </row>
    <row r="261" spans="1:35" ht="52.5" thickBot="1" x14ac:dyDescent="0.3">
      <c r="A261" s="192">
        <v>684</v>
      </c>
      <c r="B261" s="192">
        <v>15522</v>
      </c>
      <c r="C261" s="193" t="s">
        <v>7602</v>
      </c>
      <c r="D261" s="193" t="s">
        <v>7570</v>
      </c>
      <c r="E261" s="193" t="s">
        <v>9233</v>
      </c>
      <c r="F261" s="194">
        <v>45566</v>
      </c>
      <c r="G261" s="193"/>
      <c r="H261" s="192">
        <v>4928610611</v>
      </c>
      <c r="I261" s="193" t="s">
        <v>9135</v>
      </c>
      <c r="J261" s="192" t="s">
        <v>9136</v>
      </c>
      <c r="K261" s="201">
        <v>4167316293</v>
      </c>
      <c r="L261" s="192">
        <v>116684856</v>
      </c>
      <c r="M261" s="193" t="s">
        <v>92</v>
      </c>
      <c r="N261" s="193" t="s">
        <v>32</v>
      </c>
      <c r="O261" s="193"/>
      <c r="P261" s="195" t="b">
        <v>1</v>
      </c>
      <c r="Q261" s="192" t="s">
        <v>9136</v>
      </c>
      <c r="R261" s="193" t="s">
        <v>33</v>
      </c>
      <c r="S261" s="193" t="s">
        <v>93</v>
      </c>
      <c r="T261" s="192">
        <v>3.5</v>
      </c>
      <c r="U261" s="193" t="s">
        <v>213</v>
      </c>
      <c r="V261" s="193" t="s">
        <v>67</v>
      </c>
      <c r="W261" s="192" t="s">
        <v>9116</v>
      </c>
      <c r="X261" s="196">
        <v>1</v>
      </c>
      <c r="Y261" s="201">
        <v>4928610611</v>
      </c>
      <c r="Z261" s="192">
        <v>145856070</v>
      </c>
      <c r="AA261" s="193">
        <v>2024</v>
      </c>
      <c r="AB261" s="193">
        <v>10</v>
      </c>
      <c r="AF261" s="8">
        <f t="shared" si="16"/>
        <v>10</v>
      </c>
      <c r="AG261" s="13">
        <f t="shared" si="17"/>
        <v>145856070.255</v>
      </c>
      <c r="AI261" s="6">
        <f t="shared" si="18"/>
        <v>116684856.204</v>
      </c>
    </row>
    <row r="262" spans="1:35" ht="65.25" thickBot="1" x14ac:dyDescent="0.3">
      <c r="A262" s="192">
        <v>685</v>
      </c>
      <c r="B262" s="192">
        <v>15530</v>
      </c>
      <c r="C262" s="193" t="s">
        <v>7605</v>
      </c>
      <c r="D262" s="193" t="s">
        <v>7570</v>
      </c>
      <c r="E262" s="193" t="s">
        <v>9234</v>
      </c>
      <c r="F262" s="194">
        <v>45569</v>
      </c>
      <c r="G262" s="193"/>
      <c r="H262" s="192">
        <v>2365651128</v>
      </c>
      <c r="I262" s="193" t="s">
        <v>61</v>
      </c>
      <c r="J262" s="192">
        <v>2</v>
      </c>
      <c r="K262" s="201">
        <v>1947437803</v>
      </c>
      <c r="L262" s="192">
        <v>38948756</v>
      </c>
      <c r="M262" s="193" t="s">
        <v>31</v>
      </c>
      <c r="N262" s="193" t="s">
        <v>32</v>
      </c>
      <c r="O262" s="193"/>
      <c r="P262" s="195" t="b">
        <v>1</v>
      </c>
      <c r="Q262" s="192">
        <v>2</v>
      </c>
      <c r="R262" s="193" t="s">
        <v>33</v>
      </c>
      <c r="S262" s="193" t="s">
        <v>42</v>
      </c>
      <c r="T262" s="192">
        <v>3.5</v>
      </c>
      <c r="U262" s="193" t="s">
        <v>213</v>
      </c>
      <c r="V262" s="193" t="s">
        <v>36</v>
      </c>
      <c r="W262" s="192" t="s">
        <v>9116</v>
      </c>
      <c r="X262" s="196">
        <v>1</v>
      </c>
      <c r="Y262" s="201">
        <v>2365651128</v>
      </c>
      <c r="Z262" s="192">
        <v>68160323</v>
      </c>
      <c r="AA262" s="193">
        <v>2024</v>
      </c>
      <c r="AB262" s="193">
        <v>10</v>
      </c>
      <c r="AF262" s="8">
        <f t="shared" si="16"/>
        <v>10</v>
      </c>
      <c r="AG262" s="13">
        <f t="shared" si="17"/>
        <v>68160323.105000004</v>
      </c>
      <c r="AI262" s="6">
        <f t="shared" si="18"/>
        <v>38948756.060000002</v>
      </c>
    </row>
    <row r="263" spans="1:35" ht="39.75" thickBot="1" x14ac:dyDescent="0.3">
      <c r="A263" s="192">
        <v>686</v>
      </c>
      <c r="B263" s="192">
        <v>15523</v>
      </c>
      <c r="C263" s="193" t="s">
        <v>7607</v>
      </c>
      <c r="D263" s="193" t="s">
        <v>7570</v>
      </c>
      <c r="E263" s="193" t="s">
        <v>9235</v>
      </c>
      <c r="F263" s="194">
        <v>45568</v>
      </c>
      <c r="G263" s="193"/>
      <c r="H263" s="192">
        <v>2603477844</v>
      </c>
      <c r="I263" s="193" t="s">
        <v>59</v>
      </c>
      <c r="J263" s="192">
        <v>1</v>
      </c>
      <c r="K263" s="201">
        <v>2143220153</v>
      </c>
      <c r="L263" s="192">
        <v>21432201</v>
      </c>
      <c r="M263" s="193" t="s">
        <v>31</v>
      </c>
      <c r="N263" s="193" t="s">
        <v>32</v>
      </c>
      <c r="O263" s="193"/>
      <c r="P263" s="195" t="b">
        <v>1</v>
      </c>
      <c r="Q263" s="192">
        <v>2</v>
      </c>
      <c r="R263" s="193" t="s">
        <v>33</v>
      </c>
      <c r="S263" s="193" t="s">
        <v>42</v>
      </c>
      <c r="T263" s="192">
        <v>3.5</v>
      </c>
      <c r="U263" s="193" t="s">
        <v>213</v>
      </c>
      <c r="V263" s="193" t="s">
        <v>36</v>
      </c>
      <c r="W263" s="192" t="s">
        <v>9116</v>
      </c>
      <c r="X263" s="196">
        <v>0.5</v>
      </c>
      <c r="Y263" s="201">
        <v>1301738922</v>
      </c>
      <c r="Z263" s="192">
        <v>37506353</v>
      </c>
      <c r="AA263" s="193">
        <v>2024</v>
      </c>
      <c r="AB263" s="193">
        <v>10</v>
      </c>
      <c r="AF263" s="8">
        <f t="shared" si="16"/>
        <v>10</v>
      </c>
      <c r="AG263" s="13">
        <f t="shared" si="17"/>
        <v>75012705.355000004</v>
      </c>
      <c r="AI263" s="6">
        <f t="shared" si="18"/>
        <v>42864403.060000002</v>
      </c>
    </row>
    <row r="264" spans="1:35" ht="52.5" thickBot="1" x14ac:dyDescent="0.3">
      <c r="A264" s="192">
        <v>687</v>
      </c>
      <c r="B264" s="192">
        <v>15524</v>
      </c>
      <c r="C264" s="193" t="s">
        <v>7609</v>
      </c>
      <c r="D264" s="193" t="s">
        <v>7570</v>
      </c>
      <c r="E264" s="193" t="s">
        <v>9236</v>
      </c>
      <c r="F264" s="194">
        <v>45566</v>
      </c>
      <c r="G264" s="193"/>
      <c r="H264" s="192">
        <v>3689391009</v>
      </c>
      <c r="I264" s="193" t="s">
        <v>59</v>
      </c>
      <c r="J264" s="192">
        <v>1</v>
      </c>
      <c r="K264" s="201">
        <v>3004218393</v>
      </c>
      <c r="L264" s="192">
        <v>30042183</v>
      </c>
      <c r="M264" s="193" t="s">
        <v>31</v>
      </c>
      <c r="N264" s="193" t="s">
        <v>32</v>
      </c>
      <c r="O264" s="193"/>
      <c r="P264" s="195" t="b">
        <v>1</v>
      </c>
      <c r="Q264" s="192">
        <v>2</v>
      </c>
      <c r="R264" s="193" t="s">
        <v>33</v>
      </c>
      <c r="S264" s="193" t="s">
        <v>42</v>
      </c>
      <c r="T264" s="192">
        <v>3.5</v>
      </c>
      <c r="U264" s="193" t="s">
        <v>213</v>
      </c>
      <c r="V264" s="193" t="s">
        <v>36</v>
      </c>
      <c r="W264" s="192" t="s">
        <v>9116</v>
      </c>
      <c r="X264" s="196">
        <v>0.5</v>
      </c>
      <c r="Y264" s="201">
        <v>1844695505</v>
      </c>
      <c r="Z264" s="192">
        <v>52573822</v>
      </c>
      <c r="AA264" s="193">
        <v>2024</v>
      </c>
      <c r="AB264" s="193">
        <v>10</v>
      </c>
      <c r="AF264" s="8">
        <f t="shared" si="16"/>
        <v>10</v>
      </c>
      <c r="AG264" s="13">
        <f t="shared" si="17"/>
        <v>105147643.755</v>
      </c>
      <c r="AI264" s="6">
        <f t="shared" si="18"/>
        <v>60084367.859999999</v>
      </c>
    </row>
    <row r="265" spans="1:35" ht="129" thickBot="1" x14ac:dyDescent="0.3">
      <c r="A265" s="192">
        <v>688</v>
      </c>
      <c r="B265" s="192">
        <v>15937</v>
      </c>
      <c r="C265" s="193" t="s">
        <v>7554</v>
      </c>
      <c r="D265" s="193" t="s">
        <v>7549</v>
      </c>
      <c r="E265" s="193" t="s">
        <v>9237</v>
      </c>
      <c r="F265" s="194">
        <v>45584</v>
      </c>
      <c r="G265" s="194">
        <v>45594</v>
      </c>
      <c r="H265" s="192">
        <v>25872138453</v>
      </c>
      <c r="I265" s="193" t="s">
        <v>9138</v>
      </c>
      <c r="J265" s="192" t="s">
        <v>9115</v>
      </c>
      <c r="K265" s="201">
        <v>23751645000</v>
      </c>
      <c r="L265" s="192">
        <v>593791125</v>
      </c>
      <c r="M265" s="193" t="s">
        <v>92</v>
      </c>
      <c r="N265" s="193" t="s">
        <v>32</v>
      </c>
      <c r="O265" s="193"/>
      <c r="P265" s="195" t="b">
        <v>1</v>
      </c>
      <c r="Q265" s="192" t="s">
        <v>9115</v>
      </c>
      <c r="R265" s="193" t="s">
        <v>33</v>
      </c>
      <c r="S265" s="193" t="s">
        <v>93</v>
      </c>
      <c r="T265" s="192">
        <v>3</v>
      </c>
      <c r="U265" s="193" t="s">
        <v>213</v>
      </c>
      <c r="V265" s="193" t="s">
        <v>67</v>
      </c>
      <c r="W265" s="192">
        <v>3</v>
      </c>
      <c r="X265" s="196">
        <v>1</v>
      </c>
      <c r="Y265" s="201">
        <v>25872138453</v>
      </c>
      <c r="Z265" s="192">
        <v>712549350</v>
      </c>
      <c r="AA265" s="193">
        <v>2024</v>
      </c>
      <c r="AB265" s="193">
        <v>10</v>
      </c>
      <c r="AF265" s="8">
        <f t="shared" si="16"/>
        <v>10</v>
      </c>
      <c r="AG265" s="13">
        <f t="shared" si="17"/>
        <v>712549350</v>
      </c>
      <c r="AI265" s="6">
        <f t="shared" si="18"/>
        <v>593791125</v>
      </c>
    </row>
    <row r="266" spans="1:35" ht="129" thickBot="1" x14ac:dyDescent="0.3">
      <c r="A266" s="192">
        <v>689</v>
      </c>
      <c r="B266" s="192">
        <v>15938</v>
      </c>
      <c r="C266" s="193" t="s">
        <v>7553</v>
      </c>
      <c r="D266" s="193" t="s">
        <v>7549</v>
      </c>
      <c r="E266" s="193" t="s">
        <v>9237</v>
      </c>
      <c r="F266" s="194">
        <v>45584</v>
      </c>
      <c r="G266" s="194">
        <v>45594</v>
      </c>
      <c r="H266" s="192">
        <v>24224615221</v>
      </c>
      <c r="I266" s="193" t="s">
        <v>9138</v>
      </c>
      <c r="J266" s="192" t="s">
        <v>9115</v>
      </c>
      <c r="K266" s="201">
        <v>22260140000</v>
      </c>
      <c r="L266" s="192">
        <v>556503500</v>
      </c>
      <c r="M266" s="193" t="s">
        <v>92</v>
      </c>
      <c r="N266" s="193" t="s">
        <v>32</v>
      </c>
      <c r="O266" s="193"/>
      <c r="P266" s="195" t="b">
        <v>1</v>
      </c>
      <c r="Q266" s="192" t="s">
        <v>9115</v>
      </c>
      <c r="R266" s="193" t="s">
        <v>33</v>
      </c>
      <c r="S266" s="193" t="s">
        <v>93</v>
      </c>
      <c r="T266" s="192">
        <v>3</v>
      </c>
      <c r="U266" s="193" t="s">
        <v>213</v>
      </c>
      <c r="V266" s="193" t="s">
        <v>67</v>
      </c>
      <c r="W266" s="192">
        <v>3</v>
      </c>
      <c r="X266" s="196">
        <v>1</v>
      </c>
      <c r="Y266" s="201">
        <v>24224615221</v>
      </c>
      <c r="Z266" s="192">
        <v>667804200</v>
      </c>
      <c r="AA266" s="193">
        <v>2024</v>
      </c>
      <c r="AB266" s="193">
        <v>10</v>
      </c>
      <c r="AF266" s="8">
        <f t="shared" si="16"/>
        <v>10</v>
      </c>
      <c r="AG266" s="13">
        <f t="shared" si="17"/>
        <v>667804200</v>
      </c>
      <c r="AI266" s="6">
        <f t="shared" si="18"/>
        <v>556503500</v>
      </c>
    </row>
    <row r="267" spans="1:35" ht="78" thickBot="1" x14ac:dyDescent="0.3">
      <c r="A267" s="192">
        <v>690</v>
      </c>
      <c r="B267" s="192">
        <v>15939</v>
      </c>
      <c r="C267" s="193" t="s">
        <v>7551</v>
      </c>
      <c r="D267" s="193" t="s">
        <v>7549</v>
      </c>
      <c r="E267" s="193" t="s">
        <v>9238</v>
      </c>
      <c r="F267" s="194">
        <v>45552</v>
      </c>
      <c r="G267" s="194">
        <v>45580</v>
      </c>
      <c r="H267" s="192">
        <v>29962311179</v>
      </c>
      <c r="I267" s="193" t="s">
        <v>65</v>
      </c>
      <c r="J267" s="192" t="s">
        <v>9112</v>
      </c>
      <c r="K267" s="201">
        <v>27462686550</v>
      </c>
      <c r="L267" s="192">
        <v>494328357</v>
      </c>
      <c r="M267" s="193" t="s">
        <v>31</v>
      </c>
      <c r="N267" s="193" t="s">
        <v>32</v>
      </c>
      <c r="O267" s="193"/>
      <c r="P267" s="195" t="b">
        <v>1</v>
      </c>
      <c r="Q267" s="192" t="s">
        <v>9112</v>
      </c>
      <c r="R267" s="193" t="s">
        <v>33</v>
      </c>
      <c r="S267" s="193" t="s">
        <v>42</v>
      </c>
      <c r="T267" s="192">
        <v>3</v>
      </c>
      <c r="U267" s="193" t="s">
        <v>213</v>
      </c>
      <c r="V267" s="193" t="s">
        <v>36</v>
      </c>
      <c r="W267" s="192">
        <v>3</v>
      </c>
      <c r="X267" s="196">
        <v>1</v>
      </c>
      <c r="Y267" s="201">
        <v>29962311179</v>
      </c>
      <c r="Z267" s="192">
        <v>823880597</v>
      </c>
      <c r="AA267" s="193">
        <v>2024</v>
      </c>
      <c r="AB267" s="193">
        <v>9</v>
      </c>
      <c r="AF267" s="8">
        <f t="shared" si="16"/>
        <v>9</v>
      </c>
      <c r="AG267" s="13">
        <f t="shared" si="17"/>
        <v>823880596.5</v>
      </c>
      <c r="AI267" s="6">
        <f t="shared" si="18"/>
        <v>494328357.89999998</v>
      </c>
    </row>
    <row r="268" spans="1:35" ht="78" thickBot="1" x14ac:dyDescent="0.3">
      <c r="A268" s="192">
        <v>692</v>
      </c>
      <c r="B268" s="192">
        <v>15940</v>
      </c>
      <c r="C268" s="193" t="s">
        <v>7562</v>
      </c>
      <c r="D268" s="193" t="s">
        <v>7549</v>
      </c>
      <c r="E268" s="193" t="s">
        <v>9238</v>
      </c>
      <c r="F268" s="194">
        <v>45565</v>
      </c>
      <c r="G268" s="194">
        <v>45580</v>
      </c>
      <c r="H268" s="192">
        <v>29794493738</v>
      </c>
      <c r="I268" s="193" t="s">
        <v>184</v>
      </c>
      <c r="J268" s="192" t="s">
        <v>9115</v>
      </c>
      <c r="K268" s="201">
        <v>27310959000</v>
      </c>
      <c r="L268" s="192">
        <v>682773975</v>
      </c>
      <c r="M268" s="193" t="s">
        <v>92</v>
      </c>
      <c r="N268" s="193" t="s">
        <v>32</v>
      </c>
      <c r="O268" s="193"/>
      <c r="P268" s="195" t="b">
        <v>1</v>
      </c>
      <c r="Q268" s="192" t="s">
        <v>9115</v>
      </c>
      <c r="R268" s="193" t="s">
        <v>33</v>
      </c>
      <c r="S268" s="193" t="s">
        <v>93</v>
      </c>
      <c r="T268" s="192">
        <v>3</v>
      </c>
      <c r="U268" s="193" t="s">
        <v>213</v>
      </c>
      <c r="V268" s="193" t="s">
        <v>36</v>
      </c>
      <c r="W268" s="192">
        <v>3</v>
      </c>
      <c r="X268" s="196">
        <v>1</v>
      </c>
      <c r="Y268" s="201">
        <v>29794493738</v>
      </c>
      <c r="Z268" s="192">
        <v>819328770</v>
      </c>
      <c r="AA268" s="193">
        <v>2024</v>
      </c>
      <c r="AB268" s="193">
        <v>9</v>
      </c>
      <c r="AF268" s="8">
        <f t="shared" si="16"/>
        <v>9</v>
      </c>
      <c r="AG268" s="13">
        <f t="shared" si="17"/>
        <v>819328770</v>
      </c>
      <c r="AI268" s="6">
        <f t="shared" si="18"/>
        <v>682773975</v>
      </c>
    </row>
    <row r="269" spans="1:35" ht="90.75" thickBot="1" x14ac:dyDescent="0.3">
      <c r="A269" s="192">
        <v>693</v>
      </c>
      <c r="B269" s="192">
        <v>15942</v>
      </c>
      <c r="C269" s="193" t="s">
        <v>7557</v>
      </c>
      <c r="D269" s="193" t="s">
        <v>7549</v>
      </c>
      <c r="E269" s="193" t="s">
        <v>9239</v>
      </c>
      <c r="F269" s="194">
        <v>45554</v>
      </c>
      <c r="G269" s="194">
        <v>45590</v>
      </c>
      <c r="H269" s="192">
        <v>20454162256</v>
      </c>
      <c r="I269" s="193" t="s">
        <v>77</v>
      </c>
      <c r="J269" s="192" t="s">
        <v>9112</v>
      </c>
      <c r="K269" s="201">
        <v>18774875000</v>
      </c>
      <c r="L269" s="192">
        <v>337947750</v>
      </c>
      <c r="M269" s="193" t="s">
        <v>31</v>
      </c>
      <c r="N269" s="193" t="s">
        <v>32</v>
      </c>
      <c r="O269" s="193"/>
      <c r="P269" s="195" t="b">
        <v>1</v>
      </c>
      <c r="Q269" s="192" t="s">
        <v>9112</v>
      </c>
      <c r="R269" s="193" t="s">
        <v>33</v>
      </c>
      <c r="S269" s="193" t="s">
        <v>42</v>
      </c>
      <c r="T269" s="192">
        <v>3</v>
      </c>
      <c r="U269" s="193" t="s">
        <v>213</v>
      </c>
      <c r="V269" s="193" t="s">
        <v>67</v>
      </c>
      <c r="W269" s="192">
        <v>3</v>
      </c>
      <c r="X269" s="196">
        <v>1</v>
      </c>
      <c r="Y269" s="201">
        <v>20454162256</v>
      </c>
      <c r="Z269" s="192">
        <v>563246250</v>
      </c>
      <c r="AA269" s="193">
        <v>2024</v>
      </c>
      <c r="AB269" s="193">
        <v>9</v>
      </c>
      <c r="AF269" s="8">
        <f t="shared" si="16"/>
        <v>9</v>
      </c>
      <c r="AG269" s="13">
        <f t="shared" si="17"/>
        <v>563246250</v>
      </c>
      <c r="AI269" s="6">
        <f t="shared" si="18"/>
        <v>337947750</v>
      </c>
    </row>
    <row r="270" spans="1:35" ht="65.25" thickBot="1" x14ac:dyDescent="0.3">
      <c r="A270" s="192">
        <v>696</v>
      </c>
      <c r="B270" s="192">
        <v>15945</v>
      </c>
      <c r="C270" s="193" t="s">
        <v>7550</v>
      </c>
      <c r="D270" s="193" t="s">
        <v>7549</v>
      </c>
      <c r="E270" s="193" t="s">
        <v>9240</v>
      </c>
      <c r="F270" s="194">
        <v>45558</v>
      </c>
      <c r="G270" s="194">
        <v>45579</v>
      </c>
      <c r="H270" s="192">
        <v>17584469856</v>
      </c>
      <c r="I270" s="193" t="s">
        <v>379</v>
      </c>
      <c r="J270" s="192" t="s">
        <v>9115</v>
      </c>
      <c r="K270" s="201">
        <v>16190550000</v>
      </c>
      <c r="L270" s="192">
        <v>404763750</v>
      </c>
      <c r="M270" s="193" t="s">
        <v>92</v>
      </c>
      <c r="N270" s="193" t="s">
        <v>32</v>
      </c>
      <c r="O270" s="193"/>
      <c r="P270" s="195" t="b">
        <v>1</v>
      </c>
      <c r="Q270" s="192" t="s">
        <v>9115</v>
      </c>
      <c r="R270" s="193" t="s">
        <v>33</v>
      </c>
      <c r="S270" s="193" t="s">
        <v>93</v>
      </c>
      <c r="T270" s="192">
        <v>3</v>
      </c>
      <c r="U270" s="193" t="s">
        <v>213</v>
      </c>
      <c r="V270" s="193" t="s">
        <v>36</v>
      </c>
      <c r="W270" s="192">
        <v>3</v>
      </c>
      <c r="X270" s="196">
        <v>1</v>
      </c>
      <c r="Y270" s="201">
        <v>17584469856</v>
      </c>
      <c r="Z270" s="192">
        <v>485716500</v>
      </c>
      <c r="AA270" s="193">
        <v>2024</v>
      </c>
      <c r="AB270" s="193">
        <v>9</v>
      </c>
      <c r="AF270" s="8">
        <f t="shared" si="16"/>
        <v>9</v>
      </c>
      <c r="AG270" s="13">
        <f t="shared" si="17"/>
        <v>485716500</v>
      </c>
      <c r="AI270" s="6">
        <f t="shared" si="18"/>
        <v>404763750</v>
      </c>
    </row>
    <row r="271" spans="1:35" ht="78" thickBot="1" x14ac:dyDescent="0.3">
      <c r="A271" s="192">
        <v>698</v>
      </c>
      <c r="B271" s="192">
        <v>15947</v>
      </c>
      <c r="C271" s="193" t="s">
        <v>9139</v>
      </c>
      <c r="D271" s="193" t="s">
        <v>7549</v>
      </c>
      <c r="E271" s="193" t="s">
        <v>9241</v>
      </c>
      <c r="F271" s="194">
        <v>45558</v>
      </c>
      <c r="G271" s="194">
        <v>45593</v>
      </c>
      <c r="H271" s="192">
        <v>20735635522</v>
      </c>
      <c r="I271" s="193" t="s">
        <v>9140</v>
      </c>
      <c r="J271" s="192" t="s">
        <v>9115</v>
      </c>
      <c r="K271" s="201">
        <v>19029375000</v>
      </c>
      <c r="L271" s="192">
        <v>475734375</v>
      </c>
      <c r="M271" s="193" t="s">
        <v>31</v>
      </c>
      <c r="N271" s="193" t="s">
        <v>32</v>
      </c>
      <c r="O271" s="193"/>
      <c r="P271" s="195" t="b">
        <v>1</v>
      </c>
      <c r="Q271" s="192" t="s">
        <v>9115</v>
      </c>
      <c r="R271" s="193" t="s">
        <v>33</v>
      </c>
      <c r="S271" s="193" t="s">
        <v>42</v>
      </c>
      <c r="T271" s="192">
        <v>3</v>
      </c>
      <c r="U271" s="193" t="s">
        <v>213</v>
      </c>
      <c r="V271" s="193" t="s">
        <v>67</v>
      </c>
      <c r="W271" s="192">
        <v>3</v>
      </c>
      <c r="X271" s="196">
        <v>1</v>
      </c>
      <c r="Y271" s="201">
        <v>20735635522</v>
      </c>
      <c r="Z271" s="192">
        <v>570881250</v>
      </c>
      <c r="AA271" s="193">
        <v>2024</v>
      </c>
      <c r="AB271" s="193">
        <v>9</v>
      </c>
      <c r="AF271" s="8">
        <f t="shared" si="16"/>
        <v>9</v>
      </c>
      <c r="AG271" s="13">
        <f t="shared" si="17"/>
        <v>570881250</v>
      </c>
      <c r="AI271" s="6">
        <f t="shared" si="18"/>
        <v>475734375</v>
      </c>
    </row>
    <row r="272" spans="1:35" ht="78" thickBot="1" x14ac:dyDescent="0.3">
      <c r="A272" s="192">
        <v>699</v>
      </c>
      <c r="B272" s="192">
        <v>15951</v>
      </c>
      <c r="C272" s="193" t="s">
        <v>7552</v>
      </c>
      <c r="D272" s="193" t="s">
        <v>7549</v>
      </c>
      <c r="E272" s="193" t="s">
        <v>9242</v>
      </c>
      <c r="F272" s="194">
        <v>45553</v>
      </c>
      <c r="G272" s="194">
        <v>45579</v>
      </c>
      <c r="H272" s="192">
        <v>25736557714</v>
      </c>
      <c r="I272" s="193" t="s">
        <v>37</v>
      </c>
      <c r="J272" s="192" t="s">
        <v>9112</v>
      </c>
      <c r="K272" s="201">
        <v>23630000000</v>
      </c>
      <c r="L272" s="192">
        <v>425340000</v>
      </c>
      <c r="M272" s="193" t="s">
        <v>31</v>
      </c>
      <c r="N272" s="193" t="s">
        <v>32</v>
      </c>
      <c r="O272" s="193"/>
      <c r="P272" s="195" t="b">
        <v>1</v>
      </c>
      <c r="Q272" s="192" t="s">
        <v>9112</v>
      </c>
      <c r="R272" s="193" t="s">
        <v>33</v>
      </c>
      <c r="S272" s="193" t="s">
        <v>42</v>
      </c>
      <c r="T272" s="192">
        <v>2.7</v>
      </c>
      <c r="U272" s="193" t="s">
        <v>58</v>
      </c>
      <c r="V272" s="193" t="s">
        <v>67</v>
      </c>
      <c r="W272" s="192" t="s">
        <v>9141</v>
      </c>
      <c r="X272" s="196">
        <v>1</v>
      </c>
      <c r="Y272" s="201">
        <v>25736557714</v>
      </c>
      <c r="Z272" s="192">
        <v>638010000</v>
      </c>
      <c r="AA272" s="193">
        <v>2024</v>
      </c>
      <c r="AB272" s="193">
        <v>9</v>
      </c>
      <c r="AF272" s="8">
        <f t="shared" si="16"/>
        <v>9</v>
      </c>
      <c r="AG272" s="13">
        <f t="shared" si="17"/>
        <v>638010000.00000012</v>
      </c>
      <c r="AI272" s="6">
        <f t="shared" si="18"/>
        <v>425340000</v>
      </c>
    </row>
    <row r="273" spans="1:35" ht="78" thickBot="1" x14ac:dyDescent="0.3">
      <c r="A273" s="192">
        <v>700</v>
      </c>
      <c r="B273" s="192">
        <v>15954</v>
      </c>
      <c r="C273" s="193" t="s">
        <v>9142</v>
      </c>
      <c r="D273" s="193" t="s">
        <v>7549</v>
      </c>
      <c r="E273" s="193" t="s">
        <v>9243</v>
      </c>
      <c r="F273" s="194">
        <v>45609</v>
      </c>
      <c r="G273" s="194">
        <v>45617</v>
      </c>
      <c r="H273" s="192">
        <v>22362285075</v>
      </c>
      <c r="I273" s="193" t="s">
        <v>400</v>
      </c>
      <c r="J273" s="192" t="s">
        <v>9115</v>
      </c>
      <c r="K273" s="201">
        <v>20544519618</v>
      </c>
      <c r="L273" s="192">
        <v>513612990</v>
      </c>
      <c r="M273" s="193" t="s">
        <v>92</v>
      </c>
      <c r="N273" s="193" t="s">
        <v>32</v>
      </c>
      <c r="O273" s="193"/>
      <c r="P273" s="195" t="b">
        <v>1</v>
      </c>
      <c r="Q273" s="192" t="s">
        <v>9115</v>
      </c>
      <c r="R273" s="193" t="s">
        <v>33</v>
      </c>
      <c r="S273" s="193" t="s">
        <v>93</v>
      </c>
      <c r="T273" s="192">
        <v>3</v>
      </c>
      <c r="U273" s="193" t="s">
        <v>213</v>
      </c>
      <c r="V273" s="193" t="s">
        <v>67</v>
      </c>
      <c r="W273" s="192">
        <v>3</v>
      </c>
      <c r="X273" s="196">
        <v>1</v>
      </c>
      <c r="Y273" s="201">
        <v>22362285075</v>
      </c>
      <c r="Z273" s="192">
        <v>616335589</v>
      </c>
      <c r="AA273" s="193">
        <v>2024</v>
      </c>
      <c r="AB273" s="193">
        <v>11</v>
      </c>
      <c r="AF273" s="8">
        <f t="shared" si="16"/>
        <v>11</v>
      </c>
      <c r="AG273" s="13">
        <f t="shared" si="17"/>
        <v>616335588.53999996</v>
      </c>
      <c r="AI273" s="6">
        <f t="shared" si="18"/>
        <v>513612990.44999999</v>
      </c>
    </row>
    <row r="274" spans="1:35" ht="65.25" thickBot="1" x14ac:dyDescent="0.3">
      <c r="A274" s="192">
        <v>701</v>
      </c>
      <c r="B274" s="192">
        <v>15957</v>
      </c>
      <c r="C274" s="193" t="s">
        <v>7725</v>
      </c>
      <c r="D274" s="193" t="s">
        <v>7549</v>
      </c>
      <c r="E274" s="193" t="s">
        <v>9244</v>
      </c>
      <c r="F274" s="194">
        <v>45566</v>
      </c>
      <c r="G274" s="194">
        <v>45580</v>
      </c>
      <c r="H274" s="192">
        <v>24444000000</v>
      </c>
      <c r="I274" s="193" t="s">
        <v>306</v>
      </c>
      <c r="J274" s="192" t="s">
        <v>9112</v>
      </c>
      <c r="K274" s="201">
        <v>21767993100</v>
      </c>
      <c r="L274" s="192">
        <v>391823875</v>
      </c>
      <c r="M274" s="193" t="s">
        <v>31</v>
      </c>
      <c r="N274" s="193" t="s">
        <v>32</v>
      </c>
      <c r="O274" s="193"/>
      <c r="P274" s="195" t="b">
        <v>1</v>
      </c>
      <c r="Q274" s="192" t="s">
        <v>9112</v>
      </c>
      <c r="R274" s="193" t="s">
        <v>33</v>
      </c>
      <c r="S274" s="193" t="s">
        <v>42</v>
      </c>
      <c r="T274" s="192">
        <v>3</v>
      </c>
      <c r="U274" s="193" t="s">
        <v>213</v>
      </c>
      <c r="V274" s="193" t="s">
        <v>36</v>
      </c>
      <c r="W274" s="192">
        <v>3</v>
      </c>
      <c r="X274" s="196">
        <v>1</v>
      </c>
      <c r="Y274" s="201">
        <v>24444000000</v>
      </c>
      <c r="Z274" s="192">
        <v>653039793</v>
      </c>
      <c r="AA274" s="193">
        <v>2024</v>
      </c>
      <c r="AB274" s="193">
        <v>10</v>
      </c>
      <c r="AF274" s="8">
        <f t="shared" si="16"/>
        <v>10</v>
      </c>
      <c r="AG274" s="13">
        <f t="shared" si="17"/>
        <v>653039793</v>
      </c>
      <c r="AI274" s="6">
        <f t="shared" si="18"/>
        <v>391823875.80000001</v>
      </c>
    </row>
    <row r="275" spans="1:35" ht="65.25" thickBot="1" x14ac:dyDescent="0.3">
      <c r="A275" s="192">
        <v>702</v>
      </c>
      <c r="B275" s="192">
        <v>15956</v>
      </c>
      <c r="C275" s="193" t="s">
        <v>7726</v>
      </c>
      <c r="D275" s="193" t="s">
        <v>7549</v>
      </c>
      <c r="E275" s="193" t="s">
        <v>9244</v>
      </c>
      <c r="F275" s="194">
        <v>45566</v>
      </c>
      <c r="G275" s="194">
        <v>45580</v>
      </c>
      <c r="H275" s="192">
        <v>23398946849</v>
      </c>
      <c r="I275" s="193" t="s">
        <v>306</v>
      </c>
      <c r="J275" s="192" t="s">
        <v>9112</v>
      </c>
      <c r="K275" s="201">
        <v>21431374650</v>
      </c>
      <c r="L275" s="192">
        <v>385764743</v>
      </c>
      <c r="M275" s="193" t="s">
        <v>31</v>
      </c>
      <c r="N275" s="193" t="s">
        <v>32</v>
      </c>
      <c r="O275" s="193"/>
      <c r="P275" s="195" t="b">
        <v>1</v>
      </c>
      <c r="Q275" s="192" t="s">
        <v>9112</v>
      </c>
      <c r="R275" s="193" t="s">
        <v>33</v>
      </c>
      <c r="S275" s="193" t="s">
        <v>42</v>
      </c>
      <c r="T275" s="192">
        <v>3</v>
      </c>
      <c r="U275" s="193" t="s">
        <v>213</v>
      </c>
      <c r="V275" s="193" t="s">
        <v>36</v>
      </c>
      <c r="W275" s="192">
        <v>3</v>
      </c>
      <c r="X275" s="196">
        <v>1</v>
      </c>
      <c r="Y275" s="201">
        <v>23398946849</v>
      </c>
      <c r="Z275" s="192">
        <v>642941240</v>
      </c>
      <c r="AA275" s="193">
        <v>2024</v>
      </c>
      <c r="AB275" s="193">
        <v>10</v>
      </c>
      <c r="AF275" s="8">
        <f t="shared" si="16"/>
        <v>10</v>
      </c>
      <c r="AG275" s="13">
        <f t="shared" si="17"/>
        <v>642941239.5</v>
      </c>
      <c r="AI275" s="6">
        <f t="shared" si="18"/>
        <v>385764743.69999999</v>
      </c>
    </row>
    <row r="276" spans="1:35" ht="52.5" thickBot="1" x14ac:dyDescent="0.3">
      <c r="A276" s="192">
        <v>712</v>
      </c>
      <c r="B276" s="192">
        <v>15948</v>
      </c>
      <c r="C276" s="193" t="s">
        <v>7555</v>
      </c>
      <c r="D276" s="193" t="s">
        <v>7549</v>
      </c>
      <c r="E276" s="193" t="s">
        <v>9143</v>
      </c>
      <c r="F276" s="194">
        <v>45565</v>
      </c>
      <c r="G276" s="194">
        <v>45579</v>
      </c>
      <c r="H276" s="192">
        <v>17955000000</v>
      </c>
      <c r="I276" s="193" t="s">
        <v>9144</v>
      </c>
      <c r="J276" s="192" t="s">
        <v>9115</v>
      </c>
      <c r="K276" s="201">
        <v>16037585550</v>
      </c>
      <c r="L276" s="192">
        <v>400939638</v>
      </c>
      <c r="M276" s="193" t="s">
        <v>92</v>
      </c>
      <c r="N276" s="193" t="s">
        <v>32</v>
      </c>
      <c r="O276" s="193"/>
      <c r="P276" s="195" t="b">
        <v>1</v>
      </c>
      <c r="Q276" s="192" t="s">
        <v>9115</v>
      </c>
      <c r="R276" s="193" t="s">
        <v>33</v>
      </c>
      <c r="S276" s="193" t="s">
        <v>93</v>
      </c>
      <c r="T276" s="192">
        <v>3</v>
      </c>
      <c r="U276" s="193" t="s">
        <v>213</v>
      </c>
      <c r="V276" s="193" t="s">
        <v>36</v>
      </c>
      <c r="W276" s="192">
        <v>3</v>
      </c>
      <c r="X276" s="196">
        <v>1</v>
      </c>
      <c r="Y276" s="201">
        <v>17955000000</v>
      </c>
      <c r="Z276" s="192">
        <v>481127567</v>
      </c>
      <c r="AA276" s="193">
        <v>2024</v>
      </c>
      <c r="AB276" s="193">
        <v>9</v>
      </c>
      <c r="AF276" s="8">
        <f t="shared" si="16"/>
        <v>9</v>
      </c>
      <c r="AG276" s="13">
        <f t="shared" si="17"/>
        <v>481127566.5</v>
      </c>
      <c r="AI276" s="6">
        <f t="shared" si="18"/>
        <v>400939638.75</v>
      </c>
    </row>
    <row r="277" spans="1:35" ht="65.25" thickBot="1" x14ac:dyDescent="0.3">
      <c r="A277" s="192">
        <v>713</v>
      </c>
      <c r="B277" s="192">
        <v>15949</v>
      </c>
      <c r="C277" s="193" t="s">
        <v>7558</v>
      </c>
      <c r="D277" s="193" t="s">
        <v>7549</v>
      </c>
      <c r="E277" s="193" t="s">
        <v>9245</v>
      </c>
      <c r="F277" s="194">
        <v>45565</v>
      </c>
      <c r="G277" s="194">
        <v>45579</v>
      </c>
      <c r="H277" s="192">
        <v>23715000000</v>
      </c>
      <c r="I277" s="193" t="s">
        <v>9145</v>
      </c>
      <c r="J277" s="192" t="s">
        <v>9115</v>
      </c>
      <c r="K277" s="201">
        <v>21182475150</v>
      </c>
      <c r="L277" s="192">
        <v>529561878</v>
      </c>
      <c r="M277" s="193" t="s">
        <v>92</v>
      </c>
      <c r="N277" s="193" t="s">
        <v>32</v>
      </c>
      <c r="O277" s="193"/>
      <c r="P277" s="195" t="b">
        <v>1</v>
      </c>
      <c r="Q277" s="192" t="s">
        <v>9115</v>
      </c>
      <c r="R277" s="193" t="s">
        <v>33</v>
      </c>
      <c r="S277" s="193" t="s">
        <v>93</v>
      </c>
      <c r="T277" s="192">
        <v>3</v>
      </c>
      <c r="U277" s="193" t="s">
        <v>213</v>
      </c>
      <c r="V277" s="193" t="s">
        <v>36</v>
      </c>
      <c r="W277" s="192">
        <v>3</v>
      </c>
      <c r="X277" s="196">
        <v>1</v>
      </c>
      <c r="Y277" s="201">
        <v>23715000000</v>
      </c>
      <c r="Z277" s="192">
        <v>635474255</v>
      </c>
      <c r="AA277" s="193">
        <v>2024</v>
      </c>
      <c r="AB277" s="193">
        <v>9</v>
      </c>
      <c r="AF277" s="8">
        <f t="shared" si="16"/>
        <v>9</v>
      </c>
      <c r="AG277" s="13">
        <f t="shared" si="17"/>
        <v>635474254.5</v>
      </c>
      <c r="AI277" s="6">
        <f t="shared" si="18"/>
        <v>529561878.75</v>
      </c>
    </row>
    <row r="278" spans="1:35" ht="78" thickBot="1" x14ac:dyDescent="0.3">
      <c r="A278" s="192">
        <v>714</v>
      </c>
      <c r="B278" s="192">
        <v>15955</v>
      </c>
      <c r="C278" s="193" t="s">
        <v>7727</v>
      </c>
      <c r="D278" s="193" t="s">
        <v>7549</v>
      </c>
      <c r="E278" s="193" t="s">
        <v>9246</v>
      </c>
      <c r="F278" s="194">
        <v>45565</v>
      </c>
      <c r="G278" s="194">
        <v>45579</v>
      </c>
      <c r="H278" s="192">
        <v>24476478014</v>
      </c>
      <c r="I278" s="193" t="s">
        <v>9145</v>
      </c>
      <c r="J278" s="192" t="s">
        <v>9115</v>
      </c>
      <c r="K278" s="201">
        <v>22498273280</v>
      </c>
      <c r="L278" s="192">
        <v>562456832</v>
      </c>
      <c r="M278" s="193" t="s">
        <v>92</v>
      </c>
      <c r="N278" s="193" t="s">
        <v>32</v>
      </c>
      <c r="O278" s="193"/>
      <c r="P278" s="195" t="b">
        <v>1</v>
      </c>
      <c r="Q278" s="192" t="s">
        <v>9115</v>
      </c>
      <c r="R278" s="193" t="s">
        <v>33</v>
      </c>
      <c r="S278" s="193" t="s">
        <v>93</v>
      </c>
      <c r="T278" s="192">
        <v>3</v>
      </c>
      <c r="U278" s="193" t="s">
        <v>213</v>
      </c>
      <c r="V278" s="193" t="s">
        <v>36</v>
      </c>
      <c r="W278" s="192">
        <v>3</v>
      </c>
      <c r="X278" s="196">
        <v>1</v>
      </c>
      <c r="Y278" s="201">
        <v>24476478014</v>
      </c>
      <c r="Z278" s="192">
        <v>674948198</v>
      </c>
      <c r="AA278" s="193">
        <v>2024</v>
      </c>
      <c r="AB278" s="193">
        <v>9</v>
      </c>
      <c r="AF278" s="8">
        <f t="shared" si="16"/>
        <v>9</v>
      </c>
      <c r="AG278" s="13">
        <f t="shared" si="17"/>
        <v>674948198.39999998</v>
      </c>
      <c r="AI278" s="6">
        <f t="shared" si="18"/>
        <v>562456832</v>
      </c>
    </row>
    <row r="279" spans="1:35" ht="78" thickBot="1" x14ac:dyDescent="0.3">
      <c r="A279" s="192">
        <v>715</v>
      </c>
      <c r="B279" s="192">
        <v>15950</v>
      </c>
      <c r="C279" s="193" t="s">
        <v>7560</v>
      </c>
      <c r="D279" s="193" t="s">
        <v>7549</v>
      </c>
      <c r="E279" s="193" t="s">
        <v>9247</v>
      </c>
      <c r="F279" s="194">
        <v>45565</v>
      </c>
      <c r="G279" s="194">
        <v>45573</v>
      </c>
      <c r="H279" s="192">
        <v>41010326063</v>
      </c>
      <c r="I279" s="193" t="s">
        <v>9146</v>
      </c>
      <c r="J279" s="192" t="s">
        <v>9117</v>
      </c>
      <c r="K279" s="201">
        <v>37666498938</v>
      </c>
      <c r="L279" s="192">
        <v>903995974</v>
      </c>
      <c r="M279" s="193" t="s">
        <v>92</v>
      </c>
      <c r="N279" s="193" t="s">
        <v>32</v>
      </c>
      <c r="O279" s="193"/>
      <c r="P279" s="195" t="b">
        <v>1</v>
      </c>
      <c r="Q279" s="192" t="s">
        <v>9117</v>
      </c>
      <c r="R279" s="193" t="s">
        <v>33</v>
      </c>
      <c r="S279" s="193" t="s">
        <v>93</v>
      </c>
      <c r="T279" s="192">
        <v>2.7</v>
      </c>
      <c r="U279" s="193" t="s">
        <v>7525</v>
      </c>
      <c r="V279" s="193" t="s">
        <v>36</v>
      </c>
      <c r="W279" s="192" t="s">
        <v>9141</v>
      </c>
      <c r="X279" s="196">
        <v>1</v>
      </c>
      <c r="Y279" s="201">
        <v>41010326063</v>
      </c>
      <c r="Z279" s="192">
        <v>1016995471</v>
      </c>
      <c r="AA279" s="193">
        <v>2024</v>
      </c>
      <c r="AB279" s="193">
        <v>9</v>
      </c>
      <c r="AF279" s="8">
        <f t="shared" si="16"/>
        <v>9</v>
      </c>
      <c r="AG279" s="13">
        <f t="shared" si="17"/>
        <v>1016995471.3260001</v>
      </c>
      <c r="AI279" s="6">
        <f t="shared" si="18"/>
        <v>903995974.51199996</v>
      </c>
    </row>
    <row r="280" spans="1:35" ht="90.75" thickBot="1" x14ac:dyDescent="0.3">
      <c r="A280" s="192">
        <v>716</v>
      </c>
      <c r="B280" s="192">
        <v>15952</v>
      </c>
      <c r="C280" s="193" t="s">
        <v>7728</v>
      </c>
      <c r="D280" s="193" t="s">
        <v>7549</v>
      </c>
      <c r="E280" s="193" t="s">
        <v>9248</v>
      </c>
      <c r="F280" s="194">
        <v>45596</v>
      </c>
      <c r="G280" s="194">
        <v>45603</v>
      </c>
      <c r="H280" s="192">
        <v>21981649319</v>
      </c>
      <c r="I280" s="193" t="s">
        <v>7729</v>
      </c>
      <c r="J280" s="192" t="s">
        <v>9147</v>
      </c>
      <c r="K280" s="201">
        <v>20200290000</v>
      </c>
      <c r="L280" s="192">
        <v>262603770</v>
      </c>
      <c r="M280" s="193" t="s">
        <v>285</v>
      </c>
      <c r="N280" s="193" t="s">
        <v>32</v>
      </c>
      <c r="O280" s="193"/>
      <c r="P280" s="195" t="b">
        <v>1</v>
      </c>
      <c r="Q280" s="192" t="s">
        <v>9123</v>
      </c>
      <c r="R280" s="193" t="s">
        <v>33</v>
      </c>
      <c r="S280" s="193" t="s">
        <v>9217</v>
      </c>
      <c r="T280" s="192">
        <v>3</v>
      </c>
      <c r="U280" s="193" t="s">
        <v>213</v>
      </c>
      <c r="V280" s="193" t="s">
        <v>36</v>
      </c>
      <c r="W280" s="192">
        <v>3</v>
      </c>
      <c r="X280" s="196">
        <v>0.59</v>
      </c>
      <c r="Y280" s="201">
        <v>12989156416</v>
      </c>
      <c r="Z280" s="192">
        <v>358096050</v>
      </c>
      <c r="AA280" s="193">
        <v>2024</v>
      </c>
      <c r="AB280" s="193">
        <v>10</v>
      </c>
      <c r="AF280" s="8">
        <f t="shared" si="16"/>
        <v>10</v>
      </c>
      <c r="AG280" s="13">
        <f t="shared" si="17"/>
        <v>606008700</v>
      </c>
      <c r="AI280" s="6">
        <f t="shared" si="18"/>
        <v>444406380</v>
      </c>
    </row>
    <row r="281" spans="1:35" ht="103.5" thickBot="1" x14ac:dyDescent="0.3">
      <c r="A281" s="192">
        <v>717</v>
      </c>
      <c r="B281" s="192">
        <v>16015</v>
      </c>
      <c r="C281" s="193" t="s">
        <v>9148</v>
      </c>
      <c r="D281" s="193" t="s">
        <v>268</v>
      </c>
      <c r="E281" s="193" t="s">
        <v>9249</v>
      </c>
      <c r="F281" s="194">
        <v>45471</v>
      </c>
      <c r="G281" s="194">
        <v>45568</v>
      </c>
      <c r="H281" s="192">
        <v>7730915279</v>
      </c>
      <c r="I281" s="193" t="s">
        <v>184</v>
      </c>
      <c r="J281" s="192" t="s">
        <v>9084</v>
      </c>
      <c r="K281" s="201">
        <v>6902602927</v>
      </c>
      <c r="L281" s="192">
        <v>310617131</v>
      </c>
      <c r="M281" s="193" t="s">
        <v>92</v>
      </c>
      <c r="N281" s="193" t="s">
        <v>32</v>
      </c>
      <c r="O281" s="193"/>
      <c r="P281" s="195" t="b">
        <v>1</v>
      </c>
      <c r="Q281" s="192" t="s">
        <v>9084</v>
      </c>
      <c r="R281" s="193" t="s">
        <v>33</v>
      </c>
      <c r="S281" s="193" t="s">
        <v>93</v>
      </c>
      <c r="T281" s="192">
        <v>5.5</v>
      </c>
      <c r="U281" s="193" t="s">
        <v>270</v>
      </c>
      <c r="V281" s="193" t="s">
        <v>36</v>
      </c>
      <c r="W281" s="192">
        <v>4</v>
      </c>
      <c r="X281" s="196">
        <v>1</v>
      </c>
      <c r="Y281" s="201">
        <v>7730915279</v>
      </c>
      <c r="Z281" s="192">
        <v>276104117</v>
      </c>
      <c r="AA281" s="193">
        <v>2024</v>
      </c>
      <c r="AB281" s="193">
        <v>6</v>
      </c>
      <c r="AF281" s="8">
        <f t="shared" si="16"/>
        <v>6</v>
      </c>
      <c r="AG281" s="13">
        <f t="shared" si="17"/>
        <v>379643160.98500001</v>
      </c>
      <c r="AI281" s="6">
        <f t="shared" si="18"/>
        <v>310617131.71499997</v>
      </c>
    </row>
    <row r="282" spans="1:35" ht="52.5" thickBot="1" x14ac:dyDescent="0.3">
      <c r="A282" s="192">
        <v>723</v>
      </c>
      <c r="B282" s="192">
        <v>16079</v>
      </c>
      <c r="C282" s="193" t="s">
        <v>9149</v>
      </c>
      <c r="D282" s="193" t="s">
        <v>9150</v>
      </c>
      <c r="E282" s="193" t="s">
        <v>9250</v>
      </c>
      <c r="F282" s="194">
        <v>45588</v>
      </c>
      <c r="G282" s="194">
        <v>45602</v>
      </c>
      <c r="H282" s="192">
        <v>2676671000</v>
      </c>
      <c r="I282" s="193" t="s">
        <v>5299</v>
      </c>
      <c r="J282" s="192" t="s">
        <v>9147</v>
      </c>
      <c r="K282" s="201">
        <v>2446677650</v>
      </c>
      <c r="L282" s="192">
        <v>31806809</v>
      </c>
      <c r="M282" s="193" t="s">
        <v>31</v>
      </c>
      <c r="N282" s="193" t="s">
        <v>32</v>
      </c>
      <c r="O282" s="193"/>
      <c r="P282" s="195" t="b">
        <v>1</v>
      </c>
      <c r="Q282" s="192" t="s">
        <v>9147</v>
      </c>
      <c r="R282" s="193" t="s">
        <v>33</v>
      </c>
      <c r="S282" s="193" t="s">
        <v>389</v>
      </c>
      <c r="T282" s="192">
        <v>3</v>
      </c>
      <c r="U282" s="193" t="s">
        <v>369</v>
      </c>
      <c r="V282" s="193" t="s">
        <v>67</v>
      </c>
      <c r="W282" s="192">
        <v>3</v>
      </c>
      <c r="X282" s="196">
        <v>1</v>
      </c>
      <c r="Y282" s="201">
        <v>2676671000</v>
      </c>
      <c r="Z282" s="192">
        <v>73400330</v>
      </c>
      <c r="AA282" s="193">
        <v>2024</v>
      </c>
      <c r="AB282" s="193">
        <v>10</v>
      </c>
      <c r="AF282" s="8">
        <f t="shared" si="16"/>
        <v>10</v>
      </c>
      <c r="AG282" s="13">
        <f t="shared" si="17"/>
        <v>73400329.5</v>
      </c>
      <c r="AI282" s="6">
        <f t="shared" si="18"/>
        <v>31806809.449999999</v>
      </c>
    </row>
    <row r="283" spans="1:35" ht="78" thickBot="1" x14ac:dyDescent="0.3">
      <c r="A283" s="192">
        <v>727</v>
      </c>
      <c r="B283" s="192">
        <v>16502</v>
      </c>
      <c r="C283" s="193" t="s">
        <v>9151</v>
      </c>
      <c r="D283" s="193" t="s">
        <v>9251</v>
      </c>
      <c r="E283" s="193" t="s">
        <v>9252</v>
      </c>
      <c r="F283" s="194">
        <v>45636</v>
      </c>
      <c r="G283" s="193"/>
      <c r="H283" s="192">
        <v>5968904054</v>
      </c>
      <c r="I283" s="193" t="s">
        <v>9253</v>
      </c>
      <c r="J283" s="192">
        <v>2</v>
      </c>
      <c r="K283" s="201">
        <v>5851866720</v>
      </c>
      <c r="L283" s="192">
        <v>117037334</v>
      </c>
      <c r="M283" s="193" t="s">
        <v>31</v>
      </c>
      <c r="N283" s="193" t="s">
        <v>32</v>
      </c>
      <c r="O283" s="193"/>
      <c r="P283" s="195" t="b">
        <v>1</v>
      </c>
      <c r="Q283" s="192">
        <v>2</v>
      </c>
      <c r="R283" s="193" t="s">
        <v>33</v>
      </c>
      <c r="S283" s="193" t="s">
        <v>42</v>
      </c>
      <c r="T283" s="192">
        <v>4.5</v>
      </c>
      <c r="U283" s="193" t="s">
        <v>213</v>
      </c>
      <c r="V283" s="193" t="s">
        <v>67</v>
      </c>
      <c r="W283" s="192" t="s">
        <v>9116</v>
      </c>
      <c r="X283" s="196">
        <v>1</v>
      </c>
      <c r="Y283" s="201">
        <v>5968904054</v>
      </c>
      <c r="Z283" s="192">
        <v>204815335</v>
      </c>
      <c r="AA283" s="193">
        <v>2024</v>
      </c>
      <c r="AB283" s="193">
        <v>12</v>
      </c>
      <c r="AF283" s="8">
        <f t="shared" si="16"/>
        <v>12</v>
      </c>
      <c r="AG283" s="13">
        <f t="shared" si="17"/>
        <v>263334002.40000001</v>
      </c>
      <c r="AI283" s="6">
        <f t="shared" si="18"/>
        <v>117037334.40000001</v>
      </c>
    </row>
    <row r="284" spans="1:35" ht="65.25" thickBot="1" x14ac:dyDescent="0.3">
      <c r="A284" s="192">
        <v>728</v>
      </c>
      <c r="B284" s="192">
        <v>16510</v>
      </c>
      <c r="C284" s="193" t="s">
        <v>9152</v>
      </c>
      <c r="D284" s="193" t="s">
        <v>9251</v>
      </c>
      <c r="E284" s="193" t="s">
        <v>9254</v>
      </c>
      <c r="F284" s="194">
        <v>45637</v>
      </c>
      <c r="G284" s="193"/>
      <c r="H284" s="192">
        <v>3840319890</v>
      </c>
      <c r="I284" s="193" t="s">
        <v>7679</v>
      </c>
      <c r="J284" s="192">
        <v>2</v>
      </c>
      <c r="K284" s="201">
        <v>3765019500</v>
      </c>
      <c r="L284" s="192">
        <v>75300390</v>
      </c>
      <c r="M284" s="193" t="s">
        <v>31</v>
      </c>
      <c r="N284" s="193" t="s">
        <v>32</v>
      </c>
      <c r="O284" s="193"/>
      <c r="P284" s="195" t="b">
        <v>1</v>
      </c>
      <c r="Q284" s="192">
        <v>2</v>
      </c>
      <c r="R284" s="193" t="s">
        <v>33</v>
      </c>
      <c r="S284" s="193" t="s">
        <v>42</v>
      </c>
      <c r="T284" s="192">
        <v>4.5</v>
      </c>
      <c r="U284" s="193" t="s">
        <v>213</v>
      </c>
      <c r="V284" s="193" t="s">
        <v>67</v>
      </c>
      <c r="W284" s="192" t="s">
        <v>9116</v>
      </c>
      <c r="X284" s="196">
        <v>1</v>
      </c>
      <c r="Y284" s="201">
        <v>3840319890</v>
      </c>
      <c r="Z284" s="192">
        <v>131775683</v>
      </c>
      <c r="AA284" s="193">
        <v>2024</v>
      </c>
      <c r="AB284" s="193">
        <v>12</v>
      </c>
      <c r="AF284" s="8">
        <f t="shared" si="16"/>
        <v>12</v>
      </c>
      <c r="AG284" s="13">
        <f t="shared" si="17"/>
        <v>169425877.5</v>
      </c>
      <c r="AI284" s="6">
        <f t="shared" si="18"/>
        <v>75300390</v>
      </c>
    </row>
    <row r="285" spans="1:35" ht="65.25" thickBot="1" x14ac:dyDescent="0.3">
      <c r="A285" s="192">
        <v>729</v>
      </c>
      <c r="B285" s="192">
        <v>16498</v>
      </c>
      <c r="C285" s="193" t="s">
        <v>9153</v>
      </c>
      <c r="D285" s="193" t="s">
        <v>9251</v>
      </c>
      <c r="E285" s="193" t="s">
        <v>9255</v>
      </c>
      <c r="F285" s="194">
        <v>45636</v>
      </c>
      <c r="G285" s="193"/>
      <c r="H285" s="192">
        <v>5485270014</v>
      </c>
      <c r="I285" s="193" t="s">
        <v>59</v>
      </c>
      <c r="J285" s="192">
        <v>2</v>
      </c>
      <c r="K285" s="201">
        <v>5377715700</v>
      </c>
      <c r="L285" s="192">
        <v>107554314</v>
      </c>
      <c r="M285" s="193" t="s">
        <v>31</v>
      </c>
      <c r="N285" s="193" t="s">
        <v>32</v>
      </c>
      <c r="O285" s="193"/>
      <c r="P285" s="195" t="b">
        <v>1</v>
      </c>
      <c r="Q285" s="192">
        <v>2</v>
      </c>
      <c r="R285" s="193" t="s">
        <v>33</v>
      </c>
      <c r="S285" s="193" t="s">
        <v>42</v>
      </c>
      <c r="T285" s="192">
        <v>4.5</v>
      </c>
      <c r="U285" s="193" t="s">
        <v>213</v>
      </c>
      <c r="V285" s="193" t="s">
        <v>36</v>
      </c>
      <c r="W285" s="192" t="s">
        <v>9116</v>
      </c>
      <c r="X285" s="196">
        <v>1</v>
      </c>
      <c r="Y285" s="201">
        <v>5485270014</v>
      </c>
      <c r="Z285" s="192">
        <v>188220050</v>
      </c>
      <c r="AA285" s="193">
        <v>2024</v>
      </c>
      <c r="AB285" s="193">
        <v>12</v>
      </c>
      <c r="AF285" s="8">
        <f t="shared" si="16"/>
        <v>12</v>
      </c>
      <c r="AG285" s="13">
        <f t="shared" si="17"/>
        <v>241997206.5</v>
      </c>
      <c r="AI285" s="6">
        <f t="shared" si="18"/>
        <v>107554314</v>
      </c>
    </row>
    <row r="286" spans="1:35" ht="65.25" thickBot="1" x14ac:dyDescent="0.3">
      <c r="A286" s="192">
        <v>730</v>
      </c>
      <c r="B286" s="192">
        <v>16575</v>
      </c>
      <c r="C286" s="193" t="s">
        <v>9154</v>
      </c>
      <c r="D286" s="193" t="s">
        <v>371</v>
      </c>
      <c r="E286" s="193" t="s">
        <v>9256</v>
      </c>
      <c r="F286" s="194">
        <v>45643</v>
      </c>
      <c r="G286" s="193"/>
      <c r="H286" s="192">
        <v>4959527991</v>
      </c>
      <c r="I286" s="193" t="s">
        <v>69</v>
      </c>
      <c r="J286" s="192" t="s">
        <v>9081</v>
      </c>
      <c r="K286" s="201">
        <v>4466249330</v>
      </c>
      <c r="L286" s="192">
        <v>66993739</v>
      </c>
      <c r="M286" s="193" t="s">
        <v>31</v>
      </c>
      <c r="N286" s="193" t="s">
        <v>32</v>
      </c>
      <c r="O286" s="193"/>
      <c r="P286" s="195" t="b">
        <v>1</v>
      </c>
      <c r="Q286" s="192" t="s">
        <v>9081</v>
      </c>
      <c r="R286" s="193" t="s">
        <v>33</v>
      </c>
      <c r="S286" s="193" t="s">
        <v>42</v>
      </c>
      <c r="T286" s="192">
        <v>4.5</v>
      </c>
      <c r="U286" s="193" t="s">
        <v>213</v>
      </c>
      <c r="V286" s="193" t="s">
        <v>36</v>
      </c>
      <c r="W286" s="192" t="s">
        <v>9116</v>
      </c>
      <c r="X286" s="196">
        <v>1</v>
      </c>
      <c r="Y286" s="201">
        <v>4959527991</v>
      </c>
      <c r="Z286" s="192">
        <v>156318727</v>
      </c>
      <c r="AA286" s="193">
        <v>2024</v>
      </c>
      <c r="AB286" s="193">
        <v>12</v>
      </c>
      <c r="AF286" s="8">
        <f t="shared" si="16"/>
        <v>12</v>
      </c>
      <c r="AG286" s="13">
        <f t="shared" si="17"/>
        <v>200981219.84999999</v>
      </c>
      <c r="AI286" s="6">
        <f t="shared" si="18"/>
        <v>66993739.950000003</v>
      </c>
    </row>
    <row r="287" spans="1:35" ht="78" thickBot="1" x14ac:dyDescent="0.3">
      <c r="A287" s="192">
        <v>731</v>
      </c>
      <c r="B287" s="192">
        <v>16503</v>
      </c>
      <c r="C287" s="193" t="s">
        <v>9155</v>
      </c>
      <c r="D287" s="193" t="s">
        <v>9251</v>
      </c>
      <c r="E287" s="193" t="s">
        <v>9257</v>
      </c>
      <c r="F287" s="194">
        <v>45636</v>
      </c>
      <c r="G287" s="193"/>
      <c r="H287" s="192">
        <v>5686801930</v>
      </c>
      <c r="I287" s="193" t="s">
        <v>7856</v>
      </c>
      <c r="J287" s="192">
        <v>2</v>
      </c>
      <c r="K287" s="201">
        <v>5575296010</v>
      </c>
      <c r="L287" s="192">
        <v>111505920</v>
      </c>
      <c r="M287" s="193" t="s">
        <v>31</v>
      </c>
      <c r="N287" s="193" t="s">
        <v>32</v>
      </c>
      <c r="O287" s="193"/>
      <c r="P287" s="195" t="b">
        <v>1</v>
      </c>
      <c r="Q287" s="192">
        <v>2</v>
      </c>
      <c r="R287" s="193" t="s">
        <v>33</v>
      </c>
      <c r="S287" s="193" t="s">
        <v>42</v>
      </c>
      <c r="T287" s="192">
        <v>4.5</v>
      </c>
      <c r="U287" s="193" t="s">
        <v>213</v>
      </c>
      <c r="V287" s="193" t="s">
        <v>36</v>
      </c>
      <c r="W287" s="192" t="s">
        <v>9116</v>
      </c>
      <c r="X287" s="196">
        <v>1</v>
      </c>
      <c r="Y287" s="201">
        <v>5686801930</v>
      </c>
      <c r="Z287" s="192">
        <v>195135360</v>
      </c>
      <c r="AA287" s="193">
        <v>2024</v>
      </c>
      <c r="AB287" s="193">
        <v>12</v>
      </c>
      <c r="AF287" s="8">
        <f t="shared" si="16"/>
        <v>12</v>
      </c>
      <c r="AG287" s="13">
        <f t="shared" si="17"/>
        <v>250888320.44999999</v>
      </c>
      <c r="AI287" s="6">
        <f t="shared" si="18"/>
        <v>111505920.2</v>
      </c>
    </row>
    <row r="288" spans="1:35" ht="65.25" thickBot="1" x14ac:dyDescent="0.3">
      <c r="A288" s="192">
        <v>732</v>
      </c>
      <c r="B288" s="192">
        <v>16512</v>
      </c>
      <c r="C288" s="193" t="s">
        <v>9156</v>
      </c>
      <c r="D288" s="193" t="s">
        <v>9251</v>
      </c>
      <c r="E288" s="193" t="s">
        <v>9258</v>
      </c>
      <c r="F288" s="194">
        <v>45638</v>
      </c>
      <c r="G288" s="193"/>
      <c r="H288" s="192">
        <v>2996854789</v>
      </c>
      <c r="I288" s="193" t="s">
        <v>9259</v>
      </c>
      <c r="J288" s="192">
        <v>2</v>
      </c>
      <c r="K288" s="201">
        <v>2938092930</v>
      </c>
      <c r="L288" s="192">
        <v>58761858</v>
      </c>
      <c r="M288" s="193" t="s">
        <v>31</v>
      </c>
      <c r="N288" s="193" t="s">
        <v>32</v>
      </c>
      <c r="O288" s="193"/>
      <c r="P288" s="195" t="b">
        <v>1</v>
      </c>
      <c r="Q288" s="192">
        <v>2</v>
      </c>
      <c r="R288" s="193" t="s">
        <v>33</v>
      </c>
      <c r="S288" s="193" t="s">
        <v>42</v>
      </c>
      <c r="T288" s="192">
        <v>4.5</v>
      </c>
      <c r="U288" s="193" t="s">
        <v>213</v>
      </c>
      <c r="V288" s="193" t="s">
        <v>36</v>
      </c>
      <c r="W288" s="192" t="s">
        <v>9116</v>
      </c>
      <c r="X288" s="196">
        <v>1</v>
      </c>
      <c r="Y288" s="201">
        <v>2996854789</v>
      </c>
      <c r="Z288" s="192">
        <v>102833253</v>
      </c>
      <c r="AA288" s="193">
        <v>2024</v>
      </c>
      <c r="AB288" s="193">
        <v>12</v>
      </c>
      <c r="AF288" s="8">
        <f t="shared" si="16"/>
        <v>12</v>
      </c>
      <c r="AG288" s="13">
        <f t="shared" si="17"/>
        <v>132214181.84999999</v>
      </c>
      <c r="AI288" s="6">
        <f t="shared" si="18"/>
        <v>58761858.600000001</v>
      </c>
    </row>
    <row r="289" spans="1:35" ht="65.25" thickBot="1" x14ac:dyDescent="0.3">
      <c r="A289" s="192">
        <v>733</v>
      </c>
      <c r="B289" s="192">
        <v>16508</v>
      </c>
      <c r="C289" s="193" t="s">
        <v>9157</v>
      </c>
      <c r="D289" s="193" t="s">
        <v>9251</v>
      </c>
      <c r="E289" s="193" t="s">
        <v>9260</v>
      </c>
      <c r="F289" s="194">
        <v>45638</v>
      </c>
      <c r="G289" s="193"/>
      <c r="H289" s="192">
        <v>6249628179</v>
      </c>
      <c r="I289" s="193" t="s">
        <v>7759</v>
      </c>
      <c r="J289" s="192">
        <v>2</v>
      </c>
      <c r="K289" s="201">
        <v>6127086450</v>
      </c>
      <c r="L289" s="192">
        <v>122541729</v>
      </c>
      <c r="M289" s="193" t="s">
        <v>31</v>
      </c>
      <c r="N289" s="193" t="s">
        <v>32</v>
      </c>
      <c r="O289" s="193"/>
      <c r="P289" s="195" t="b">
        <v>1</v>
      </c>
      <c r="Q289" s="192">
        <v>2</v>
      </c>
      <c r="R289" s="193" t="s">
        <v>33</v>
      </c>
      <c r="S289" s="193" t="s">
        <v>42</v>
      </c>
      <c r="T289" s="192">
        <v>4.5</v>
      </c>
      <c r="U289" s="193" t="s">
        <v>213</v>
      </c>
      <c r="V289" s="193" t="s">
        <v>36</v>
      </c>
      <c r="W289" s="192" t="s">
        <v>9116</v>
      </c>
      <c r="X289" s="196">
        <v>1</v>
      </c>
      <c r="Y289" s="201">
        <v>6249628179</v>
      </c>
      <c r="Z289" s="192">
        <v>214448026</v>
      </c>
      <c r="AA289" s="193">
        <v>2024</v>
      </c>
      <c r="AB289" s="193">
        <v>12</v>
      </c>
      <c r="AF289" s="8">
        <f t="shared" si="16"/>
        <v>12</v>
      </c>
      <c r="AG289" s="13">
        <f t="shared" si="17"/>
        <v>275718890.25</v>
      </c>
      <c r="AI289" s="6">
        <f t="shared" si="18"/>
        <v>122541729</v>
      </c>
    </row>
    <row r="290" spans="1:35" ht="65.25" thickBot="1" x14ac:dyDescent="0.3">
      <c r="A290" s="192">
        <v>734</v>
      </c>
      <c r="B290" s="192">
        <v>16520</v>
      </c>
      <c r="C290" s="193" t="s">
        <v>9158</v>
      </c>
      <c r="D290" s="193" t="s">
        <v>9251</v>
      </c>
      <c r="E290" s="193" t="s">
        <v>9261</v>
      </c>
      <c r="F290" s="194">
        <v>45638</v>
      </c>
      <c r="G290" s="193"/>
      <c r="H290" s="192">
        <v>6820037266</v>
      </c>
      <c r="I290" s="193" t="s">
        <v>63</v>
      </c>
      <c r="J290" s="192">
        <v>2</v>
      </c>
      <c r="K290" s="201">
        <v>6686311045</v>
      </c>
      <c r="L290" s="192">
        <v>133726220</v>
      </c>
      <c r="M290" s="193" t="s">
        <v>31</v>
      </c>
      <c r="N290" s="193" t="s">
        <v>32</v>
      </c>
      <c r="O290" s="193"/>
      <c r="P290" s="195" t="b">
        <v>1</v>
      </c>
      <c r="Q290" s="192">
        <v>2</v>
      </c>
      <c r="R290" s="193" t="s">
        <v>33</v>
      </c>
      <c r="S290" s="193" t="s">
        <v>42</v>
      </c>
      <c r="T290" s="192">
        <v>4.5</v>
      </c>
      <c r="U290" s="193" t="s">
        <v>213</v>
      </c>
      <c r="V290" s="193" t="s">
        <v>36</v>
      </c>
      <c r="W290" s="192" t="s">
        <v>9116</v>
      </c>
      <c r="X290" s="196">
        <v>1</v>
      </c>
      <c r="Y290" s="201">
        <v>6820037266</v>
      </c>
      <c r="Z290" s="192">
        <v>234020887</v>
      </c>
      <c r="AA290" s="193">
        <v>2024</v>
      </c>
      <c r="AB290" s="193">
        <v>12</v>
      </c>
      <c r="AF290" s="8">
        <f t="shared" si="16"/>
        <v>12</v>
      </c>
      <c r="AG290" s="13">
        <f t="shared" si="17"/>
        <v>300883997.02499998</v>
      </c>
      <c r="AI290" s="6">
        <f t="shared" si="18"/>
        <v>133726220.90000001</v>
      </c>
    </row>
    <row r="291" spans="1:35" ht="65.25" thickBot="1" x14ac:dyDescent="0.3">
      <c r="A291" s="192">
        <v>735</v>
      </c>
      <c r="B291" s="192">
        <v>16511</v>
      </c>
      <c r="C291" s="193" t="s">
        <v>9159</v>
      </c>
      <c r="D291" s="193" t="s">
        <v>9251</v>
      </c>
      <c r="E291" s="193" t="s">
        <v>9262</v>
      </c>
      <c r="F291" s="194">
        <v>45638</v>
      </c>
      <c r="G291" s="193"/>
      <c r="H291" s="192">
        <v>7533923490</v>
      </c>
      <c r="I291" s="193" t="s">
        <v>69</v>
      </c>
      <c r="J291" s="192">
        <v>2</v>
      </c>
      <c r="K291" s="201">
        <v>7386199500</v>
      </c>
      <c r="L291" s="192">
        <v>147723990</v>
      </c>
      <c r="M291" s="193" t="s">
        <v>31</v>
      </c>
      <c r="N291" s="193" t="s">
        <v>32</v>
      </c>
      <c r="O291" s="193"/>
      <c r="P291" s="195" t="b">
        <v>1</v>
      </c>
      <c r="Q291" s="192">
        <v>2</v>
      </c>
      <c r="R291" s="193" t="s">
        <v>33</v>
      </c>
      <c r="S291" s="193" t="s">
        <v>42</v>
      </c>
      <c r="T291" s="192">
        <v>4.5</v>
      </c>
      <c r="U291" s="193" t="s">
        <v>213</v>
      </c>
      <c r="V291" s="193" t="s">
        <v>36</v>
      </c>
      <c r="W291" s="192" t="s">
        <v>9116</v>
      </c>
      <c r="X291" s="196">
        <v>1</v>
      </c>
      <c r="Y291" s="201">
        <v>7533923490</v>
      </c>
      <c r="Z291" s="192">
        <v>258516983</v>
      </c>
      <c r="AA291" s="193">
        <v>2024</v>
      </c>
      <c r="AB291" s="193">
        <v>12</v>
      </c>
      <c r="AF291" s="8">
        <f t="shared" si="16"/>
        <v>12</v>
      </c>
      <c r="AG291" s="13">
        <f t="shared" si="17"/>
        <v>332378977.5</v>
      </c>
      <c r="AI291" s="6">
        <f t="shared" si="18"/>
        <v>147723990</v>
      </c>
    </row>
    <row r="292" spans="1:35" ht="65.25" thickBot="1" x14ac:dyDescent="0.3">
      <c r="A292" s="192">
        <v>736</v>
      </c>
      <c r="B292" s="192">
        <v>16573</v>
      </c>
      <c r="C292" s="193" t="s">
        <v>9160</v>
      </c>
      <c r="D292" s="193" t="s">
        <v>9251</v>
      </c>
      <c r="E292" s="193" t="s">
        <v>9263</v>
      </c>
      <c r="F292" s="194">
        <v>45652</v>
      </c>
      <c r="G292" s="193"/>
      <c r="H292" s="192">
        <v>5651924805</v>
      </c>
      <c r="I292" s="193" t="s">
        <v>63</v>
      </c>
      <c r="J292" s="192">
        <v>2</v>
      </c>
      <c r="K292" s="201">
        <v>5541102750</v>
      </c>
      <c r="L292" s="192">
        <v>110822055</v>
      </c>
      <c r="M292" s="193" t="s">
        <v>31</v>
      </c>
      <c r="N292" s="193" t="s">
        <v>32</v>
      </c>
      <c r="O292" s="193"/>
      <c r="P292" s="195" t="b">
        <v>1</v>
      </c>
      <c r="Q292" s="192">
        <v>2</v>
      </c>
      <c r="R292" s="193" t="s">
        <v>33</v>
      </c>
      <c r="S292" s="193" t="s">
        <v>293</v>
      </c>
      <c r="T292" s="192">
        <v>4.5</v>
      </c>
      <c r="U292" s="193" t="s">
        <v>213</v>
      </c>
      <c r="V292" s="193" t="s">
        <v>36</v>
      </c>
      <c r="W292" s="192" t="s">
        <v>9116</v>
      </c>
      <c r="X292" s="196">
        <v>1</v>
      </c>
      <c r="Y292" s="201">
        <v>5651924805</v>
      </c>
      <c r="Z292" s="192">
        <v>193938596</v>
      </c>
      <c r="AA292" s="193">
        <v>2024</v>
      </c>
      <c r="AB292" s="193">
        <v>12</v>
      </c>
      <c r="AF292" s="8">
        <f t="shared" si="16"/>
        <v>12</v>
      </c>
      <c r="AG292" s="13">
        <f t="shared" si="17"/>
        <v>249349623.75</v>
      </c>
      <c r="AI292" s="6">
        <f t="shared" si="18"/>
        <v>110822055</v>
      </c>
    </row>
    <row r="293" spans="1:35" ht="65.25" thickBot="1" x14ac:dyDescent="0.3">
      <c r="A293" s="192">
        <v>737</v>
      </c>
      <c r="B293" s="192">
        <v>16535</v>
      </c>
      <c r="C293" s="193" t="s">
        <v>9161</v>
      </c>
      <c r="D293" s="193" t="s">
        <v>9251</v>
      </c>
      <c r="E293" s="193" t="s">
        <v>9264</v>
      </c>
      <c r="F293" s="194">
        <v>45640</v>
      </c>
      <c r="G293" s="193"/>
      <c r="H293" s="192">
        <v>6743323964</v>
      </c>
      <c r="I293" s="193" t="s">
        <v>69</v>
      </c>
      <c r="J293" s="192">
        <v>2</v>
      </c>
      <c r="K293" s="201">
        <v>6611101925</v>
      </c>
      <c r="L293" s="192">
        <v>132222038</v>
      </c>
      <c r="M293" s="193" t="s">
        <v>31</v>
      </c>
      <c r="N293" s="193" t="s">
        <v>32</v>
      </c>
      <c r="O293" s="193"/>
      <c r="P293" s="195" t="b">
        <v>1</v>
      </c>
      <c r="Q293" s="192">
        <v>2</v>
      </c>
      <c r="R293" s="193" t="s">
        <v>33</v>
      </c>
      <c r="S293" s="193" t="s">
        <v>42</v>
      </c>
      <c r="T293" s="192">
        <v>4.5</v>
      </c>
      <c r="U293" s="193" t="s">
        <v>213</v>
      </c>
      <c r="V293" s="193" t="s">
        <v>36</v>
      </c>
      <c r="W293" s="192" t="s">
        <v>9116</v>
      </c>
      <c r="X293" s="196">
        <v>1</v>
      </c>
      <c r="Y293" s="201">
        <v>6743323964</v>
      </c>
      <c r="Z293" s="192">
        <v>231388567</v>
      </c>
      <c r="AA293" s="193">
        <v>2024</v>
      </c>
      <c r="AB293" s="193">
        <v>12</v>
      </c>
      <c r="AF293" s="8">
        <f t="shared" si="16"/>
        <v>12</v>
      </c>
      <c r="AG293" s="13">
        <f t="shared" si="17"/>
        <v>297499586.625</v>
      </c>
      <c r="AI293" s="6">
        <f t="shared" si="18"/>
        <v>132222038.5</v>
      </c>
    </row>
    <row r="294" spans="1:35" ht="65.25" thickBot="1" x14ac:dyDescent="0.3">
      <c r="A294" s="192">
        <v>738</v>
      </c>
      <c r="B294" s="192">
        <v>16523</v>
      </c>
      <c r="C294" s="193" t="s">
        <v>9162</v>
      </c>
      <c r="D294" s="193" t="s">
        <v>9251</v>
      </c>
      <c r="E294" s="193" t="s">
        <v>9265</v>
      </c>
      <c r="F294" s="194">
        <v>45638</v>
      </c>
      <c r="G294" s="193"/>
      <c r="H294" s="192">
        <v>5280110539</v>
      </c>
      <c r="I294" s="193" t="s">
        <v>7707</v>
      </c>
      <c r="J294" s="192">
        <v>2</v>
      </c>
      <c r="K294" s="201">
        <v>5176578960</v>
      </c>
      <c r="L294" s="192">
        <v>103531579</v>
      </c>
      <c r="M294" s="193" t="s">
        <v>31</v>
      </c>
      <c r="N294" s="193" t="s">
        <v>32</v>
      </c>
      <c r="O294" s="193"/>
      <c r="P294" s="195" t="b">
        <v>1</v>
      </c>
      <c r="Q294" s="192">
        <v>2</v>
      </c>
      <c r="R294" s="193" t="s">
        <v>33</v>
      </c>
      <c r="S294" s="193" t="s">
        <v>42</v>
      </c>
      <c r="T294" s="192">
        <v>4.5</v>
      </c>
      <c r="U294" s="193" t="s">
        <v>213</v>
      </c>
      <c r="V294" s="193" t="s">
        <v>67</v>
      </c>
      <c r="W294" s="192" t="s">
        <v>9116</v>
      </c>
      <c r="X294" s="196">
        <v>1</v>
      </c>
      <c r="Y294" s="201">
        <v>5280110539</v>
      </c>
      <c r="Z294" s="192">
        <v>181180264</v>
      </c>
      <c r="AA294" s="193">
        <v>2024</v>
      </c>
      <c r="AB294" s="193">
        <v>12</v>
      </c>
      <c r="AF294" s="8">
        <f t="shared" si="16"/>
        <v>12</v>
      </c>
      <c r="AG294" s="13">
        <f t="shared" si="17"/>
        <v>232946053.19999999</v>
      </c>
      <c r="AI294" s="6">
        <f t="shared" si="18"/>
        <v>103531579.2</v>
      </c>
    </row>
    <row r="295" spans="1:35" ht="65.25" thickBot="1" x14ac:dyDescent="0.3">
      <c r="A295" s="192">
        <v>739</v>
      </c>
      <c r="B295" s="192">
        <v>16513</v>
      </c>
      <c r="C295" s="193" t="s">
        <v>9163</v>
      </c>
      <c r="D295" s="193" t="s">
        <v>9251</v>
      </c>
      <c r="E295" s="193" t="s">
        <v>9258</v>
      </c>
      <c r="F295" s="194">
        <v>45638</v>
      </c>
      <c r="G295" s="193"/>
      <c r="H295" s="192">
        <v>4091279119</v>
      </c>
      <c r="I295" s="193" t="s">
        <v>9259</v>
      </c>
      <c r="J295" s="192">
        <v>2</v>
      </c>
      <c r="K295" s="201">
        <v>4011057960</v>
      </c>
      <c r="L295" s="192">
        <v>80221159</v>
      </c>
      <c r="M295" s="193" t="s">
        <v>31</v>
      </c>
      <c r="N295" s="193" t="s">
        <v>32</v>
      </c>
      <c r="O295" s="193"/>
      <c r="P295" s="195" t="b">
        <v>1</v>
      </c>
      <c r="Q295" s="192">
        <v>2</v>
      </c>
      <c r="R295" s="193" t="s">
        <v>33</v>
      </c>
      <c r="S295" s="193" t="s">
        <v>42</v>
      </c>
      <c r="T295" s="192">
        <v>4.5</v>
      </c>
      <c r="U295" s="193" t="s">
        <v>213</v>
      </c>
      <c r="V295" s="193" t="s">
        <v>36</v>
      </c>
      <c r="W295" s="192" t="s">
        <v>9116</v>
      </c>
      <c r="X295" s="196">
        <v>1</v>
      </c>
      <c r="Y295" s="201">
        <v>4091279119</v>
      </c>
      <c r="Z295" s="192">
        <v>140387029</v>
      </c>
      <c r="AA295" s="193">
        <v>2024</v>
      </c>
      <c r="AB295" s="193">
        <v>12</v>
      </c>
      <c r="AF295" s="8">
        <f t="shared" si="16"/>
        <v>12</v>
      </c>
      <c r="AG295" s="13">
        <f t="shared" si="17"/>
        <v>180497608.19999999</v>
      </c>
      <c r="AI295" s="6">
        <f t="shared" si="18"/>
        <v>80221159.200000003</v>
      </c>
    </row>
    <row r="296" spans="1:35" ht="65.25" thickBot="1" x14ac:dyDescent="0.3">
      <c r="A296" s="192">
        <v>740</v>
      </c>
      <c r="B296" s="192">
        <v>16509</v>
      </c>
      <c r="C296" s="193" t="s">
        <v>9164</v>
      </c>
      <c r="D296" s="193" t="s">
        <v>9251</v>
      </c>
      <c r="E296" s="193" t="s">
        <v>9266</v>
      </c>
      <c r="F296" s="194">
        <v>45636</v>
      </c>
      <c r="G296" s="193"/>
      <c r="H296" s="192">
        <v>4022655437</v>
      </c>
      <c r="I296" s="193" t="s">
        <v>7759</v>
      </c>
      <c r="J296" s="192">
        <v>2</v>
      </c>
      <c r="K296" s="201">
        <v>3943779840</v>
      </c>
      <c r="L296" s="192">
        <v>78875596</v>
      </c>
      <c r="M296" s="193" t="s">
        <v>31</v>
      </c>
      <c r="N296" s="193" t="s">
        <v>32</v>
      </c>
      <c r="O296" s="193"/>
      <c r="P296" s="195" t="b">
        <v>1</v>
      </c>
      <c r="Q296" s="192">
        <v>2</v>
      </c>
      <c r="R296" s="193" t="s">
        <v>33</v>
      </c>
      <c r="S296" s="193" t="s">
        <v>42</v>
      </c>
      <c r="T296" s="192">
        <v>4.5</v>
      </c>
      <c r="U296" s="193" t="s">
        <v>213</v>
      </c>
      <c r="V296" s="193" t="s">
        <v>67</v>
      </c>
      <c r="W296" s="192" t="s">
        <v>9116</v>
      </c>
      <c r="X296" s="196">
        <v>1</v>
      </c>
      <c r="Y296" s="201">
        <v>4022655437</v>
      </c>
      <c r="Z296" s="192">
        <v>138032294</v>
      </c>
      <c r="AA296" s="193">
        <v>2024</v>
      </c>
      <c r="AB296" s="193">
        <v>12</v>
      </c>
      <c r="AF296" s="8">
        <f t="shared" si="16"/>
        <v>12</v>
      </c>
      <c r="AG296" s="13">
        <f t="shared" si="17"/>
        <v>177470092.80000001</v>
      </c>
      <c r="AI296" s="6">
        <f t="shared" si="18"/>
        <v>78875596.799999997</v>
      </c>
    </row>
    <row r="297" spans="1:35" ht="52.5" thickBot="1" x14ac:dyDescent="0.3">
      <c r="A297" s="192">
        <v>741</v>
      </c>
      <c r="B297" s="192">
        <v>16716</v>
      </c>
      <c r="C297" s="193" t="s">
        <v>9165</v>
      </c>
      <c r="D297" s="193" t="s">
        <v>55</v>
      </c>
      <c r="E297" s="193" t="s">
        <v>9267</v>
      </c>
      <c r="F297" s="194">
        <v>45574</v>
      </c>
      <c r="G297" s="194">
        <v>45616</v>
      </c>
      <c r="H297" s="192">
        <v>7247559219</v>
      </c>
      <c r="I297" s="193" t="s">
        <v>84</v>
      </c>
      <c r="J297" s="193"/>
      <c r="K297" s="202"/>
      <c r="L297" s="193"/>
      <c r="M297" s="193" t="s">
        <v>31</v>
      </c>
      <c r="N297" s="193" t="s">
        <v>32</v>
      </c>
      <c r="O297" s="193"/>
      <c r="P297" s="195" t="b">
        <v>1</v>
      </c>
      <c r="Q297" s="193"/>
      <c r="R297" s="193" t="s">
        <v>33</v>
      </c>
      <c r="S297" s="193" t="s">
        <v>42</v>
      </c>
      <c r="T297" s="193"/>
      <c r="U297" s="193"/>
      <c r="V297" s="193"/>
      <c r="W297" s="193"/>
      <c r="X297" s="193"/>
      <c r="Y297" s="202"/>
      <c r="Z297" s="192">
        <v>0</v>
      </c>
      <c r="AA297" s="193">
        <v>2024</v>
      </c>
      <c r="AB297" s="193">
        <v>10</v>
      </c>
      <c r="AF297" s="8">
        <f t="shared" si="16"/>
        <v>10</v>
      </c>
      <c r="AG297" s="13">
        <f t="shared" si="17"/>
        <v>0</v>
      </c>
      <c r="AI297" s="6">
        <f t="shared" si="18"/>
        <v>0</v>
      </c>
    </row>
    <row r="298" spans="1:35" x14ac:dyDescent="0.25">
      <c r="AF298" s="8">
        <f t="shared" si="16"/>
        <v>0</v>
      </c>
      <c r="AG298" s="13">
        <f t="shared" si="17"/>
        <v>0</v>
      </c>
      <c r="AI298" s="6">
        <f t="shared" si="18"/>
        <v>0</v>
      </c>
    </row>
    <row r="299" spans="1:35" x14ac:dyDescent="0.25">
      <c r="AF299" s="8">
        <f t="shared" si="16"/>
        <v>0</v>
      </c>
      <c r="AG299" s="13">
        <f t="shared" si="17"/>
        <v>0</v>
      </c>
      <c r="AI299" s="6">
        <f t="shared" si="18"/>
        <v>0</v>
      </c>
    </row>
    <row r="300" spans="1:35" x14ac:dyDescent="0.25">
      <c r="AF300" s="8">
        <f t="shared" si="16"/>
        <v>0</v>
      </c>
      <c r="AG300" s="13">
        <f t="shared" si="17"/>
        <v>0</v>
      </c>
      <c r="AI300" s="6">
        <f t="shared" si="18"/>
        <v>0</v>
      </c>
    </row>
    <row r="301" spans="1:35" x14ac:dyDescent="0.25">
      <c r="AF301" s="8">
        <f t="shared" si="16"/>
        <v>0</v>
      </c>
      <c r="AG301" s="13">
        <f t="shared" si="17"/>
        <v>0</v>
      </c>
      <c r="AI301" s="6">
        <f t="shared" si="18"/>
        <v>0</v>
      </c>
    </row>
    <row r="302" spans="1:35" x14ac:dyDescent="0.25">
      <c r="AF302" s="8">
        <f t="shared" si="16"/>
        <v>0</v>
      </c>
      <c r="AG302" s="13">
        <f t="shared" si="17"/>
        <v>0</v>
      </c>
      <c r="AI302" s="6">
        <f t="shared" si="18"/>
        <v>0</v>
      </c>
    </row>
    <row r="303" spans="1:35" x14ac:dyDescent="0.25">
      <c r="AF303" s="8">
        <f t="shared" si="16"/>
        <v>0</v>
      </c>
      <c r="AG303" s="13">
        <f t="shared" si="17"/>
        <v>0</v>
      </c>
      <c r="AI303" s="6">
        <f t="shared" si="18"/>
        <v>0</v>
      </c>
    </row>
    <row r="304" spans="1:35" x14ac:dyDescent="0.25">
      <c r="AF304" s="8">
        <f t="shared" si="16"/>
        <v>0</v>
      </c>
      <c r="AG304" s="13">
        <f t="shared" si="17"/>
        <v>0</v>
      </c>
      <c r="AI304" s="6">
        <f t="shared" si="18"/>
        <v>0</v>
      </c>
    </row>
    <row r="305" spans="32:35" x14ac:dyDescent="0.25">
      <c r="AF305" s="8">
        <f t="shared" si="16"/>
        <v>0</v>
      </c>
      <c r="AG305" s="13">
        <f t="shared" si="17"/>
        <v>0</v>
      </c>
      <c r="AI305" s="6">
        <f t="shared" si="18"/>
        <v>0</v>
      </c>
    </row>
    <row r="306" spans="32:35" x14ac:dyDescent="0.25">
      <c r="AF306" s="8">
        <f t="shared" si="16"/>
        <v>0</v>
      </c>
      <c r="AG306" s="13">
        <f t="shared" si="17"/>
        <v>0</v>
      </c>
      <c r="AI306" s="6">
        <f t="shared" si="18"/>
        <v>0</v>
      </c>
    </row>
    <row r="307" spans="32:35" x14ac:dyDescent="0.25">
      <c r="AF307" s="8">
        <f t="shared" si="16"/>
        <v>0</v>
      </c>
      <c r="AG307" s="13">
        <f t="shared" si="17"/>
        <v>0</v>
      </c>
      <c r="AI307" s="6">
        <f t="shared" si="18"/>
        <v>0</v>
      </c>
    </row>
    <row r="308" spans="32:35" x14ac:dyDescent="0.25">
      <c r="AF308" s="8">
        <f t="shared" si="16"/>
        <v>0</v>
      </c>
      <c r="AG308" s="13">
        <f t="shared" si="17"/>
        <v>0</v>
      </c>
      <c r="AI308" s="6">
        <f t="shared" si="18"/>
        <v>0</v>
      </c>
    </row>
    <row r="309" spans="32:35" x14ac:dyDescent="0.25">
      <c r="AF309" s="8">
        <f t="shared" si="16"/>
        <v>0</v>
      </c>
      <c r="AG309" s="13">
        <f t="shared" si="17"/>
        <v>0</v>
      </c>
      <c r="AI309" s="6">
        <f t="shared" si="18"/>
        <v>0</v>
      </c>
    </row>
    <row r="310" spans="32:35" x14ac:dyDescent="0.25">
      <c r="AF310" s="8">
        <f t="shared" si="16"/>
        <v>0</v>
      </c>
      <c r="AG310" s="13">
        <f t="shared" si="17"/>
        <v>0</v>
      </c>
      <c r="AI310" s="6">
        <f t="shared" si="18"/>
        <v>0</v>
      </c>
    </row>
    <row r="311" spans="32:35" x14ac:dyDescent="0.25">
      <c r="AF311" s="8">
        <f t="shared" si="16"/>
        <v>0</v>
      </c>
      <c r="AG311" s="13">
        <f t="shared" si="17"/>
        <v>0</v>
      </c>
      <c r="AI311" s="6">
        <f t="shared" si="18"/>
        <v>0</v>
      </c>
    </row>
    <row r="312" spans="32:35" x14ac:dyDescent="0.25">
      <c r="AF312" s="8">
        <f t="shared" si="16"/>
        <v>0</v>
      </c>
      <c r="AG312" s="13">
        <f t="shared" si="17"/>
        <v>0</v>
      </c>
      <c r="AI312" s="6">
        <f t="shared" si="18"/>
        <v>0</v>
      </c>
    </row>
    <row r="313" spans="32:35" x14ac:dyDescent="0.25">
      <c r="AF313" s="8">
        <f t="shared" si="16"/>
        <v>0</v>
      </c>
      <c r="AG313" s="13">
        <f t="shared" si="17"/>
        <v>0</v>
      </c>
      <c r="AI313" s="6">
        <f t="shared" si="18"/>
        <v>0</v>
      </c>
    </row>
    <row r="314" spans="32:35" x14ac:dyDescent="0.25">
      <c r="AF314" s="8">
        <f t="shared" si="16"/>
        <v>0</v>
      </c>
      <c r="AG314" s="13">
        <f t="shared" si="17"/>
        <v>0</v>
      </c>
      <c r="AI314" s="6">
        <f t="shared" si="18"/>
        <v>0</v>
      </c>
    </row>
    <row r="315" spans="32:35" x14ac:dyDescent="0.25">
      <c r="AF315" s="8">
        <f t="shared" si="16"/>
        <v>0</v>
      </c>
      <c r="AG315" s="13">
        <f t="shared" si="17"/>
        <v>0</v>
      </c>
      <c r="AI315" s="6">
        <f t="shared" si="18"/>
        <v>0</v>
      </c>
    </row>
    <row r="316" spans="32:35" x14ac:dyDescent="0.25">
      <c r="AF316" s="8">
        <f t="shared" si="16"/>
        <v>0</v>
      </c>
      <c r="AG316" s="13">
        <f t="shared" si="17"/>
        <v>0</v>
      </c>
      <c r="AI316" s="6">
        <f t="shared" si="18"/>
        <v>0</v>
      </c>
    </row>
    <row r="317" spans="32:35" x14ac:dyDescent="0.25">
      <c r="AF317" s="8">
        <f t="shared" si="16"/>
        <v>0</v>
      </c>
      <c r="AG317" s="13">
        <f t="shared" si="17"/>
        <v>0</v>
      </c>
      <c r="AI317" s="6">
        <f t="shared" si="18"/>
        <v>0</v>
      </c>
    </row>
    <row r="318" spans="32:35" x14ac:dyDescent="0.25">
      <c r="AF318" s="8">
        <f t="shared" si="16"/>
        <v>0</v>
      </c>
      <c r="AG318" s="13">
        <f t="shared" si="17"/>
        <v>0</v>
      </c>
      <c r="AI318" s="6">
        <f t="shared" si="18"/>
        <v>0</v>
      </c>
    </row>
    <row r="319" spans="32:35" x14ac:dyDescent="0.25">
      <c r="AF319" s="8">
        <f t="shared" si="16"/>
        <v>0</v>
      </c>
      <c r="AG319" s="13">
        <f t="shared" si="17"/>
        <v>0</v>
      </c>
      <c r="AI319" s="6">
        <f t="shared" si="18"/>
        <v>0</v>
      </c>
    </row>
    <row r="320" spans="32:35" x14ac:dyDescent="0.25">
      <c r="AF320" s="8">
        <f t="shared" si="16"/>
        <v>0</v>
      </c>
      <c r="AG320" s="13">
        <f t="shared" si="17"/>
        <v>0</v>
      </c>
      <c r="AI320" s="6">
        <f t="shared" si="18"/>
        <v>0</v>
      </c>
    </row>
    <row r="321" spans="32:35" x14ac:dyDescent="0.25">
      <c r="AF321" s="8">
        <f t="shared" si="16"/>
        <v>0</v>
      </c>
      <c r="AG321" s="13">
        <f t="shared" si="17"/>
        <v>0</v>
      </c>
      <c r="AI321" s="6">
        <f t="shared" si="18"/>
        <v>0</v>
      </c>
    </row>
    <row r="322" spans="32:35" x14ac:dyDescent="0.25">
      <c r="AF322" s="8">
        <f t="shared" si="16"/>
        <v>0</v>
      </c>
      <c r="AG322" s="13">
        <f t="shared" si="17"/>
        <v>0</v>
      </c>
      <c r="AI322" s="6">
        <f t="shared" si="18"/>
        <v>0</v>
      </c>
    </row>
    <row r="323" spans="32:35" x14ac:dyDescent="0.25">
      <c r="AF323" s="8">
        <f t="shared" ref="AF323:AF386" si="19">+AB323</f>
        <v>0</v>
      </c>
      <c r="AG323" s="13">
        <f t="shared" ref="AG323:AG386" si="20">+IFERROR(IF(AF323="","",T323*K323/100),"")</f>
        <v>0</v>
      </c>
      <c r="AI323" s="6">
        <f t="shared" ref="AI323:AI386" si="21">+IF(AF323="","",IF(AH323="F2",Q323*K323/100/1.1,Q323*K323/100))</f>
        <v>0</v>
      </c>
    </row>
    <row r="324" spans="32:35" x14ac:dyDescent="0.25">
      <c r="AF324" s="8">
        <f t="shared" si="19"/>
        <v>0</v>
      </c>
      <c r="AG324" s="13">
        <f t="shared" si="20"/>
        <v>0</v>
      </c>
      <c r="AI324" s="6">
        <f t="shared" si="21"/>
        <v>0</v>
      </c>
    </row>
    <row r="325" spans="32:35" x14ac:dyDescent="0.25">
      <c r="AF325" s="8">
        <f t="shared" si="19"/>
        <v>0</v>
      </c>
      <c r="AG325" s="13">
        <f t="shared" si="20"/>
        <v>0</v>
      </c>
      <c r="AI325" s="6">
        <f t="shared" si="21"/>
        <v>0</v>
      </c>
    </row>
    <row r="326" spans="32:35" x14ac:dyDescent="0.25">
      <c r="AF326" s="8">
        <f t="shared" si="19"/>
        <v>0</v>
      </c>
      <c r="AG326" s="13">
        <f t="shared" si="20"/>
        <v>0</v>
      </c>
      <c r="AI326" s="6">
        <f t="shared" si="21"/>
        <v>0</v>
      </c>
    </row>
    <row r="327" spans="32:35" x14ac:dyDescent="0.25">
      <c r="AF327" s="8">
        <f t="shared" si="19"/>
        <v>0</v>
      </c>
      <c r="AG327" s="13">
        <f t="shared" si="20"/>
        <v>0</v>
      </c>
      <c r="AI327" s="6">
        <f t="shared" si="21"/>
        <v>0</v>
      </c>
    </row>
    <row r="328" spans="32:35" x14ac:dyDescent="0.25">
      <c r="AF328" s="8">
        <f t="shared" si="19"/>
        <v>0</v>
      </c>
      <c r="AG328" s="13">
        <f t="shared" si="20"/>
        <v>0</v>
      </c>
      <c r="AI328" s="6">
        <f t="shared" si="21"/>
        <v>0</v>
      </c>
    </row>
    <row r="329" spans="32:35" x14ac:dyDescent="0.25">
      <c r="AF329" s="8">
        <f t="shared" si="19"/>
        <v>0</v>
      </c>
      <c r="AG329" s="13">
        <f t="shared" si="20"/>
        <v>0</v>
      </c>
      <c r="AI329" s="6">
        <f t="shared" si="21"/>
        <v>0</v>
      </c>
    </row>
    <row r="330" spans="32:35" x14ac:dyDescent="0.25">
      <c r="AF330" s="8">
        <f t="shared" si="19"/>
        <v>0</v>
      </c>
      <c r="AG330" s="13">
        <f t="shared" si="20"/>
        <v>0</v>
      </c>
      <c r="AI330" s="6">
        <f t="shared" si="21"/>
        <v>0</v>
      </c>
    </row>
    <row r="331" spans="32:35" x14ac:dyDescent="0.25">
      <c r="AF331" s="8">
        <f t="shared" si="19"/>
        <v>0</v>
      </c>
      <c r="AG331" s="13">
        <f t="shared" si="20"/>
        <v>0</v>
      </c>
      <c r="AI331" s="6">
        <f t="shared" si="21"/>
        <v>0</v>
      </c>
    </row>
    <row r="332" spans="32:35" x14ac:dyDescent="0.25">
      <c r="AF332" s="8">
        <f t="shared" si="19"/>
        <v>0</v>
      </c>
      <c r="AG332" s="13">
        <f t="shared" si="20"/>
        <v>0</v>
      </c>
      <c r="AI332" s="6">
        <f t="shared" si="21"/>
        <v>0</v>
      </c>
    </row>
    <row r="333" spans="32:35" x14ac:dyDescent="0.25">
      <c r="AF333" s="8">
        <f t="shared" si="19"/>
        <v>0</v>
      </c>
      <c r="AG333" s="13">
        <f t="shared" si="20"/>
        <v>0</v>
      </c>
      <c r="AI333" s="6">
        <f t="shared" si="21"/>
        <v>0</v>
      </c>
    </row>
    <row r="334" spans="32:35" x14ac:dyDescent="0.25">
      <c r="AF334" s="8">
        <f t="shared" si="19"/>
        <v>0</v>
      </c>
      <c r="AG334" s="13">
        <f t="shared" si="20"/>
        <v>0</v>
      </c>
      <c r="AI334" s="6">
        <f t="shared" si="21"/>
        <v>0</v>
      </c>
    </row>
    <row r="335" spans="32:35" x14ac:dyDescent="0.25">
      <c r="AF335" s="8">
        <f t="shared" si="19"/>
        <v>0</v>
      </c>
      <c r="AG335" s="13">
        <f t="shared" si="20"/>
        <v>0</v>
      </c>
      <c r="AI335" s="6">
        <f t="shared" si="21"/>
        <v>0</v>
      </c>
    </row>
    <row r="336" spans="32:35" x14ac:dyDescent="0.25">
      <c r="AF336" s="8">
        <f t="shared" si="19"/>
        <v>0</v>
      </c>
      <c r="AG336" s="13">
        <f t="shared" si="20"/>
        <v>0</v>
      </c>
      <c r="AI336" s="6">
        <f t="shared" si="21"/>
        <v>0</v>
      </c>
    </row>
    <row r="337" spans="32:35" x14ac:dyDescent="0.25">
      <c r="AF337" s="8">
        <f t="shared" si="19"/>
        <v>0</v>
      </c>
      <c r="AG337" s="13">
        <f t="shared" si="20"/>
        <v>0</v>
      </c>
      <c r="AI337" s="6">
        <f t="shared" si="21"/>
        <v>0</v>
      </c>
    </row>
    <row r="338" spans="32:35" x14ac:dyDescent="0.25">
      <c r="AF338" s="8">
        <f t="shared" si="19"/>
        <v>0</v>
      </c>
      <c r="AG338" s="13">
        <f t="shared" si="20"/>
        <v>0</v>
      </c>
      <c r="AI338" s="6">
        <f t="shared" si="21"/>
        <v>0</v>
      </c>
    </row>
    <row r="339" spans="32:35" x14ac:dyDescent="0.25">
      <c r="AF339" s="8">
        <f t="shared" si="19"/>
        <v>0</v>
      </c>
      <c r="AG339" s="13">
        <f t="shared" si="20"/>
        <v>0</v>
      </c>
      <c r="AI339" s="6">
        <f t="shared" si="21"/>
        <v>0</v>
      </c>
    </row>
    <row r="340" spans="32:35" x14ac:dyDescent="0.25">
      <c r="AF340" s="8">
        <f t="shared" si="19"/>
        <v>0</v>
      </c>
      <c r="AG340" s="13">
        <f t="shared" si="20"/>
        <v>0</v>
      </c>
      <c r="AI340" s="6">
        <f t="shared" si="21"/>
        <v>0</v>
      </c>
    </row>
    <row r="341" spans="32:35" x14ac:dyDescent="0.25">
      <c r="AF341" s="8">
        <f t="shared" si="19"/>
        <v>0</v>
      </c>
      <c r="AG341" s="13">
        <f t="shared" si="20"/>
        <v>0</v>
      </c>
      <c r="AI341" s="6">
        <f t="shared" si="21"/>
        <v>0</v>
      </c>
    </row>
    <row r="342" spans="32:35" x14ac:dyDescent="0.25">
      <c r="AF342" s="8">
        <f t="shared" si="19"/>
        <v>0</v>
      </c>
      <c r="AG342" s="13">
        <f t="shared" si="20"/>
        <v>0</v>
      </c>
      <c r="AI342" s="6">
        <f t="shared" si="21"/>
        <v>0</v>
      </c>
    </row>
    <row r="343" spans="32:35" x14ac:dyDescent="0.25">
      <c r="AF343" s="8">
        <f t="shared" si="19"/>
        <v>0</v>
      </c>
      <c r="AG343" s="13">
        <f t="shared" si="20"/>
        <v>0</v>
      </c>
      <c r="AI343" s="6">
        <f t="shared" si="21"/>
        <v>0</v>
      </c>
    </row>
    <row r="344" spans="32:35" x14ac:dyDescent="0.25">
      <c r="AF344" s="8">
        <f t="shared" si="19"/>
        <v>0</v>
      </c>
      <c r="AG344" s="13">
        <f t="shared" si="20"/>
        <v>0</v>
      </c>
      <c r="AI344" s="6">
        <f t="shared" si="21"/>
        <v>0</v>
      </c>
    </row>
    <row r="345" spans="32:35" x14ac:dyDescent="0.25">
      <c r="AF345" s="8">
        <f t="shared" si="19"/>
        <v>0</v>
      </c>
      <c r="AG345" s="13">
        <f t="shared" si="20"/>
        <v>0</v>
      </c>
      <c r="AI345" s="6">
        <f t="shared" si="21"/>
        <v>0</v>
      </c>
    </row>
    <row r="346" spans="32:35" x14ac:dyDescent="0.25">
      <c r="AF346" s="8">
        <f t="shared" si="19"/>
        <v>0</v>
      </c>
      <c r="AG346" s="13">
        <f t="shared" si="20"/>
        <v>0</v>
      </c>
      <c r="AI346" s="6">
        <f t="shared" si="21"/>
        <v>0</v>
      </c>
    </row>
    <row r="347" spans="32:35" x14ac:dyDescent="0.25">
      <c r="AF347" s="8">
        <f t="shared" si="19"/>
        <v>0</v>
      </c>
      <c r="AG347" s="13">
        <f t="shared" si="20"/>
        <v>0</v>
      </c>
      <c r="AI347" s="6">
        <f t="shared" si="21"/>
        <v>0</v>
      </c>
    </row>
    <row r="348" spans="32:35" x14ac:dyDescent="0.25">
      <c r="AF348" s="8">
        <f t="shared" si="19"/>
        <v>0</v>
      </c>
      <c r="AG348" s="13">
        <f t="shared" si="20"/>
        <v>0</v>
      </c>
      <c r="AI348" s="6">
        <f t="shared" si="21"/>
        <v>0</v>
      </c>
    </row>
    <row r="349" spans="32:35" x14ac:dyDescent="0.25">
      <c r="AF349" s="8">
        <f t="shared" si="19"/>
        <v>0</v>
      </c>
      <c r="AG349" s="13">
        <f t="shared" si="20"/>
        <v>0</v>
      </c>
      <c r="AI349" s="6">
        <f t="shared" si="21"/>
        <v>0</v>
      </c>
    </row>
    <row r="350" spans="32:35" x14ac:dyDescent="0.25">
      <c r="AF350" s="8">
        <f t="shared" si="19"/>
        <v>0</v>
      </c>
      <c r="AG350" s="13">
        <f t="shared" si="20"/>
        <v>0</v>
      </c>
      <c r="AI350" s="6">
        <f t="shared" si="21"/>
        <v>0</v>
      </c>
    </row>
    <row r="351" spans="32:35" x14ac:dyDescent="0.25">
      <c r="AF351" s="8">
        <f t="shared" si="19"/>
        <v>0</v>
      </c>
      <c r="AG351" s="13">
        <f t="shared" si="20"/>
        <v>0</v>
      </c>
      <c r="AI351" s="6">
        <f t="shared" si="21"/>
        <v>0</v>
      </c>
    </row>
    <row r="352" spans="32:35" x14ac:dyDescent="0.25">
      <c r="AF352" s="8">
        <f t="shared" si="19"/>
        <v>0</v>
      </c>
      <c r="AG352" s="13">
        <f t="shared" si="20"/>
        <v>0</v>
      </c>
      <c r="AI352" s="6">
        <f t="shared" si="21"/>
        <v>0</v>
      </c>
    </row>
    <row r="353" spans="32:35" x14ac:dyDescent="0.25">
      <c r="AF353" s="8">
        <f t="shared" si="19"/>
        <v>0</v>
      </c>
      <c r="AG353" s="13">
        <f t="shared" si="20"/>
        <v>0</v>
      </c>
      <c r="AI353" s="6">
        <f t="shared" si="21"/>
        <v>0</v>
      </c>
    </row>
    <row r="354" spans="32:35" x14ac:dyDescent="0.25">
      <c r="AF354" s="8">
        <f t="shared" si="19"/>
        <v>0</v>
      </c>
      <c r="AG354" s="13">
        <f t="shared" si="20"/>
        <v>0</v>
      </c>
      <c r="AI354" s="6">
        <f t="shared" si="21"/>
        <v>0</v>
      </c>
    </row>
    <row r="355" spans="32:35" x14ac:dyDescent="0.25">
      <c r="AF355" s="8">
        <f t="shared" si="19"/>
        <v>0</v>
      </c>
      <c r="AG355" s="13">
        <f t="shared" si="20"/>
        <v>0</v>
      </c>
      <c r="AI355" s="6">
        <f t="shared" si="21"/>
        <v>0</v>
      </c>
    </row>
    <row r="356" spans="32:35" x14ac:dyDescent="0.25">
      <c r="AF356" s="8">
        <f t="shared" si="19"/>
        <v>0</v>
      </c>
      <c r="AG356" s="13">
        <f t="shared" si="20"/>
        <v>0</v>
      </c>
      <c r="AI356" s="6">
        <f t="shared" si="21"/>
        <v>0</v>
      </c>
    </row>
    <row r="357" spans="32:35" x14ac:dyDescent="0.25">
      <c r="AF357" s="8">
        <f t="shared" si="19"/>
        <v>0</v>
      </c>
      <c r="AG357" s="13">
        <f t="shared" si="20"/>
        <v>0</v>
      </c>
      <c r="AI357" s="6">
        <f t="shared" si="21"/>
        <v>0</v>
      </c>
    </row>
    <row r="358" spans="32:35" x14ac:dyDescent="0.25">
      <c r="AF358" s="8">
        <f t="shared" si="19"/>
        <v>0</v>
      </c>
      <c r="AG358" s="13">
        <f t="shared" si="20"/>
        <v>0</v>
      </c>
      <c r="AI358" s="6">
        <f t="shared" si="21"/>
        <v>0</v>
      </c>
    </row>
    <row r="359" spans="32:35" x14ac:dyDescent="0.25">
      <c r="AF359" s="8">
        <f t="shared" si="19"/>
        <v>0</v>
      </c>
      <c r="AG359" s="13">
        <f t="shared" si="20"/>
        <v>0</v>
      </c>
      <c r="AI359" s="6">
        <f t="shared" si="21"/>
        <v>0</v>
      </c>
    </row>
    <row r="360" spans="32:35" x14ac:dyDescent="0.25">
      <c r="AF360" s="8">
        <f t="shared" si="19"/>
        <v>0</v>
      </c>
      <c r="AG360" s="13">
        <f t="shared" si="20"/>
        <v>0</v>
      </c>
      <c r="AI360" s="6">
        <f t="shared" si="21"/>
        <v>0</v>
      </c>
    </row>
    <row r="361" spans="32:35" x14ac:dyDescent="0.25">
      <c r="AF361" s="8">
        <f t="shared" si="19"/>
        <v>0</v>
      </c>
      <c r="AG361" s="13">
        <f t="shared" si="20"/>
        <v>0</v>
      </c>
      <c r="AI361" s="6">
        <f t="shared" si="21"/>
        <v>0</v>
      </c>
    </row>
    <row r="362" spans="32:35" x14ac:dyDescent="0.25">
      <c r="AF362" s="8">
        <f t="shared" si="19"/>
        <v>0</v>
      </c>
      <c r="AG362" s="13">
        <f t="shared" si="20"/>
        <v>0</v>
      </c>
      <c r="AI362" s="6">
        <f t="shared" si="21"/>
        <v>0</v>
      </c>
    </row>
    <row r="363" spans="32:35" x14ac:dyDescent="0.25">
      <c r="AF363" s="8">
        <f t="shared" si="19"/>
        <v>0</v>
      </c>
      <c r="AG363" s="13">
        <f t="shared" si="20"/>
        <v>0</v>
      </c>
      <c r="AI363" s="6">
        <f t="shared" si="21"/>
        <v>0</v>
      </c>
    </row>
    <row r="364" spans="32:35" x14ac:dyDescent="0.25">
      <c r="AF364" s="8">
        <f t="shared" si="19"/>
        <v>0</v>
      </c>
      <c r="AG364" s="13">
        <f t="shared" si="20"/>
        <v>0</v>
      </c>
      <c r="AI364" s="6">
        <f t="shared" si="21"/>
        <v>0</v>
      </c>
    </row>
    <row r="365" spans="32:35" x14ac:dyDescent="0.25">
      <c r="AF365" s="8">
        <f t="shared" si="19"/>
        <v>0</v>
      </c>
      <c r="AG365" s="13">
        <f t="shared" si="20"/>
        <v>0</v>
      </c>
      <c r="AI365" s="6">
        <f t="shared" si="21"/>
        <v>0</v>
      </c>
    </row>
    <row r="366" spans="32:35" x14ac:dyDescent="0.25">
      <c r="AF366" s="8">
        <f t="shared" si="19"/>
        <v>0</v>
      </c>
      <c r="AG366" s="13">
        <f t="shared" si="20"/>
        <v>0</v>
      </c>
      <c r="AI366" s="6">
        <f t="shared" si="21"/>
        <v>0</v>
      </c>
    </row>
    <row r="367" spans="32:35" x14ac:dyDescent="0.25">
      <c r="AF367" s="8">
        <f t="shared" si="19"/>
        <v>0</v>
      </c>
      <c r="AG367" s="13">
        <f t="shared" si="20"/>
        <v>0</v>
      </c>
      <c r="AI367" s="6">
        <f t="shared" si="21"/>
        <v>0</v>
      </c>
    </row>
    <row r="368" spans="32:35" x14ac:dyDescent="0.25">
      <c r="AF368" s="8">
        <f t="shared" si="19"/>
        <v>0</v>
      </c>
      <c r="AG368" s="13">
        <f t="shared" si="20"/>
        <v>0</v>
      </c>
      <c r="AI368" s="6">
        <f t="shared" si="21"/>
        <v>0</v>
      </c>
    </row>
    <row r="369" spans="32:35" x14ac:dyDescent="0.25">
      <c r="AF369" s="8">
        <f t="shared" si="19"/>
        <v>0</v>
      </c>
      <c r="AG369" s="13">
        <f t="shared" si="20"/>
        <v>0</v>
      </c>
      <c r="AI369" s="6">
        <f t="shared" si="21"/>
        <v>0</v>
      </c>
    </row>
    <row r="370" spans="32:35" x14ac:dyDescent="0.25">
      <c r="AF370" s="8">
        <f t="shared" si="19"/>
        <v>0</v>
      </c>
      <c r="AG370" s="13">
        <f t="shared" si="20"/>
        <v>0</v>
      </c>
      <c r="AI370" s="6">
        <f t="shared" si="21"/>
        <v>0</v>
      </c>
    </row>
    <row r="371" spans="32:35" x14ac:dyDescent="0.25">
      <c r="AF371" s="8">
        <f t="shared" si="19"/>
        <v>0</v>
      </c>
      <c r="AG371" s="13">
        <f t="shared" si="20"/>
        <v>0</v>
      </c>
      <c r="AI371" s="6">
        <f t="shared" si="21"/>
        <v>0</v>
      </c>
    </row>
    <row r="372" spans="32:35" x14ac:dyDescent="0.25">
      <c r="AF372" s="8">
        <f t="shared" si="19"/>
        <v>0</v>
      </c>
      <c r="AG372" s="13">
        <f t="shared" si="20"/>
        <v>0</v>
      </c>
      <c r="AI372" s="6">
        <f t="shared" si="21"/>
        <v>0</v>
      </c>
    </row>
    <row r="373" spans="32:35" x14ac:dyDescent="0.25">
      <c r="AF373" s="8">
        <f t="shared" si="19"/>
        <v>0</v>
      </c>
      <c r="AG373" s="13">
        <f t="shared" si="20"/>
        <v>0</v>
      </c>
      <c r="AI373" s="6">
        <f t="shared" si="21"/>
        <v>0</v>
      </c>
    </row>
    <row r="374" spans="32:35" x14ac:dyDescent="0.25">
      <c r="AF374" s="8">
        <f t="shared" si="19"/>
        <v>0</v>
      </c>
      <c r="AG374" s="13">
        <f t="shared" si="20"/>
        <v>0</v>
      </c>
      <c r="AI374" s="6">
        <f t="shared" si="21"/>
        <v>0</v>
      </c>
    </row>
    <row r="375" spans="32:35" x14ac:dyDescent="0.25">
      <c r="AF375" s="8">
        <f t="shared" si="19"/>
        <v>0</v>
      </c>
      <c r="AG375" s="13">
        <f t="shared" si="20"/>
        <v>0</v>
      </c>
      <c r="AI375" s="6">
        <f t="shared" si="21"/>
        <v>0</v>
      </c>
    </row>
    <row r="376" spans="32:35" x14ac:dyDescent="0.25">
      <c r="AF376" s="8">
        <f t="shared" si="19"/>
        <v>0</v>
      </c>
      <c r="AG376" s="13">
        <f t="shared" si="20"/>
        <v>0</v>
      </c>
      <c r="AI376" s="6">
        <f t="shared" si="21"/>
        <v>0</v>
      </c>
    </row>
    <row r="377" spans="32:35" x14ac:dyDescent="0.25">
      <c r="AF377" s="8">
        <f t="shared" si="19"/>
        <v>0</v>
      </c>
      <c r="AG377" s="13">
        <f t="shared" si="20"/>
        <v>0</v>
      </c>
      <c r="AI377" s="6">
        <f t="shared" si="21"/>
        <v>0</v>
      </c>
    </row>
    <row r="378" spans="32:35" x14ac:dyDescent="0.25">
      <c r="AF378" s="8">
        <f t="shared" si="19"/>
        <v>0</v>
      </c>
      <c r="AG378" s="13">
        <f t="shared" si="20"/>
        <v>0</v>
      </c>
      <c r="AI378" s="6">
        <f t="shared" si="21"/>
        <v>0</v>
      </c>
    </row>
    <row r="379" spans="32:35" x14ac:dyDescent="0.25">
      <c r="AF379" s="8">
        <f t="shared" si="19"/>
        <v>0</v>
      </c>
      <c r="AG379" s="13">
        <f t="shared" si="20"/>
        <v>0</v>
      </c>
      <c r="AI379" s="6">
        <f t="shared" si="21"/>
        <v>0</v>
      </c>
    </row>
    <row r="380" spans="32:35" x14ac:dyDescent="0.25">
      <c r="AF380" s="8">
        <f t="shared" si="19"/>
        <v>0</v>
      </c>
      <c r="AG380" s="13">
        <f t="shared" si="20"/>
        <v>0</v>
      </c>
      <c r="AI380" s="6">
        <f t="shared" si="21"/>
        <v>0</v>
      </c>
    </row>
    <row r="381" spans="32:35" x14ac:dyDescent="0.25">
      <c r="AF381" s="8">
        <f t="shared" si="19"/>
        <v>0</v>
      </c>
      <c r="AG381" s="13">
        <f t="shared" si="20"/>
        <v>0</v>
      </c>
      <c r="AI381" s="6">
        <f t="shared" si="21"/>
        <v>0</v>
      </c>
    </row>
    <row r="382" spans="32:35" x14ac:dyDescent="0.25">
      <c r="AF382" s="8">
        <f t="shared" si="19"/>
        <v>0</v>
      </c>
      <c r="AG382" s="13">
        <f t="shared" si="20"/>
        <v>0</v>
      </c>
      <c r="AI382" s="6">
        <f t="shared" si="21"/>
        <v>0</v>
      </c>
    </row>
    <row r="383" spans="32:35" x14ac:dyDescent="0.25">
      <c r="AF383" s="8">
        <f t="shared" si="19"/>
        <v>0</v>
      </c>
      <c r="AG383" s="13">
        <f t="shared" si="20"/>
        <v>0</v>
      </c>
      <c r="AI383" s="6">
        <f t="shared" si="21"/>
        <v>0</v>
      </c>
    </row>
    <row r="384" spans="32:35" x14ac:dyDescent="0.25">
      <c r="AF384" s="8">
        <f t="shared" si="19"/>
        <v>0</v>
      </c>
      <c r="AG384" s="13">
        <f t="shared" si="20"/>
        <v>0</v>
      </c>
      <c r="AI384" s="6">
        <f t="shared" si="21"/>
        <v>0</v>
      </c>
    </row>
    <row r="385" spans="32:35" x14ac:dyDescent="0.25">
      <c r="AF385" s="8">
        <f t="shared" si="19"/>
        <v>0</v>
      </c>
      <c r="AG385" s="13">
        <f t="shared" si="20"/>
        <v>0</v>
      </c>
      <c r="AI385" s="6">
        <f t="shared" si="21"/>
        <v>0</v>
      </c>
    </row>
    <row r="386" spans="32:35" x14ac:dyDescent="0.25">
      <c r="AF386" s="8">
        <f t="shared" si="19"/>
        <v>0</v>
      </c>
      <c r="AG386" s="13">
        <f t="shared" si="20"/>
        <v>0</v>
      </c>
      <c r="AI386" s="6">
        <f t="shared" si="21"/>
        <v>0</v>
      </c>
    </row>
    <row r="387" spans="32:35" x14ac:dyDescent="0.25">
      <c r="AF387" s="8">
        <f t="shared" ref="AF387:AF450" si="22">+AB387</f>
        <v>0</v>
      </c>
      <c r="AG387" s="13">
        <f t="shared" ref="AG387:AG450" si="23">+IFERROR(IF(AF387="","",T387*K387/100),"")</f>
        <v>0</v>
      </c>
      <c r="AI387" s="6">
        <f t="shared" ref="AI387:AI450" si="24">+IF(AF387="","",IF(AH387="F2",Q387*K387/100/1.1,Q387*K387/100))</f>
        <v>0</v>
      </c>
    </row>
    <row r="388" spans="32:35" x14ac:dyDescent="0.25">
      <c r="AF388" s="8">
        <f t="shared" si="22"/>
        <v>0</v>
      </c>
      <c r="AG388" s="13">
        <f t="shared" si="23"/>
        <v>0</v>
      </c>
      <c r="AI388" s="6">
        <f t="shared" si="24"/>
        <v>0</v>
      </c>
    </row>
    <row r="389" spans="32:35" x14ac:dyDescent="0.25">
      <c r="AF389" s="8">
        <f t="shared" si="22"/>
        <v>0</v>
      </c>
      <c r="AG389" s="13">
        <f t="shared" si="23"/>
        <v>0</v>
      </c>
      <c r="AI389" s="6">
        <f t="shared" si="24"/>
        <v>0</v>
      </c>
    </row>
    <row r="390" spans="32:35" x14ac:dyDescent="0.25">
      <c r="AF390" s="8">
        <f t="shared" si="22"/>
        <v>0</v>
      </c>
      <c r="AG390" s="13">
        <f t="shared" si="23"/>
        <v>0</v>
      </c>
      <c r="AI390" s="6">
        <f t="shared" si="24"/>
        <v>0</v>
      </c>
    </row>
    <row r="391" spans="32:35" x14ac:dyDescent="0.25">
      <c r="AF391" s="8">
        <f t="shared" si="22"/>
        <v>0</v>
      </c>
      <c r="AG391" s="13">
        <f t="shared" si="23"/>
        <v>0</v>
      </c>
      <c r="AI391" s="6">
        <f t="shared" si="24"/>
        <v>0</v>
      </c>
    </row>
    <row r="392" spans="32:35" x14ac:dyDescent="0.25">
      <c r="AF392" s="8">
        <f t="shared" si="22"/>
        <v>0</v>
      </c>
      <c r="AG392" s="13">
        <f t="shared" si="23"/>
        <v>0</v>
      </c>
      <c r="AI392" s="6">
        <f t="shared" si="24"/>
        <v>0</v>
      </c>
    </row>
    <row r="393" spans="32:35" x14ac:dyDescent="0.25">
      <c r="AF393" s="8">
        <f t="shared" si="22"/>
        <v>0</v>
      </c>
      <c r="AG393" s="13">
        <f t="shared" si="23"/>
        <v>0</v>
      </c>
      <c r="AI393" s="6">
        <f t="shared" si="24"/>
        <v>0</v>
      </c>
    </row>
    <row r="394" spans="32:35" x14ac:dyDescent="0.25">
      <c r="AF394" s="8">
        <f t="shared" si="22"/>
        <v>0</v>
      </c>
      <c r="AG394" s="13">
        <f t="shared" si="23"/>
        <v>0</v>
      </c>
      <c r="AI394" s="6">
        <f t="shared" si="24"/>
        <v>0</v>
      </c>
    </row>
    <row r="395" spans="32:35" x14ac:dyDescent="0.25">
      <c r="AF395" s="8">
        <f t="shared" si="22"/>
        <v>0</v>
      </c>
      <c r="AG395" s="13">
        <f t="shared" si="23"/>
        <v>0</v>
      </c>
      <c r="AI395" s="6">
        <f t="shared" si="24"/>
        <v>0</v>
      </c>
    </row>
    <row r="396" spans="32:35" x14ac:dyDescent="0.25">
      <c r="AF396" s="8">
        <f t="shared" si="22"/>
        <v>0</v>
      </c>
      <c r="AG396" s="13">
        <f t="shared" si="23"/>
        <v>0</v>
      </c>
      <c r="AI396" s="6">
        <f t="shared" si="24"/>
        <v>0</v>
      </c>
    </row>
    <row r="397" spans="32:35" x14ac:dyDescent="0.25">
      <c r="AF397" s="8">
        <f t="shared" si="22"/>
        <v>0</v>
      </c>
      <c r="AG397" s="13">
        <f t="shared" si="23"/>
        <v>0</v>
      </c>
      <c r="AI397" s="6">
        <f t="shared" si="24"/>
        <v>0</v>
      </c>
    </row>
    <row r="398" spans="32:35" x14ac:dyDescent="0.25">
      <c r="AF398" s="8">
        <f t="shared" si="22"/>
        <v>0</v>
      </c>
      <c r="AG398" s="13">
        <f t="shared" si="23"/>
        <v>0</v>
      </c>
      <c r="AI398" s="6">
        <f t="shared" si="24"/>
        <v>0</v>
      </c>
    </row>
    <row r="399" spans="32:35" x14ac:dyDescent="0.25">
      <c r="AF399" s="8">
        <f t="shared" si="22"/>
        <v>0</v>
      </c>
      <c r="AG399" s="13">
        <f t="shared" si="23"/>
        <v>0</v>
      </c>
      <c r="AI399" s="6">
        <f t="shared" si="24"/>
        <v>0</v>
      </c>
    </row>
    <row r="400" spans="32:35" x14ac:dyDescent="0.25">
      <c r="AF400" s="8">
        <f t="shared" si="22"/>
        <v>0</v>
      </c>
      <c r="AG400" s="13">
        <f t="shared" si="23"/>
        <v>0</v>
      </c>
      <c r="AI400" s="6">
        <f t="shared" si="24"/>
        <v>0</v>
      </c>
    </row>
    <row r="401" spans="32:35" x14ac:dyDescent="0.25">
      <c r="AF401" s="8">
        <f t="shared" si="22"/>
        <v>0</v>
      </c>
      <c r="AG401" s="13">
        <f t="shared" si="23"/>
        <v>0</v>
      </c>
      <c r="AI401" s="6">
        <f t="shared" si="24"/>
        <v>0</v>
      </c>
    </row>
    <row r="402" spans="32:35" x14ac:dyDescent="0.25">
      <c r="AF402" s="8">
        <f t="shared" si="22"/>
        <v>0</v>
      </c>
      <c r="AG402" s="13">
        <f t="shared" si="23"/>
        <v>0</v>
      </c>
      <c r="AI402" s="6">
        <f t="shared" si="24"/>
        <v>0</v>
      </c>
    </row>
    <row r="403" spans="32:35" x14ac:dyDescent="0.25">
      <c r="AF403" s="8">
        <f t="shared" si="22"/>
        <v>0</v>
      </c>
      <c r="AG403" s="13">
        <f t="shared" si="23"/>
        <v>0</v>
      </c>
      <c r="AI403" s="6">
        <f t="shared" si="24"/>
        <v>0</v>
      </c>
    </row>
    <row r="404" spans="32:35" x14ac:dyDescent="0.25">
      <c r="AF404" s="8">
        <f t="shared" si="22"/>
        <v>0</v>
      </c>
      <c r="AG404" s="13">
        <f t="shared" si="23"/>
        <v>0</v>
      </c>
      <c r="AI404" s="6">
        <f t="shared" si="24"/>
        <v>0</v>
      </c>
    </row>
    <row r="405" spans="32:35" x14ac:dyDescent="0.25">
      <c r="AF405" s="8">
        <f t="shared" si="22"/>
        <v>0</v>
      </c>
      <c r="AG405" s="13">
        <f t="shared" si="23"/>
        <v>0</v>
      </c>
      <c r="AI405" s="6">
        <f t="shared" si="24"/>
        <v>0</v>
      </c>
    </row>
    <row r="406" spans="32:35" x14ac:dyDescent="0.25">
      <c r="AF406" s="8">
        <f t="shared" si="22"/>
        <v>0</v>
      </c>
      <c r="AG406" s="13">
        <f t="shared" si="23"/>
        <v>0</v>
      </c>
      <c r="AI406" s="6">
        <f t="shared" si="24"/>
        <v>0</v>
      </c>
    </row>
    <row r="407" spans="32:35" x14ac:dyDescent="0.25">
      <c r="AF407" s="8">
        <f t="shared" si="22"/>
        <v>0</v>
      </c>
      <c r="AG407" s="13">
        <f t="shared" si="23"/>
        <v>0</v>
      </c>
      <c r="AI407" s="6">
        <f t="shared" si="24"/>
        <v>0</v>
      </c>
    </row>
    <row r="408" spans="32:35" x14ac:dyDescent="0.25">
      <c r="AF408" s="8">
        <f t="shared" si="22"/>
        <v>0</v>
      </c>
      <c r="AG408" s="13">
        <f t="shared" si="23"/>
        <v>0</v>
      </c>
      <c r="AI408" s="6">
        <f t="shared" si="24"/>
        <v>0</v>
      </c>
    </row>
    <row r="409" spans="32:35" x14ac:dyDescent="0.25">
      <c r="AF409" s="8">
        <f t="shared" si="22"/>
        <v>0</v>
      </c>
      <c r="AG409" s="13">
        <f t="shared" si="23"/>
        <v>0</v>
      </c>
      <c r="AI409" s="6">
        <f t="shared" si="24"/>
        <v>0</v>
      </c>
    </row>
    <row r="410" spans="32:35" x14ac:dyDescent="0.25">
      <c r="AF410" s="8">
        <f t="shared" si="22"/>
        <v>0</v>
      </c>
      <c r="AG410" s="13">
        <f t="shared" si="23"/>
        <v>0</v>
      </c>
      <c r="AI410" s="6">
        <f t="shared" si="24"/>
        <v>0</v>
      </c>
    </row>
    <row r="411" spans="32:35" x14ac:dyDescent="0.25">
      <c r="AF411" s="8">
        <f t="shared" si="22"/>
        <v>0</v>
      </c>
      <c r="AG411" s="13">
        <f t="shared" si="23"/>
        <v>0</v>
      </c>
      <c r="AI411" s="6">
        <f t="shared" si="24"/>
        <v>0</v>
      </c>
    </row>
    <row r="412" spans="32:35" x14ac:dyDescent="0.25">
      <c r="AF412" s="8">
        <f t="shared" si="22"/>
        <v>0</v>
      </c>
      <c r="AG412" s="13">
        <f t="shared" si="23"/>
        <v>0</v>
      </c>
      <c r="AI412" s="6">
        <f t="shared" si="24"/>
        <v>0</v>
      </c>
    </row>
    <row r="413" spans="32:35" x14ac:dyDescent="0.25">
      <c r="AF413" s="8">
        <f t="shared" si="22"/>
        <v>0</v>
      </c>
      <c r="AG413" s="13">
        <f t="shared" si="23"/>
        <v>0</v>
      </c>
      <c r="AI413" s="6">
        <f t="shared" si="24"/>
        <v>0</v>
      </c>
    </row>
    <row r="414" spans="32:35" x14ac:dyDescent="0.25">
      <c r="AF414" s="8">
        <f t="shared" si="22"/>
        <v>0</v>
      </c>
      <c r="AG414" s="13">
        <f t="shared" si="23"/>
        <v>0</v>
      </c>
      <c r="AI414" s="6">
        <f t="shared" si="24"/>
        <v>0</v>
      </c>
    </row>
    <row r="415" spans="32:35" x14ac:dyDescent="0.25">
      <c r="AF415" s="8">
        <f t="shared" si="22"/>
        <v>0</v>
      </c>
      <c r="AG415" s="13">
        <f t="shared" si="23"/>
        <v>0</v>
      </c>
      <c r="AI415" s="6">
        <f t="shared" si="24"/>
        <v>0</v>
      </c>
    </row>
    <row r="416" spans="32:35" x14ac:dyDescent="0.25">
      <c r="AF416" s="8">
        <f t="shared" si="22"/>
        <v>0</v>
      </c>
      <c r="AG416" s="13">
        <f t="shared" si="23"/>
        <v>0</v>
      </c>
      <c r="AI416" s="6">
        <f t="shared" si="24"/>
        <v>0</v>
      </c>
    </row>
    <row r="417" spans="32:35" x14ac:dyDescent="0.25">
      <c r="AF417" s="8">
        <f t="shared" si="22"/>
        <v>0</v>
      </c>
      <c r="AG417" s="13">
        <f t="shared" si="23"/>
        <v>0</v>
      </c>
      <c r="AI417" s="6">
        <f t="shared" si="24"/>
        <v>0</v>
      </c>
    </row>
    <row r="418" spans="32:35" x14ac:dyDescent="0.25">
      <c r="AF418" s="8">
        <f t="shared" si="22"/>
        <v>0</v>
      </c>
      <c r="AG418" s="13">
        <f t="shared" si="23"/>
        <v>0</v>
      </c>
      <c r="AI418" s="6">
        <f t="shared" si="24"/>
        <v>0</v>
      </c>
    </row>
    <row r="419" spans="32:35" x14ac:dyDescent="0.25">
      <c r="AF419" s="8">
        <f t="shared" si="22"/>
        <v>0</v>
      </c>
      <c r="AG419" s="13">
        <f t="shared" si="23"/>
        <v>0</v>
      </c>
      <c r="AI419" s="6">
        <f t="shared" si="24"/>
        <v>0</v>
      </c>
    </row>
    <row r="420" spans="32:35" x14ac:dyDescent="0.25">
      <c r="AF420" s="8">
        <f t="shared" si="22"/>
        <v>0</v>
      </c>
      <c r="AG420" s="13">
        <f t="shared" si="23"/>
        <v>0</v>
      </c>
      <c r="AI420" s="6">
        <f t="shared" si="24"/>
        <v>0</v>
      </c>
    </row>
    <row r="421" spans="32:35" x14ac:dyDescent="0.25">
      <c r="AF421" s="8">
        <f t="shared" si="22"/>
        <v>0</v>
      </c>
      <c r="AG421" s="13">
        <f t="shared" si="23"/>
        <v>0</v>
      </c>
      <c r="AI421" s="6">
        <f t="shared" si="24"/>
        <v>0</v>
      </c>
    </row>
    <row r="422" spans="32:35" x14ac:dyDescent="0.25">
      <c r="AF422" s="8">
        <f t="shared" si="22"/>
        <v>0</v>
      </c>
      <c r="AG422" s="13">
        <f t="shared" si="23"/>
        <v>0</v>
      </c>
      <c r="AI422" s="6">
        <f t="shared" si="24"/>
        <v>0</v>
      </c>
    </row>
    <row r="423" spans="32:35" x14ac:dyDescent="0.25">
      <c r="AF423" s="8">
        <f t="shared" si="22"/>
        <v>0</v>
      </c>
      <c r="AG423" s="13">
        <f t="shared" si="23"/>
        <v>0</v>
      </c>
      <c r="AI423" s="6">
        <f t="shared" si="24"/>
        <v>0</v>
      </c>
    </row>
    <row r="424" spans="32:35" x14ac:dyDescent="0.25">
      <c r="AF424" s="8">
        <f t="shared" si="22"/>
        <v>0</v>
      </c>
      <c r="AG424" s="13">
        <f t="shared" si="23"/>
        <v>0</v>
      </c>
      <c r="AI424" s="6">
        <f t="shared" si="24"/>
        <v>0</v>
      </c>
    </row>
    <row r="425" spans="32:35" x14ac:dyDescent="0.25">
      <c r="AF425" s="8">
        <f t="shared" si="22"/>
        <v>0</v>
      </c>
      <c r="AG425" s="13">
        <f t="shared" si="23"/>
        <v>0</v>
      </c>
      <c r="AI425" s="6">
        <f t="shared" si="24"/>
        <v>0</v>
      </c>
    </row>
    <row r="426" spans="32:35" x14ac:dyDescent="0.25">
      <c r="AF426" s="8">
        <f t="shared" si="22"/>
        <v>0</v>
      </c>
      <c r="AG426" s="13">
        <f t="shared" si="23"/>
        <v>0</v>
      </c>
      <c r="AI426" s="6">
        <f t="shared" si="24"/>
        <v>0</v>
      </c>
    </row>
    <row r="427" spans="32:35" x14ac:dyDescent="0.25">
      <c r="AF427" s="8">
        <f t="shared" si="22"/>
        <v>0</v>
      </c>
      <c r="AG427" s="13">
        <f t="shared" si="23"/>
        <v>0</v>
      </c>
      <c r="AI427" s="6">
        <f t="shared" si="24"/>
        <v>0</v>
      </c>
    </row>
    <row r="428" spans="32:35" x14ac:dyDescent="0.25">
      <c r="AF428" s="8">
        <f t="shared" si="22"/>
        <v>0</v>
      </c>
      <c r="AG428" s="13">
        <f t="shared" si="23"/>
        <v>0</v>
      </c>
      <c r="AI428" s="6">
        <f t="shared" si="24"/>
        <v>0</v>
      </c>
    </row>
    <row r="429" spans="32:35" x14ac:dyDescent="0.25">
      <c r="AF429" s="8">
        <f t="shared" si="22"/>
        <v>0</v>
      </c>
      <c r="AG429" s="13">
        <f t="shared" si="23"/>
        <v>0</v>
      </c>
      <c r="AI429" s="6">
        <f t="shared" si="24"/>
        <v>0</v>
      </c>
    </row>
    <row r="430" spans="32:35" x14ac:dyDescent="0.25">
      <c r="AF430" s="8">
        <f t="shared" si="22"/>
        <v>0</v>
      </c>
      <c r="AG430" s="13">
        <f t="shared" si="23"/>
        <v>0</v>
      </c>
      <c r="AI430" s="6">
        <f t="shared" si="24"/>
        <v>0</v>
      </c>
    </row>
    <row r="431" spans="32:35" x14ac:dyDescent="0.25">
      <c r="AF431" s="8">
        <f t="shared" si="22"/>
        <v>0</v>
      </c>
      <c r="AG431" s="13">
        <f t="shared" si="23"/>
        <v>0</v>
      </c>
      <c r="AI431" s="6">
        <f t="shared" si="24"/>
        <v>0</v>
      </c>
    </row>
    <row r="432" spans="32:35" x14ac:dyDescent="0.25">
      <c r="AF432" s="8">
        <f t="shared" si="22"/>
        <v>0</v>
      </c>
      <c r="AG432" s="13">
        <f t="shared" si="23"/>
        <v>0</v>
      </c>
      <c r="AI432" s="6">
        <f t="shared" si="24"/>
        <v>0</v>
      </c>
    </row>
    <row r="433" spans="32:35" x14ac:dyDescent="0.25">
      <c r="AF433" s="8">
        <f t="shared" si="22"/>
        <v>0</v>
      </c>
      <c r="AG433" s="13">
        <f t="shared" si="23"/>
        <v>0</v>
      </c>
      <c r="AI433" s="6">
        <f t="shared" si="24"/>
        <v>0</v>
      </c>
    </row>
    <row r="434" spans="32:35" x14ac:dyDescent="0.25">
      <c r="AF434" s="8">
        <f t="shared" si="22"/>
        <v>0</v>
      </c>
      <c r="AG434" s="13">
        <f t="shared" si="23"/>
        <v>0</v>
      </c>
      <c r="AI434" s="6">
        <f t="shared" si="24"/>
        <v>0</v>
      </c>
    </row>
    <row r="435" spans="32:35" x14ac:dyDescent="0.25">
      <c r="AF435" s="8">
        <f t="shared" si="22"/>
        <v>0</v>
      </c>
      <c r="AG435" s="13">
        <f t="shared" si="23"/>
        <v>0</v>
      </c>
      <c r="AI435" s="6">
        <f t="shared" si="24"/>
        <v>0</v>
      </c>
    </row>
    <row r="436" spans="32:35" x14ac:dyDescent="0.25">
      <c r="AF436" s="8">
        <f t="shared" si="22"/>
        <v>0</v>
      </c>
      <c r="AG436" s="13">
        <f t="shared" si="23"/>
        <v>0</v>
      </c>
      <c r="AI436" s="6">
        <f t="shared" si="24"/>
        <v>0</v>
      </c>
    </row>
    <row r="437" spans="32:35" x14ac:dyDescent="0.25">
      <c r="AF437" s="8">
        <f t="shared" si="22"/>
        <v>0</v>
      </c>
      <c r="AG437" s="13">
        <f t="shared" si="23"/>
        <v>0</v>
      </c>
      <c r="AI437" s="6">
        <f t="shared" si="24"/>
        <v>0</v>
      </c>
    </row>
    <row r="438" spans="32:35" x14ac:dyDescent="0.25">
      <c r="AF438" s="8">
        <f t="shared" si="22"/>
        <v>0</v>
      </c>
      <c r="AG438" s="13">
        <f t="shared" si="23"/>
        <v>0</v>
      </c>
      <c r="AI438" s="6">
        <f t="shared" si="24"/>
        <v>0</v>
      </c>
    </row>
    <row r="439" spans="32:35" x14ac:dyDescent="0.25">
      <c r="AF439" s="8">
        <f t="shared" si="22"/>
        <v>0</v>
      </c>
      <c r="AG439" s="13">
        <f t="shared" si="23"/>
        <v>0</v>
      </c>
      <c r="AI439" s="6">
        <f t="shared" si="24"/>
        <v>0</v>
      </c>
    </row>
    <row r="440" spans="32:35" x14ac:dyDescent="0.25">
      <c r="AF440" s="8">
        <f t="shared" si="22"/>
        <v>0</v>
      </c>
      <c r="AG440" s="13">
        <f t="shared" si="23"/>
        <v>0</v>
      </c>
      <c r="AI440" s="6">
        <f t="shared" si="24"/>
        <v>0</v>
      </c>
    </row>
    <row r="441" spans="32:35" x14ac:dyDescent="0.25">
      <c r="AF441" s="8">
        <f t="shared" si="22"/>
        <v>0</v>
      </c>
      <c r="AG441" s="13">
        <f t="shared" si="23"/>
        <v>0</v>
      </c>
      <c r="AI441" s="6">
        <f t="shared" si="24"/>
        <v>0</v>
      </c>
    </row>
    <row r="442" spans="32:35" x14ac:dyDescent="0.25">
      <c r="AF442" s="8">
        <f t="shared" si="22"/>
        <v>0</v>
      </c>
      <c r="AG442" s="13">
        <f t="shared" si="23"/>
        <v>0</v>
      </c>
      <c r="AI442" s="6">
        <f t="shared" si="24"/>
        <v>0</v>
      </c>
    </row>
    <row r="443" spans="32:35" x14ac:dyDescent="0.25">
      <c r="AF443" s="8">
        <f t="shared" si="22"/>
        <v>0</v>
      </c>
      <c r="AG443" s="13">
        <f t="shared" si="23"/>
        <v>0</v>
      </c>
      <c r="AI443" s="6">
        <f t="shared" si="24"/>
        <v>0</v>
      </c>
    </row>
    <row r="444" spans="32:35" x14ac:dyDescent="0.25">
      <c r="AF444" s="8">
        <f t="shared" si="22"/>
        <v>0</v>
      </c>
      <c r="AG444" s="13">
        <f t="shared" si="23"/>
        <v>0</v>
      </c>
      <c r="AI444" s="6">
        <f t="shared" si="24"/>
        <v>0</v>
      </c>
    </row>
    <row r="445" spans="32:35" x14ac:dyDescent="0.25">
      <c r="AF445" s="8">
        <f t="shared" si="22"/>
        <v>0</v>
      </c>
      <c r="AG445" s="13">
        <f t="shared" si="23"/>
        <v>0</v>
      </c>
      <c r="AI445" s="6">
        <f t="shared" si="24"/>
        <v>0</v>
      </c>
    </row>
    <row r="446" spans="32:35" x14ac:dyDescent="0.25">
      <c r="AF446" s="8">
        <f t="shared" si="22"/>
        <v>0</v>
      </c>
      <c r="AG446" s="13">
        <f t="shared" si="23"/>
        <v>0</v>
      </c>
      <c r="AI446" s="6">
        <f t="shared" si="24"/>
        <v>0</v>
      </c>
    </row>
    <row r="447" spans="32:35" x14ac:dyDescent="0.25">
      <c r="AF447" s="8">
        <f t="shared" si="22"/>
        <v>0</v>
      </c>
      <c r="AG447" s="13">
        <f t="shared" si="23"/>
        <v>0</v>
      </c>
      <c r="AI447" s="6">
        <f t="shared" si="24"/>
        <v>0</v>
      </c>
    </row>
    <row r="448" spans="32:35" x14ac:dyDescent="0.25">
      <c r="AF448" s="8">
        <f t="shared" si="22"/>
        <v>0</v>
      </c>
      <c r="AG448" s="13">
        <f t="shared" si="23"/>
        <v>0</v>
      </c>
      <c r="AI448" s="6">
        <f t="shared" si="24"/>
        <v>0</v>
      </c>
    </row>
    <row r="449" spans="32:35" x14ac:dyDescent="0.25">
      <c r="AF449" s="8">
        <f t="shared" si="22"/>
        <v>0</v>
      </c>
      <c r="AG449" s="13">
        <f t="shared" si="23"/>
        <v>0</v>
      </c>
      <c r="AI449" s="6">
        <f t="shared" si="24"/>
        <v>0</v>
      </c>
    </row>
    <row r="450" spans="32:35" x14ac:dyDescent="0.25">
      <c r="AF450" s="8">
        <f t="shared" si="22"/>
        <v>0</v>
      </c>
      <c r="AG450" s="13">
        <f t="shared" si="23"/>
        <v>0</v>
      </c>
      <c r="AI450" s="6">
        <f t="shared" si="24"/>
        <v>0</v>
      </c>
    </row>
    <row r="451" spans="32:35" x14ac:dyDescent="0.25">
      <c r="AF451" s="8">
        <f t="shared" ref="AF451:AF514" si="25">+AB451</f>
        <v>0</v>
      </c>
      <c r="AG451" s="13">
        <f t="shared" ref="AG451:AG514" si="26">+IFERROR(IF(AF451="","",T451*K451/100),"")</f>
        <v>0</v>
      </c>
      <c r="AI451" s="6">
        <f t="shared" ref="AI451:AI514" si="27">+IF(AF451="","",IF(AH451="F2",Q451*K451/100/1.1,Q451*K451/100))</f>
        <v>0</v>
      </c>
    </row>
    <row r="452" spans="32:35" x14ac:dyDescent="0.25">
      <c r="AF452" s="8">
        <f t="shared" si="25"/>
        <v>0</v>
      </c>
      <c r="AG452" s="13">
        <f t="shared" si="26"/>
        <v>0</v>
      </c>
      <c r="AI452" s="6">
        <f t="shared" si="27"/>
        <v>0</v>
      </c>
    </row>
    <row r="453" spans="32:35" x14ac:dyDescent="0.25">
      <c r="AF453" s="8">
        <f t="shared" si="25"/>
        <v>0</v>
      </c>
      <c r="AG453" s="13">
        <f t="shared" si="26"/>
        <v>0</v>
      </c>
      <c r="AI453" s="6">
        <f t="shared" si="27"/>
        <v>0</v>
      </c>
    </row>
    <row r="454" spans="32:35" x14ac:dyDescent="0.25">
      <c r="AF454" s="8">
        <f t="shared" si="25"/>
        <v>0</v>
      </c>
      <c r="AG454" s="13">
        <f t="shared" si="26"/>
        <v>0</v>
      </c>
      <c r="AI454" s="6">
        <f t="shared" si="27"/>
        <v>0</v>
      </c>
    </row>
    <row r="455" spans="32:35" x14ac:dyDescent="0.25">
      <c r="AF455" s="8">
        <f t="shared" si="25"/>
        <v>0</v>
      </c>
      <c r="AG455" s="13">
        <f t="shared" si="26"/>
        <v>0</v>
      </c>
      <c r="AI455" s="6">
        <f t="shared" si="27"/>
        <v>0</v>
      </c>
    </row>
    <row r="456" spans="32:35" x14ac:dyDescent="0.25">
      <c r="AF456" s="8">
        <f t="shared" si="25"/>
        <v>0</v>
      </c>
      <c r="AG456" s="13">
        <f t="shared" si="26"/>
        <v>0</v>
      </c>
      <c r="AI456" s="6">
        <f t="shared" si="27"/>
        <v>0</v>
      </c>
    </row>
    <row r="457" spans="32:35" x14ac:dyDescent="0.25">
      <c r="AF457" s="8">
        <f t="shared" si="25"/>
        <v>0</v>
      </c>
      <c r="AG457" s="13">
        <f t="shared" si="26"/>
        <v>0</v>
      </c>
      <c r="AI457" s="6">
        <f t="shared" si="27"/>
        <v>0</v>
      </c>
    </row>
    <row r="458" spans="32:35" x14ac:dyDescent="0.25">
      <c r="AF458" s="8">
        <f t="shared" si="25"/>
        <v>0</v>
      </c>
      <c r="AG458" s="13">
        <f t="shared" si="26"/>
        <v>0</v>
      </c>
      <c r="AI458" s="6">
        <f t="shared" si="27"/>
        <v>0</v>
      </c>
    </row>
    <row r="459" spans="32:35" x14ac:dyDescent="0.25">
      <c r="AF459" s="8">
        <f t="shared" si="25"/>
        <v>0</v>
      </c>
      <c r="AG459" s="13">
        <f t="shared" si="26"/>
        <v>0</v>
      </c>
      <c r="AI459" s="6">
        <f t="shared" si="27"/>
        <v>0</v>
      </c>
    </row>
    <row r="460" spans="32:35" x14ac:dyDescent="0.25">
      <c r="AF460" s="8">
        <f t="shared" si="25"/>
        <v>0</v>
      </c>
      <c r="AG460" s="13">
        <f t="shared" si="26"/>
        <v>0</v>
      </c>
      <c r="AI460" s="6">
        <f t="shared" si="27"/>
        <v>0</v>
      </c>
    </row>
    <row r="461" spans="32:35" x14ac:dyDescent="0.25">
      <c r="AF461" s="8">
        <f t="shared" si="25"/>
        <v>0</v>
      </c>
      <c r="AG461" s="13">
        <f t="shared" si="26"/>
        <v>0</v>
      </c>
      <c r="AI461" s="6">
        <f t="shared" si="27"/>
        <v>0</v>
      </c>
    </row>
    <row r="462" spans="32:35" x14ac:dyDescent="0.25">
      <c r="AF462" s="8">
        <f t="shared" si="25"/>
        <v>0</v>
      </c>
      <c r="AG462" s="13">
        <f t="shared" si="26"/>
        <v>0</v>
      </c>
      <c r="AI462" s="6">
        <f t="shared" si="27"/>
        <v>0</v>
      </c>
    </row>
    <row r="463" spans="32:35" x14ac:dyDescent="0.25">
      <c r="AF463" s="8">
        <f t="shared" si="25"/>
        <v>0</v>
      </c>
      <c r="AG463" s="13">
        <f t="shared" si="26"/>
        <v>0</v>
      </c>
      <c r="AI463" s="6">
        <f t="shared" si="27"/>
        <v>0</v>
      </c>
    </row>
    <row r="464" spans="32:35" x14ac:dyDescent="0.25">
      <c r="AF464" s="8">
        <f t="shared" si="25"/>
        <v>0</v>
      </c>
      <c r="AG464" s="13">
        <f t="shared" si="26"/>
        <v>0</v>
      </c>
      <c r="AI464" s="6">
        <f t="shared" si="27"/>
        <v>0</v>
      </c>
    </row>
    <row r="465" spans="32:35" x14ac:dyDescent="0.25">
      <c r="AF465" s="8">
        <f t="shared" si="25"/>
        <v>0</v>
      </c>
      <c r="AG465" s="13">
        <f t="shared" si="26"/>
        <v>0</v>
      </c>
      <c r="AI465" s="6">
        <f t="shared" si="27"/>
        <v>0</v>
      </c>
    </row>
    <row r="466" spans="32:35" x14ac:dyDescent="0.25">
      <c r="AF466" s="8">
        <f t="shared" si="25"/>
        <v>0</v>
      </c>
      <c r="AG466" s="13">
        <f t="shared" si="26"/>
        <v>0</v>
      </c>
      <c r="AI466" s="6">
        <f t="shared" si="27"/>
        <v>0</v>
      </c>
    </row>
    <row r="467" spans="32:35" x14ac:dyDescent="0.25">
      <c r="AF467" s="8">
        <f t="shared" si="25"/>
        <v>0</v>
      </c>
      <c r="AG467" s="13">
        <f t="shared" si="26"/>
        <v>0</v>
      </c>
      <c r="AI467" s="6">
        <f t="shared" si="27"/>
        <v>0</v>
      </c>
    </row>
    <row r="468" spans="32:35" x14ac:dyDescent="0.25">
      <c r="AF468" s="8">
        <f t="shared" si="25"/>
        <v>0</v>
      </c>
      <c r="AG468" s="13">
        <f t="shared" si="26"/>
        <v>0</v>
      </c>
      <c r="AI468" s="6">
        <f t="shared" si="27"/>
        <v>0</v>
      </c>
    </row>
    <row r="469" spans="32:35" x14ac:dyDescent="0.25">
      <c r="AF469" s="8">
        <f t="shared" si="25"/>
        <v>0</v>
      </c>
      <c r="AG469" s="13">
        <f t="shared" si="26"/>
        <v>0</v>
      </c>
      <c r="AI469" s="6">
        <f t="shared" si="27"/>
        <v>0</v>
      </c>
    </row>
    <row r="470" spans="32:35" x14ac:dyDescent="0.25">
      <c r="AF470" s="8">
        <f t="shared" si="25"/>
        <v>0</v>
      </c>
      <c r="AG470" s="13">
        <f t="shared" si="26"/>
        <v>0</v>
      </c>
      <c r="AI470" s="6">
        <f t="shared" si="27"/>
        <v>0</v>
      </c>
    </row>
    <row r="471" spans="32:35" x14ac:dyDescent="0.25">
      <c r="AF471" s="8">
        <f t="shared" si="25"/>
        <v>0</v>
      </c>
      <c r="AG471" s="13">
        <f t="shared" si="26"/>
        <v>0</v>
      </c>
      <c r="AI471" s="6">
        <f t="shared" si="27"/>
        <v>0</v>
      </c>
    </row>
    <row r="472" spans="32:35" x14ac:dyDescent="0.25">
      <c r="AF472" s="8">
        <f t="shared" si="25"/>
        <v>0</v>
      </c>
      <c r="AG472" s="13">
        <f t="shared" si="26"/>
        <v>0</v>
      </c>
      <c r="AI472" s="6">
        <f t="shared" si="27"/>
        <v>0</v>
      </c>
    </row>
    <row r="473" spans="32:35" x14ac:dyDescent="0.25">
      <c r="AF473" s="8">
        <f t="shared" si="25"/>
        <v>0</v>
      </c>
      <c r="AG473" s="13">
        <f t="shared" si="26"/>
        <v>0</v>
      </c>
      <c r="AI473" s="6">
        <f t="shared" si="27"/>
        <v>0</v>
      </c>
    </row>
    <row r="474" spans="32:35" x14ac:dyDescent="0.25">
      <c r="AF474" s="8">
        <f t="shared" si="25"/>
        <v>0</v>
      </c>
      <c r="AG474" s="13">
        <f t="shared" si="26"/>
        <v>0</v>
      </c>
      <c r="AI474" s="6">
        <f t="shared" si="27"/>
        <v>0</v>
      </c>
    </row>
    <row r="475" spans="32:35" x14ac:dyDescent="0.25">
      <c r="AF475" s="8">
        <f t="shared" si="25"/>
        <v>0</v>
      </c>
      <c r="AG475" s="13">
        <f t="shared" si="26"/>
        <v>0</v>
      </c>
      <c r="AI475" s="6">
        <f t="shared" si="27"/>
        <v>0</v>
      </c>
    </row>
    <row r="476" spans="32:35" x14ac:dyDescent="0.25">
      <c r="AF476" s="8">
        <f t="shared" si="25"/>
        <v>0</v>
      </c>
      <c r="AG476" s="13">
        <f t="shared" si="26"/>
        <v>0</v>
      </c>
      <c r="AI476" s="6">
        <f t="shared" si="27"/>
        <v>0</v>
      </c>
    </row>
    <row r="477" spans="32:35" x14ac:dyDescent="0.25">
      <c r="AF477" s="8">
        <f t="shared" si="25"/>
        <v>0</v>
      </c>
      <c r="AG477" s="13">
        <f t="shared" si="26"/>
        <v>0</v>
      </c>
      <c r="AI477" s="6">
        <f t="shared" si="27"/>
        <v>0</v>
      </c>
    </row>
    <row r="478" spans="32:35" x14ac:dyDescent="0.25">
      <c r="AF478" s="8">
        <f t="shared" si="25"/>
        <v>0</v>
      </c>
      <c r="AG478" s="13">
        <f t="shared" si="26"/>
        <v>0</v>
      </c>
      <c r="AI478" s="6">
        <f t="shared" si="27"/>
        <v>0</v>
      </c>
    </row>
    <row r="479" spans="32:35" x14ac:dyDescent="0.25">
      <c r="AF479" s="8">
        <f t="shared" si="25"/>
        <v>0</v>
      </c>
      <c r="AG479" s="13">
        <f t="shared" si="26"/>
        <v>0</v>
      </c>
      <c r="AI479" s="6">
        <f t="shared" si="27"/>
        <v>0</v>
      </c>
    </row>
    <row r="480" spans="32:35" x14ac:dyDescent="0.25">
      <c r="AF480" s="8">
        <f t="shared" si="25"/>
        <v>0</v>
      </c>
      <c r="AG480" s="13">
        <f t="shared" si="26"/>
        <v>0</v>
      </c>
      <c r="AI480" s="6">
        <f t="shared" si="27"/>
        <v>0</v>
      </c>
    </row>
    <row r="481" spans="32:35" x14ac:dyDescent="0.25">
      <c r="AF481" s="8">
        <f t="shared" si="25"/>
        <v>0</v>
      </c>
      <c r="AG481" s="13">
        <f t="shared" si="26"/>
        <v>0</v>
      </c>
      <c r="AI481" s="6">
        <f t="shared" si="27"/>
        <v>0</v>
      </c>
    </row>
    <row r="482" spans="32:35" x14ac:dyDescent="0.25">
      <c r="AF482" s="8">
        <f t="shared" si="25"/>
        <v>0</v>
      </c>
      <c r="AG482" s="13">
        <f t="shared" si="26"/>
        <v>0</v>
      </c>
      <c r="AI482" s="6">
        <f t="shared" si="27"/>
        <v>0</v>
      </c>
    </row>
    <row r="483" spans="32:35" x14ac:dyDescent="0.25">
      <c r="AF483" s="8">
        <f t="shared" si="25"/>
        <v>0</v>
      </c>
      <c r="AG483" s="13">
        <f t="shared" si="26"/>
        <v>0</v>
      </c>
      <c r="AI483" s="6">
        <f t="shared" si="27"/>
        <v>0</v>
      </c>
    </row>
    <row r="484" spans="32:35" x14ac:dyDescent="0.25">
      <c r="AF484" s="8">
        <f t="shared" si="25"/>
        <v>0</v>
      </c>
      <c r="AG484" s="13">
        <f t="shared" si="26"/>
        <v>0</v>
      </c>
      <c r="AI484" s="6">
        <f t="shared" si="27"/>
        <v>0</v>
      </c>
    </row>
    <row r="485" spans="32:35" x14ac:dyDescent="0.25">
      <c r="AF485" s="8">
        <f t="shared" si="25"/>
        <v>0</v>
      </c>
      <c r="AG485" s="13">
        <f t="shared" si="26"/>
        <v>0</v>
      </c>
      <c r="AI485" s="6">
        <f t="shared" si="27"/>
        <v>0</v>
      </c>
    </row>
    <row r="486" spans="32:35" x14ac:dyDescent="0.25">
      <c r="AF486" s="8">
        <f t="shared" si="25"/>
        <v>0</v>
      </c>
      <c r="AG486" s="13">
        <f t="shared" si="26"/>
        <v>0</v>
      </c>
      <c r="AI486" s="6">
        <f t="shared" si="27"/>
        <v>0</v>
      </c>
    </row>
    <row r="487" spans="32:35" x14ac:dyDescent="0.25">
      <c r="AF487" s="8">
        <f t="shared" si="25"/>
        <v>0</v>
      </c>
      <c r="AG487" s="13">
        <f t="shared" si="26"/>
        <v>0</v>
      </c>
      <c r="AI487" s="6">
        <f t="shared" si="27"/>
        <v>0</v>
      </c>
    </row>
    <row r="488" spans="32:35" x14ac:dyDescent="0.25">
      <c r="AF488" s="8">
        <f t="shared" si="25"/>
        <v>0</v>
      </c>
      <c r="AG488" s="13">
        <f t="shared" si="26"/>
        <v>0</v>
      </c>
      <c r="AI488" s="6">
        <f t="shared" si="27"/>
        <v>0</v>
      </c>
    </row>
    <row r="489" spans="32:35" x14ac:dyDescent="0.25">
      <c r="AF489" s="8">
        <f t="shared" si="25"/>
        <v>0</v>
      </c>
      <c r="AG489" s="13">
        <f t="shared" si="26"/>
        <v>0</v>
      </c>
      <c r="AI489" s="6">
        <f t="shared" si="27"/>
        <v>0</v>
      </c>
    </row>
    <row r="490" spans="32:35" x14ac:dyDescent="0.25">
      <c r="AF490" s="8">
        <f t="shared" si="25"/>
        <v>0</v>
      </c>
      <c r="AG490" s="13">
        <f t="shared" si="26"/>
        <v>0</v>
      </c>
      <c r="AI490" s="6">
        <f t="shared" si="27"/>
        <v>0</v>
      </c>
    </row>
    <row r="491" spans="32:35" x14ac:dyDescent="0.25">
      <c r="AF491" s="8">
        <f t="shared" si="25"/>
        <v>0</v>
      </c>
      <c r="AG491" s="13">
        <f t="shared" si="26"/>
        <v>0</v>
      </c>
      <c r="AI491" s="6">
        <f t="shared" si="27"/>
        <v>0</v>
      </c>
    </row>
    <row r="492" spans="32:35" x14ac:dyDescent="0.25">
      <c r="AF492" s="8">
        <f t="shared" si="25"/>
        <v>0</v>
      </c>
      <c r="AG492" s="13">
        <f t="shared" si="26"/>
        <v>0</v>
      </c>
      <c r="AI492" s="6">
        <f t="shared" si="27"/>
        <v>0</v>
      </c>
    </row>
    <row r="493" spans="32:35" x14ac:dyDescent="0.25">
      <c r="AF493" s="8">
        <f t="shared" si="25"/>
        <v>0</v>
      </c>
      <c r="AG493" s="13">
        <f t="shared" si="26"/>
        <v>0</v>
      </c>
      <c r="AI493" s="6">
        <f t="shared" si="27"/>
        <v>0</v>
      </c>
    </row>
    <row r="494" spans="32:35" x14ac:dyDescent="0.25">
      <c r="AF494" s="8">
        <f t="shared" si="25"/>
        <v>0</v>
      </c>
      <c r="AG494" s="13">
        <f t="shared" si="26"/>
        <v>0</v>
      </c>
      <c r="AI494" s="6">
        <f t="shared" si="27"/>
        <v>0</v>
      </c>
    </row>
    <row r="495" spans="32:35" x14ac:dyDescent="0.25">
      <c r="AF495" s="8">
        <f t="shared" si="25"/>
        <v>0</v>
      </c>
      <c r="AG495" s="13">
        <f t="shared" si="26"/>
        <v>0</v>
      </c>
      <c r="AI495" s="6">
        <f t="shared" si="27"/>
        <v>0</v>
      </c>
    </row>
    <row r="496" spans="32:35" x14ac:dyDescent="0.25">
      <c r="AF496" s="8">
        <f t="shared" si="25"/>
        <v>0</v>
      </c>
      <c r="AG496" s="13">
        <f t="shared" si="26"/>
        <v>0</v>
      </c>
      <c r="AI496" s="6">
        <f t="shared" si="27"/>
        <v>0</v>
      </c>
    </row>
    <row r="497" spans="32:35" x14ac:dyDescent="0.25">
      <c r="AF497" s="8">
        <f t="shared" si="25"/>
        <v>0</v>
      </c>
      <c r="AG497" s="13">
        <f t="shared" si="26"/>
        <v>0</v>
      </c>
      <c r="AI497" s="6">
        <f t="shared" si="27"/>
        <v>0</v>
      </c>
    </row>
    <row r="498" spans="32:35" x14ac:dyDescent="0.25">
      <c r="AF498" s="8">
        <f t="shared" si="25"/>
        <v>0</v>
      </c>
      <c r="AG498" s="13">
        <f t="shared" si="26"/>
        <v>0</v>
      </c>
      <c r="AI498" s="6">
        <f t="shared" si="27"/>
        <v>0</v>
      </c>
    </row>
    <row r="499" spans="32:35" x14ac:dyDescent="0.25">
      <c r="AF499" s="8">
        <f t="shared" si="25"/>
        <v>0</v>
      </c>
      <c r="AG499" s="13">
        <f t="shared" si="26"/>
        <v>0</v>
      </c>
      <c r="AI499" s="6">
        <f t="shared" si="27"/>
        <v>0</v>
      </c>
    </row>
    <row r="500" spans="32:35" x14ac:dyDescent="0.25">
      <c r="AF500" s="8">
        <f t="shared" si="25"/>
        <v>0</v>
      </c>
      <c r="AG500" s="13">
        <f t="shared" si="26"/>
        <v>0</v>
      </c>
      <c r="AI500" s="6">
        <f t="shared" si="27"/>
        <v>0</v>
      </c>
    </row>
    <row r="501" spans="32:35" x14ac:dyDescent="0.25">
      <c r="AF501" s="8">
        <f t="shared" si="25"/>
        <v>0</v>
      </c>
      <c r="AG501" s="13">
        <f t="shared" si="26"/>
        <v>0</v>
      </c>
      <c r="AI501" s="6">
        <f t="shared" si="27"/>
        <v>0</v>
      </c>
    </row>
    <row r="502" spans="32:35" x14ac:dyDescent="0.25">
      <c r="AF502" s="8">
        <f t="shared" si="25"/>
        <v>0</v>
      </c>
      <c r="AG502" s="13">
        <f t="shared" si="26"/>
        <v>0</v>
      </c>
      <c r="AI502" s="6">
        <f t="shared" si="27"/>
        <v>0</v>
      </c>
    </row>
    <row r="503" spans="32:35" x14ac:dyDescent="0.25">
      <c r="AF503" s="8">
        <f t="shared" si="25"/>
        <v>0</v>
      </c>
      <c r="AG503" s="13">
        <f t="shared" si="26"/>
        <v>0</v>
      </c>
      <c r="AI503" s="6">
        <f t="shared" si="27"/>
        <v>0</v>
      </c>
    </row>
    <row r="504" spans="32:35" x14ac:dyDescent="0.25">
      <c r="AF504" s="8">
        <f t="shared" si="25"/>
        <v>0</v>
      </c>
      <c r="AG504" s="13">
        <f t="shared" si="26"/>
        <v>0</v>
      </c>
      <c r="AI504" s="6">
        <f t="shared" si="27"/>
        <v>0</v>
      </c>
    </row>
    <row r="505" spans="32:35" x14ac:dyDescent="0.25">
      <c r="AF505" s="8">
        <f t="shared" si="25"/>
        <v>0</v>
      </c>
      <c r="AG505" s="13">
        <f t="shared" si="26"/>
        <v>0</v>
      </c>
      <c r="AI505" s="6">
        <f t="shared" si="27"/>
        <v>0</v>
      </c>
    </row>
    <row r="506" spans="32:35" x14ac:dyDescent="0.25">
      <c r="AF506" s="8">
        <f t="shared" si="25"/>
        <v>0</v>
      </c>
      <c r="AG506" s="13">
        <f t="shared" si="26"/>
        <v>0</v>
      </c>
      <c r="AI506" s="6">
        <f t="shared" si="27"/>
        <v>0</v>
      </c>
    </row>
    <row r="507" spans="32:35" x14ac:dyDescent="0.25">
      <c r="AF507" s="8">
        <f t="shared" si="25"/>
        <v>0</v>
      </c>
      <c r="AG507" s="13">
        <f t="shared" si="26"/>
        <v>0</v>
      </c>
      <c r="AI507" s="6">
        <f t="shared" si="27"/>
        <v>0</v>
      </c>
    </row>
    <row r="508" spans="32:35" x14ac:dyDescent="0.25">
      <c r="AF508" s="8">
        <f t="shared" si="25"/>
        <v>0</v>
      </c>
      <c r="AG508" s="13">
        <f t="shared" si="26"/>
        <v>0</v>
      </c>
      <c r="AI508" s="6">
        <f t="shared" si="27"/>
        <v>0</v>
      </c>
    </row>
    <row r="509" spans="32:35" x14ac:dyDescent="0.25">
      <c r="AF509" s="8">
        <f t="shared" si="25"/>
        <v>0</v>
      </c>
      <c r="AG509" s="13">
        <f t="shared" si="26"/>
        <v>0</v>
      </c>
      <c r="AI509" s="6">
        <f t="shared" si="27"/>
        <v>0</v>
      </c>
    </row>
    <row r="510" spans="32:35" x14ac:dyDescent="0.25">
      <c r="AF510" s="8">
        <f t="shared" si="25"/>
        <v>0</v>
      </c>
      <c r="AG510" s="13">
        <f t="shared" si="26"/>
        <v>0</v>
      </c>
      <c r="AI510" s="6">
        <f t="shared" si="27"/>
        <v>0</v>
      </c>
    </row>
    <row r="511" spans="32:35" x14ac:dyDescent="0.25">
      <c r="AF511" s="8">
        <f t="shared" si="25"/>
        <v>0</v>
      </c>
      <c r="AG511" s="13">
        <f t="shared" si="26"/>
        <v>0</v>
      </c>
      <c r="AI511" s="6">
        <f t="shared" si="27"/>
        <v>0</v>
      </c>
    </row>
    <row r="512" spans="32:35" x14ac:dyDescent="0.25">
      <c r="AF512" s="8">
        <f t="shared" si="25"/>
        <v>0</v>
      </c>
      <c r="AG512" s="13">
        <f t="shared" si="26"/>
        <v>0</v>
      </c>
      <c r="AI512" s="6">
        <f t="shared" si="27"/>
        <v>0</v>
      </c>
    </row>
    <row r="513" spans="32:35" x14ac:dyDescent="0.25">
      <c r="AF513" s="8">
        <f t="shared" si="25"/>
        <v>0</v>
      </c>
      <c r="AG513" s="13">
        <f t="shared" si="26"/>
        <v>0</v>
      </c>
      <c r="AI513" s="6">
        <f t="shared" si="27"/>
        <v>0</v>
      </c>
    </row>
    <row r="514" spans="32:35" x14ac:dyDescent="0.25">
      <c r="AF514" s="8">
        <f t="shared" si="25"/>
        <v>0</v>
      </c>
      <c r="AG514" s="13">
        <f t="shared" si="26"/>
        <v>0</v>
      </c>
      <c r="AI514" s="6">
        <f t="shared" si="27"/>
        <v>0</v>
      </c>
    </row>
    <row r="515" spans="32:35" x14ac:dyDescent="0.25">
      <c r="AF515" s="8">
        <f t="shared" ref="AF515:AF578" si="28">+AB515</f>
        <v>0</v>
      </c>
      <c r="AG515" s="13">
        <f t="shared" ref="AG515:AG578" si="29">+IFERROR(IF(AF515="","",T515*K515/100),"")</f>
        <v>0</v>
      </c>
      <c r="AI515" s="6">
        <f t="shared" ref="AI515:AI578" si="30">+IF(AF515="","",IF(AH515="F2",Q515*K515/100/1.1,Q515*K515/100))</f>
        <v>0</v>
      </c>
    </row>
    <row r="516" spans="32:35" x14ac:dyDescent="0.25">
      <c r="AF516" s="8">
        <f t="shared" si="28"/>
        <v>0</v>
      </c>
      <c r="AG516" s="13">
        <f t="shared" si="29"/>
        <v>0</v>
      </c>
      <c r="AI516" s="6">
        <f t="shared" si="30"/>
        <v>0</v>
      </c>
    </row>
    <row r="517" spans="32:35" x14ac:dyDescent="0.25">
      <c r="AF517" s="8">
        <f t="shared" si="28"/>
        <v>0</v>
      </c>
      <c r="AG517" s="13">
        <f t="shared" si="29"/>
        <v>0</v>
      </c>
      <c r="AI517" s="6">
        <f t="shared" si="30"/>
        <v>0</v>
      </c>
    </row>
    <row r="518" spans="32:35" x14ac:dyDescent="0.25">
      <c r="AF518" s="8">
        <f t="shared" si="28"/>
        <v>0</v>
      </c>
      <c r="AG518" s="13">
        <f t="shared" si="29"/>
        <v>0</v>
      </c>
      <c r="AI518" s="6">
        <f t="shared" si="30"/>
        <v>0</v>
      </c>
    </row>
    <row r="519" spans="32:35" x14ac:dyDescent="0.25">
      <c r="AF519" s="8">
        <f t="shared" si="28"/>
        <v>0</v>
      </c>
      <c r="AG519" s="13">
        <f t="shared" si="29"/>
        <v>0</v>
      </c>
      <c r="AI519" s="6">
        <f t="shared" si="30"/>
        <v>0</v>
      </c>
    </row>
    <row r="520" spans="32:35" x14ac:dyDescent="0.25">
      <c r="AF520" s="8">
        <f t="shared" si="28"/>
        <v>0</v>
      </c>
      <c r="AG520" s="13">
        <f t="shared" si="29"/>
        <v>0</v>
      </c>
      <c r="AI520" s="6">
        <f t="shared" si="30"/>
        <v>0</v>
      </c>
    </row>
    <row r="521" spans="32:35" x14ac:dyDescent="0.25">
      <c r="AF521" s="8">
        <f t="shared" si="28"/>
        <v>0</v>
      </c>
      <c r="AG521" s="13">
        <f t="shared" si="29"/>
        <v>0</v>
      </c>
      <c r="AI521" s="6">
        <f t="shared" si="30"/>
        <v>0</v>
      </c>
    </row>
    <row r="522" spans="32:35" x14ac:dyDescent="0.25">
      <c r="AF522" s="8">
        <f t="shared" si="28"/>
        <v>0</v>
      </c>
      <c r="AG522" s="13">
        <f t="shared" si="29"/>
        <v>0</v>
      </c>
      <c r="AI522" s="6">
        <f t="shared" si="30"/>
        <v>0</v>
      </c>
    </row>
    <row r="523" spans="32:35" x14ac:dyDescent="0.25">
      <c r="AF523" s="8">
        <f t="shared" si="28"/>
        <v>0</v>
      </c>
      <c r="AG523" s="13">
        <f t="shared" si="29"/>
        <v>0</v>
      </c>
      <c r="AI523" s="6">
        <f t="shared" si="30"/>
        <v>0</v>
      </c>
    </row>
    <row r="524" spans="32:35" x14ac:dyDescent="0.25">
      <c r="AF524" s="8">
        <f t="shared" si="28"/>
        <v>0</v>
      </c>
      <c r="AG524" s="13">
        <f t="shared" si="29"/>
        <v>0</v>
      </c>
      <c r="AI524" s="6">
        <f t="shared" si="30"/>
        <v>0</v>
      </c>
    </row>
    <row r="525" spans="32:35" x14ac:dyDescent="0.25">
      <c r="AF525" s="8">
        <f t="shared" si="28"/>
        <v>0</v>
      </c>
      <c r="AG525" s="13">
        <f t="shared" si="29"/>
        <v>0</v>
      </c>
      <c r="AI525" s="6">
        <f t="shared" si="30"/>
        <v>0</v>
      </c>
    </row>
    <row r="526" spans="32:35" x14ac:dyDescent="0.25">
      <c r="AF526" s="8">
        <f t="shared" si="28"/>
        <v>0</v>
      </c>
      <c r="AG526" s="13">
        <f t="shared" si="29"/>
        <v>0</v>
      </c>
      <c r="AI526" s="6">
        <f t="shared" si="30"/>
        <v>0</v>
      </c>
    </row>
    <row r="527" spans="32:35" x14ac:dyDescent="0.25">
      <c r="AF527" s="8">
        <f t="shared" si="28"/>
        <v>0</v>
      </c>
      <c r="AG527" s="13">
        <f t="shared" si="29"/>
        <v>0</v>
      </c>
      <c r="AI527" s="6">
        <f t="shared" si="30"/>
        <v>0</v>
      </c>
    </row>
    <row r="528" spans="32:35" x14ac:dyDescent="0.25">
      <c r="AF528" s="8">
        <f t="shared" si="28"/>
        <v>0</v>
      </c>
      <c r="AG528" s="13">
        <f t="shared" si="29"/>
        <v>0</v>
      </c>
      <c r="AI528" s="6">
        <f t="shared" si="30"/>
        <v>0</v>
      </c>
    </row>
    <row r="529" spans="32:35" x14ac:dyDescent="0.25">
      <c r="AF529" s="8">
        <f t="shared" si="28"/>
        <v>0</v>
      </c>
      <c r="AG529" s="13">
        <f t="shared" si="29"/>
        <v>0</v>
      </c>
      <c r="AI529" s="6">
        <f t="shared" si="30"/>
        <v>0</v>
      </c>
    </row>
    <row r="530" spans="32:35" x14ac:dyDescent="0.25">
      <c r="AF530" s="8">
        <f t="shared" si="28"/>
        <v>0</v>
      </c>
      <c r="AG530" s="13">
        <f t="shared" si="29"/>
        <v>0</v>
      </c>
      <c r="AI530" s="6">
        <f t="shared" si="30"/>
        <v>0</v>
      </c>
    </row>
    <row r="531" spans="32:35" x14ac:dyDescent="0.25">
      <c r="AF531" s="8">
        <f t="shared" si="28"/>
        <v>0</v>
      </c>
      <c r="AG531" s="13">
        <f t="shared" si="29"/>
        <v>0</v>
      </c>
      <c r="AI531" s="6">
        <f t="shared" si="30"/>
        <v>0</v>
      </c>
    </row>
    <row r="532" spans="32:35" x14ac:dyDescent="0.25">
      <c r="AF532" s="8">
        <f t="shared" si="28"/>
        <v>0</v>
      </c>
      <c r="AG532" s="13">
        <f t="shared" si="29"/>
        <v>0</v>
      </c>
      <c r="AI532" s="6">
        <f t="shared" si="30"/>
        <v>0</v>
      </c>
    </row>
    <row r="533" spans="32:35" x14ac:dyDescent="0.25">
      <c r="AF533" s="8">
        <f t="shared" si="28"/>
        <v>0</v>
      </c>
      <c r="AG533" s="13">
        <f t="shared" si="29"/>
        <v>0</v>
      </c>
      <c r="AI533" s="6">
        <f t="shared" si="30"/>
        <v>0</v>
      </c>
    </row>
    <row r="534" spans="32:35" x14ac:dyDescent="0.25">
      <c r="AF534" s="8">
        <f t="shared" si="28"/>
        <v>0</v>
      </c>
      <c r="AG534" s="13">
        <f t="shared" si="29"/>
        <v>0</v>
      </c>
      <c r="AI534" s="6">
        <f t="shared" si="30"/>
        <v>0</v>
      </c>
    </row>
    <row r="535" spans="32:35" x14ac:dyDescent="0.25">
      <c r="AF535" s="8">
        <f t="shared" si="28"/>
        <v>0</v>
      </c>
      <c r="AG535" s="13">
        <f t="shared" si="29"/>
        <v>0</v>
      </c>
      <c r="AI535" s="6">
        <f t="shared" si="30"/>
        <v>0</v>
      </c>
    </row>
    <row r="536" spans="32:35" x14ac:dyDescent="0.25">
      <c r="AF536" s="8">
        <f t="shared" si="28"/>
        <v>0</v>
      </c>
      <c r="AG536" s="13">
        <f t="shared" si="29"/>
        <v>0</v>
      </c>
      <c r="AI536" s="6">
        <f t="shared" si="30"/>
        <v>0</v>
      </c>
    </row>
    <row r="537" spans="32:35" x14ac:dyDescent="0.25">
      <c r="AF537" s="8">
        <f t="shared" si="28"/>
        <v>0</v>
      </c>
      <c r="AG537" s="13">
        <f t="shared" si="29"/>
        <v>0</v>
      </c>
      <c r="AI537" s="6">
        <f t="shared" si="30"/>
        <v>0</v>
      </c>
    </row>
    <row r="538" spans="32:35" x14ac:dyDescent="0.25">
      <c r="AF538" s="8">
        <f t="shared" si="28"/>
        <v>0</v>
      </c>
      <c r="AG538" s="13">
        <f t="shared" si="29"/>
        <v>0</v>
      </c>
      <c r="AI538" s="6">
        <f t="shared" si="30"/>
        <v>0</v>
      </c>
    </row>
    <row r="539" spans="32:35" x14ac:dyDescent="0.25">
      <c r="AF539" s="8">
        <f t="shared" si="28"/>
        <v>0</v>
      </c>
      <c r="AG539" s="13">
        <f t="shared" si="29"/>
        <v>0</v>
      </c>
      <c r="AI539" s="6">
        <f t="shared" si="30"/>
        <v>0</v>
      </c>
    </row>
    <row r="540" spans="32:35" x14ac:dyDescent="0.25">
      <c r="AF540" s="8">
        <f t="shared" si="28"/>
        <v>0</v>
      </c>
      <c r="AG540" s="13">
        <f t="shared" si="29"/>
        <v>0</v>
      </c>
      <c r="AI540" s="6">
        <f t="shared" si="30"/>
        <v>0</v>
      </c>
    </row>
    <row r="541" spans="32:35" x14ac:dyDescent="0.25">
      <c r="AF541" s="8">
        <f t="shared" si="28"/>
        <v>0</v>
      </c>
      <c r="AG541" s="13">
        <f t="shared" si="29"/>
        <v>0</v>
      </c>
      <c r="AI541" s="6">
        <f t="shared" si="30"/>
        <v>0</v>
      </c>
    </row>
    <row r="542" spans="32:35" x14ac:dyDescent="0.25">
      <c r="AF542" s="8">
        <f t="shared" si="28"/>
        <v>0</v>
      </c>
      <c r="AG542" s="13">
        <f t="shared" si="29"/>
        <v>0</v>
      </c>
      <c r="AI542" s="6">
        <f t="shared" si="30"/>
        <v>0</v>
      </c>
    </row>
    <row r="543" spans="32:35" x14ac:dyDescent="0.25">
      <c r="AF543" s="8">
        <f t="shared" si="28"/>
        <v>0</v>
      </c>
      <c r="AG543" s="13">
        <f t="shared" si="29"/>
        <v>0</v>
      </c>
      <c r="AI543" s="6">
        <f t="shared" si="30"/>
        <v>0</v>
      </c>
    </row>
    <row r="544" spans="32:35" x14ac:dyDescent="0.25">
      <c r="AF544" s="8">
        <f t="shared" si="28"/>
        <v>0</v>
      </c>
      <c r="AG544" s="13">
        <f t="shared" si="29"/>
        <v>0</v>
      </c>
      <c r="AI544" s="6">
        <f t="shared" si="30"/>
        <v>0</v>
      </c>
    </row>
    <row r="545" spans="32:35" x14ac:dyDescent="0.25">
      <c r="AF545" s="8">
        <f t="shared" si="28"/>
        <v>0</v>
      </c>
      <c r="AG545" s="13">
        <f t="shared" si="29"/>
        <v>0</v>
      </c>
      <c r="AI545" s="6">
        <f t="shared" si="30"/>
        <v>0</v>
      </c>
    </row>
    <row r="546" spans="32:35" x14ac:dyDescent="0.25">
      <c r="AF546" s="8">
        <f t="shared" si="28"/>
        <v>0</v>
      </c>
      <c r="AG546" s="13">
        <f t="shared" si="29"/>
        <v>0</v>
      </c>
      <c r="AI546" s="6">
        <f t="shared" si="30"/>
        <v>0</v>
      </c>
    </row>
    <row r="547" spans="32:35" x14ac:dyDescent="0.25">
      <c r="AF547" s="8">
        <f t="shared" si="28"/>
        <v>0</v>
      </c>
      <c r="AG547" s="13">
        <f t="shared" si="29"/>
        <v>0</v>
      </c>
      <c r="AI547" s="6">
        <f t="shared" si="30"/>
        <v>0</v>
      </c>
    </row>
    <row r="548" spans="32:35" x14ac:dyDescent="0.25">
      <c r="AF548" s="8">
        <f t="shared" si="28"/>
        <v>0</v>
      </c>
      <c r="AG548" s="13">
        <f t="shared" si="29"/>
        <v>0</v>
      </c>
      <c r="AI548" s="6">
        <f t="shared" si="30"/>
        <v>0</v>
      </c>
    </row>
    <row r="549" spans="32:35" x14ac:dyDescent="0.25">
      <c r="AF549" s="8">
        <f t="shared" si="28"/>
        <v>0</v>
      </c>
      <c r="AG549" s="13">
        <f t="shared" si="29"/>
        <v>0</v>
      </c>
      <c r="AI549" s="6">
        <f t="shared" si="30"/>
        <v>0</v>
      </c>
    </row>
    <row r="550" spans="32:35" x14ac:dyDescent="0.25">
      <c r="AF550" s="8">
        <f t="shared" si="28"/>
        <v>0</v>
      </c>
      <c r="AG550" s="13">
        <f t="shared" si="29"/>
        <v>0</v>
      </c>
      <c r="AI550" s="6">
        <f t="shared" si="30"/>
        <v>0</v>
      </c>
    </row>
    <row r="551" spans="32:35" x14ac:dyDescent="0.25">
      <c r="AF551" s="8">
        <f t="shared" si="28"/>
        <v>0</v>
      </c>
      <c r="AG551" s="13">
        <f t="shared" si="29"/>
        <v>0</v>
      </c>
      <c r="AI551" s="6">
        <f t="shared" si="30"/>
        <v>0</v>
      </c>
    </row>
    <row r="552" spans="32:35" x14ac:dyDescent="0.25">
      <c r="AF552" s="8">
        <f t="shared" si="28"/>
        <v>0</v>
      </c>
      <c r="AG552" s="13">
        <f t="shared" si="29"/>
        <v>0</v>
      </c>
      <c r="AI552" s="6">
        <f t="shared" si="30"/>
        <v>0</v>
      </c>
    </row>
    <row r="553" spans="32:35" x14ac:dyDescent="0.25">
      <c r="AF553" s="8">
        <f t="shared" si="28"/>
        <v>0</v>
      </c>
      <c r="AG553" s="13">
        <f t="shared" si="29"/>
        <v>0</v>
      </c>
      <c r="AI553" s="6">
        <f t="shared" si="30"/>
        <v>0</v>
      </c>
    </row>
    <row r="554" spans="32:35" x14ac:dyDescent="0.25">
      <c r="AF554" s="8">
        <f t="shared" si="28"/>
        <v>0</v>
      </c>
      <c r="AG554" s="13">
        <f t="shared" si="29"/>
        <v>0</v>
      </c>
      <c r="AI554" s="6">
        <f t="shared" si="30"/>
        <v>0</v>
      </c>
    </row>
    <row r="555" spans="32:35" x14ac:dyDescent="0.25">
      <c r="AF555" s="8">
        <f t="shared" si="28"/>
        <v>0</v>
      </c>
      <c r="AG555" s="13">
        <f t="shared" si="29"/>
        <v>0</v>
      </c>
      <c r="AI555" s="6">
        <f t="shared" si="30"/>
        <v>0</v>
      </c>
    </row>
    <row r="556" spans="32:35" x14ac:dyDescent="0.25">
      <c r="AF556" s="8">
        <f t="shared" si="28"/>
        <v>0</v>
      </c>
      <c r="AG556" s="13">
        <f t="shared" si="29"/>
        <v>0</v>
      </c>
      <c r="AI556" s="6">
        <f t="shared" si="30"/>
        <v>0</v>
      </c>
    </row>
    <row r="557" spans="32:35" x14ac:dyDescent="0.25">
      <c r="AF557" s="8">
        <f t="shared" si="28"/>
        <v>0</v>
      </c>
      <c r="AG557" s="13">
        <f t="shared" si="29"/>
        <v>0</v>
      </c>
      <c r="AI557" s="6">
        <f t="shared" si="30"/>
        <v>0</v>
      </c>
    </row>
    <row r="558" spans="32:35" x14ac:dyDescent="0.25">
      <c r="AF558" s="8">
        <f t="shared" si="28"/>
        <v>0</v>
      </c>
      <c r="AG558" s="13">
        <f t="shared" si="29"/>
        <v>0</v>
      </c>
      <c r="AI558" s="6">
        <f t="shared" si="30"/>
        <v>0</v>
      </c>
    </row>
    <row r="559" spans="32:35" x14ac:dyDescent="0.25">
      <c r="AF559" s="8">
        <f t="shared" si="28"/>
        <v>0</v>
      </c>
      <c r="AG559" s="13">
        <f t="shared" si="29"/>
        <v>0</v>
      </c>
      <c r="AI559" s="6">
        <f t="shared" si="30"/>
        <v>0</v>
      </c>
    </row>
    <row r="560" spans="32:35" x14ac:dyDescent="0.25">
      <c r="AF560" s="8">
        <f t="shared" si="28"/>
        <v>0</v>
      </c>
      <c r="AG560" s="13">
        <f t="shared" si="29"/>
        <v>0</v>
      </c>
      <c r="AI560" s="6">
        <f t="shared" si="30"/>
        <v>0</v>
      </c>
    </row>
    <row r="561" spans="32:35" x14ac:dyDescent="0.25">
      <c r="AF561" s="8">
        <f t="shared" si="28"/>
        <v>0</v>
      </c>
      <c r="AG561" s="13">
        <f t="shared" si="29"/>
        <v>0</v>
      </c>
      <c r="AI561" s="6">
        <f t="shared" si="30"/>
        <v>0</v>
      </c>
    </row>
    <row r="562" spans="32:35" x14ac:dyDescent="0.25">
      <c r="AF562" s="8">
        <f t="shared" si="28"/>
        <v>0</v>
      </c>
      <c r="AG562" s="13">
        <f t="shared" si="29"/>
        <v>0</v>
      </c>
      <c r="AI562" s="6">
        <f t="shared" si="30"/>
        <v>0</v>
      </c>
    </row>
    <row r="563" spans="32:35" x14ac:dyDescent="0.25">
      <c r="AF563" s="8">
        <f t="shared" si="28"/>
        <v>0</v>
      </c>
      <c r="AG563" s="13">
        <f t="shared" si="29"/>
        <v>0</v>
      </c>
      <c r="AI563" s="6">
        <f t="shared" si="30"/>
        <v>0</v>
      </c>
    </row>
    <row r="564" spans="32:35" x14ac:dyDescent="0.25">
      <c r="AF564" s="8">
        <f t="shared" si="28"/>
        <v>0</v>
      </c>
      <c r="AG564" s="13">
        <f t="shared" si="29"/>
        <v>0</v>
      </c>
      <c r="AI564" s="6">
        <f t="shared" si="30"/>
        <v>0</v>
      </c>
    </row>
    <row r="565" spans="32:35" x14ac:dyDescent="0.25">
      <c r="AF565" s="8">
        <f t="shared" si="28"/>
        <v>0</v>
      </c>
      <c r="AG565" s="13">
        <f t="shared" si="29"/>
        <v>0</v>
      </c>
      <c r="AI565" s="6">
        <f t="shared" si="30"/>
        <v>0</v>
      </c>
    </row>
    <row r="566" spans="32:35" x14ac:dyDescent="0.25">
      <c r="AF566" s="8">
        <f t="shared" si="28"/>
        <v>0</v>
      </c>
      <c r="AG566" s="13">
        <f t="shared" si="29"/>
        <v>0</v>
      </c>
      <c r="AI566" s="6">
        <f t="shared" si="30"/>
        <v>0</v>
      </c>
    </row>
    <row r="567" spans="32:35" x14ac:dyDescent="0.25">
      <c r="AF567" s="8">
        <f t="shared" si="28"/>
        <v>0</v>
      </c>
      <c r="AG567" s="13">
        <f t="shared" si="29"/>
        <v>0</v>
      </c>
      <c r="AI567" s="6">
        <f t="shared" si="30"/>
        <v>0</v>
      </c>
    </row>
    <row r="568" spans="32:35" x14ac:dyDescent="0.25">
      <c r="AF568" s="8">
        <f t="shared" si="28"/>
        <v>0</v>
      </c>
      <c r="AG568" s="13">
        <f t="shared" si="29"/>
        <v>0</v>
      </c>
      <c r="AI568" s="6">
        <f t="shared" si="30"/>
        <v>0</v>
      </c>
    </row>
    <row r="569" spans="32:35" x14ac:dyDescent="0.25">
      <c r="AF569" s="8">
        <f t="shared" si="28"/>
        <v>0</v>
      </c>
      <c r="AG569" s="13">
        <f t="shared" si="29"/>
        <v>0</v>
      </c>
      <c r="AI569" s="6">
        <f t="shared" si="30"/>
        <v>0</v>
      </c>
    </row>
    <row r="570" spans="32:35" x14ac:dyDescent="0.25">
      <c r="AF570" s="8">
        <f t="shared" si="28"/>
        <v>0</v>
      </c>
      <c r="AG570" s="13">
        <f t="shared" si="29"/>
        <v>0</v>
      </c>
      <c r="AI570" s="6">
        <f t="shared" si="30"/>
        <v>0</v>
      </c>
    </row>
    <row r="571" spans="32:35" x14ac:dyDescent="0.25">
      <c r="AF571" s="8">
        <f t="shared" si="28"/>
        <v>0</v>
      </c>
      <c r="AG571" s="13">
        <f t="shared" si="29"/>
        <v>0</v>
      </c>
      <c r="AI571" s="6">
        <f t="shared" si="30"/>
        <v>0</v>
      </c>
    </row>
    <row r="572" spans="32:35" x14ac:dyDescent="0.25">
      <c r="AF572" s="8">
        <f t="shared" si="28"/>
        <v>0</v>
      </c>
      <c r="AG572" s="13">
        <f t="shared" si="29"/>
        <v>0</v>
      </c>
      <c r="AI572" s="6">
        <f t="shared" si="30"/>
        <v>0</v>
      </c>
    </row>
    <row r="573" spans="32:35" x14ac:dyDescent="0.25">
      <c r="AF573" s="8">
        <f t="shared" si="28"/>
        <v>0</v>
      </c>
      <c r="AG573" s="13">
        <f t="shared" si="29"/>
        <v>0</v>
      </c>
      <c r="AI573" s="6">
        <f t="shared" si="30"/>
        <v>0</v>
      </c>
    </row>
    <row r="574" spans="32:35" x14ac:dyDescent="0.25">
      <c r="AF574" s="8">
        <f t="shared" si="28"/>
        <v>0</v>
      </c>
      <c r="AG574" s="13">
        <f t="shared" si="29"/>
        <v>0</v>
      </c>
      <c r="AI574" s="6">
        <f t="shared" si="30"/>
        <v>0</v>
      </c>
    </row>
    <row r="575" spans="32:35" x14ac:dyDescent="0.25">
      <c r="AF575" s="8">
        <f t="shared" si="28"/>
        <v>0</v>
      </c>
      <c r="AG575" s="13">
        <f t="shared" si="29"/>
        <v>0</v>
      </c>
      <c r="AI575" s="6">
        <f t="shared" si="30"/>
        <v>0</v>
      </c>
    </row>
    <row r="576" spans="32:35" x14ac:dyDescent="0.25">
      <c r="AF576" s="8">
        <f t="shared" si="28"/>
        <v>0</v>
      </c>
      <c r="AG576" s="13">
        <f t="shared" si="29"/>
        <v>0</v>
      </c>
      <c r="AI576" s="6">
        <f t="shared" si="30"/>
        <v>0</v>
      </c>
    </row>
    <row r="577" spans="32:35" x14ac:dyDescent="0.25">
      <c r="AF577" s="8">
        <f t="shared" si="28"/>
        <v>0</v>
      </c>
      <c r="AG577" s="13">
        <f t="shared" si="29"/>
        <v>0</v>
      </c>
      <c r="AI577" s="6">
        <f t="shared" si="30"/>
        <v>0</v>
      </c>
    </row>
    <row r="578" spans="32:35" x14ac:dyDescent="0.25">
      <c r="AF578" s="8">
        <f t="shared" si="28"/>
        <v>0</v>
      </c>
      <c r="AG578" s="13">
        <f t="shared" si="29"/>
        <v>0</v>
      </c>
      <c r="AI578" s="6">
        <f t="shared" si="30"/>
        <v>0</v>
      </c>
    </row>
    <row r="579" spans="32:35" x14ac:dyDescent="0.25">
      <c r="AF579" s="8">
        <f t="shared" ref="AF579:AF642" si="31">+AB579</f>
        <v>0</v>
      </c>
      <c r="AG579" s="13">
        <f t="shared" ref="AG579:AG642" si="32">+IFERROR(IF(AF579="","",T579*K579/100),"")</f>
        <v>0</v>
      </c>
      <c r="AI579" s="6">
        <f t="shared" ref="AI579:AI642" si="33">+IF(AF579="","",IF(AH579="F2",Q579*K579/100/1.1,Q579*K579/100))</f>
        <v>0</v>
      </c>
    </row>
    <row r="580" spans="32:35" x14ac:dyDescent="0.25">
      <c r="AF580" s="8">
        <f t="shared" si="31"/>
        <v>0</v>
      </c>
      <c r="AG580" s="13">
        <f t="shared" si="32"/>
        <v>0</v>
      </c>
      <c r="AI580" s="6">
        <f t="shared" si="33"/>
        <v>0</v>
      </c>
    </row>
    <row r="581" spans="32:35" x14ac:dyDescent="0.25">
      <c r="AF581" s="8">
        <f t="shared" si="31"/>
        <v>0</v>
      </c>
      <c r="AG581" s="13">
        <f t="shared" si="32"/>
        <v>0</v>
      </c>
      <c r="AI581" s="6">
        <f t="shared" si="33"/>
        <v>0</v>
      </c>
    </row>
    <row r="582" spans="32:35" x14ac:dyDescent="0.25">
      <c r="AF582" s="8">
        <f t="shared" si="31"/>
        <v>0</v>
      </c>
      <c r="AG582" s="13">
        <f t="shared" si="32"/>
        <v>0</v>
      </c>
      <c r="AI582" s="6">
        <f t="shared" si="33"/>
        <v>0</v>
      </c>
    </row>
    <row r="583" spans="32:35" x14ac:dyDescent="0.25">
      <c r="AF583" s="8">
        <f t="shared" si="31"/>
        <v>0</v>
      </c>
      <c r="AG583" s="13">
        <f t="shared" si="32"/>
        <v>0</v>
      </c>
      <c r="AI583" s="6">
        <f t="shared" si="33"/>
        <v>0</v>
      </c>
    </row>
    <row r="584" spans="32:35" x14ac:dyDescent="0.25">
      <c r="AF584" s="8">
        <f t="shared" si="31"/>
        <v>0</v>
      </c>
      <c r="AG584" s="13">
        <f t="shared" si="32"/>
        <v>0</v>
      </c>
      <c r="AI584" s="6">
        <f t="shared" si="33"/>
        <v>0</v>
      </c>
    </row>
    <row r="585" spans="32:35" x14ac:dyDescent="0.25">
      <c r="AF585" s="8">
        <f t="shared" si="31"/>
        <v>0</v>
      </c>
      <c r="AG585" s="13">
        <f t="shared" si="32"/>
        <v>0</v>
      </c>
      <c r="AI585" s="6">
        <f t="shared" si="33"/>
        <v>0</v>
      </c>
    </row>
    <row r="586" spans="32:35" x14ac:dyDescent="0.25">
      <c r="AF586" s="8">
        <f t="shared" si="31"/>
        <v>0</v>
      </c>
      <c r="AG586" s="13">
        <f t="shared" si="32"/>
        <v>0</v>
      </c>
      <c r="AI586" s="6">
        <f t="shared" si="33"/>
        <v>0</v>
      </c>
    </row>
    <row r="587" spans="32:35" x14ac:dyDescent="0.25">
      <c r="AF587" s="8">
        <f t="shared" si="31"/>
        <v>0</v>
      </c>
      <c r="AG587" s="13">
        <f t="shared" si="32"/>
        <v>0</v>
      </c>
      <c r="AI587" s="6">
        <f t="shared" si="33"/>
        <v>0</v>
      </c>
    </row>
    <row r="588" spans="32:35" x14ac:dyDescent="0.25">
      <c r="AF588" s="8">
        <f t="shared" si="31"/>
        <v>0</v>
      </c>
      <c r="AG588" s="13">
        <f t="shared" si="32"/>
        <v>0</v>
      </c>
      <c r="AI588" s="6">
        <f t="shared" si="33"/>
        <v>0</v>
      </c>
    </row>
    <row r="589" spans="32:35" x14ac:dyDescent="0.25">
      <c r="AF589" s="8">
        <f t="shared" si="31"/>
        <v>0</v>
      </c>
      <c r="AG589" s="13">
        <f t="shared" si="32"/>
        <v>0</v>
      </c>
      <c r="AI589" s="6">
        <f t="shared" si="33"/>
        <v>0</v>
      </c>
    </row>
    <row r="590" spans="32:35" x14ac:dyDescent="0.25">
      <c r="AF590" s="8">
        <f t="shared" si="31"/>
        <v>0</v>
      </c>
      <c r="AG590" s="13">
        <f t="shared" si="32"/>
        <v>0</v>
      </c>
      <c r="AI590" s="6">
        <f t="shared" si="33"/>
        <v>0</v>
      </c>
    </row>
    <row r="591" spans="32:35" x14ac:dyDescent="0.25">
      <c r="AF591" s="8">
        <f t="shared" si="31"/>
        <v>0</v>
      </c>
      <c r="AG591" s="13">
        <f t="shared" si="32"/>
        <v>0</v>
      </c>
      <c r="AI591" s="6">
        <f t="shared" si="33"/>
        <v>0</v>
      </c>
    </row>
    <row r="592" spans="32:35" x14ac:dyDescent="0.25">
      <c r="AF592" s="8">
        <f t="shared" si="31"/>
        <v>0</v>
      </c>
      <c r="AG592" s="13">
        <f t="shared" si="32"/>
        <v>0</v>
      </c>
      <c r="AI592" s="6">
        <f t="shared" si="33"/>
        <v>0</v>
      </c>
    </row>
    <row r="593" spans="32:35" x14ac:dyDescent="0.25">
      <c r="AF593" s="8">
        <f t="shared" si="31"/>
        <v>0</v>
      </c>
      <c r="AG593" s="13">
        <f t="shared" si="32"/>
        <v>0</v>
      </c>
      <c r="AI593" s="6">
        <f t="shared" si="33"/>
        <v>0</v>
      </c>
    </row>
    <row r="594" spans="32:35" x14ac:dyDescent="0.25">
      <c r="AF594" s="8">
        <f t="shared" si="31"/>
        <v>0</v>
      </c>
      <c r="AG594" s="13">
        <f t="shared" si="32"/>
        <v>0</v>
      </c>
      <c r="AI594" s="6">
        <f t="shared" si="33"/>
        <v>0</v>
      </c>
    </row>
    <row r="595" spans="32:35" x14ac:dyDescent="0.25">
      <c r="AF595" s="8">
        <f t="shared" si="31"/>
        <v>0</v>
      </c>
      <c r="AG595" s="13">
        <f t="shared" si="32"/>
        <v>0</v>
      </c>
      <c r="AI595" s="6">
        <f t="shared" si="33"/>
        <v>0</v>
      </c>
    </row>
    <row r="596" spans="32:35" x14ac:dyDescent="0.25">
      <c r="AF596" s="8">
        <f t="shared" si="31"/>
        <v>0</v>
      </c>
      <c r="AG596" s="13">
        <f t="shared" si="32"/>
        <v>0</v>
      </c>
      <c r="AI596" s="6">
        <f t="shared" si="33"/>
        <v>0</v>
      </c>
    </row>
    <row r="597" spans="32:35" x14ac:dyDescent="0.25">
      <c r="AF597" s="8">
        <f t="shared" si="31"/>
        <v>0</v>
      </c>
      <c r="AG597" s="13">
        <f t="shared" si="32"/>
        <v>0</v>
      </c>
      <c r="AI597" s="6">
        <f t="shared" si="33"/>
        <v>0</v>
      </c>
    </row>
    <row r="598" spans="32:35" x14ac:dyDescent="0.25">
      <c r="AF598" s="8">
        <f t="shared" si="31"/>
        <v>0</v>
      </c>
      <c r="AG598" s="13">
        <f t="shared" si="32"/>
        <v>0</v>
      </c>
      <c r="AI598" s="6">
        <f t="shared" si="33"/>
        <v>0</v>
      </c>
    </row>
    <row r="599" spans="32:35" x14ac:dyDescent="0.25">
      <c r="AF599" s="8">
        <f t="shared" si="31"/>
        <v>0</v>
      </c>
      <c r="AG599" s="13">
        <f t="shared" si="32"/>
        <v>0</v>
      </c>
      <c r="AI599" s="6">
        <f t="shared" si="33"/>
        <v>0</v>
      </c>
    </row>
    <row r="600" spans="32:35" x14ac:dyDescent="0.25">
      <c r="AF600" s="8">
        <f t="shared" si="31"/>
        <v>0</v>
      </c>
      <c r="AG600" s="13">
        <f t="shared" si="32"/>
        <v>0</v>
      </c>
      <c r="AI600" s="6">
        <f t="shared" si="33"/>
        <v>0</v>
      </c>
    </row>
    <row r="601" spans="32:35" x14ac:dyDescent="0.25">
      <c r="AF601" s="8">
        <f t="shared" si="31"/>
        <v>0</v>
      </c>
      <c r="AG601" s="13">
        <f t="shared" si="32"/>
        <v>0</v>
      </c>
      <c r="AI601" s="6">
        <f t="shared" si="33"/>
        <v>0</v>
      </c>
    </row>
    <row r="602" spans="32:35" x14ac:dyDescent="0.25">
      <c r="AF602" s="8">
        <f t="shared" si="31"/>
        <v>0</v>
      </c>
      <c r="AG602" s="13">
        <f t="shared" si="32"/>
        <v>0</v>
      </c>
      <c r="AI602" s="6">
        <f t="shared" si="33"/>
        <v>0</v>
      </c>
    </row>
    <row r="603" spans="32:35" x14ac:dyDescent="0.25">
      <c r="AF603" s="8">
        <f t="shared" si="31"/>
        <v>0</v>
      </c>
      <c r="AG603" s="13">
        <f t="shared" si="32"/>
        <v>0</v>
      </c>
      <c r="AI603" s="6">
        <f t="shared" si="33"/>
        <v>0</v>
      </c>
    </row>
    <row r="604" spans="32:35" x14ac:dyDescent="0.25">
      <c r="AF604" s="8">
        <f t="shared" si="31"/>
        <v>0</v>
      </c>
      <c r="AG604" s="13">
        <f t="shared" si="32"/>
        <v>0</v>
      </c>
      <c r="AI604" s="6">
        <f t="shared" si="33"/>
        <v>0</v>
      </c>
    </row>
    <row r="605" spans="32:35" x14ac:dyDescent="0.25">
      <c r="AF605" s="8">
        <f t="shared" si="31"/>
        <v>0</v>
      </c>
      <c r="AG605" s="13">
        <f t="shared" si="32"/>
        <v>0</v>
      </c>
      <c r="AI605" s="6">
        <f t="shared" si="33"/>
        <v>0</v>
      </c>
    </row>
    <row r="606" spans="32:35" x14ac:dyDescent="0.25">
      <c r="AF606" s="8">
        <f t="shared" si="31"/>
        <v>0</v>
      </c>
      <c r="AG606" s="13">
        <f t="shared" si="32"/>
        <v>0</v>
      </c>
      <c r="AI606" s="6">
        <f t="shared" si="33"/>
        <v>0</v>
      </c>
    </row>
    <row r="607" spans="32:35" x14ac:dyDescent="0.25">
      <c r="AF607" s="8">
        <f t="shared" si="31"/>
        <v>0</v>
      </c>
      <c r="AG607" s="13">
        <f t="shared" si="32"/>
        <v>0</v>
      </c>
      <c r="AI607" s="6">
        <f t="shared" si="33"/>
        <v>0</v>
      </c>
    </row>
    <row r="608" spans="32:35" x14ac:dyDescent="0.25">
      <c r="AF608" s="8">
        <f t="shared" si="31"/>
        <v>0</v>
      </c>
      <c r="AG608" s="13">
        <f t="shared" si="32"/>
        <v>0</v>
      </c>
      <c r="AI608" s="6">
        <f t="shared" si="33"/>
        <v>0</v>
      </c>
    </row>
    <row r="609" spans="32:35" x14ac:dyDescent="0.25">
      <c r="AF609" s="8">
        <f t="shared" si="31"/>
        <v>0</v>
      </c>
      <c r="AG609" s="13">
        <f t="shared" si="32"/>
        <v>0</v>
      </c>
      <c r="AI609" s="6">
        <f t="shared" si="33"/>
        <v>0</v>
      </c>
    </row>
    <row r="610" spans="32:35" x14ac:dyDescent="0.25">
      <c r="AF610" s="8">
        <f t="shared" si="31"/>
        <v>0</v>
      </c>
      <c r="AG610" s="13">
        <f t="shared" si="32"/>
        <v>0</v>
      </c>
      <c r="AI610" s="6">
        <f t="shared" si="33"/>
        <v>0</v>
      </c>
    </row>
    <row r="611" spans="32:35" x14ac:dyDescent="0.25">
      <c r="AF611" s="8">
        <f t="shared" si="31"/>
        <v>0</v>
      </c>
      <c r="AG611" s="13">
        <f t="shared" si="32"/>
        <v>0</v>
      </c>
      <c r="AI611" s="6">
        <f t="shared" si="33"/>
        <v>0</v>
      </c>
    </row>
    <row r="612" spans="32:35" x14ac:dyDescent="0.25">
      <c r="AF612" s="8">
        <f t="shared" si="31"/>
        <v>0</v>
      </c>
      <c r="AG612" s="13">
        <f t="shared" si="32"/>
        <v>0</v>
      </c>
      <c r="AI612" s="6">
        <f t="shared" si="33"/>
        <v>0</v>
      </c>
    </row>
    <row r="613" spans="32:35" x14ac:dyDescent="0.25">
      <c r="AF613" s="8">
        <f t="shared" si="31"/>
        <v>0</v>
      </c>
      <c r="AG613" s="13">
        <f t="shared" si="32"/>
        <v>0</v>
      </c>
      <c r="AI613" s="6">
        <f t="shared" si="33"/>
        <v>0</v>
      </c>
    </row>
    <row r="614" spans="32:35" x14ac:dyDescent="0.25">
      <c r="AF614" s="8">
        <f t="shared" si="31"/>
        <v>0</v>
      </c>
      <c r="AG614" s="13">
        <f t="shared" si="32"/>
        <v>0</v>
      </c>
      <c r="AI614" s="6">
        <f t="shared" si="33"/>
        <v>0</v>
      </c>
    </row>
    <row r="615" spans="32:35" x14ac:dyDescent="0.25">
      <c r="AF615" s="8">
        <f t="shared" si="31"/>
        <v>0</v>
      </c>
      <c r="AG615" s="13">
        <f t="shared" si="32"/>
        <v>0</v>
      </c>
      <c r="AI615" s="6">
        <f t="shared" si="33"/>
        <v>0</v>
      </c>
    </row>
    <row r="616" spans="32:35" x14ac:dyDescent="0.25">
      <c r="AF616" s="8">
        <f t="shared" si="31"/>
        <v>0</v>
      </c>
      <c r="AG616" s="13">
        <f t="shared" si="32"/>
        <v>0</v>
      </c>
      <c r="AI616" s="6">
        <f t="shared" si="33"/>
        <v>0</v>
      </c>
    </row>
    <row r="617" spans="32:35" x14ac:dyDescent="0.25">
      <c r="AF617" s="8">
        <f t="shared" si="31"/>
        <v>0</v>
      </c>
      <c r="AG617" s="13">
        <f t="shared" si="32"/>
        <v>0</v>
      </c>
      <c r="AI617" s="6">
        <f t="shared" si="33"/>
        <v>0</v>
      </c>
    </row>
    <row r="618" spans="32:35" x14ac:dyDescent="0.25">
      <c r="AF618" s="8">
        <f t="shared" si="31"/>
        <v>0</v>
      </c>
      <c r="AG618" s="13">
        <f t="shared" si="32"/>
        <v>0</v>
      </c>
      <c r="AI618" s="6">
        <f t="shared" si="33"/>
        <v>0</v>
      </c>
    </row>
    <row r="619" spans="32:35" x14ac:dyDescent="0.25">
      <c r="AF619" s="8">
        <f t="shared" si="31"/>
        <v>0</v>
      </c>
      <c r="AG619" s="13">
        <f t="shared" si="32"/>
        <v>0</v>
      </c>
      <c r="AI619" s="6">
        <f t="shared" si="33"/>
        <v>0</v>
      </c>
    </row>
    <row r="620" spans="32:35" x14ac:dyDescent="0.25">
      <c r="AF620" s="8">
        <f t="shared" si="31"/>
        <v>0</v>
      </c>
      <c r="AG620" s="13">
        <f t="shared" si="32"/>
        <v>0</v>
      </c>
      <c r="AI620" s="6">
        <f t="shared" si="33"/>
        <v>0</v>
      </c>
    </row>
    <row r="621" spans="32:35" x14ac:dyDescent="0.25">
      <c r="AF621" s="8">
        <f t="shared" si="31"/>
        <v>0</v>
      </c>
      <c r="AG621" s="13">
        <f t="shared" si="32"/>
        <v>0</v>
      </c>
      <c r="AI621" s="6">
        <f t="shared" si="33"/>
        <v>0</v>
      </c>
    </row>
    <row r="622" spans="32:35" x14ac:dyDescent="0.25">
      <c r="AF622" s="8">
        <f t="shared" si="31"/>
        <v>0</v>
      </c>
      <c r="AG622" s="13">
        <f t="shared" si="32"/>
        <v>0</v>
      </c>
      <c r="AI622" s="6">
        <f t="shared" si="33"/>
        <v>0</v>
      </c>
    </row>
    <row r="623" spans="32:35" x14ac:dyDescent="0.25">
      <c r="AF623" s="8">
        <f t="shared" si="31"/>
        <v>0</v>
      </c>
      <c r="AG623" s="13">
        <f t="shared" si="32"/>
        <v>0</v>
      </c>
      <c r="AI623" s="6">
        <f t="shared" si="33"/>
        <v>0</v>
      </c>
    </row>
    <row r="624" spans="32:35" x14ac:dyDescent="0.25">
      <c r="AF624" s="8">
        <f t="shared" si="31"/>
        <v>0</v>
      </c>
      <c r="AG624" s="13">
        <f t="shared" si="32"/>
        <v>0</v>
      </c>
      <c r="AI624" s="6">
        <f t="shared" si="33"/>
        <v>0</v>
      </c>
    </row>
    <row r="625" spans="32:35" x14ac:dyDescent="0.25">
      <c r="AF625" s="8">
        <f t="shared" si="31"/>
        <v>0</v>
      </c>
      <c r="AG625" s="13">
        <f t="shared" si="32"/>
        <v>0</v>
      </c>
      <c r="AI625" s="6">
        <f t="shared" si="33"/>
        <v>0</v>
      </c>
    </row>
    <row r="626" spans="32:35" x14ac:dyDescent="0.25">
      <c r="AF626" s="8">
        <f t="shared" si="31"/>
        <v>0</v>
      </c>
      <c r="AG626" s="13">
        <f t="shared" si="32"/>
        <v>0</v>
      </c>
      <c r="AI626" s="6">
        <f t="shared" si="33"/>
        <v>0</v>
      </c>
    </row>
    <row r="627" spans="32:35" x14ac:dyDescent="0.25">
      <c r="AF627" s="8">
        <f t="shared" si="31"/>
        <v>0</v>
      </c>
      <c r="AG627" s="13">
        <f t="shared" si="32"/>
        <v>0</v>
      </c>
      <c r="AI627" s="6">
        <f t="shared" si="33"/>
        <v>0</v>
      </c>
    </row>
    <row r="628" spans="32:35" x14ac:dyDescent="0.25">
      <c r="AF628" s="8">
        <f t="shared" si="31"/>
        <v>0</v>
      </c>
      <c r="AG628" s="13">
        <f t="shared" si="32"/>
        <v>0</v>
      </c>
      <c r="AI628" s="6">
        <f t="shared" si="33"/>
        <v>0</v>
      </c>
    </row>
    <row r="629" spans="32:35" x14ac:dyDescent="0.25">
      <c r="AF629" s="8">
        <f t="shared" si="31"/>
        <v>0</v>
      </c>
      <c r="AG629" s="13">
        <f t="shared" si="32"/>
        <v>0</v>
      </c>
      <c r="AI629" s="6">
        <f t="shared" si="33"/>
        <v>0</v>
      </c>
    </row>
    <row r="630" spans="32:35" x14ac:dyDescent="0.25">
      <c r="AF630" s="8">
        <f t="shared" si="31"/>
        <v>0</v>
      </c>
      <c r="AG630" s="13">
        <f t="shared" si="32"/>
        <v>0</v>
      </c>
      <c r="AI630" s="6">
        <f t="shared" si="33"/>
        <v>0</v>
      </c>
    </row>
    <row r="631" spans="32:35" x14ac:dyDescent="0.25">
      <c r="AF631" s="8">
        <f t="shared" si="31"/>
        <v>0</v>
      </c>
      <c r="AG631" s="13">
        <f t="shared" si="32"/>
        <v>0</v>
      </c>
      <c r="AI631" s="6">
        <f t="shared" si="33"/>
        <v>0</v>
      </c>
    </row>
    <row r="632" spans="32:35" x14ac:dyDescent="0.25">
      <c r="AF632" s="8">
        <f t="shared" si="31"/>
        <v>0</v>
      </c>
      <c r="AG632" s="13">
        <f t="shared" si="32"/>
        <v>0</v>
      </c>
      <c r="AI632" s="6">
        <f t="shared" si="33"/>
        <v>0</v>
      </c>
    </row>
    <row r="633" spans="32:35" x14ac:dyDescent="0.25">
      <c r="AF633" s="8">
        <f t="shared" si="31"/>
        <v>0</v>
      </c>
      <c r="AG633" s="13">
        <f t="shared" si="32"/>
        <v>0</v>
      </c>
      <c r="AI633" s="6">
        <f t="shared" si="33"/>
        <v>0</v>
      </c>
    </row>
    <row r="634" spans="32:35" x14ac:dyDescent="0.25">
      <c r="AF634" s="8">
        <f t="shared" si="31"/>
        <v>0</v>
      </c>
      <c r="AG634" s="13">
        <f t="shared" si="32"/>
        <v>0</v>
      </c>
      <c r="AI634" s="6">
        <f t="shared" si="33"/>
        <v>0</v>
      </c>
    </row>
    <row r="635" spans="32:35" x14ac:dyDescent="0.25">
      <c r="AF635" s="8">
        <f t="shared" si="31"/>
        <v>0</v>
      </c>
      <c r="AG635" s="13">
        <f t="shared" si="32"/>
        <v>0</v>
      </c>
      <c r="AI635" s="6">
        <f t="shared" si="33"/>
        <v>0</v>
      </c>
    </row>
    <row r="636" spans="32:35" x14ac:dyDescent="0.25">
      <c r="AF636" s="8">
        <f t="shared" si="31"/>
        <v>0</v>
      </c>
      <c r="AG636" s="13">
        <f t="shared" si="32"/>
        <v>0</v>
      </c>
      <c r="AI636" s="6">
        <f t="shared" si="33"/>
        <v>0</v>
      </c>
    </row>
    <row r="637" spans="32:35" x14ac:dyDescent="0.25">
      <c r="AF637" s="8">
        <f t="shared" si="31"/>
        <v>0</v>
      </c>
      <c r="AG637" s="13">
        <f t="shared" si="32"/>
        <v>0</v>
      </c>
      <c r="AI637" s="6">
        <f t="shared" si="33"/>
        <v>0</v>
      </c>
    </row>
    <row r="638" spans="32:35" x14ac:dyDescent="0.25">
      <c r="AF638" s="8">
        <f t="shared" si="31"/>
        <v>0</v>
      </c>
      <c r="AG638" s="13">
        <f t="shared" si="32"/>
        <v>0</v>
      </c>
      <c r="AI638" s="6">
        <f t="shared" si="33"/>
        <v>0</v>
      </c>
    </row>
    <row r="639" spans="32:35" x14ac:dyDescent="0.25">
      <c r="AF639" s="8">
        <f t="shared" si="31"/>
        <v>0</v>
      </c>
      <c r="AG639" s="13">
        <f t="shared" si="32"/>
        <v>0</v>
      </c>
      <c r="AI639" s="6">
        <f t="shared" si="33"/>
        <v>0</v>
      </c>
    </row>
    <row r="640" spans="32:35" x14ac:dyDescent="0.25">
      <c r="AF640" s="8">
        <f t="shared" si="31"/>
        <v>0</v>
      </c>
      <c r="AG640" s="13">
        <f t="shared" si="32"/>
        <v>0</v>
      </c>
      <c r="AI640" s="6">
        <f t="shared" si="33"/>
        <v>0</v>
      </c>
    </row>
    <row r="641" spans="32:35" x14ac:dyDescent="0.25">
      <c r="AF641" s="8">
        <f t="shared" si="31"/>
        <v>0</v>
      </c>
      <c r="AG641" s="13">
        <f t="shared" si="32"/>
        <v>0</v>
      </c>
      <c r="AI641" s="6">
        <f t="shared" si="33"/>
        <v>0</v>
      </c>
    </row>
    <row r="642" spans="32:35" x14ac:dyDescent="0.25">
      <c r="AF642" s="8">
        <f t="shared" si="31"/>
        <v>0</v>
      </c>
      <c r="AG642" s="13">
        <f t="shared" si="32"/>
        <v>0</v>
      </c>
      <c r="AI642" s="6">
        <f t="shared" si="33"/>
        <v>0</v>
      </c>
    </row>
    <row r="643" spans="32:35" x14ac:dyDescent="0.25">
      <c r="AF643" s="8">
        <f t="shared" ref="AF643:AF687" si="34">+AB643</f>
        <v>0</v>
      </c>
      <c r="AG643" s="13">
        <f t="shared" ref="AG643:AG688" si="35">+IFERROR(IF(AF643="","",T643*K643/100),"")</f>
        <v>0</v>
      </c>
      <c r="AI643" s="6">
        <f t="shared" ref="AI643:AI706" si="36">+IF(AF643="","",IF(AH643="F2",Q643*K643/100/1.1,Q643*K643/100))</f>
        <v>0</v>
      </c>
    </row>
    <row r="644" spans="32:35" x14ac:dyDescent="0.25">
      <c r="AF644" s="8">
        <f t="shared" si="34"/>
        <v>0</v>
      </c>
      <c r="AG644" s="13">
        <f t="shared" si="35"/>
        <v>0</v>
      </c>
      <c r="AI644" s="6">
        <f t="shared" si="36"/>
        <v>0</v>
      </c>
    </row>
    <row r="645" spans="32:35" x14ac:dyDescent="0.25">
      <c r="AF645" s="8">
        <f t="shared" si="34"/>
        <v>0</v>
      </c>
      <c r="AG645" s="13">
        <f t="shared" si="35"/>
        <v>0</v>
      </c>
      <c r="AI645" s="6">
        <f t="shared" si="36"/>
        <v>0</v>
      </c>
    </row>
    <row r="646" spans="32:35" x14ac:dyDescent="0.25">
      <c r="AF646" s="8">
        <f t="shared" si="34"/>
        <v>0</v>
      </c>
      <c r="AG646" s="13">
        <f t="shared" si="35"/>
        <v>0</v>
      </c>
      <c r="AI646" s="6">
        <f t="shared" si="36"/>
        <v>0</v>
      </c>
    </row>
    <row r="647" spans="32:35" x14ac:dyDescent="0.25">
      <c r="AF647" s="8">
        <f t="shared" si="34"/>
        <v>0</v>
      </c>
      <c r="AG647" s="13">
        <f t="shared" si="35"/>
        <v>0</v>
      </c>
      <c r="AI647" s="6">
        <f t="shared" si="36"/>
        <v>0</v>
      </c>
    </row>
    <row r="648" spans="32:35" x14ac:dyDescent="0.25">
      <c r="AF648" s="8">
        <f t="shared" si="34"/>
        <v>0</v>
      </c>
      <c r="AG648" s="13">
        <f t="shared" si="35"/>
        <v>0</v>
      </c>
      <c r="AI648" s="6">
        <f t="shared" si="36"/>
        <v>0</v>
      </c>
    </row>
    <row r="649" spans="32:35" x14ac:dyDescent="0.25">
      <c r="AF649" s="8">
        <f t="shared" si="34"/>
        <v>0</v>
      </c>
      <c r="AG649" s="13">
        <f t="shared" si="35"/>
        <v>0</v>
      </c>
      <c r="AI649" s="6">
        <f t="shared" si="36"/>
        <v>0</v>
      </c>
    </row>
    <row r="650" spans="32:35" x14ac:dyDescent="0.25">
      <c r="AF650" s="8">
        <f t="shared" si="34"/>
        <v>0</v>
      </c>
      <c r="AG650" s="13">
        <f t="shared" si="35"/>
        <v>0</v>
      </c>
      <c r="AI650" s="6">
        <f t="shared" si="36"/>
        <v>0</v>
      </c>
    </row>
    <row r="651" spans="32:35" x14ac:dyDescent="0.25">
      <c r="AF651" s="8">
        <f t="shared" si="34"/>
        <v>0</v>
      </c>
      <c r="AG651" s="13">
        <f t="shared" si="35"/>
        <v>0</v>
      </c>
      <c r="AI651" s="6">
        <f t="shared" si="36"/>
        <v>0</v>
      </c>
    </row>
    <row r="652" spans="32:35" x14ac:dyDescent="0.25">
      <c r="AF652" s="8">
        <f t="shared" si="34"/>
        <v>0</v>
      </c>
      <c r="AG652" s="13">
        <f t="shared" si="35"/>
        <v>0</v>
      </c>
      <c r="AI652" s="6">
        <f t="shared" si="36"/>
        <v>0</v>
      </c>
    </row>
    <row r="653" spans="32:35" x14ac:dyDescent="0.25">
      <c r="AF653" s="8">
        <f t="shared" si="34"/>
        <v>0</v>
      </c>
      <c r="AG653" s="13">
        <f t="shared" si="35"/>
        <v>0</v>
      </c>
      <c r="AI653" s="6">
        <f t="shared" si="36"/>
        <v>0</v>
      </c>
    </row>
    <row r="654" spans="32:35" x14ac:dyDescent="0.25">
      <c r="AF654" s="8">
        <f t="shared" si="34"/>
        <v>0</v>
      </c>
      <c r="AG654" s="13">
        <f t="shared" si="35"/>
        <v>0</v>
      </c>
      <c r="AI654" s="6">
        <f t="shared" si="36"/>
        <v>0</v>
      </c>
    </row>
    <row r="655" spans="32:35" x14ac:dyDescent="0.25">
      <c r="AF655" s="8">
        <f t="shared" si="34"/>
        <v>0</v>
      </c>
      <c r="AG655" s="13">
        <f t="shared" si="35"/>
        <v>0</v>
      </c>
      <c r="AI655" s="6">
        <f t="shared" si="36"/>
        <v>0</v>
      </c>
    </row>
    <row r="656" spans="32:35" x14ac:dyDescent="0.25">
      <c r="AF656" s="8">
        <f t="shared" si="34"/>
        <v>0</v>
      </c>
      <c r="AG656" s="13">
        <f t="shared" si="35"/>
        <v>0</v>
      </c>
      <c r="AI656" s="6">
        <f t="shared" si="36"/>
        <v>0</v>
      </c>
    </row>
    <row r="657" spans="32:35" x14ac:dyDescent="0.25">
      <c r="AF657" s="8">
        <f t="shared" si="34"/>
        <v>0</v>
      </c>
      <c r="AG657" s="13">
        <f t="shared" si="35"/>
        <v>0</v>
      </c>
      <c r="AI657" s="6">
        <f t="shared" si="36"/>
        <v>0</v>
      </c>
    </row>
    <row r="658" spans="32:35" x14ac:dyDescent="0.25">
      <c r="AF658" s="8">
        <f t="shared" si="34"/>
        <v>0</v>
      </c>
      <c r="AG658" s="13">
        <f t="shared" si="35"/>
        <v>0</v>
      </c>
      <c r="AI658" s="6">
        <f t="shared" si="36"/>
        <v>0</v>
      </c>
    </row>
    <row r="659" spans="32:35" x14ac:dyDescent="0.25">
      <c r="AF659" s="8">
        <f t="shared" si="34"/>
        <v>0</v>
      </c>
      <c r="AG659" s="13">
        <f t="shared" si="35"/>
        <v>0</v>
      </c>
      <c r="AI659" s="6">
        <f t="shared" si="36"/>
        <v>0</v>
      </c>
    </row>
    <row r="660" spans="32:35" x14ac:dyDescent="0.25">
      <c r="AF660" s="8">
        <f t="shared" si="34"/>
        <v>0</v>
      </c>
      <c r="AG660" s="13">
        <f t="shared" si="35"/>
        <v>0</v>
      </c>
      <c r="AI660" s="6">
        <f t="shared" si="36"/>
        <v>0</v>
      </c>
    </row>
    <row r="661" spans="32:35" x14ac:dyDescent="0.25">
      <c r="AF661" s="8">
        <f t="shared" si="34"/>
        <v>0</v>
      </c>
      <c r="AG661" s="13">
        <f t="shared" si="35"/>
        <v>0</v>
      </c>
      <c r="AI661" s="6">
        <f t="shared" si="36"/>
        <v>0</v>
      </c>
    </row>
    <row r="662" spans="32:35" x14ac:dyDescent="0.25">
      <c r="AF662" s="8">
        <f t="shared" si="34"/>
        <v>0</v>
      </c>
      <c r="AG662" s="13">
        <f t="shared" si="35"/>
        <v>0</v>
      </c>
      <c r="AI662" s="6">
        <f t="shared" si="36"/>
        <v>0</v>
      </c>
    </row>
    <row r="663" spans="32:35" x14ac:dyDescent="0.25">
      <c r="AF663" s="8">
        <f t="shared" si="34"/>
        <v>0</v>
      </c>
      <c r="AG663" s="13">
        <f t="shared" si="35"/>
        <v>0</v>
      </c>
      <c r="AI663" s="6">
        <f t="shared" si="36"/>
        <v>0</v>
      </c>
    </row>
    <row r="664" spans="32:35" x14ac:dyDescent="0.25">
      <c r="AF664" s="8">
        <f t="shared" si="34"/>
        <v>0</v>
      </c>
      <c r="AG664" s="13">
        <f t="shared" si="35"/>
        <v>0</v>
      </c>
      <c r="AI664" s="6">
        <f t="shared" si="36"/>
        <v>0</v>
      </c>
    </row>
    <row r="665" spans="32:35" x14ac:dyDescent="0.25">
      <c r="AF665" s="8">
        <f t="shared" si="34"/>
        <v>0</v>
      </c>
      <c r="AG665" s="13">
        <f t="shared" si="35"/>
        <v>0</v>
      </c>
      <c r="AI665" s="6">
        <f t="shared" si="36"/>
        <v>0</v>
      </c>
    </row>
    <row r="666" spans="32:35" x14ac:dyDescent="0.25">
      <c r="AF666" s="8">
        <f t="shared" si="34"/>
        <v>0</v>
      </c>
      <c r="AG666" s="13">
        <f t="shared" si="35"/>
        <v>0</v>
      </c>
      <c r="AI666" s="6">
        <f t="shared" si="36"/>
        <v>0</v>
      </c>
    </row>
    <row r="667" spans="32:35" x14ac:dyDescent="0.25">
      <c r="AF667" s="8">
        <f t="shared" si="34"/>
        <v>0</v>
      </c>
      <c r="AG667" s="13">
        <f t="shared" si="35"/>
        <v>0</v>
      </c>
      <c r="AI667" s="6">
        <f t="shared" si="36"/>
        <v>0</v>
      </c>
    </row>
    <row r="668" spans="32:35" x14ac:dyDescent="0.25">
      <c r="AF668" s="8">
        <f t="shared" si="34"/>
        <v>0</v>
      </c>
      <c r="AG668" s="13">
        <f t="shared" si="35"/>
        <v>0</v>
      </c>
      <c r="AI668" s="6">
        <f t="shared" si="36"/>
        <v>0</v>
      </c>
    </row>
    <row r="669" spans="32:35" x14ac:dyDescent="0.25">
      <c r="AF669" s="8">
        <f t="shared" si="34"/>
        <v>0</v>
      </c>
      <c r="AG669" s="13">
        <f t="shared" si="35"/>
        <v>0</v>
      </c>
      <c r="AI669" s="6">
        <f t="shared" si="36"/>
        <v>0</v>
      </c>
    </row>
    <row r="670" spans="32:35" x14ac:dyDescent="0.25">
      <c r="AF670" s="8">
        <f t="shared" si="34"/>
        <v>0</v>
      </c>
      <c r="AG670" s="13">
        <f t="shared" si="35"/>
        <v>0</v>
      </c>
      <c r="AI670" s="6">
        <f t="shared" si="36"/>
        <v>0</v>
      </c>
    </row>
    <row r="671" spans="32:35" x14ac:dyDescent="0.25">
      <c r="AF671" s="8">
        <f t="shared" si="34"/>
        <v>0</v>
      </c>
      <c r="AG671" s="13">
        <f t="shared" si="35"/>
        <v>0</v>
      </c>
      <c r="AI671" s="6">
        <f t="shared" si="36"/>
        <v>0</v>
      </c>
    </row>
    <row r="672" spans="32:35" x14ac:dyDescent="0.25">
      <c r="AF672" s="8">
        <f t="shared" si="34"/>
        <v>0</v>
      </c>
      <c r="AG672" s="13">
        <f t="shared" si="35"/>
        <v>0</v>
      </c>
      <c r="AI672" s="6">
        <f t="shared" si="36"/>
        <v>0</v>
      </c>
    </row>
    <row r="673" spans="32:35" x14ac:dyDescent="0.25">
      <c r="AF673" s="8">
        <f t="shared" si="34"/>
        <v>0</v>
      </c>
      <c r="AG673" s="13">
        <f t="shared" si="35"/>
        <v>0</v>
      </c>
      <c r="AI673" s="6">
        <f t="shared" si="36"/>
        <v>0</v>
      </c>
    </row>
    <row r="674" spans="32:35" x14ac:dyDescent="0.25">
      <c r="AF674" s="8">
        <f t="shared" si="34"/>
        <v>0</v>
      </c>
      <c r="AG674" s="13">
        <f t="shared" si="35"/>
        <v>0</v>
      </c>
      <c r="AI674" s="6">
        <f t="shared" si="36"/>
        <v>0</v>
      </c>
    </row>
    <row r="675" spans="32:35" x14ac:dyDescent="0.25">
      <c r="AF675" s="8">
        <f t="shared" si="34"/>
        <v>0</v>
      </c>
      <c r="AG675" s="13">
        <f t="shared" si="35"/>
        <v>0</v>
      </c>
      <c r="AI675" s="6">
        <f t="shared" si="36"/>
        <v>0</v>
      </c>
    </row>
    <row r="676" spans="32:35" x14ac:dyDescent="0.25">
      <c r="AF676" s="8">
        <f t="shared" si="34"/>
        <v>0</v>
      </c>
      <c r="AG676" s="13">
        <f t="shared" si="35"/>
        <v>0</v>
      </c>
      <c r="AI676" s="6">
        <f t="shared" si="36"/>
        <v>0</v>
      </c>
    </row>
    <row r="677" spans="32:35" x14ac:dyDescent="0.25">
      <c r="AF677" s="8">
        <f t="shared" si="34"/>
        <v>0</v>
      </c>
      <c r="AG677" s="13">
        <f t="shared" si="35"/>
        <v>0</v>
      </c>
      <c r="AI677" s="6">
        <f t="shared" si="36"/>
        <v>0</v>
      </c>
    </row>
    <row r="678" spans="32:35" x14ac:dyDescent="0.25">
      <c r="AF678" s="8">
        <f t="shared" si="34"/>
        <v>0</v>
      </c>
      <c r="AG678" s="13">
        <f t="shared" si="35"/>
        <v>0</v>
      </c>
      <c r="AI678" s="6">
        <f t="shared" si="36"/>
        <v>0</v>
      </c>
    </row>
    <row r="679" spans="32:35" x14ac:dyDescent="0.25">
      <c r="AF679" s="8">
        <f t="shared" si="34"/>
        <v>0</v>
      </c>
      <c r="AG679" s="13">
        <f t="shared" si="35"/>
        <v>0</v>
      </c>
      <c r="AI679" s="6">
        <f t="shared" si="36"/>
        <v>0</v>
      </c>
    </row>
    <row r="680" spans="32:35" x14ac:dyDescent="0.25">
      <c r="AF680" s="8">
        <f t="shared" si="34"/>
        <v>0</v>
      </c>
      <c r="AG680" s="13">
        <f t="shared" si="35"/>
        <v>0</v>
      </c>
      <c r="AI680" s="6">
        <f t="shared" si="36"/>
        <v>0</v>
      </c>
    </row>
    <row r="681" spans="32:35" x14ac:dyDescent="0.25">
      <c r="AF681" s="8">
        <f t="shared" si="34"/>
        <v>0</v>
      </c>
      <c r="AG681" s="13">
        <f t="shared" si="35"/>
        <v>0</v>
      </c>
      <c r="AI681" s="6">
        <f t="shared" si="36"/>
        <v>0</v>
      </c>
    </row>
    <row r="682" spans="32:35" x14ac:dyDescent="0.25">
      <c r="AF682" s="8">
        <f t="shared" si="34"/>
        <v>0</v>
      </c>
      <c r="AG682" s="13">
        <f t="shared" si="35"/>
        <v>0</v>
      </c>
      <c r="AI682" s="6">
        <f t="shared" si="36"/>
        <v>0</v>
      </c>
    </row>
    <row r="683" spans="32:35" x14ac:dyDescent="0.25">
      <c r="AF683" s="8">
        <f t="shared" si="34"/>
        <v>0</v>
      </c>
      <c r="AG683" s="13">
        <f t="shared" si="35"/>
        <v>0</v>
      </c>
      <c r="AI683" s="6">
        <f t="shared" si="36"/>
        <v>0</v>
      </c>
    </row>
    <row r="684" spans="32:35" x14ac:dyDescent="0.25">
      <c r="AF684" s="8">
        <f t="shared" si="34"/>
        <v>0</v>
      </c>
      <c r="AG684" s="13">
        <f t="shared" si="35"/>
        <v>0</v>
      </c>
      <c r="AI684" s="6">
        <f t="shared" si="36"/>
        <v>0</v>
      </c>
    </row>
    <row r="685" spans="32:35" x14ac:dyDescent="0.25">
      <c r="AF685" s="8">
        <f t="shared" si="34"/>
        <v>0</v>
      </c>
      <c r="AG685" s="13">
        <f t="shared" si="35"/>
        <v>0</v>
      </c>
      <c r="AI685" s="6">
        <f t="shared" si="36"/>
        <v>0</v>
      </c>
    </row>
    <row r="686" spans="32:35" x14ac:dyDescent="0.25">
      <c r="AF686" s="8">
        <f t="shared" si="34"/>
        <v>0</v>
      </c>
      <c r="AG686" s="13">
        <f t="shared" si="35"/>
        <v>0</v>
      </c>
      <c r="AI686" s="6">
        <f t="shared" si="36"/>
        <v>0</v>
      </c>
    </row>
    <row r="687" spans="32:35" x14ac:dyDescent="0.25">
      <c r="AF687" s="8">
        <f t="shared" si="34"/>
        <v>0</v>
      </c>
      <c r="AG687" s="13">
        <f t="shared" si="35"/>
        <v>0</v>
      </c>
      <c r="AI687" s="6">
        <f t="shared" si="36"/>
        <v>0</v>
      </c>
    </row>
    <row r="688" spans="32:35" x14ac:dyDescent="0.25">
      <c r="AG688" s="13" t="str">
        <f t="shared" si="35"/>
        <v/>
      </c>
      <c r="AH688" t="str">
        <f t="shared" ref="AH688:AH751" si="37">+IF(LEFT(I688,2)="F2","F2","")</f>
        <v/>
      </c>
      <c r="AI688" s="6" t="str">
        <f t="shared" si="36"/>
        <v/>
      </c>
    </row>
    <row r="689" spans="34:35" x14ac:dyDescent="0.25">
      <c r="AH689" t="str">
        <f t="shared" si="37"/>
        <v/>
      </c>
      <c r="AI689" s="6" t="str">
        <f t="shared" si="36"/>
        <v/>
      </c>
    </row>
    <row r="690" spans="34:35" x14ac:dyDescent="0.25">
      <c r="AH690" t="str">
        <f t="shared" si="37"/>
        <v/>
      </c>
      <c r="AI690" s="6" t="str">
        <f t="shared" si="36"/>
        <v/>
      </c>
    </row>
    <row r="691" spans="34:35" x14ac:dyDescent="0.25">
      <c r="AH691" t="str">
        <f t="shared" si="37"/>
        <v/>
      </c>
      <c r="AI691" s="6" t="str">
        <f t="shared" si="36"/>
        <v/>
      </c>
    </row>
    <row r="692" spans="34:35" x14ac:dyDescent="0.25">
      <c r="AH692" t="str">
        <f t="shared" si="37"/>
        <v/>
      </c>
      <c r="AI692" s="6" t="str">
        <f t="shared" si="36"/>
        <v/>
      </c>
    </row>
    <row r="693" spans="34:35" x14ac:dyDescent="0.25">
      <c r="AH693" t="str">
        <f t="shared" si="37"/>
        <v/>
      </c>
      <c r="AI693" s="6" t="str">
        <f t="shared" si="36"/>
        <v/>
      </c>
    </row>
    <row r="694" spans="34:35" x14ac:dyDescent="0.25">
      <c r="AH694" t="str">
        <f t="shared" si="37"/>
        <v/>
      </c>
      <c r="AI694" s="6" t="str">
        <f t="shared" si="36"/>
        <v/>
      </c>
    </row>
    <row r="695" spans="34:35" x14ac:dyDescent="0.25">
      <c r="AH695" t="str">
        <f t="shared" si="37"/>
        <v/>
      </c>
      <c r="AI695" s="6" t="str">
        <f t="shared" si="36"/>
        <v/>
      </c>
    </row>
    <row r="696" spans="34:35" x14ac:dyDescent="0.25">
      <c r="AH696" t="str">
        <f t="shared" si="37"/>
        <v/>
      </c>
      <c r="AI696" s="6" t="str">
        <f t="shared" si="36"/>
        <v/>
      </c>
    </row>
    <row r="697" spans="34:35" x14ac:dyDescent="0.25">
      <c r="AH697" t="str">
        <f t="shared" si="37"/>
        <v/>
      </c>
      <c r="AI697" s="6" t="str">
        <f t="shared" si="36"/>
        <v/>
      </c>
    </row>
    <row r="698" spans="34:35" x14ac:dyDescent="0.25">
      <c r="AH698" t="str">
        <f t="shared" si="37"/>
        <v/>
      </c>
      <c r="AI698" s="6" t="str">
        <f t="shared" si="36"/>
        <v/>
      </c>
    </row>
    <row r="699" spans="34:35" x14ac:dyDescent="0.25">
      <c r="AH699" t="str">
        <f t="shared" si="37"/>
        <v/>
      </c>
      <c r="AI699" s="6" t="str">
        <f t="shared" si="36"/>
        <v/>
      </c>
    </row>
    <row r="700" spans="34:35" x14ac:dyDescent="0.25">
      <c r="AH700" t="str">
        <f t="shared" si="37"/>
        <v/>
      </c>
      <c r="AI700" s="6" t="str">
        <f t="shared" si="36"/>
        <v/>
      </c>
    </row>
    <row r="701" spans="34:35" x14ac:dyDescent="0.25">
      <c r="AH701" t="str">
        <f t="shared" si="37"/>
        <v/>
      </c>
      <c r="AI701" s="6" t="str">
        <f t="shared" si="36"/>
        <v/>
      </c>
    </row>
    <row r="702" spans="34:35" x14ac:dyDescent="0.25">
      <c r="AH702" t="str">
        <f t="shared" si="37"/>
        <v/>
      </c>
      <c r="AI702" s="6" t="str">
        <f t="shared" si="36"/>
        <v/>
      </c>
    </row>
    <row r="703" spans="34:35" x14ac:dyDescent="0.25">
      <c r="AH703" t="str">
        <f t="shared" si="37"/>
        <v/>
      </c>
      <c r="AI703" s="6" t="str">
        <f t="shared" si="36"/>
        <v/>
      </c>
    </row>
    <row r="704" spans="34:35" x14ac:dyDescent="0.25">
      <c r="AH704" t="str">
        <f t="shared" si="37"/>
        <v/>
      </c>
      <c r="AI704" s="6" t="str">
        <f t="shared" si="36"/>
        <v/>
      </c>
    </row>
    <row r="705" spans="34:35" x14ac:dyDescent="0.25">
      <c r="AH705" t="str">
        <f t="shared" si="37"/>
        <v/>
      </c>
      <c r="AI705" s="6" t="str">
        <f t="shared" si="36"/>
        <v/>
      </c>
    </row>
    <row r="706" spans="34:35" x14ac:dyDescent="0.25">
      <c r="AH706" t="str">
        <f t="shared" si="37"/>
        <v/>
      </c>
      <c r="AI706" s="6" t="str">
        <f t="shared" si="36"/>
        <v/>
      </c>
    </row>
    <row r="707" spans="34:35" x14ac:dyDescent="0.25">
      <c r="AH707" t="str">
        <f t="shared" si="37"/>
        <v/>
      </c>
      <c r="AI707" s="6" t="str">
        <f t="shared" ref="AI707:AI770" si="38">+IF(AF707="","",IF(AH707="F2",Q707*K707/100/1.1,Q707*K707/100))</f>
        <v/>
      </c>
    </row>
    <row r="708" spans="34:35" x14ac:dyDescent="0.25">
      <c r="AH708" t="str">
        <f t="shared" si="37"/>
        <v/>
      </c>
      <c r="AI708" s="6" t="str">
        <f t="shared" si="38"/>
        <v/>
      </c>
    </row>
    <row r="709" spans="34:35" x14ac:dyDescent="0.25">
      <c r="AH709" t="str">
        <f t="shared" si="37"/>
        <v/>
      </c>
      <c r="AI709" s="6" t="str">
        <f t="shared" si="38"/>
        <v/>
      </c>
    </row>
    <row r="710" spans="34:35" x14ac:dyDescent="0.25">
      <c r="AH710" t="str">
        <f t="shared" si="37"/>
        <v/>
      </c>
      <c r="AI710" s="6" t="str">
        <f t="shared" si="38"/>
        <v/>
      </c>
    </row>
    <row r="711" spans="34:35" x14ac:dyDescent="0.25">
      <c r="AH711" t="str">
        <f t="shared" si="37"/>
        <v/>
      </c>
      <c r="AI711" s="6" t="str">
        <f t="shared" si="38"/>
        <v/>
      </c>
    </row>
    <row r="712" spans="34:35" x14ac:dyDescent="0.25">
      <c r="AH712" t="str">
        <f t="shared" si="37"/>
        <v/>
      </c>
      <c r="AI712" s="6" t="str">
        <f t="shared" si="38"/>
        <v/>
      </c>
    </row>
    <row r="713" spans="34:35" x14ac:dyDescent="0.25">
      <c r="AH713" t="str">
        <f t="shared" si="37"/>
        <v/>
      </c>
      <c r="AI713" s="6" t="str">
        <f t="shared" si="38"/>
        <v/>
      </c>
    </row>
    <row r="714" spans="34:35" x14ac:dyDescent="0.25">
      <c r="AH714" t="str">
        <f t="shared" si="37"/>
        <v/>
      </c>
      <c r="AI714" s="6" t="str">
        <f t="shared" si="38"/>
        <v/>
      </c>
    </row>
    <row r="715" spans="34:35" x14ac:dyDescent="0.25">
      <c r="AH715" t="str">
        <f t="shared" si="37"/>
        <v/>
      </c>
      <c r="AI715" s="6" t="str">
        <f t="shared" si="38"/>
        <v/>
      </c>
    </row>
    <row r="716" spans="34:35" x14ac:dyDescent="0.25">
      <c r="AH716" t="str">
        <f t="shared" si="37"/>
        <v/>
      </c>
      <c r="AI716" s="6" t="str">
        <f t="shared" si="38"/>
        <v/>
      </c>
    </row>
    <row r="717" spans="34:35" x14ac:dyDescent="0.25">
      <c r="AH717" t="str">
        <f t="shared" si="37"/>
        <v/>
      </c>
      <c r="AI717" s="6" t="str">
        <f t="shared" si="38"/>
        <v/>
      </c>
    </row>
    <row r="718" spans="34:35" x14ac:dyDescent="0.25">
      <c r="AH718" t="str">
        <f t="shared" si="37"/>
        <v/>
      </c>
      <c r="AI718" s="6" t="str">
        <f t="shared" si="38"/>
        <v/>
      </c>
    </row>
    <row r="719" spans="34:35" x14ac:dyDescent="0.25">
      <c r="AH719" t="str">
        <f t="shared" si="37"/>
        <v/>
      </c>
      <c r="AI719" s="6" t="str">
        <f t="shared" si="38"/>
        <v/>
      </c>
    </row>
    <row r="720" spans="34:35" x14ac:dyDescent="0.25">
      <c r="AH720" t="str">
        <f t="shared" si="37"/>
        <v/>
      </c>
      <c r="AI720" s="6" t="str">
        <f t="shared" si="38"/>
        <v/>
      </c>
    </row>
    <row r="721" spans="34:35" x14ac:dyDescent="0.25">
      <c r="AH721" t="str">
        <f t="shared" si="37"/>
        <v/>
      </c>
      <c r="AI721" s="6" t="str">
        <f t="shared" si="38"/>
        <v/>
      </c>
    </row>
    <row r="722" spans="34:35" x14ac:dyDescent="0.25">
      <c r="AH722" t="str">
        <f t="shared" si="37"/>
        <v/>
      </c>
      <c r="AI722" s="6" t="str">
        <f t="shared" si="38"/>
        <v/>
      </c>
    </row>
    <row r="723" spans="34:35" x14ac:dyDescent="0.25">
      <c r="AH723" t="str">
        <f t="shared" si="37"/>
        <v/>
      </c>
      <c r="AI723" s="6" t="str">
        <f t="shared" si="38"/>
        <v/>
      </c>
    </row>
    <row r="724" spans="34:35" x14ac:dyDescent="0.25">
      <c r="AH724" t="str">
        <f t="shared" si="37"/>
        <v/>
      </c>
      <c r="AI724" s="6" t="str">
        <f t="shared" si="38"/>
        <v/>
      </c>
    </row>
    <row r="725" spans="34:35" x14ac:dyDescent="0.25">
      <c r="AH725" t="str">
        <f t="shared" si="37"/>
        <v/>
      </c>
      <c r="AI725" s="6" t="str">
        <f t="shared" si="38"/>
        <v/>
      </c>
    </row>
    <row r="726" spans="34:35" x14ac:dyDescent="0.25">
      <c r="AH726" t="str">
        <f t="shared" si="37"/>
        <v/>
      </c>
      <c r="AI726" s="6" t="str">
        <f t="shared" si="38"/>
        <v/>
      </c>
    </row>
    <row r="727" spans="34:35" x14ac:dyDescent="0.25">
      <c r="AH727" t="str">
        <f t="shared" si="37"/>
        <v/>
      </c>
      <c r="AI727" s="6" t="str">
        <f t="shared" si="38"/>
        <v/>
      </c>
    </row>
    <row r="728" spans="34:35" x14ac:dyDescent="0.25">
      <c r="AH728" t="str">
        <f t="shared" si="37"/>
        <v/>
      </c>
      <c r="AI728" s="6" t="str">
        <f t="shared" si="38"/>
        <v/>
      </c>
    </row>
    <row r="729" spans="34:35" x14ac:dyDescent="0.25">
      <c r="AH729" t="str">
        <f t="shared" si="37"/>
        <v/>
      </c>
      <c r="AI729" s="6" t="str">
        <f t="shared" si="38"/>
        <v/>
      </c>
    </row>
    <row r="730" spans="34:35" x14ac:dyDescent="0.25">
      <c r="AH730" t="str">
        <f t="shared" si="37"/>
        <v/>
      </c>
      <c r="AI730" s="6" t="str">
        <f t="shared" si="38"/>
        <v/>
      </c>
    </row>
    <row r="731" spans="34:35" x14ac:dyDescent="0.25">
      <c r="AH731" t="str">
        <f t="shared" si="37"/>
        <v/>
      </c>
      <c r="AI731" s="6" t="str">
        <f t="shared" si="38"/>
        <v/>
      </c>
    </row>
    <row r="732" spans="34:35" x14ac:dyDescent="0.25">
      <c r="AH732" t="str">
        <f t="shared" si="37"/>
        <v/>
      </c>
      <c r="AI732" s="6" t="str">
        <f t="shared" si="38"/>
        <v/>
      </c>
    </row>
    <row r="733" spans="34:35" x14ac:dyDescent="0.25">
      <c r="AH733" t="str">
        <f t="shared" si="37"/>
        <v/>
      </c>
      <c r="AI733" s="6" t="str">
        <f t="shared" si="38"/>
        <v/>
      </c>
    </row>
    <row r="734" spans="34:35" x14ac:dyDescent="0.25">
      <c r="AH734" t="str">
        <f t="shared" si="37"/>
        <v/>
      </c>
      <c r="AI734" s="6" t="str">
        <f t="shared" si="38"/>
        <v/>
      </c>
    </row>
    <row r="735" spans="34:35" x14ac:dyDescent="0.25">
      <c r="AH735" t="str">
        <f t="shared" si="37"/>
        <v/>
      </c>
      <c r="AI735" s="6" t="str">
        <f t="shared" si="38"/>
        <v/>
      </c>
    </row>
    <row r="736" spans="34:35" x14ac:dyDescent="0.25">
      <c r="AH736" t="str">
        <f t="shared" si="37"/>
        <v/>
      </c>
      <c r="AI736" s="6" t="str">
        <f t="shared" si="38"/>
        <v/>
      </c>
    </row>
    <row r="737" spans="34:35" x14ac:dyDescent="0.25">
      <c r="AH737" t="str">
        <f t="shared" si="37"/>
        <v/>
      </c>
      <c r="AI737" s="6" t="str">
        <f t="shared" si="38"/>
        <v/>
      </c>
    </row>
    <row r="738" spans="34:35" x14ac:dyDescent="0.25">
      <c r="AH738" t="str">
        <f t="shared" si="37"/>
        <v/>
      </c>
      <c r="AI738" s="6" t="str">
        <f t="shared" si="38"/>
        <v/>
      </c>
    </row>
    <row r="739" spans="34:35" x14ac:dyDescent="0.25">
      <c r="AH739" t="str">
        <f t="shared" si="37"/>
        <v/>
      </c>
      <c r="AI739" s="6" t="str">
        <f t="shared" si="38"/>
        <v/>
      </c>
    </row>
    <row r="740" spans="34:35" x14ac:dyDescent="0.25">
      <c r="AH740" t="str">
        <f t="shared" si="37"/>
        <v/>
      </c>
      <c r="AI740" s="6" t="str">
        <f t="shared" si="38"/>
        <v/>
      </c>
    </row>
    <row r="741" spans="34:35" x14ac:dyDescent="0.25">
      <c r="AH741" t="str">
        <f t="shared" si="37"/>
        <v/>
      </c>
      <c r="AI741" s="6" t="str">
        <f t="shared" si="38"/>
        <v/>
      </c>
    </row>
    <row r="742" spans="34:35" x14ac:dyDescent="0.25">
      <c r="AH742" t="str">
        <f t="shared" si="37"/>
        <v/>
      </c>
      <c r="AI742" s="6" t="str">
        <f t="shared" si="38"/>
        <v/>
      </c>
    </row>
    <row r="743" spans="34:35" x14ac:dyDescent="0.25">
      <c r="AH743" t="str">
        <f t="shared" si="37"/>
        <v/>
      </c>
      <c r="AI743" s="6" t="str">
        <f t="shared" si="38"/>
        <v/>
      </c>
    </row>
    <row r="744" spans="34:35" x14ac:dyDescent="0.25">
      <c r="AH744" t="str">
        <f t="shared" si="37"/>
        <v/>
      </c>
      <c r="AI744" s="6" t="str">
        <f t="shared" si="38"/>
        <v/>
      </c>
    </row>
    <row r="745" spans="34:35" x14ac:dyDescent="0.25">
      <c r="AH745" t="str">
        <f t="shared" si="37"/>
        <v/>
      </c>
      <c r="AI745" s="6" t="str">
        <f t="shared" si="38"/>
        <v/>
      </c>
    </row>
    <row r="746" spans="34:35" x14ac:dyDescent="0.25">
      <c r="AH746" t="str">
        <f t="shared" si="37"/>
        <v/>
      </c>
      <c r="AI746" s="6" t="str">
        <f t="shared" si="38"/>
        <v/>
      </c>
    </row>
    <row r="747" spans="34:35" x14ac:dyDescent="0.25">
      <c r="AH747" t="str">
        <f t="shared" si="37"/>
        <v/>
      </c>
      <c r="AI747" s="6" t="str">
        <f t="shared" si="38"/>
        <v/>
      </c>
    </row>
    <row r="748" spans="34:35" x14ac:dyDescent="0.25">
      <c r="AH748" t="str">
        <f t="shared" si="37"/>
        <v/>
      </c>
      <c r="AI748" s="6" t="str">
        <f t="shared" si="38"/>
        <v/>
      </c>
    </row>
    <row r="749" spans="34:35" x14ac:dyDescent="0.25">
      <c r="AH749" t="str">
        <f t="shared" si="37"/>
        <v/>
      </c>
      <c r="AI749" s="6" t="str">
        <f t="shared" si="38"/>
        <v/>
      </c>
    </row>
    <row r="750" spans="34:35" x14ac:dyDescent="0.25">
      <c r="AH750" t="str">
        <f t="shared" si="37"/>
        <v/>
      </c>
      <c r="AI750" s="6" t="str">
        <f t="shared" si="38"/>
        <v/>
      </c>
    </row>
    <row r="751" spans="34:35" x14ac:dyDescent="0.25">
      <c r="AH751" t="str">
        <f t="shared" si="37"/>
        <v/>
      </c>
      <c r="AI751" s="6" t="str">
        <f t="shared" si="38"/>
        <v/>
      </c>
    </row>
    <row r="752" spans="34:35" x14ac:dyDescent="0.25">
      <c r="AH752" t="str">
        <f t="shared" ref="AH752:AH815" si="39">+IF(LEFT(I752,2)="F2","F2","")</f>
        <v/>
      </c>
      <c r="AI752" s="6" t="str">
        <f t="shared" si="38"/>
        <v/>
      </c>
    </row>
    <row r="753" spans="34:35" x14ac:dyDescent="0.25">
      <c r="AH753" t="str">
        <f t="shared" si="39"/>
        <v/>
      </c>
      <c r="AI753" s="6" t="str">
        <f t="shared" si="38"/>
        <v/>
      </c>
    </row>
    <row r="754" spans="34:35" x14ac:dyDescent="0.25">
      <c r="AH754" t="str">
        <f t="shared" si="39"/>
        <v/>
      </c>
      <c r="AI754" s="6" t="str">
        <f t="shared" si="38"/>
        <v/>
      </c>
    </row>
    <row r="755" spans="34:35" x14ac:dyDescent="0.25">
      <c r="AH755" t="str">
        <f t="shared" si="39"/>
        <v/>
      </c>
      <c r="AI755" s="6" t="str">
        <f t="shared" si="38"/>
        <v/>
      </c>
    </row>
    <row r="756" spans="34:35" x14ac:dyDescent="0.25">
      <c r="AH756" t="str">
        <f t="shared" si="39"/>
        <v/>
      </c>
      <c r="AI756" s="6" t="str">
        <f t="shared" si="38"/>
        <v/>
      </c>
    </row>
    <row r="757" spans="34:35" x14ac:dyDescent="0.25">
      <c r="AH757" t="str">
        <f t="shared" si="39"/>
        <v/>
      </c>
      <c r="AI757" s="6" t="str">
        <f t="shared" si="38"/>
        <v/>
      </c>
    </row>
    <row r="758" spans="34:35" x14ac:dyDescent="0.25">
      <c r="AH758" t="str">
        <f t="shared" si="39"/>
        <v/>
      </c>
      <c r="AI758" s="6" t="str">
        <f t="shared" si="38"/>
        <v/>
      </c>
    </row>
    <row r="759" spans="34:35" x14ac:dyDescent="0.25">
      <c r="AH759" t="str">
        <f t="shared" si="39"/>
        <v/>
      </c>
      <c r="AI759" s="6" t="str">
        <f t="shared" si="38"/>
        <v/>
      </c>
    </row>
    <row r="760" spans="34:35" x14ac:dyDescent="0.25">
      <c r="AH760" t="str">
        <f t="shared" si="39"/>
        <v/>
      </c>
      <c r="AI760" s="6" t="str">
        <f t="shared" si="38"/>
        <v/>
      </c>
    </row>
    <row r="761" spans="34:35" x14ac:dyDescent="0.25">
      <c r="AH761" t="str">
        <f t="shared" si="39"/>
        <v/>
      </c>
      <c r="AI761" s="6" t="str">
        <f t="shared" si="38"/>
        <v/>
      </c>
    </row>
    <row r="762" spans="34:35" x14ac:dyDescent="0.25">
      <c r="AH762" t="str">
        <f t="shared" si="39"/>
        <v/>
      </c>
      <c r="AI762" s="6" t="str">
        <f t="shared" si="38"/>
        <v/>
      </c>
    </row>
    <row r="763" spans="34:35" x14ac:dyDescent="0.25">
      <c r="AH763" t="str">
        <f t="shared" si="39"/>
        <v/>
      </c>
      <c r="AI763" s="6" t="str">
        <f t="shared" si="38"/>
        <v/>
      </c>
    </row>
    <row r="764" spans="34:35" x14ac:dyDescent="0.25">
      <c r="AH764" t="str">
        <f t="shared" si="39"/>
        <v/>
      </c>
      <c r="AI764" s="6" t="str">
        <f t="shared" si="38"/>
        <v/>
      </c>
    </row>
    <row r="765" spans="34:35" x14ac:dyDescent="0.25">
      <c r="AH765" t="str">
        <f t="shared" si="39"/>
        <v/>
      </c>
      <c r="AI765" s="6" t="str">
        <f t="shared" si="38"/>
        <v/>
      </c>
    </row>
    <row r="766" spans="34:35" x14ac:dyDescent="0.25">
      <c r="AH766" t="str">
        <f t="shared" si="39"/>
        <v/>
      </c>
      <c r="AI766" s="6" t="str">
        <f t="shared" si="38"/>
        <v/>
      </c>
    </row>
    <row r="767" spans="34:35" x14ac:dyDescent="0.25">
      <c r="AH767" t="str">
        <f t="shared" si="39"/>
        <v/>
      </c>
      <c r="AI767" s="6" t="str">
        <f t="shared" si="38"/>
        <v/>
      </c>
    </row>
    <row r="768" spans="34:35" x14ac:dyDescent="0.25">
      <c r="AH768" t="str">
        <f t="shared" si="39"/>
        <v/>
      </c>
      <c r="AI768" s="6" t="str">
        <f t="shared" si="38"/>
        <v/>
      </c>
    </row>
    <row r="769" spans="34:35" x14ac:dyDescent="0.25">
      <c r="AH769" t="str">
        <f t="shared" si="39"/>
        <v/>
      </c>
      <c r="AI769" s="6" t="str">
        <f t="shared" si="38"/>
        <v/>
      </c>
    </row>
    <row r="770" spans="34:35" x14ac:dyDescent="0.25">
      <c r="AH770" t="str">
        <f t="shared" si="39"/>
        <v/>
      </c>
      <c r="AI770" s="6" t="str">
        <f t="shared" si="38"/>
        <v/>
      </c>
    </row>
    <row r="771" spans="34:35" x14ac:dyDescent="0.25">
      <c r="AH771" t="str">
        <f t="shared" si="39"/>
        <v/>
      </c>
      <c r="AI771" s="6" t="str">
        <f t="shared" ref="AI771:AI834" si="40">+IF(AF771="","",IF(AH771="F2",Q771*K771/100/1.1,Q771*K771/100))</f>
        <v/>
      </c>
    </row>
    <row r="772" spans="34:35" x14ac:dyDescent="0.25">
      <c r="AH772" t="str">
        <f t="shared" si="39"/>
        <v/>
      </c>
      <c r="AI772" s="6" t="str">
        <f t="shared" si="40"/>
        <v/>
      </c>
    </row>
    <row r="773" spans="34:35" x14ac:dyDescent="0.25">
      <c r="AH773" t="str">
        <f t="shared" si="39"/>
        <v/>
      </c>
      <c r="AI773" s="6" t="str">
        <f t="shared" si="40"/>
        <v/>
      </c>
    </row>
    <row r="774" spans="34:35" x14ac:dyDescent="0.25">
      <c r="AH774" t="str">
        <f t="shared" si="39"/>
        <v/>
      </c>
      <c r="AI774" s="6" t="str">
        <f t="shared" si="40"/>
        <v/>
      </c>
    </row>
    <row r="775" spans="34:35" x14ac:dyDescent="0.25">
      <c r="AH775" t="str">
        <f t="shared" si="39"/>
        <v/>
      </c>
      <c r="AI775" s="6" t="str">
        <f t="shared" si="40"/>
        <v/>
      </c>
    </row>
    <row r="776" spans="34:35" x14ac:dyDescent="0.25">
      <c r="AH776" t="str">
        <f t="shared" si="39"/>
        <v/>
      </c>
      <c r="AI776" s="6" t="str">
        <f t="shared" si="40"/>
        <v/>
      </c>
    </row>
    <row r="777" spans="34:35" x14ac:dyDescent="0.25">
      <c r="AH777" t="str">
        <f t="shared" si="39"/>
        <v/>
      </c>
      <c r="AI777" s="6" t="str">
        <f t="shared" si="40"/>
        <v/>
      </c>
    </row>
    <row r="778" spans="34:35" x14ac:dyDescent="0.25">
      <c r="AH778" t="str">
        <f t="shared" si="39"/>
        <v/>
      </c>
      <c r="AI778" s="6" t="str">
        <f t="shared" si="40"/>
        <v/>
      </c>
    </row>
    <row r="779" spans="34:35" x14ac:dyDescent="0.25">
      <c r="AH779" t="str">
        <f t="shared" si="39"/>
        <v/>
      </c>
      <c r="AI779" s="6" t="str">
        <f t="shared" si="40"/>
        <v/>
      </c>
    </row>
    <row r="780" spans="34:35" x14ac:dyDescent="0.25">
      <c r="AH780" t="str">
        <f t="shared" si="39"/>
        <v/>
      </c>
      <c r="AI780" s="6" t="str">
        <f t="shared" si="40"/>
        <v/>
      </c>
    </row>
    <row r="781" spans="34:35" x14ac:dyDescent="0.25">
      <c r="AH781" t="str">
        <f t="shared" si="39"/>
        <v/>
      </c>
      <c r="AI781" s="6" t="str">
        <f t="shared" si="40"/>
        <v/>
      </c>
    </row>
    <row r="782" spans="34:35" x14ac:dyDescent="0.25">
      <c r="AH782" t="str">
        <f t="shared" si="39"/>
        <v/>
      </c>
      <c r="AI782" s="6" t="str">
        <f t="shared" si="40"/>
        <v/>
      </c>
    </row>
    <row r="783" spans="34:35" x14ac:dyDescent="0.25">
      <c r="AH783" t="str">
        <f t="shared" si="39"/>
        <v/>
      </c>
      <c r="AI783" s="6" t="str">
        <f t="shared" si="40"/>
        <v/>
      </c>
    </row>
    <row r="784" spans="34:35" x14ac:dyDescent="0.25">
      <c r="AH784" t="str">
        <f t="shared" si="39"/>
        <v/>
      </c>
      <c r="AI784" s="6" t="str">
        <f t="shared" si="40"/>
        <v/>
      </c>
    </row>
    <row r="785" spans="34:35" x14ac:dyDescent="0.25">
      <c r="AH785" t="str">
        <f t="shared" si="39"/>
        <v/>
      </c>
      <c r="AI785" s="6" t="str">
        <f t="shared" si="40"/>
        <v/>
      </c>
    </row>
    <row r="786" spans="34:35" x14ac:dyDescent="0.25">
      <c r="AH786" t="str">
        <f t="shared" si="39"/>
        <v/>
      </c>
      <c r="AI786" s="6" t="str">
        <f t="shared" si="40"/>
        <v/>
      </c>
    </row>
    <row r="787" spans="34:35" x14ac:dyDescent="0.25">
      <c r="AH787" t="str">
        <f t="shared" si="39"/>
        <v/>
      </c>
      <c r="AI787" s="6" t="str">
        <f t="shared" si="40"/>
        <v/>
      </c>
    </row>
    <row r="788" spans="34:35" x14ac:dyDescent="0.25">
      <c r="AH788" t="str">
        <f t="shared" si="39"/>
        <v/>
      </c>
      <c r="AI788" s="6" t="str">
        <f t="shared" si="40"/>
        <v/>
      </c>
    </row>
    <row r="789" spans="34:35" x14ac:dyDescent="0.25">
      <c r="AH789" t="str">
        <f t="shared" si="39"/>
        <v/>
      </c>
      <c r="AI789" s="6" t="str">
        <f t="shared" si="40"/>
        <v/>
      </c>
    </row>
    <row r="790" spans="34:35" x14ac:dyDescent="0.25">
      <c r="AH790" t="str">
        <f t="shared" si="39"/>
        <v/>
      </c>
      <c r="AI790" s="6" t="str">
        <f t="shared" si="40"/>
        <v/>
      </c>
    </row>
    <row r="791" spans="34:35" x14ac:dyDescent="0.25">
      <c r="AH791" t="str">
        <f t="shared" si="39"/>
        <v/>
      </c>
      <c r="AI791" s="6" t="str">
        <f t="shared" si="40"/>
        <v/>
      </c>
    </row>
    <row r="792" spans="34:35" x14ac:dyDescent="0.25">
      <c r="AH792" t="str">
        <f t="shared" si="39"/>
        <v/>
      </c>
      <c r="AI792" s="6" t="str">
        <f t="shared" si="40"/>
        <v/>
      </c>
    </row>
    <row r="793" spans="34:35" x14ac:dyDescent="0.25">
      <c r="AH793" t="str">
        <f t="shared" si="39"/>
        <v/>
      </c>
      <c r="AI793" s="6" t="str">
        <f t="shared" si="40"/>
        <v/>
      </c>
    </row>
    <row r="794" spans="34:35" x14ac:dyDescent="0.25">
      <c r="AH794" t="str">
        <f t="shared" si="39"/>
        <v/>
      </c>
      <c r="AI794" s="6" t="str">
        <f t="shared" si="40"/>
        <v/>
      </c>
    </row>
    <row r="795" spans="34:35" x14ac:dyDescent="0.25">
      <c r="AH795" t="str">
        <f t="shared" si="39"/>
        <v/>
      </c>
      <c r="AI795" s="6" t="str">
        <f t="shared" si="40"/>
        <v/>
      </c>
    </row>
    <row r="796" spans="34:35" x14ac:dyDescent="0.25">
      <c r="AH796" t="str">
        <f t="shared" si="39"/>
        <v/>
      </c>
      <c r="AI796" s="6" t="str">
        <f t="shared" si="40"/>
        <v/>
      </c>
    </row>
    <row r="797" spans="34:35" x14ac:dyDescent="0.25">
      <c r="AH797" t="str">
        <f t="shared" si="39"/>
        <v/>
      </c>
      <c r="AI797" s="6" t="str">
        <f t="shared" si="40"/>
        <v/>
      </c>
    </row>
    <row r="798" spans="34:35" x14ac:dyDescent="0.25">
      <c r="AH798" t="str">
        <f t="shared" si="39"/>
        <v/>
      </c>
      <c r="AI798" s="6" t="str">
        <f t="shared" si="40"/>
        <v/>
      </c>
    </row>
    <row r="799" spans="34:35" x14ac:dyDescent="0.25">
      <c r="AH799" t="str">
        <f t="shared" si="39"/>
        <v/>
      </c>
      <c r="AI799" s="6" t="str">
        <f t="shared" si="40"/>
        <v/>
      </c>
    </row>
    <row r="800" spans="34:35" x14ac:dyDescent="0.25">
      <c r="AH800" t="str">
        <f t="shared" si="39"/>
        <v/>
      </c>
      <c r="AI800" s="6" t="str">
        <f t="shared" si="40"/>
        <v/>
      </c>
    </row>
    <row r="801" spans="34:35" x14ac:dyDescent="0.25">
      <c r="AH801" t="str">
        <f t="shared" si="39"/>
        <v/>
      </c>
      <c r="AI801" s="6" t="str">
        <f t="shared" si="40"/>
        <v/>
      </c>
    </row>
    <row r="802" spans="34:35" x14ac:dyDescent="0.25">
      <c r="AH802" t="str">
        <f t="shared" si="39"/>
        <v/>
      </c>
      <c r="AI802" s="6" t="str">
        <f t="shared" si="40"/>
        <v/>
      </c>
    </row>
    <row r="803" spans="34:35" x14ac:dyDescent="0.25">
      <c r="AH803" t="str">
        <f t="shared" si="39"/>
        <v/>
      </c>
      <c r="AI803" s="6" t="str">
        <f t="shared" si="40"/>
        <v/>
      </c>
    </row>
    <row r="804" spans="34:35" x14ac:dyDescent="0.25">
      <c r="AH804" t="str">
        <f t="shared" si="39"/>
        <v/>
      </c>
      <c r="AI804" s="6" t="str">
        <f t="shared" si="40"/>
        <v/>
      </c>
    </row>
    <row r="805" spans="34:35" x14ac:dyDescent="0.25">
      <c r="AH805" t="str">
        <f t="shared" si="39"/>
        <v/>
      </c>
      <c r="AI805" s="6" t="str">
        <f t="shared" si="40"/>
        <v/>
      </c>
    </row>
    <row r="806" spans="34:35" x14ac:dyDescent="0.25">
      <c r="AH806" t="str">
        <f t="shared" si="39"/>
        <v/>
      </c>
      <c r="AI806" s="6" t="str">
        <f t="shared" si="40"/>
        <v/>
      </c>
    </row>
    <row r="807" spans="34:35" x14ac:dyDescent="0.25">
      <c r="AH807" t="str">
        <f t="shared" si="39"/>
        <v/>
      </c>
      <c r="AI807" s="6" t="str">
        <f t="shared" si="40"/>
        <v/>
      </c>
    </row>
    <row r="808" spans="34:35" x14ac:dyDescent="0.25">
      <c r="AH808" t="str">
        <f t="shared" si="39"/>
        <v/>
      </c>
      <c r="AI808" s="6" t="str">
        <f t="shared" si="40"/>
        <v/>
      </c>
    </row>
    <row r="809" spans="34:35" x14ac:dyDescent="0.25">
      <c r="AH809" t="str">
        <f t="shared" si="39"/>
        <v/>
      </c>
      <c r="AI809" s="6" t="str">
        <f t="shared" si="40"/>
        <v/>
      </c>
    </row>
    <row r="810" spans="34:35" x14ac:dyDescent="0.25">
      <c r="AH810" t="str">
        <f t="shared" si="39"/>
        <v/>
      </c>
      <c r="AI810" s="6" t="str">
        <f t="shared" si="40"/>
        <v/>
      </c>
    </row>
    <row r="811" spans="34:35" x14ac:dyDescent="0.25">
      <c r="AH811" t="str">
        <f t="shared" si="39"/>
        <v/>
      </c>
      <c r="AI811" s="6" t="str">
        <f t="shared" si="40"/>
        <v/>
      </c>
    </row>
    <row r="812" spans="34:35" x14ac:dyDescent="0.25">
      <c r="AH812" t="str">
        <f t="shared" si="39"/>
        <v/>
      </c>
      <c r="AI812" s="6" t="str">
        <f t="shared" si="40"/>
        <v/>
      </c>
    </row>
    <row r="813" spans="34:35" x14ac:dyDescent="0.25">
      <c r="AH813" t="str">
        <f t="shared" si="39"/>
        <v/>
      </c>
      <c r="AI813" s="6" t="str">
        <f t="shared" si="40"/>
        <v/>
      </c>
    </row>
    <row r="814" spans="34:35" x14ac:dyDescent="0.25">
      <c r="AH814" t="str">
        <f t="shared" si="39"/>
        <v/>
      </c>
      <c r="AI814" s="6" t="str">
        <f t="shared" si="40"/>
        <v/>
      </c>
    </row>
    <row r="815" spans="34:35" x14ac:dyDescent="0.25">
      <c r="AH815" t="str">
        <f t="shared" si="39"/>
        <v/>
      </c>
      <c r="AI815" s="6" t="str">
        <f t="shared" si="40"/>
        <v/>
      </c>
    </row>
    <row r="816" spans="34:35" x14ac:dyDescent="0.25">
      <c r="AH816" t="str">
        <f t="shared" ref="AH816:AH879" si="41">+IF(LEFT(I816,2)="F2","F2","")</f>
        <v/>
      </c>
      <c r="AI816" s="6" t="str">
        <f t="shared" si="40"/>
        <v/>
      </c>
    </row>
    <row r="817" spans="34:35" x14ac:dyDescent="0.25">
      <c r="AH817" t="str">
        <f t="shared" si="41"/>
        <v/>
      </c>
      <c r="AI817" s="6" t="str">
        <f t="shared" si="40"/>
        <v/>
      </c>
    </row>
    <row r="818" spans="34:35" x14ac:dyDescent="0.25">
      <c r="AH818" t="str">
        <f t="shared" si="41"/>
        <v/>
      </c>
      <c r="AI818" s="6" t="str">
        <f t="shared" si="40"/>
        <v/>
      </c>
    </row>
    <row r="819" spans="34:35" x14ac:dyDescent="0.25">
      <c r="AH819" t="str">
        <f t="shared" si="41"/>
        <v/>
      </c>
      <c r="AI819" s="6" t="str">
        <f t="shared" si="40"/>
        <v/>
      </c>
    </row>
    <row r="820" spans="34:35" x14ac:dyDescent="0.25">
      <c r="AH820" t="str">
        <f t="shared" si="41"/>
        <v/>
      </c>
      <c r="AI820" s="6" t="str">
        <f t="shared" si="40"/>
        <v/>
      </c>
    </row>
    <row r="821" spans="34:35" x14ac:dyDescent="0.25">
      <c r="AH821" t="str">
        <f t="shared" si="41"/>
        <v/>
      </c>
      <c r="AI821" s="6" t="str">
        <f t="shared" si="40"/>
        <v/>
      </c>
    </row>
    <row r="822" spans="34:35" x14ac:dyDescent="0.25">
      <c r="AH822" t="str">
        <f t="shared" si="41"/>
        <v/>
      </c>
      <c r="AI822" s="6" t="str">
        <f t="shared" si="40"/>
        <v/>
      </c>
    </row>
    <row r="823" spans="34:35" x14ac:dyDescent="0.25">
      <c r="AH823" t="str">
        <f t="shared" si="41"/>
        <v/>
      </c>
      <c r="AI823" s="6" t="str">
        <f t="shared" si="40"/>
        <v/>
      </c>
    </row>
    <row r="824" spans="34:35" x14ac:dyDescent="0.25">
      <c r="AH824" t="str">
        <f t="shared" si="41"/>
        <v/>
      </c>
      <c r="AI824" s="6" t="str">
        <f t="shared" si="40"/>
        <v/>
      </c>
    </row>
    <row r="825" spans="34:35" x14ac:dyDescent="0.25">
      <c r="AH825" t="str">
        <f t="shared" si="41"/>
        <v/>
      </c>
      <c r="AI825" s="6" t="str">
        <f t="shared" si="40"/>
        <v/>
      </c>
    </row>
    <row r="826" spans="34:35" x14ac:dyDescent="0.25">
      <c r="AH826" t="str">
        <f t="shared" si="41"/>
        <v/>
      </c>
      <c r="AI826" s="6" t="str">
        <f t="shared" si="40"/>
        <v/>
      </c>
    </row>
    <row r="827" spans="34:35" x14ac:dyDescent="0.25">
      <c r="AH827" t="str">
        <f t="shared" si="41"/>
        <v/>
      </c>
      <c r="AI827" s="6" t="str">
        <f t="shared" si="40"/>
        <v/>
      </c>
    </row>
    <row r="828" spans="34:35" x14ac:dyDescent="0.25">
      <c r="AH828" t="str">
        <f t="shared" si="41"/>
        <v/>
      </c>
      <c r="AI828" s="6" t="str">
        <f t="shared" si="40"/>
        <v/>
      </c>
    </row>
    <row r="829" spans="34:35" x14ac:dyDescent="0.25">
      <c r="AH829" t="str">
        <f t="shared" si="41"/>
        <v/>
      </c>
      <c r="AI829" s="6" t="str">
        <f t="shared" si="40"/>
        <v/>
      </c>
    </row>
    <row r="830" spans="34:35" x14ac:dyDescent="0.25">
      <c r="AH830" t="str">
        <f t="shared" si="41"/>
        <v/>
      </c>
      <c r="AI830" s="6" t="str">
        <f t="shared" si="40"/>
        <v/>
      </c>
    </row>
    <row r="831" spans="34:35" x14ac:dyDescent="0.25">
      <c r="AH831" t="str">
        <f t="shared" si="41"/>
        <v/>
      </c>
      <c r="AI831" s="6" t="str">
        <f t="shared" si="40"/>
        <v/>
      </c>
    </row>
    <row r="832" spans="34:35" x14ac:dyDescent="0.25">
      <c r="AH832" t="str">
        <f t="shared" si="41"/>
        <v/>
      </c>
      <c r="AI832" s="6" t="str">
        <f t="shared" si="40"/>
        <v/>
      </c>
    </row>
    <row r="833" spans="34:35" x14ac:dyDescent="0.25">
      <c r="AH833" t="str">
        <f t="shared" si="41"/>
        <v/>
      </c>
      <c r="AI833" s="6" t="str">
        <f t="shared" si="40"/>
        <v/>
      </c>
    </row>
    <row r="834" spans="34:35" x14ac:dyDescent="0.25">
      <c r="AH834" t="str">
        <f t="shared" si="41"/>
        <v/>
      </c>
      <c r="AI834" s="6" t="str">
        <f t="shared" si="40"/>
        <v/>
      </c>
    </row>
    <row r="835" spans="34:35" x14ac:dyDescent="0.25">
      <c r="AH835" t="str">
        <f t="shared" si="41"/>
        <v/>
      </c>
      <c r="AI835" s="6" t="str">
        <f t="shared" ref="AI835:AI898" si="42">+IF(AF835="","",IF(AH835="F2",Q835*K835/100/1.1,Q835*K835/100))</f>
        <v/>
      </c>
    </row>
    <row r="836" spans="34:35" x14ac:dyDescent="0.25">
      <c r="AH836" t="str">
        <f t="shared" si="41"/>
        <v/>
      </c>
      <c r="AI836" s="6" t="str">
        <f t="shared" si="42"/>
        <v/>
      </c>
    </row>
    <row r="837" spans="34:35" x14ac:dyDescent="0.25">
      <c r="AH837" t="str">
        <f t="shared" si="41"/>
        <v/>
      </c>
      <c r="AI837" s="6" t="str">
        <f t="shared" si="42"/>
        <v/>
      </c>
    </row>
    <row r="838" spans="34:35" x14ac:dyDescent="0.25">
      <c r="AH838" t="str">
        <f t="shared" si="41"/>
        <v/>
      </c>
      <c r="AI838" s="6" t="str">
        <f t="shared" si="42"/>
        <v/>
      </c>
    </row>
    <row r="839" spans="34:35" x14ac:dyDescent="0.25">
      <c r="AH839" t="str">
        <f t="shared" si="41"/>
        <v/>
      </c>
      <c r="AI839" s="6" t="str">
        <f t="shared" si="42"/>
        <v/>
      </c>
    </row>
    <row r="840" spans="34:35" x14ac:dyDescent="0.25">
      <c r="AH840" t="str">
        <f t="shared" si="41"/>
        <v/>
      </c>
      <c r="AI840" s="6" t="str">
        <f t="shared" si="42"/>
        <v/>
      </c>
    </row>
    <row r="841" spans="34:35" x14ac:dyDescent="0.25">
      <c r="AH841" t="str">
        <f t="shared" si="41"/>
        <v/>
      </c>
      <c r="AI841" s="6" t="str">
        <f t="shared" si="42"/>
        <v/>
      </c>
    </row>
    <row r="842" spans="34:35" x14ac:dyDescent="0.25">
      <c r="AH842" t="str">
        <f t="shared" si="41"/>
        <v/>
      </c>
      <c r="AI842" s="6" t="str">
        <f t="shared" si="42"/>
        <v/>
      </c>
    </row>
    <row r="843" spans="34:35" x14ac:dyDescent="0.25">
      <c r="AH843" t="str">
        <f t="shared" si="41"/>
        <v/>
      </c>
      <c r="AI843" s="6" t="str">
        <f t="shared" si="42"/>
        <v/>
      </c>
    </row>
    <row r="844" spans="34:35" x14ac:dyDescent="0.25">
      <c r="AH844" t="str">
        <f t="shared" si="41"/>
        <v/>
      </c>
      <c r="AI844" s="6" t="str">
        <f t="shared" si="42"/>
        <v/>
      </c>
    </row>
    <row r="845" spans="34:35" x14ac:dyDescent="0.25">
      <c r="AH845" t="str">
        <f t="shared" si="41"/>
        <v/>
      </c>
      <c r="AI845" s="6" t="str">
        <f t="shared" si="42"/>
        <v/>
      </c>
    </row>
    <row r="846" spans="34:35" x14ac:dyDescent="0.25">
      <c r="AH846" t="str">
        <f t="shared" si="41"/>
        <v/>
      </c>
      <c r="AI846" s="6" t="str">
        <f t="shared" si="42"/>
        <v/>
      </c>
    </row>
    <row r="847" spans="34:35" x14ac:dyDescent="0.25">
      <c r="AH847" t="str">
        <f t="shared" si="41"/>
        <v/>
      </c>
      <c r="AI847" s="6" t="str">
        <f t="shared" si="42"/>
        <v/>
      </c>
    </row>
    <row r="848" spans="34:35" x14ac:dyDescent="0.25">
      <c r="AH848" t="str">
        <f t="shared" si="41"/>
        <v/>
      </c>
      <c r="AI848" s="6" t="str">
        <f t="shared" si="42"/>
        <v/>
      </c>
    </row>
    <row r="849" spans="34:35" x14ac:dyDescent="0.25">
      <c r="AH849" t="str">
        <f t="shared" si="41"/>
        <v/>
      </c>
      <c r="AI849" s="6" t="str">
        <f t="shared" si="42"/>
        <v/>
      </c>
    </row>
    <row r="850" spans="34:35" x14ac:dyDescent="0.25">
      <c r="AH850" t="str">
        <f t="shared" si="41"/>
        <v/>
      </c>
      <c r="AI850" s="6" t="str">
        <f t="shared" si="42"/>
        <v/>
      </c>
    </row>
    <row r="851" spans="34:35" x14ac:dyDescent="0.25">
      <c r="AH851" t="str">
        <f t="shared" si="41"/>
        <v/>
      </c>
      <c r="AI851" s="6" t="str">
        <f t="shared" si="42"/>
        <v/>
      </c>
    </row>
    <row r="852" spans="34:35" x14ac:dyDescent="0.25">
      <c r="AH852" t="str">
        <f t="shared" si="41"/>
        <v/>
      </c>
      <c r="AI852" s="6" t="str">
        <f t="shared" si="42"/>
        <v/>
      </c>
    </row>
    <row r="853" spans="34:35" x14ac:dyDescent="0.25">
      <c r="AH853" t="str">
        <f t="shared" si="41"/>
        <v/>
      </c>
      <c r="AI853" s="6" t="str">
        <f t="shared" si="42"/>
        <v/>
      </c>
    </row>
    <row r="854" spans="34:35" x14ac:dyDescent="0.25">
      <c r="AH854" t="str">
        <f t="shared" si="41"/>
        <v/>
      </c>
      <c r="AI854" s="6" t="str">
        <f t="shared" si="42"/>
        <v/>
      </c>
    </row>
    <row r="855" spans="34:35" x14ac:dyDescent="0.25">
      <c r="AH855" t="str">
        <f t="shared" si="41"/>
        <v/>
      </c>
      <c r="AI855" s="6" t="str">
        <f t="shared" si="42"/>
        <v/>
      </c>
    </row>
    <row r="856" spans="34:35" x14ac:dyDescent="0.25">
      <c r="AH856" t="str">
        <f t="shared" si="41"/>
        <v/>
      </c>
      <c r="AI856" s="6" t="str">
        <f t="shared" si="42"/>
        <v/>
      </c>
    </row>
    <row r="857" spans="34:35" x14ac:dyDescent="0.25">
      <c r="AH857" t="str">
        <f t="shared" si="41"/>
        <v/>
      </c>
      <c r="AI857" s="6" t="str">
        <f t="shared" si="42"/>
        <v/>
      </c>
    </row>
    <row r="858" spans="34:35" x14ac:dyDescent="0.25">
      <c r="AH858" t="str">
        <f t="shared" si="41"/>
        <v/>
      </c>
      <c r="AI858" s="6" t="str">
        <f t="shared" si="42"/>
        <v/>
      </c>
    </row>
    <row r="859" spans="34:35" x14ac:dyDescent="0.25">
      <c r="AH859" t="str">
        <f t="shared" si="41"/>
        <v/>
      </c>
      <c r="AI859" s="6" t="str">
        <f t="shared" si="42"/>
        <v/>
      </c>
    </row>
    <row r="860" spans="34:35" x14ac:dyDescent="0.25">
      <c r="AH860" t="str">
        <f t="shared" si="41"/>
        <v/>
      </c>
      <c r="AI860" s="6" t="str">
        <f t="shared" si="42"/>
        <v/>
      </c>
    </row>
    <row r="861" spans="34:35" x14ac:dyDescent="0.25">
      <c r="AH861" t="str">
        <f t="shared" si="41"/>
        <v/>
      </c>
      <c r="AI861" s="6" t="str">
        <f t="shared" si="42"/>
        <v/>
      </c>
    </row>
    <row r="862" spans="34:35" x14ac:dyDescent="0.25">
      <c r="AH862" t="str">
        <f t="shared" si="41"/>
        <v/>
      </c>
      <c r="AI862" s="6" t="str">
        <f t="shared" si="42"/>
        <v/>
      </c>
    </row>
    <row r="863" spans="34:35" x14ac:dyDescent="0.25">
      <c r="AH863" t="str">
        <f t="shared" si="41"/>
        <v/>
      </c>
      <c r="AI863" s="6" t="str">
        <f t="shared" si="42"/>
        <v/>
      </c>
    </row>
    <row r="864" spans="34:35" x14ac:dyDescent="0.25">
      <c r="AH864" t="str">
        <f t="shared" si="41"/>
        <v/>
      </c>
      <c r="AI864" s="6" t="str">
        <f t="shared" si="42"/>
        <v/>
      </c>
    </row>
    <row r="865" spans="34:35" x14ac:dyDescent="0.25">
      <c r="AH865" t="str">
        <f t="shared" si="41"/>
        <v/>
      </c>
      <c r="AI865" s="6" t="str">
        <f t="shared" si="42"/>
        <v/>
      </c>
    </row>
    <row r="866" spans="34:35" x14ac:dyDescent="0.25">
      <c r="AH866" t="str">
        <f t="shared" si="41"/>
        <v/>
      </c>
      <c r="AI866" s="6" t="str">
        <f t="shared" si="42"/>
        <v/>
      </c>
    </row>
    <row r="867" spans="34:35" x14ac:dyDescent="0.25">
      <c r="AH867" t="str">
        <f t="shared" si="41"/>
        <v/>
      </c>
      <c r="AI867" s="6" t="str">
        <f t="shared" si="42"/>
        <v/>
      </c>
    </row>
    <row r="868" spans="34:35" x14ac:dyDescent="0.25">
      <c r="AH868" t="str">
        <f t="shared" si="41"/>
        <v/>
      </c>
      <c r="AI868" s="6" t="str">
        <f t="shared" si="42"/>
        <v/>
      </c>
    </row>
    <row r="869" spans="34:35" x14ac:dyDescent="0.25">
      <c r="AH869" t="str">
        <f t="shared" si="41"/>
        <v/>
      </c>
      <c r="AI869" s="6" t="str">
        <f t="shared" si="42"/>
        <v/>
      </c>
    </row>
    <row r="870" spans="34:35" x14ac:dyDescent="0.25">
      <c r="AH870" t="str">
        <f t="shared" si="41"/>
        <v/>
      </c>
      <c r="AI870" s="6" t="str">
        <f t="shared" si="42"/>
        <v/>
      </c>
    </row>
    <row r="871" spans="34:35" x14ac:dyDescent="0.25">
      <c r="AH871" t="str">
        <f t="shared" si="41"/>
        <v/>
      </c>
      <c r="AI871" s="6" t="str">
        <f t="shared" si="42"/>
        <v/>
      </c>
    </row>
    <row r="872" spans="34:35" x14ac:dyDescent="0.25">
      <c r="AH872" t="str">
        <f t="shared" si="41"/>
        <v/>
      </c>
      <c r="AI872" s="6" t="str">
        <f t="shared" si="42"/>
        <v/>
      </c>
    </row>
    <row r="873" spans="34:35" x14ac:dyDescent="0.25">
      <c r="AH873" t="str">
        <f t="shared" si="41"/>
        <v/>
      </c>
      <c r="AI873" s="6" t="str">
        <f t="shared" si="42"/>
        <v/>
      </c>
    </row>
    <row r="874" spans="34:35" x14ac:dyDescent="0.25">
      <c r="AH874" t="str">
        <f t="shared" si="41"/>
        <v/>
      </c>
      <c r="AI874" s="6" t="str">
        <f t="shared" si="42"/>
        <v/>
      </c>
    </row>
    <row r="875" spans="34:35" x14ac:dyDescent="0.25">
      <c r="AH875" t="str">
        <f t="shared" si="41"/>
        <v/>
      </c>
      <c r="AI875" s="6" t="str">
        <f t="shared" si="42"/>
        <v/>
      </c>
    </row>
    <row r="876" spans="34:35" x14ac:dyDescent="0.25">
      <c r="AH876" t="str">
        <f t="shared" si="41"/>
        <v/>
      </c>
      <c r="AI876" s="6" t="str">
        <f t="shared" si="42"/>
        <v/>
      </c>
    </row>
    <row r="877" spans="34:35" x14ac:dyDescent="0.25">
      <c r="AH877" t="str">
        <f t="shared" si="41"/>
        <v/>
      </c>
      <c r="AI877" s="6" t="str">
        <f t="shared" si="42"/>
        <v/>
      </c>
    </row>
    <row r="878" spans="34:35" x14ac:dyDescent="0.25">
      <c r="AH878" t="str">
        <f t="shared" si="41"/>
        <v/>
      </c>
      <c r="AI878" s="6" t="str">
        <f t="shared" si="42"/>
        <v/>
      </c>
    </row>
    <row r="879" spans="34:35" x14ac:dyDescent="0.25">
      <c r="AH879" t="str">
        <f t="shared" si="41"/>
        <v/>
      </c>
      <c r="AI879" s="6" t="str">
        <f t="shared" si="42"/>
        <v/>
      </c>
    </row>
    <row r="880" spans="34:35" x14ac:dyDescent="0.25">
      <c r="AH880" t="str">
        <f t="shared" ref="AH880:AH943" si="43">+IF(LEFT(I880,2)="F2","F2","")</f>
        <v/>
      </c>
      <c r="AI880" s="6" t="str">
        <f t="shared" si="42"/>
        <v/>
      </c>
    </row>
    <row r="881" spans="34:35" x14ac:dyDescent="0.25">
      <c r="AH881" t="str">
        <f t="shared" si="43"/>
        <v/>
      </c>
      <c r="AI881" s="6" t="str">
        <f t="shared" si="42"/>
        <v/>
      </c>
    </row>
    <row r="882" spans="34:35" x14ac:dyDescent="0.25">
      <c r="AH882" t="str">
        <f t="shared" si="43"/>
        <v/>
      </c>
      <c r="AI882" s="6" t="str">
        <f t="shared" si="42"/>
        <v/>
      </c>
    </row>
    <row r="883" spans="34:35" x14ac:dyDescent="0.25">
      <c r="AH883" t="str">
        <f t="shared" si="43"/>
        <v/>
      </c>
      <c r="AI883" s="6" t="str">
        <f t="shared" si="42"/>
        <v/>
      </c>
    </row>
    <row r="884" spans="34:35" x14ac:dyDescent="0.25">
      <c r="AH884" t="str">
        <f t="shared" si="43"/>
        <v/>
      </c>
      <c r="AI884" s="6" t="str">
        <f t="shared" si="42"/>
        <v/>
      </c>
    </row>
    <row r="885" spans="34:35" x14ac:dyDescent="0.25">
      <c r="AH885" t="str">
        <f t="shared" si="43"/>
        <v/>
      </c>
      <c r="AI885" s="6" t="str">
        <f t="shared" si="42"/>
        <v/>
      </c>
    </row>
    <row r="886" spans="34:35" x14ac:dyDescent="0.25">
      <c r="AH886" t="str">
        <f t="shared" si="43"/>
        <v/>
      </c>
      <c r="AI886" s="6" t="str">
        <f t="shared" si="42"/>
        <v/>
      </c>
    </row>
    <row r="887" spans="34:35" x14ac:dyDescent="0.25">
      <c r="AH887" t="str">
        <f t="shared" si="43"/>
        <v/>
      </c>
      <c r="AI887" s="6" t="str">
        <f t="shared" si="42"/>
        <v/>
      </c>
    </row>
    <row r="888" spans="34:35" x14ac:dyDescent="0.25">
      <c r="AH888" t="str">
        <f t="shared" si="43"/>
        <v/>
      </c>
      <c r="AI888" s="6" t="str">
        <f t="shared" si="42"/>
        <v/>
      </c>
    </row>
    <row r="889" spans="34:35" x14ac:dyDescent="0.25">
      <c r="AH889" t="str">
        <f t="shared" si="43"/>
        <v/>
      </c>
      <c r="AI889" s="6" t="str">
        <f t="shared" si="42"/>
        <v/>
      </c>
    </row>
    <row r="890" spans="34:35" x14ac:dyDescent="0.25">
      <c r="AH890" t="str">
        <f t="shared" si="43"/>
        <v/>
      </c>
      <c r="AI890" s="6" t="str">
        <f t="shared" si="42"/>
        <v/>
      </c>
    </row>
    <row r="891" spans="34:35" x14ac:dyDescent="0.25">
      <c r="AH891" t="str">
        <f t="shared" si="43"/>
        <v/>
      </c>
      <c r="AI891" s="6" t="str">
        <f t="shared" si="42"/>
        <v/>
      </c>
    </row>
    <row r="892" spans="34:35" x14ac:dyDescent="0.25">
      <c r="AH892" t="str">
        <f t="shared" si="43"/>
        <v/>
      </c>
      <c r="AI892" s="6" t="str">
        <f t="shared" si="42"/>
        <v/>
      </c>
    </row>
    <row r="893" spans="34:35" x14ac:dyDescent="0.25">
      <c r="AH893" t="str">
        <f t="shared" si="43"/>
        <v/>
      </c>
      <c r="AI893" s="6" t="str">
        <f t="shared" si="42"/>
        <v/>
      </c>
    </row>
    <row r="894" spans="34:35" x14ac:dyDescent="0.25">
      <c r="AH894" t="str">
        <f t="shared" si="43"/>
        <v/>
      </c>
      <c r="AI894" s="6" t="str">
        <f t="shared" si="42"/>
        <v/>
      </c>
    </row>
    <row r="895" spans="34:35" x14ac:dyDescent="0.25">
      <c r="AH895" t="str">
        <f t="shared" si="43"/>
        <v/>
      </c>
      <c r="AI895" s="6" t="str">
        <f t="shared" si="42"/>
        <v/>
      </c>
    </row>
    <row r="896" spans="34:35" x14ac:dyDescent="0.25">
      <c r="AH896" t="str">
        <f t="shared" si="43"/>
        <v/>
      </c>
      <c r="AI896" s="6" t="str">
        <f t="shared" si="42"/>
        <v/>
      </c>
    </row>
    <row r="897" spans="34:35" x14ac:dyDescent="0.25">
      <c r="AH897" t="str">
        <f t="shared" si="43"/>
        <v/>
      </c>
      <c r="AI897" s="6" t="str">
        <f t="shared" si="42"/>
        <v/>
      </c>
    </row>
    <row r="898" spans="34:35" x14ac:dyDescent="0.25">
      <c r="AH898" t="str">
        <f t="shared" si="43"/>
        <v/>
      </c>
      <c r="AI898" s="6" t="str">
        <f t="shared" si="42"/>
        <v/>
      </c>
    </row>
    <row r="899" spans="34:35" x14ac:dyDescent="0.25">
      <c r="AH899" t="str">
        <f t="shared" si="43"/>
        <v/>
      </c>
      <c r="AI899" s="6" t="str">
        <f t="shared" ref="AI899:AI962" si="44">+IF(AF899="","",IF(AH899="F2",Q899*K899/100/1.1,Q899*K899/100))</f>
        <v/>
      </c>
    </row>
    <row r="900" spans="34:35" x14ac:dyDescent="0.25">
      <c r="AH900" t="str">
        <f t="shared" si="43"/>
        <v/>
      </c>
      <c r="AI900" s="6" t="str">
        <f t="shared" si="44"/>
        <v/>
      </c>
    </row>
    <row r="901" spans="34:35" x14ac:dyDescent="0.25">
      <c r="AH901" t="str">
        <f t="shared" si="43"/>
        <v/>
      </c>
      <c r="AI901" s="6" t="str">
        <f t="shared" si="44"/>
        <v/>
      </c>
    </row>
    <row r="902" spans="34:35" x14ac:dyDescent="0.25">
      <c r="AH902" t="str">
        <f t="shared" si="43"/>
        <v/>
      </c>
      <c r="AI902" s="6" t="str">
        <f t="shared" si="44"/>
        <v/>
      </c>
    </row>
    <row r="903" spans="34:35" x14ac:dyDescent="0.25">
      <c r="AH903" t="str">
        <f t="shared" si="43"/>
        <v/>
      </c>
      <c r="AI903" s="6" t="str">
        <f t="shared" si="44"/>
        <v/>
      </c>
    </row>
    <row r="904" spans="34:35" x14ac:dyDescent="0.25">
      <c r="AH904" t="str">
        <f t="shared" si="43"/>
        <v/>
      </c>
      <c r="AI904" s="6" t="str">
        <f t="shared" si="44"/>
        <v/>
      </c>
    </row>
    <row r="905" spans="34:35" x14ac:dyDescent="0.25">
      <c r="AH905" t="str">
        <f t="shared" si="43"/>
        <v/>
      </c>
      <c r="AI905" s="6" t="str">
        <f t="shared" si="44"/>
        <v/>
      </c>
    </row>
    <row r="906" spans="34:35" x14ac:dyDescent="0.25">
      <c r="AH906" t="str">
        <f t="shared" si="43"/>
        <v/>
      </c>
      <c r="AI906" s="6" t="str">
        <f t="shared" si="44"/>
        <v/>
      </c>
    </row>
    <row r="907" spans="34:35" x14ac:dyDescent="0.25">
      <c r="AH907" t="str">
        <f t="shared" si="43"/>
        <v/>
      </c>
      <c r="AI907" s="6" t="str">
        <f t="shared" si="44"/>
        <v/>
      </c>
    </row>
    <row r="908" spans="34:35" x14ac:dyDescent="0.25">
      <c r="AH908" t="str">
        <f t="shared" si="43"/>
        <v/>
      </c>
      <c r="AI908" s="6" t="str">
        <f t="shared" si="44"/>
        <v/>
      </c>
    </row>
    <row r="909" spans="34:35" x14ac:dyDescent="0.25">
      <c r="AH909" t="str">
        <f t="shared" si="43"/>
        <v/>
      </c>
      <c r="AI909" s="6" t="str">
        <f t="shared" si="44"/>
        <v/>
      </c>
    </row>
    <row r="910" spans="34:35" x14ac:dyDescent="0.25">
      <c r="AH910" t="str">
        <f t="shared" si="43"/>
        <v/>
      </c>
      <c r="AI910" s="6" t="str">
        <f t="shared" si="44"/>
        <v/>
      </c>
    </row>
    <row r="911" spans="34:35" x14ac:dyDescent="0.25">
      <c r="AH911" t="str">
        <f t="shared" si="43"/>
        <v/>
      </c>
      <c r="AI911" s="6" t="str">
        <f t="shared" si="44"/>
        <v/>
      </c>
    </row>
    <row r="912" spans="34:35" x14ac:dyDescent="0.25">
      <c r="AH912" t="str">
        <f t="shared" si="43"/>
        <v/>
      </c>
      <c r="AI912" s="6" t="str">
        <f t="shared" si="44"/>
        <v/>
      </c>
    </row>
    <row r="913" spans="34:35" x14ac:dyDescent="0.25">
      <c r="AH913" t="str">
        <f t="shared" si="43"/>
        <v/>
      </c>
      <c r="AI913" s="6" t="str">
        <f t="shared" si="44"/>
        <v/>
      </c>
    </row>
    <row r="914" spans="34:35" x14ac:dyDescent="0.25">
      <c r="AH914" t="str">
        <f t="shared" si="43"/>
        <v/>
      </c>
      <c r="AI914" s="6" t="str">
        <f t="shared" si="44"/>
        <v/>
      </c>
    </row>
    <row r="915" spans="34:35" x14ac:dyDescent="0.25">
      <c r="AH915" t="str">
        <f t="shared" si="43"/>
        <v/>
      </c>
      <c r="AI915" s="6" t="str">
        <f t="shared" si="44"/>
        <v/>
      </c>
    </row>
    <row r="916" spans="34:35" x14ac:dyDescent="0.25">
      <c r="AH916" t="str">
        <f t="shared" si="43"/>
        <v/>
      </c>
      <c r="AI916" s="6" t="str">
        <f t="shared" si="44"/>
        <v/>
      </c>
    </row>
    <row r="917" spans="34:35" x14ac:dyDescent="0.25">
      <c r="AH917" t="str">
        <f t="shared" si="43"/>
        <v/>
      </c>
      <c r="AI917" s="6" t="str">
        <f t="shared" si="44"/>
        <v/>
      </c>
    </row>
    <row r="918" spans="34:35" x14ac:dyDescent="0.25">
      <c r="AH918" t="str">
        <f t="shared" si="43"/>
        <v/>
      </c>
      <c r="AI918" s="6" t="str">
        <f t="shared" si="44"/>
        <v/>
      </c>
    </row>
    <row r="919" spans="34:35" x14ac:dyDescent="0.25">
      <c r="AH919" t="str">
        <f t="shared" si="43"/>
        <v/>
      </c>
      <c r="AI919" s="6" t="str">
        <f t="shared" si="44"/>
        <v/>
      </c>
    </row>
    <row r="920" spans="34:35" x14ac:dyDescent="0.25">
      <c r="AH920" t="str">
        <f t="shared" si="43"/>
        <v/>
      </c>
      <c r="AI920" s="6" t="str">
        <f t="shared" si="44"/>
        <v/>
      </c>
    </row>
    <row r="921" spans="34:35" x14ac:dyDescent="0.25">
      <c r="AH921" t="str">
        <f t="shared" si="43"/>
        <v/>
      </c>
      <c r="AI921" s="6" t="str">
        <f t="shared" si="44"/>
        <v/>
      </c>
    </row>
    <row r="922" spans="34:35" x14ac:dyDescent="0.25">
      <c r="AH922" t="str">
        <f t="shared" si="43"/>
        <v/>
      </c>
      <c r="AI922" s="6" t="str">
        <f t="shared" si="44"/>
        <v/>
      </c>
    </row>
    <row r="923" spans="34:35" x14ac:dyDescent="0.25">
      <c r="AH923" t="str">
        <f t="shared" si="43"/>
        <v/>
      </c>
      <c r="AI923" s="6" t="str">
        <f t="shared" si="44"/>
        <v/>
      </c>
    </row>
    <row r="924" spans="34:35" x14ac:dyDescent="0.25">
      <c r="AH924" t="str">
        <f t="shared" si="43"/>
        <v/>
      </c>
      <c r="AI924" s="6" t="str">
        <f t="shared" si="44"/>
        <v/>
      </c>
    </row>
    <row r="925" spans="34:35" x14ac:dyDescent="0.25">
      <c r="AH925" t="str">
        <f t="shared" si="43"/>
        <v/>
      </c>
      <c r="AI925" s="6" t="str">
        <f t="shared" si="44"/>
        <v/>
      </c>
    </row>
    <row r="926" spans="34:35" x14ac:dyDescent="0.25">
      <c r="AH926" t="str">
        <f t="shared" si="43"/>
        <v/>
      </c>
      <c r="AI926" s="6" t="str">
        <f t="shared" si="44"/>
        <v/>
      </c>
    </row>
    <row r="927" spans="34:35" x14ac:dyDescent="0.25">
      <c r="AH927" t="str">
        <f t="shared" si="43"/>
        <v/>
      </c>
      <c r="AI927" s="6" t="str">
        <f t="shared" si="44"/>
        <v/>
      </c>
    </row>
    <row r="928" spans="34:35" x14ac:dyDescent="0.25">
      <c r="AH928" t="str">
        <f t="shared" si="43"/>
        <v/>
      </c>
      <c r="AI928" s="6" t="str">
        <f t="shared" si="44"/>
        <v/>
      </c>
    </row>
    <row r="929" spans="34:35" x14ac:dyDescent="0.25">
      <c r="AH929" t="str">
        <f t="shared" si="43"/>
        <v/>
      </c>
      <c r="AI929" s="6" t="str">
        <f t="shared" si="44"/>
        <v/>
      </c>
    </row>
    <row r="930" spans="34:35" x14ac:dyDescent="0.25">
      <c r="AH930" t="str">
        <f t="shared" si="43"/>
        <v/>
      </c>
      <c r="AI930" s="6" t="str">
        <f t="shared" si="44"/>
        <v/>
      </c>
    </row>
    <row r="931" spans="34:35" x14ac:dyDescent="0.25">
      <c r="AH931" t="str">
        <f t="shared" si="43"/>
        <v/>
      </c>
      <c r="AI931" s="6" t="str">
        <f t="shared" si="44"/>
        <v/>
      </c>
    </row>
    <row r="932" spans="34:35" x14ac:dyDescent="0.25">
      <c r="AH932" t="str">
        <f t="shared" si="43"/>
        <v/>
      </c>
      <c r="AI932" s="6" t="str">
        <f t="shared" si="44"/>
        <v/>
      </c>
    </row>
    <row r="933" spans="34:35" x14ac:dyDescent="0.25">
      <c r="AH933" t="str">
        <f t="shared" si="43"/>
        <v/>
      </c>
      <c r="AI933" s="6" t="str">
        <f t="shared" si="44"/>
        <v/>
      </c>
    </row>
    <row r="934" spans="34:35" x14ac:dyDescent="0.25">
      <c r="AH934" t="str">
        <f t="shared" si="43"/>
        <v/>
      </c>
      <c r="AI934" s="6" t="str">
        <f t="shared" si="44"/>
        <v/>
      </c>
    </row>
    <row r="935" spans="34:35" x14ac:dyDescent="0.25">
      <c r="AH935" t="str">
        <f t="shared" si="43"/>
        <v/>
      </c>
      <c r="AI935" s="6" t="str">
        <f t="shared" si="44"/>
        <v/>
      </c>
    </row>
    <row r="936" spans="34:35" x14ac:dyDescent="0.25">
      <c r="AH936" t="str">
        <f t="shared" si="43"/>
        <v/>
      </c>
      <c r="AI936" s="6" t="str">
        <f t="shared" si="44"/>
        <v/>
      </c>
    </row>
    <row r="937" spans="34:35" x14ac:dyDescent="0.25">
      <c r="AH937" t="str">
        <f t="shared" si="43"/>
        <v/>
      </c>
      <c r="AI937" s="6" t="str">
        <f t="shared" si="44"/>
        <v/>
      </c>
    </row>
    <row r="938" spans="34:35" x14ac:dyDescent="0.25">
      <c r="AH938" t="str">
        <f t="shared" si="43"/>
        <v/>
      </c>
      <c r="AI938" s="6" t="str">
        <f t="shared" si="44"/>
        <v/>
      </c>
    </row>
    <row r="939" spans="34:35" x14ac:dyDescent="0.25">
      <c r="AH939" t="str">
        <f t="shared" si="43"/>
        <v/>
      </c>
      <c r="AI939" s="6" t="str">
        <f t="shared" si="44"/>
        <v/>
      </c>
    </row>
    <row r="940" spans="34:35" x14ac:dyDescent="0.25">
      <c r="AH940" t="str">
        <f t="shared" si="43"/>
        <v/>
      </c>
      <c r="AI940" s="6" t="str">
        <f t="shared" si="44"/>
        <v/>
      </c>
    </row>
    <row r="941" spans="34:35" x14ac:dyDescent="0.25">
      <c r="AH941" t="str">
        <f t="shared" si="43"/>
        <v/>
      </c>
      <c r="AI941" s="6" t="str">
        <f t="shared" si="44"/>
        <v/>
      </c>
    </row>
    <row r="942" spans="34:35" x14ac:dyDescent="0.25">
      <c r="AH942" t="str">
        <f t="shared" si="43"/>
        <v/>
      </c>
      <c r="AI942" s="6" t="str">
        <f t="shared" si="44"/>
        <v/>
      </c>
    </row>
    <row r="943" spans="34:35" x14ac:dyDescent="0.25">
      <c r="AH943" t="str">
        <f t="shared" si="43"/>
        <v/>
      </c>
      <c r="AI943" s="6" t="str">
        <f t="shared" si="44"/>
        <v/>
      </c>
    </row>
    <row r="944" spans="34:35" x14ac:dyDescent="0.25">
      <c r="AH944" t="str">
        <f t="shared" ref="AH944:AH1007" si="45">+IF(LEFT(I944,2)="F2","F2","")</f>
        <v/>
      </c>
      <c r="AI944" s="6" t="str">
        <f t="shared" si="44"/>
        <v/>
      </c>
    </row>
    <row r="945" spans="34:35" x14ac:dyDescent="0.25">
      <c r="AH945" t="str">
        <f t="shared" si="45"/>
        <v/>
      </c>
      <c r="AI945" s="6" t="str">
        <f t="shared" si="44"/>
        <v/>
      </c>
    </row>
    <row r="946" spans="34:35" x14ac:dyDescent="0.25">
      <c r="AH946" t="str">
        <f t="shared" si="45"/>
        <v/>
      </c>
      <c r="AI946" s="6" t="str">
        <f t="shared" si="44"/>
        <v/>
      </c>
    </row>
    <row r="947" spans="34:35" x14ac:dyDescent="0.25">
      <c r="AH947" t="str">
        <f t="shared" si="45"/>
        <v/>
      </c>
      <c r="AI947" s="6" t="str">
        <f t="shared" si="44"/>
        <v/>
      </c>
    </row>
    <row r="948" spans="34:35" x14ac:dyDescent="0.25">
      <c r="AH948" t="str">
        <f t="shared" si="45"/>
        <v/>
      </c>
      <c r="AI948" s="6" t="str">
        <f t="shared" si="44"/>
        <v/>
      </c>
    </row>
    <row r="949" spans="34:35" x14ac:dyDescent="0.25">
      <c r="AH949" t="str">
        <f t="shared" si="45"/>
        <v/>
      </c>
      <c r="AI949" s="6" t="str">
        <f t="shared" si="44"/>
        <v/>
      </c>
    </row>
    <row r="950" spans="34:35" x14ac:dyDescent="0.25">
      <c r="AH950" t="str">
        <f t="shared" si="45"/>
        <v/>
      </c>
      <c r="AI950" s="6" t="str">
        <f t="shared" si="44"/>
        <v/>
      </c>
    </row>
    <row r="951" spans="34:35" x14ac:dyDescent="0.25">
      <c r="AH951" t="str">
        <f t="shared" si="45"/>
        <v/>
      </c>
      <c r="AI951" s="6" t="str">
        <f t="shared" si="44"/>
        <v/>
      </c>
    </row>
    <row r="952" spans="34:35" x14ac:dyDescent="0.25">
      <c r="AH952" t="str">
        <f t="shared" si="45"/>
        <v/>
      </c>
      <c r="AI952" s="6" t="str">
        <f t="shared" si="44"/>
        <v/>
      </c>
    </row>
    <row r="953" spans="34:35" x14ac:dyDescent="0.25">
      <c r="AH953" t="str">
        <f t="shared" si="45"/>
        <v/>
      </c>
      <c r="AI953" s="6" t="str">
        <f t="shared" si="44"/>
        <v/>
      </c>
    </row>
    <row r="954" spans="34:35" x14ac:dyDescent="0.25">
      <c r="AH954" t="str">
        <f t="shared" si="45"/>
        <v/>
      </c>
      <c r="AI954" s="6" t="str">
        <f t="shared" si="44"/>
        <v/>
      </c>
    </row>
    <row r="955" spans="34:35" x14ac:dyDescent="0.25">
      <c r="AH955" t="str">
        <f t="shared" si="45"/>
        <v/>
      </c>
      <c r="AI955" s="6" t="str">
        <f t="shared" si="44"/>
        <v/>
      </c>
    </row>
    <row r="956" spans="34:35" x14ac:dyDescent="0.25">
      <c r="AH956" t="str">
        <f t="shared" si="45"/>
        <v/>
      </c>
      <c r="AI956" s="6" t="str">
        <f t="shared" si="44"/>
        <v/>
      </c>
    </row>
    <row r="957" spans="34:35" x14ac:dyDescent="0.25">
      <c r="AH957" t="str">
        <f t="shared" si="45"/>
        <v/>
      </c>
      <c r="AI957" s="6" t="str">
        <f t="shared" si="44"/>
        <v/>
      </c>
    </row>
    <row r="958" spans="34:35" x14ac:dyDescent="0.25">
      <c r="AH958" t="str">
        <f t="shared" si="45"/>
        <v/>
      </c>
      <c r="AI958" s="6" t="str">
        <f t="shared" si="44"/>
        <v/>
      </c>
    </row>
    <row r="959" spans="34:35" x14ac:dyDescent="0.25">
      <c r="AH959" t="str">
        <f t="shared" si="45"/>
        <v/>
      </c>
      <c r="AI959" s="6" t="str">
        <f t="shared" si="44"/>
        <v/>
      </c>
    </row>
    <row r="960" spans="34:35" x14ac:dyDescent="0.25">
      <c r="AH960" t="str">
        <f t="shared" si="45"/>
        <v/>
      </c>
      <c r="AI960" s="6" t="str">
        <f t="shared" si="44"/>
        <v/>
      </c>
    </row>
    <row r="961" spans="34:35" x14ac:dyDescent="0.25">
      <c r="AH961" t="str">
        <f t="shared" si="45"/>
        <v/>
      </c>
      <c r="AI961" s="6" t="str">
        <f t="shared" si="44"/>
        <v/>
      </c>
    </row>
    <row r="962" spans="34:35" x14ac:dyDescent="0.25">
      <c r="AH962" t="str">
        <f t="shared" si="45"/>
        <v/>
      </c>
      <c r="AI962" s="6" t="str">
        <f t="shared" si="44"/>
        <v/>
      </c>
    </row>
    <row r="963" spans="34:35" x14ac:dyDescent="0.25">
      <c r="AH963" t="str">
        <f t="shared" si="45"/>
        <v/>
      </c>
      <c r="AI963" s="6" t="str">
        <f t="shared" ref="AI963:AI1026" si="46">+IF(AF963="","",IF(AH963="F2",Q963*K963/100/1.1,Q963*K963/100))</f>
        <v/>
      </c>
    </row>
    <row r="964" spans="34:35" x14ac:dyDescent="0.25">
      <c r="AH964" t="str">
        <f t="shared" si="45"/>
        <v/>
      </c>
      <c r="AI964" s="6" t="str">
        <f t="shared" si="46"/>
        <v/>
      </c>
    </row>
    <row r="965" spans="34:35" x14ac:dyDescent="0.25">
      <c r="AH965" t="str">
        <f t="shared" si="45"/>
        <v/>
      </c>
      <c r="AI965" s="6" t="str">
        <f t="shared" si="46"/>
        <v/>
      </c>
    </row>
    <row r="966" spans="34:35" x14ac:dyDescent="0.25">
      <c r="AH966" t="str">
        <f t="shared" si="45"/>
        <v/>
      </c>
      <c r="AI966" s="6" t="str">
        <f t="shared" si="46"/>
        <v/>
      </c>
    </row>
    <row r="967" spans="34:35" x14ac:dyDescent="0.25">
      <c r="AH967" t="str">
        <f t="shared" si="45"/>
        <v/>
      </c>
      <c r="AI967" s="6" t="str">
        <f t="shared" si="46"/>
        <v/>
      </c>
    </row>
    <row r="968" spans="34:35" x14ac:dyDescent="0.25">
      <c r="AH968" t="str">
        <f t="shared" si="45"/>
        <v/>
      </c>
      <c r="AI968" s="6" t="str">
        <f t="shared" si="46"/>
        <v/>
      </c>
    </row>
    <row r="969" spans="34:35" x14ac:dyDescent="0.25">
      <c r="AH969" t="str">
        <f t="shared" si="45"/>
        <v/>
      </c>
      <c r="AI969" s="6" t="str">
        <f t="shared" si="46"/>
        <v/>
      </c>
    </row>
    <row r="970" spans="34:35" x14ac:dyDescent="0.25">
      <c r="AH970" t="str">
        <f t="shared" si="45"/>
        <v/>
      </c>
      <c r="AI970" s="6" t="str">
        <f t="shared" si="46"/>
        <v/>
      </c>
    </row>
    <row r="971" spans="34:35" x14ac:dyDescent="0.25">
      <c r="AH971" t="str">
        <f t="shared" si="45"/>
        <v/>
      </c>
      <c r="AI971" s="6" t="str">
        <f t="shared" si="46"/>
        <v/>
      </c>
    </row>
    <row r="972" spans="34:35" x14ac:dyDescent="0.25">
      <c r="AH972" t="str">
        <f t="shared" si="45"/>
        <v/>
      </c>
      <c r="AI972" s="6" t="str">
        <f t="shared" si="46"/>
        <v/>
      </c>
    </row>
    <row r="973" spans="34:35" x14ac:dyDescent="0.25">
      <c r="AH973" t="str">
        <f t="shared" si="45"/>
        <v/>
      </c>
      <c r="AI973" s="6" t="str">
        <f t="shared" si="46"/>
        <v/>
      </c>
    </row>
    <row r="974" spans="34:35" x14ac:dyDescent="0.25">
      <c r="AH974" t="str">
        <f t="shared" si="45"/>
        <v/>
      </c>
      <c r="AI974" s="6" t="str">
        <f t="shared" si="46"/>
        <v/>
      </c>
    </row>
    <row r="975" spans="34:35" x14ac:dyDescent="0.25">
      <c r="AH975" t="str">
        <f t="shared" si="45"/>
        <v/>
      </c>
      <c r="AI975" s="6" t="str">
        <f t="shared" si="46"/>
        <v/>
      </c>
    </row>
    <row r="976" spans="34:35" x14ac:dyDescent="0.25">
      <c r="AH976" t="str">
        <f t="shared" si="45"/>
        <v/>
      </c>
      <c r="AI976" s="6" t="str">
        <f t="shared" si="46"/>
        <v/>
      </c>
    </row>
    <row r="977" spans="34:35" x14ac:dyDescent="0.25">
      <c r="AH977" t="str">
        <f t="shared" si="45"/>
        <v/>
      </c>
      <c r="AI977" s="6" t="str">
        <f t="shared" si="46"/>
        <v/>
      </c>
    </row>
    <row r="978" spans="34:35" x14ac:dyDescent="0.25">
      <c r="AH978" t="str">
        <f t="shared" si="45"/>
        <v/>
      </c>
      <c r="AI978" s="6" t="str">
        <f t="shared" si="46"/>
        <v/>
      </c>
    </row>
    <row r="979" spans="34:35" x14ac:dyDescent="0.25">
      <c r="AH979" t="str">
        <f t="shared" si="45"/>
        <v/>
      </c>
      <c r="AI979" s="6" t="str">
        <f t="shared" si="46"/>
        <v/>
      </c>
    </row>
    <row r="980" spans="34:35" x14ac:dyDescent="0.25">
      <c r="AH980" t="str">
        <f t="shared" si="45"/>
        <v/>
      </c>
      <c r="AI980" s="6" t="str">
        <f t="shared" si="46"/>
        <v/>
      </c>
    </row>
    <row r="981" spans="34:35" x14ac:dyDescent="0.25">
      <c r="AH981" t="str">
        <f t="shared" si="45"/>
        <v/>
      </c>
      <c r="AI981" s="6" t="str">
        <f t="shared" si="46"/>
        <v/>
      </c>
    </row>
    <row r="982" spans="34:35" x14ac:dyDescent="0.25">
      <c r="AH982" t="str">
        <f t="shared" si="45"/>
        <v/>
      </c>
      <c r="AI982" s="6" t="str">
        <f t="shared" si="46"/>
        <v/>
      </c>
    </row>
    <row r="983" spans="34:35" x14ac:dyDescent="0.25">
      <c r="AH983" t="str">
        <f t="shared" si="45"/>
        <v/>
      </c>
      <c r="AI983" s="6" t="str">
        <f t="shared" si="46"/>
        <v/>
      </c>
    </row>
    <row r="984" spans="34:35" x14ac:dyDescent="0.25">
      <c r="AH984" t="str">
        <f t="shared" si="45"/>
        <v/>
      </c>
      <c r="AI984" s="6" t="str">
        <f t="shared" si="46"/>
        <v/>
      </c>
    </row>
    <row r="985" spans="34:35" x14ac:dyDescent="0.25">
      <c r="AH985" t="str">
        <f t="shared" si="45"/>
        <v/>
      </c>
      <c r="AI985" s="6" t="str">
        <f t="shared" si="46"/>
        <v/>
      </c>
    </row>
    <row r="986" spans="34:35" x14ac:dyDescent="0.25">
      <c r="AH986" t="str">
        <f t="shared" si="45"/>
        <v/>
      </c>
      <c r="AI986" s="6" t="str">
        <f t="shared" si="46"/>
        <v/>
      </c>
    </row>
    <row r="987" spans="34:35" x14ac:dyDescent="0.25">
      <c r="AH987" t="str">
        <f t="shared" si="45"/>
        <v/>
      </c>
      <c r="AI987" s="6" t="str">
        <f t="shared" si="46"/>
        <v/>
      </c>
    </row>
    <row r="988" spans="34:35" x14ac:dyDescent="0.25">
      <c r="AH988" t="str">
        <f t="shared" si="45"/>
        <v/>
      </c>
      <c r="AI988" s="6" t="str">
        <f t="shared" si="46"/>
        <v/>
      </c>
    </row>
    <row r="989" spans="34:35" x14ac:dyDescent="0.25">
      <c r="AH989" t="str">
        <f t="shared" si="45"/>
        <v/>
      </c>
      <c r="AI989" s="6" t="str">
        <f t="shared" si="46"/>
        <v/>
      </c>
    </row>
    <row r="990" spans="34:35" x14ac:dyDescent="0.25">
      <c r="AH990" t="str">
        <f t="shared" si="45"/>
        <v/>
      </c>
      <c r="AI990" s="6" t="str">
        <f t="shared" si="46"/>
        <v/>
      </c>
    </row>
    <row r="991" spans="34:35" x14ac:dyDescent="0.25">
      <c r="AH991" t="str">
        <f t="shared" si="45"/>
        <v/>
      </c>
      <c r="AI991" s="6" t="str">
        <f t="shared" si="46"/>
        <v/>
      </c>
    </row>
    <row r="992" spans="34:35" x14ac:dyDescent="0.25">
      <c r="AH992" t="str">
        <f t="shared" si="45"/>
        <v/>
      </c>
      <c r="AI992" s="6" t="str">
        <f t="shared" si="46"/>
        <v/>
      </c>
    </row>
    <row r="993" spans="34:35" x14ac:dyDescent="0.25">
      <c r="AH993" t="str">
        <f t="shared" si="45"/>
        <v/>
      </c>
      <c r="AI993" s="6" t="str">
        <f t="shared" si="46"/>
        <v/>
      </c>
    </row>
    <row r="994" spans="34:35" x14ac:dyDescent="0.25">
      <c r="AH994" t="str">
        <f t="shared" si="45"/>
        <v/>
      </c>
      <c r="AI994" s="6" t="str">
        <f t="shared" si="46"/>
        <v/>
      </c>
    </row>
    <row r="995" spans="34:35" x14ac:dyDescent="0.25">
      <c r="AH995" t="str">
        <f t="shared" si="45"/>
        <v/>
      </c>
      <c r="AI995" s="6" t="str">
        <f t="shared" si="46"/>
        <v/>
      </c>
    </row>
    <row r="996" spans="34:35" x14ac:dyDescent="0.25">
      <c r="AH996" t="str">
        <f t="shared" si="45"/>
        <v/>
      </c>
      <c r="AI996" s="6" t="str">
        <f t="shared" si="46"/>
        <v/>
      </c>
    </row>
    <row r="997" spans="34:35" x14ac:dyDescent="0.25">
      <c r="AH997" t="str">
        <f t="shared" si="45"/>
        <v/>
      </c>
      <c r="AI997" s="6" t="str">
        <f t="shared" si="46"/>
        <v/>
      </c>
    </row>
    <row r="998" spans="34:35" x14ac:dyDescent="0.25">
      <c r="AH998" t="str">
        <f t="shared" si="45"/>
        <v/>
      </c>
      <c r="AI998" s="6" t="str">
        <f t="shared" si="46"/>
        <v/>
      </c>
    </row>
    <row r="999" spans="34:35" x14ac:dyDescent="0.25">
      <c r="AH999" t="str">
        <f t="shared" si="45"/>
        <v/>
      </c>
      <c r="AI999" s="6" t="str">
        <f t="shared" si="46"/>
        <v/>
      </c>
    </row>
    <row r="1000" spans="34:35" x14ac:dyDescent="0.25">
      <c r="AH1000" t="str">
        <f t="shared" si="45"/>
        <v/>
      </c>
      <c r="AI1000" s="6" t="str">
        <f t="shared" si="46"/>
        <v/>
      </c>
    </row>
    <row r="1001" spans="34:35" x14ac:dyDescent="0.25">
      <c r="AH1001" t="str">
        <f t="shared" si="45"/>
        <v/>
      </c>
      <c r="AI1001" s="6" t="str">
        <f t="shared" si="46"/>
        <v/>
      </c>
    </row>
    <row r="1002" spans="34:35" x14ac:dyDescent="0.25">
      <c r="AH1002" t="str">
        <f t="shared" si="45"/>
        <v/>
      </c>
      <c r="AI1002" s="6" t="str">
        <f t="shared" si="46"/>
        <v/>
      </c>
    </row>
    <row r="1003" spans="34:35" x14ac:dyDescent="0.25">
      <c r="AH1003" t="str">
        <f t="shared" si="45"/>
        <v/>
      </c>
      <c r="AI1003" s="6" t="str">
        <f t="shared" si="46"/>
        <v/>
      </c>
    </row>
    <row r="1004" spans="34:35" x14ac:dyDescent="0.25">
      <c r="AH1004" t="str">
        <f t="shared" si="45"/>
        <v/>
      </c>
      <c r="AI1004" s="6" t="str">
        <f t="shared" si="46"/>
        <v/>
      </c>
    </row>
    <row r="1005" spans="34:35" x14ac:dyDescent="0.25">
      <c r="AH1005" t="str">
        <f t="shared" si="45"/>
        <v/>
      </c>
      <c r="AI1005" s="6" t="str">
        <f t="shared" si="46"/>
        <v/>
      </c>
    </row>
    <row r="1006" spans="34:35" x14ac:dyDescent="0.25">
      <c r="AH1006" t="str">
        <f t="shared" si="45"/>
        <v/>
      </c>
      <c r="AI1006" s="6" t="str">
        <f t="shared" si="46"/>
        <v/>
      </c>
    </row>
    <row r="1007" spans="34:35" x14ac:dyDescent="0.25">
      <c r="AH1007" t="str">
        <f t="shared" si="45"/>
        <v/>
      </c>
      <c r="AI1007" s="6" t="str">
        <f t="shared" si="46"/>
        <v/>
      </c>
    </row>
    <row r="1008" spans="34:35" x14ac:dyDescent="0.25">
      <c r="AH1008" t="str">
        <f t="shared" ref="AH1008:AH1071" si="47">+IF(LEFT(I1008,2)="F2","F2","")</f>
        <v/>
      </c>
      <c r="AI1008" s="6" t="str">
        <f t="shared" si="46"/>
        <v/>
      </c>
    </row>
    <row r="1009" spans="34:35" x14ac:dyDescent="0.25">
      <c r="AH1009" t="str">
        <f t="shared" si="47"/>
        <v/>
      </c>
      <c r="AI1009" s="6" t="str">
        <f t="shared" si="46"/>
        <v/>
      </c>
    </row>
    <row r="1010" spans="34:35" x14ac:dyDescent="0.25">
      <c r="AH1010" t="str">
        <f t="shared" si="47"/>
        <v/>
      </c>
      <c r="AI1010" s="6" t="str">
        <f t="shared" si="46"/>
        <v/>
      </c>
    </row>
    <row r="1011" spans="34:35" x14ac:dyDescent="0.25">
      <c r="AH1011" t="str">
        <f t="shared" si="47"/>
        <v/>
      </c>
      <c r="AI1011" s="6" t="str">
        <f t="shared" si="46"/>
        <v/>
      </c>
    </row>
    <row r="1012" spans="34:35" x14ac:dyDescent="0.25">
      <c r="AH1012" t="str">
        <f t="shared" si="47"/>
        <v/>
      </c>
      <c r="AI1012" s="6" t="str">
        <f t="shared" si="46"/>
        <v/>
      </c>
    </row>
    <row r="1013" spans="34:35" x14ac:dyDescent="0.25">
      <c r="AH1013" t="str">
        <f t="shared" si="47"/>
        <v/>
      </c>
      <c r="AI1013" s="6" t="str">
        <f t="shared" si="46"/>
        <v/>
      </c>
    </row>
    <row r="1014" spans="34:35" x14ac:dyDescent="0.25">
      <c r="AH1014" t="str">
        <f t="shared" si="47"/>
        <v/>
      </c>
      <c r="AI1014" s="6" t="str">
        <f t="shared" si="46"/>
        <v/>
      </c>
    </row>
    <row r="1015" spans="34:35" x14ac:dyDescent="0.25">
      <c r="AH1015" t="str">
        <f t="shared" si="47"/>
        <v/>
      </c>
      <c r="AI1015" s="6" t="str">
        <f t="shared" si="46"/>
        <v/>
      </c>
    </row>
    <row r="1016" spans="34:35" x14ac:dyDescent="0.25">
      <c r="AH1016" t="str">
        <f t="shared" si="47"/>
        <v/>
      </c>
      <c r="AI1016" s="6" t="str">
        <f t="shared" si="46"/>
        <v/>
      </c>
    </row>
    <row r="1017" spans="34:35" x14ac:dyDescent="0.25">
      <c r="AH1017" t="str">
        <f t="shared" si="47"/>
        <v/>
      </c>
      <c r="AI1017" s="6" t="str">
        <f t="shared" si="46"/>
        <v/>
      </c>
    </row>
    <row r="1018" spans="34:35" x14ac:dyDescent="0.25">
      <c r="AH1018" t="str">
        <f t="shared" si="47"/>
        <v/>
      </c>
      <c r="AI1018" s="6" t="str">
        <f t="shared" si="46"/>
        <v/>
      </c>
    </row>
    <row r="1019" spans="34:35" x14ac:dyDescent="0.25">
      <c r="AH1019" t="str">
        <f t="shared" si="47"/>
        <v/>
      </c>
      <c r="AI1019" s="6" t="str">
        <f t="shared" si="46"/>
        <v/>
      </c>
    </row>
    <row r="1020" spans="34:35" x14ac:dyDescent="0.25">
      <c r="AH1020" t="str">
        <f t="shared" si="47"/>
        <v/>
      </c>
      <c r="AI1020" s="6" t="str">
        <f t="shared" si="46"/>
        <v/>
      </c>
    </row>
    <row r="1021" spans="34:35" x14ac:dyDescent="0.25">
      <c r="AH1021" t="str">
        <f t="shared" si="47"/>
        <v/>
      </c>
      <c r="AI1021" s="6" t="str">
        <f t="shared" si="46"/>
        <v/>
      </c>
    </row>
    <row r="1022" spans="34:35" x14ac:dyDescent="0.25">
      <c r="AH1022" t="str">
        <f t="shared" si="47"/>
        <v/>
      </c>
      <c r="AI1022" s="6" t="str">
        <f t="shared" si="46"/>
        <v/>
      </c>
    </row>
    <row r="1023" spans="34:35" x14ac:dyDescent="0.25">
      <c r="AH1023" t="str">
        <f t="shared" si="47"/>
        <v/>
      </c>
      <c r="AI1023" s="6" t="str">
        <f t="shared" si="46"/>
        <v/>
      </c>
    </row>
    <row r="1024" spans="34:35" x14ac:dyDescent="0.25">
      <c r="AH1024" t="str">
        <f t="shared" si="47"/>
        <v/>
      </c>
      <c r="AI1024" s="6" t="str">
        <f t="shared" si="46"/>
        <v/>
      </c>
    </row>
    <row r="1025" spans="34:35" x14ac:dyDescent="0.25">
      <c r="AH1025" t="str">
        <f t="shared" si="47"/>
        <v/>
      </c>
      <c r="AI1025" s="6" t="str">
        <f t="shared" si="46"/>
        <v/>
      </c>
    </row>
    <row r="1026" spans="34:35" x14ac:dyDescent="0.25">
      <c r="AH1026" t="str">
        <f t="shared" si="47"/>
        <v/>
      </c>
      <c r="AI1026" s="6" t="str">
        <f t="shared" si="46"/>
        <v/>
      </c>
    </row>
    <row r="1027" spans="34:35" x14ac:dyDescent="0.25">
      <c r="AH1027" t="str">
        <f t="shared" si="47"/>
        <v/>
      </c>
      <c r="AI1027" s="6" t="str">
        <f t="shared" ref="AI1027:AI1090" si="48">+IF(AF1027="","",IF(AH1027="F2",Q1027*K1027/100/1.1,Q1027*K1027/100))</f>
        <v/>
      </c>
    </row>
    <row r="1028" spans="34:35" x14ac:dyDescent="0.25">
      <c r="AH1028" t="str">
        <f t="shared" si="47"/>
        <v/>
      </c>
      <c r="AI1028" s="6" t="str">
        <f t="shared" si="48"/>
        <v/>
      </c>
    </row>
    <row r="1029" spans="34:35" x14ac:dyDescent="0.25">
      <c r="AH1029" t="str">
        <f t="shared" si="47"/>
        <v/>
      </c>
      <c r="AI1029" s="6" t="str">
        <f t="shared" si="48"/>
        <v/>
      </c>
    </row>
    <row r="1030" spans="34:35" x14ac:dyDescent="0.25">
      <c r="AH1030" t="str">
        <f t="shared" si="47"/>
        <v/>
      </c>
      <c r="AI1030" s="6" t="str">
        <f t="shared" si="48"/>
        <v/>
      </c>
    </row>
    <row r="1031" spans="34:35" x14ac:dyDescent="0.25">
      <c r="AH1031" t="str">
        <f t="shared" si="47"/>
        <v/>
      </c>
      <c r="AI1031" s="6" t="str">
        <f t="shared" si="48"/>
        <v/>
      </c>
    </row>
    <row r="1032" spans="34:35" x14ac:dyDescent="0.25">
      <c r="AH1032" t="str">
        <f t="shared" si="47"/>
        <v/>
      </c>
      <c r="AI1032" s="6" t="str">
        <f t="shared" si="48"/>
        <v/>
      </c>
    </row>
    <row r="1033" spans="34:35" x14ac:dyDescent="0.25">
      <c r="AH1033" t="str">
        <f t="shared" si="47"/>
        <v/>
      </c>
      <c r="AI1033" s="6" t="str">
        <f t="shared" si="48"/>
        <v/>
      </c>
    </row>
    <row r="1034" spans="34:35" x14ac:dyDescent="0.25">
      <c r="AH1034" t="str">
        <f t="shared" si="47"/>
        <v/>
      </c>
      <c r="AI1034" s="6" t="str">
        <f t="shared" si="48"/>
        <v/>
      </c>
    </row>
    <row r="1035" spans="34:35" x14ac:dyDescent="0.25">
      <c r="AH1035" t="str">
        <f t="shared" si="47"/>
        <v/>
      </c>
      <c r="AI1035" s="6" t="str">
        <f t="shared" si="48"/>
        <v/>
      </c>
    </row>
    <row r="1036" spans="34:35" x14ac:dyDescent="0.25">
      <c r="AH1036" t="str">
        <f t="shared" si="47"/>
        <v/>
      </c>
      <c r="AI1036" s="6" t="str">
        <f t="shared" si="48"/>
        <v/>
      </c>
    </row>
    <row r="1037" spans="34:35" x14ac:dyDescent="0.25">
      <c r="AH1037" t="str">
        <f t="shared" si="47"/>
        <v/>
      </c>
      <c r="AI1037" s="6" t="str">
        <f t="shared" si="48"/>
        <v/>
      </c>
    </row>
    <row r="1038" spans="34:35" x14ac:dyDescent="0.25">
      <c r="AH1038" t="str">
        <f t="shared" si="47"/>
        <v/>
      </c>
      <c r="AI1038" s="6" t="str">
        <f t="shared" si="48"/>
        <v/>
      </c>
    </row>
    <row r="1039" spans="34:35" x14ac:dyDescent="0.25">
      <c r="AH1039" t="str">
        <f t="shared" si="47"/>
        <v/>
      </c>
      <c r="AI1039" s="6" t="str">
        <f t="shared" si="48"/>
        <v/>
      </c>
    </row>
    <row r="1040" spans="34:35" x14ac:dyDescent="0.25">
      <c r="AH1040" t="str">
        <f t="shared" si="47"/>
        <v/>
      </c>
      <c r="AI1040" s="6" t="str">
        <f t="shared" si="48"/>
        <v/>
      </c>
    </row>
    <row r="1041" spans="34:35" x14ac:dyDescent="0.25">
      <c r="AH1041" t="str">
        <f t="shared" si="47"/>
        <v/>
      </c>
      <c r="AI1041" s="6" t="str">
        <f t="shared" si="48"/>
        <v/>
      </c>
    </row>
    <row r="1042" spans="34:35" x14ac:dyDescent="0.25">
      <c r="AH1042" t="str">
        <f t="shared" si="47"/>
        <v/>
      </c>
      <c r="AI1042" s="6" t="str">
        <f t="shared" si="48"/>
        <v/>
      </c>
    </row>
    <row r="1043" spans="34:35" x14ac:dyDescent="0.25">
      <c r="AH1043" t="str">
        <f t="shared" si="47"/>
        <v/>
      </c>
      <c r="AI1043" s="6" t="str">
        <f t="shared" si="48"/>
        <v/>
      </c>
    </row>
    <row r="1044" spans="34:35" x14ac:dyDescent="0.25">
      <c r="AH1044" t="str">
        <f t="shared" si="47"/>
        <v/>
      </c>
      <c r="AI1044" s="6" t="str">
        <f t="shared" si="48"/>
        <v/>
      </c>
    </row>
    <row r="1045" spans="34:35" x14ac:dyDescent="0.25">
      <c r="AH1045" t="str">
        <f t="shared" si="47"/>
        <v/>
      </c>
      <c r="AI1045" s="6" t="str">
        <f t="shared" si="48"/>
        <v/>
      </c>
    </row>
    <row r="1046" spans="34:35" x14ac:dyDescent="0.25">
      <c r="AH1046" t="str">
        <f t="shared" si="47"/>
        <v/>
      </c>
      <c r="AI1046" s="6" t="str">
        <f t="shared" si="48"/>
        <v/>
      </c>
    </row>
    <row r="1047" spans="34:35" x14ac:dyDescent="0.25">
      <c r="AH1047" t="str">
        <f t="shared" si="47"/>
        <v/>
      </c>
      <c r="AI1047" s="6" t="str">
        <f t="shared" si="48"/>
        <v/>
      </c>
    </row>
    <row r="1048" spans="34:35" x14ac:dyDescent="0.25">
      <c r="AH1048" t="str">
        <f t="shared" si="47"/>
        <v/>
      </c>
      <c r="AI1048" s="6" t="str">
        <f t="shared" si="48"/>
        <v/>
      </c>
    </row>
    <row r="1049" spans="34:35" x14ac:dyDescent="0.25">
      <c r="AH1049" t="str">
        <f t="shared" si="47"/>
        <v/>
      </c>
      <c r="AI1049" s="6" t="str">
        <f t="shared" si="48"/>
        <v/>
      </c>
    </row>
    <row r="1050" spans="34:35" x14ac:dyDescent="0.25">
      <c r="AH1050" t="str">
        <f t="shared" si="47"/>
        <v/>
      </c>
      <c r="AI1050" s="6" t="str">
        <f t="shared" si="48"/>
        <v/>
      </c>
    </row>
    <row r="1051" spans="34:35" x14ac:dyDescent="0.25">
      <c r="AH1051" t="str">
        <f t="shared" si="47"/>
        <v/>
      </c>
      <c r="AI1051" s="6" t="str">
        <f t="shared" si="48"/>
        <v/>
      </c>
    </row>
    <row r="1052" spans="34:35" x14ac:dyDescent="0.25">
      <c r="AH1052" t="str">
        <f t="shared" si="47"/>
        <v/>
      </c>
      <c r="AI1052" s="6" t="str">
        <f t="shared" si="48"/>
        <v/>
      </c>
    </row>
    <row r="1053" spans="34:35" x14ac:dyDescent="0.25">
      <c r="AH1053" t="str">
        <f t="shared" si="47"/>
        <v/>
      </c>
      <c r="AI1053" s="6" t="str">
        <f t="shared" si="48"/>
        <v/>
      </c>
    </row>
    <row r="1054" spans="34:35" x14ac:dyDescent="0.25">
      <c r="AH1054" t="str">
        <f t="shared" si="47"/>
        <v/>
      </c>
      <c r="AI1054" s="6" t="str">
        <f t="shared" si="48"/>
        <v/>
      </c>
    </row>
    <row r="1055" spans="34:35" x14ac:dyDescent="0.25">
      <c r="AH1055" t="str">
        <f t="shared" si="47"/>
        <v/>
      </c>
      <c r="AI1055" s="6" t="str">
        <f t="shared" si="48"/>
        <v/>
      </c>
    </row>
    <row r="1056" spans="34:35" x14ac:dyDescent="0.25">
      <c r="AH1056" t="str">
        <f t="shared" si="47"/>
        <v/>
      </c>
      <c r="AI1056" s="6" t="str">
        <f t="shared" si="48"/>
        <v/>
      </c>
    </row>
    <row r="1057" spans="34:35" x14ac:dyDescent="0.25">
      <c r="AH1057" t="str">
        <f t="shared" si="47"/>
        <v/>
      </c>
      <c r="AI1057" s="6" t="str">
        <f t="shared" si="48"/>
        <v/>
      </c>
    </row>
    <row r="1058" spans="34:35" x14ac:dyDescent="0.25">
      <c r="AH1058" t="str">
        <f t="shared" si="47"/>
        <v/>
      </c>
      <c r="AI1058" s="6" t="str">
        <f t="shared" si="48"/>
        <v/>
      </c>
    </row>
    <row r="1059" spans="34:35" x14ac:dyDescent="0.25">
      <c r="AH1059" t="str">
        <f t="shared" si="47"/>
        <v/>
      </c>
      <c r="AI1059" s="6" t="str">
        <f t="shared" si="48"/>
        <v/>
      </c>
    </row>
    <row r="1060" spans="34:35" x14ac:dyDescent="0.25">
      <c r="AH1060" t="str">
        <f t="shared" si="47"/>
        <v/>
      </c>
      <c r="AI1060" s="6" t="str">
        <f t="shared" si="48"/>
        <v/>
      </c>
    </row>
    <row r="1061" spans="34:35" x14ac:dyDescent="0.25">
      <c r="AH1061" t="str">
        <f t="shared" si="47"/>
        <v/>
      </c>
      <c r="AI1061" s="6" t="str">
        <f t="shared" si="48"/>
        <v/>
      </c>
    </row>
    <row r="1062" spans="34:35" x14ac:dyDescent="0.25">
      <c r="AH1062" t="str">
        <f t="shared" si="47"/>
        <v/>
      </c>
      <c r="AI1062" s="6" t="str">
        <f t="shared" si="48"/>
        <v/>
      </c>
    </row>
    <row r="1063" spans="34:35" x14ac:dyDescent="0.25">
      <c r="AH1063" t="str">
        <f t="shared" si="47"/>
        <v/>
      </c>
      <c r="AI1063" s="6" t="str">
        <f t="shared" si="48"/>
        <v/>
      </c>
    </row>
    <row r="1064" spans="34:35" x14ac:dyDescent="0.25">
      <c r="AH1064" t="str">
        <f t="shared" si="47"/>
        <v/>
      </c>
      <c r="AI1064" s="6" t="str">
        <f t="shared" si="48"/>
        <v/>
      </c>
    </row>
    <row r="1065" spans="34:35" x14ac:dyDescent="0.25">
      <c r="AH1065" t="str">
        <f t="shared" si="47"/>
        <v/>
      </c>
      <c r="AI1065" s="6" t="str">
        <f t="shared" si="48"/>
        <v/>
      </c>
    </row>
    <row r="1066" spans="34:35" x14ac:dyDescent="0.25">
      <c r="AH1066" t="str">
        <f t="shared" si="47"/>
        <v/>
      </c>
      <c r="AI1066" s="6" t="str">
        <f t="shared" si="48"/>
        <v/>
      </c>
    </row>
    <row r="1067" spans="34:35" x14ac:dyDescent="0.25">
      <c r="AH1067" t="str">
        <f t="shared" si="47"/>
        <v/>
      </c>
      <c r="AI1067" s="6" t="str">
        <f t="shared" si="48"/>
        <v/>
      </c>
    </row>
    <row r="1068" spans="34:35" x14ac:dyDescent="0.25">
      <c r="AH1068" t="str">
        <f t="shared" si="47"/>
        <v/>
      </c>
      <c r="AI1068" s="6" t="str">
        <f t="shared" si="48"/>
        <v/>
      </c>
    </row>
    <row r="1069" spans="34:35" x14ac:dyDescent="0.25">
      <c r="AH1069" t="str">
        <f t="shared" si="47"/>
        <v/>
      </c>
      <c r="AI1069" s="6" t="str">
        <f t="shared" si="48"/>
        <v/>
      </c>
    </row>
    <row r="1070" spans="34:35" x14ac:dyDescent="0.25">
      <c r="AH1070" t="str">
        <f t="shared" si="47"/>
        <v/>
      </c>
      <c r="AI1070" s="6" t="str">
        <f t="shared" si="48"/>
        <v/>
      </c>
    </row>
    <row r="1071" spans="34:35" x14ac:dyDescent="0.25">
      <c r="AH1071" t="str">
        <f t="shared" si="47"/>
        <v/>
      </c>
      <c r="AI1071" s="6" t="str">
        <f t="shared" si="48"/>
        <v/>
      </c>
    </row>
    <row r="1072" spans="34:35" x14ac:dyDescent="0.25">
      <c r="AH1072" t="str">
        <f t="shared" ref="AH1072:AH1135" si="49">+IF(LEFT(I1072,2)="F2","F2","")</f>
        <v/>
      </c>
      <c r="AI1072" s="6" t="str">
        <f t="shared" si="48"/>
        <v/>
      </c>
    </row>
    <row r="1073" spans="34:35" x14ac:dyDescent="0.25">
      <c r="AH1073" t="str">
        <f t="shared" si="49"/>
        <v/>
      </c>
      <c r="AI1073" s="6" t="str">
        <f t="shared" si="48"/>
        <v/>
      </c>
    </row>
    <row r="1074" spans="34:35" x14ac:dyDescent="0.25">
      <c r="AH1074" t="str">
        <f t="shared" si="49"/>
        <v/>
      </c>
      <c r="AI1074" s="6" t="str">
        <f t="shared" si="48"/>
        <v/>
      </c>
    </row>
    <row r="1075" spans="34:35" x14ac:dyDescent="0.25">
      <c r="AH1075" t="str">
        <f t="shared" si="49"/>
        <v/>
      </c>
      <c r="AI1075" s="6" t="str">
        <f t="shared" si="48"/>
        <v/>
      </c>
    </row>
    <row r="1076" spans="34:35" x14ac:dyDescent="0.25">
      <c r="AH1076" t="str">
        <f t="shared" si="49"/>
        <v/>
      </c>
      <c r="AI1076" s="6" t="str">
        <f t="shared" si="48"/>
        <v/>
      </c>
    </row>
    <row r="1077" spans="34:35" x14ac:dyDescent="0.25">
      <c r="AH1077" t="str">
        <f t="shared" si="49"/>
        <v/>
      </c>
      <c r="AI1077" s="6" t="str">
        <f t="shared" si="48"/>
        <v/>
      </c>
    </row>
    <row r="1078" spans="34:35" x14ac:dyDescent="0.25">
      <c r="AH1078" t="str">
        <f t="shared" si="49"/>
        <v/>
      </c>
      <c r="AI1078" s="6" t="str">
        <f t="shared" si="48"/>
        <v/>
      </c>
    </row>
    <row r="1079" spans="34:35" x14ac:dyDescent="0.25">
      <c r="AH1079" t="str">
        <f t="shared" si="49"/>
        <v/>
      </c>
      <c r="AI1079" s="6" t="str">
        <f t="shared" si="48"/>
        <v/>
      </c>
    </row>
    <row r="1080" spans="34:35" x14ac:dyDescent="0.25">
      <c r="AH1080" t="str">
        <f t="shared" si="49"/>
        <v/>
      </c>
      <c r="AI1080" s="6" t="str">
        <f t="shared" si="48"/>
        <v/>
      </c>
    </row>
    <row r="1081" spans="34:35" x14ac:dyDescent="0.25">
      <c r="AH1081" t="str">
        <f t="shared" si="49"/>
        <v/>
      </c>
      <c r="AI1081" s="6" t="str">
        <f t="shared" si="48"/>
        <v/>
      </c>
    </row>
    <row r="1082" spans="34:35" x14ac:dyDescent="0.25">
      <c r="AH1082" t="str">
        <f t="shared" si="49"/>
        <v/>
      </c>
      <c r="AI1082" s="6" t="str">
        <f t="shared" si="48"/>
        <v/>
      </c>
    </row>
    <row r="1083" spans="34:35" x14ac:dyDescent="0.25">
      <c r="AH1083" t="str">
        <f t="shared" si="49"/>
        <v/>
      </c>
      <c r="AI1083" s="6" t="str">
        <f t="shared" si="48"/>
        <v/>
      </c>
    </row>
    <row r="1084" spans="34:35" x14ac:dyDescent="0.25">
      <c r="AH1084" t="str">
        <f t="shared" si="49"/>
        <v/>
      </c>
      <c r="AI1084" s="6" t="str">
        <f t="shared" si="48"/>
        <v/>
      </c>
    </row>
    <row r="1085" spans="34:35" x14ac:dyDescent="0.25">
      <c r="AH1085" t="str">
        <f t="shared" si="49"/>
        <v/>
      </c>
      <c r="AI1085" s="6" t="str">
        <f t="shared" si="48"/>
        <v/>
      </c>
    </row>
    <row r="1086" spans="34:35" x14ac:dyDescent="0.25">
      <c r="AH1086" t="str">
        <f t="shared" si="49"/>
        <v/>
      </c>
      <c r="AI1086" s="6" t="str">
        <f t="shared" si="48"/>
        <v/>
      </c>
    </row>
    <row r="1087" spans="34:35" x14ac:dyDescent="0.25">
      <c r="AH1087" t="str">
        <f t="shared" si="49"/>
        <v/>
      </c>
      <c r="AI1087" s="6" t="str">
        <f t="shared" si="48"/>
        <v/>
      </c>
    </row>
    <row r="1088" spans="34:35" x14ac:dyDescent="0.25">
      <c r="AH1088" t="str">
        <f t="shared" si="49"/>
        <v/>
      </c>
      <c r="AI1088" s="6" t="str">
        <f t="shared" si="48"/>
        <v/>
      </c>
    </row>
    <row r="1089" spans="34:35" x14ac:dyDescent="0.25">
      <c r="AH1089" t="str">
        <f t="shared" si="49"/>
        <v/>
      </c>
      <c r="AI1089" s="6" t="str">
        <f t="shared" si="48"/>
        <v/>
      </c>
    </row>
    <row r="1090" spans="34:35" x14ac:dyDescent="0.25">
      <c r="AH1090" t="str">
        <f t="shared" si="49"/>
        <v/>
      </c>
      <c r="AI1090" s="6" t="str">
        <f t="shared" si="48"/>
        <v/>
      </c>
    </row>
    <row r="1091" spans="34:35" x14ac:dyDescent="0.25">
      <c r="AH1091" t="str">
        <f t="shared" si="49"/>
        <v/>
      </c>
      <c r="AI1091" s="6" t="str">
        <f t="shared" ref="AI1091:AI1154" si="50">+IF(AF1091="","",IF(AH1091="F2",Q1091*K1091/100/1.1,Q1091*K1091/100))</f>
        <v/>
      </c>
    </row>
    <row r="1092" spans="34:35" x14ac:dyDescent="0.25">
      <c r="AH1092" t="str">
        <f t="shared" si="49"/>
        <v/>
      </c>
      <c r="AI1092" s="6" t="str">
        <f t="shared" si="50"/>
        <v/>
      </c>
    </row>
    <row r="1093" spans="34:35" x14ac:dyDescent="0.25">
      <c r="AH1093" t="str">
        <f t="shared" si="49"/>
        <v/>
      </c>
      <c r="AI1093" s="6" t="str">
        <f t="shared" si="50"/>
        <v/>
      </c>
    </row>
    <row r="1094" spans="34:35" x14ac:dyDescent="0.25">
      <c r="AH1094" t="str">
        <f t="shared" si="49"/>
        <v/>
      </c>
      <c r="AI1094" s="6" t="str">
        <f t="shared" si="50"/>
        <v/>
      </c>
    </row>
    <row r="1095" spans="34:35" x14ac:dyDescent="0.25">
      <c r="AH1095" t="str">
        <f t="shared" si="49"/>
        <v/>
      </c>
      <c r="AI1095" s="6" t="str">
        <f t="shared" si="50"/>
        <v/>
      </c>
    </row>
    <row r="1096" spans="34:35" x14ac:dyDescent="0.25">
      <c r="AH1096" t="str">
        <f t="shared" si="49"/>
        <v/>
      </c>
      <c r="AI1096" s="6" t="str">
        <f t="shared" si="50"/>
        <v/>
      </c>
    </row>
    <row r="1097" spans="34:35" x14ac:dyDescent="0.25">
      <c r="AH1097" t="str">
        <f t="shared" si="49"/>
        <v/>
      </c>
      <c r="AI1097" s="6" t="str">
        <f t="shared" si="50"/>
        <v/>
      </c>
    </row>
    <row r="1098" spans="34:35" x14ac:dyDescent="0.25">
      <c r="AH1098" t="str">
        <f t="shared" si="49"/>
        <v/>
      </c>
      <c r="AI1098" s="6" t="str">
        <f t="shared" si="50"/>
        <v/>
      </c>
    </row>
    <row r="1099" spans="34:35" x14ac:dyDescent="0.25">
      <c r="AH1099" t="str">
        <f t="shared" si="49"/>
        <v/>
      </c>
      <c r="AI1099" s="6" t="str">
        <f t="shared" si="50"/>
        <v/>
      </c>
    </row>
    <row r="1100" spans="34:35" x14ac:dyDescent="0.25">
      <c r="AH1100" t="str">
        <f t="shared" si="49"/>
        <v/>
      </c>
      <c r="AI1100" s="6" t="str">
        <f t="shared" si="50"/>
        <v/>
      </c>
    </row>
    <row r="1101" spans="34:35" x14ac:dyDescent="0.25">
      <c r="AH1101" t="str">
        <f t="shared" si="49"/>
        <v/>
      </c>
      <c r="AI1101" s="6" t="str">
        <f t="shared" si="50"/>
        <v/>
      </c>
    </row>
    <row r="1102" spans="34:35" x14ac:dyDescent="0.25">
      <c r="AH1102" t="str">
        <f t="shared" si="49"/>
        <v/>
      </c>
      <c r="AI1102" s="6" t="str">
        <f t="shared" si="50"/>
        <v/>
      </c>
    </row>
    <row r="1103" spans="34:35" x14ac:dyDescent="0.25">
      <c r="AH1103" t="str">
        <f t="shared" si="49"/>
        <v/>
      </c>
      <c r="AI1103" s="6" t="str">
        <f t="shared" si="50"/>
        <v/>
      </c>
    </row>
    <row r="1104" spans="34:35" x14ac:dyDescent="0.25">
      <c r="AH1104" t="str">
        <f t="shared" si="49"/>
        <v/>
      </c>
      <c r="AI1104" s="6" t="str">
        <f t="shared" si="50"/>
        <v/>
      </c>
    </row>
    <row r="1105" spans="34:35" x14ac:dyDescent="0.25">
      <c r="AH1105" t="str">
        <f t="shared" si="49"/>
        <v/>
      </c>
      <c r="AI1105" s="6" t="str">
        <f t="shared" si="50"/>
        <v/>
      </c>
    </row>
    <row r="1106" spans="34:35" x14ac:dyDescent="0.25">
      <c r="AH1106" t="str">
        <f t="shared" si="49"/>
        <v/>
      </c>
      <c r="AI1106" s="6" t="str">
        <f t="shared" si="50"/>
        <v/>
      </c>
    </row>
    <row r="1107" spans="34:35" x14ac:dyDescent="0.25">
      <c r="AH1107" t="str">
        <f t="shared" si="49"/>
        <v/>
      </c>
      <c r="AI1107" s="6" t="str">
        <f t="shared" si="50"/>
        <v/>
      </c>
    </row>
    <row r="1108" spans="34:35" x14ac:dyDescent="0.25">
      <c r="AH1108" t="str">
        <f t="shared" si="49"/>
        <v/>
      </c>
      <c r="AI1108" s="6" t="str">
        <f t="shared" si="50"/>
        <v/>
      </c>
    </row>
    <row r="1109" spans="34:35" x14ac:dyDescent="0.25">
      <c r="AH1109" t="str">
        <f t="shared" si="49"/>
        <v/>
      </c>
      <c r="AI1109" s="6" t="str">
        <f t="shared" si="50"/>
        <v/>
      </c>
    </row>
    <row r="1110" spans="34:35" x14ac:dyDescent="0.25">
      <c r="AH1110" t="str">
        <f t="shared" si="49"/>
        <v/>
      </c>
      <c r="AI1110" s="6" t="str">
        <f t="shared" si="50"/>
        <v/>
      </c>
    </row>
    <row r="1111" spans="34:35" x14ac:dyDescent="0.25">
      <c r="AH1111" t="str">
        <f t="shared" si="49"/>
        <v/>
      </c>
      <c r="AI1111" s="6" t="str">
        <f t="shared" si="50"/>
        <v/>
      </c>
    </row>
    <row r="1112" spans="34:35" x14ac:dyDescent="0.25">
      <c r="AH1112" t="str">
        <f t="shared" si="49"/>
        <v/>
      </c>
      <c r="AI1112" s="6" t="str">
        <f t="shared" si="50"/>
        <v/>
      </c>
    </row>
    <row r="1113" spans="34:35" x14ac:dyDescent="0.25">
      <c r="AH1113" t="str">
        <f t="shared" si="49"/>
        <v/>
      </c>
      <c r="AI1113" s="6" t="str">
        <f t="shared" si="50"/>
        <v/>
      </c>
    </row>
    <row r="1114" spans="34:35" x14ac:dyDescent="0.25">
      <c r="AH1114" t="str">
        <f t="shared" si="49"/>
        <v/>
      </c>
      <c r="AI1114" s="6" t="str">
        <f t="shared" si="50"/>
        <v/>
      </c>
    </row>
    <row r="1115" spans="34:35" x14ac:dyDescent="0.25">
      <c r="AH1115" t="str">
        <f t="shared" si="49"/>
        <v/>
      </c>
      <c r="AI1115" s="6" t="str">
        <f t="shared" si="50"/>
        <v/>
      </c>
    </row>
    <row r="1116" spans="34:35" x14ac:dyDescent="0.25">
      <c r="AH1116" t="str">
        <f t="shared" si="49"/>
        <v/>
      </c>
      <c r="AI1116" s="6" t="str">
        <f t="shared" si="50"/>
        <v/>
      </c>
    </row>
    <row r="1117" spans="34:35" x14ac:dyDescent="0.25">
      <c r="AH1117" t="str">
        <f t="shared" si="49"/>
        <v/>
      </c>
      <c r="AI1117" s="6" t="str">
        <f t="shared" si="50"/>
        <v/>
      </c>
    </row>
    <row r="1118" spans="34:35" x14ac:dyDescent="0.25">
      <c r="AH1118" t="str">
        <f t="shared" si="49"/>
        <v/>
      </c>
      <c r="AI1118" s="6" t="str">
        <f t="shared" si="50"/>
        <v/>
      </c>
    </row>
    <row r="1119" spans="34:35" x14ac:dyDescent="0.25">
      <c r="AH1119" t="str">
        <f t="shared" si="49"/>
        <v/>
      </c>
      <c r="AI1119" s="6" t="str">
        <f t="shared" si="50"/>
        <v/>
      </c>
    </row>
    <row r="1120" spans="34:35" x14ac:dyDescent="0.25">
      <c r="AH1120" t="str">
        <f t="shared" si="49"/>
        <v/>
      </c>
      <c r="AI1120" s="6" t="str">
        <f t="shared" si="50"/>
        <v/>
      </c>
    </row>
    <row r="1121" spans="34:35" x14ac:dyDescent="0.25">
      <c r="AH1121" t="str">
        <f t="shared" si="49"/>
        <v/>
      </c>
      <c r="AI1121" s="6" t="str">
        <f t="shared" si="50"/>
        <v/>
      </c>
    </row>
    <row r="1122" spans="34:35" x14ac:dyDescent="0.25">
      <c r="AH1122" t="str">
        <f t="shared" si="49"/>
        <v/>
      </c>
      <c r="AI1122" s="6" t="str">
        <f t="shared" si="50"/>
        <v/>
      </c>
    </row>
    <row r="1123" spans="34:35" x14ac:dyDescent="0.25">
      <c r="AH1123" t="str">
        <f t="shared" si="49"/>
        <v/>
      </c>
      <c r="AI1123" s="6" t="str">
        <f t="shared" si="50"/>
        <v/>
      </c>
    </row>
    <row r="1124" spans="34:35" x14ac:dyDescent="0.25">
      <c r="AH1124" t="str">
        <f t="shared" si="49"/>
        <v/>
      </c>
      <c r="AI1124" s="6" t="str">
        <f t="shared" si="50"/>
        <v/>
      </c>
    </row>
    <row r="1125" spans="34:35" x14ac:dyDescent="0.25">
      <c r="AH1125" t="str">
        <f t="shared" si="49"/>
        <v/>
      </c>
      <c r="AI1125" s="6" t="str">
        <f t="shared" si="50"/>
        <v/>
      </c>
    </row>
    <row r="1126" spans="34:35" x14ac:dyDescent="0.25">
      <c r="AH1126" t="str">
        <f t="shared" si="49"/>
        <v/>
      </c>
      <c r="AI1126" s="6" t="str">
        <f t="shared" si="50"/>
        <v/>
      </c>
    </row>
    <row r="1127" spans="34:35" x14ac:dyDescent="0.25">
      <c r="AH1127" t="str">
        <f t="shared" si="49"/>
        <v/>
      </c>
      <c r="AI1127" s="6" t="str">
        <f t="shared" si="50"/>
        <v/>
      </c>
    </row>
    <row r="1128" spans="34:35" x14ac:dyDescent="0.25">
      <c r="AH1128" t="str">
        <f t="shared" si="49"/>
        <v/>
      </c>
      <c r="AI1128" s="6" t="str">
        <f t="shared" si="50"/>
        <v/>
      </c>
    </row>
    <row r="1129" spans="34:35" x14ac:dyDescent="0.25">
      <c r="AH1129" t="str">
        <f t="shared" si="49"/>
        <v/>
      </c>
      <c r="AI1129" s="6" t="str">
        <f t="shared" si="50"/>
        <v/>
      </c>
    </row>
    <row r="1130" spans="34:35" x14ac:dyDescent="0.25">
      <c r="AH1130" t="str">
        <f t="shared" si="49"/>
        <v/>
      </c>
      <c r="AI1130" s="6" t="str">
        <f t="shared" si="50"/>
        <v/>
      </c>
    </row>
    <row r="1131" spans="34:35" x14ac:dyDescent="0.25">
      <c r="AH1131" t="str">
        <f t="shared" si="49"/>
        <v/>
      </c>
      <c r="AI1131" s="6" t="str">
        <f t="shared" si="50"/>
        <v/>
      </c>
    </row>
    <row r="1132" spans="34:35" x14ac:dyDescent="0.25">
      <c r="AH1132" t="str">
        <f t="shared" si="49"/>
        <v/>
      </c>
      <c r="AI1132" s="6" t="str">
        <f t="shared" si="50"/>
        <v/>
      </c>
    </row>
    <row r="1133" spans="34:35" x14ac:dyDescent="0.25">
      <c r="AH1133" t="str">
        <f t="shared" si="49"/>
        <v/>
      </c>
      <c r="AI1133" s="6" t="str">
        <f t="shared" si="50"/>
        <v/>
      </c>
    </row>
    <row r="1134" spans="34:35" x14ac:dyDescent="0.25">
      <c r="AH1134" t="str">
        <f t="shared" si="49"/>
        <v/>
      </c>
      <c r="AI1134" s="6" t="str">
        <f t="shared" si="50"/>
        <v/>
      </c>
    </row>
    <row r="1135" spans="34:35" x14ac:dyDescent="0.25">
      <c r="AH1135" t="str">
        <f t="shared" si="49"/>
        <v/>
      </c>
      <c r="AI1135" s="6" t="str">
        <f t="shared" si="50"/>
        <v/>
      </c>
    </row>
    <row r="1136" spans="34:35" x14ac:dyDescent="0.25">
      <c r="AH1136" t="str">
        <f t="shared" ref="AH1136:AH1199" si="51">+IF(LEFT(I1136,2)="F2","F2","")</f>
        <v/>
      </c>
      <c r="AI1136" s="6" t="str">
        <f t="shared" si="50"/>
        <v/>
      </c>
    </row>
    <row r="1137" spans="34:35" x14ac:dyDescent="0.25">
      <c r="AH1137" t="str">
        <f t="shared" si="51"/>
        <v/>
      </c>
      <c r="AI1137" s="6" t="str">
        <f t="shared" si="50"/>
        <v/>
      </c>
    </row>
    <row r="1138" spans="34:35" x14ac:dyDescent="0.25">
      <c r="AH1138" t="str">
        <f t="shared" si="51"/>
        <v/>
      </c>
      <c r="AI1138" s="6" t="str">
        <f t="shared" si="50"/>
        <v/>
      </c>
    </row>
    <row r="1139" spans="34:35" x14ac:dyDescent="0.25">
      <c r="AH1139" t="str">
        <f t="shared" si="51"/>
        <v/>
      </c>
      <c r="AI1139" s="6" t="str">
        <f t="shared" si="50"/>
        <v/>
      </c>
    </row>
    <row r="1140" spans="34:35" x14ac:dyDescent="0.25">
      <c r="AH1140" t="str">
        <f t="shared" si="51"/>
        <v/>
      </c>
      <c r="AI1140" s="6" t="str">
        <f t="shared" si="50"/>
        <v/>
      </c>
    </row>
    <row r="1141" spans="34:35" x14ac:dyDescent="0.25">
      <c r="AH1141" t="str">
        <f t="shared" si="51"/>
        <v/>
      </c>
      <c r="AI1141" s="6" t="str">
        <f t="shared" si="50"/>
        <v/>
      </c>
    </row>
    <row r="1142" spans="34:35" x14ac:dyDescent="0.25">
      <c r="AH1142" t="str">
        <f t="shared" si="51"/>
        <v/>
      </c>
      <c r="AI1142" s="6" t="str">
        <f t="shared" si="50"/>
        <v/>
      </c>
    </row>
    <row r="1143" spans="34:35" x14ac:dyDescent="0.25">
      <c r="AH1143" t="str">
        <f t="shared" si="51"/>
        <v/>
      </c>
      <c r="AI1143" s="6" t="str">
        <f t="shared" si="50"/>
        <v/>
      </c>
    </row>
    <row r="1144" spans="34:35" x14ac:dyDescent="0.25">
      <c r="AH1144" t="str">
        <f t="shared" si="51"/>
        <v/>
      </c>
      <c r="AI1144" s="6" t="str">
        <f t="shared" si="50"/>
        <v/>
      </c>
    </row>
    <row r="1145" spans="34:35" x14ac:dyDescent="0.25">
      <c r="AH1145" t="str">
        <f t="shared" si="51"/>
        <v/>
      </c>
      <c r="AI1145" s="6" t="str">
        <f t="shared" si="50"/>
        <v/>
      </c>
    </row>
    <row r="1146" spans="34:35" x14ac:dyDescent="0.25">
      <c r="AH1146" t="str">
        <f t="shared" si="51"/>
        <v/>
      </c>
      <c r="AI1146" s="6" t="str">
        <f t="shared" si="50"/>
        <v/>
      </c>
    </row>
    <row r="1147" spans="34:35" x14ac:dyDescent="0.25">
      <c r="AH1147" t="str">
        <f t="shared" si="51"/>
        <v/>
      </c>
      <c r="AI1147" s="6" t="str">
        <f t="shared" si="50"/>
        <v/>
      </c>
    </row>
    <row r="1148" spans="34:35" x14ac:dyDescent="0.25">
      <c r="AH1148" t="str">
        <f t="shared" si="51"/>
        <v/>
      </c>
      <c r="AI1148" s="6" t="str">
        <f t="shared" si="50"/>
        <v/>
      </c>
    </row>
    <row r="1149" spans="34:35" x14ac:dyDescent="0.25">
      <c r="AH1149" t="str">
        <f t="shared" si="51"/>
        <v/>
      </c>
      <c r="AI1149" s="6" t="str">
        <f t="shared" si="50"/>
        <v/>
      </c>
    </row>
    <row r="1150" spans="34:35" x14ac:dyDescent="0.25">
      <c r="AH1150" t="str">
        <f t="shared" si="51"/>
        <v/>
      </c>
      <c r="AI1150" s="6" t="str">
        <f t="shared" si="50"/>
        <v/>
      </c>
    </row>
    <row r="1151" spans="34:35" x14ac:dyDescent="0.25">
      <c r="AH1151" t="str">
        <f t="shared" si="51"/>
        <v/>
      </c>
      <c r="AI1151" s="6" t="str">
        <f t="shared" si="50"/>
        <v/>
      </c>
    </row>
    <row r="1152" spans="34:35" x14ac:dyDescent="0.25">
      <c r="AH1152" t="str">
        <f t="shared" si="51"/>
        <v/>
      </c>
      <c r="AI1152" s="6" t="str">
        <f t="shared" si="50"/>
        <v/>
      </c>
    </row>
    <row r="1153" spans="34:35" x14ac:dyDescent="0.25">
      <c r="AH1153" t="str">
        <f t="shared" si="51"/>
        <v/>
      </c>
      <c r="AI1153" s="6" t="str">
        <f t="shared" si="50"/>
        <v/>
      </c>
    </row>
    <row r="1154" spans="34:35" x14ac:dyDescent="0.25">
      <c r="AH1154" t="str">
        <f t="shared" si="51"/>
        <v/>
      </c>
      <c r="AI1154" s="6" t="str">
        <f t="shared" si="50"/>
        <v/>
      </c>
    </row>
    <row r="1155" spans="34:35" x14ac:dyDescent="0.25">
      <c r="AH1155" t="str">
        <f t="shared" si="51"/>
        <v/>
      </c>
      <c r="AI1155" s="6" t="str">
        <f t="shared" ref="AI1155:AI1218" si="52">+IF(AF1155="","",IF(AH1155="F2",Q1155*K1155/100/1.1,Q1155*K1155/100))</f>
        <v/>
      </c>
    </row>
    <row r="1156" spans="34:35" x14ac:dyDescent="0.25">
      <c r="AH1156" t="str">
        <f t="shared" si="51"/>
        <v/>
      </c>
      <c r="AI1156" s="6" t="str">
        <f t="shared" si="52"/>
        <v/>
      </c>
    </row>
    <row r="1157" spans="34:35" x14ac:dyDescent="0.25">
      <c r="AH1157" t="str">
        <f t="shared" si="51"/>
        <v/>
      </c>
      <c r="AI1157" s="6" t="str">
        <f t="shared" si="52"/>
        <v/>
      </c>
    </row>
    <row r="1158" spans="34:35" x14ac:dyDescent="0.25">
      <c r="AH1158" t="str">
        <f t="shared" si="51"/>
        <v/>
      </c>
      <c r="AI1158" s="6" t="str">
        <f t="shared" si="52"/>
        <v/>
      </c>
    </row>
    <row r="1159" spans="34:35" x14ac:dyDescent="0.25">
      <c r="AH1159" t="str">
        <f t="shared" si="51"/>
        <v/>
      </c>
      <c r="AI1159" s="6" t="str">
        <f t="shared" si="52"/>
        <v/>
      </c>
    </row>
    <row r="1160" spans="34:35" x14ac:dyDescent="0.25">
      <c r="AH1160" t="str">
        <f t="shared" si="51"/>
        <v/>
      </c>
      <c r="AI1160" s="6" t="str">
        <f t="shared" si="52"/>
        <v/>
      </c>
    </row>
    <row r="1161" spans="34:35" x14ac:dyDescent="0.25">
      <c r="AH1161" t="str">
        <f t="shared" si="51"/>
        <v/>
      </c>
      <c r="AI1161" s="6" t="str">
        <f t="shared" si="52"/>
        <v/>
      </c>
    </row>
    <row r="1162" spans="34:35" x14ac:dyDescent="0.25">
      <c r="AH1162" t="str">
        <f t="shared" si="51"/>
        <v/>
      </c>
      <c r="AI1162" s="6" t="str">
        <f t="shared" si="52"/>
        <v/>
      </c>
    </row>
    <row r="1163" spans="34:35" x14ac:dyDescent="0.25">
      <c r="AH1163" t="str">
        <f t="shared" si="51"/>
        <v/>
      </c>
      <c r="AI1163" s="6" t="str">
        <f t="shared" si="52"/>
        <v/>
      </c>
    </row>
    <row r="1164" spans="34:35" x14ac:dyDescent="0.25">
      <c r="AH1164" t="str">
        <f t="shared" si="51"/>
        <v/>
      </c>
      <c r="AI1164" s="6" t="str">
        <f t="shared" si="52"/>
        <v/>
      </c>
    </row>
    <row r="1165" spans="34:35" x14ac:dyDescent="0.25">
      <c r="AH1165" t="str">
        <f t="shared" si="51"/>
        <v/>
      </c>
      <c r="AI1165" s="6" t="str">
        <f t="shared" si="52"/>
        <v/>
      </c>
    </row>
    <row r="1166" spans="34:35" x14ac:dyDescent="0.25">
      <c r="AH1166" t="str">
        <f t="shared" si="51"/>
        <v/>
      </c>
      <c r="AI1166" s="6" t="str">
        <f t="shared" si="52"/>
        <v/>
      </c>
    </row>
    <row r="1167" spans="34:35" x14ac:dyDescent="0.25">
      <c r="AH1167" t="str">
        <f t="shared" si="51"/>
        <v/>
      </c>
      <c r="AI1167" s="6" t="str">
        <f t="shared" si="52"/>
        <v/>
      </c>
    </row>
    <row r="1168" spans="34:35" x14ac:dyDescent="0.25">
      <c r="AH1168" t="str">
        <f t="shared" si="51"/>
        <v/>
      </c>
      <c r="AI1168" s="6" t="str">
        <f t="shared" si="52"/>
        <v/>
      </c>
    </row>
    <row r="1169" spans="34:35" x14ac:dyDescent="0.25">
      <c r="AH1169" t="str">
        <f t="shared" si="51"/>
        <v/>
      </c>
      <c r="AI1169" s="6" t="str">
        <f t="shared" si="52"/>
        <v/>
      </c>
    </row>
    <row r="1170" spans="34:35" x14ac:dyDescent="0.25">
      <c r="AH1170" t="str">
        <f t="shared" si="51"/>
        <v/>
      </c>
      <c r="AI1170" s="6" t="str">
        <f t="shared" si="52"/>
        <v/>
      </c>
    </row>
    <row r="1171" spans="34:35" x14ac:dyDescent="0.25">
      <c r="AH1171" t="str">
        <f t="shared" si="51"/>
        <v/>
      </c>
      <c r="AI1171" s="6" t="str">
        <f t="shared" si="52"/>
        <v/>
      </c>
    </row>
    <row r="1172" spans="34:35" x14ac:dyDescent="0.25">
      <c r="AH1172" t="str">
        <f t="shared" si="51"/>
        <v/>
      </c>
      <c r="AI1172" s="6" t="str">
        <f t="shared" si="52"/>
        <v/>
      </c>
    </row>
    <row r="1173" spans="34:35" x14ac:dyDescent="0.25">
      <c r="AH1173" t="str">
        <f t="shared" si="51"/>
        <v/>
      </c>
      <c r="AI1173" s="6" t="str">
        <f t="shared" si="52"/>
        <v/>
      </c>
    </row>
    <row r="1174" spans="34:35" x14ac:dyDescent="0.25">
      <c r="AH1174" t="str">
        <f t="shared" si="51"/>
        <v/>
      </c>
      <c r="AI1174" s="6" t="str">
        <f t="shared" si="52"/>
        <v/>
      </c>
    </row>
    <row r="1175" spans="34:35" x14ac:dyDescent="0.25">
      <c r="AH1175" t="str">
        <f t="shared" si="51"/>
        <v/>
      </c>
      <c r="AI1175" s="6" t="str">
        <f t="shared" si="52"/>
        <v/>
      </c>
    </row>
    <row r="1176" spans="34:35" x14ac:dyDescent="0.25">
      <c r="AH1176" t="str">
        <f t="shared" si="51"/>
        <v/>
      </c>
      <c r="AI1176" s="6" t="str">
        <f t="shared" si="52"/>
        <v/>
      </c>
    </row>
    <row r="1177" spans="34:35" x14ac:dyDescent="0.25">
      <c r="AH1177" t="str">
        <f t="shared" si="51"/>
        <v/>
      </c>
      <c r="AI1177" s="6" t="str">
        <f t="shared" si="52"/>
        <v/>
      </c>
    </row>
    <row r="1178" spans="34:35" x14ac:dyDescent="0.25">
      <c r="AH1178" t="str">
        <f t="shared" si="51"/>
        <v/>
      </c>
      <c r="AI1178" s="6" t="str">
        <f t="shared" si="52"/>
        <v/>
      </c>
    </row>
    <row r="1179" spans="34:35" x14ac:dyDescent="0.25">
      <c r="AH1179" t="str">
        <f t="shared" si="51"/>
        <v/>
      </c>
      <c r="AI1179" s="6" t="str">
        <f t="shared" si="52"/>
        <v/>
      </c>
    </row>
    <row r="1180" spans="34:35" x14ac:dyDescent="0.25">
      <c r="AH1180" t="str">
        <f t="shared" si="51"/>
        <v/>
      </c>
      <c r="AI1180" s="6" t="str">
        <f t="shared" si="52"/>
        <v/>
      </c>
    </row>
    <row r="1181" spans="34:35" x14ac:dyDescent="0.25">
      <c r="AH1181" t="str">
        <f t="shared" si="51"/>
        <v/>
      </c>
      <c r="AI1181" s="6" t="str">
        <f t="shared" si="52"/>
        <v/>
      </c>
    </row>
    <row r="1182" spans="34:35" x14ac:dyDescent="0.25">
      <c r="AH1182" t="str">
        <f t="shared" si="51"/>
        <v/>
      </c>
      <c r="AI1182" s="6" t="str">
        <f t="shared" si="52"/>
        <v/>
      </c>
    </row>
    <row r="1183" spans="34:35" x14ac:dyDescent="0.25">
      <c r="AH1183" t="str">
        <f t="shared" si="51"/>
        <v/>
      </c>
      <c r="AI1183" s="6" t="str">
        <f t="shared" si="52"/>
        <v/>
      </c>
    </row>
    <row r="1184" spans="34:35" x14ac:dyDescent="0.25">
      <c r="AH1184" t="str">
        <f t="shared" si="51"/>
        <v/>
      </c>
      <c r="AI1184" s="6" t="str">
        <f t="shared" si="52"/>
        <v/>
      </c>
    </row>
    <row r="1185" spans="34:35" x14ac:dyDescent="0.25">
      <c r="AH1185" t="str">
        <f t="shared" si="51"/>
        <v/>
      </c>
      <c r="AI1185" s="6" t="str">
        <f t="shared" si="52"/>
        <v/>
      </c>
    </row>
    <row r="1186" spans="34:35" x14ac:dyDescent="0.25">
      <c r="AH1186" t="str">
        <f t="shared" si="51"/>
        <v/>
      </c>
      <c r="AI1186" s="6" t="str">
        <f t="shared" si="52"/>
        <v/>
      </c>
    </row>
    <row r="1187" spans="34:35" x14ac:dyDescent="0.25">
      <c r="AH1187" t="str">
        <f t="shared" si="51"/>
        <v/>
      </c>
      <c r="AI1187" s="6" t="str">
        <f t="shared" si="52"/>
        <v/>
      </c>
    </row>
    <row r="1188" spans="34:35" x14ac:dyDescent="0.25">
      <c r="AH1188" t="str">
        <f t="shared" si="51"/>
        <v/>
      </c>
      <c r="AI1188" s="6" t="str">
        <f t="shared" si="52"/>
        <v/>
      </c>
    </row>
    <row r="1189" spans="34:35" x14ac:dyDescent="0.25">
      <c r="AH1189" t="str">
        <f t="shared" si="51"/>
        <v/>
      </c>
      <c r="AI1189" s="6" t="str">
        <f t="shared" si="52"/>
        <v/>
      </c>
    </row>
    <row r="1190" spans="34:35" x14ac:dyDescent="0.25">
      <c r="AH1190" t="str">
        <f t="shared" si="51"/>
        <v/>
      </c>
      <c r="AI1190" s="6" t="str">
        <f t="shared" si="52"/>
        <v/>
      </c>
    </row>
    <row r="1191" spans="34:35" x14ac:dyDescent="0.25">
      <c r="AH1191" t="str">
        <f t="shared" si="51"/>
        <v/>
      </c>
      <c r="AI1191" s="6" t="str">
        <f t="shared" si="52"/>
        <v/>
      </c>
    </row>
    <row r="1192" spans="34:35" x14ac:dyDescent="0.25">
      <c r="AH1192" t="str">
        <f t="shared" si="51"/>
        <v/>
      </c>
      <c r="AI1192" s="6" t="str">
        <f t="shared" si="52"/>
        <v/>
      </c>
    </row>
    <row r="1193" spans="34:35" x14ac:dyDescent="0.25">
      <c r="AH1193" t="str">
        <f t="shared" si="51"/>
        <v/>
      </c>
      <c r="AI1193" s="6" t="str">
        <f t="shared" si="52"/>
        <v/>
      </c>
    </row>
    <row r="1194" spans="34:35" x14ac:dyDescent="0.25">
      <c r="AH1194" t="str">
        <f t="shared" si="51"/>
        <v/>
      </c>
      <c r="AI1194" s="6" t="str">
        <f t="shared" si="52"/>
        <v/>
      </c>
    </row>
    <row r="1195" spans="34:35" x14ac:dyDescent="0.25">
      <c r="AH1195" t="str">
        <f t="shared" si="51"/>
        <v/>
      </c>
      <c r="AI1195" s="6" t="str">
        <f t="shared" si="52"/>
        <v/>
      </c>
    </row>
    <row r="1196" spans="34:35" x14ac:dyDescent="0.25">
      <c r="AH1196" t="str">
        <f t="shared" si="51"/>
        <v/>
      </c>
      <c r="AI1196" s="6" t="str">
        <f t="shared" si="52"/>
        <v/>
      </c>
    </row>
    <row r="1197" spans="34:35" x14ac:dyDescent="0.25">
      <c r="AH1197" t="str">
        <f t="shared" si="51"/>
        <v/>
      </c>
      <c r="AI1197" s="6" t="str">
        <f t="shared" si="52"/>
        <v/>
      </c>
    </row>
    <row r="1198" spans="34:35" x14ac:dyDescent="0.25">
      <c r="AH1198" t="str">
        <f t="shared" si="51"/>
        <v/>
      </c>
      <c r="AI1198" s="6" t="str">
        <f t="shared" si="52"/>
        <v/>
      </c>
    </row>
    <row r="1199" spans="34:35" x14ac:dyDescent="0.25">
      <c r="AH1199" t="str">
        <f t="shared" si="51"/>
        <v/>
      </c>
      <c r="AI1199" s="6" t="str">
        <f t="shared" si="52"/>
        <v/>
      </c>
    </row>
    <row r="1200" spans="34:35" x14ac:dyDescent="0.25">
      <c r="AH1200" t="str">
        <f t="shared" ref="AH1200:AH1263" si="53">+IF(LEFT(I1200,2)="F2","F2","")</f>
        <v/>
      </c>
      <c r="AI1200" s="6" t="str">
        <f t="shared" si="52"/>
        <v/>
      </c>
    </row>
    <row r="1201" spans="34:35" x14ac:dyDescent="0.25">
      <c r="AH1201" t="str">
        <f t="shared" si="53"/>
        <v/>
      </c>
      <c r="AI1201" s="6" t="str">
        <f t="shared" si="52"/>
        <v/>
      </c>
    </row>
    <row r="1202" spans="34:35" x14ac:dyDescent="0.25">
      <c r="AH1202" t="str">
        <f t="shared" si="53"/>
        <v/>
      </c>
      <c r="AI1202" s="6" t="str">
        <f t="shared" si="52"/>
        <v/>
      </c>
    </row>
    <row r="1203" spans="34:35" x14ac:dyDescent="0.25">
      <c r="AH1203" t="str">
        <f t="shared" si="53"/>
        <v/>
      </c>
      <c r="AI1203" s="6" t="str">
        <f t="shared" si="52"/>
        <v/>
      </c>
    </row>
    <row r="1204" spans="34:35" x14ac:dyDescent="0.25">
      <c r="AH1204" t="str">
        <f t="shared" si="53"/>
        <v/>
      </c>
      <c r="AI1204" s="6" t="str">
        <f t="shared" si="52"/>
        <v/>
      </c>
    </row>
    <row r="1205" spans="34:35" x14ac:dyDescent="0.25">
      <c r="AH1205" t="str">
        <f t="shared" si="53"/>
        <v/>
      </c>
      <c r="AI1205" s="6" t="str">
        <f t="shared" si="52"/>
        <v/>
      </c>
    </row>
    <row r="1206" spans="34:35" x14ac:dyDescent="0.25">
      <c r="AH1206" t="str">
        <f t="shared" si="53"/>
        <v/>
      </c>
      <c r="AI1206" s="6" t="str">
        <f t="shared" si="52"/>
        <v/>
      </c>
    </row>
    <row r="1207" spans="34:35" x14ac:dyDescent="0.25">
      <c r="AH1207" t="str">
        <f t="shared" si="53"/>
        <v/>
      </c>
      <c r="AI1207" s="6" t="str">
        <f t="shared" si="52"/>
        <v/>
      </c>
    </row>
    <row r="1208" spans="34:35" x14ac:dyDescent="0.25">
      <c r="AH1208" t="str">
        <f t="shared" si="53"/>
        <v/>
      </c>
      <c r="AI1208" s="6" t="str">
        <f t="shared" si="52"/>
        <v/>
      </c>
    </row>
    <row r="1209" spans="34:35" x14ac:dyDescent="0.25">
      <c r="AH1209" t="str">
        <f t="shared" si="53"/>
        <v/>
      </c>
      <c r="AI1209" s="6" t="str">
        <f t="shared" si="52"/>
        <v/>
      </c>
    </row>
    <row r="1210" spans="34:35" x14ac:dyDescent="0.25">
      <c r="AH1210" t="str">
        <f t="shared" si="53"/>
        <v/>
      </c>
      <c r="AI1210" s="6" t="str">
        <f t="shared" si="52"/>
        <v/>
      </c>
    </row>
    <row r="1211" spans="34:35" x14ac:dyDescent="0.25">
      <c r="AH1211" t="str">
        <f t="shared" si="53"/>
        <v/>
      </c>
      <c r="AI1211" s="6" t="str">
        <f t="shared" si="52"/>
        <v/>
      </c>
    </row>
    <row r="1212" spans="34:35" x14ac:dyDescent="0.25">
      <c r="AH1212" t="str">
        <f t="shared" si="53"/>
        <v/>
      </c>
      <c r="AI1212" s="6" t="str">
        <f t="shared" si="52"/>
        <v/>
      </c>
    </row>
    <row r="1213" spans="34:35" x14ac:dyDescent="0.25">
      <c r="AH1213" t="str">
        <f t="shared" si="53"/>
        <v/>
      </c>
      <c r="AI1213" s="6" t="str">
        <f t="shared" si="52"/>
        <v/>
      </c>
    </row>
    <row r="1214" spans="34:35" x14ac:dyDescent="0.25">
      <c r="AH1214" t="str">
        <f t="shared" si="53"/>
        <v/>
      </c>
      <c r="AI1214" s="6" t="str">
        <f t="shared" si="52"/>
        <v/>
      </c>
    </row>
    <row r="1215" spans="34:35" x14ac:dyDescent="0.25">
      <c r="AH1215" t="str">
        <f t="shared" si="53"/>
        <v/>
      </c>
      <c r="AI1215" s="6" t="str">
        <f t="shared" si="52"/>
        <v/>
      </c>
    </row>
    <row r="1216" spans="34:35" x14ac:dyDescent="0.25">
      <c r="AH1216" t="str">
        <f t="shared" si="53"/>
        <v/>
      </c>
      <c r="AI1216" s="6" t="str">
        <f t="shared" si="52"/>
        <v/>
      </c>
    </row>
    <row r="1217" spans="34:35" x14ac:dyDescent="0.25">
      <c r="AH1217" t="str">
        <f t="shared" si="53"/>
        <v/>
      </c>
      <c r="AI1217" s="6" t="str">
        <f t="shared" si="52"/>
        <v/>
      </c>
    </row>
    <row r="1218" spans="34:35" x14ac:dyDescent="0.25">
      <c r="AH1218" t="str">
        <f t="shared" si="53"/>
        <v/>
      </c>
      <c r="AI1218" s="6" t="str">
        <f t="shared" si="52"/>
        <v/>
      </c>
    </row>
    <row r="1219" spans="34:35" x14ac:dyDescent="0.25">
      <c r="AH1219" t="str">
        <f t="shared" si="53"/>
        <v/>
      </c>
      <c r="AI1219" s="6" t="str">
        <f t="shared" ref="AI1219:AI1282" si="54">+IF(AF1219="","",IF(AH1219="F2",Q1219*K1219/100/1.1,Q1219*K1219/100))</f>
        <v/>
      </c>
    </row>
    <row r="1220" spans="34:35" x14ac:dyDescent="0.25">
      <c r="AH1220" t="str">
        <f t="shared" si="53"/>
        <v/>
      </c>
      <c r="AI1220" s="6" t="str">
        <f t="shared" si="54"/>
        <v/>
      </c>
    </row>
    <row r="1221" spans="34:35" x14ac:dyDescent="0.25">
      <c r="AH1221" t="str">
        <f t="shared" si="53"/>
        <v/>
      </c>
      <c r="AI1221" s="6" t="str">
        <f t="shared" si="54"/>
        <v/>
      </c>
    </row>
    <row r="1222" spans="34:35" x14ac:dyDescent="0.25">
      <c r="AH1222" t="str">
        <f t="shared" si="53"/>
        <v/>
      </c>
      <c r="AI1222" s="6" t="str">
        <f t="shared" si="54"/>
        <v/>
      </c>
    </row>
    <row r="1223" spans="34:35" x14ac:dyDescent="0.25">
      <c r="AH1223" t="str">
        <f t="shared" si="53"/>
        <v/>
      </c>
      <c r="AI1223" s="6" t="str">
        <f t="shared" si="54"/>
        <v/>
      </c>
    </row>
    <row r="1224" spans="34:35" x14ac:dyDescent="0.25">
      <c r="AH1224" t="str">
        <f t="shared" si="53"/>
        <v/>
      </c>
      <c r="AI1224" s="6" t="str">
        <f t="shared" si="54"/>
        <v/>
      </c>
    </row>
    <row r="1225" spans="34:35" x14ac:dyDescent="0.25">
      <c r="AH1225" t="str">
        <f t="shared" si="53"/>
        <v/>
      </c>
      <c r="AI1225" s="6" t="str">
        <f t="shared" si="54"/>
        <v/>
      </c>
    </row>
    <row r="1226" spans="34:35" x14ac:dyDescent="0.25">
      <c r="AH1226" t="str">
        <f t="shared" si="53"/>
        <v/>
      </c>
      <c r="AI1226" s="6" t="str">
        <f t="shared" si="54"/>
        <v/>
      </c>
    </row>
    <row r="1227" spans="34:35" x14ac:dyDescent="0.25">
      <c r="AH1227" t="str">
        <f t="shared" si="53"/>
        <v/>
      </c>
      <c r="AI1227" s="6" t="str">
        <f t="shared" si="54"/>
        <v/>
      </c>
    </row>
    <row r="1228" spans="34:35" x14ac:dyDescent="0.25">
      <c r="AH1228" t="str">
        <f t="shared" si="53"/>
        <v/>
      </c>
      <c r="AI1228" s="6" t="str">
        <f t="shared" si="54"/>
        <v/>
      </c>
    </row>
    <row r="1229" spans="34:35" x14ac:dyDescent="0.25">
      <c r="AH1229" t="str">
        <f t="shared" si="53"/>
        <v/>
      </c>
      <c r="AI1229" s="6" t="str">
        <f t="shared" si="54"/>
        <v/>
      </c>
    </row>
    <row r="1230" spans="34:35" x14ac:dyDescent="0.25">
      <c r="AH1230" t="str">
        <f t="shared" si="53"/>
        <v/>
      </c>
      <c r="AI1230" s="6" t="str">
        <f t="shared" si="54"/>
        <v/>
      </c>
    </row>
    <row r="1231" spans="34:35" x14ac:dyDescent="0.25">
      <c r="AH1231" t="str">
        <f t="shared" si="53"/>
        <v/>
      </c>
      <c r="AI1231" s="6" t="str">
        <f t="shared" si="54"/>
        <v/>
      </c>
    </row>
    <row r="1232" spans="34:35" x14ac:dyDescent="0.25">
      <c r="AH1232" t="str">
        <f t="shared" si="53"/>
        <v/>
      </c>
      <c r="AI1232" s="6" t="str">
        <f t="shared" si="54"/>
        <v/>
      </c>
    </row>
    <row r="1233" spans="34:35" x14ac:dyDescent="0.25">
      <c r="AH1233" t="str">
        <f t="shared" si="53"/>
        <v/>
      </c>
      <c r="AI1233" s="6" t="str">
        <f t="shared" si="54"/>
        <v/>
      </c>
    </row>
    <row r="1234" spans="34:35" x14ac:dyDescent="0.25">
      <c r="AH1234" t="str">
        <f t="shared" si="53"/>
        <v/>
      </c>
      <c r="AI1234" s="6" t="str">
        <f t="shared" si="54"/>
        <v/>
      </c>
    </row>
    <row r="1235" spans="34:35" x14ac:dyDescent="0.25">
      <c r="AH1235" t="str">
        <f t="shared" si="53"/>
        <v/>
      </c>
      <c r="AI1235" s="6" t="str">
        <f t="shared" si="54"/>
        <v/>
      </c>
    </row>
    <row r="1236" spans="34:35" x14ac:dyDescent="0.25">
      <c r="AH1236" t="str">
        <f t="shared" si="53"/>
        <v/>
      </c>
      <c r="AI1236" s="6" t="str">
        <f t="shared" si="54"/>
        <v/>
      </c>
    </row>
    <row r="1237" spans="34:35" x14ac:dyDescent="0.25">
      <c r="AH1237" t="str">
        <f t="shared" si="53"/>
        <v/>
      </c>
      <c r="AI1237" s="6" t="str">
        <f t="shared" si="54"/>
        <v/>
      </c>
    </row>
    <row r="1238" spans="34:35" x14ac:dyDescent="0.25">
      <c r="AH1238" t="str">
        <f t="shared" si="53"/>
        <v/>
      </c>
      <c r="AI1238" s="6" t="str">
        <f t="shared" si="54"/>
        <v/>
      </c>
    </row>
    <row r="1239" spans="34:35" x14ac:dyDescent="0.25">
      <c r="AH1239" t="str">
        <f t="shared" si="53"/>
        <v/>
      </c>
      <c r="AI1239" s="6" t="str">
        <f t="shared" si="54"/>
        <v/>
      </c>
    </row>
    <row r="1240" spans="34:35" x14ac:dyDescent="0.25">
      <c r="AH1240" t="str">
        <f t="shared" si="53"/>
        <v/>
      </c>
      <c r="AI1240" s="6" t="str">
        <f t="shared" si="54"/>
        <v/>
      </c>
    </row>
    <row r="1241" spans="34:35" x14ac:dyDescent="0.25">
      <c r="AH1241" t="str">
        <f t="shared" si="53"/>
        <v/>
      </c>
      <c r="AI1241" s="6" t="str">
        <f t="shared" si="54"/>
        <v/>
      </c>
    </row>
    <row r="1242" spans="34:35" x14ac:dyDescent="0.25">
      <c r="AH1242" t="str">
        <f t="shared" si="53"/>
        <v/>
      </c>
      <c r="AI1242" s="6" t="str">
        <f t="shared" si="54"/>
        <v/>
      </c>
    </row>
    <row r="1243" spans="34:35" x14ac:dyDescent="0.25">
      <c r="AH1243" t="str">
        <f t="shared" si="53"/>
        <v/>
      </c>
      <c r="AI1243" s="6" t="str">
        <f t="shared" si="54"/>
        <v/>
      </c>
    </row>
    <row r="1244" spans="34:35" x14ac:dyDescent="0.25">
      <c r="AH1244" t="str">
        <f t="shared" si="53"/>
        <v/>
      </c>
      <c r="AI1244" s="6" t="str">
        <f t="shared" si="54"/>
        <v/>
      </c>
    </row>
    <row r="1245" spans="34:35" x14ac:dyDescent="0.25">
      <c r="AH1245" t="str">
        <f t="shared" si="53"/>
        <v/>
      </c>
      <c r="AI1245" s="6" t="str">
        <f t="shared" si="54"/>
        <v/>
      </c>
    </row>
    <row r="1246" spans="34:35" x14ac:dyDescent="0.25">
      <c r="AH1246" t="str">
        <f t="shared" si="53"/>
        <v/>
      </c>
      <c r="AI1246" s="6" t="str">
        <f t="shared" si="54"/>
        <v/>
      </c>
    </row>
    <row r="1247" spans="34:35" x14ac:dyDescent="0.25">
      <c r="AH1247" t="str">
        <f t="shared" si="53"/>
        <v/>
      </c>
      <c r="AI1247" s="6" t="str">
        <f t="shared" si="54"/>
        <v/>
      </c>
    </row>
    <row r="1248" spans="34:35" x14ac:dyDescent="0.25">
      <c r="AH1248" t="str">
        <f t="shared" si="53"/>
        <v/>
      </c>
      <c r="AI1248" s="6" t="str">
        <f t="shared" si="54"/>
        <v/>
      </c>
    </row>
    <row r="1249" spans="34:35" x14ac:dyDescent="0.25">
      <c r="AH1249" t="str">
        <f t="shared" si="53"/>
        <v/>
      </c>
      <c r="AI1249" s="6" t="str">
        <f t="shared" si="54"/>
        <v/>
      </c>
    </row>
    <row r="1250" spans="34:35" x14ac:dyDescent="0.25">
      <c r="AH1250" t="str">
        <f t="shared" si="53"/>
        <v/>
      </c>
      <c r="AI1250" s="6" t="str">
        <f t="shared" si="54"/>
        <v/>
      </c>
    </row>
    <row r="1251" spans="34:35" x14ac:dyDescent="0.25">
      <c r="AH1251" t="str">
        <f t="shared" si="53"/>
        <v/>
      </c>
      <c r="AI1251" s="6" t="str">
        <f t="shared" si="54"/>
        <v/>
      </c>
    </row>
    <row r="1252" spans="34:35" x14ac:dyDescent="0.25">
      <c r="AH1252" t="str">
        <f t="shared" si="53"/>
        <v/>
      </c>
      <c r="AI1252" s="6" t="str">
        <f t="shared" si="54"/>
        <v/>
      </c>
    </row>
    <row r="1253" spans="34:35" x14ac:dyDescent="0.25">
      <c r="AH1253" t="str">
        <f t="shared" si="53"/>
        <v/>
      </c>
      <c r="AI1253" s="6" t="str">
        <f t="shared" si="54"/>
        <v/>
      </c>
    </row>
    <row r="1254" spans="34:35" x14ac:dyDescent="0.25">
      <c r="AH1254" t="str">
        <f t="shared" si="53"/>
        <v/>
      </c>
      <c r="AI1254" s="6" t="str">
        <f t="shared" si="54"/>
        <v/>
      </c>
    </row>
    <row r="1255" spans="34:35" x14ac:dyDescent="0.25">
      <c r="AH1255" t="str">
        <f t="shared" si="53"/>
        <v/>
      </c>
      <c r="AI1255" s="6" t="str">
        <f t="shared" si="54"/>
        <v/>
      </c>
    </row>
    <row r="1256" spans="34:35" x14ac:dyDescent="0.25">
      <c r="AH1256" t="str">
        <f t="shared" si="53"/>
        <v/>
      </c>
      <c r="AI1256" s="6" t="str">
        <f t="shared" si="54"/>
        <v/>
      </c>
    </row>
    <row r="1257" spans="34:35" x14ac:dyDescent="0.25">
      <c r="AH1257" t="str">
        <f t="shared" si="53"/>
        <v/>
      </c>
      <c r="AI1257" s="6" t="str">
        <f t="shared" si="54"/>
        <v/>
      </c>
    </row>
    <row r="1258" spans="34:35" x14ac:dyDescent="0.25">
      <c r="AH1258" t="str">
        <f t="shared" si="53"/>
        <v/>
      </c>
      <c r="AI1258" s="6" t="str">
        <f t="shared" si="54"/>
        <v/>
      </c>
    </row>
    <row r="1259" spans="34:35" x14ac:dyDescent="0.25">
      <c r="AH1259" t="str">
        <f t="shared" si="53"/>
        <v/>
      </c>
      <c r="AI1259" s="6" t="str">
        <f t="shared" si="54"/>
        <v/>
      </c>
    </row>
    <row r="1260" spans="34:35" x14ac:dyDescent="0.25">
      <c r="AH1260" t="str">
        <f t="shared" si="53"/>
        <v/>
      </c>
      <c r="AI1260" s="6" t="str">
        <f t="shared" si="54"/>
        <v/>
      </c>
    </row>
    <row r="1261" spans="34:35" x14ac:dyDescent="0.25">
      <c r="AH1261" t="str">
        <f t="shared" si="53"/>
        <v/>
      </c>
      <c r="AI1261" s="6" t="str">
        <f t="shared" si="54"/>
        <v/>
      </c>
    </row>
    <row r="1262" spans="34:35" x14ac:dyDescent="0.25">
      <c r="AH1262" t="str">
        <f t="shared" si="53"/>
        <v/>
      </c>
      <c r="AI1262" s="6" t="str">
        <f t="shared" si="54"/>
        <v/>
      </c>
    </row>
    <row r="1263" spans="34:35" x14ac:dyDescent="0.25">
      <c r="AH1263" t="str">
        <f t="shared" si="53"/>
        <v/>
      </c>
      <c r="AI1263" s="6" t="str">
        <f t="shared" si="54"/>
        <v/>
      </c>
    </row>
    <row r="1264" spans="34:35" x14ac:dyDescent="0.25">
      <c r="AH1264" t="str">
        <f t="shared" ref="AH1264:AH1315" si="55">+IF(LEFT(I1264,2)="F2","F2","")</f>
        <v/>
      </c>
      <c r="AI1264" s="6" t="str">
        <f t="shared" si="54"/>
        <v/>
      </c>
    </row>
    <row r="1265" spans="34:35" x14ac:dyDescent="0.25">
      <c r="AH1265" t="str">
        <f t="shared" si="55"/>
        <v/>
      </c>
      <c r="AI1265" s="6" t="str">
        <f t="shared" si="54"/>
        <v/>
      </c>
    </row>
    <row r="1266" spans="34:35" x14ac:dyDescent="0.25">
      <c r="AH1266" t="str">
        <f t="shared" si="55"/>
        <v/>
      </c>
      <c r="AI1266" s="6" t="str">
        <f t="shared" si="54"/>
        <v/>
      </c>
    </row>
    <row r="1267" spans="34:35" x14ac:dyDescent="0.25">
      <c r="AH1267" t="str">
        <f t="shared" si="55"/>
        <v/>
      </c>
      <c r="AI1267" s="6" t="str">
        <f t="shared" si="54"/>
        <v/>
      </c>
    </row>
    <row r="1268" spans="34:35" x14ac:dyDescent="0.25">
      <c r="AH1268" t="str">
        <f t="shared" si="55"/>
        <v/>
      </c>
      <c r="AI1268" s="6" t="str">
        <f t="shared" si="54"/>
        <v/>
      </c>
    </row>
    <row r="1269" spans="34:35" x14ac:dyDescent="0.25">
      <c r="AH1269" t="str">
        <f t="shared" si="55"/>
        <v/>
      </c>
      <c r="AI1269" s="6" t="str">
        <f t="shared" si="54"/>
        <v/>
      </c>
    </row>
    <row r="1270" spans="34:35" x14ac:dyDescent="0.25">
      <c r="AH1270" t="str">
        <f t="shared" si="55"/>
        <v/>
      </c>
      <c r="AI1270" s="6" t="str">
        <f t="shared" si="54"/>
        <v/>
      </c>
    </row>
    <row r="1271" spans="34:35" x14ac:dyDescent="0.25">
      <c r="AH1271" t="str">
        <f t="shared" si="55"/>
        <v/>
      </c>
      <c r="AI1271" s="6" t="str">
        <f t="shared" si="54"/>
        <v/>
      </c>
    </row>
    <row r="1272" spans="34:35" x14ac:dyDescent="0.25">
      <c r="AH1272" t="str">
        <f t="shared" si="55"/>
        <v/>
      </c>
      <c r="AI1272" s="6" t="str">
        <f t="shared" si="54"/>
        <v/>
      </c>
    </row>
    <row r="1273" spans="34:35" x14ac:dyDescent="0.25">
      <c r="AH1273" t="str">
        <f t="shared" si="55"/>
        <v/>
      </c>
      <c r="AI1273" s="6" t="str">
        <f t="shared" si="54"/>
        <v/>
      </c>
    </row>
    <row r="1274" spans="34:35" x14ac:dyDescent="0.25">
      <c r="AH1274" t="str">
        <f t="shared" si="55"/>
        <v/>
      </c>
      <c r="AI1274" s="6" t="str">
        <f t="shared" si="54"/>
        <v/>
      </c>
    </row>
    <row r="1275" spans="34:35" x14ac:dyDescent="0.25">
      <c r="AH1275" t="str">
        <f t="shared" si="55"/>
        <v/>
      </c>
      <c r="AI1275" s="6" t="str">
        <f t="shared" si="54"/>
        <v/>
      </c>
    </row>
    <row r="1276" spans="34:35" x14ac:dyDescent="0.25">
      <c r="AH1276" t="str">
        <f t="shared" si="55"/>
        <v/>
      </c>
      <c r="AI1276" s="6" t="str">
        <f t="shared" si="54"/>
        <v/>
      </c>
    </row>
    <row r="1277" spans="34:35" x14ac:dyDescent="0.25">
      <c r="AH1277" t="str">
        <f t="shared" si="55"/>
        <v/>
      </c>
      <c r="AI1277" s="6" t="str">
        <f t="shared" si="54"/>
        <v/>
      </c>
    </row>
    <row r="1278" spans="34:35" x14ac:dyDescent="0.25">
      <c r="AH1278" t="str">
        <f t="shared" si="55"/>
        <v/>
      </c>
      <c r="AI1278" s="6" t="str">
        <f t="shared" si="54"/>
        <v/>
      </c>
    </row>
    <row r="1279" spans="34:35" x14ac:dyDescent="0.25">
      <c r="AH1279" t="str">
        <f t="shared" si="55"/>
        <v/>
      </c>
      <c r="AI1279" s="6" t="str">
        <f t="shared" si="54"/>
        <v/>
      </c>
    </row>
    <row r="1280" spans="34:35" x14ac:dyDescent="0.25">
      <c r="AH1280" t="str">
        <f t="shared" si="55"/>
        <v/>
      </c>
      <c r="AI1280" s="6" t="str">
        <f t="shared" si="54"/>
        <v/>
      </c>
    </row>
    <row r="1281" spans="34:35" x14ac:dyDescent="0.25">
      <c r="AH1281" t="str">
        <f t="shared" si="55"/>
        <v/>
      </c>
      <c r="AI1281" s="6" t="str">
        <f t="shared" si="54"/>
        <v/>
      </c>
    </row>
    <row r="1282" spans="34:35" x14ac:dyDescent="0.25">
      <c r="AH1282" t="str">
        <f t="shared" si="55"/>
        <v/>
      </c>
      <c r="AI1282" s="6" t="str">
        <f t="shared" si="54"/>
        <v/>
      </c>
    </row>
    <row r="1283" spans="34:35" x14ac:dyDescent="0.25">
      <c r="AH1283" t="str">
        <f t="shared" si="55"/>
        <v/>
      </c>
      <c r="AI1283" s="6" t="str">
        <f t="shared" ref="AI1283:AI1315" si="56">+IF(AF1283="","",IF(AH1283="F2",Q1283*K1283/100/1.1,Q1283*K1283/100))</f>
        <v/>
      </c>
    </row>
    <row r="1284" spans="34:35" x14ac:dyDescent="0.25">
      <c r="AH1284" t="str">
        <f t="shared" si="55"/>
        <v/>
      </c>
      <c r="AI1284" s="6" t="str">
        <f t="shared" si="56"/>
        <v/>
      </c>
    </row>
    <row r="1285" spans="34:35" x14ac:dyDescent="0.25">
      <c r="AH1285" t="str">
        <f t="shared" si="55"/>
        <v/>
      </c>
      <c r="AI1285" s="6" t="str">
        <f t="shared" si="56"/>
        <v/>
      </c>
    </row>
    <row r="1286" spans="34:35" x14ac:dyDescent="0.25">
      <c r="AH1286" t="str">
        <f t="shared" si="55"/>
        <v/>
      </c>
      <c r="AI1286" s="6" t="str">
        <f t="shared" si="56"/>
        <v/>
      </c>
    </row>
    <row r="1287" spans="34:35" x14ac:dyDescent="0.25">
      <c r="AH1287" t="str">
        <f t="shared" si="55"/>
        <v/>
      </c>
      <c r="AI1287" s="6" t="str">
        <f t="shared" si="56"/>
        <v/>
      </c>
    </row>
    <row r="1288" spans="34:35" x14ac:dyDescent="0.25">
      <c r="AH1288" t="str">
        <f t="shared" si="55"/>
        <v/>
      </c>
      <c r="AI1288" s="6" t="str">
        <f t="shared" si="56"/>
        <v/>
      </c>
    </row>
    <row r="1289" spans="34:35" x14ac:dyDescent="0.25">
      <c r="AH1289" t="str">
        <f t="shared" si="55"/>
        <v/>
      </c>
      <c r="AI1289" s="6" t="str">
        <f t="shared" si="56"/>
        <v/>
      </c>
    </row>
    <row r="1290" spans="34:35" x14ac:dyDescent="0.25">
      <c r="AH1290" t="str">
        <f t="shared" si="55"/>
        <v/>
      </c>
      <c r="AI1290" s="6" t="str">
        <f t="shared" si="56"/>
        <v/>
      </c>
    </row>
    <row r="1291" spans="34:35" x14ac:dyDescent="0.25">
      <c r="AH1291" t="str">
        <f t="shared" si="55"/>
        <v/>
      </c>
      <c r="AI1291" s="6" t="str">
        <f t="shared" si="56"/>
        <v/>
      </c>
    </row>
    <row r="1292" spans="34:35" x14ac:dyDescent="0.25">
      <c r="AH1292" t="str">
        <f t="shared" si="55"/>
        <v/>
      </c>
      <c r="AI1292" s="6" t="str">
        <f t="shared" si="56"/>
        <v/>
      </c>
    </row>
    <row r="1293" spans="34:35" x14ac:dyDescent="0.25">
      <c r="AH1293" t="str">
        <f t="shared" si="55"/>
        <v/>
      </c>
      <c r="AI1293" s="6" t="str">
        <f t="shared" si="56"/>
        <v/>
      </c>
    </row>
    <row r="1294" spans="34:35" x14ac:dyDescent="0.25">
      <c r="AH1294" t="str">
        <f t="shared" si="55"/>
        <v/>
      </c>
      <c r="AI1294" s="6" t="str">
        <f t="shared" si="56"/>
        <v/>
      </c>
    </row>
    <row r="1295" spans="34:35" x14ac:dyDescent="0.25">
      <c r="AH1295" t="str">
        <f t="shared" si="55"/>
        <v/>
      </c>
      <c r="AI1295" s="6" t="str">
        <f t="shared" si="56"/>
        <v/>
      </c>
    </row>
    <row r="1296" spans="34:35" x14ac:dyDescent="0.25">
      <c r="AH1296" t="str">
        <f t="shared" si="55"/>
        <v/>
      </c>
      <c r="AI1296" s="6" t="str">
        <f t="shared" si="56"/>
        <v/>
      </c>
    </row>
    <row r="1297" spans="34:35" x14ac:dyDescent="0.25">
      <c r="AH1297" t="str">
        <f t="shared" si="55"/>
        <v/>
      </c>
      <c r="AI1297" s="6" t="str">
        <f t="shared" si="56"/>
        <v/>
      </c>
    </row>
    <row r="1298" spans="34:35" x14ac:dyDescent="0.25">
      <c r="AH1298" t="str">
        <f t="shared" si="55"/>
        <v/>
      </c>
      <c r="AI1298" s="6" t="str">
        <f t="shared" si="56"/>
        <v/>
      </c>
    </row>
    <row r="1299" spans="34:35" x14ac:dyDescent="0.25">
      <c r="AH1299" t="str">
        <f t="shared" si="55"/>
        <v/>
      </c>
      <c r="AI1299" s="6" t="str">
        <f t="shared" si="56"/>
        <v/>
      </c>
    </row>
    <row r="1300" spans="34:35" x14ac:dyDescent="0.25">
      <c r="AH1300" t="str">
        <f t="shared" si="55"/>
        <v/>
      </c>
      <c r="AI1300" s="6" t="str">
        <f t="shared" si="56"/>
        <v/>
      </c>
    </row>
    <row r="1301" spans="34:35" x14ac:dyDescent="0.25">
      <c r="AH1301" t="str">
        <f t="shared" si="55"/>
        <v/>
      </c>
      <c r="AI1301" s="6" t="str">
        <f t="shared" si="56"/>
        <v/>
      </c>
    </row>
    <row r="1302" spans="34:35" x14ac:dyDescent="0.25">
      <c r="AH1302" t="str">
        <f t="shared" si="55"/>
        <v/>
      </c>
      <c r="AI1302" s="6" t="str">
        <f t="shared" si="56"/>
        <v/>
      </c>
    </row>
    <row r="1303" spans="34:35" x14ac:dyDescent="0.25">
      <c r="AH1303" t="str">
        <f t="shared" si="55"/>
        <v/>
      </c>
      <c r="AI1303" s="6" t="str">
        <f t="shared" si="56"/>
        <v/>
      </c>
    </row>
    <row r="1304" spans="34:35" x14ac:dyDescent="0.25">
      <c r="AH1304" t="str">
        <f t="shared" si="55"/>
        <v/>
      </c>
      <c r="AI1304" s="6" t="str">
        <f t="shared" si="56"/>
        <v/>
      </c>
    </row>
    <row r="1305" spans="34:35" x14ac:dyDescent="0.25">
      <c r="AH1305" t="str">
        <f t="shared" si="55"/>
        <v/>
      </c>
      <c r="AI1305" s="6" t="str">
        <f t="shared" si="56"/>
        <v/>
      </c>
    </row>
    <row r="1306" spans="34:35" x14ac:dyDescent="0.25">
      <c r="AH1306" t="str">
        <f t="shared" si="55"/>
        <v/>
      </c>
      <c r="AI1306" s="6" t="str">
        <f t="shared" si="56"/>
        <v/>
      </c>
    </row>
    <row r="1307" spans="34:35" x14ac:dyDescent="0.25">
      <c r="AH1307" t="str">
        <f t="shared" si="55"/>
        <v/>
      </c>
      <c r="AI1307" s="6" t="str">
        <f t="shared" si="56"/>
        <v/>
      </c>
    </row>
    <row r="1308" spans="34:35" x14ac:dyDescent="0.25">
      <c r="AH1308" t="str">
        <f t="shared" si="55"/>
        <v/>
      </c>
      <c r="AI1308" s="6" t="str">
        <f t="shared" si="56"/>
        <v/>
      </c>
    </row>
    <row r="1309" spans="34:35" x14ac:dyDescent="0.25">
      <c r="AH1309" t="str">
        <f t="shared" si="55"/>
        <v/>
      </c>
      <c r="AI1309" s="6" t="str">
        <f t="shared" si="56"/>
        <v/>
      </c>
    </row>
    <row r="1310" spans="34:35" x14ac:dyDescent="0.25">
      <c r="AH1310" t="str">
        <f t="shared" si="55"/>
        <v/>
      </c>
      <c r="AI1310" s="6" t="str">
        <f t="shared" si="56"/>
        <v/>
      </c>
    </row>
    <row r="1311" spans="34:35" x14ac:dyDescent="0.25">
      <c r="AH1311" t="str">
        <f t="shared" si="55"/>
        <v/>
      </c>
      <c r="AI1311" s="6" t="str">
        <f t="shared" si="56"/>
        <v/>
      </c>
    </row>
    <row r="1312" spans="34:35" x14ac:dyDescent="0.25">
      <c r="AH1312" t="str">
        <f t="shared" si="55"/>
        <v/>
      </c>
      <c r="AI1312" s="6" t="str">
        <f t="shared" si="56"/>
        <v/>
      </c>
    </row>
    <row r="1313" spans="34:35" x14ac:dyDescent="0.25">
      <c r="AH1313" t="str">
        <f t="shared" si="55"/>
        <v/>
      </c>
      <c r="AI1313" s="6" t="str">
        <f t="shared" si="56"/>
        <v/>
      </c>
    </row>
    <row r="1314" spans="34:35" x14ac:dyDescent="0.25">
      <c r="AH1314" t="str">
        <f t="shared" si="55"/>
        <v/>
      </c>
      <c r="AI1314" s="6" t="str">
        <f t="shared" si="56"/>
        <v/>
      </c>
    </row>
    <row r="1315" spans="34:35" x14ac:dyDescent="0.25">
      <c r="AH1315" t="str">
        <f t="shared" si="55"/>
        <v/>
      </c>
      <c r="AI1315" s="6" t="str">
        <f t="shared" si="56"/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1005-32F9-452B-9580-595B0001F8A9}">
  <dimension ref="A1:AU446"/>
  <sheetViews>
    <sheetView topLeftCell="A20" zoomScale="70" zoomScaleNormal="70" workbookViewId="0">
      <selection activeCell="A28" sqref="A28"/>
    </sheetView>
  </sheetViews>
  <sheetFormatPr defaultRowHeight="15" x14ac:dyDescent="0.25"/>
  <cols>
    <col min="1" max="1" width="8.85546875" bestFit="1" customWidth="1"/>
    <col min="2" max="2" width="17.28515625" style="164" customWidth="1"/>
    <col min="4" max="4" width="18.140625" customWidth="1"/>
    <col min="5" max="5" width="13.42578125" customWidth="1"/>
    <col min="6" max="6" width="10.7109375" customWidth="1"/>
    <col min="7" max="7" width="12.28515625" customWidth="1"/>
    <col min="8" max="8" width="13.28515625" customWidth="1"/>
    <col min="9" max="9" width="10.42578125" bestFit="1" customWidth="1"/>
    <col min="10" max="10" width="15.140625" customWidth="1"/>
    <col min="12" max="12" width="14.7109375" customWidth="1"/>
    <col min="13" max="13" width="8.85546875" bestFit="1" customWidth="1"/>
    <col min="15" max="17" width="15" style="6" bestFit="1" customWidth="1"/>
    <col min="18" max="18" width="14.7109375" style="6" bestFit="1" customWidth="1"/>
    <col min="20" max="20" width="12.7109375" customWidth="1"/>
    <col min="22" max="22" width="13.7109375" style="5" bestFit="1" customWidth="1"/>
  </cols>
  <sheetData>
    <row r="1" spans="33:33" x14ac:dyDescent="0.25">
      <c r="AG1" t="s">
        <v>7800</v>
      </c>
    </row>
    <row r="19" spans="1:45" ht="15.75" thickBot="1" x14ac:dyDescent="0.3"/>
    <row r="20" spans="1:45" ht="51.75" thickBot="1" x14ac:dyDescent="0.3">
      <c r="A20" s="209" t="s">
        <v>7612</v>
      </c>
      <c r="B20" s="210" t="s">
        <v>7463</v>
      </c>
      <c r="C20" s="210" t="s">
        <v>7464</v>
      </c>
      <c r="D20" s="211" t="s">
        <v>7613</v>
      </c>
      <c r="E20" s="212" t="s">
        <v>7614</v>
      </c>
      <c r="F20" s="211" t="s">
        <v>7615</v>
      </c>
      <c r="G20" s="210" t="s">
        <v>7616</v>
      </c>
      <c r="H20" s="210" t="s">
        <v>7617</v>
      </c>
      <c r="I20" s="210" t="s">
        <v>20</v>
      </c>
      <c r="J20" s="210" t="s">
        <v>7652</v>
      </c>
      <c r="K20" s="210" t="s">
        <v>7618</v>
      </c>
      <c r="L20" s="210" t="s">
        <v>7466</v>
      </c>
      <c r="M20" s="210" t="s">
        <v>7467</v>
      </c>
      <c r="N20" s="210" t="s">
        <v>7468</v>
      </c>
      <c r="O20" s="213" t="s">
        <v>7619</v>
      </c>
      <c r="P20" s="214" t="s">
        <v>7620</v>
      </c>
      <c r="Q20" s="215" t="s">
        <v>7621</v>
      </c>
      <c r="R20" s="216" t="s">
        <v>7622</v>
      </c>
      <c r="S20" s="217" t="s">
        <v>7623</v>
      </c>
      <c r="T20" s="218" t="s">
        <v>7624</v>
      </c>
      <c r="U20" s="219" t="s">
        <v>7625</v>
      </c>
      <c r="V20" s="216" t="s">
        <v>4393</v>
      </c>
      <c r="W20" s="210" t="s">
        <v>7626</v>
      </c>
      <c r="X20" s="210" t="s">
        <v>7627</v>
      </c>
      <c r="Y20" s="210" t="s">
        <v>7628</v>
      </c>
      <c r="Z20" s="210" t="s">
        <v>7629</v>
      </c>
      <c r="AA20" s="220" t="s">
        <v>9390</v>
      </c>
      <c r="AB20" s="220" t="s">
        <v>9391</v>
      </c>
      <c r="AC20" s="219" t="s">
        <v>7630</v>
      </c>
      <c r="AD20" s="214" t="s">
        <v>7631</v>
      </c>
      <c r="AE20" s="139"/>
      <c r="AF20" s="139"/>
      <c r="AG20" s="155" t="s">
        <v>7800</v>
      </c>
      <c r="AH20" s="139"/>
      <c r="AI20" s="139"/>
      <c r="AJ20" s="139"/>
      <c r="AK20" s="139"/>
    </row>
    <row r="21" spans="1:45" ht="15.75" thickBot="1" x14ac:dyDescent="0.3">
      <c r="A21">
        <v>1</v>
      </c>
      <c r="B21">
        <v>2</v>
      </c>
      <c r="D21" s="191"/>
      <c r="E21" s="191"/>
      <c r="F21" s="191"/>
      <c r="S21" s="203"/>
      <c r="T21" s="6"/>
      <c r="U21" s="203"/>
      <c r="V21" s="6"/>
      <c r="W21" s="221"/>
      <c r="X21" s="221"/>
      <c r="Y21" s="221"/>
      <c r="Z21" s="221"/>
      <c r="AA21" s="222"/>
      <c r="AB21" s="222"/>
      <c r="AC21" s="223"/>
      <c r="AD21" s="224"/>
      <c r="AE21" s="155"/>
      <c r="AF21" s="155"/>
      <c r="AG21" s="155"/>
      <c r="AH21" s="155"/>
      <c r="AI21" s="155"/>
      <c r="AJ21" s="155"/>
      <c r="AK21" s="155"/>
    </row>
    <row r="22" spans="1:45" ht="15.75" thickBot="1" x14ac:dyDescent="0.3">
      <c r="A22">
        <v>1</v>
      </c>
      <c r="B22" t="s">
        <v>7774</v>
      </c>
      <c r="C22" t="s">
        <v>50</v>
      </c>
      <c r="D22" s="191"/>
      <c r="E22" s="191"/>
      <c r="F22" s="191">
        <v>45381</v>
      </c>
      <c r="I22" t="s">
        <v>213</v>
      </c>
      <c r="J22" t="s">
        <v>53</v>
      </c>
      <c r="L22" t="s">
        <v>7775</v>
      </c>
      <c r="M22" s="175">
        <v>1</v>
      </c>
      <c r="O22" s="6">
        <v>4445247215</v>
      </c>
      <c r="Q22" s="6">
        <v>3968970727</v>
      </c>
      <c r="S22" s="203">
        <v>0</v>
      </c>
      <c r="T22" s="6">
        <v>0</v>
      </c>
      <c r="U22" s="203">
        <v>0.02</v>
      </c>
      <c r="V22" s="6">
        <v>79379415</v>
      </c>
      <c r="W22" t="s">
        <v>7640</v>
      </c>
      <c r="AC22" s="203">
        <v>0.02</v>
      </c>
      <c r="AD22" s="6">
        <v>79379415</v>
      </c>
      <c r="AE22" s="155"/>
      <c r="AF22" s="155"/>
      <c r="AG22" s="155">
        <v>3</v>
      </c>
      <c r="AH22" s="155"/>
      <c r="AI22" s="155"/>
      <c r="AJ22" s="155"/>
      <c r="AK22" s="155"/>
    </row>
    <row r="23" spans="1:45" ht="15.75" thickBot="1" x14ac:dyDescent="0.3">
      <c r="A23">
        <v>2</v>
      </c>
      <c r="B23" t="s">
        <v>264</v>
      </c>
      <c r="C23" t="s">
        <v>263</v>
      </c>
      <c r="D23" s="191"/>
      <c r="E23" s="191"/>
      <c r="F23" s="191">
        <v>45399</v>
      </c>
      <c r="I23" t="s">
        <v>266</v>
      </c>
      <c r="J23" t="s">
        <v>53</v>
      </c>
      <c r="L23" t="s">
        <v>7775</v>
      </c>
      <c r="M23" s="175">
        <v>1</v>
      </c>
      <c r="O23" s="6">
        <v>14480176910</v>
      </c>
      <c r="Q23" s="6">
        <v>10536580878</v>
      </c>
      <c r="S23" s="203">
        <v>0</v>
      </c>
      <c r="T23" s="6">
        <v>0</v>
      </c>
      <c r="U23" s="203">
        <v>1.7999999999999999E-2</v>
      </c>
      <c r="V23" s="6">
        <v>189658456</v>
      </c>
      <c r="W23" t="s">
        <v>7776</v>
      </c>
      <c r="AC23" s="203">
        <v>1.7999999999999999E-2</v>
      </c>
      <c r="AD23" s="6">
        <v>189658456</v>
      </c>
      <c r="AE23" s="155"/>
      <c r="AF23" s="155"/>
      <c r="AG23" s="155">
        <v>3</v>
      </c>
      <c r="AH23" s="155"/>
      <c r="AI23" s="155"/>
      <c r="AJ23" s="155"/>
      <c r="AK23" s="155"/>
    </row>
    <row r="24" spans="1:45" x14ac:dyDescent="0.25">
      <c r="B24"/>
      <c r="D24" s="191"/>
      <c r="E24" s="191"/>
      <c r="F24" s="191"/>
      <c r="S24" s="203"/>
      <c r="T24" s="6"/>
      <c r="U24" s="203"/>
      <c r="V24" s="6"/>
      <c r="AC24" s="203"/>
      <c r="AD24" s="6"/>
    </row>
    <row r="25" spans="1:45" x14ac:dyDescent="0.25">
      <c r="A25">
        <v>1</v>
      </c>
      <c r="B25" t="s">
        <v>7804</v>
      </c>
      <c r="C25" t="s">
        <v>9083</v>
      </c>
      <c r="D25" s="191"/>
      <c r="E25" s="191"/>
      <c r="F25" s="191"/>
      <c r="I25" t="s">
        <v>58</v>
      </c>
      <c r="J25" t="s">
        <v>57</v>
      </c>
      <c r="L25" t="s">
        <v>7793</v>
      </c>
      <c r="M25" s="175">
        <v>1</v>
      </c>
      <c r="O25" s="6">
        <v>4100853344</v>
      </c>
      <c r="Q25" s="6">
        <v>3661476200</v>
      </c>
      <c r="S25" s="203">
        <v>0</v>
      </c>
      <c r="T25" s="6">
        <v>0</v>
      </c>
      <c r="U25" s="203">
        <v>0.04</v>
      </c>
      <c r="V25" s="6">
        <v>146459048</v>
      </c>
      <c r="W25" t="s">
        <v>7779</v>
      </c>
      <c r="X25" t="s">
        <v>7780</v>
      </c>
      <c r="Y25" t="s">
        <v>7781</v>
      </c>
      <c r="Z25" t="s">
        <v>7782</v>
      </c>
      <c r="AA25" t="s">
        <v>7783</v>
      </c>
      <c r="AB25">
        <v>0</v>
      </c>
      <c r="AC25" s="203">
        <v>4.4999999999999998E-2</v>
      </c>
      <c r="AD25" s="6">
        <v>164766429</v>
      </c>
      <c r="AG25">
        <v>4</v>
      </c>
    </row>
    <row r="26" spans="1:45" x14ac:dyDescent="0.25">
      <c r="A26">
        <v>2</v>
      </c>
      <c r="B26" t="s">
        <v>7804</v>
      </c>
      <c r="C26" t="s">
        <v>9085</v>
      </c>
      <c r="D26" s="191"/>
      <c r="E26" s="191"/>
      <c r="F26" s="191"/>
      <c r="I26" t="s">
        <v>58</v>
      </c>
      <c r="J26" t="s">
        <v>59</v>
      </c>
      <c r="L26" t="s">
        <v>7793</v>
      </c>
      <c r="M26" s="175">
        <v>1</v>
      </c>
      <c r="O26" s="6">
        <v>2770801085</v>
      </c>
      <c r="Q26" s="6">
        <v>2473929540</v>
      </c>
      <c r="S26" s="203">
        <v>0</v>
      </c>
      <c r="T26" s="6">
        <v>0</v>
      </c>
      <c r="U26" s="203">
        <v>0.04</v>
      </c>
      <c r="V26" s="6">
        <v>98957182</v>
      </c>
      <c r="W26" t="s">
        <v>7776</v>
      </c>
      <c r="X26" t="s">
        <v>7780</v>
      </c>
      <c r="Y26" t="s">
        <v>7781</v>
      </c>
      <c r="Z26" t="s">
        <v>7782</v>
      </c>
      <c r="AA26" t="s">
        <v>7783</v>
      </c>
      <c r="AB26">
        <v>0</v>
      </c>
      <c r="AC26" s="203">
        <v>4.4999999999999998E-2</v>
      </c>
      <c r="AD26" s="6">
        <v>111326829</v>
      </c>
      <c r="AG26">
        <v>4</v>
      </c>
    </row>
    <row r="27" spans="1:45" x14ac:dyDescent="0.25">
      <c r="A27">
        <v>3</v>
      </c>
      <c r="B27" t="s">
        <v>7804</v>
      </c>
      <c r="C27" t="s">
        <v>9086</v>
      </c>
      <c r="D27" s="191"/>
      <c r="E27" s="191"/>
      <c r="F27" s="191"/>
      <c r="I27" t="s">
        <v>58</v>
      </c>
      <c r="J27" t="s">
        <v>63</v>
      </c>
      <c r="L27" t="s">
        <v>7793</v>
      </c>
      <c r="M27" s="175">
        <v>1</v>
      </c>
      <c r="O27" s="6">
        <v>2924295662</v>
      </c>
      <c r="Q27" s="6">
        <v>2610978270</v>
      </c>
      <c r="S27" s="203">
        <v>0</v>
      </c>
      <c r="T27" s="6">
        <v>0</v>
      </c>
      <c r="U27" s="203">
        <v>0.04</v>
      </c>
      <c r="V27" s="6">
        <v>104439131</v>
      </c>
      <c r="W27" t="s">
        <v>7776</v>
      </c>
      <c r="X27" t="s">
        <v>7780</v>
      </c>
      <c r="Y27" t="s">
        <v>7781</v>
      </c>
      <c r="Z27" t="s">
        <v>7782</v>
      </c>
      <c r="AA27" t="s">
        <v>7783</v>
      </c>
      <c r="AB27">
        <v>0</v>
      </c>
      <c r="AC27" s="203">
        <v>4.4999999999999998E-2</v>
      </c>
      <c r="AD27" s="6">
        <v>117494022</v>
      </c>
      <c r="AG27">
        <v>4</v>
      </c>
    </row>
    <row r="28" spans="1:45" x14ac:dyDescent="0.25">
      <c r="A28">
        <v>4</v>
      </c>
      <c r="B28" t="s">
        <v>7804</v>
      </c>
      <c r="C28" t="s">
        <v>9087</v>
      </c>
      <c r="D28" s="191"/>
      <c r="E28" s="191"/>
      <c r="F28" s="191"/>
      <c r="I28" t="s">
        <v>58</v>
      </c>
      <c r="J28" t="s">
        <v>65</v>
      </c>
      <c r="L28" t="s">
        <v>7793</v>
      </c>
      <c r="M28" s="175">
        <v>1</v>
      </c>
      <c r="O28" s="6">
        <v>2855943014</v>
      </c>
      <c r="Q28" s="6">
        <v>2549949120</v>
      </c>
      <c r="S28" s="203">
        <v>0</v>
      </c>
      <c r="T28" s="6">
        <v>0</v>
      </c>
      <c r="U28" s="203">
        <v>0.04</v>
      </c>
      <c r="V28" s="6">
        <v>101997965</v>
      </c>
      <c r="W28" t="s">
        <v>7776</v>
      </c>
      <c r="X28" t="s">
        <v>7780</v>
      </c>
      <c r="Y28" t="s">
        <v>7781</v>
      </c>
      <c r="Z28" t="s">
        <v>7782</v>
      </c>
      <c r="AA28" t="s">
        <v>7783</v>
      </c>
      <c r="AB28">
        <v>0</v>
      </c>
      <c r="AC28" s="203">
        <v>4.4999999999999998E-2</v>
      </c>
      <c r="AD28" s="6">
        <v>114747710</v>
      </c>
      <c r="AG28">
        <v>4</v>
      </c>
    </row>
    <row r="29" spans="1:45" x14ac:dyDescent="0.25">
      <c r="A29">
        <v>5</v>
      </c>
      <c r="B29" t="s">
        <v>7804</v>
      </c>
      <c r="C29" t="s">
        <v>9088</v>
      </c>
      <c r="D29" s="191"/>
      <c r="E29" s="191"/>
      <c r="F29" s="191"/>
      <c r="I29" t="s">
        <v>58</v>
      </c>
      <c r="J29" t="s">
        <v>61</v>
      </c>
      <c r="L29" t="s">
        <v>7572</v>
      </c>
      <c r="M29" s="175">
        <v>1</v>
      </c>
      <c r="O29" s="6">
        <v>4344242907</v>
      </c>
      <c r="Q29" s="6">
        <v>3878788310</v>
      </c>
      <c r="S29" s="203">
        <v>0</v>
      </c>
      <c r="T29" s="6">
        <v>0</v>
      </c>
      <c r="U29" s="203">
        <v>0.04</v>
      </c>
      <c r="V29" s="6">
        <v>155151532</v>
      </c>
      <c r="W29" t="s">
        <v>7777</v>
      </c>
      <c r="X29" t="s">
        <v>7780</v>
      </c>
      <c r="Y29" t="s">
        <v>7781</v>
      </c>
      <c r="Z29" t="s">
        <v>7782</v>
      </c>
      <c r="AA29" t="s">
        <v>7783</v>
      </c>
      <c r="AB29">
        <v>0</v>
      </c>
      <c r="AC29" s="203">
        <v>4.4999999999999998E-2</v>
      </c>
      <c r="AD29" s="6">
        <v>174545474</v>
      </c>
      <c r="AG29">
        <v>4</v>
      </c>
    </row>
    <row r="30" spans="1:45" ht="15.75" thickBot="1" x14ac:dyDescent="0.3">
      <c r="A30">
        <v>6</v>
      </c>
      <c r="B30" t="s">
        <v>7804</v>
      </c>
      <c r="C30" t="s">
        <v>9089</v>
      </c>
      <c r="D30" s="191"/>
      <c r="E30" s="191"/>
      <c r="F30" s="191"/>
      <c r="I30" t="s">
        <v>58</v>
      </c>
      <c r="J30" t="s">
        <v>69</v>
      </c>
      <c r="L30" t="s">
        <v>7793</v>
      </c>
      <c r="M30" s="175">
        <v>1</v>
      </c>
      <c r="O30" s="6">
        <v>2881125408</v>
      </c>
      <c r="Q30" s="6">
        <v>2572433400</v>
      </c>
      <c r="S30" s="203">
        <v>0</v>
      </c>
      <c r="T30" s="6">
        <v>0</v>
      </c>
      <c r="U30" s="203">
        <v>0.04</v>
      </c>
      <c r="V30" s="6">
        <v>102897336</v>
      </c>
      <c r="W30" t="s">
        <v>7776</v>
      </c>
      <c r="X30" t="s">
        <v>7780</v>
      </c>
      <c r="Y30" t="s">
        <v>7781</v>
      </c>
      <c r="Z30" t="s">
        <v>7782</v>
      </c>
      <c r="AA30" t="s">
        <v>7783</v>
      </c>
      <c r="AB30">
        <v>0</v>
      </c>
      <c r="AC30" s="203">
        <v>4.4999999999999998E-2</v>
      </c>
      <c r="AD30" s="6">
        <v>115759503</v>
      </c>
      <c r="AG30">
        <v>4</v>
      </c>
    </row>
    <row r="31" spans="1:45" ht="15.75" thickBot="1" x14ac:dyDescent="0.3">
      <c r="A31">
        <v>7</v>
      </c>
      <c r="B31" t="s">
        <v>7804</v>
      </c>
      <c r="C31" t="s">
        <v>9090</v>
      </c>
      <c r="D31" s="191"/>
      <c r="E31" s="191"/>
      <c r="F31" s="191"/>
      <c r="I31" t="s">
        <v>58</v>
      </c>
      <c r="J31" t="s">
        <v>59</v>
      </c>
      <c r="L31" t="s">
        <v>7793</v>
      </c>
      <c r="M31" s="175">
        <v>1</v>
      </c>
      <c r="O31" s="6">
        <v>3570571592</v>
      </c>
      <c r="Q31" s="6">
        <v>3188010350</v>
      </c>
      <c r="S31" s="203">
        <v>0</v>
      </c>
      <c r="T31" s="6">
        <v>0</v>
      </c>
      <c r="U31" s="203">
        <v>0.04</v>
      </c>
      <c r="V31" s="6">
        <v>127520414</v>
      </c>
      <c r="W31" t="s">
        <v>7777</v>
      </c>
      <c r="X31" t="s">
        <v>7780</v>
      </c>
      <c r="Y31" t="s">
        <v>7781</v>
      </c>
      <c r="Z31" t="s">
        <v>7782</v>
      </c>
      <c r="AA31" t="s">
        <v>7783</v>
      </c>
      <c r="AB31" t="s">
        <v>7803</v>
      </c>
      <c r="AC31" s="203">
        <v>4.4999999999999998E-2</v>
      </c>
      <c r="AD31" s="6">
        <v>143460466</v>
      </c>
      <c r="AE31" s="139"/>
      <c r="AF31" s="139"/>
      <c r="AG31" s="157">
        <v>4</v>
      </c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spans="1:45" ht="15.75" thickBot="1" x14ac:dyDescent="0.3">
      <c r="A32">
        <v>8</v>
      </c>
      <c r="B32" t="s">
        <v>7804</v>
      </c>
      <c r="C32" t="s">
        <v>9091</v>
      </c>
      <c r="D32" s="191"/>
      <c r="E32" s="191"/>
      <c r="F32" s="191"/>
      <c r="I32" t="s">
        <v>58</v>
      </c>
      <c r="J32" t="s">
        <v>7814</v>
      </c>
      <c r="L32" t="s">
        <v>285</v>
      </c>
      <c r="M32" s="175">
        <v>1</v>
      </c>
      <c r="O32" s="6">
        <v>8685078035</v>
      </c>
      <c r="Q32" s="6">
        <v>7754533960</v>
      </c>
      <c r="S32" s="203">
        <v>0</v>
      </c>
      <c r="T32" s="6">
        <v>0</v>
      </c>
      <c r="U32" s="203">
        <v>0</v>
      </c>
      <c r="V32" s="6">
        <v>0</v>
      </c>
      <c r="W32" t="s">
        <v>7776</v>
      </c>
      <c r="X32" t="s">
        <v>7780</v>
      </c>
      <c r="Y32" t="s">
        <v>7781</v>
      </c>
      <c r="Z32" t="s">
        <v>7782</v>
      </c>
      <c r="AA32" t="s">
        <v>7783</v>
      </c>
      <c r="AB32">
        <v>0</v>
      </c>
      <c r="AC32" s="203">
        <v>4.4999999999999998E-2</v>
      </c>
      <c r="AD32" s="6">
        <v>0</v>
      </c>
      <c r="AE32" s="155"/>
      <c r="AF32" s="155"/>
      <c r="AG32" s="157">
        <v>4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</row>
    <row r="33" spans="1:45" ht="15.75" thickBot="1" x14ac:dyDescent="0.3">
      <c r="A33">
        <v>9</v>
      </c>
      <c r="B33" t="s">
        <v>7804</v>
      </c>
      <c r="C33" t="s">
        <v>9092</v>
      </c>
      <c r="D33" s="191"/>
      <c r="E33" s="191"/>
      <c r="F33" s="191"/>
      <c r="I33" t="s">
        <v>58</v>
      </c>
      <c r="J33" t="s">
        <v>63</v>
      </c>
      <c r="L33" t="s">
        <v>7793</v>
      </c>
      <c r="M33" s="175">
        <v>1</v>
      </c>
      <c r="O33" s="6">
        <v>2925494242</v>
      </c>
      <c r="Q33" s="6">
        <v>2612048430</v>
      </c>
      <c r="S33" s="203">
        <v>0</v>
      </c>
      <c r="T33" s="6">
        <v>0</v>
      </c>
      <c r="U33" s="203">
        <v>0.04</v>
      </c>
      <c r="V33" s="6">
        <v>104481937</v>
      </c>
      <c r="W33" t="s">
        <v>7776</v>
      </c>
      <c r="X33" t="s">
        <v>7780</v>
      </c>
      <c r="Y33" t="s">
        <v>7781</v>
      </c>
      <c r="Z33" t="s">
        <v>7782</v>
      </c>
      <c r="AA33" t="s">
        <v>7783</v>
      </c>
      <c r="AB33">
        <v>0</v>
      </c>
      <c r="AC33" s="203">
        <v>4.4999999999999998E-2</v>
      </c>
      <c r="AD33" s="6">
        <v>117542179</v>
      </c>
      <c r="AE33" s="155"/>
      <c r="AF33" s="155"/>
      <c r="AG33" s="157">
        <v>4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 ht="15.75" thickBot="1" x14ac:dyDescent="0.3">
      <c r="A34">
        <v>10</v>
      </c>
      <c r="B34" t="s">
        <v>7804</v>
      </c>
      <c r="C34" t="s">
        <v>9093</v>
      </c>
      <c r="D34" s="191"/>
      <c r="E34" s="191"/>
      <c r="F34" s="191"/>
      <c r="I34" t="s">
        <v>58</v>
      </c>
      <c r="J34" t="s">
        <v>77</v>
      </c>
      <c r="L34" t="s">
        <v>1018</v>
      </c>
      <c r="M34" s="175">
        <v>1</v>
      </c>
      <c r="O34" s="6">
        <v>5715277019</v>
      </c>
      <c r="Q34" s="6">
        <v>5102925910</v>
      </c>
      <c r="S34" s="203">
        <v>0</v>
      </c>
      <c r="T34" s="6">
        <v>0</v>
      </c>
      <c r="U34" s="203">
        <v>0.04</v>
      </c>
      <c r="V34" s="6">
        <v>204117036</v>
      </c>
      <c r="W34" t="s">
        <v>7776</v>
      </c>
      <c r="X34" t="s">
        <v>7780</v>
      </c>
      <c r="Y34" t="s">
        <v>7781</v>
      </c>
      <c r="Z34" t="s">
        <v>7782</v>
      </c>
      <c r="AA34" t="s">
        <v>7783</v>
      </c>
      <c r="AB34">
        <v>0</v>
      </c>
      <c r="AC34" s="203">
        <v>4.4999999999999998E-2</v>
      </c>
      <c r="AD34" s="6">
        <v>229631666</v>
      </c>
      <c r="AE34" s="155"/>
      <c r="AF34" s="155"/>
      <c r="AG34" s="157">
        <v>4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 ht="15.75" thickBot="1" x14ac:dyDescent="0.3">
      <c r="A35">
        <v>11</v>
      </c>
      <c r="B35" t="s">
        <v>7804</v>
      </c>
      <c r="C35" t="s">
        <v>9094</v>
      </c>
      <c r="D35" s="191"/>
      <c r="E35" s="191"/>
      <c r="F35" s="191"/>
      <c r="I35" t="s">
        <v>58</v>
      </c>
      <c r="J35" t="s">
        <v>61</v>
      </c>
      <c r="L35" t="s">
        <v>7793</v>
      </c>
      <c r="M35" s="175">
        <v>1</v>
      </c>
      <c r="O35" s="6">
        <v>3570571592</v>
      </c>
      <c r="Q35" s="6">
        <v>3188010350</v>
      </c>
      <c r="S35" s="203">
        <v>0</v>
      </c>
      <c r="T35" s="6">
        <v>0</v>
      </c>
      <c r="U35" s="203">
        <v>0.04</v>
      </c>
      <c r="V35" s="6">
        <v>127520414</v>
      </c>
      <c r="W35" t="s">
        <v>7777</v>
      </c>
      <c r="X35" t="s">
        <v>7780</v>
      </c>
      <c r="Y35" t="s">
        <v>7781</v>
      </c>
      <c r="Z35" t="s">
        <v>7782</v>
      </c>
      <c r="AA35" t="s">
        <v>7783</v>
      </c>
      <c r="AB35">
        <v>0</v>
      </c>
      <c r="AC35" s="203">
        <v>4.4999999999999998E-2</v>
      </c>
      <c r="AD35" s="6">
        <v>143460466</v>
      </c>
      <c r="AE35" s="155"/>
      <c r="AF35" s="155"/>
      <c r="AG35" s="157">
        <v>4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 ht="15.75" thickBot="1" x14ac:dyDescent="0.3">
      <c r="A36">
        <v>12</v>
      </c>
      <c r="B36" t="s">
        <v>7804</v>
      </c>
      <c r="C36" t="s">
        <v>9105</v>
      </c>
      <c r="D36" s="191"/>
      <c r="E36" s="191"/>
      <c r="F36" s="191"/>
      <c r="I36" t="s">
        <v>58</v>
      </c>
      <c r="J36" t="s">
        <v>7815</v>
      </c>
      <c r="L36" t="s">
        <v>92</v>
      </c>
      <c r="M36" s="175">
        <v>1</v>
      </c>
      <c r="O36" s="6">
        <v>5545308093</v>
      </c>
      <c r="Q36" s="6">
        <v>4951167940</v>
      </c>
      <c r="S36" s="203">
        <v>0</v>
      </c>
      <c r="T36" s="6">
        <v>0</v>
      </c>
      <c r="U36" s="203">
        <v>0</v>
      </c>
      <c r="V36" s="6">
        <v>0</v>
      </c>
      <c r="W36">
        <v>0</v>
      </c>
      <c r="X36" t="s">
        <v>7780</v>
      </c>
      <c r="Y36" t="s">
        <v>7781</v>
      </c>
      <c r="Z36" t="s">
        <v>7782</v>
      </c>
      <c r="AA36" t="s">
        <v>7806</v>
      </c>
      <c r="AB36">
        <v>0</v>
      </c>
      <c r="AC36" s="203">
        <v>0</v>
      </c>
      <c r="AD36" s="6">
        <v>0</v>
      </c>
      <c r="AE36" s="155"/>
      <c r="AF36" s="155"/>
      <c r="AG36" s="157">
        <v>4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 ht="15.75" thickBot="1" x14ac:dyDescent="0.3">
      <c r="A37">
        <v>13</v>
      </c>
      <c r="B37" t="s">
        <v>7804</v>
      </c>
      <c r="C37" t="s">
        <v>9095</v>
      </c>
      <c r="D37" s="191"/>
      <c r="E37" s="191"/>
      <c r="F37" s="191"/>
      <c r="I37" t="s">
        <v>58</v>
      </c>
      <c r="J37" t="s">
        <v>77</v>
      </c>
      <c r="L37" t="s">
        <v>1018</v>
      </c>
      <c r="M37" s="175">
        <v>1</v>
      </c>
      <c r="O37" s="6">
        <v>8702911997</v>
      </c>
      <c r="Q37" s="6">
        <v>7770457140</v>
      </c>
      <c r="S37" s="203">
        <v>0</v>
      </c>
      <c r="T37" s="6">
        <v>0</v>
      </c>
      <c r="U37" s="203">
        <v>0.04</v>
      </c>
      <c r="V37" s="6">
        <v>310818286</v>
      </c>
      <c r="W37" t="s">
        <v>7776</v>
      </c>
      <c r="X37" t="s">
        <v>7780</v>
      </c>
      <c r="Y37" t="s">
        <v>7781</v>
      </c>
      <c r="Z37" t="s">
        <v>7782</v>
      </c>
      <c r="AA37" t="s">
        <v>7783</v>
      </c>
      <c r="AB37">
        <v>0</v>
      </c>
      <c r="AC37" s="203">
        <v>4.4999999999999998E-2</v>
      </c>
      <c r="AD37" s="6">
        <v>349670571</v>
      </c>
      <c r="AE37" s="155"/>
      <c r="AF37" s="155"/>
      <c r="AG37" s="157">
        <v>4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 ht="15.75" thickBot="1" x14ac:dyDescent="0.3">
      <c r="A38">
        <v>14</v>
      </c>
      <c r="B38" t="s">
        <v>7804</v>
      </c>
      <c r="C38" t="s">
        <v>9096</v>
      </c>
      <c r="D38" s="191"/>
      <c r="E38" s="191"/>
      <c r="F38" s="191"/>
      <c r="I38" t="s">
        <v>58</v>
      </c>
      <c r="J38" t="s">
        <v>59</v>
      </c>
      <c r="L38" t="s">
        <v>7793</v>
      </c>
      <c r="M38" s="175">
        <v>1</v>
      </c>
      <c r="O38" s="6">
        <v>3987732392</v>
      </c>
      <c r="Q38" s="6">
        <v>3560475350</v>
      </c>
      <c r="S38" s="203">
        <v>0</v>
      </c>
      <c r="T38" s="6">
        <v>0</v>
      </c>
      <c r="U38" s="203">
        <v>0.04</v>
      </c>
      <c r="V38" s="6">
        <v>142419014</v>
      </c>
      <c r="W38">
        <v>0</v>
      </c>
      <c r="X38" t="s">
        <v>7780</v>
      </c>
      <c r="Y38" t="s">
        <v>7781</v>
      </c>
      <c r="Z38" t="s">
        <v>7782</v>
      </c>
      <c r="AA38" t="s">
        <v>7783</v>
      </c>
      <c r="AB38">
        <v>0</v>
      </c>
      <c r="AC38" s="203">
        <v>4.4999999999999998E-2</v>
      </c>
      <c r="AD38" s="6">
        <v>160221391</v>
      </c>
      <c r="AE38" s="155"/>
      <c r="AF38" s="155"/>
      <c r="AG38" s="157">
        <v>4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 ht="15.75" thickBot="1" x14ac:dyDescent="0.3">
      <c r="A39">
        <v>15</v>
      </c>
      <c r="B39" t="s">
        <v>7804</v>
      </c>
      <c r="C39" t="s">
        <v>9097</v>
      </c>
      <c r="D39" s="191"/>
      <c r="E39" s="191"/>
      <c r="F39" s="191"/>
      <c r="I39" t="s">
        <v>58</v>
      </c>
      <c r="J39" t="s">
        <v>57</v>
      </c>
      <c r="L39" t="s">
        <v>7793</v>
      </c>
      <c r="M39" s="175">
        <v>1</v>
      </c>
      <c r="O39" s="6">
        <v>9254731741</v>
      </c>
      <c r="Q39" s="6">
        <v>8263153340</v>
      </c>
      <c r="S39" s="203">
        <v>0</v>
      </c>
      <c r="T39" s="6">
        <v>0</v>
      </c>
      <c r="U39" s="203">
        <v>0.04</v>
      </c>
      <c r="V39" s="6">
        <v>330526134</v>
      </c>
      <c r="W39" t="s">
        <v>7777</v>
      </c>
      <c r="X39" t="s">
        <v>7780</v>
      </c>
      <c r="Y39" t="s">
        <v>7781</v>
      </c>
      <c r="Z39" t="s">
        <v>7782</v>
      </c>
      <c r="AA39" t="s">
        <v>7783</v>
      </c>
      <c r="AB39">
        <v>0</v>
      </c>
      <c r="AC39" s="203">
        <v>4.4999999999999998E-2</v>
      </c>
      <c r="AD39" s="6">
        <v>371841900</v>
      </c>
      <c r="AE39" s="155"/>
      <c r="AF39" s="155"/>
      <c r="AG39" s="157">
        <v>4</v>
      </c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 ht="15.75" thickBot="1" x14ac:dyDescent="0.3">
      <c r="A40">
        <v>16</v>
      </c>
      <c r="B40" t="s">
        <v>7804</v>
      </c>
      <c r="C40" t="s">
        <v>9098</v>
      </c>
      <c r="D40" s="191"/>
      <c r="E40" s="191"/>
      <c r="F40" s="191"/>
      <c r="I40" t="s">
        <v>58</v>
      </c>
      <c r="J40" t="s">
        <v>69</v>
      </c>
      <c r="L40" t="s">
        <v>7793</v>
      </c>
      <c r="M40" s="175">
        <v>1</v>
      </c>
      <c r="O40" s="6">
        <v>3740873192</v>
      </c>
      <c r="Q40" s="6">
        <v>3340065350</v>
      </c>
      <c r="S40" s="203">
        <v>0</v>
      </c>
      <c r="T40" s="6">
        <v>0</v>
      </c>
      <c r="U40" s="203">
        <v>0.04</v>
      </c>
      <c r="V40" s="6">
        <v>133602614</v>
      </c>
      <c r="W40" t="s">
        <v>7777</v>
      </c>
      <c r="X40" t="s">
        <v>7780</v>
      </c>
      <c r="Y40" t="s">
        <v>7781</v>
      </c>
      <c r="Z40" t="s">
        <v>7782</v>
      </c>
      <c r="AA40" t="s">
        <v>7783</v>
      </c>
      <c r="AB40">
        <v>0</v>
      </c>
      <c r="AC40" s="203">
        <v>4.4999999999999998E-2</v>
      </c>
      <c r="AD40" s="6">
        <v>150302941</v>
      </c>
      <c r="AE40" s="155"/>
      <c r="AF40" s="155"/>
      <c r="AG40" s="157">
        <v>4</v>
      </c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 ht="15.75" thickBot="1" x14ac:dyDescent="0.3">
      <c r="A41">
        <v>17</v>
      </c>
      <c r="B41" t="s">
        <v>7804</v>
      </c>
      <c r="C41" t="s">
        <v>9392</v>
      </c>
      <c r="D41" s="191"/>
      <c r="E41" s="191"/>
      <c r="F41" s="191"/>
      <c r="I41" t="s">
        <v>58</v>
      </c>
      <c r="J41" t="s">
        <v>84</v>
      </c>
      <c r="L41" t="s">
        <v>7793</v>
      </c>
      <c r="M41" s="175">
        <v>1</v>
      </c>
      <c r="O41" s="6">
        <v>4071558142</v>
      </c>
      <c r="Q41" s="6">
        <v>3635319770</v>
      </c>
      <c r="S41" s="203">
        <v>0</v>
      </c>
      <c r="T41" s="6">
        <v>0</v>
      </c>
      <c r="U41" s="203">
        <v>0.04</v>
      </c>
      <c r="V41" s="6">
        <v>145412791</v>
      </c>
      <c r="W41" t="s">
        <v>7776</v>
      </c>
      <c r="X41" t="s">
        <v>7780</v>
      </c>
      <c r="Y41" t="s">
        <v>7781</v>
      </c>
      <c r="Z41" t="s">
        <v>7809</v>
      </c>
      <c r="AA41" t="s">
        <v>7783</v>
      </c>
      <c r="AB41">
        <v>0</v>
      </c>
      <c r="AC41" s="203">
        <v>4.4999999999999998E-2</v>
      </c>
      <c r="AD41" s="6">
        <v>163589390</v>
      </c>
      <c r="AE41" s="155"/>
      <c r="AF41" s="155"/>
      <c r="AG41" s="157">
        <v>4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 ht="15.75" thickBot="1" x14ac:dyDescent="0.3">
      <c r="A42">
        <v>18</v>
      </c>
      <c r="B42" t="s">
        <v>7804</v>
      </c>
      <c r="C42" t="s">
        <v>9100</v>
      </c>
      <c r="D42" s="191"/>
      <c r="E42" s="191"/>
      <c r="F42" s="191"/>
      <c r="I42" t="s">
        <v>58</v>
      </c>
      <c r="J42" t="s">
        <v>61</v>
      </c>
      <c r="L42" t="s">
        <v>7572</v>
      </c>
      <c r="M42" s="175">
        <v>1</v>
      </c>
      <c r="O42" s="6">
        <v>3829241304</v>
      </c>
      <c r="Q42" s="6">
        <v>3418965450</v>
      </c>
      <c r="S42" s="203">
        <v>0</v>
      </c>
      <c r="T42" s="6">
        <v>0</v>
      </c>
      <c r="U42" s="203">
        <v>0.04</v>
      </c>
      <c r="V42" s="6">
        <v>136758618</v>
      </c>
      <c r="W42" t="s">
        <v>7776</v>
      </c>
      <c r="X42" t="s">
        <v>7780</v>
      </c>
      <c r="Y42" t="s">
        <v>7781</v>
      </c>
      <c r="Z42" t="s">
        <v>7782</v>
      </c>
      <c r="AA42" t="s">
        <v>7783</v>
      </c>
      <c r="AB42">
        <v>0</v>
      </c>
      <c r="AC42" s="203">
        <v>4.4999999999999998E-2</v>
      </c>
      <c r="AD42" s="6">
        <v>153853445</v>
      </c>
      <c r="AE42" s="155"/>
      <c r="AF42" s="155"/>
      <c r="AG42" s="157">
        <v>4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 ht="15.75" thickBot="1" x14ac:dyDescent="0.3">
      <c r="A43">
        <v>19</v>
      </c>
      <c r="B43" t="s">
        <v>7804</v>
      </c>
      <c r="C43" t="s">
        <v>9101</v>
      </c>
      <c r="D43" s="191"/>
      <c r="E43" s="191"/>
      <c r="F43" s="191"/>
      <c r="I43" t="s">
        <v>58</v>
      </c>
      <c r="J43" t="s">
        <v>77</v>
      </c>
      <c r="L43" t="s">
        <v>1018</v>
      </c>
      <c r="M43" s="175">
        <v>1</v>
      </c>
      <c r="O43" s="6">
        <v>3962246904</v>
      </c>
      <c r="Q43" s="6">
        <v>3537720450</v>
      </c>
      <c r="S43" s="203">
        <v>0</v>
      </c>
      <c r="T43" s="6">
        <v>0</v>
      </c>
      <c r="U43" s="203">
        <v>0.04</v>
      </c>
      <c r="V43" s="6">
        <v>141508818</v>
      </c>
      <c r="W43" t="s">
        <v>7776</v>
      </c>
      <c r="X43" t="s">
        <v>7780</v>
      </c>
      <c r="Y43" t="s">
        <v>7781</v>
      </c>
      <c r="Z43" t="s">
        <v>7782</v>
      </c>
      <c r="AA43" t="s">
        <v>7783</v>
      </c>
      <c r="AB43">
        <v>0</v>
      </c>
      <c r="AC43" s="203">
        <v>4.4999999999999998E-2</v>
      </c>
      <c r="AD43" s="6">
        <v>159197420</v>
      </c>
      <c r="AE43" s="155"/>
      <c r="AF43" s="155"/>
      <c r="AG43" s="157">
        <v>4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 ht="15.75" thickBot="1" x14ac:dyDescent="0.3">
      <c r="A44">
        <v>20</v>
      </c>
      <c r="B44" t="s">
        <v>7804</v>
      </c>
      <c r="C44" t="s">
        <v>9102</v>
      </c>
      <c r="D44" s="191"/>
      <c r="E44" s="191"/>
      <c r="F44" s="191"/>
      <c r="I44" t="s">
        <v>58</v>
      </c>
      <c r="J44" t="s">
        <v>5042</v>
      </c>
      <c r="L44" t="s">
        <v>1018</v>
      </c>
      <c r="M44" s="175">
        <v>1</v>
      </c>
      <c r="O44" s="6">
        <v>4028587069</v>
      </c>
      <c r="Q44" s="6">
        <v>3596952740</v>
      </c>
      <c r="S44" s="203">
        <v>0</v>
      </c>
      <c r="T44" s="6">
        <v>0</v>
      </c>
      <c r="U44" s="203">
        <v>0.04</v>
      </c>
      <c r="V44" s="6">
        <v>143878110</v>
      </c>
      <c r="W44" t="s">
        <v>7777</v>
      </c>
      <c r="X44" t="s">
        <v>7780</v>
      </c>
      <c r="Y44" t="s">
        <v>7781</v>
      </c>
      <c r="Z44" t="s">
        <v>7782</v>
      </c>
      <c r="AA44" t="s">
        <v>7783</v>
      </c>
      <c r="AB44">
        <v>0</v>
      </c>
      <c r="AC44" s="203">
        <v>4.4999999999999998E-2</v>
      </c>
      <c r="AD44" s="6">
        <v>161862873</v>
      </c>
      <c r="AE44" s="155"/>
      <c r="AF44" s="155"/>
      <c r="AG44" s="157">
        <v>4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 ht="15.75" thickBot="1" x14ac:dyDescent="0.3">
      <c r="A45">
        <v>21</v>
      </c>
      <c r="B45" t="s">
        <v>7804</v>
      </c>
      <c r="C45" t="s">
        <v>9103</v>
      </c>
      <c r="D45" s="191"/>
      <c r="E45" s="191"/>
      <c r="F45" s="191"/>
      <c r="I45" t="s">
        <v>58</v>
      </c>
      <c r="J45" t="s">
        <v>306</v>
      </c>
      <c r="L45" t="s">
        <v>1018</v>
      </c>
      <c r="M45" s="175">
        <v>0.5</v>
      </c>
      <c r="O45" s="6">
        <v>6421138248</v>
      </c>
      <c r="Q45" s="6">
        <v>5733159150</v>
      </c>
      <c r="S45" s="203">
        <v>0</v>
      </c>
      <c r="T45" s="6">
        <v>0</v>
      </c>
      <c r="U45" s="203">
        <v>0.04</v>
      </c>
      <c r="V45" s="6">
        <v>114663183</v>
      </c>
      <c r="W45" t="s">
        <v>7776</v>
      </c>
      <c r="X45" t="s">
        <v>7780</v>
      </c>
      <c r="Y45" t="s">
        <v>213</v>
      </c>
      <c r="Z45" t="s">
        <v>7782</v>
      </c>
      <c r="AA45" t="s">
        <v>7783</v>
      </c>
      <c r="AB45">
        <v>0</v>
      </c>
      <c r="AC45" s="203">
        <v>4.4999999999999998E-2</v>
      </c>
      <c r="AD45" s="6">
        <v>257992162</v>
      </c>
      <c r="AE45" s="155"/>
      <c r="AF45" s="155"/>
      <c r="AG45" s="157">
        <v>4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 ht="15.75" thickBot="1" x14ac:dyDescent="0.3">
      <c r="A46">
        <v>22</v>
      </c>
      <c r="B46" t="s">
        <v>7804</v>
      </c>
      <c r="C46" t="s">
        <v>9103</v>
      </c>
      <c r="D46" s="191"/>
      <c r="E46" s="191"/>
      <c r="F46" s="191"/>
      <c r="I46" t="s">
        <v>58</v>
      </c>
      <c r="J46" t="s">
        <v>84</v>
      </c>
      <c r="L46" t="s">
        <v>7793</v>
      </c>
      <c r="M46" s="175">
        <v>0.5</v>
      </c>
      <c r="O46" s="6">
        <v>6421138248</v>
      </c>
      <c r="Q46" s="6">
        <v>5733159150</v>
      </c>
      <c r="S46" s="203">
        <v>0</v>
      </c>
      <c r="T46" s="6">
        <v>0</v>
      </c>
      <c r="U46" s="203">
        <v>0.04</v>
      </c>
      <c r="V46" s="6">
        <v>114663183</v>
      </c>
      <c r="W46" t="s">
        <v>7776</v>
      </c>
      <c r="X46" t="s">
        <v>7780</v>
      </c>
      <c r="Y46" t="s">
        <v>213</v>
      </c>
      <c r="Z46" t="s">
        <v>7782</v>
      </c>
      <c r="AA46" t="s">
        <v>7783</v>
      </c>
      <c r="AB46">
        <v>0</v>
      </c>
      <c r="AC46" s="203">
        <v>4.4999999999999998E-2</v>
      </c>
      <c r="AD46" s="6">
        <v>257992162</v>
      </c>
      <c r="AE46" s="155"/>
      <c r="AF46" s="155"/>
      <c r="AG46" s="157">
        <v>4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 ht="15.75" thickBot="1" x14ac:dyDescent="0.3">
      <c r="A47">
        <v>23</v>
      </c>
      <c r="B47" t="s">
        <v>7804</v>
      </c>
      <c r="C47" t="s">
        <v>9104</v>
      </c>
      <c r="D47" s="191"/>
      <c r="E47" s="191"/>
      <c r="F47" s="191"/>
      <c r="I47" t="s">
        <v>7816</v>
      </c>
      <c r="J47" t="s">
        <v>77</v>
      </c>
      <c r="L47" t="s">
        <v>1018</v>
      </c>
      <c r="M47" s="175">
        <v>1</v>
      </c>
      <c r="O47" s="6">
        <v>7945616840</v>
      </c>
      <c r="Q47" s="6">
        <v>7094300750</v>
      </c>
      <c r="S47" s="203">
        <v>0</v>
      </c>
      <c r="T47" s="6">
        <v>0</v>
      </c>
      <c r="U47" s="203">
        <v>2.98E-2</v>
      </c>
      <c r="V47" s="6">
        <v>211410162</v>
      </c>
      <c r="W47" t="s">
        <v>7776</v>
      </c>
      <c r="X47" t="s">
        <v>7780</v>
      </c>
      <c r="Y47" t="s">
        <v>89</v>
      </c>
      <c r="Z47" t="s">
        <v>7782</v>
      </c>
      <c r="AA47" t="s">
        <v>7783</v>
      </c>
      <c r="AB47">
        <v>0</v>
      </c>
      <c r="AC47" s="203">
        <v>2.98E-2</v>
      </c>
      <c r="AD47" s="6">
        <v>211410162</v>
      </c>
      <c r="AE47" s="155"/>
      <c r="AF47" s="155"/>
      <c r="AG47" s="157">
        <v>4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 ht="15.75" thickBot="1" x14ac:dyDescent="0.3">
      <c r="A48">
        <v>24</v>
      </c>
      <c r="B48" t="s">
        <v>727</v>
      </c>
      <c r="C48" t="s">
        <v>94</v>
      </c>
      <c r="D48" s="191"/>
      <c r="E48" s="191"/>
      <c r="F48" s="191">
        <v>45401</v>
      </c>
      <c r="I48" t="s">
        <v>213</v>
      </c>
      <c r="J48" t="s">
        <v>84</v>
      </c>
      <c r="L48" t="s">
        <v>7793</v>
      </c>
      <c r="M48" s="175">
        <v>1</v>
      </c>
      <c r="O48" s="6">
        <v>4658019921</v>
      </c>
      <c r="Q48" s="6">
        <v>4158946358</v>
      </c>
      <c r="S48" s="203">
        <v>0</v>
      </c>
      <c r="T48" s="6">
        <v>0</v>
      </c>
      <c r="U48" s="203">
        <v>0.04</v>
      </c>
      <c r="V48" s="6">
        <v>166357854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203">
        <v>5.5E-2</v>
      </c>
      <c r="AD48" s="6">
        <v>228742050</v>
      </c>
      <c r="AE48" s="155"/>
      <c r="AF48" s="155"/>
      <c r="AG48" s="157">
        <v>4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 ht="15.75" thickBot="1" x14ac:dyDescent="0.3">
      <c r="A49">
        <v>25</v>
      </c>
      <c r="B49" t="s">
        <v>727</v>
      </c>
      <c r="C49" t="s">
        <v>97</v>
      </c>
      <c r="D49" s="191"/>
      <c r="E49" s="191"/>
      <c r="F49" s="191">
        <v>45405</v>
      </c>
      <c r="I49" t="s">
        <v>213</v>
      </c>
      <c r="J49" t="s">
        <v>99</v>
      </c>
      <c r="L49" t="s">
        <v>41</v>
      </c>
      <c r="M49" s="175">
        <v>1</v>
      </c>
      <c r="O49" s="6">
        <v>2585193586</v>
      </c>
      <c r="Q49" s="6">
        <v>2500187219</v>
      </c>
      <c r="S49" s="203">
        <v>0</v>
      </c>
      <c r="T49" s="6">
        <v>0</v>
      </c>
      <c r="U49" s="203">
        <v>0.04</v>
      </c>
      <c r="V49" s="6">
        <v>100007489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203">
        <v>5.5E-2</v>
      </c>
      <c r="AD49" s="6">
        <v>137510297</v>
      </c>
      <c r="AE49" s="155"/>
      <c r="AF49" s="155"/>
      <c r="AG49" s="157">
        <v>4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 ht="15.75" thickBot="1" x14ac:dyDescent="0.3">
      <c r="A50">
        <v>26</v>
      </c>
      <c r="B50" t="s">
        <v>727</v>
      </c>
      <c r="C50" t="s">
        <v>187</v>
      </c>
      <c r="D50" s="191"/>
      <c r="E50" s="191"/>
      <c r="F50" s="191">
        <v>45408</v>
      </c>
      <c r="I50" t="s">
        <v>213</v>
      </c>
      <c r="J50" t="s">
        <v>77</v>
      </c>
      <c r="L50" t="s">
        <v>1018</v>
      </c>
      <c r="M50" s="175">
        <v>1</v>
      </c>
      <c r="O50" s="6">
        <v>0</v>
      </c>
      <c r="Q50" s="6">
        <v>0</v>
      </c>
      <c r="S50" s="203">
        <v>0</v>
      </c>
      <c r="T50" s="6">
        <v>0</v>
      </c>
      <c r="U50" s="203">
        <v>0</v>
      </c>
      <c r="V50" s="6" t="s">
        <v>7817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03">
        <v>5.5E-2</v>
      </c>
      <c r="AD50" s="6">
        <v>0</v>
      </c>
      <c r="AE50" s="155"/>
      <c r="AF50" s="155"/>
      <c r="AG50" s="157">
        <v>4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 ht="15.75" thickBot="1" x14ac:dyDescent="0.3">
      <c r="A51">
        <v>27</v>
      </c>
      <c r="B51" t="s">
        <v>727</v>
      </c>
      <c r="C51" t="s">
        <v>100</v>
      </c>
      <c r="D51" s="191"/>
      <c r="E51" s="191"/>
      <c r="F51" s="191">
        <v>45402</v>
      </c>
      <c r="I51" t="s">
        <v>213</v>
      </c>
      <c r="J51" t="s">
        <v>5042</v>
      </c>
      <c r="L51" t="s">
        <v>1018</v>
      </c>
      <c r="M51" s="175">
        <v>1</v>
      </c>
      <c r="O51" s="6">
        <v>4896176222</v>
      </c>
      <c r="Q51" s="6">
        <v>4371585913</v>
      </c>
      <c r="S51" s="203">
        <v>0</v>
      </c>
      <c r="T51" s="6">
        <v>0</v>
      </c>
      <c r="U51" s="203">
        <v>0.04</v>
      </c>
      <c r="V51" s="6">
        <v>174863437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203">
        <v>5.5E-2</v>
      </c>
      <c r="AD51" s="6">
        <v>240437225</v>
      </c>
      <c r="AE51" s="155"/>
      <c r="AF51" s="155"/>
      <c r="AG51" s="157">
        <v>4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 ht="15.75" thickBot="1" x14ac:dyDescent="0.3">
      <c r="A52">
        <v>28</v>
      </c>
      <c r="B52" t="s">
        <v>727</v>
      </c>
      <c r="C52" t="s">
        <v>102</v>
      </c>
      <c r="D52" s="191"/>
      <c r="E52" s="191"/>
      <c r="F52" s="191">
        <v>45405</v>
      </c>
      <c r="I52" t="s">
        <v>213</v>
      </c>
      <c r="J52" t="s">
        <v>104</v>
      </c>
      <c r="L52" t="s">
        <v>104</v>
      </c>
      <c r="M52" s="175">
        <v>1</v>
      </c>
      <c r="O52" s="6">
        <v>3304550882</v>
      </c>
      <c r="Q52" s="6">
        <v>2950491859</v>
      </c>
      <c r="S52" s="203">
        <v>0</v>
      </c>
      <c r="T52" s="6">
        <v>0</v>
      </c>
      <c r="U52" s="203">
        <v>0.04</v>
      </c>
      <c r="V52" s="6">
        <v>118019674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203">
        <v>5.5E-2</v>
      </c>
      <c r="AD52" s="6">
        <v>162277052</v>
      </c>
      <c r="AE52" s="155"/>
      <c r="AF52" s="155"/>
      <c r="AG52" s="157">
        <v>4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 ht="15.75" thickBot="1" x14ac:dyDescent="0.3">
      <c r="A53">
        <v>29</v>
      </c>
      <c r="B53" t="s">
        <v>727</v>
      </c>
      <c r="C53" t="s">
        <v>105</v>
      </c>
      <c r="D53" s="191"/>
      <c r="E53" s="191"/>
      <c r="F53" s="191">
        <v>45402</v>
      </c>
      <c r="I53" t="s">
        <v>213</v>
      </c>
      <c r="J53" t="s">
        <v>44</v>
      </c>
      <c r="L53" t="s">
        <v>7656</v>
      </c>
      <c r="M53" s="175">
        <v>0.5</v>
      </c>
      <c r="O53" s="6">
        <v>1972811599</v>
      </c>
      <c r="Q53" s="6">
        <v>1761438927</v>
      </c>
      <c r="S53" s="203">
        <v>0</v>
      </c>
      <c r="T53" s="6">
        <v>0</v>
      </c>
      <c r="U53" s="203">
        <v>0.04</v>
      </c>
      <c r="V53" s="6">
        <v>35228779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03">
        <v>5.5E-2</v>
      </c>
      <c r="AD53" s="6">
        <v>96879141</v>
      </c>
      <c r="AE53" s="155"/>
      <c r="AF53" s="155"/>
      <c r="AG53" s="157">
        <v>4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 ht="15.75" thickBot="1" x14ac:dyDescent="0.3">
      <c r="A54">
        <v>30</v>
      </c>
      <c r="B54" t="s">
        <v>727</v>
      </c>
      <c r="C54" t="s">
        <v>105</v>
      </c>
      <c r="D54" s="191"/>
      <c r="E54" s="191"/>
      <c r="F54" s="191">
        <v>45402</v>
      </c>
      <c r="I54" t="s">
        <v>213</v>
      </c>
      <c r="J54" t="s">
        <v>121</v>
      </c>
      <c r="L54" t="s">
        <v>41</v>
      </c>
      <c r="M54" s="175">
        <v>0.5</v>
      </c>
      <c r="O54" s="6">
        <v>1972811599</v>
      </c>
      <c r="Q54" s="6">
        <v>1761438927</v>
      </c>
      <c r="S54" s="203">
        <v>0</v>
      </c>
      <c r="T54" s="6">
        <v>0</v>
      </c>
      <c r="U54" s="203">
        <v>0.04</v>
      </c>
      <c r="V54" s="6">
        <v>35228779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03">
        <v>5.5E-2</v>
      </c>
      <c r="AD54" s="6">
        <v>96879141</v>
      </c>
      <c r="AE54" s="155"/>
      <c r="AF54" s="155"/>
      <c r="AG54" s="157">
        <v>4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 ht="15.75" thickBot="1" x14ac:dyDescent="0.3">
      <c r="A55">
        <v>31</v>
      </c>
      <c r="B55" t="s">
        <v>727</v>
      </c>
      <c r="C55" t="s">
        <v>107</v>
      </c>
      <c r="D55" s="191"/>
      <c r="E55" s="191"/>
      <c r="F55" s="191">
        <v>45406</v>
      </c>
      <c r="I55" t="s">
        <v>213</v>
      </c>
      <c r="J55" t="s">
        <v>7802</v>
      </c>
      <c r="L55" t="s">
        <v>92</v>
      </c>
      <c r="M55" s="175">
        <v>1</v>
      </c>
      <c r="O55" s="6">
        <v>3225082724</v>
      </c>
      <c r="Q55" s="6">
        <v>2879538146</v>
      </c>
      <c r="S55" s="203">
        <v>0</v>
      </c>
      <c r="T55" s="6">
        <v>0</v>
      </c>
      <c r="U55" s="203">
        <v>0</v>
      </c>
      <c r="V55" s="6" t="s">
        <v>7817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03">
        <v>5.5E-2</v>
      </c>
      <c r="AD55" s="6">
        <v>0</v>
      </c>
      <c r="AE55" s="155"/>
      <c r="AF55" s="155"/>
      <c r="AG55" s="157">
        <v>4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 ht="15.75" thickBot="1" x14ac:dyDescent="0.3">
      <c r="A56">
        <v>32</v>
      </c>
      <c r="B56" t="s">
        <v>727</v>
      </c>
      <c r="C56" t="s">
        <v>110</v>
      </c>
      <c r="D56" s="191"/>
      <c r="E56" s="191"/>
      <c r="F56" s="191">
        <v>45405</v>
      </c>
      <c r="I56" t="s">
        <v>213</v>
      </c>
      <c r="J56" t="s">
        <v>53</v>
      </c>
      <c r="L56" t="s">
        <v>7775</v>
      </c>
      <c r="M56" s="175">
        <v>1</v>
      </c>
      <c r="O56" s="6">
        <v>5776163955</v>
      </c>
      <c r="Q56" s="6">
        <v>5157289245</v>
      </c>
      <c r="S56" s="203">
        <v>0</v>
      </c>
      <c r="T56" s="6">
        <v>0</v>
      </c>
      <c r="U56" s="203">
        <v>0.04</v>
      </c>
      <c r="V56" s="6">
        <v>206291570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03">
        <v>5.5E-2</v>
      </c>
      <c r="AD56" s="6">
        <v>283650908</v>
      </c>
      <c r="AE56" s="157"/>
      <c r="AF56" s="157"/>
      <c r="AG56" s="157">
        <v>4</v>
      </c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</row>
    <row r="57" spans="1:45" ht="15.75" thickBot="1" x14ac:dyDescent="0.3">
      <c r="A57">
        <v>33</v>
      </c>
      <c r="B57" t="s">
        <v>727</v>
      </c>
      <c r="C57" t="s">
        <v>112</v>
      </c>
      <c r="D57" s="191"/>
      <c r="E57" s="191"/>
      <c r="F57" s="191">
        <v>45402</v>
      </c>
      <c r="I57" t="s">
        <v>213</v>
      </c>
      <c r="J57" t="s">
        <v>53</v>
      </c>
      <c r="L57" t="s">
        <v>7775</v>
      </c>
      <c r="M57" s="175">
        <v>1</v>
      </c>
      <c r="O57" s="6">
        <v>8927184649</v>
      </c>
      <c r="Q57" s="6">
        <v>7970700579</v>
      </c>
      <c r="S57" s="203">
        <v>0</v>
      </c>
      <c r="T57" s="6">
        <v>0</v>
      </c>
      <c r="U57" s="203">
        <v>0.04</v>
      </c>
      <c r="V57" s="6">
        <v>318828023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203">
        <v>5.5E-2</v>
      </c>
      <c r="AD57" s="6">
        <v>438388532</v>
      </c>
      <c r="AE57" s="157"/>
      <c r="AF57" s="157"/>
      <c r="AG57" s="157">
        <v>4</v>
      </c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</row>
    <row r="58" spans="1:45" ht="15.75" thickBot="1" x14ac:dyDescent="0.3">
      <c r="A58">
        <v>34</v>
      </c>
      <c r="B58" t="s">
        <v>727</v>
      </c>
      <c r="C58" t="s">
        <v>113</v>
      </c>
      <c r="D58" s="191"/>
      <c r="E58" s="191"/>
      <c r="F58" s="191">
        <v>45402</v>
      </c>
      <c r="I58" t="s">
        <v>213</v>
      </c>
      <c r="J58" t="s">
        <v>104</v>
      </c>
      <c r="L58" t="s">
        <v>104</v>
      </c>
      <c r="M58" s="175">
        <v>1</v>
      </c>
      <c r="O58" s="6">
        <v>3015879780</v>
      </c>
      <c r="Q58" s="6">
        <v>2692749804</v>
      </c>
      <c r="S58" s="203">
        <v>0</v>
      </c>
      <c r="T58" s="6">
        <v>0</v>
      </c>
      <c r="U58" s="203">
        <v>0.04</v>
      </c>
      <c r="V58" s="6">
        <v>107709992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203">
        <v>5.5E-2</v>
      </c>
      <c r="AD58" s="6">
        <v>148101239</v>
      </c>
      <c r="AE58" s="166"/>
      <c r="AF58" s="166"/>
      <c r="AG58" s="157">
        <v>4</v>
      </c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</row>
    <row r="59" spans="1:45" ht="15.75" thickBot="1" x14ac:dyDescent="0.3">
      <c r="A59">
        <v>35</v>
      </c>
      <c r="B59" t="s">
        <v>727</v>
      </c>
      <c r="C59" t="s">
        <v>115</v>
      </c>
      <c r="D59" s="191"/>
      <c r="E59" s="191"/>
      <c r="F59" s="191">
        <v>45401</v>
      </c>
      <c r="I59" t="s">
        <v>213</v>
      </c>
      <c r="J59" t="s">
        <v>104</v>
      </c>
      <c r="L59" t="s">
        <v>104</v>
      </c>
      <c r="M59" s="175">
        <v>1</v>
      </c>
      <c r="O59" s="6">
        <v>4656461173</v>
      </c>
      <c r="Q59" s="6">
        <v>4157554619</v>
      </c>
      <c r="S59" s="203">
        <v>0</v>
      </c>
      <c r="T59" s="6">
        <v>0</v>
      </c>
      <c r="U59" s="203">
        <v>0.04</v>
      </c>
      <c r="V59" s="6">
        <v>166302185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203">
        <v>5.5E-2</v>
      </c>
      <c r="AD59" s="6">
        <v>228665504</v>
      </c>
      <c r="AE59" s="157"/>
      <c r="AF59" s="157"/>
      <c r="AG59" s="157">
        <v>4</v>
      </c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</row>
    <row r="60" spans="1:45" ht="15.75" thickBot="1" x14ac:dyDescent="0.3">
      <c r="A60">
        <v>36</v>
      </c>
      <c r="B60" t="s">
        <v>727</v>
      </c>
      <c r="C60" t="s">
        <v>117</v>
      </c>
      <c r="D60" s="191"/>
      <c r="E60" s="191"/>
      <c r="F60" s="191">
        <v>45402</v>
      </c>
      <c r="I60" t="s">
        <v>213</v>
      </c>
      <c r="J60" t="s">
        <v>44</v>
      </c>
      <c r="L60" t="s">
        <v>7656</v>
      </c>
      <c r="M60" s="175">
        <v>0.5</v>
      </c>
      <c r="O60" s="6">
        <v>2864153047</v>
      </c>
      <c r="Q60" s="6">
        <v>2557279506</v>
      </c>
      <c r="S60" s="203">
        <v>0</v>
      </c>
      <c r="T60" s="6">
        <v>0</v>
      </c>
      <c r="U60" s="203">
        <v>0.04</v>
      </c>
      <c r="V60" s="6">
        <v>51145590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203">
        <v>5.5E-2</v>
      </c>
      <c r="AD60" s="6">
        <v>140650373</v>
      </c>
      <c r="AE60" s="157"/>
      <c r="AF60" s="157"/>
      <c r="AG60" s="157">
        <v>4</v>
      </c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</row>
    <row r="61" spans="1:45" ht="15.75" thickBot="1" x14ac:dyDescent="0.3">
      <c r="A61">
        <v>37</v>
      </c>
      <c r="B61" t="s">
        <v>727</v>
      </c>
      <c r="C61" t="s">
        <v>117</v>
      </c>
      <c r="D61" s="191"/>
      <c r="E61" s="191"/>
      <c r="F61" s="191">
        <v>45402</v>
      </c>
      <c r="I61" t="s">
        <v>213</v>
      </c>
      <c r="J61" t="s">
        <v>121</v>
      </c>
      <c r="L61" t="s">
        <v>41</v>
      </c>
      <c r="M61" s="175">
        <v>0.5</v>
      </c>
      <c r="O61" s="6">
        <v>2864153047</v>
      </c>
      <c r="Q61" s="6">
        <v>2557279506</v>
      </c>
      <c r="S61" s="203">
        <v>0</v>
      </c>
      <c r="T61" s="6">
        <v>0</v>
      </c>
      <c r="U61" s="203">
        <v>0.04</v>
      </c>
      <c r="V61" s="6">
        <v>51145590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203">
        <v>5.5E-2</v>
      </c>
      <c r="AD61" s="6">
        <v>140650373</v>
      </c>
      <c r="AE61" s="157"/>
      <c r="AF61" s="157"/>
      <c r="AG61" s="157">
        <v>4</v>
      </c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</row>
    <row r="62" spans="1:45" ht="15.75" thickBot="1" x14ac:dyDescent="0.3">
      <c r="A62">
        <v>0</v>
      </c>
      <c r="B62">
        <v>0</v>
      </c>
      <c r="C62" t="s">
        <v>180</v>
      </c>
      <c r="D62" s="191"/>
      <c r="E62" s="191"/>
      <c r="F62" s="191">
        <v>0</v>
      </c>
      <c r="I62" t="s">
        <v>213</v>
      </c>
      <c r="J62" t="s">
        <v>41</v>
      </c>
      <c r="L62" t="s">
        <v>41</v>
      </c>
      <c r="M62" s="175">
        <v>1</v>
      </c>
      <c r="O62" s="6">
        <v>9436973982</v>
      </c>
      <c r="Q62" s="6">
        <v>8425869626</v>
      </c>
      <c r="S62" s="203">
        <v>0</v>
      </c>
      <c r="T62" s="6">
        <v>0</v>
      </c>
      <c r="U62" s="203">
        <v>0.04</v>
      </c>
      <c r="V62" s="6">
        <v>337034785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203">
        <v>5.5E-2</v>
      </c>
      <c r="AD62" s="6">
        <v>0</v>
      </c>
      <c r="AE62" s="157"/>
      <c r="AF62" s="157"/>
      <c r="AG62" s="157">
        <v>4</v>
      </c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</row>
    <row r="63" spans="1:45" ht="15.75" thickBot="1" x14ac:dyDescent="0.3">
      <c r="A63">
        <v>38</v>
      </c>
      <c r="B63" t="s">
        <v>727</v>
      </c>
      <c r="C63" t="s">
        <v>119</v>
      </c>
      <c r="D63" s="191"/>
      <c r="E63" s="191"/>
      <c r="F63" s="191">
        <v>45401</v>
      </c>
      <c r="I63" t="s">
        <v>213</v>
      </c>
      <c r="J63" t="s">
        <v>121</v>
      </c>
      <c r="L63" t="s">
        <v>41</v>
      </c>
      <c r="M63" s="175">
        <v>1</v>
      </c>
      <c r="O63" s="6">
        <v>3415617526</v>
      </c>
      <c r="Q63" s="6">
        <v>3354624356</v>
      </c>
      <c r="S63" s="203">
        <v>0</v>
      </c>
      <c r="T63" s="6">
        <v>0</v>
      </c>
      <c r="U63" s="203">
        <v>0.04</v>
      </c>
      <c r="V63" s="6">
        <v>134184974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203">
        <v>5.5E-2</v>
      </c>
      <c r="AD63" s="6">
        <v>184504340</v>
      </c>
      <c r="AE63" s="157"/>
      <c r="AF63" s="157"/>
      <c r="AG63" s="157">
        <v>4</v>
      </c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</row>
    <row r="64" spans="1:45" ht="15.75" thickBot="1" x14ac:dyDescent="0.3">
      <c r="A64">
        <v>39</v>
      </c>
      <c r="B64" t="s">
        <v>727</v>
      </c>
      <c r="C64" t="s">
        <v>123</v>
      </c>
      <c r="D64" s="191"/>
      <c r="E64" s="191"/>
      <c r="F64" s="191">
        <v>45408</v>
      </c>
      <c r="I64" t="s">
        <v>213</v>
      </c>
      <c r="J64" t="s">
        <v>7802</v>
      </c>
      <c r="L64" t="s">
        <v>92</v>
      </c>
      <c r="M64" s="175">
        <v>1</v>
      </c>
      <c r="O64" s="6">
        <v>3633635666</v>
      </c>
      <c r="Q64" s="6">
        <v>3244317559</v>
      </c>
      <c r="S64" s="203">
        <v>0</v>
      </c>
      <c r="T64" s="6">
        <v>0</v>
      </c>
      <c r="U64" s="203">
        <v>0</v>
      </c>
      <c r="V64" s="6" t="s">
        <v>7817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203">
        <v>5.5E-2</v>
      </c>
      <c r="AD64" s="6">
        <v>0</v>
      </c>
      <c r="AE64" s="157"/>
      <c r="AF64" s="157"/>
      <c r="AG64" s="157">
        <v>4</v>
      </c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</row>
    <row r="65" spans="1:45" ht="15.75" thickBot="1" x14ac:dyDescent="0.3">
      <c r="A65">
        <v>40</v>
      </c>
      <c r="B65" t="s">
        <v>727</v>
      </c>
      <c r="C65" t="s">
        <v>125</v>
      </c>
      <c r="D65" s="191"/>
      <c r="E65" s="191"/>
      <c r="F65" s="191">
        <v>45408</v>
      </c>
      <c r="I65" t="s">
        <v>213</v>
      </c>
      <c r="J65" t="s">
        <v>7802</v>
      </c>
      <c r="L65" t="s">
        <v>92</v>
      </c>
      <c r="M65" s="175">
        <v>1</v>
      </c>
      <c r="O65" s="6">
        <v>2267470759</v>
      </c>
      <c r="Q65" s="6">
        <v>2024527464</v>
      </c>
      <c r="S65" s="203">
        <v>0</v>
      </c>
      <c r="T65" s="6">
        <v>0</v>
      </c>
      <c r="U65" s="203">
        <v>0</v>
      </c>
      <c r="V65" s="6" t="s">
        <v>7817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203">
        <v>5.5E-2</v>
      </c>
      <c r="AD65" s="6">
        <v>0</v>
      </c>
      <c r="AE65" s="157"/>
      <c r="AF65" s="157"/>
      <c r="AG65" s="157">
        <v>4</v>
      </c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</row>
    <row r="66" spans="1:45" ht="15.75" thickBot="1" x14ac:dyDescent="0.3">
      <c r="A66">
        <v>41</v>
      </c>
      <c r="B66" t="s">
        <v>727</v>
      </c>
      <c r="C66" t="s">
        <v>126</v>
      </c>
      <c r="D66" s="191"/>
      <c r="E66" s="191"/>
      <c r="F66" s="191">
        <v>45408</v>
      </c>
      <c r="I66" t="s">
        <v>213</v>
      </c>
      <c r="J66" t="s">
        <v>7802</v>
      </c>
      <c r="L66" t="s">
        <v>92</v>
      </c>
      <c r="M66" s="175">
        <v>1</v>
      </c>
      <c r="O66" s="6">
        <v>3592224446</v>
      </c>
      <c r="Q66" s="6">
        <v>3207343255</v>
      </c>
      <c r="S66" s="203">
        <v>0</v>
      </c>
      <c r="T66" s="6">
        <v>0</v>
      </c>
      <c r="U66" s="203">
        <v>0</v>
      </c>
      <c r="V66" s="6" t="s">
        <v>7817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203">
        <v>5.5E-2</v>
      </c>
      <c r="AD66" s="6">
        <v>0</v>
      </c>
      <c r="AE66" s="157"/>
      <c r="AF66" s="157"/>
      <c r="AG66" s="157">
        <v>4</v>
      </c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</row>
    <row r="67" spans="1:45" ht="15.75" thickBot="1" x14ac:dyDescent="0.3">
      <c r="A67">
        <v>42</v>
      </c>
      <c r="B67" t="s">
        <v>727</v>
      </c>
      <c r="C67" t="s">
        <v>128</v>
      </c>
      <c r="D67" s="191"/>
      <c r="E67" s="191"/>
      <c r="F67" s="191">
        <v>45405</v>
      </c>
      <c r="I67" t="s">
        <v>213</v>
      </c>
      <c r="J67" t="s">
        <v>99</v>
      </c>
      <c r="L67" t="s">
        <v>41</v>
      </c>
      <c r="M67" s="175">
        <v>1</v>
      </c>
      <c r="O67" s="6">
        <v>3230681631</v>
      </c>
      <c r="Q67" s="6">
        <v>2884537171</v>
      </c>
      <c r="S67" s="203">
        <v>0</v>
      </c>
      <c r="T67" s="6">
        <v>0</v>
      </c>
      <c r="U67" s="203">
        <v>0.04</v>
      </c>
      <c r="V67" s="6">
        <v>115381487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203">
        <v>5.5E-2</v>
      </c>
      <c r="AD67" s="6">
        <v>158649544</v>
      </c>
      <c r="AE67" s="157"/>
      <c r="AF67" s="157"/>
      <c r="AG67" s="157">
        <v>4</v>
      </c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</row>
    <row r="68" spans="1:45" ht="15.75" thickBot="1" x14ac:dyDescent="0.3">
      <c r="A68">
        <v>43</v>
      </c>
      <c r="B68" t="s">
        <v>727</v>
      </c>
      <c r="C68" t="s">
        <v>129</v>
      </c>
      <c r="D68" s="191"/>
      <c r="E68" s="191"/>
      <c r="F68" s="191">
        <v>45401</v>
      </c>
      <c r="I68" t="s">
        <v>213</v>
      </c>
      <c r="J68" t="s">
        <v>84</v>
      </c>
      <c r="L68" t="s">
        <v>7793</v>
      </c>
      <c r="M68" s="175">
        <v>1</v>
      </c>
      <c r="O68" s="6">
        <v>2241830913</v>
      </c>
      <c r="Q68" s="6">
        <v>2001634744</v>
      </c>
      <c r="S68" s="203">
        <v>0</v>
      </c>
      <c r="T68" s="6">
        <v>0</v>
      </c>
      <c r="U68" s="203">
        <v>0.04</v>
      </c>
      <c r="V68" s="6">
        <v>80065390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203">
        <v>5.5E-2</v>
      </c>
      <c r="AD68" s="6">
        <v>110089911</v>
      </c>
      <c r="AE68" s="157"/>
      <c r="AF68" s="157"/>
      <c r="AG68" s="157">
        <v>4</v>
      </c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</row>
    <row r="69" spans="1:45" ht="15.75" thickBot="1" x14ac:dyDescent="0.3">
      <c r="A69">
        <v>44</v>
      </c>
      <c r="B69" t="s">
        <v>727</v>
      </c>
      <c r="C69" t="s">
        <v>131</v>
      </c>
      <c r="D69" s="191"/>
      <c r="E69" s="191"/>
      <c r="F69" s="191">
        <v>45405</v>
      </c>
      <c r="I69" t="s">
        <v>133</v>
      </c>
      <c r="J69" t="s">
        <v>99</v>
      </c>
      <c r="L69" t="s">
        <v>41</v>
      </c>
      <c r="M69" s="175">
        <v>1</v>
      </c>
      <c r="O69" s="6">
        <v>5069694349</v>
      </c>
      <c r="Q69" s="6">
        <v>4526512812</v>
      </c>
      <c r="S69" s="203">
        <v>0</v>
      </c>
      <c r="T69" s="6">
        <v>0</v>
      </c>
      <c r="U69" s="203">
        <v>0.04</v>
      </c>
      <c r="V69" s="6">
        <v>181060512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203">
        <v>4.0500000000000001E-2</v>
      </c>
      <c r="AD69" s="6">
        <v>183323769</v>
      </c>
      <c r="AE69" s="157"/>
      <c r="AF69" s="157"/>
      <c r="AG69" s="157">
        <v>4</v>
      </c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</row>
    <row r="70" spans="1:45" ht="15.75" thickBot="1" x14ac:dyDescent="0.3">
      <c r="A70">
        <v>45</v>
      </c>
      <c r="B70" t="s">
        <v>727</v>
      </c>
      <c r="C70" t="s">
        <v>134</v>
      </c>
      <c r="D70" s="191"/>
      <c r="E70" s="191"/>
      <c r="F70" s="191">
        <v>45404</v>
      </c>
      <c r="I70" t="s">
        <v>133</v>
      </c>
      <c r="J70" t="s">
        <v>44</v>
      </c>
      <c r="L70" t="s">
        <v>7656</v>
      </c>
      <c r="M70" s="175">
        <v>1</v>
      </c>
      <c r="O70" s="6">
        <v>9078752119</v>
      </c>
      <c r="Q70" s="6">
        <v>8106028677</v>
      </c>
      <c r="S70" s="203">
        <v>0</v>
      </c>
      <c r="T70" s="6">
        <v>0</v>
      </c>
      <c r="U70" s="203">
        <v>0.04</v>
      </c>
      <c r="V70" s="6">
        <v>324241147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203">
        <v>4.0500000000000001E-2</v>
      </c>
      <c r="AD70" s="6">
        <v>328294161</v>
      </c>
      <c r="AE70" s="157"/>
      <c r="AF70" s="157"/>
      <c r="AG70" s="157">
        <v>4</v>
      </c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</row>
    <row r="71" spans="1:45" ht="15.75" thickBot="1" x14ac:dyDescent="0.3">
      <c r="A71">
        <v>46</v>
      </c>
      <c r="B71" t="s">
        <v>727</v>
      </c>
      <c r="C71" t="s">
        <v>136</v>
      </c>
      <c r="D71" s="191"/>
      <c r="E71" s="191"/>
      <c r="F71" s="191">
        <v>45406</v>
      </c>
      <c r="I71" t="s">
        <v>133</v>
      </c>
      <c r="J71" t="s">
        <v>7802</v>
      </c>
      <c r="L71" t="s">
        <v>92</v>
      </c>
      <c r="M71" s="175">
        <v>1</v>
      </c>
      <c r="O71" s="6">
        <v>3551353575</v>
      </c>
      <c r="Q71" s="6">
        <v>3170851406</v>
      </c>
      <c r="S71" s="203">
        <v>0</v>
      </c>
      <c r="T71" s="6">
        <v>0</v>
      </c>
      <c r="U71" s="203">
        <v>0</v>
      </c>
      <c r="V71" s="6" t="s">
        <v>7817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203">
        <v>4.0500000000000001E-2</v>
      </c>
      <c r="AD71" s="6">
        <v>0</v>
      </c>
      <c r="AE71" s="157"/>
      <c r="AF71" s="157"/>
      <c r="AG71" s="157">
        <v>4</v>
      </c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</row>
    <row r="72" spans="1:45" ht="15.75" thickBot="1" x14ac:dyDescent="0.3">
      <c r="A72">
        <v>47</v>
      </c>
      <c r="B72" t="s">
        <v>727</v>
      </c>
      <c r="C72" t="s">
        <v>138</v>
      </c>
      <c r="D72" s="191"/>
      <c r="E72" s="191"/>
      <c r="F72" s="191">
        <v>45401</v>
      </c>
      <c r="I72" t="s">
        <v>140</v>
      </c>
      <c r="J72" t="s">
        <v>44</v>
      </c>
      <c r="L72" t="s">
        <v>7656</v>
      </c>
      <c r="M72" s="175">
        <v>1</v>
      </c>
      <c r="O72" s="6">
        <v>3365761785</v>
      </c>
      <c r="Q72" s="6">
        <v>3005144451</v>
      </c>
      <c r="S72" s="203">
        <v>0</v>
      </c>
      <c r="T72" s="6">
        <v>0</v>
      </c>
      <c r="U72" s="203">
        <v>0.04</v>
      </c>
      <c r="V72" s="6">
        <v>120205778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203">
        <v>4.4999999999999998E-2</v>
      </c>
      <c r="AD72" s="6">
        <v>135231500</v>
      </c>
      <c r="AE72" s="157"/>
      <c r="AF72" s="157"/>
      <c r="AG72" s="157">
        <v>4</v>
      </c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</row>
    <row r="73" spans="1:45" ht="15.75" thickBot="1" x14ac:dyDescent="0.3">
      <c r="A73">
        <v>48</v>
      </c>
      <c r="B73" t="s">
        <v>727</v>
      </c>
      <c r="C73" t="s">
        <v>141</v>
      </c>
      <c r="D73" s="191"/>
      <c r="E73" s="191"/>
      <c r="F73" s="191">
        <v>45402</v>
      </c>
      <c r="I73" t="s">
        <v>213</v>
      </c>
      <c r="J73" t="s">
        <v>191</v>
      </c>
      <c r="L73" t="s">
        <v>92</v>
      </c>
      <c r="M73" s="175">
        <v>1</v>
      </c>
      <c r="O73" s="6">
        <v>3592224446</v>
      </c>
      <c r="Q73" s="6">
        <v>3207343255</v>
      </c>
      <c r="S73" s="203">
        <v>0</v>
      </c>
      <c r="T73" s="6">
        <v>0</v>
      </c>
      <c r="U73" s="203">
        <v>0</v>
      </c>
      <c r="V73" s="6" t="s">
        <v>7817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203">
        <v>5.5E-2</v>
      </c>
      <c r="AD73" s="6">
        <v>0</v>
      </c>
      <c r="AE73" s="157"/>
      <c r="AF73" s="157"/>
      <c r="AG73" s="157">
        <v>4</v>
      </c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</row>
    <row r="74" spans="1:45" ht="15.75" thickBot="1" x14ac:dyDescent="0.3">
      <c r="A74">
        <v>49</v>
      </c>
      <c r="B74" t="s">
        <v>727</v>
      </c>
      <c r="C74" t="s">
        <v>144</v>
      </c>
      <c r="D74" s="191"/>
      <c r="E74" s="191"/>
      <c r="F74" s="191">
        <v>45402</v>
      </c>
      <c r="I74" t="s">
        <v>7475</v>
      </c>
      <c r="J74" t="s">
        <v>121</v>
      </c>
      <c r="L74" t="s">
        <v>41</v>
      </c>
      <c r="M74" s="175">
        <v>0.5</v>
      </c>
      <c r="O74" s="6">
        <v>3124255096</v>
      </c>
      <c r="Q74" s="6">
        <v>2789513478</v>
      </c>
      <c r="S74" s="203">
        <v>0</v>
      </c>
      <c r="T74" s="6">
        <v>0</v>
      </c>
      <c r="U74" s="203">
        <v>0.04</v>
      </c>
      <c r="V74" s="6">
        <v>55790270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203">
        <v>4.2500000000000003E-2</v>
      </c>
      <c r="AD74" s="6">
        <v>118554323</v>
      </c>
      <c r="AE74" s="157"/>
      <c r="AF74" s="157"/>
      <c r="AG74" s="157">
        <v>4</v>
      </c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</row>
    <row r="75" spans="1:45" ht="15.75" thickBot="1" x14ac:dyDescent="0.3">
      <c r="A75">
        <v>50</v>
      </c>
      <c r="B75" t="s">
        <v>727</v>
      </c>
      <c r="C75" t="s">
        <v>144</v>
      </c>
      <c r="D75" s="191"/>
      <c r="E75" s="191"/>
      <c r="F75" s="191">
        <v>45402</v>
      </c>
      <c r="I75" t="s">
        <v>7475</v>
      </c>
      <c r="J75" t="s">
        <v>171</v>
      </c>
      <c r="L75" t="s">
        <v>41</v>
      </c>
      <c r="M75" s="175">
        <v>0.5</v>
      </c>
      <c r="O75" s="6">
        <v>3124255096</v>
      </c>
      <c r="Q75" s="6">
        <v>2789513478</v>
      </c>
      <c r="S75" s="203">
        <v>0</v>
      </c>
      <c r="T75" s="6">
        <v>0</v>
      </c>
      <c r="U75" s="203">
        <v>0.04</v>
      </c>
      <c r="V75" s="6">
        <v>55790270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203">
        <v>4.2500000000000003E-2</v>
      </c>
      <c r="AD75" s="6">
        <v>118554323</v>
      </c>
      <c r="AE75" s="157"/>
      <c r="AF75" s="157"/>
      <c r="AG75" s="157">
        <v>4</v>
      </c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</row>
    <row r="76" spans="1:45" ht="15.75" thickBot="1" x14ac:dyDescent="0.3">
      <c r="A76">
        <v>51</v>
      </c>
      <c r="B76" t="s">
        <v>727</v>
      </c>
      <c r="C76" t="s">
        <v>147</v>
      </c>
      <c r="D76" s="191"/>
      <c r="E76" s="191"/>
      <c r="F76" s="191">
        <v>45408</v>
      </c>
      <c r="I76" t="s">
        <v>213</v>
      </c>
      <c r="J76" t="s">
        <v>121</v>
      </c>
      <c r="L76" t="s">
        <v>41</v>
      </c>
      <c r="M76" s="175">
        <v>0.5</v>
      </c>
      <c r="O76" s="6">
        <v>3508912521</v>
      </c>
      <c r="Q76" s="6">
        <v>3189920465</v>
      </c>
      <c r="S76" s="203">
        <v>0</v>
      </c>
      <c r="T76" s="6">
        <v>0</v>
      </c>
      <c r="U76" s="203">
        <v>0.04</v>
      </c>
      <c r="V76" s="6">
        <v>63798409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203">
        <v>5.5E-2</v>
      </c>
      <c r="AD76" s="6">
        <v>175445626</v>
      </c>
      <c r="AE76" s="157"/>
      <c r="AF76" s="157"/>
      <c r="AG76" s="157">
        <v>4</v>
      </c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</row>
    <row r="77" spans="1:45" ht="15.75" thickBot="1" x14ac:dyDescent="0.3">
      <c r="A77">
        <v>52</v>
      </c>
      <c r="B77" t="s">
        <v>727</v>
      </c>
      <c r="C77" t="s">
        <v>147</v>
      </c>
      <c r="D77" s="191"/>
      <c r="E77" s="191"/>
      <c r="F77" s="191">
        <v>45408</v>
      </c>
      <c r="I77" t="s">
        <v>213</v>
      </c>
      <c r="J77" t="s">
        <v>5299</v>
      </c>
      <c r="L77" t="s">
        <v>41</v>
      </c>
      <c r="M77" s="175">
        <v>0.5</v>
      </c>
      <c r="O77" s="6">
        <v>3572710921</v>
      </c>
      <c r="Q77" s="6">
        <v>3189920465</v>
      </c>
      <c r="S77" s="203">
        <v>0</v>
      </c>
      <c r="T77" s="6">
        <v>0</v>
      </c>
      <c r="U77" s="203">
        <v>0.04</v>
      </c>
      <c r="V77" s="6">
        <v>63798409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203">
        <v>5.5E-2</v>
      </c>
      <c r="AD77" s="6">
        <v>175445626</v>
      </c>
      <c r="AE77" s="157"/>
      <c r="AF77" s="157"/>
      <c r="AG77" s="157">
        <v>4</v>
      </c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</row>
    <row r="78" spans="1:45" ht="15.75" thickBot="1" x14ac:dyDescent="0.3">
      <c r="A78">
        <v>53</v>
      </c>
      <c r="B78" t="s">
        <v>727</v>
      </c>
      <c r="C78" t="s">
        <v>152</v>
      </c>
      <c r="D78" s="191"/>
      <c r="E78" s="191"/>
      <c r="F78" s="191">
        <v>45408</v>
      </c>
      <c r="I78" t="s">
        <v>213</v>
      </c>
      <c r="J78" t="s">
        <v>7818</v>
      </c>
      <c r="L78" t="s">
        <v>92</v>
      </c>
      <c r="M78" s="175">
        <v>1</v>
      </c>
      <c r="O78" s="6">
        <v>4178828149</v>
      </c>
      <c r="Q78" s="6">
        <v>3731096562</v>
      </c>
      <c r="S78" s="203">
        <v>0</v>
      </c>
      <c r="T78" s="6">
        <v>0</v>
      </c>
      <c r="U78" s="203">
        <v>0</v>
      </c>
      <c r="V78" s="6" t="s">
        <v>7817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203">
        <v>5.5E-2</v>
      </c>
      <c r="AD78" s="6">
        <v>0</v>
      </c>
      <c r="AE78" s="157"/>
      <c r="AF78" s="157"/>
      <c r="AG78" s="157">
        <v>4</v>
      </c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</row>
    <row r="79" spans="1:45" ht="15.75" thickBot="1" x14ac:dyDescent="0.3">
      <c r="A79">
        <v>54</v>
      </c>
      <c r="B79" t="s">
        <v>727</v>
      </c>
      <c r="C79" t="s">
        <v>149</v>
      </c>
      <c r="D79" s="191"/>
      <c r="E79" s="191"/>
      <c r="F79" s="191">
        <v>45408</v>
      </c>
      <c r="I79" t="s">
        <v>213</v>
      </c>
      <c r="J79" t="s">
        <v>7500</v>
      </c>
      <c r="L79" t="s">
        <v>92</v>
      </c>
      <c r="M79" s="175">
        <v>1</v>
      </c>
      <c r="O79" s="6">
        <v>5470438390</v>
      </c>
      <c r="Q79" s="6">
        <v>4884319991</v>
      </c>
      <c r="S79" s="203">
        <v>0</v>
      </c>
      <c r="T79" s="6">
        <v>0</v>
      </c>
      <c r="U79" s="203">
        <v>0</v>
      </c>
      <c r="V79" s="6" t="s">
        <v>7817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203">
        <v>5.5E-2</v>
      </c>
      <c r="AD79" s="6">
        <v>0</v>
      </c>
      <c r="AE79" s="157"/>
      <c r="AF79" s="157"/>
      <c r="AG79" s="157">
        <v>4</v>
      </c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</row>
    <row r="80" spans="1:45" ht="15.75" thickBot="1" x14ac:dyDescent="0.3">
      <c r="A80">
        <v>55</v>
      </c>
      <c r="B80" t="s">
        <v>727</v>
      </c>
      <c r="C80" t="s">
        <v>155</v>
      </c>
      <c r="D80" s="191"/>
      <c r="E80" s="191"/>
      <c r="F80" s="191">
        <v>45407</v>
      </c>
      <c r="I80" t="s">
        <v>213</v>
      </c>
      <c r="J80" t="s">
        <v>7475</v>
      </c>
      <c r="L80" t="s">
        <v>92</v>
      </c>
      <c r="M80" s="175">
        <v>1</v>
      </c>
      <c r="O80" s="6">
        <v>6564882378</v>
      </c>
      <c r="Q80" s="6">
        <v>5861502124</v>
      </c>
      <c r="S80" s="203">
        <v>0</v>
      </c>
      <c r="T80" s="6">
        <v>0</v>
      </c>
      <c r="U80" s="203">
        <v>0</v>
      </c>
      <c r="V80" s="6" t="s">
        <v>7817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203">
        <v>5.5E-2</v>
      </c>
      <c r="AD80" s="6">
        <v>0</v>
      </c>
      <c r="AE80" s="157"/>
      <c r="AF80" s="157"/>
      <c r="AG80" s="157">
        <v>4</v>
      </c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</row>
    <row r="81" spans="1:45" ht="15.75" thickBot="1" x14ac:dyDescent="0.3">
      <c r="A81">
        <v>56</v>
      </c>
      <c r="B81" t="s">
        <v>727</v>
      </c>
      <c r="C81" t="s">
        <v>158</v>
      </c>
      <c r="D81" s="191"/>
      <c r="E81" s="191"/>
      <c r="F81" s="191">
        <v>45405</v>
      </c>
      <c r="I81" t="s">
        <v>213</v>
      </c>
      <c r="J81" t="s">
        <v>160</v>
      </c>
      <c r="L81" t="s">
        <v>104</v>
      </c>
      <c r="M81" s="175">
        <v>1</v>
      </c>
      <c r="O81" s="6">
        <v>2030005580</v>
      </c>
      <c r="Q81" s="6">
        <v>1812504982</v>
      </c>
      <c r="S81" s="203">
        <v>0</v>
      </c>
      <c r="T81" s="6">
        <v>0</v>
      </c>
      <c r="U81" s="203">
        <v>0.04</v>
      </c>
      <c r="V81" s="6">
        <v>72500199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203">
        <v>5.5E-2</v>
      </c>
      <c r="AD81" s="6">
        <v>99687774</v>
      </c>
      <c r="AE81" s="157"/>
      <c r="AF81" s="157"/>
      <c r="AG81" s="157">
        <v>4</v>
      </c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</row>
    <row r="82" spans="1:45" ht="15.75" thickBot="1" x14ac:dyDescent="0.3">
      <c r="A82">
        <v>57</v>
      </c>
      <c r="B82" t="s">
        <v>727</v>
      </c>
      <c r="C82" t="s">
        <v>161</v>
      </c>
      <c r="D82" s="191"/>
      <c r="E82" s="191"/>
      <c r="F82" s="191">
        <v>45405</v>
      </c>
      <c r="I82" t="s">
        <v>213</v>
      </c>
      <c r="J82" t="s">
        <v>7819</v>
      </c>
      <c r="L82" t="s">
        <v>104</v>
      </c>
      <c r="M82" s="175">
        <v>0.5</v>
      </c>
      <c r="O82" s="6">
        <v>2228120520</v>
      </c>
      <c r="Q82" s="6">
        <v>1989393322</v>
      </c>
      <c r="S82" s="203">
        <v>0</v>
      </c>
      <c r="T82" s="6">
        <v>0</v>
      </c>
      <c r="U82" s="203">
        <v>0.04</v>
      </c>
      <c r="V82" s="6">
        <v>39787866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203">
        <v>5.5E-2</v>
      </c>
      <c r="AD82" s="6">
        <v>109416633</v>
      </c>
      <c r="AE82" s="157"/>
      <c r="AF82" s="157"/>
      <c r="AG82" s="157">
        <v>4</v>
      </c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</row>
    <row r="83" spans="1:45" ht="15.75" thickBot="1" x14ac:dyDescent="0.3">
      <c r="A83">
        <v>58</v>
      </c>
      <c r="B83" t="s">
        <v>727</v>
      </c>
      <c r="C83" t="s">
        <v>161</v>
      </c>
      <c r="D83" s="191"/>
      <c r="E83" s="191"/>
      <c r="F83" s="191">
        <v>45405</v>
      </c>
      <c r="I83" t="s">
        <v>213</v>
      </c>
      <c r="J83" t="s">
        <v>104</v>
      </c>
      <c r="L83" t="s">
        <v>104</v>
      </c>
      <c r="M83" s="175">
        <v>0.5</v>
      </c>
      <c r="O83" s="6">
        <v>2228120520</v>
      </c>
      <c r="Q83" s="6">
        <v>1989393322</v>
      </c>
      <c r="S83" s="203">
        <v>0</v>
      </c>
      <c r="T83" s="6">
        <v>0</v>
      </c>
      <c r="U83" s="203">
        <v>0.04</v>
      </c>
      <c r="V83" s="6">
        <v>39787866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203">
        <v>5.5E-2</v>
      </c>
      <c r="AD83" s="6">
        <v>109416633</v>
      </c>
      <c r="AE83" s="157"/>
      <c r="AF83" s="157"/>
      <c r="AG83" s="157">
        <v>4</v>
      </c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</row>
    <row r="84" spans="1:45" ht="16.5" thickBot="1" x14ac:dyDescent="0.3">
      <c r="A84">
        <v>59</v>
      </c>
      <c r="B84" t="s">
        <v>727</v>
      </c>
      <c r="C84" t="s">
        <v>165</v>
      </c>
      <c r="D84" s="191"/>
      <c r="E84" s="191"/>
      <c r="F84" s="191">
        <v>45405</v>
      </c>
      <c r="I84" t="s">
        <v>213</v>
      </c>
      <c r="J84" t="s">
        <v>77</v>
      </c>
      <c r="L84" t="s">
        <v>1018</v>
      </c>
      <c r="M84" s="175">
        <v>1</v>
      </c>
      <c r="O84" s="6">
        <v>4290348043</v>
      </c>
      <c r="Q84" s="6">
        <v>3830667895</v>
      </c>
      <c r="S84" s="203">
        <v>0</v>
      </c>
      <c r="T84" s="6">
        <v>0</v>
      </c>
      <c r="U84" s="203">
        <v>0.04</v>
      </c>
      <c r="V84" s="6">
        <v>153226716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203">
        <v>5.5E-2</v>
      </c>
      <c r="AD84" s="6">
        <v>210686734</v>
      </c>
      <c r="AE84" s="168"/>
      <c r="AF84" s="167"/>
      <c r="AG84" s="157">
        <v>4</v>
      </c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</row>
    <row r="85" spans="1:45" ht="16.5" thickBot="1" x14ac:dyDescent="0.3">
      <c r="A85">
        <v>60</v>
      </c>
      <c r="B85" t="s">
        <v>727</v>
      </c>
      <c r="C85" t="s">
        <v>167</v>
      </c>
      <c r="D85" s="191"/>
      <c r="E85" s="191"/>
      <c r="F85" s="191">
        <v>45407</v>
      </c>
      <c r="I85" t="s">
        <v>213</v>
      </c>
      <c r="J85" t="s">
        <v>44</v>
      </c>
      <c r="L85" t="s">
        <v>7656</v>
      </c>
      <c r="M85" s="175">
        <v>1</v>
      </c>
      <c r="O85" s="6">
        <v>6990182452</v>
      </c>
      <c r="Q85" s="6">
        <v>6241234332</v>
      </c>
      <c r="S85" s="203">
        <v>0</v>
      </c>
      <c r="T85" s="6">
        <v>0</v>
      </c>
      <c r="U85" s="203">
        <v>0.04</v>
      </c>
      <c r="V85" s="6">
        <v>249649373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203">
        <v>5.5E-2</v>
      </c>
      <c r="AD85" s="6">
        <v>343267888</v>
      </c>
      <c r="AE85" s="168"/>
      <c r="AF85" s="167"/>
      <c r="AG85" s="157">
        <v>4</v>
      </c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</row>
    <row r="86" spans="1:45" ht="15.75" thickBot="1" x14ac:dyDescent="0.3">
      <c r="A86">
        <v>61</v>
      </c>
      <c r="B86" t="s">
        <v>727</v>
      </c>
      <c r="C86" t="s">
        <v>169</v>
      </c>
      <c r="D86" s="191"/>
      <c r="E86" s="191"/>
      <c r="F86" s="191">
        <v>45408</v>
      </c>
      <c r="I86" t="s">
        <v>213</v>
      </c>
      <c r="J86" t="s">
        <v>121</v>
      </c>
      <c r="L86" t="s">
        <v>41</v>
      </c>
      <c r="M86" s="175">
        <v>0.5</v>
      </c>
      <c r="O86" s="6">
        <v>1871986683</v>
      </c>
      <c r="Q86" s="6">
        <v>1671416681</v>
      </c>
      <c r="S86" s="203">
        <v>0</v>
      </c>
      <c r="T86" s="6">
        <v>0</v>
      </c>
      <c r="U86" s="203">
        <v>0.04</v>
      </c>
      <c r="V86" s="6">
        <v>33428334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203">
        <v>5.5E-2</v>
      </c>
      <c r="AD86" s="6">
        <v>91927917</v>
      </c>
      <c r="AE86" s="157"/>
      <c r="AF86" s="157"/>
      <c r="AG86" s="157">
        <v>4</v>
      </c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</row>
    <row r="87" spans="1:45" ht="15.75" thickBot="1" x14ac:dyDescent="0.3">
      <c r="A87">
        <v>62</v>
      </c>
      <c r="B87" t="s">
        <v>727</v>
      </c>
      <c r="C87" t="s">
        <v>169</v>
      </c>
      <c r="D87" s="191"/>
      <c r="E87" s="191"/>
      <c r="F87" s="191">
        <v>45408</v>
      </c>
      <c r="I87" t="s">
        <v>213</v>
      </c>
      <c r="J87" t="s">
        <v>171</v>
      </c>
      <c r="L87" t="s">
        <v>41</v>
      </c>
      <c r="M87" s="175">
        <v>0.5</v>
      </c>
      <c r="O87" s="6">
        <v>1871986683</v>
      </c>
      <c r="Q87" s="6">
        <v>1671416681</v>
      </c>
      <c r="S87" s="203">
        <v>0</v>
      </c>
      <c r="T87" s="6">
        <v>0</v>
      </c>
      <c r="U87" s="203">
        <v>0.04</v>
      </c>
      <c r="V87" s="6">
        <v>33428334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203">
        <v>5.5E-2</v>
      </c>
      <c r="AD87" s="6">
        <v>91927917</v>
      </c>
      <c r="AE87" s="157"/>
      <c r="AF87" s="157"/>
      <c r="AG87" s="157">
        <v>4</v>
      </c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</row>
    <row r="88" spans="1:45" ht="15.75" thickBot="1" x14ac:dyDescent="0.3">
      <c r="A88">
        <v>63</v>
      </c>
      <c r="B88" t="s">
        <v>727</v>
      </c>
      <c r="C88" t="s">
        <v>172</v>
      </c>
      <c r="D88" s="191"/>
      <c r="E88" s="191"/>
      <c r="F88" s="191">
        <v>45406</v>
      </c>
      <c r="I88" t="s">
        <v>213</v>
      </c>
      <c r="J88" t="s">
        <v>30</v>
      </c>
      <c r="L88" t="s">
        <v>7820</v>
      </c>
      <c r="M88" s="175">
        <v>1</v>
      </c>
      <c r="O88" s="6">
        <v>2118682629</v>
      </c>
      <c r="Q88" s="6">
        <v>1891680919</v>
      </c>
      <c r="S88" s="203">
        <v>0</v>
      </c>
      <c r="T88" s="6">
        <v>0</v>
      </c>
      <c r="U88" s="203">
        <v>0.04</v>
      </c>
      <c r="V88" s="6">
        <v>75667237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203">
        <v>5.5E-2</v>
      </c>
      <c r="AD88" s="6">
        <v>104042451</v>
      </c>
      <c r="AE88" s="157"/>
      <c r="AF88" s="157"/>
      <c r="AG88" s="157">
        <v>4</v>
      </c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</row>
    <row r="89" spans="1:45" ht="15.75" thickBot="1" x14ac:dyDescent="0.3">
      <c r="B89"/>
      <c r="D89" s="191"/>
      <c r="E89" s="191"/>
      <c r="F89" s="191"/>
      <c r="M89" s="175"/>
      <c r="S89" s="203"/>
      <c r="T89" s="6"/>
      <c r="U89" s="203"/>
      <c r="V89" s="6"/>
      <c r="AC89" s="203"/>
      <c r="AD89" s="6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</row>
    <row r="90" spans="1:45" ht="15.75" thickBot="1" x14ac:dyDescent="0.3">
      <c r="A90">
        <v>1</v>
      </c>
      <c r="B90" t="s">
        <v>7801</v>
      </c>
      <c r="C90" t="s">
        <v>185</v>
      </c>
      <c r="D90" s="191"/>
      <c r="E90" s="191"/>
      <c r="F90" s="191">
        <v>45419</v>
      </c>
      <c r="I90" t="s">
        <v>213</v>
      </c>
      <c r="J90" t="s">
        <v>7802</v>
      </c>
      <c r="K90" t="s">
        <v>92</v>
      </c>
      <c r="L90" t="s">
        <v>92</v>
      </c>
      <c r="M90" s="175">
        <v>1</v>
      </c>
      <c r="O90" s="6">
        <v>1927974943</v>
      </c>
      <c r="Q90" s="6">
        <v>1721406199</v>
      </c>
      <c r="S90" s="203">
        <v>0</v>
      </c>
      <c r="T90" s="6">
        <v>0</v>
      </c>
      <c r="U90" s="203">
        <v>0.04</v>
      </c>
      <c r="V90" s="6">
        <v>68856248</v>
      </c>
      <c r="W90" t="s">
        <v>7779</v>
      </c>
      <c r="X90">
        <v>100000000</v>
      </c>
      <c r="Y90" t="s">
        <v>7781</v>
      </c>
      <c r="Z90" t="s">
        <v>7782</v>
      </c>
      <c r="AA90" t="s">
        <v>7783</v>
      </c>
      <c r="AB90">
        <v>0</v>
      </c>
      <c r="AC90" s="203">
        <v>5.5E-2</v>
      </c>
      <c r="AD90" s="6">
        <v>94677341</v>
      </c>
      <c r="AE90" s="157"/>
      <c r="AF90" s="157"/>
      <c r="AG90" s="157">
        <v>5</v>
      </c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</row>
    <row r="91" spans="1:45" ht="15.75" thickBot="1" x14ac:dyDescent="0.3">
      <c r="A91">
        <v>2</v>
      </c>
      <c r="B91" t="s">
        <v>7801</v>
      </c>
      <c r="C91" t="s">
        <v>163</v>
      </c>
      <c r="D91" s="191"/>
      <c r="E91" s="191"/>
      <c r="F91" s="191">
        <v>45414</v>
      </c>
      <c r="I91" t="s">
        <v>140</v>
      </c>
      <c r="J91" t="s">
        <v>7802</v>
      </c>
      <c r="K91" t="s">
        <v>92</v>
      </c>
      <c r="L91" t="s">
        <v>92</v>
      </c>
      <c r="M91" s="175">
        <v>1</v>
      </c>
      <c r="O91" s="6">
        <v>3542853106</v>
      </c>
      <c r="Q91" s="6">
        <v>3163261702</v>
      </c>
      <c r="S91" s="203">
        <v>0</v>
      </c>
      <c r="T91" s="6">
        <v>0</v>
      </c>
      <c r="U91" s="203">
        <v>0.04</v>
      </c>
      <c r="V91" s="6">
        <v>126530468</v>
      </c>
      <c r="W91" t="s">
        <v>7776</v>
      </c>
      <c r="X91">
        <v>100000000</v>
      </c>
      <c r="Y91" t="s">
        <v>7781</v>
      </c>
      <c r="Z91" t="s">
        <v>7782</v>
      </c>
      <c r="AA91" t="s">
        <v>7783</v>
      </c>
      <c r="AB91">
        <v>0</v>
      </c>
      <c r="AC91" s="203">
        <v>4.4999999999999998E-2</v>
      </c>
      <c r="AD91" s="6">
        <v>142346777</v>
      </c>
      <c r="AE91" s="157"/>
      <c r="AF91" s="157"/>
      <c r="AG91" s="157">
        <v>5</v>
      </c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</row>
    <row r="92" spans="1:45" ht="15.75" thickBot="1" x14ac:dyDescent="0.3">
      <c r="A92">
        <v>3</v>
      </c>
      <c r="B92" t="s">
        <v>7801</v>
      </c>
      <c r="C92" t="s">
        <v>182</v>
      </c>
      <c r="D92" s="191"/>
      <c r="E92" s="191"/>
      <c r="F92" s="191">
        <v>45410</v>
      </c>
      <c r="I92" t="s">
        <v>213</v>
      </c>
      <c r="J92" t="s">
        <v>7494</v>
      </c>
      <c r="K92" t="s">
        <v>92</v>
      </c>
      <c r="L92" t="s">
        <v>92</v>
      </c>
      <c r="M92" s="175">
        <v>1</v>
      </c>
      <c r="O92" s="6">
        <v>3269010340</v>
      </c>
      <c r="Q92" s="6">
        <v>2918759232</v>
      </c>
      <c r="S92" s="203">
        <v>0</v>
      </c>
      <c r="T92" s="6">
        <v>0</v>
      </c>
      <c r="U92" s="203">
        <v>0.04</v>
      </c>
      <c r="V92" s="6">
        <v>116750369</v>
      </c>
      <c r="W92" t="s">
        <v>7776</v>
      </c>
      <c r="X92">
        <v>100000000</v>
      </c>
      <c r="Y92" t="s">
        <v>7781</v>
      </c>
      <c r="Z92" t="s">
        <v>7782</v>
      </c>
      <c r="AA92" t="s">
        <v>7783</v>
      </c>
      <c r="AB92">
        <v>0</v>
      </c>
      <c r="AC92" s="203">
        <v>5.5E-2</v>
      </c>
      <c r="AD92" s="6">
        <v>160531758</v>
      </c>
      <c r="AE92" s="157"/>
      <c r="AF92" s="157"/>
      <c r="AG92" s="157">
        <v>5</v>
      </c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</row>
    <row r="93" spans="1:45" ht="15.75" thickBot="1" x14ac:dyDescent="0.3">
      <c r="A93">
        <v>4</v>
      </c>
      <c r="B93" t="s">
        <v>7801</v>
      </c>
      <c r="C93" t="s">
        <v>174</v>
      </c>
      <c r="D93" s="191"/>
      <c r="E93" s="191"/>
      <c r="F93" s="191">
        <v>45415</v>
      </c>
      <c r="I93" t="s">
        <v>213</v>
      </c>
      <c r="J93" t="s">
        <v>140</v>
      </c>
      <c r="K93" t="s">
        <v>92</v>
      </c>
      <c r="L93" t="s">
        <v>92</v>
      </c>
      <c r="M93" s="175">
        <v>1</v>
      </c>
      <c r="O93" s="6">
        <v>3011169494</v>
      </c>
      <c r="Q93" s="6">
        <v>2688544191</v>
      </c>
      <c r="S93" s="203">
        <v>0</v>
      </c>
      <c r="T93" s="6">
        <v>0</v>
      </c>
      <c r="U93" s="203">
        <v>0.04</v>
      </c>
      <c r="V93" s="6">
        <v>107541768</v>
      </c>
      <c r="W93" t="s">
        <v>7776</v>
      </c>
      <c r="X93">
        <v>100000000</v>
      </c>
      <c r="Y93" t="s">
        <v>7781</v>
      </c>
      <c r="Z93" t="s">
        <v>7782</v>
      </c>
      <c r="AA93" t="s">
        <v>7783</v>
      </c>
      <c r="AB93">
        <v>0</v>
      </c>
      <c r="AC93" s="203">
        <v>5.5E-2</v>
      </c>
      <c r="AD93" s="6">
        <v>147869931</v>
      </c>
      <c r="AE93" s="157"/>
      <c r="AF93" s="157"/>
      <c r="AG93" s="157">
        <v>5</v>
      </c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</row>
    <row r="94" spans="1:45" ht="15.75" thickBot="1" x14ac:dyDescent="0.3">
      <c r="A94">
        <v>5</v>
      </c>
      <c r="B94" t="s">
        <v>7801</v>
      </c>
      <c r="C94" t="s">
        <v>177</v>
      </c>
      <c r="D94" s="191"/>
      <c r="E94" s="191"/>
      <c r="F94" s="191">
        <v>45421</v>
      </c>
      <c r="I94" t="s">
        <v>213</v>
      </c>
      <c r="J94" t="s">
        <v>84</v>
      </c>
      <c r="K94" t="s">
        <v>7637</v>
      </c>
      <c r="L94" t="s">
        <v>7793</v>
      </c>
      <c r="M94" s="175">
        <v>1</v>
      </c>
      <c r="O94" s="6">
        <v>5868812821</v>
      </c>
      <c r="Q94" s="6">
        <v>5240011447</v>
      </c>
      <c r="S94" s="203">
        <v>0</v>
      </c>
      <c r="T94" s="6">
        <v>0</v>
      </c>
      <c r="U94" s="203">
        <v>0.04</v>
      </c>
      <c r="V94" s="6">
        <v>209600458</v>
      </c>
      <c r="W94" t="s">
        <v>7777</v>
      </c>
      <c r="X94">
        <v>100000000</v>
      </c>
      <c r="Y94" t="s">
        <v>7781</v>
      </c>
      <c r="Z94" t="s">
        <v>7782</v>
      </c>
      <c r="AA94" t="s">
        <v>7783</v>
      </c>
      <c r="AB94">
        <v>0</v>
      </c>
      <c r="AC94" s="203">
        <v>5.5E-2</v>
      </c>
      <c r="AD94" s="6">
        <v>288200630</v>
      </c>
      <c r="AE94" s="157"/>
      <c r="AF94" s="157"/>
      <c r="AG94" s="157">
        <v>5</v>
      </c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</row>
    <row r="95" spans="1:45" ht="15.75" thickBot="1" x14ac:dyDescent="0.3">
      <c r="A95">
        <v>6</v>
      </c>
      <c r="B95" t="s">
        <v>7801</v>
      </c>
      <c r="C95" t="s">
        <v>189</v>
      </c>
      <c r="D95" s="191"/>
      <c r="E95" s="191"/>
      <c r="F95" s="191">
        <v>45436</v>
      </c>
      <c r="I95" t="s">
        <v>191</v>
      </c>
      <c r="J95" t="s">
        <v>84</v>
      </c>
      <c r="K95" t="s">
        <v>7637</v>
      </c>
      <c r="L95" t="s">
        <v>7793</v>
      </c>
      <c r="M95" s="175">
        <v>1</v>
      </c>
      <c r="O95" s="6">
        <v>6236066975</v>
      </c>
      <c r="Q95" s="6">
        <v>5567916942</v>
      </c>
      <c r="S95" s="203">
        <v>0</v>
      </c>
      <c r="T95" s="6">
        <v>0</v>
      </c>
      <c r="U95" s="203">
        <v>0.04</v>
      </c>
      <c r="V95" s="6">
        <v>222716678</v>
      </c>
      <c r="W95" t="s">
        <v>7776</v>
      </c>
      <c r="X95">
        <v>100000000</v>
      </c>
      <c r="Y95" t="s">
        <v>7781</v>
      </c>
      <c r="Z95" t="s">
        <v>7782</v>
      </c>
      <c r="AA95" t="s">
        <v>7783</v>
      </c>
      <c r="AB95">
        <v>0</v>
      </c>
      <c r="AC95" s="203">
        <v>4.4999999999999998E-2</v>
      </c>
      <c r="AD95" s="6">
        <v>250556262</v>
      </c>
      <c r="AE95" s="157"/>
      <c r="AF95" s="157"/>
      <c r="AG95" s="157">
        <v>5</v>
      </c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</row>
    <row r="96" spans="1:45" ht="15.75" thickBot="1" x14ac:dyDescent="0.3">
      <c r="A96">
        <v>7</v>
      </c>
      <c r="B96" t="s">
        <v>7801</v>
      </c>
      <c r="C96" t="s">
        <v>192</v>
      </c>
      <c r="D96" s="191"/>
      <c r="E96" s="191"/>
      <c r="F96" s="191">
        <v>45442</v>
      </c>
      <c r="I96" t="s">
        <v>213</v>
      </c>
      <c r="J96" t="s">
        <v>191</v>
      </c>
      <c r="K96" t="s">
        <v>92</v>
      </c>
      <c r="L96" t="s">
        <v>92</v>
      </c>
      <c r="M96" s="175">
        <v>1</v>
      </c>
      <c r="O96" s="6">
        <v>4621454763</v>
      </c>
      <c r="Q96" s="6">
        <v>3903562779</v>
      </c>
      <c r="S96" s="203">
        <v>0</v>
      </c>
      <c r="T96" s="6">
        <v>0</v>
      </c>
      <c r="U96" s="203">
        <v>0.04</v>
      </c>
      <c r="V96" s="6">
        <v>156142511</v>
      </c>
      <c r="W96" t="s">
        <v>7777</v>
      </c>
      <c r="X96">
        <v>100000000</v>
      </c>
      <c r="Y96" t="s">
        <v>7781</v>
      </c>
      <c r="Z96" t="s">
        <v>7782</v>
      </c>
      <c r="AA96" t="s">
        <v>7783</v>
      </c>
      <c r="AB96" t="s">
        <v>7803</v>
      </c>
      <c r="AC96" s="203">
        <v>5.5E-2</v>
      </c>
      <c r="AD96" s="6">
        <v>214695953</v>
      </c>
      <c r="AE96" s="157"/>
      <c r="AF96" s="157"/>
      <c r="AG96" s="157">
        <v>5</v>
      </c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</row>
    <row r="97" spans="1:47" x14ac:dyDescent="0.25">
      <c r="A97">
        <v>8</v>
      </c>
      <c r="B97" t="s">
        <v>7801</v>
      </c>
      <c r="C97" t="s">
        <v>194</v>
      </c>
      <c r="D97" s="191"/>
      <c r="E97" s="191"/>
      <c r="F97" s="191">
        <v>45439</v>
      </c>
      <c r="I97" t="s">
        <v>213</v>
      </c>
      <c r="J97" t="s">
        <v>196</v>
      </c>
      <c r="K97" t="s">
        <v>7638</v>
      </c>
      <c r="L97" t="s">
        <v>7793</v>
      </c>
      <c r="M97" s="175">
        <v>1</v>
      </c>
      <c r="O97" s="6">
        <v>9161115352</v>
      </c>
      <c r="Q97" s="6">
        <v>8179567278</v>
      </c>
      <c r="S97" s="203">
        <v>0</v>
      </c>
      <c r="T97" s="6">
        <v>0</v>
      </c>
      <c r="U97" s="203">
        <v>0.02</v>
      </c>
      <c r="V97" s="6">
        <v>163591346</v>
      </c>
      <c r="W97" t="s">
        <v>7776</v>
      </c>
      <c r="X97">
        <v>100000000</v>
      </c>
      <c r="Y97" t="s">
        <v>7781</v>
      </c>
      <c r="Z97" t="s">
        <v>7782</v>
      </c>
      <c r="AA97" t="s">
        <v>7783</v>
      </c>
      <c r="AB97">
        <v>0</v>
      </c>
      <c r="AC97" s="203">
        <v>0.02</v>
      </c>
      <c r="AD97" s="6">
        <v>163591346</v>
      </c>
      <c r="AG97">
        <v>5</v>
      </c>
    </row>
    <row r="98" spans="1:47" x14ac:dyDescent="0.25">
      <c r="A98">
        <v>9</v>
      </c>
      <c r="B98" t="s">
        <v>7801</v>
      </c>
      <c r="C98" t="s">
        <v>197</v>
      </c>
      <c r="D98" s="191"/>
      <c r="E98" s="191"/>
      <c r="F98" s="191">
        <v>45439</v>
      </c>
      <c r="I98" t="s">
        <v>213</v>
      </c>
      <c r="J98" t="s">
        <v>196</v>
      </c>
      <c r="K98" t="s">
        <v>7638</v>
      </c>
      <c r="L98" t="s">
        <v>7793</v>
      </c>
      <c r="M98" s="175">
        <v>1</v>
      </c>
      <c r="O98" s="6">
        <v>9537350895</v>
      </c>
      <c r="Q98" s="6">
        <v>8515491871</v>
      </c>
      <c r="S98" s="203">
        <v>0</v>
      </c>
      <c r="T98" s="6">
        <v>0</v>
      </c>
      <c r="U98" s="203">
        <v>0.02</v>
      </c>
      <c r="V98" s="6">
        <v>170309837</v>
      </c>
      <c r="W98" t="s">
        <v>7776</v>
      </c>
      <c r="X98">
        <v>100000000</v>
      </c>
      <c r="Y98" t="s">
        <v>7781</v>
      </c>
      <c r="Z98" t="s">
        <v>7782</v>
      </c>
      <c r="AA98" t="s">
        <v>7783</v>
      </c>
      <c r="AB98">
        <v>0</v>
      </c>
      <c r="AC98" s="203">
        <v>0.02</v>
      </c>
      <c r="AD98" s="6">
        <v>170309837</v>
      </c>
      <c r="AG98">
        <v>5</v>
      </c>
    </row>
    <row r="99" spans="1:47" ht="15.75" thickBot="1" x14ac:dyDescent="0.3">
      <c r="A99">
        <v>10</v>
      </c>
      <c r="B99" t="s">
        <v>7801</v>
      </c>
      <c r="C99" t="s">
        <v>199</v>
      </c>
      <c r="D99" s="191"/>
      <c r="E99" s="191"/>
      <c r="F99" s="191">
        <v>45442</v>
      </c>
      <c r="I99" t="s">
        <v>213</v>
      </c>
      <c r="J99" t="s">
        <v>196</v>
      </c>
      <c r="K99" t="s">
        <v>7638</v>
      </c>
      <c r="L99" t="s">
        <v>7793</v>
      </c>
      <c r="M99" s="175">
        <v>1</v>
      </c>
      <c r="O99" s="6">
        <v>8017559566</v>
      </c>
      <c r="Q99" s="6">
        <v>7158535326</v>
      </c>
      <c r="S99" s="203">
        <v>0</v>
      </c>
      <c r="T99" s="6">
        <v>0</v>
      </c>
      <c r="U99" s="203">
        <v>0.02</v>
      </c>
      <c r="V99" s="6">
        <v>143170707</v>
      </c>
      <c r="W99" t="s">
        <v>7776</v>
      </c>
      <c r="X99">
        <v>100000000</v>
      </c>
      <c r="Y99" t="s">
        <v>7781</v>
      </c>
      <c r="Z99" t="s">
        <v>7782</v>
      </c>
      <c r="AA99" t="s">
        <v>7783</v>
      </c>
      <c r="AB99">
        <v>0</v>
      </c>
      <c r="AC99" s="203">
        <v>0.02</v>
      </c>
      <c r="AD99" s="6">
        <v>143170707</v>
      </c>
      <c r="AG99">
        <v>5</v>
      </c>
    </row>
    <row r="100" spans="1:47" ht="15.75" thickBot="1" x14ac:dyDescent="0.3">
      <c r="A100">
        <v>11</v>
      </c>
      <c r="B100" t="s">
        <v>7801</v>
      </c>
      <c r="C100" t="s">
        <v>187</v>
      </c>
      <c r="D100" s="191"/>
      <c r="E100" s="191"/>
      <c r="F100" s="191">
        <v>45443</v>
      </c>
      <c r="I100" t="s">
        <v>213</v>
      </c>
      <c r="J100" t="s">
        <v>41</v>
      </c>
      <c r="K100" t="s">
        <v>7637</v>
      </c>
      <c r="L100" t="s">
        <v>7492</v>
      </c>
      <c r="M100" s="175">
        <v>1</v>
      </c>
      <c r="O100" s="6">
        <v>4548949737</v>
      </c>
      <c r="Q100" s="6">
        <v>4061562265</v>
      </c>
      <c r="S100" s="203">
        <v>0</v>
      </c>
      <c r="T100" s="6">
        <v>0</v>
      </c>
      <c r="U100" s="203">
        <v>0.04</v>
      </c>
      <c r="V100" s="6">
        <v>162462491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203">
        <v>5.5E-2</v>
      </c>
      <c r="AD100" s="6">
        <v>223385925</v>
      </c>
      <c r="AE100" s="140"/>
      <c r="AF100" s="140"/>
      <c r="AG100" s="157">
        <v>5</v>
      </c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7"/>
      <c r="AU100" s="157"/>
    </row>
    <row r="101" spans="1:47" ht="15.75" thickBot="1" x14ac:dyDescent="0.3">
      <c r="A101">
        <v>12</v>
      </c>
      <c r="B101" t="s">
        <v>7804</v>
      </c>
      <c r="C101" t="s">
        <v>9114</v>
      </c>
      <c r="D101" s="191"/>
      <c r="E101" s="191"/>
      <c r="F101" s="191">
        <v>0</v>
      </c>
      <c r="I101" t="s">
        <v>58</v>
      </c>
      <c r="J101" t="s">
        <v>57</v>
      </c>
      <c r="K101" t="s">
        <v>7638</v>
      </c>
      <c r="L101" t="s">
        <v>7793</v>
      </c>
      <c r="M101" s="175">
        <v>1</v>
      </c>
      <c r="O101" s="6">
        <v>9229891541</v>
      </c>
      <c r="Q101" s="6">
        <v>8240974590</v>
      </c>
      <c r="S101" s="203">
        <v>0</v>
      </c>
      <c r="T101" s="6">
        <v>0</v>
      </c>
      <c r="U101" s="203">
        <v>0.04</v>
      </c>
      <c r="V101" s="6">
        <v>329638984</v>
      </c>
      <c r="W101" t="s">
        <v>7777</v>
      </c>
      <c r="X101">
        <v>100000000</v>
      </c>
      <c r="Y101" t="s">
        <v>7781</v>
      </c>
      <c r="Z101" t="s">
        <v>7782</v>
      </c>
      <c r="AA101" t="s">
        <v>7783</v>
      </c>
      <c r="AB101">
        <v>0</v>
      </c>
      <c r="AC101" s="203">
        <v>4.4999999999999998E-2</v>
      </c>
      <c r="AD101" s="6">
        <v>370843857</v>
      </c>
      <c r="AE101" s="157"/>
      <c r="AF101" s="157"/>
      <c r="AG101" s="157">
        <v>5</v>
      </c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ht="15.75" thickBot="1" x14ac:dyDescent="0.3">
      <c r="A102">
        <v>13</v>
      </c>
      <c r="B102" t="s">
        <v>7805</v>
      </c>
      <c r="C102" t="s">
        <v>202</v>
      </c>
      <c r="D102" s="191"/>
      <c r="E102" s="191"/>
      <c r="F102" s="191">
        <v>45429</v>
      </c>
      <c r="I102" t="s">
        <v>213</v>
      </c>
      <c r="J102" t="s">
        <v>53</v>
      </c>
      <c r="K102" t="s">
        <v>7637</v>
      </c>
      <c r="L102" t="s">
        <v>7775</v>
      </c>
      <c r="M102" s="175">
        <v>1</v>
      </c>
      <c r="O102" s="6">
        <v>61469866183</v>
      </c>
      <c r="Q102" s="6">
        <v>55881696530</v>
      </c>
      <c r="S102" s="203">
        <v>0</v>
      </c>
      <c r="T102" s="6">
        <v>0</v>
      </c>
      <c r="U102" s="203">
        <v>0.04</v>
      </c>
      <c r="V102" s="6">
        <v>2235267861</v>
      </c>
      <c r="W102">
        <v>0</v>
      </c>
      <c r="X102">
        <v>100000000</v>
      </c>
      <c r="Y102" t="s">
        <v>7781</v>
      </c>
      <c r="Z102" t="s">
        <v>7782</v>
      </c>
      <c r="AA102" t="s">
        <v>7806</v>
      </c>
      <c r="AB102">
        <v>0</v>
      </c>
      <c r="AC102" s="203">
        <v>0.04</v>
      </c>
      <c r="AD102" s="6">
        <v>2235267861</v>
      </c>
      <c r="AE102" s="157"/>
      <c r="AF102" s="157"/>
      <c r="AG102" s="157">
        <v>5</v>
      </c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ht="15.75" thickBot="1" x14ac:dyDescent="0.3">
      <c r="A103">
        <v>14</v>
      </c>
      <c r="B103" t="s">
        <v>7805</v>
      </c>
      <c r="C103" t="s">
        <v>204</v>
      </c>
      <c r="D103" s="191"/>
      <c r="E103" s="191"/>
      <c r="F103" s="191">
        <v>45429</v>
      </c>
      <c r="I103" t="s">
        <v>213</v>
      </c>
      <c r="J103" t="s">
        <v>53</v>
      </c>
      <c r="K103" t="s">
        <v>7637</v>
      </c>
      <c r="L103" t="s">
        <v>7775</v>
      </c>
      <c r="M103" s="175">
        <v>1</v>
      </c>
      <c r="O103" s="6">
        <v>24974421820</v>
      </c>
      <c r="Q103" s="6">
        <v>22704019836</v>
      </c>
      <c r="S103" s="203">
        <v>0</v>
      </c>
      <c r="T103" s="6">
        <v>0</v>
      </c>
      <c r="U103" s="203">
        <v>0.04</v>
      </c>
      <c r="V103" s="6">
        <v>908160793</v>
      </c>
      <c r="W103" t="s">
        <v>7776</v>
      </c>
      <c r="X103">
        <v>100000000</v>
      </c>
      <c r="Y103" t="s">
        <v>7781</v>
      </c>
      <c r="Z103" t="s">
        <v>7782</v>
      </c>
      <c r="AA103" t="s">
        <v>7783</v>
      </c>
      <c r="AB103">
        <v>0</v>
      </c>
      <c r="AC103" s="203">
        <v>0.04</v>
      </c>
      <c r="AD103" s="6">
        <v>908160793</v>
      </c>
      <c r="AE103" s="157"/>
      <c r="AF103" s="157"/>
      <c r="AG103" s="157">
        <v>5</v>
      </c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ht="15.75" thickBot="1" x14ac:dyDescent="0.3">
      <c r="A104">
        <v>15</v>
      </c>
      <c r="B104" t="s">
        <v>7807</v>
      </c>
      <c r="C104" t="s">
        <v>206</v>
      </c>
      <c r="D104" s="191"/>
      <c r="E104" s="191"/>
      <c r="F104" s="191">
        <v>45443</v>
      </c>
      <c r="I104" t="s">
        <v>213</v>
      </c>
      <c r="J104" t="s">
        <v>37</v>
      </c>
      <c r="K104" t="s">
        <v>1018</v>
      </c>
      <c r="L104" t="s">
        <v>1018</v>
      </c>
      <c r="M104" s="175">
        <v>1</v>
      </c>
      <c r="O104" s="6">
        <v>8012065776</v>
      </c>
      <c r="Q104" s="6">
        <v>7153630157</v>
      </c>
      <c r="S104" s="203">
        <v>0</v>
      </c>
      <c r="T104" s="6">
        <v>0</v>
      </c>
      <c r="U104" s="203">
        <v>0.02</v>
      </c>
      <c r="V104" s="6">
        <v>143072603</v>
      </c>
      <c r="W104">
        <v>0</v>
      </c>
      <c r="X104">
        <v>100000000</v>
      </c>
      <c r="Y104" t="s">
        <v>7781</v>
      </c>
      <c r="Z104" t="s">
        <v>7782</v>
      </c>
      <c r="AA104" t="s">
        <v>7783</v>
      </c>
      <c r="AB104">
        <v>0</v>
      </c>
      <c r="AC104" s="203">
        <v>0.02</v>
      </c>
      <c r="AD104" s="6">
        <v>143072603</v>
      </c>
      <c r="AE104" s="157"/>
      <c r="AF104" s="157"/>
      <c r="AG104" s="157">
        <v>5</v>
      </c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ht="15.75" thickBot="1" x14ac:dyDescent="0.3">
      <c r="A105">
        <v>16</v>
      </c>
      <c r="B105" t="s">
        <v>7808</v>
      </c>
      <c r="C105" t="s">
        <v>208</v>
      </c>
      <c r="D105" s="191"/>
      <c r="E105" s="191"/>
      <c r="F105" s="191">
        <v>45436</v>
      </c>
      <c r="I105" t="s">
        <v>213</v>
      </c>
      <c r="J105" t="s">
        <v>5042</v>
      </c>
      <c r="K105" t="s">
        <v>1018</v>
      </c>
      <c r="L105" t="s">
        <v>1018</v>
      </c>
      <c r="M105" s="175">
        <v>1</v>
      </c>
      <c r="O105" s="6">
        <v>2440732270</v>
      </c>
      <c r="Q105" s="6">
        <v>2179225241</v>
      </c>
      <c r="S105" s="203">
        <v>0</v>
      </c>
      <c r="T105" s="6">
        <v>0</v>
      </c>
      <c r="U105" s="203">
        <v>0.04</v>
      </c>
      <c r="V105" s="6">
        <v>87169010</v>
      </c>
      <c r="W105" t="s">
        <v>7777</v>
      </c>
      <c r="X105">
        <v>100000000</v>
      </c>
      <c r="Y105" t="s">
        <v>7781</v>
      </c>
      <c r="Z105" t="s">
        <v>7782</v>
      </c>
      <c r="AA105" t="s">
        <v>7783</v>
      </c>
      <c r="AB105">
        <v>0</v>
      </c>
      <c r="AC105" s="203">
        <v>0.05</v>
      </c>
      <c r="AD105" s="6">
        <v>108961262</v>
      </c>
      <c r="AE105" s="157"/>
      <c r="AF105" s="157"/>
      <c r="AG105" s="157">
        <v>5</v>
      </c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ht="15.75" thickBot="1" x14ac:dyDescent="0.3">
      <c r="A106">
        <v>17</v>
      </c>
      <c r="B106" t="s">
        <v>7808</v>
      </c>
      <c r="C106" t="s">
        <v>211</v>
      </c>
      <c r="D106" s="191"/>
      <c r="E106" s="191"/>
      <c r="F106" s="191">
        <v>45437</v>
      </c>
      <c r="I106" t="s">
        <v>213</v>
      </c>
      <c r="J106" t="s">
        <v>61</v>
      </c>
      <c r="K106" t="s">
        <v>92</v>
      </c>
      <c r="L106" t="s">
        <v>7572</v>
      </c>
      <c r="M106" s="175">
        <v>1</v>
      </c>
      <c r="O106" s="6">
        <v>2440732270</v>
      </c>
      <c r="Q106" s="6">
        <v>2179225241</v>
      </c>
      <c r="S106" s="203">
        <v>0</v>
      </c>
      <c r="T106" s="6">
        <v>0</v>
      </c>
      <c r="U106" s="203">
        <v>0.04</v>
      </c>
      <c r="V106" s="6">
        <v>87169010</v>
      </c>
      <c r="W106" t="s">
        <v>7777</v>
      </c>
      <c r="X106">
        <v>100000000</v>
      </c>
      <c r="Y106" t="s">
        <v>7781</v>
      </c>
      <c r="Z106" t="s">
        <v>7782</v>
      </c>
      <c r="AA106" t="s">
        <v>7783</v>
      </c>
      <c r="AB106">
        <v>0</v>
      </c>
      <c r="AC106" s="203">
        <v>0.05</v>
      </c>
      <c r="AD106" s="6">
        <v>108961262</v>
      </c>
      <c r="AE106" s="157"/>
      <c r="AF106" s="157"/>
      <c r="AG106" s="157">
        <v>5</v>
      </c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ht="15.75" thickBot="1" x14ac:dyDescent="0.3">
      <c r="A107">
        <v>18</v>
      </c>
      <c r="B107" t="s">
        <v>7808</v>
      </c>
      <c r="C107" t="s">
        <v>214</v>
      </c>
      <c r="D107" s="191"/>
      <c r="E107" s="191"/>
      <c r="F107" s="191">
        <v>45434</v>
      </c>
      <c r="I107" t="s">
        <v>213</v>
      </c>
      <c r="J107" t="s">
        <v>7475</v>
      </c>
      <c r="K107" t="s">
        <v>92</v>
      </c>
      <c r="L107" t="s">
        <v>92</v>
      </c>
      <c r="M107" s="175">
        <v>1</v>
      </c>
      <c r="O107" s="6">
        <v>2103029452</v>
      </c>
      <c r="Q107" s="6">
        <v>1877704868</v>
      </c>
      <c r="S107" s="203">
        <v>0</v>
      </c>
      <c r="T107" s="6">
        <v>0</v>
      </c>
      <c r="U107" s="203">
        <v>0.04</v>
      </c>
      <c r="V107" s="6">
        <v>75108195</v>
      </c>
      <c r="W107" t="s">
        <v>7776</v>
      </c>
      <c r="X107">
        <v>100000000</v>
      </c>
      <c r="Y107" t="s">
        <v>7781</v>
      </c>
      <c r="Z107" t="s">
        <v>7809</v>
      </c>
      <c r="AA107" t="s">
        <v>7783</v>
      </c>
      <c r="AB107">
        <v>0</v>
      </c>
      <c r="AC107" s="203">
        <v>0.05</v>
      </c>
      <c r="AD107" s="6">
        <v>93885243</v>
      </c>
      <c r="AE107" s="157"/>
      <c r="AF107" s="157"/>
      <c r="AG107" s="157">
        <v>5</v>
      </c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ht="15.75" thickBot="1" x14ac:dyDescent="0.3">
      <c r="A108">
        <v>19</v>
      </c>
      <c r="B108" t="s">
        <v>7808</v>
      </c>
      <c r="C108" t="s">
        <v>216</v>
      </c>
      <c r="D108" s="191"/>
      <c r="E108" s="191"/>
      <c r="F108" s="191">
        <v>45433</v>
      </c>
      <c r="I108" t="s">
        <v>213</v>
      </c>
      <c r="J108" t="s">
        <v>218</v>
      </c>
      <c r="K108" t="s">
        <v>92</v>
      </c>
      <c r="L108" t="s">
        <v>7810</v>
      </c>
      <c r="M108" s="175">
        <v>1</v>
      </c>
      <c r="O108" s="6">
        <v>2199939838</v>
      </c>
      <c r="Q108" s="6">
        <v>1964231998</v>
      </c>
      <c r="S108" s="203">
        <v>0</v>
      </c>
      <c r="T108" s="6">
        <v>0</v>
      </c>
      <c r="U108" s="203">
        <v>0.04</v>
      </c>
      <c r="V108" s="6">
        <v>78569280</v>
      </c>
      <c r="W108" t="s">
        <v>7776</v>
      </c>
      <c r="X108">
        <v>100000000</v>
      </c>
      <c r="Y108" t="s">
        <v>7781</v>
      </c>
      <c r="Z108" t="s">
        <v>7782</v>
      </c>
      <c r="AA108" t="s">
        <v>7783</v>
      </c>
      <c r="AB108">
        <v>0</v>
      </c>
      <c r="AC108" s="203">
        <v>0.05</v>
      </c>
      <c r="AD108" s="6">
        <v>98211600</v>
      </c>
      <c r="AE108" s="157"/>
      <c r="AF108" s="157"/>
      <c r="AG108" s="157">
        <v>5</v>
      </c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ht="15.75" thickBot="1" x14ac:dyDescent="0.3">
      <c r="A109">
        <v>20</v>
      </c>
      <c r="B109" t="s">
        <v>7808</v>
      </c>
      <c r="C109" t="s">
        <v>220</v>
      </c>
      <c r="D109" s="191"/>
      <c r="E109" s="191"/>
      <c r="F109" s="191">
        <v>45435</v>
      </c>
      <c r="I109" t="s">
        <v>213</v>
      </c>
      <c r="J109" t="s">
        <v>222</v>
      </c>
      <c r="K109" t="s">
        <v>92</v>
      </c>
      <c r="L109" t="s">
        <v>7810</v>
      </c>
      <c r="M109" s="175">
        <v>1</v>
      </c>
      <c r="O109" s="6">
        <v>2199939838</v>
      </c>
      <c r="Q109" s="6">
        <v>1964231998</v>
      </c>
      <c r="S109" s="203">
        <v>0</v>
      </c>
      <c r="T109" s="6">
        <v>0</v>
      </c>
      <c r="U109" s="203">
        <v>0.04</v>
      </c>
      <c r="V109" s="6">
        <v>78569280</v>
      </c>
      <c r="W109" t="s">
        <v>7776</v>
      </c>
      <c r="X109">
        <v>100000000</v>
      </c>
      <c r="Y109" t="s">
        <v>7781</v>
      </c>
      <c r="Z109" t="s">
        <v>7782</v>
      </c>
      <c r="AA109" t="s">
        <v>7783</v>
      </c>
      <c r="AB109">
        <v>0</v>
      </c>
      <c r="AC109" s="203">
        <v>0.05</v>
      </c>
      <c r="AD109" s="6">
        <v>98211600</v>
      </c>
      <c r="AE109" s="157"/>
      <c r="AF109" s="157"/>
      <c r="AG109" s="157">
        <v>5</v>
      </c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ht="15.75" thickBot="1" x14ac:dyDescent="0.3">
      <c r="A110">
        <v>21</v>
      </c>
      <c r="B110" t="s">
        <v>7808</v>
      </c>
      <c r="C110" t="s">
        <v>223</v>
      </c>
      <c r="D110" s="191"/>
      <c r="E110" s="191"/>
      <c r="F110" s="191">
        <v>45437</v>
      </c>
      <c r="I110" t="s">
        <v>213</v>
      </c>
      <c r="J110" t="s">
        <v>225</v>
      </c>
      <c r="K110" t="s">
        <v>92</v>
      </c>
      <c r="L110" t="s">
        <v>7811</v>
      </c>
      <c r="M110" s="175">
        <v>1</v>
      </c>
      <c r="O110" s="6">
        <v>3371199720</v>
      </c>
      <c r="Q110" s="6">
        <v>3009999750</v>
      </c>
      <c r="S110" s="203">
        <v>0</v>
      </c>
      <c r="T110" s="6">
        <v>0</v>
      </c>
      <c r="U110" s="203">
        <v>0.04</v>
      </c>
      <c r="V110" s="6">
        <v>120399990</v>
      </c>
      <c r="W110" t="s">
        <v>7777</v>
      </c>
      <c r="X110">
        <v>100000000</v>
      </c>
      <c r="Y110" t="s">
        <v>7781</v>
      </c>
      <c r="Z110" t="s">
        <v>7782</v>
      </c>
      <c r="AA110" t="s">
        <v>7783</v>
      </c>
      <c r="AB110">
        <v>0</v>
      </c>
      <c r="AC110" s="203">
        <v>0.05</v>
      </c>
      <c r="AD110" s="6">
        <v>150499988</v>
      </c>
      <c r="AE110" s="157"/>
      <c r="AF110" s="157"/>
      <c r="AG110" s="157">
        <v>5</v>
      </c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ht="15.75" thickBot="1" x14ac:dyDescent="0.3">
      <c r="A111">
        <v>22</v>
      </c>
      <c r="B111" t="s">
        <v>7808</v>
      </c>
      <c r="C111" t="s">
        <v>226</v>
      </c>
      <c r="D111" s="191"/>
      <c r="E111" s="191"/>
      <c r="F111" s="191">
        <v>45437</v>
      </c>
      <c r="I111" t="s">
        <v>213</v>
      </c>
      <c r="J111" t="s">
        <v>225</v>
      </c>
      <c r="K111" t="s">
        <v>92</v>
      </c>
      <c r="L111" t="s">
        <v>7811</v>
      </c>
      <c r="M111" s="175">
        <v>1</v>
      </c>
      <c r="O111" s="6">
        <v>2636373825</v>
      </c>
      <c r="Q111" s="6">
        <v>2353905201</v>
      </c>
      <c r="S111" s="203">
        <v>0</v>
      </c>
      <c r="T111" s="6">
        <v>0</v>
      </c>
      <c r="U111" s="203">
        <v>0.04</v>
      </c>
      <c r="V111" s="6">
        <v>94156208</v>
      </c>
      <c r="W111" t="s">
        <v>7776</v>
      </c>
      <c r="X111">
        <v>100000000</v>
      </c>
      <c r="Y111" t="s">
        <v>213</v>
      </c>
      <c r="Z111" t="s">
        <v>7782</v>
      </c>
      <c r="AA111" t="s">
        <v>7783</v>
      </c>
      <c r="AB111">
        <v>0</v>
      </c>
      <c r="AC111" s="203">
        <v>0.05</v>
      </c>
      <c r="AD111" s="6">
        <v>117695260</v>
      </c>
      <c r="AE111" s="157"/>
      <c r="AF111" s="157"/>
      <c r="AG111" s="157">
        <v>5</v>
      </c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ht="15.75" thickBot="1" x14ac:dyDescent="0.3">
      <c r="A112">
        <v>23</v>
      </c>
      <c r="B112" t="s">
        <v>7808</v>
      </c>
      <c r="C112" t="s">
        <v>228</v>
      </c>
      <c r="D112" s="191"/>
      <c r="E112" s="191"/>
      <c r="F112" s="191">
        <v>45439</v>
      </c>
      <c r="I112" t="s">
        <v>213</v>
      </c>
      <c r="J112" t="s">
        <v>222</v>
      </c>
      <c r="K112" t="s">
        <v>92</v>
      </c>
      <c r="L112" t="s">
        <v>7810</v>
      </c>
      <c r="M112" s="175">
        <v>1</v>
      </c>
      <c r="O112" s="6">
        <v>3582427337</v>
      </c>
      <c r="Q112" s="6">
        <v>3198595836</v>
      </c>
      <c r="S112" s="203">
        <v>0</v>
      </c>
      <c r="T112" s="6">
        <v>0</v>
      </c>
      <c r="U112" s="203">
        <v>0.04</v>
      </c>
      <c r="V112" s="6">
        <v>127943833</v>
      </c>
      <c r="W112" t="s">
        <v>7776</v>
      </c>
      <c r="X112">
        <v>100000000</v>
      </c>
      <c r="Y112" t="s">
        <v>213</v>
      </c>
      <c r="Z112" t="s">
        <v>7782</v>
      </c>
      <c r="AA112" t="s">
        <v>7783</v>
      </c>
      <c r="AB112">
        <v>0</v>
      </c>
      <c r="AC112" s="203">
        <v>0.05</v>
      </c>
      <c r="AD112" s="6">
        <v>159929792</v>
      </c>
      <c r="AE112" s="157"/>
      <c r="AF112" s="157"/>
      <c r="AG112" s="157">
        <v>5</v>
      </c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ht="15.75" thickBot="1" x14ac:dyDescent="0.3">
      <c r="A113">
        <v>24</v>
      </c>
      <c r="B113" t="s">
        <v>7808</v>
      </c>
      <c r="C113" t="s">
        <v>230</v>
      </c>
      <c r="D113" s="191"/>
      <c r="E113" s="191"/>
      <c r="F113" s="191">
        <v>45436</v>
      </c>
      <c r="I113" t="s">
        <v>213</v>
      </c>
      <c r="J113" t="s">
        <v>232</v>
      </c>
      <c r="K113" t="s">
        <v>92</v>
      </c>
      <c r="L113" t="s">
        <v>7810</v>
      </c>
      <c r="M113" s="175">
        <v>1</v>
      </c>
      <c r="O113" s="6">
        <v>4947235541</v>
      </c>
      <c r="Q113" s="6">
        <v>4417174590</v>
      </c>
      <c r="S113" s="203">
        <v>0</v>
      </c>
      <c r="T113" s="6">
        <v>0</v>
      </c>
      <c r="U113" s="203">
        <v>0.04</v>
      </c>
      <c r="V113" s="6">
        <v>176686984</v>
      </c>
      <c r="W113" t="s">
        <v>7776</v>
      </c>
      <c r="X113">
        <v>100000000</v>
      </c>
      <c r="Y113" t="s">
        <v>89</v>
      </c>
      <c r="Z113" t="s">
        <v>7782</v>
      </c>
      <c r="AA113" t="s">
        <v>7783</v>
      </c>
      <c r="AB113">
        <v>0</v>
      </c>
      <c r="AC113" s="203">
        <v>0.05</v>
      </c>
      <c r="AD113" s="6">
        <v>220858730</v>
      </c>
      <c r="AE113" s="157"/>
      <c r="AF113" s="157"/>
      <c r="AG113" s="157">
        <v>5</v>
      </c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ht="15.75" thickBot="1" x14ac:dyDescent="0.3">
      <c r="A114">
        <v>25</v>
      </c>
      <c r="B114" t="s">
        <v>7808</v>
      </c>
      <c r="C114" t="s">
        <v>233</v>
      </c>
      <c r="D114" s="191"/>
      <c r="E114" s="191"/>
      <c r="F114" s="191">
        <v>45437</v>
      </c>
      <c r="I114" t="s">
        <v>213</v>
      </c>
      <c r="J114" t="s">
        <v>61</v>
      </c>
      <c r="K114" t="s">
        <v>92</v>
      </c>
      <c r="L114" t="s">
        <v>7572</v>
      </c>
      <c r="M114" s="175">
        <v>1</v>
      </c>
      <c r="O114" s="6">
        <v>2041619441</v>
      </c>
      <c r="Q114" s="6">
        <v>1822874501</v>
      </c>
      <c r="S114" s="203">
        <v>0</v>
      </c>
      <c r="T114" s="6">
        <v>0</v>
      </c>
      <c r="U114" s="203">
        <v>0.04</v>
      </c>
      <c r="V114" s="6">
        <v>72914980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203">
        <v>0.05</v>
      </c>
      <c r="AD114" s="6">
        <v>91143725</v>
      </c>
      <c r="AE114" s="157"/>
      <c r="AF114" s="157"/>
      <c r="AG114" s="157">
        <v>5</v>
      </c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ht="15.75" thickBot="1" x14ac:dyDescent="0.3">
      <c r="A115">
        <v>26</v>
      </c>
      <c r="B115" t="s">
        <v>7808</v>
      </c>
      <c r="C115" t="s">
        <v>235</v>
      </c>
      <c r="D115" s="191"/>
      <c r="E115" s="191"/>
      <c r="F115" s="191">
        <v>45437</v>
      </c>
      <c r="I115" t="s">
        <v>213</v>
      </c>
      <c r="J115" t="s">
        <v>225</v>
      </c>
      <c r="K115" t="s">
        <v>92</v>
      </c>
      <c r="L115" t="s">
        <v>7811</v>
      </c>
      <c r="M115" s="175">
        <v>1</v>
      </c>
      <c r="O115" s="6">
        <v>2135808153</v>
      </c>
      <c r="Q115" s="6">
        <v>1906971565</v>
      </c>
      <c r="S115" s="203">
        <v>0</v>
      </c>
      <c r="T115" s="6">
        <v>0</v>
      </c>
      <c r="U115" s="203">
        <v>0.04</v>
      </c>
      <c r="V115" s="6">
        <v>76278863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203">
        <v>0.05</v>
      </c>
      <c r="AD115" s="6">
        <v>95348578</v>
      </c>
      <c r="AE115" s="157"/>
      <c r="AF115" s="157"/>
      <c r="AG115" s="157">
        <v>5</v>
      </c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ht="15.75" thickBot="1" x14ac:dyDescent="0.3">
      <c r="A116">
        <v>27</v>
      </c>
      <c r="B116" t="s">
        <v>7808</v>
      </c>
      <c r="C116" t="s">
        <v>237</v>
      </c>
      <c r="D116" s="191"/>
      <c r="E116" s="191"/>
      <c r="F116" s="191">
        <v>45439</v>
      </c>
      <c r="I116" t="s">
        <v>213</v>
      </c>
      <c r="J116" t="s">
        <v>30</v>
      </c>
      <c r="K116" t="s">
        <v>92</v>
      </c>
      <c r="L116" t="s">
        <v>1018</v>
      </c>
      <c r="M116" s="175">
        <v>1</v>
      </c>
      <c r="O116" s="6">
        <v>2248219108</v>
      </c>
      <c r="Q116" s="6">
        <v>2007338489</v>
      </c>
      <c r="S116" s="203">
        <v>0</v>
      </c>
      <c r="T116" s="6">
        <v>0</v>
      </c>
      <c r="U116" s="203">
        <v>0.04</v>
      </c>
      <c r="V116" s="6">
        <v>80293540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203">
        <v>0.05</v>
      </c>
      <c r="AD116" s="6">
        <v>100366924</v>
      </c>
      <c r="AE116" s="157"/>
      <c r="AF116" s="157"/>
      <c r="AG116" s="157">
        <v>5</v>
      </c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ht="15.75" thickBot="1" x14ac:dyDescent="0.3">
      <c r="A117">
        <v>28</v>
      </c>
      <c r="B117" t="s">
        <v>7808</v>
      </c>
      <c r="C117" t="s">
        <v>239</v>
      </c>
      <c r="D117" s="191"/>
      <c r="E117" s="191"/>
      <c r="F117" s="191">
        <v>45434</v>
      </c>
      <c r="I117" t="s">
        <v>213</v>
      </c>
      <c r="J117" t="s">
        <v>219</v>
      </c>
      <c r="K117" t="s">
        <v>92</v>
      </c>
      <c r="L117" t="s">
        <v>7812</v>
      </c>
      <c r="M117" s="175">
        <v>1</v>
      </c>
      <c r="O117" s="6">
        <v>3273013767</v>
      </c>
      <c r="Q117" s="6">
        <v>2922333721</v>
      </c>
      <c r="S117" s="203">
        <v>0</v>
      </c>
      <c r="T117" s="6">
        <v>0</v>
      </c>
      <c r="U117" s="203">
        <v>0.04</v>
      </c>
      <c r="V117" s="6">
        <v>116893349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203">
        <v>0.05</v>
      </c>
      <c r="AD117" s="6">
        <v>146116686</v>
      </c>
      <c r="AE117" s="157"/>
      <c r="AF117" s="157"/>
      <c r="AG117" s="157">
        <v>5</v>
      </c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ht="15.75" thickBot="1" x14ac:dyDescent="0.3">
      <c r="A118">
        <v>29</v>
      </c>
      <c r="B118" t="s">
        <v>7808</v>
      </c>
      <c r="C118" t="s">
        <v>242</v>
      </c>
      <c r="D118" s="191"/>
      <c r="E118" s="191"/>
      <c r="F118" s="191">
        <v>45440</v>
      </c>
      <c r="I118" t="s">
        <v>213</v>
      </c>
      <c r="J118" t="s">
        <v>225</v>
      </c>
      <c r="K118" t="s">
        <v>92</v>
      </c>
      <c r="L118" t="s">
        <v>7811</v>
      </c>
      <c r="M118" s="175">
        <v>1</v>
      </c>
      <c r="O118" s="6">
        <v>2699156337</v>
      </c>
      <c r="Q118" s="6">
        <v>2403181587</v>
      </c>
      <c r="S118" s="203">
        <v>0</v>
      </c>
      <c r="T118" s="6">
        <v>0</v>
      </c>
      <c r="U118" s="203">
        <v>0.04</v>
      </c>
      <c r="V118" s="6">
        <v>96127263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203">
        <v>0.05</v>
      </c>
      <c r="AD118" s="6">
        <v>120159079</v>
      </c>
      <c r="AE118" s="157"/>
      <c r="AF118" s="157"/>
      <c r="AG118" s="157">
        <v>5</v>
      </c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ht="15.75" thickBot="1" x14ac:dyDescent="0.3">
      <c r="A119">
        <v>30</v>
      </c>
      <c r="B119" t="s">
        <v>7808</v>
      </c>
      <c r="C119" t="s">
        <v>244</v>
      </c>
      <c r="D119" s="191"/>
      <c r="E119" s="191"/>
      <c r="F119" s="191">
        <v>45437</v>
      </c>
      <c r="I119" t="s">
        <v>213</v>
      </c>
      <c r="J119" t="s">
        <v>61</v>
      </c>
      <c r="K119" t="s">
        <v>92</v>
      </c>
      <c r="L119" t="s">
        <v>7572</v>
      </c>
      <c r="M119" s="175">
        <v>1</v>
      </c>
      <c r="O119" s="6">
        <v>2535128602</v>
      </c>
      <c r="Q119" s="6">
        <v>2263507680</v>
      </c>
      <c r="S119" s="203">
        <v>0</v>
      </c>
      <c r="T119" s="6">
        <v>0</v>
      </c>
      <c r="U119" s="203">
        <v>0.04</v>
      </c>
      <c r="V119" s="6">
        <v>90540307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203">
        <v>0.05</v>
      </c>
      <c r="AD119" s="6">
        <v>113175384</v>
      </c>
      <c r="AE119" s="157"/>
      <c r="AF119" s="157"/>
      <c r="AG119" s="157">
        <v>5</v>
      </c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ht="15.75" thickBot="1" x14ac:dyDescent="0.3">
      <c r="A120">
        <v>31</v>
      </c>
      <c r="B120" t="s">
        <v>7808</v>
      </c>
      <c r="C120" t="s">
        <v>247</v>
      </c>
      <c r="D120" s="191"/>
      <c r="E120" s="191"/>
      <c r="F120" s="191">
        <v>45434</v>
      </c>
      <c r="I120" t="s">
        <v>213</v>
      </c>
      <c r="J120" t="s">
        <v>219</v>
      </c>
      <c r="K120" t="s">
        <v>92</v>
      </c>
      <c r="L120" t="s">
        <v>7812</v>
      </c>
      <c r="M120" s="175">
        <v>1</v>
      </c>
      <c r="O120" s="6">
        <v>2485484460</v>
      </c>
      <c r="Q120" s="6">
        <v>2219182554</v>
      </c>
      <c r="S120" s="203">
        <v>0</v>
      </c>
      <c r="T120" s="6">
        <v>0</v>
      </c>
      <c r="U120" s="203">
        <v>0.04</v>
      </c>
      <c r="V120" s="6">
        <v>88767302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203">
        <v>0.05</v>
      </c>
      <c r="AD120" s="6">
        <v>110959128</v>
      </c>
      <c r="AE120" s="157"/>
      <c r="AF120" s="157"/>
      <c r="AG120" s="157">
        <v>5</v>
      </c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ht="15.75" thickBot="1" x14ac:dyDescent="0.3">
      <c r="A121">
        <v>32</v>
      </c>
      <c r="B121" t="s">
        <v>7808</v>
      </c>
      <c r="C121" t="s">
        <v>249</v>
      </c>
      <c r="D121" s="191"/>
      <c r="E121" s="191"/>
      <c r="F121" s="191">
        <v>45437</v>
      </c>
      <c r="I121" t="s">
        <v>213</v>
      </c>
      <c r="J121" t="s">
        <v>225</v>
      </c>
      <c r="K121" t="s">
        <v>92</v>
      </c>
      <c r="L121" t="s">
        <v>7811</v>
      </c>
      <c r="M121" s="175">
        <v>1</v>
      </c>
      <c r="O121" s="6">
        <v>3585611519</v>
      </c>
      <c r="Q121" s="6">
        <v>3201438856</v>
      </c>
      <c r="S121" s="203">
        <v>0</v>
      </c>
      <c r="T121" s="6">
        <v>0</v>
      </c>
      <c r="U121" s="203">
        <v>0.04</v>
      </c>
      <c r="V121" s="6">
        <v>128057554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203">
        <v>0.05</v>
      </c>
      <c r="AD121" s="6">
        <v>160071943</v>
      </c>
      <c r="AE121" s="157"/>
      <c r="AF121" s="157"/>
      <c r="AG121" s="157">
        <v>5</v>
      </c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ht="15.75" thickBot="1" x14ac:dyDescent="0.3">
      <c r="A122">
        <v>33</v>
      </c>
      <c r="B122" t="s">
        <v>7808</v>
      </c>
      <c r="C122" t="s">
        <v>251</v>
      </c>
      <c r="D122" s="191"/>
      <c r="E122" s="191"/>
      <c r="F122" s="191">
        <v>45437</v>
      </c>
      <c r="I122" t="s">
        <v>213</v>
      </c>
      <c r="J122" t="s">
        <v>7475</v>
      </c>
      <c r="K122" t="s">
        <v>92</v>
      </c>
      <c r="L122" t="s">
        <v>92</v>
      </c>
      <c r="M122" s="175">
        <v>1</v>
      </c>
      <c r="O122" s="6">
        <v>1783766312</v>
      </c>
      <c r="Q122" s="6">
        <v>1592648493</v>
      </c>
      <c r="S122" s="203">
        <v>0</v>
      </c>
      <c r="T122" s="6">
        <v>0</v>
      </c>
      <c r="U122" s="203">
        <v>0.04</v>
      </c>
      <c r="V122" s="6">
        <v>63705940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203">
        <v>0.05</v>
      </c>
      <c r="AD122" s="6">
        <v>79632425</v>
      </c>
      <c r="AE122" s="157"/>
      <c r="AF122" s="157"/>
      <c r="AG122" s="157">
        <v>5</v>
      </c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ht="15.75" thickBot="1" x14ac:dyDescent="0.3">
      <c r="A123">
        <v>34</v>
      </c>
      <c r="B123" t="s">
        <v>7808</v>
      </c>
      <c r="C123" t="s">
        <v>253</v>
      </c>
      <c r="D123" s="191"/>
      <c r="E123" s="191"/>
      <c r="F123" s="191">
        <v>45437</v>
      </c>
      <c r="I123" t="s">
        <v>213</v>
      </c>
      <c r="J123" t="s">
        <v>7500</v>
      </c>
      <c r="K123" t="s">
        <v>92</v>
      </c>
      <c r="L123" t="s">
        <v>92</v>
      </c>
      <c r="M123" s="175">
        <v>1</v>
      </c>
      <c r="O123" s="6">
        <v>1734537512</v>
      </c>
      <c r="Q123" s="6">
        <v>1548694207</v>
      </c>
      <c r="S123" s="203">
        <v>0</v>
      </c>
      <c r="T123" s="6">
        <v>0</v>
      </c>
      <c r="U123" s="203">
        <v>0.04</v>
      </c>
      <c r="V123" s="6">
        <v>61947768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203">
        <v>0.05</v>
      </c>
      <c r="AD123" s="6">
        <v>77434710</v>
      </c>
      <c r="AE123" s="157"/>
      <c r="AF123" s="157"/>
      <c r="AG123" s="157">
        <v>5</v>
      </c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ht="15.75" thickBot="1" x14ac:dyDescent="0.3">
      <c r="A124">
        <v>35</v>
      </c>
      <c r="B124" t="s">
        <v>7808</v>
      </c>
      <c r="C124" t="s">
        <v>255</v>
      </c>
      <c r="D124" s="191"/>
      <c r="E124" s="191"/>
      <c r="F124" s="191">
        <v>45439</v>
      </c>
      <c r="I124" t="s">
        <v>7475</v>
      </c>
      <c r="J124" t="s">
        <v>257</v>
      </c>
      <c r="K124" t="s">
        <v>92</v>
      </c>
      <c r="L124" t="s">
        <v>7813</v>
      </c>
      <c r="M124" s="175">
        <v>1</v>
      </c>
      <c r="O124" s="6">
        <v>4293733303</v>
      </c>
      <c r="Q124" s="6">
        <v>3833690449</v>
      </c>
      <c r="S124" s="203">
        <v>0</v>
      </c>
      <c r="T124" s="6">
        <v>0</v>
      </c>
      <c r="U124" s="203">
        <v>0.04</v>
      </c>
      <c r="V124" s="6">
        <v>153347618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203">
        <v>4.4999999999999998E-2</v>
      </c>
      <c r="AD124" s="6">
        <v>172516070</v>
      </c>
      <c r="AE124" s="157"/>
      <c r="AF124" s="157"/>
      <c r="AG124" s="157">
        <v>5</v>
      </c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ht="15.75" thickBot="1" x14ac:dyDescent="0.3">
      <c r="A125">
        <v>36</v>
      </c>
      <c r="B125" t="s">
        <v>7808</v>
      </c>
      <c r="C125" t="s">
        <v>258</v>
      </c>
      <c r="D125" s="191"/>
      <c r="E125" s="191"/>
      <c r="F125" s="191">
        <v>45439</v>
      </c>
      <c r="I125" t="s">
        <v>213</v>
      </c>
      <c r="J125" t="s">
        <v>219</v>
      </c>
      <c r="K125" t="s">
        <v>92</v>
      </c>
      <c r="L125" t="s">
        <v>7812</v>
      </c>
      <c r="M125" s="175">
        <v>1</v>
      </c>
      <c r="O125" s="6">
        <v>3513441766</v>
      </c>
      <c r="Q125" s="6">
        <v>3137001576</v>
      </c>
      <c r="S125" s="203">
        <v>0</v>
      </c>
      <c r="T125" s="6">
        <v>0</v>
      </c>
      <c r="U125" s="203">
        <v>0.04</v>
      </c>
      <c r="V125" s="6">
        <v>125480063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203">
        <v>0.05</v>
      </c>
      <c r="AD125" s="6">
        <v>156850079</v>
      </c>
      <c r="AE125" s="157"/>
      <c r="AF125" s="157"/>
      <c r="AG125" s="157">
        <v>5</v>
      </c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ht="15.75" thickBot="1" x14ac:dyDescent="0.3">
      <c r="A126">
        <v>37</v>
      </c>
      <c r="B126" t="s">
        <v>7808</v>
      </c>
      <c r="C126" t="s">
        <v>261</v>
      </c>
      <c r="D126" s="191"/>
      <c r="E126" s="191"/>
      <c r="F126" s="191">
        <v>45440</v>
      </c>
      <c r="I126" t="s">
        <v>213</v>
      </c>
      <c r="J126" t="s">
        <v>5042</v>
      </c>
      <c r="K126" t="s">
        <v>92</v>
      </c>
      <c r="L126" t="s">
        <v>1018</v>
      </c>
      <c r="M126" s="175">
        <v>1</v>
      </c>
      <c r="O126" s="6">
        <v>2342022993</v>
      </c>
      <c r="Q126" s="6">
        <v>2091091958</v>
      </c>
      <c r="S126" s="203">
        <v>0</v>
      </c>
      <c r="T126" s="6">
        <v>0</v>
      </c>
      <c r="U126" s="203">
        <v>0.04</v>
      </c>
      <c r="V126" s="6">
        <v>83643678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203">
        <v>0.05</v>
      </c>
      <c r="AD126" s="6">
        <v>104554598</v>
      </c>
      <c r="AE126" s="157"/>
      <c r="AF126" s="157"/>
      <c r="AG126" s="157">
        <v>5</v>
      </c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ht="15.75" thickBot="1" x14ac:dyDescent="0.3">
      <c r="A127">
        <v>38</v>
      </c>
      <c r="B127" t="s">
        <v>7808</v>
      </c>
      <c r="C127" t="s">
        <v>260</v>
      </c>
      <c r="D127" s="191"/>
      <c r="E127" s="191"/>
      <c r="F127" s="191">
        <v>45439</v>
      </c>
      <c r="I127" t="s">
        <v>213</v>
      </c>
      <c r="J127" t="s">
        <v>219</v>
      </c>
      <c r="K127" t="s">
        <v>92</v>
      </c>
      <c r="L127" t="s">
        <v>7812</v>
      </c>
      <c r="M127" s="175">
        <v>1</v>
      </c>
      <c r="O127" s="6">
        <v>4647524245</v>
      </c>
      <c r="Q127" s="6">
        <v>4149575219</v>
      </c>
      <c r="S127" s="203">
        <v>0</v>
      </c>
      <c r="T127" s="6">
        <v>0</v>
      </c>
      <c r="U127" s="203">
        <v>0.04</v>
      </c>
      <c r="V127" s="6">
        <v>165983009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203">
        <v>0.05</v>
      </c>
      <c r="AD127" s="6">
        <v>207478761</v>
      </c>
      <c r="AE127" s="157"/>
      <c r="AF127" s="157"/>
      <c r="AG127" s="157">
        <v>5</v>
      </c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ht="15.75" thickBot="1" x14ac:dyDescent="0.3">
      <c r="B128"/>
      <c r="D128" s="191"/>
      <c r="E128" s="191"/>
      <c r="F128" s="191"/>
      <c r="M128" s="175"/>
      <c r="S128" s="203"/>
      <c r="T128" s="6"/>
      <c r="U128" s="203"/>
      <c r="V128" s="6"/>
      <c r="AC128" s="203"/>
      <c r="AD128" s="6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ht="15.75" thickBot="1" x14ac:dyDescent="0.3">
      <c r="A129">
        <v>1</v>
      </c>
      <c r="B129" t="s">
        <v>7473</v>
      </c>
      <c r="C129" t="s">
        <v>308</v>
      </c>
      <c r="D129" s="191"/>
      <c r="E129" s="191"/>
      <c r="F129" s="191">
        <v>45454</v>
      </c>
      <c r="G129" t="s">
        <v>7792</v>
      </c>
      <c r="I129" t="s">
        <v>7778</v>
      </c>
      <c r="J129" t="s">
        <v>222</v>
      </c>
      <c r="L129" t="s">
        <v>7508</v>
      </c>
      <c r="M129" s="175">
        <v>1</v>
      </c>
      <c r="O129" s="6">
        <v>4754048305</v>
      </c>
      <c r="Q129" s="6">
        <v>4244685986</v>
      </c>
      <c r="S129" s="203">
        <v>0</v>
      </c>
      <c r="T129" s="6">
        <v>0</v>
      </c>
      <c r="U129" s="203">
        <v>0.04</v>
      </c>
      <c r="V129" s="6">
        <v>169787439</v>
      </c>
      <c r="AC129" s="203">
        <v>0.05</v>
      </c>
      <c r="AD129" s="6">
        <v>212234299</v>
      </c>
      <c r="AE129" s="157"/>
      <c r="AF129" s="157"/>
      <c r="AG129" s="157">
        <v>6</v>
      </c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ht="15.75" thickBot="1" x14ac:dyDescent="0.3">
      <c r="A130">
        <v>2</v>
      </c>
      <c r="B130" t="s">
        <v>7488</v>
      </c>
      <c r="C130" t="s">
        <v>350</v>
      </c>
      <c r="D130" s="191"/>
      <c r="E130" s="191"/>
      <c r="F130" s="191">
        <v>45463</v>
      </c>
      <c r="G130" t="s">
        <v>67</v>
      </c>
      <c r="I130" t="s">
        <v>7778</v>
      </c>
      <c r="J130" t="s">
        <v>191</v>
      </c>
      <c r="L130" t="s">
        <v>92</v>
      </c>
      <c r="M130" s="175">
        <v>1</v>
      </c>
      <c r="O130" s="6">
        <v>4021597423.3000002</v>
      </c>
      <c r="Q130" s="6">
        <v>3375269266</v>
      </c>
      <c r="R130"/>
      <c r="S130" s="203">
        <v>0.02</v>
      </c>
      <c r="T130" s="6">
        <v>67505385</v>
      </c>
      <c r="U130" s="203">
        <v>0.04</v>
      </c>
      <c r="V130" s="6">
        <v>135010771</v>
      </c>
      <c r="AC130" s="203">
        <v>0.05</v>
      </c>
      <c r="AD130" s="6">
        <v>168763463</v>
      </c>
      <c r="AE130" s="157"/>
      <c r="AF130" s="157"/>
      <c r="AG130" s="157">
        <v>6</v>
      </c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ht="15.75" thickBot="1" x14ac:dyDescent="0.3">
      <c r="A131">
        <v>3</v>
      </c>
      <c r="B131" t="s">
        <v>7488</v>
      </c>
      <c r="C131" t="s">
        <v>342</v>
      </c>
      <c r="D131" s="191"/>
      <c r="E131" s="191"/>
      <c r="F131" s="191">
        <v>45462</v>
      </c>
      <c r="G131" t="s">
        <v>67</v>
      </c>
      <c r="I131" t="s">
        <v>7778</v>
      </c>
      <c r="J131" t="s">
        <v>133</v>
      </c>
      <c r="L131" t="s">
        <v>92</v>
      </c>
      <c r="M131" s="175">
        <v>1</v>
      </c>
      <c r="O131" s="6">
        <v>4361807454.5</v>
      </c>
      <c r="Q131" s="6">
        <v>3660802685</v>
      </c>
      <c r="R131"/>
      <c r="S131" s="203">
        <v>0.02</v>
      </c>
      <c r="T131" s="6">
        <v>73216054</v>
      </c>
      <c r="U131" s="203">
        <v>0.04</v>
      </c>
      <c r="V131" s="6">
        <v>146432107</v>
      </c>
      <c r="AC131" s="203">
        <v>0.05</v>
      </c>
      <c r="AD131" s="6">
        <v>183040134</v>
      </c>
      <c r="AE131" s="157"/>
      <c r="AF131" s="157"/>
      <c r="AG131" s="157">
        <v>6</v>
      </c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ht="15.75" thickBot="1" x14ac:dyDescent="0.3">
      <c r="A132">
        <v>4</v>
      </c>
      <c r="B132" t="s">
        <v>7488</v>
      </c>
      <c r="C132" t="s">
        <v>297</v>
      </c>
      <c r="D132" s="191"/>
      <c r="E132" s="191"/>
      <c r="F132" s="191">
        <v>45462</v>
      </c>
      <c r="G132" t="s">
        <v>67</v>
      </c>
      <c r="I132" t="s">
        <v>7778</v>
      </c>
      <c r="J132" t="s">
        <v>299</v>
      </c>
      <c r="L132" t="s">
        <v>7492</v>
      </c>
      <c r="M132" s="175">
        <v>1</v>
      </c>
      <c r="O132" s="6">
        <v>4794981541.8000002</v>
      </c>
      <c r="Q132" s="6">
        <v>4024359508</v>
      </c>
      <c r="R132"/>
      <c r="S132" s="203">
        <v>0.02</v>
      </c>
      <c r="T132" s="6">
        <v>80487190</v>
      </c>
      <c r="U132" s="203">
        <v>0.04</v>
      </c>
      <c r="V132" s="6">
        <v>160974380</v>
      </c>
      <c r="AC132" s="203">
        <v>0.05</v>
      </c>
      <c r="AD132" s="6">
        <v>201217975</v>
      </c>
      <c r="AE132" s="157"/>
      <c r="AF132" s="157"/>
      <c r="AG132" s="157">
        <v>6</v>
      </c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ht="15.75" thickBot="1" x14ac:dyDescent="0.3">
      <c r="A133">
        <v>5</v>
      </c>
      <c r="B133" t="s">
        <v>7488</v>
      </c>
      <c r="C133" t="s">
        <v>300</v>
      </c>
      <c r="D133" s="191"/>
      <c r="E133" s="191"/>
      <c r="F133" s="191">
        <v>45458</v>
      </c>
      <c r="G133" t="s">
        <v>67</v>
      </c>
      <c r="I133" t="s">
        <v>7778</v>
      </c>
      <c r="J133" t="s">
        <v>104</v>
      </c>
      <c r="L133" t="s">
        <v>7492</v>
      </c>
      <c r="M133" s="175">
        <v>1</v>
      </c>
      <c r="O133" s="6">
        <v>2374763645.6999998</v>
      </c>
      <c r="Q133" s="6">
        <v>1993105203</v>
      </c>
      <c r="R133"/>
      <c r="S133" s="203">
        <v>0.02</v>
      </c>
      <c r="T133" s="6">
        <v>39862104</v>
      </c>
      <c r="U133" s="203">
        <v>0.04</v>
      </c>
      <c r="V133" s="6">
        <v>79724208</v>
      </c>
      <c r="AC133" s="203">
        <v>0.05</v>
      </c>
      <c r="AD133" s="6">
        <v>99655260</v>
      </c>
      <c r="AE133" s="157"/>
      <c r="AF133" s="157"/>
      <c r="AG133" s="157">
        <v>6</v>
      </c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ht="15.75" thickBot="1" x14ac:dyDescent="0.3">
      <c r="A134">
        <v>6</v>
      </c>
      <c r="B134" t="s">
        <v>7488</v>
      </c>
      <c r="C134" t="s">
        <v>267</v>
      </c>
      <c r="D134" s="191"/>
      <c r="E134" s="191"/>
      <c r="F134" s="191">
        <v>45457</v>
      </c>
      <c r="G134" t="s">
        <v>67</v>
      </c>
      <c r="I134" t="s">
        <v>7778</v>
      </c>
      <c r="J134" t="s">
        <v>44</v>
      </c>
      <c r="L134" t="s">
        <v>7492</v>
      </c>
      <c r="M134" s="175">
        <v>1</v>
      </c>
      <c r="O134" s="6">
        <v>2769399341</v>
      </c>
      <c r="Q134" s="6">
        <v>2324317304</v>
      </c>
      <c r="R134"/>
      <c r="S134" s="203">
        <v>0.02</v>
      </c>
      <c r="T134" s="6">
        <v>46486346</v>
      </c>
      <c r="U134" s="203">
        <v>0.04</v>
      </c>
      <c r="V134" s="6">
        <v>92972692</v>
      </c>
      <c r="AC134" s="203">
        <v>0.05</v>
      </c>
      <c r="AD134" s="6">
        <v>116215865</v>
      </c>
      <c r="AE134" s="157"/>
      <c r="AF134" s="157"/>
      <c r="AG134" s="157">
        <v>6</v>
      </c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ht="15.75" thickBot="1" x14ac:dyDescent="0.3">
      <c r="A135">
        <v>7</v>
      </c>
      <c r="B135" t="s">
        <v>7488</v>
      </c>
      <c r="C135" t="s">
        <v>302</v>
      </c>
      <c r="D135" s="191"/>
      <c r="E135" s="191"/>
      <c r="F135" s="191">
        <v>45461</v>
      </c>
      <c r="G135" t="s">
        <v>67</v>
      </c>
      <c r="I135" t="s">
        <v>7778</v>
      </c>
      <c r="J135" t="s">
        <v>30</v>
      </c>
      <c r="L135" t="s">
        <v>7572</v>
      </c>
      <c r="M135" s="175">
        <v>1</v>
      </c>
      <c r="O135" s="6">
        <v>2484916980.5</v>
      </c>
      <c r="Q135" s="6">
        <v>2085555323</v>
      </c>
      <c r="R135"/>
      <c r="S135" s="203">
        <v>0.02</v>
      </c>
      <c r="T135" s="6">
        <v>41711106</v>
      </c>
      <c r="U135" s="203">
        <v>0.04</v>
      </c>
      <c r="V135" s="6">
        <v>83422213</v>
      </c>
      <c r="AC135" s="203">
        <v>0.05</v>
      </c>
      <c r="AD135" s="6">
        <v>104277766</v>
      </c>
      <c r="AE135" s="157"/>
      <c r="AF135" s="157"/>
      <c r="AG135" s="157">
        <v>6</v>
      </c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ht="15.75" thickBot="1" x14ac:dyDescent="0.3">
      <c r="A136">
        <v>8</v>
      </c>
      <c r="B136" t="s">
        <v>7488</v>
      </c>
      <c r="C136" t="s">
        <v>346</v>
      </c>
      <c r="D136" s="191"/>
      <c r="E136" s="191"/>
      <c r="F136" s="191">
        <v>45463</v>
      </c>
      <c r="G136" t="s">
        <v>67</v>
      </c>
      <c r="I136" t="s">
        <v>7778</v>
      </c>
      <c r="J136" t="s">
        <v>41</v>
      </c>
      <c r="L136" t="s">
        <v>7492</v>
      </c>
      <c r="M136" s="175">
        <v>1</v>
      </c>
      <c r="O136" s="6">
        <v>5089755966</v>
      </c>
      <c r="Q136" s="6">
        <v>4271759471</v>
      </c>
      <c r="R136"/>
      <c r="S136" s="203">
        <v>0.02</v>
      </c>
      <c r="T136" s="6">
        <v>85435189</v>
      </c>
      <c r="U136" s="203">
        <v>0.04</v>
      </c>
      <c r="V136" s="6">
        <v>170870379</v>
      </c>
      <c r="AC136" s="203">
        <v>0.05</v>
      </c>
      <c r="AD136" s="6">
        <v>213587974</v>
      </c>
      <c r="AE136" s="157"/>
      <c r="AF136" s="157"/>
      <c r="AG136" s="157">
        <v>6</v>
      </c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ht="15.75" thickBot="1" x14ac:dyDescent="0.3">
      <c r="A137">
        <v>9</v>
      </c>
      <c r="B137" t="s">
        <v>7488</v>
      </c>
      <c r="C137" t="s">
        <v>279</v>
      </c>
      <c r="D137" s="191"/>
      <c r="E137" s="191"/>
      <c r="F137" s="191">
        <v>45462</v>
      </c>
      <c r="G137" t="s">
        <v>7792</v>
      </c>
      <c r="I137" t="s">
        <v>7778</v>
      </c>
      <c r="J137" t="s">
        <v>7781</v>
      </c>
      <c r="L137" t="s">
        <v>92</v>
      </c>
      <c r="M137" s="175">
        <v>1</v>
      </c>
      <c r="O137" s="6">
        <v>3822188740</v>
      </c>
      <c r="Q137" s="6">
        <v>3412668518</v>
      </c>
      <c r="R137"/>
      <c r="S137" s="203">
        <v>0.02</v>
      </c>
      <c r="T137" s="6">
        <v>68253370</v>
      </c>
      <c r="U137" s="203">
        <v>0.04</v>
      </c>
      <c r="V137" s="6">
        <v>136506741</v>
      </c>
      <c r="AC137" s="203">
        <v>0.05</v>
      </c>
      <c r="AD137" s="6">
        <v>170633426</v>
      </c>
      <c r="AE137" s="157"/>
      <c r="AF137" s="157"/>
      <c r="AG137" s="157">
        <v>6</v>
      </c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ht="15.75" thickBot="1" x14ac:dyDescent="0.3">
      <c r="A138">
        <v>10</v>
      </c>
      <c r="B138" t="s">
        <v>7488</v>
      </c>
      <c r="C138" t="s">
        <v>282</v>
      </c>
      <c r="D138" s="191"/>
      <c r="E138" s="191"/>
      <c r="F138" s="191">
        <v>45461</v>
      </c>
      <c r="G138" t="s">
        <v>7792</v>
      </c>
      <c r="I138" t="s">
        <v>7778</v>
      </c>
      <c r="J138" t="s">
        <v>84</v>
      </c>
      <c r="L138" t="s">
        <v>7793</v>
      </c>
      <c r="M138" s="175">
        <v>1</v>
      </c>
      <c r="O138" s="6">
        <v>2422701061</v>
      </c>
      <c r="Q138" s="6">
        <v>2163125948</v>
      </c>
      <c r="R138"/>
      <c r="S138" s="203">
        <v>0.02</v>
      </c>
      <c r="T138" s="6">
        <v>43262519</v>
      </c>
      <c r="U138" s="203">
        <v>0.04</v>
      </c>
      <c r="V138" s="6">
        <v>86525038</v>
      </c>
      <c r="AC138" s="203">
        <v>0.05</v>
      </c>
      <c r="AD138" s="6">
        <v>108156297</v>
      </c>
      <c r="AE138" s="157"/>
      <c r="AF138" s="157"/>
      <c r="AG138" s="157">
        <v>6</v>
      </c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ht="15.75" thickBot="1" x14ac:dyDescent="0.3">
      <c r="A139">
        <v>11</v>
      </c>
      <c r="B139" t="s">
        <v>7488</v>
      </c>
      <c r="C139" t="s">
        <v>271</v>
      </c>
      <c r="D139" s="191"/>
      <c r="E139" s="191"/>
      <c r="F139" s="191">
        <v>45461</v>
      </c>
      <c r="G139" t="s">
        <v>67</v>
      </c>
      <c r="I139" t="s">
        <v>7778</v>
      </c>
      <c r="J139" t="s">
        <v>7530</v>
      </c>
      <c r="L139" t="s">
        <v>92</v>
      </c>
      <c r="M139" s="175">
        <v>1</v>
      </c>
      <c r="O139" s="6">
        <v>2939145589</v>
      </c>
      <c r="Q139" s="6">
        <v>2466782905</v>
      </c>
      <c r="R139"/>
      <c r="S139" s="203">
        <v>0.02</v>
      </c>
      <c r="T139" s="6">
        <v>49335658</v>
      </c>
      <c r="U139" s="203">
        <v>0.04</v>
      </c>
      <c r="V139" s="6">
        <v>98671316</v>
      </c>
      <c r="AC139" s="203">
        <v>0.05</v>
      </c>
      <c r="AD139" s="6">
        <v>123339145</v>
      </c>
      <c r="AE139" s="157"/>
      <c r="AF139" s="157"/>
      <c r="AG139" s="157">
        <v>6</v>
      </c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5">
      <c r="A140">
        <v>12</v>
      </c>
      <c r="B140" t="s">
        <v>7488</v>
      </c>
      <c r="C140" t="s">
        <v>290</v>
      </c>
      <c r="D140" s="191"/>
      <c r="E140" s="191"/>
      <c r="F140" s="191">
        <v>45458</v>
      </c>
      <c r="G140" t="s">
        <v>67</v>
      </c>
      <c r="I140" t="s">
        <v>7778</v>
      </c>
      <c r="J140" t="s">
        <v>292</v>
      </c>
      <c r="L140" t="s">
        <v>7492</v>
      </c>
      <c r="M140" s="175">
        <v>1</v>
      </c>
      <c r="O140" s="6">
        <v>3216421078.4000001</v>
      </c>
      <c r="Q140" s="6">
        <v>2699496262</v>
      </c>
      <c r="R140"/>
      <c r="S140" s="203">
        <v>0.02</v>
      </c>
      <c r="T140" s="6">
        <v>53989925</v>
      </c>
      <c r="U140" s="203">
        <v>0.04</v>
      </c>
      <c r="V140" s="6">
        <v>107979850</v>
      </c>
      <c r="AC140" s="203">
        <v>0.05</v>
      </c>
      <c r="AD140" s="6">
        <v>134974813</v>
      </c>
      <c r="AG140">
        <v>6</v>
      </c>
    </row>
    <row r="141" spans="1:47" x14ac:dyDescent="0.25">
      <c r="A141">
        <v>13</v>
      </c>
      <c r="B141" t="s">
        <v>7488</v>
      </c>
      <c r="C141" t="s">
        <v>334</v>
      </c>
      <c r="D141" s="191"/>
      <c r="E141" s="191"/>
      <c r="F141" s="191">
        <v>45463</v>
      </c>
      <c r="G141" t="s">
        <v>67</v>
      </c>
      <c r="I141" t="s">
        <v>7778</v>
      </c>
      <c r="J141" t="s">
        <v>5299</v>
      </c>
      <c r="L141" t="s">
        <v>7492</v>
      </c>
      <c r="M141" s="175">
        <v>1</v>
      </c>
      <c r="O141" s="6">
        <v>4917951286.8000002</v>
      </c>
      <c r="Q141" s="6">
        <v>4127566259</v>
      </c>
      <c r="R141"/>
      <c r="S141" s="203">
        <v>0.02</v>
      </c>
      <c r="T141" s="6">
        <v>82551325</v>
      </c>
      <c r="U141" s="203">
        <v>0.04</v>
      </c>
      <c r="V141" s="6">
        <v>165102650</v>
      </c>
      <c r="AC141" s="203">
        <v>0.05</v>
      </c>
      <c r="AD141" s="6">
        <v>206378313</v>
      </c>
      <c r="AG141">
        <v>6</v>
      </c>
    </row>
    <row r="142" spans="1:47" x14ac:dyDescent="0.25">
      <c r="A142">
        <v>14</v>
      </c>
      <c r="B142" t="s">
        <v>7488</v>
      </c>
      <c r="C142" t="s">
        <v>338</v>
      </c>
      <c r="D142" s="191"/>
      <c r="E142" s="191"/>
      <c r="F142" s="191">
        <v>45465</v>
      </c>
      <c r="G142" t="s">
        <v>67</v>
      </c>
      <c r="I142" t="s">
        <v>7778</v>
      </c>
      <c r="J142" t="s">
        <v>121</v>
      </c>
      <c r="L142" t="s">
        <v>7492</v>
      </c>
      <c r="M142" s="175">
        <v>1</v>
      </c>
      <c r="O142" s="6">
        <v>13062543998.9</v>
      </c>
      <c r="Q142" s="6">
        <v>10963206570</v>
      </c>
      <c r="R142"/>
      <c r="S142" s="203">
        <v>0.02</v>
      </c>
      <c r="T142" s="6">
        <v>219264131</v>
      </c>
      <c r="U142" s="203">
        <v>0.02</v>
      </c>
      <c r="V142" s="6">
        <v>219264131</v>
      </c>
      <c r="AC142" s="203">
        <v>0.02</v>
      </c>
      <c r="AD142" s="6">
        <v>219264131</v>
      </c>
      <c r="AG142">
        <v>6</v>
      </c>
    </row>
    <row r="143" spans="1:47" x14ac:dyDescent="0.25">
      <c r="A143">
        <v>15</v>
      </c>
      <c r="B143" t="s">
        <v>7488</v>
      </c>
      <c r="C143" t="s">
        <v>344</v>
      </c>
      <c r="D143" s="191"/>
      <c r="E143" s="191"/>
      <c r="F143" s="191">
        <v>45458</v>
      </c>
      <c r="G143" t="s">
        <v>7792</v>
      </c>
      <c r="I143" t="s">
        <v>7778</v>
      </c>
      <c r="J143" t="s">
        <v>7494</v>
      </c>
      <c r="L143" t="s">
        <v>92</v>
      </c>
      <c r="M143" s="175">
        <v>1</v>
      </c>
      <c r="O143" s="6">
        <v>3553487580</v>
      </c>
      <c r="Q143" s="6">
        <v>3172756768</v>
      </c>
      <c r="R143"/>
      <c r="S143" s="203">
        <v>0.02</v>
      </c>
      <c r="T143" s="6">
        <v>63455135</v>
      </c>
      <c r="U143" s="203">
        <v>0.04</v>
      </c>
      <c r="V143" s="6">
        <v>126910271</v>
      </c>
      <c r="AC143" s="203">
        <v>0.05</v>
      </c>
      <c r="AD143" s="6">
        <v>158637838</v>
      </c>
      <c r="AG143">
        <v>6</v>
      </c>
    </row>
    <row r="144" spans="1:47" x14ac:dyDescent="0.25">
      <c r="A144">
        <v>16</v>
      </c>
      <c r="B144" t="s">
        <v>7488</v>
      </c>
      <c r="C144" t="s">
        <v>348</v>
      </c>
      <c r="D144" s="191"/>
      <c r="E144" s="191"/>
      <c r="F144" s="191">
        <v>45458</v>
      </c>
      <c r="G144" t="s">
        <v>7792</v>
      </c>
      <c r="I144" t="s">
        <v>7778</v>
      </c>
      <c r="J144" t="s">
        <v>121</v>
      </c>
      <c r="L144" t="s">
        <v>7492</v>
      </c>
      <c r="M144" s="175">
        <v>1</v>
      </c>
      <c r="O144" s="6">
        <v>3265635234</v>
      </c>
      <c r="Q144" s="6">
        <v>2915745745</v>
      </c>
      <c r="R144"/>
      <c r="S144" s="203">
        <v>0.02</v>
      </c>
      <c r="T144" s="6">
        <v>58314915</v>
      </c>
      <c r="U144" s="203">
        <v>0.04</v>
      </c>
      <c r="V144" s="6">
        <v>116629830</v>
      </c>
      <c r="AC144" s="203">
        <v>0.05</v>
      </c>
      <c r="AD144" s="6">
        <v>145787287</v>
      </c>
      <c r="AG144">
        <v>6</v>
      </c>
    </row>
    <row r="145" spans="1:33" x14ac:dyDescent="0.25">
      <c r="A145">
        <v>17</v>
      </c>
      <c r="B145" t="s">
        <v>7488</v>
      </c>
      <c r="C145" t="s">
        <v>352</v>
      </c>
      <c r="D145" s="191"/>
      <c r="E145" s="191"/>
      <c r="F145" s="191">
        <v>45458</v>
      </c>
      <c r="G145" t="s">
        <v>7794</v>
      </c>
      <c r="I145" t="s">
        <v>7778</v>
      </c>
      <c r="J145" t="s">
        <v>104</v>
      </c>
      <c r="L145" t="s">
        <v>7492</v>
      </c>
      <c r="M145" s="175">
        <v>1</v>
      </c>
      <c r="O145" s="6">
        <v>2731877371</v>
      </c>
      <c r="Q145" s="6">
        <v>2444986308</v>
      </c>
      <c r="R145"/>
      <c r="S145" s="203">
        <v>0.02</v>
      </c>
      <c r="T145" s="6">
        <v>48899726</v>
      </c>
      <c r="U145" s="203">
        <v>0.04</v>
      </c>
      <c r="V145" s="6">
        <v>97799452</v>
      </c>
      <c r="AC145" s="203">
        <v>0.05</v>
      </c>
      <c r="AD145" s="6">
        <v>122249315</v>
      </c>
      <c r="AG145">
        <v>6</v>
      </c>
    </row>
    <row r="146" spans="1:33" x14ac:dyDescent="0.25">
      <c r="A146">
        <v>18</v>
      </c>
      <c r="B146" t="s">
        <v>7488</v>
      </c>
      <c r="C146" t="s">
        <v>363</v>
      </c>
      <c r="D146" s="191"/>
      <c r="E146" s="191"/>
      <c r="F146" s="191">
        <v>45458</v>
      </c>
      <c r="G146" t="s">
        <v>7792</v>
      </c>
      <c r="I146" t="s">
        <v>7778</v>
      </c>
      <c r="J146" t="s">
        <v>7795</v>
      </c>
      <c r="L146" t="s">
        <v>92</v>
      </c>
      <c r="M146" s="175">
        <v>1</v>
      </c>
      <c r="O146" s="6">
        <v>5431113483</v>
      </c>
      <c r="Q146" s="6">
        <v>4849208467</v>
      </c>
      <c r="R146"/>
      <c r="S146" s="203">
        <v>0.02</v>
      </c>
      <c r="T146" s="6">
        <v>96984169</v>
      </c>
      <c r="U146" s="203">
        <v>0.04</v>
      </c>
      <c r="V146" s="6">
        <v>193968339</v>
      </c>
      <c r="AC146" s="203">
        <v>0.05</v>
      </c>
      <c r="AD146" s="6">
        <v>242460423</v>
      </c>
      <c r="AG146">
        <v>6</v>
      </c>
    </row>
    <row r="147" spans="1:33" x14ac:dyDescent="0.25">
      <c r="A147">
        <v>19</v>
      </c>
      <c r="B147" t="s">
        <v>7488</v>
      </c>
      <c r="C147" t="s">
        <v>328</v>
      </c>
      <c r="D147" s="191"/>
      <c r="E147" s="191"/>
      <c r="F147" s="191">
        <v>45457</v>
      </c>
      <c r="G147" t="s">
        <v>67</v>
      </c>
      <c r="I147" t="s">
        <v>7778</v>
      </c>
      <c r="J147" t="s">
        <v>7795</v>
      </c>
      <c r="L147" t="s">
        <v>92</v>
      </c>
      <c r="M147" s="175">
        <v>1</v>
      </c>
      <c r="O147" s="6">
        <v>3789056302.6999998</v>
      </c>
      <c r="Q147" s="6">
        <v>3180100825</v>
      </c>
      <c r="R147"/>
      <c r="S147" s="203">
        <v>0.02</v>
      </c>
      <c r="T147" s="6">
        <v>63602017</v>
      </c>
      <c r="U147" s="203">
        <v>0.04</v>
      </c>
      <c r="V147" s="6">
        <v>127204033</v>
      </c>
      <c r="AC147" s="203">
        <v>0.05</v>
      </c>
      <c r="AD147" s="6">
        <v>159005041</v>
      </c>
      <c r="AG147">
        <v>6</v>
      </c>
    </row>
    <row r="148" spans="1:33" x14ac:dyDescent="0.25">
      <c r="A148">
        <v>20</v>
      </c>
      <c r="B148" t="s">
        <v>7488</v>
      </c>
      <c r="C148" t="s">
        <v>7796</v>
      </c>
      <c r="D148" s="191"/>
      <c r="E148" s="191"/>
      <c r="F148" s="191">
        <v>45461</v>
      </c>
      <c r="G148" t="s">
        <v>7792</v>
      </c>
      <c r="I148" t="s">
        <v>7778</v>
      </c>
      <c r="J148" t="s">
        <v>294</v>
      </c>
      <c r="L148" t="s">
        <v>7492</v>
      </c>
      <c r="M148" s="175">
        <v>1</v>
      </c>
      <c r="O148" s="6">
        <v>3561712925</v>
      </c>
      <c r="Q148" s="6">
        <v>3180100825</v>
      </c>
      <c r="R148"/>
      <c r="S148" s="203">
        <v>0.02</v>
      </c>
      <c r="T148" s="6">
        <v>63602017</v>
      </c>
      <c r="U148" s="203">
        <v>0.04</v>
      </c>
      <c r="V148" s="6">
        <v>127204033</v>
      </c>
      <c r="AC148" s="203">
        <v>0.05</v>
      </c>
      <c r="AD148" s="6">
        <v>159005041</v>
      </c>
      <c r="AG148">
        <v>6</v>
      </c>
    </row>
    <row r="149" spans="1:33" x14ac:dyDescent="0.25">
      <c r="A149">
        <v>21</v>
      </c>
      <c r="B149" t="s">
        <v>7488</v>
      </c>
      <c r="C149" t="s">
        <v>315</v>
      </c>
      <c r="D149" s="191"/>
      <c r="E149" s="191"/>
      <c r="F149" s="191">
        <v>45461</v>
      </c>
      <c r="G149" t="s">
        <v>67</v>
      </c>
      <c r="I149" t="s">
        <v>7778</v>
      </c>
      <c r="J149" t="s">
        <v>7530</v>
      </c>
      <c r="L149" t="s">
        <v>92</v>
      </c>
      <c r="M149" s="175">
        <v>1</v>
      </c>
      <c r="O149" s="6">
        <v>5777780300.8999996</v>
      </c>
      <c r="Q149" s="6">
        <v>4849208467</v>
      </c>
      <c r="R149"/>
      <c r="S149" s="203">
        <v>0.02</v>
      </c>
      <c r="T149" s="6">
        <v>96984169</v>
      </c>
      <c r="U149" s="203">
        <v>0.04</v>
      </c>
      <c r="V149" s="6">
        <v>193968339</v>
      </c>
      <c r="AC149" s="203">
        <v>0.05</v>
      </c>
      <c r="AD149" s="6">
        <v>242460423</v>
      </c>
      <c r="AG149">
        <v>6</v>
      </c>
    </row>
    <row r="150" spans="1:33" x14ac:dyDescent="0.25">
      <c r="A150">
        <v>22</v>
      </c>
      <c r="B150" t="s">
        <v>7488</v>
      </c>
      <c r="C150" t="s">
        <v>317</v>
      </c>
      <c r="D150" s="191"/>
      <c r="E150" s="191"/>
      <c r="F150" s="191">
        <v>45463</v>
      </c>
      <c r="G150" t="s">
        <v>67</v>
      </c>
      <c r="I150" t="s">
        <v>7778</v>
      </c>
      <c r="J150" t="s">
        <v>41</v>
      </c>
      <c r="L150" t="s">
        <v>7492</v>
      </c>
      <c r="M150" s="175">
        <v>1</v>
      </c>
      <c r="O150" s="6">
        <v>3295858122.5999999</v>
      </c>
      <c r="Q150" s="6">
        <v>2766166639</v>
      </c>
      <c r="R150"/>
      <c r="S150" s="203">
        <v>0.02</v>
      </c>
      <c r="T150" s="6">
        <v>55323333</v>
      </c>
      <c r="U150" s="203">
        <v>0.04</v>
      </c>
      <c r="V150" s="6">
        <v>110646666</v>
      </c>
      <c r="AC150" s="203">
        <v>0.05</v>
      </c>
      <c r="AD150" s="6">
        <v>138308332</v>
      </c>
      <c r="AG150">
        <v>6</v>
      </c>
    </row>
    <row r="151" spans="1:33" x14ac:dyDescent="0.25">
      <c r="A151">
        <v>23</v>
      </c>
      <c r="B151" t="s">
        <v>7488</v>
      </c>
      <c r="C151" t="s">
        <v>321</v>
      </c>
      <c r="D151" s="191"/>
      <c r="E151" s="191"/>
      <c r="F151" s="191">
        <v>45461</v>
      </c>
      <c r="G151" t="s">
        <v>67</v>
      </c>
      <c r="I151" t="s">
        <v>7778</v>
      </c>
      <c r="J151" t="s">
        <v>44</v>
      </c>
      <c r="L151" t="s">
        <v>7492</v>
      </c>
      <c r="M151" s="175">
        <v>1</v>
      </c>
      <c r="O151" s="6">
        <v>5882973841.3999996</v>
      </c>
      <c r="Q151" s="6">
        <v>4641246148</v>
      </c>
      <c r="R151"/>
      <c r="S151" s="203">
        <v>0.02</v>
      </c>
      <c r="T151" s="6">
        <v>92824923</v>
      </c>
      <c r="U151" s="203">
        <v>0.04</v>
      </c>
      <c r="V151" s="6">
        <v>185649846</v>
      </c>
      <c r="AC151" s="203">
        <v>0.05</v>
      </c>
      <c r="AD151" s="6">
        <v>232062307</v>
      </c>
      <c r="AG151">
        <v>6</v>
      </c>
    </row>
    <row r="152" spans="1:33" x14ac:dyDescent="0.25">
      <c r="A152">
        <v>24</v>
      </c>
      <c r="B152" t="s">
        <v>7488</v>
      </c>
      <c r="C152" t="s">
        <v>354</v>
      </c>
      <c r="D152" s="191"/>
      <c r="E152" s="191"/>
      <c r="F152" s="191">
        <v>45461</v>
      </c>
      <c r="G152" t="s">
        <v>67</v>
      </c>
      <c r="I152" t="s">
        <v>7778</v>
      </c>
      <c r="J152" t="s">
        <v>191</v>
      </c>
      <c r="L152" t="s">
        <v>92</v>
      </c>
      <c r="M152" s="175">
        <v>1</v>
      </c>
      <c r="O152" s="6">
        <v>3858144212.1999998</v>
      </c>
      <c r="Q152" s="6">
        <v>3043800202</v>
      </c>
      <c r="R152"/>
      <c r="S152" s="203">
        <v>0.02</v>
      </c>
      <c r="T152" s="6">
        <v>60876004</v>
      </c>
      <c r="U152" s="203">
        <v>0.04</v>
      </c>
      <c r="V152" s="6">
        <v>121752008</v>
      </c>
      <c r="AC152" s="203">
        <v>0.05</v>
      </c>
      <c r="AD152" s="6">
        <v>152190010</v>
      </c>
      <c r="AG152">
        <v>6</v>
      </c>
    </row>
    <row r="153" spans="1:33" x14ac:dyDescent="0.25">
      <c r="A153">
        <v>25</v>
      </c>
      <c r="B153" t="s">
        <v>7488</v>
      </c>
      <c r="C153" t="s">
        <v>340</v>
      </c>
      <c r="D153" s="191"/>
      <c r="E153" s="191"/>
      <c r="F153" s="191">
        <v>45458</v>
      </c>
      <c r="G153" t="s">
        <v>7792</v>
      </c>
      <c r="I153" t="s">
        <v>7778</v>
      </c>
      <c r="J153" t="s">
        <v>191</v>
      </c>
      <c r="L153" t="s">
        <v>92</v>
      </c>
      <c r="M153" s="175">
        <v>1</v>
      </c>
      <c r="O153" s="6">
        <v>3626655559</v>
      </c>
      <c r="Q153" s="6">
        <v>3043800202</v>
      </c>
      <c r="R153"/>
      <c r="S153" s="203">
        <v>0.02</v>
      </c>
      <c r="T153" s="6">
        <v>60876004</v>
      </c>
      <c r="U153" s="203">
        <v>0.04</v>
      </c>
      <c r="V153" s="6">
        <v>121752008</v>
      </c>
      <c r="AC153" s="203">
        <v>0.05</v>
      </c>
      <c r="AD153" s="6">
        <v>152190010</v>
      </c>
      <c r="AG153">
        <v>6</v>
      </c>
    </row>
    <row r="154" spans="1:33" x14ac:dyDescent="0.25">
      <c r="A154">
        <v>26</v>
      </c>
      <c r="B154" t="s">
        <v>7488</v>
      </c>
      <c r="C154" t="s">
        <v>335</v>
      </c>
      <c r="D154" s="191"/>
      <c r="E154" s="191"/>
      <c r="F154" s="191">
        <v>45460</v>
      </c>
      <c r="G154" t="s">
        <v>7792</v>
      </c>
      <c r="I154" t="s">
        <v>7778</v>
      </c>
      <c r="J154" t="s">
        <v>7797</v>
      </c>
      <c r="L154" t="s">
        <v>92</v>
      </c>
      <c r="M154" s="175">
        <v>1</v>
      </c>
      <c r="O154" s="6">
        <v>5529995411</v>
      </c>
      <c r="Q154" s="6">
        <v>4641246148</v>
      </c>
      <c r="R154"/>
      <c r="S154" s="203">
        <v>0.02</v>
      </c>
      <c r="T154" s="6">
        <v>92824923</v>
      </c>
      <c r="U154" s="203">
        <v>0.04</v>
      </c>
      <c r="V154" s="6">
        <v>185649846</v>
      </c>
      <c r="AC154" s="203">
        <v>0.05</v>
      </c>
      <c r="AD154" s="6">
        <v>232062307</v>
      </c>
      <c r="AG154">
        <v>6</v>
      </c>
    </row>
    <row r="155" spans="1:33" x14ac:dyDescent="0.25">
      <c r="A155">
        <v>27</v>
      </c>
      <c r="B155" t="s">
        <v>7488</v>
      </c>
      <c r="C155" t="s">
        <v>331</v>
      </c>
      <c r="D155" s="191"/>
      <c r="E155" s="191"/>
      <c r="F155" s="191">
        <v>45462</v>
      </c>
      <c r="G155" t="s">
        <v>7792</v>
      </c>
      <c r="I155" t="s">
        <v>7778</v>
      </c>
      <c r="J155" t="s">
        <v>133</v>
      </c>
      <c r="L155" t="s">
        <v>92</v>
      </c>
      <c r="M155" s="175">
        <v>1</v>
      </c>
      <c r="O155" s="6">
        <v>3503274485</v>
      </c>
      <c r="Q155" s="6">
        <v>2940248229</v>
      </c>
      <c r="R155"/>
      <c r="S155" s="203">
        <v>0.02</v>
      </c>
      <c r="T155" s="6">
        <v>58804965</v>
      </c>
      <c r="U155" s="203">
        <v>0.04</v>
      </c>
      <c r="V155" s="6">
        <v>117609929</v>
      </c>
      <c r="AC155" s="203">
        <v>0.05</v>
      </c>
      <c r="AD155" s="6">
        <v>147012411</v>
      </c>
      <c r="AG155">
        <v>6</v>
      </c>
    </row>
    <row r="156" spans="1:33" x14ac:dyDescent="0.25">
      <c r="A156">
        <v>28</v>
      </c>
      <c r="B156" t="s">
        <v>7488</v>
      </c>
      <c r="C156" t="s">
        <v>278</v>
      </c>
      <c r="D156" s="191"/>
      <c r="E156" s="191"/>
      <c r="F156" s="191">
        <v>45462</v>
      </c>
      <c r="G156" t="s">
        <v>67</v>
      </c>
      <c r="I156" t="s">
        <v>277</v>
      </c>
      <c r="J156" t="s">
        <v>84</v>
      </c>
      <c r="L156" t="s">
        <v>7793</v>
      </c>
      <c r="M156" s="175">
        <v>1</v>
      </c>
      <c r="O156" s="6">
        <v>5608124422.8999996</v>
      </c>
      <c r="Q156" s="6">
        <v>4424409589</v>
      </c>
      <c r="R156"/>
      <c r="S156" s="203">
        <v>0.02</v>
      </c>
      <c r="T156" s="6">
        <v>88488192</v>
      </c>
      <c r="U156" s="203">
        <v>0.04</v>
      </c>
      <c r="V156" s="6">
        <v>176976384</v>
      </c>
      <c r="AC156" s="203">
        <v>0</v>
      </c>
      <c r="AD156" s="6">
        <v>0</v>
      </c>
      <c r="AG156">
        <v>6</v>
      </c>
    </row>
    <row r="157" spans="1:33" x14ac:dyDescent="0.25">
      <c r="A157">
        <v>29</v>
      </c>
      <c r="B157" t="s">
        <v>7488</v>
      </c>
      <c r="C157" t="s">
        <v>275</v>
      </c>
      <c r="D157" s="191"/>
      <c r="E157" s="191"/>
      <c r="F157" s="191">
        <v>45460</v>
      </c>
      <c r="G157" t="s">
        <v>67</v>
      </c>
      <c r="I157" t="s">
        <v>277</v>
      </c>
      <c r="J157" t="s">
        <v>84</v>
      </c>
      <c r="L157" t="s">
        <v>7793</v>
      </c>
      <c r="M157" s="175">
        <v>1</v>
      </c>
      <c r="O157" s="6">
        <v>4375774447.6999998</v>
      </c>
      <c r="Q157" s="6">
        <v>3452173484</v>
      </c>
      <c r="R157"/>
      <c r="S157" s="203">
        <v>0.02</v>
      </c>
      <c r="T157" s="6">
        <v>69043470</v>
      </c>
      <c r="U157" s="203">
        <v>0.04</v>
      </c>
      <c r="V157" s="6">
        <v>138086939</v>
      </c>
      <c r="AC157" s="203">
        <v>0</v>
      </c>
      <c r="AD157" s="6">
        <v>0</v>
      </c>
      <c r="AG157">
        <v>6</v>
      </c>
    </row>
    <row r="158" spans="1:33" x14ac:dyDescent="0.25">
      <c r="A158">
        <v>30</v>
      </c>
      <c r="B158" t="s">
        <v>7488</v>
      </c>
      <c r="C158" t="s">
        <v>286</v>
      </c>
      <c r="D158" s="191"/>
      <c r="E158" s="191"/>
      <c r="F158" s="191">
        <v>45457</v>
      </c>
      <c r="G158" t="s">
        <v>7792</v>
      </c>
      <c r="I158" t="s">
        <v>289</v>
      </c>
      <c r="J158" t="s">
        <v>84</v>
      </c>
      <c r="L158" t="s">
        <v>7793</v>
      </c>
      <c r="M158" s="175">
        <v>1</v>
      </c>
      <c r="O158" s="6">
        <v>3287930535</v>
      </c>
      <c r="Q158" s="6">
        <v>2759513128</v>
      </c>
      <c r="R158"/>
      <c r="S158" s="203">
        <v>0.02</v>
      </c>
      <c r="T158" s="6">
        <v>55190263</v>
      </c>
      <c r="U158" s="203">
        <v>0.04</v>
      </c>
      <c r="V158" s="6">
        <v>110380525</v>
      </c>
      <c r="AC158" s="203">
        <v>0</v>
      </c>
      <c r="AD158" s="6">
        <v>0</v>
      </c>
      <c r="AG158">
        <v>6</v>
      </c>
    </row>
    <row r="159" spans="1:33" x14ac:dyDescent="0.25">
      <c r="A159">
        <v>31</v>
      </c>
      <c r="B159" t="s">
        <v>7488</v>
      </c>
      <c r="C159" t="s">
        <v>295</v>
      </c>
      <c r="D159" s="191"/>
      <c r="E159" s="191"/>
      <c r="F159" s="191">
        <v>45468</v>
      </c>
      <c r="G159" t="s">
        <v>67</v>
      </c>
      <c r="I159" t="s">
        <v>277</v>
      </c>
      <c r="J159" t="s">
        <v>84</v>
      </c>
      <c r="L159" t="s">
        <v>7793</v>
      </c>
      <c r="M159" s="175">
        <v>1</v>
      </c>
      <c r="O159" s="6">
        <v>6201943796.3000002</v>
      </c>
      <c r="Q159" s="6">
        <v>4892890659</v>
      </c>
      <c r="R159"/>
      <c r="S159" s="203">
        <v>0.02</v>
      </c>
      <c r="T159" s="6">
        <v>97857813</v>
      </c>
      <c r="U159" s="203">
        <v>0.04</v>
      </c>
      <c r="V159" s="6">
        <v>195715626</v>
      </c>
      <c r="AC159" s="203">
        <v>0</v>
      </c>
      <c r="AD159" s="6">
        <v>0</v>
      </c>
      <c r="AG159">
        <v>6</v>
      </c>
    </row>
    <row r="160" spans="1:33" x14ac:dyDescent="0.25">
      <c r="A160">
        <v>32</v>
      </c>
      <c r="B160" t="s">
        <v>7488</v>
      </c>
      <c r="C160" t="s">
        <v>7798</v>
      </c>
      <c r="D160" s="191"/>
      <c r="E160" s="191"/>
      <c r="F160" s="191">
        <v>45470</v>
      </c>
      <c r="G160" t="s">
        <v>67</v>
      </c>
      <c r="I160" t="s">
        <v>7778</v>
      </c>
      <c r="J160" t="s">
        <v>65</v>
      </c>
      <c r="L160" t="s">
        <v>7793</v>
      </c>
      <c r="M160" s="175">
        <v>1</v>
      </c>
      <c r="O160" s="6">
        <v>8268693145</v>
      </c>
      <c r="Q160" s="6">
        <v>6939796032</v>
      </c>
      <c r="R160"/>
      <c r="S160" s="203">
        <v>0.02</v>
      </c>
      <c r="T160" s="6">
        <v>138795921</v>
      </c>
      <c r="U160" s="203">
        <v>0.04</v>
      </c>
      <c r="V160" s="6">
        <v>277591841</v>
      </c>
      <c r="AC160" s="203">
        <v>0.05</v>
      </c>
      <c r="AD160" s="6">
        <v>346989802</v>
      </c>
      <c r="AG160">
        <v>6</v>
      </c>
    </row>
    <row r="161" spans="1:33" x14ac:dyDescent="0.25">
      <c r="A161">
        <v>33</v>
      </c>
      <c r="B161" t="s">
        <v>7488</v>
      </c>
      <c r="C161" t="s">
        <v>312</v>
      </c>
      <c r="D161" s="191"/>
      <c r="E161" s="191"/>
      <c r="F161" s="191">
        <v>45468</v>
      </c>
      <c r="G161" t="s">
        <v>67</v>
      </c>
      <c r="I161" t="s">
        <v>7778</v>
      </c>
      <c r="J161" t="s">
        <v>7797</v>
      </c>
      <c r="L161" t="s">
        <v>92</v>
      </c>
      <c r="M161" s="175">
        <v>1</v>
      </c>
      <c r="O161" s="6">
        <v>3423498781</v>
      </c>
      <c r="Q161" s="6">
        <v>2873293620</v>
      </c>
      <c r="R161"/>
      <c r="S161" s="203">
        <v>0.02</v>
      </c>
      <c r="T161" s="6">
        <v>57465872</v>
      </c>
      <c r="U161" s="203">
        <v>0.04</v>
      </c>
      <c r="V161" s="6">
        <v>114931745</v>
      </c>
      <c r="AC161" s="203">
        <v>0.05</v>
      </c>
      <c r="AD161" s="6">
        <v>143664681</v>
      </c>
      <c r="AG161">
        <v>6</v>
      </c>
    </row>
    <row r="162" spans="1:33" x14ac:dyDescent="0.25">
      <c r="B162"/>
      <c r="D162" s="191"/>
      <c r="E162" s="191"/>
      <c r="F162" s="191"/>
      <c r="M162" s="175"/>
      <c r="S162" s="203"/>
      <c r="T162" s="6"/>
      <c r="U162" s="203"/>
      <c r="V162" s="6"/>
      <c r="AC162" s="203"/>
      <c r="AD162" s="6"/>
    </row>
    <row r="163" spans="1:33" x14ac:dyDescent="0.25">
      <c r="A163">
        <v>1</v>
      </c>
      <c r="B163" t="s">
        <v>7473</v>
      </c>
      <c r="C163" t="s">
        <v>7474</v>
      </c>
      <c r="D163" s="191"/>
      <c r="E163" s="191"/>
      <c r="F163" s="191">
        <v>45484</v>
      </c>
      <c r="G163" t="s">
        <v>7777</v>
      </c>
      <c r="I163" t="s">
        <v>7778</v>
      </c>
      <c r="J163" t="s">
        <v>7475</v>
      </c>
      <c r="K163" t="s">
        <v>92</v>
      </c>
      <c r="L163" t="s">
        <v>7475</v>
      </c>
      <c r="M163">
        <v>1</v>
      </c>
      <c r="O163" s="6">
        <v>2657319810</v>
      </c>
      <c r="Q163" s="6">
        <v>2372606974</v>
      </c>
      <c r="S163" s="203">
        <v>0</v>
      </c>
      <c r="T163" s="6">
        <v>0</v>
      </c>
      <c r="U163" s="203" t="s">
        <v>7645</v>
      </c>
      <c r="V163" s="6">
        <v>94904279</v>
      </c>
      <c r="W163" t="s">
        <v>7779</v>
      </c>
      <c r="X163">
        <v>100000000</v>
      </c>
      <c r="Y163" t="s">
        <v>7781</v>
      </c>
      <c r="Z163" t="s">
        <v>7785</v>
      </c>
      <c r="AC163" s="203" t="s">
        <v>7784</v>
      </c>
      <c r="AD163" s="6">
        <v>118630349</v>
      </c>
      <c r="AG163">
        <v>7</v>
      </c>
    </row>
    <row r="164" spans="1:33" x14ac:dyDescent="0.25">
      <c r="A164">
        <v>2</v>
      </c>
      <c r="B164" t="s">
        <v>7477</v>
      </c>
      <c r="C164" t="s">
        <v>447</v>
      </c>
      <c r="D164" s="191"/>
      <c r="E164" s="191"/>
      <c r="F164" s="191">
        <v>45480</v>
      </c>
      <c r="G164" t="s">
        <v>7634</v>
      </c>
      <c r="I164" t="s">
        <v>7786</v>
      </c>
      <c r="J164" t="s">
        <v>77</v>
      </c>
      <c r="K164" t="s">
        <v>1018</v>
      </c>
      <c r="L164" t="s">
        <v>1018</v>
      </c>
      <c r="M164">
        <v>1</v>
      </c>
      <c r="O164" s="6">
        <v>3890847520</v>
      </c>
      <c r="Q164" s="6">
        <v>3473971000</v>
      </c>
      <c r="S164" s="203">
        <v>0</v>
      </c>
      <c r="T164" s="6">
        <v>0</v>
      </c>
      <c r="U164" s="203" t="s">
        <v>7645</v>
      </c>
      <c r="V164" s="6">
        <v>138958840</v>
      </c>
      <c r="W164" t="s">
        <v>7779</v>
      </c>
      <c r="X164">
        <v>100000000</v>
      </c>
      <c r="Y164" t="s">
        <v>7781</v>
      </c>
      <c r="Z164" t="s">
        <v>7785</v>
      </c>
      <c r="AC164" s="203">
        <v>0</v>
      </c>
      <c r="AD164" s="6">
        <v>0</v>
      </c>
      <c r="AG164">
        <v>7</v>
      </c>
    </row>
    <row r="165" spans="1:33" x14ac:dyDescent="0.25">
      <c r="A165">
        <v>3</v>
      </c>
      <c r="B165" t="s">
        <v>7477</v>
      </c>
      <c r="C165" t="s">
        <v>443</v>
      </c>
      <c r="D165" s="191"/>
      <c r="E165" s="191"/>
      <c r="F165" s="191">
        <v>45480</v>
      </c>
      <c r="G165" t="s">
        <v>7634</v>
      </c>
      <c r="I165" t="s">
        <v>7786</v>
      </c>
      <c r="J165" t="s">
        <v>61</v>
      </c>
      <c r="K165" t="s">
        <v>7639</v>
      </c>
      <c r="L165" t="s">
        <v>7480</v>
      </c>
      <c r="M165">
        <v>1</v>
      </c>
      <c r="O165" s="6">
        <v>3558908584</v>
      </c>
      <c r="Q165" s="6">
        <v>3177596950</v>
      </c>
      <c r="S165" s="203">
        <v>0</v>
      </c>
      <c r="T165" s="6">
        <v>0</v>
      </c>
      <c r="U165" s="203" t="s">
        <v>7645</v>
      </c>
      <c r="V165" s="6">
        <v>127103878</v>
      </c>
      <c r="W165" t="s">
        <v>7779</v>
      </c>
      <c r="X165">
        <v>100000000</v>
      </c>
      <c r="Y165" t="s">
        <v>7781</v>
      </c>
      <c r="Z165" t="s">
        <v>7785</v>
      </c>
      <c r="AC165" s="203">
        <v>0</v>
      </c>
      <c r="AD165" s="6">
        <v>0</v>
      </c>
      <c r="AG165">
        <v>7</v>
      </c>
    </row>
    <row r="166" spans="1:33" x14ac:dyDescent="0.25">
      <c r="A166">
        <v>4</v>
      </c>
      <c r="B166" t="s">
        <v>7477</v>
      </c>
      <c r="C166" t="s">
        <v>9393</v>
      </c>
      <c r="D166" s="191"/>
      <c r="E166" s="191"/>
      <c r="F166" s="191">
        <v>45480</v>
      </c>
      <c r="G166" t="s">
        <v>7777</v>
      </c>
      <c r="I166" t="s">
        <v>7786</v>
      </c>
      <c r="J166" t="s">
        <v>84</v>
      </c>
      <c r="K166" t="s">
        <v>7637</v>
      </c>
      <c r="L166" t="s">
        <v>7480</v>
      </c>
      <c r="M166">
        <v>1</v>
      </c>
      <c r="O166" s="6">
        <v>4000641546</v>
      </c>
      <c r="Q166" s="6">
        <v>3572001380</v>
      </c>
      <c r="S166" s="203">
        <v>0</v>
      </c>
      <c r="T166" s="6">
        <v>0</v>
      </c>
      <c r="U166" s="203" t="s">
        <v>7645</v>
      </c>
      <c r="V166" s="6">
        <v>142880055</v>
      </c>
      <c r="W166" t="s">
        <v>7779</v>
      </c>
      <c r="X166">
        <v>100000000</v>
      </c>
      <c r="Y166" t="s">
        <v>7781</v>
      </c>
      <c r="Z166" t="s">
        <v>7785</v>
      </c>
      <c r="AC166" s="203">
        <v>0</v>
      </c>
      <c r="AD166" s="6">
        <v>0</v>
      </c>
      <c r="AG166">
        <v>7</v>
      </c>
    </row>
    <row r="167" spans="1:33" x14ac:dyDescent="0.25">
      <c r="A167">
        <v>5</v>
      </c>
      <c r="B167" t="s">
        <v>7477</v>
      </c>
      <c r="C167" t="s">
        <v>449</v>
      </c>
      <c r="D167" s="191"/>
      <c r="E167" s="191"/>
      <c r="F167" s="191">
        <v>45480</v>
      </c>
      <c r="G167" t="s">
        <v>7634</v>
      </c>
      <c r="I167" t="s">
        <v>7786</v>
      </c>
      <c r="J167" t="s">
        <v>65</v>
      </c>
      <c r="K167" t="s">
        <v>7637</v>
      </c>
      <c r="L167" t="s">
        <v>7480</v>
      </c>
      <c r="M167">
        <v>1</v>
      </c>
      <c r="O167" s="6">
        <v>6658676416</v>
      </c>
      <c r="Q167" s="6">
        <v>5945246800</v>
      </c>
      <c r="S167" s="203">
        <v>0</v>
      </c>
      <c r="T167" s="6">
        <v>0</v>
      </c>
      <c r="U167" s="203" t="s">
        <v>7645</v>
      </c>
      <c r="V167" s="6">
        <v>237809872</v>
      </c>
      <c r="W167" t="s">
        <v>7779</v>
      </c>
      <c r="X167">
        <v>100000000</v>
      </c>
      <c r="Y167" t="s">
        <v>7781</v>
      </c>
      <c r="Z167" t="s">
        <v>7785</v>
      </c>
      <c r="AC167" s="203">
        <v>0</v>
      </c>
      <c r="AD167" s="6">
        <v>0</v>
      </c>
      <c r="AG167">
        <v>7</v>
      </c>
    </row>
    <row r="168" spans="1:33" x14ac:dyDescent="0.25">
      <c r="A168">
        <v>6</v>
      </c>
      <c r="B168" t="s">
        <v>7477</v>
      </c>
      <c r="C168" t="s">
        <v>451</v>
      </c>
      <c r="D168" s="191"/>
      <c r="E168" s="191"/>
      <c r="F168" s="191">
        <v>45480</v>
      </c>
      <c r="G168" t="s">
        <v>7634</v>
      </c>
      <c r="I168" t="s">
        <v>7786</v>
      </c>
      <c r="J168" t="s">
        <v>65</v>
      </c>
      <c r="K168" t="s">
        <v>7637</v>
      </c>
      <c r="L168" t="s">
        <v>7480</v>
      </c>
      <c r="M168">
        <v>1</v>
      </c>
      <c r="O168" s="6">
        <v>6585724432</v>
      </c>
      <c r="Q168" s="6">
        <v>5880111100</v>
      </c>
      <c r="S168" s="203">
        <v>0</v>
      </c>
      <c r="T168" s="6">
        <v>0</v>
      </c>
      <c r="U168" s="203" t="s">
        <v>7645</v>
      </c>
      <c r="V168" s="6">
        <v>235204444</v>
      </c>
      <c r="W168" t="s">
        <v>7779</v>
      </c>
      <c r="X168">
        <v>100000000</v>
      </c>
      <c r="Y168" t="s">
        <v>7781</v>
      </c>
      <c r="Z168" t="s">
        <v>7785</v>
      </c>
      <c r="AC168" s="203">
        <v>0</v>
      </c>
      <c r="AD168" s="6">
        <v>0</v>
      </c>
      <c r="AG168">
        <v>7</v>
      </c>
    </row>
    <row r="169" spans="1:33" x14ac:dyDescent="0.25">
      <c r="A169">
        <v>8</v>
      </c>
      <c r="B169" t="s">
        <v>7488</v>
      </c>
      <c r="C169" t="s">
        <v>7489</v>
      </c>
      <c r="D169" s="191"/>
      <c r="E169" s="191"/>
      <c r="F169" s="191">
        <v>45488</v>
      </c>
      <c r="G169" t="s">
        <v>7777</v>
      </c>
      <c r="I169" t="s">
        <v>7778</v>
      </c>
      <c r="J169" t="s">
        <v>53</v>
      </c>
      <c r="K169" t="s">
        <v>7637</v>
      </c>
      <c r="L169" t="s">
        <v>7480</v>
      </c>
      <c r="M169">
        <v>1</v>
      </c>
      <c r="O169" s="6">
        <v>5278099841</v>
      </c>
      <c r="Q169" s="6">
        <v>4429833795</v>
      </c>
      <c r="R169"/>
      <c r="S169" s="203" t="s">
        <v>7643</v>
      </c>
      <c r="T169" s="6">
        <v>88596676</v>
      </c>
      <c r="U169" s="203" t="s">
        <v>7643</v>
      </c>
      <c r="V169" s="6">
        <v>88596676</v>
      </c>
      <c r="W169" t="s">
        <v>7779</v>
      </c>
      <c r="X169">
        <v>100000000</v>
      </c>
      <c r="Y169" t="s">
        <v>7781</v>
      </c>
      <c r="Z169" t="s">
        <v>7785</v>
      </c>
      <c r="AC169" s="203" t="s">
        <v>7643</v>
      </c>
      <c r="AD169" s="6">
        <v>88596676</v>
      </c>
      <c r="AG169">
        <v>7</v>
      </c>
    </row>
    <row r="170" spans="1:33" x14ac:dyDescent="0.25">
      <c r="A170">
        <v>10</v>
      </c>
      <c r="B170" t="s">
        <v>7488</v>
      </c>
      <c r="C170" t="s">
        <v>7491</v>
      </c>
      <c r="D170" s="191"/>
      <c r="E170" s="191"/>
      <c r="F170" s="191">
        <v>45503</v>
      </c>
      <c r="G170" t="s">
        <v>7634</v>
      </c>
      <c r="I170" t="s">
        <v>7787</v>
      </c>
      <c r="J170" t="s">
        <v>121</v>
      </c>
      <c r="K170" t="s">
        <v>7638</v>
      </c>
      <c r="L170" t="s">
        <v>7492</v>
      </c>
      <c r="M170">
        <v>1</v>
      </c>
      <c r="O170" s="6">
        <v>10183419794</v>
      </c>
      <c r="Q170" s="6">
        <v>9092339102</v>
      </c>
      <c r="R170"/>
      <c r="S170" s="203" t="s">
        <v>7643</v>
      </c>
      <c r="T170" s="6">
        <v>181846782</v>
      </c>
      <c r="U170" s="203" t="s">
        <v>7645</v>
      </c>
      <c r="V170" s="6">
        <v>363693564</v>
      </c>
      <c r="W170" t="s">
        <v>7779</v>
      </c>
      <c r="X170">
        <v>100000000</v>
      </c>
      <c r="Y170" t="s">
        <v>7781</v>
      </c>
      <c r="Z170" t="s">
        <v>7788</v>
      </c>
      <c r="AC170" s="203" t="s">
        <v>7784</v>
      </c>
      <c r="AD170" s="6">
        <v>454616955</v>
      </c>
      <c r="AG170">
        <v>7</v>
      </c>
    </row>
    <row r="171" spans="1:33" x14ac:dyDescent="0.25">
      <c r="A171">
        <v>11</v>
      </c>
      <c r="B171" t="s">
        <v>7488</v>
      </c>
      <c r="C171" t="s">
        <v>310</v>
      </c>
      <c r="D171" s="191"/>
      <c r="E171" s="191"/>
      <c r="F171" s="191">
        <v>45481</v>
      </c>
      <c r="G171" t="s">
        <v>7790</v>
      </c>
      <c r="I171" t="s">
        <v>7778</v>
      </c>
      <c r="J171" t="s">
        <v>7494</v>
      </c>
      <c r="K171" t="s">
        <v>92</v>
      </c>
      <c r="L171" t="s">
        <v>92</v>
      </c>
      <c r="M171">
        <v>1</v>
      </c>
      <c r="O171" s="6">
        <v>4214880579</v>
      </c>
      <c r="Q171" s="6">
        <v>3831709617</v>
      </c>
      <c r="R171"/>
      <c r="S171" s="203" t="s">
        <v>7643</v>
      </c>
      <c r="T171" s="6">
        <v>76634192</v>
      </c>
      <c r="U171" s="203" t="s">
        <v>7645</v>
      </c>
      <c r="V171" s="6">
        <v>153268385</v>
      </c>
      <c r="W171" t="s">
        <v>7779</v>
      </c>
      <c r="X171">
        <v>100000000</v>
      </c>
      <c r="Y171" t="s">
        <v>7781</v>
      </c>
      <c r="Z171" t="s">
        <v>7785</v>
      </c>
      <c r="AC171" s="203" t="s">
        <v>7784</v>
      </c>
      <c r="AD171" s="6">
        <v>191585481</v>
      </c>
      <c r="AG171">
        <v>7</v>
      </c>
    </row>
    <row r="172" spans="1:33" x14ac:dyDescent="0.25">
      <c r="A172">
        <v>12</v>
      </c>
      <c r="B172" t="s">
        <v>7488</v>
      </c>
      <c r="C172" t="s">
        <v>323</v>
      </c>
      <c r="D172" s="191"/>
      <c r="E172" s="191"/>
      <c r="F172" s="191">
        <v>45493</v>
      </c>
      <c r="G172" t="s">
        <v>7634</v>
      </c>
      <c r="I172" t="s">
        <v>7778</v>
      </c>
      <c r="J172" t="s">
        <v>191</v>
      </c>
      <c r="K172" t="s">
        <v>92</v>
      </c>
      <c r="L172" t="s">
        <v>92</v>
      </c>
      <c r="M172">
        <v>1</v>
      </c>
      <c r="O172" s="6">
        <v>6799740178</v>
      </c>
      <c r="Q172" s="6">
        <v>6181581980</v>
      </c>
      <c r="R172"/>
      <c r="S172" s="203" t="s">
        <v>7643</v>
      </c>
      <c r="T172" s="6">
        <v>123631640</v>
      </c>
      <c r="U172" s="203" t="s">
        <v>7645</v>
      </c>
      <c r="V172" s="6">
        <v>247263279</v>
      </c>
      <c r="W172" t="s">
        <v>7779</v>
      </c>
      <c r="X172">
        <v>100000000</v>
      </c>
      <c r="Y172" t="s">
        <v>7781</v>
      </c>
      <c r="Z172" t="s">
        <v>7785</v>
      </c>
      <c r="AC172" s="203" t="s">
        <v>7784</v>
      </c>
      <c r="AD172" s="6">
        <v>309079099</v>
      </c>
      <c r="AG172">
        <v>7</v>
      </c>
    </row>
    <row r="173" spans="1:33" x14ac:dyDescent="0.25">
      <c r="A173">
        <v>13</v>
      </c>
      <c r="B173" t="s">
        <v>7488</v>
      </c>
      <c r="C173" t="s">
        <v>337</v>
      </c>
      <c r="D173" s="191"/>
      <c r="E173" s="191"/>
      <c r="F173" s="191">
        <v>45482</v>
      </c>
      <c r="G173" t="s">
        <v>7777</v>
      </c>
      <c r="I173" t="s">
        <v>7778</v>
      </c>
      <c r="J173" t="s">
        <v>99</v>
      </c>
      <c r="K173" t="s">
        <v>7638</v>
      </c>
      <c r="L173" t="s">
        <v>7492</v>
      </c>
      <c r="M173">
        <v>1</v>
      </c>
      <c r="O173" s="6">
        <v>3661272093</v>
      </c>
      <c r="Q173" s="6">
        <v>3076384234</v>
      </c>
      <c r="R173"/>
      <c r="S173" s="203" t="s">
        <v>7643</v>
      </c>
      <c r="T173" s="6">
        <v>61527685</v>
      </c>
      <c r="U173" s="203" t="s">
        <v>7645</v>
      </c>
      <c r="V173" s="6">
        <v>123055369</v>
      </c>
      <c r="W173" t="s">
        <v>7779</v>
      </c>
      <c r="X173">
        <v>100000000</v>
      </c>
      <c r="Y173" t="s">
        <v>7781</v>
      </c>
      <c r="Z173" t="s">
        <v>7788</v>
      </c>
      <c r="AC173" s="203" t="s">
        <v>7784</v>
      </c>
      <c r="AD173" s="6">
        <v>153819212</v>
      </c>
      <c r="AG173">
        <v>7</v>
      </c>
    </row>
    <row r="174" spans="1:33" x14ac:dyDescent="0.25">
      <c r="A174">
        <v>14</v>
      </c>
      <c r="B174" t="s">
        <v>7488</v>
      </c>
      <c r="C174" t="s">
        <v>358</v>
      </c>
      <c r="D174" s="191"/>
      <c r="E174" s="191"/>
      <c r="F174" s="191">
        <v>45477</v>
      </c>
      <c r="G174" t="s">
        <v>7634</v>
      </c>
      <c r="I174" t="s">
        <v>7778</v>
      </c>
      <c r="J174" t="s">
        <v>7498</v>
      </c>
      <c r="K174" t="s">
        <v>92</v>
      </c>
      <c r="L174" t="s">
        <v>92</v>
      </c>
      <c r="M174">
        <v>1</v>
      </c>
      <c r="O174" s="6">
        <v>5575614025</v>
      </c>
      <c r="Q174" s="6">
        <v>5241077184</v>
      </c>
      <c r="R174"/>
      <c r="S174" s="203" t="s">
        <v>7643</v>
      </c>
      <c r="T174" s="6">
        <v>104821544</v>
      </c>
      <c r="U174" s="203" t="s">
        <v>7645</v>
      </c>
      <c r="V174" s="6">
        <v>209643087</v>
      </c>
      <c r="W174" t="s">
        <v>7779</v>
      </c>
      <c r="X174">
        <v>100000000</v>
      </c>
      <c r="Y174" t="s">
        <v>7781</v>
      </c>
      <c r="Z174" t="s">
        <v>7785</v>
      </c>
      <c r="AC174" s="203" t="s">
        <v>7784</v>
      </c>
      <c r="AD174" s="6">
        <v>262053859</v>
      </c>
      <c r="AG174">
        <v>7</v>
      </c>
    </row>
    <row r="175" spans="1:33" x14ac:dyDescent="0.25">
      <c r="A175">
        <v>15</v>
      </c>
      <c r="B175" t="s">
        <v>7488</v>
      </c>
      <c r="C175" t="s">
        <v>325</v>
      </c>
      <c r="D175" s="191"/>
      <c r="E175" s="191"/>
      <c r="F175" s="191">
        <v>45478</v>
      </c>
      <c r="G175" t="s">
        <v>7634</v>
      </c>
      <c r="I175" t="s">
        <v>7778</v>
      </c>
      <c r="J175" t="s">
        <v>7500</v>
      </c>
      <c r="K175" t="s">
        <v>92</v>
      </c>
      <c r="L175" t="s">
        <v>92</v>
      </c>
      <c r="M175">
        <v>1</v>
      </c>
      <c r="O175" s="6">
        <v>3600791576</v>
      </c>
      <c r="Q175" s="6">
        <v>32407124184</v>
      </c>
      <c r="R175"/>
      <c r="S175" s="203" t="s">
        <v>7643</v>
      </c>
      <c r="T175" s="6">
        <v>648142484</v>
      </c>
      <c r="U175" s="203" t="s">
        <v>7645</v>
      </c>
      <c r="V175" s="6">
        <v>1296284967</v>
      </c>
      <c r="W175" t="s">
        <v>7779</v>
      </c>
      <c r="X175">
        <v>100000000</v>
      </c>
      <c r="Y175" t="s">
        <v>7781</v>
      </c>
      <c r="Z175" t="s">
        <v>7785</v>
      </c>
      <c r="AC175" s="203" t="s">
        <v>7784</v>
      </c>
      <c r="AD175" s="6">
        <v>1620356209</v>
      </c>
      <c r="AG175">
        <v>7</v>
      </c>
    </row>
    <row r="176" spans="1:33" x14ac:dyDescent="0.25">
      <c r="A176">
        <v>16</v>
      </c>
      <c r="B176" t="s">
        <v>7488</v>
      </c>
      <c r="C176" t="s">
        <v>359</v>
      </c>
      <c r="D176" s="191"/>
      <c r="E176" s="191"/>
      <c r="F176" s="191">
        <v>45478</v>
      </c>
      <c r="G176" t="s">
        <v>7634</v>
      </c>
      <c r="I176" t="s">
        <v>7778</v>
      </c>
      <c r="J176" t="s">
        <v>7502</v>
      </c>
      <c r="K176" t="s">
        <v>92</v>
      </c>
      <c r="L176" t="s">
        <v>92</v>
      </c>
      <c r="M176">
        <v>1</v>
      </c>
      <c r="O176" s="6">
        <v>3160622894</v>
      </c>
      <c r="Q176" s="6">
        <v>2970985520</v>
      </c>
      <c r="R176"/>
      <c r="S176" s="203" t="s">
        <v>7643</v>
      </c>
      <c r="T176" s="6">
        <v>59419710</v>
      </c>
      <c r="U176" s="203" t="s">
        <v>7645</v>
      </c>
      <c r="V176" s="6">
        <v>118839421</v>
      </c>
      <c r="W176" t="s">
        <v>7779</v>
      </c>
      <c r="X176">
        <v>100000000</v>
      </c>
      <c r="Y176" t="s">
        <v>7781</v>
      </c>
      <c r="Z176" t="s">
        <v>7785</v>
      </c>
      <c r="AC176" s="203" t="s">
        <v>7784</v>
      </c>
      <c r="AD176" s="6">
        <v>148549276</v>
      </c>
      <c r="AG176">
        <v>7</v>
      </c>
    </row>
    <row r="177" spans="1:33" x14ac:dyDescent="0.25">
      <c r="A177">
        <v>17</v>
      </c>
      <c r="B177" t="s">
        <v>7488</v>
      </c>
      <c r="C177" t="s">
        <v>356</v>
      </c>
      <c r="D177" s="191"/>
      <c r="E177" s="191"/>
      <c r="F177" s="191">
        <v>45503</v>
      </c>
      <c r="G177" t="s">
        <v>7634</v>
      </c>
      <c r="I177" t="s">
        <v>7778</v>
      </c>
      <c r="J177" t="s">
        <v>7498</v>
      </c>
      <c r="K177" t="s">
        <v>92</v>
      </c>
      <c r="L177" t="s">
        <v>92</v>
      </c>
      <c r="M177">
        <v>1</v>
      </c>
      <c r="O177" s="6">
        <v>3941042610</v>
      </c>
      <c r="Q177" s="6">
        <v>3582766009</v>
      </c>
      <c r="R177"/>
      <c r="S177" s="203" t="s">
        <v>7643</v>
      </c>
      <c r="T177" s="6">
        <v>71655320</v>
      </c>
      <c r="U177" s="203" t="s">
        <v>7645</v>
      </c>
      <c r="V177" s="6">
        <v>143310640</v>
      </c>
      <c r="W177" t="s">
        <v>7779</v>
      </c>
      <c r="X177">
        <v>100000000</v>
      </c>
      <c r="Y177" t="s">
        <v>7781</v>
      </c>
      <c r="Z177" t="s">
        <v>7785</v>
      </c>
      <c r="AC177" s="203" t="s">
        <v>7784</v>
      </c>
      <c r="AD177" s="6">
        <v>179138300</v>
      </c>
      <c r="AG177">
        <v>7</v>
      </c>
    </row>
    <row r="178" spans="1:33" x14ac:dyDescent="0.25">
      <c r="A178">
        <v>20</v>
      </c>
      <c r="B178" t="s">
        <v>7505</v>
      </c>
      <c r="C178" t="s">
        <v>7506</v>
      </c>
      <c r="D178" s="191"/>
      <c r="E178" s="191"/>
      <c r="F178" s="191">
        <v>45489</v>
      </c>
      <c r="G178" t="s">
        <v>7777</v>
      </c>
      <c r="I178" t="s">
        <v>7778</v>
      </c>
      <c r="J178" t="s">
        <v>7507</v>
      </c>
      <c r="K178">
        <v>0</v>
      </c>
      <c r="L178" t="s">
        <v>7508</v>
      </c>
      <c r="M178">
        <v>1</v>
      </c>
      <c r="O178" s="6">
        <v>2251756176</v>
      </c>
      <c r="Q178" s="6">
        <v>0</v>
      </c>
      <c r="S178" s="203">
        <v>0</v>
      </c>
      <c r="T178" s="6">
        <v>0</v>
      </c>
      <c r="U178" s="203">
        <v>0</v>
      </c>
      <c r="V178" s="6">
        <v>0</v>
      </c>
      <c r="W178" t="s">
        <v>7776</v>
      </c>
      <c r="X178">
        <v>100000000</v>
      </c>
      <c r="Y178" t="s">
        <v>7781</v>
      </c>
      <c r="Z178" t="s">
        <v>7785</v>
      </c>
      <c r="AC178" s="203">
        <v>0</v>
      </c>
      <c r="AD178" s="6">
        <v>0</v>
      </c>
      <c r="AG178">
        <v>7</v>
      </c>
    </row>
    <row r="179" spans="1:33" x14ac:dyDescent="0.25">
      <c r="A179">
        <v>21</v>
      </c>
      <c r="B179" t="s">
        <v>7505</v>
      </c>
      <c r="C179" t="s">
        <v>7510</v>
      </c>
      <c r="D179" s="191"/>
      <c r="E179" s="191"/>
      <c r="F179" s="191">
        <v>45488</v>
      </c>
      <c r="G179" t="s">
        <v>7777</v>
      </c>
      <c r="I179" t="s">
        <v>7778</v>
      </c>
      <c r="J179" t="s">
        <v>7507</v>
      </c>
      <c r="K179">
        <v>0</v>
      </c>
      <c r="L179" t="s">
        <v>7508</v>
      </c>
      <c r="M179">
        <v>1</v>
      </c>
      <c r="O179" s="6">
        <v>2392183028</v>
      </c>
      <c r="Q179" s="6">
        <v>0</v>
      </c>
      <c r="S179" s="203">
        <v>0</v>
      </c>
      <c r="T179" s="6">
        <v>0</v>
      </c>
      <c r="U179" s="203">
        <v>0</v>
      </c>
      <c r="V179" s="6">
        <v>0</v>
      </c>
      <c r="W179" t="s">
        <v>7776</v>
      </c>
      <c r="X179">
        <v>100000000</v>
      </c>
      <c r="Y179" t="s">
        <v>7781</v>
      </c>
      <c r="Z179" t="s">
        <v>7785</v>
      </c>
      <c r="AC179" s="203">
        <v>0</v>
      </c>
      <c r="AD179" s="6">
        <v>0</v>
      </c>
      <c r="AG179">
        <v>7</v>
      </c>
    </row>
    <row r="180" spans="1:33" x14ac:dyDescent="0.25">
      <c r="A180">
        <v>22</v>
      </c>
      <c r="B180" t="s">
        <v>7505</v>
      </c>
      <c r="C180" t="s">
        <v>7512</v>
      </c>
      <c r="D180" s="191"/>
      <c r="E180" s="191"/>
      <c r="F180" s="191">
        <v>45497</v>
      </c>
      <c r="G180" t="s">
        <v>7634</v>
      </c>
      <c r="I180" t="s">
        <v>7778</v>
      </c>
      <c r="J180" t="s">
        <v>7475</v>
      </c>
      <c r="K180">
        <v>0</v>
      </c>
      <c r="L180" t="s">
        <v>92</v>
      </c>
      <c r="M180">
        <v>1</v>
      </c>
      <c r="O180" s="6">
        <v>3108358096</v>
      </c>
      <c r="Q180" s="6">
        <v>0</v>
      </c>
      <c r="S180" s="203">
        <v>0</v>
      </c>
      <c r="T180" s="6">
        <v>0</v>
      </c>
      <c r="U180" s="203">
        <v>0</v>
      </c>
      <c r="V180" s="6">
        <v>0</v>
      </c>
      <c r="W180" t="s">
        <v>7776</v>
      </c>
      <c r="X180">
        <v>100000000</v>
      </c>
      <c r="Y180" t="s">
        <v>7781</v>
      </c>
      <c r="Z180" t="s">
        <v>7785</v>
      </c>
      <c r="AC180" s="203">
        <v>0</v>
      </c>
      <c r="AD180" s="6">
        <v>0</v>
      </c>
      <c r="AG180">
        <v>7</v>
      </c>
    </row>
    <row r="181" spans="1:33" ht="15.75" thickBot="1" x14ac:dyDescent="0.3">
      <c r="A181">
        <v>23</v>
      </c>
      <c r="B181" t="s">
        <v>7505</v>
      </c>
      <c r="C181" t="s">
        <v>7514</v>
      </c>
      <c r="D181" s="191"/>
      <c r="E181" s="191"/>
      <c r="F181" s="191">
        <v>45489</v>
      </c>
      <c r="G181" t="s">
        <v>7777</v>
      </c>
      <c r="I181" t="s">
        <v>7778</v>
      </c>
      <c r="J181" t="s">
        <v>7515</v>
      </c>
      <c r="K181">
        <v>0</v>
      </c>
      <c r="L181" t="s">
        <v>7508</v>
      </c>
      <c r="M181">
        <v>1</v>
      </c>
      <c r="O181" s="6">
        <v>2295303338</v>
      </c>
      <c r="Q181" s="6">
        <v>0</v>
      </c>
      <c r="S181" s="203">
        <v>0</v>
      </c>
      <c r="T181" s="6">
        <v>0</v>
      </c>
      <c r="U181" s="203">
        <v>0</v>
      </c>
      <c r="V181" s="6">
        <v>0</v>
      </c>
      <c r="W181" t="s">
        <v>7776</v>
      </c>
      <c r="X181">
        <v>100000000</v>
      </c>
      <c r="Y181" t="s">
        <v>7781</v>
      </c>
      <c r="Z181" t="s">
        <v>7785</v>
      </c>
      <c r="AC181" s="203">
        <v>0</v>
      </c>
      <c r="AD181" s="6">
        <v>0</v>
      </c>
      <c r="AG181">
        <v>7</v>
      </c>
    </row>
    <row r="182" spans="1:33" ht="27" thickBot="1" x14ac:dyDescent="0.3">
      <c r="A182">
        <v>24</v>
      </c>
      <c r="B182" t="s">
        <v>7505</v>
      </c>
      <c r="C182" t="s">
        <v>7517</v>
      </c>
      <c r="D182" s="191"/>
      <c r="E182" s="191"/>
      <c r="F182" s="191">
        <v>45495</v>
      </c>
      <c r="G182" t="s">
        <v>7634</v>
      </c>
      <c r="I182" t="s">
        <v>7778</v>
      </c>
      <c r="J182" t="s">
        <v>7507</v>
      </c>
      <c r="K182">
        <v>0</v>
      </c>
      <c r="L182" t="s">
        <v>7508</v>
      </c>
      <c r="M182">
        <v>1</v>
      </c>
      <c r="O182" s="6">
        <v>1599498302</v>
      </c>
      <c r="Q182" s="6">
        <v>0</v>
      </c>
      <c r="S182" s="203">
        <v>0</v>
      </c>
      <c r="T182" s="6">
        <v>0</v>
      </c>
      <c r="U182" s="203">
        <v>0</v>
      </c>
      <c r="V182" s="6">
        <v>0</v>
      </c>
      <c r="W182" t="s">
        <v>7776</v>
      </c>
      <c r="X182">
        <v>100000000</v>
      </c>
      <c r="Y182" t="s">
        <v>7781</v>
      </c>
      <c r="Z182" t="s">
        <v>7785</v>
      </c>
      <c r="AC182" s="203">
        <v>0</v>
      </c>
      <c r="AD182" s="6">
        <v>0</v>
      </c>
      <c r="AE182" s="152" t="s">
        <v>7632</v>
      </c>
      <c r="AF182" s="155" t="s">
        <v>7633</v>
      </c>
      <c r="AG182">
        <v>7</v>
      </c>
    </row>
    <row r="183" spans="1:33" ht="27" thickBot="1" x14ac:dyDescent="0.3">
      <c r="A183">
        <v>25</v>
      </c>
      <c r="B183" t="s">
        <v>7505</v>
      </c>
      <c r="C183" t="s">
        <v>7519</v>
      </c>
      <c r="D183" s="191"/>
      <c r="E183" s="191"/>
      <c r="F183" s="191">
        <v>45488</v>
      </c>
      <c r="G183" t="s">
        <v>7634</v>
      </c>
      <c r="I183" t="s">
        <v>7791</v>
      </c>
      <c r="J183" t="s">
        <v>219</v>
      </c>
      <c r="K183">
        <v>0</v>
      </c>
      <c r="L183" t="s">
        <v>7508</v>
      </c>
      <c r="M183">
        <v>1</v>
      </c>
      <c r="O183" s="6">
        <v>3405471087</v>
      </c>
      <c r="Q183" s="6">
        <v>0</v>
      </c>
      <c r="S183" s="203">
        <v>0</v>
      </c>
      <c r="T183" s="6">
        <v>0</v>
      </c>
      <c r="U183" s="203">
        <v>0</v>
      </c>
      <c r="V183" s="6">
        <v>0</v>
      </c>
      <c r="W183" t="s">
        <v>7776</v>
      </c>
      <c r="X183">
        <v>100000000</v>
      </c>
      <c r="Y183" t="s">
        <v>7781</v>
      </c>
      <c r="Z183" t="s">
        <v>7785</v>
      </c>
      <c r="AC183" s="203">
        <v>0</v>
      </c>
      <c r="AD183" s="6">
        <v>0</v>
      </c>
      <c r="AE183" s="152" t="s">
        <v>7657</v>
      </c>
      <c r="AF183" s="155"/>
      <c r="AG183">
        <v>7</v>
      </c>
    </row>
    <row r="184" spans="1:33" ht="27" thickBot="1" x14ac:dyDescent="0.3">
      <c r="B184"/>
      <c r="D184" s="191"/>
      <c r="E184" s="191"/>
      <c r="F184" s="191"/>
      <c r="S184" s="203"/>
      <c r="T184" s="6"/>
      <c r="U184" s="203"/>
      <c r="V184" s="6"/>
      <c r="AC184" s="203"/>
      <c r="AD184" s="6"/>
      <c r="AE184" s="152" t="s">
        <v>7657</v>
      </c>
      <c r="AF184" s="155"/>
    </row>
    <row r="185" spans="1:33" ht="27" thickBot="1" x14ac:dyDescent="0.3">
      <c r="A185">
        <v>1</v>
      </c>
      <c r="B185" t="s">
        <v>7522</v>
      </c>
      <c r="C185" t="s">
        <v>370</v>
      </c>
      <c r="D185" s="191">
        <v>45532</v>
      </c>
      <c r="E185" s="191">
        <v>45533</v>
      </c>
      <c r="F185" s="191">
        <v>45533</v>
      </c>
      <c r="G185" t="s">
        <v>67</v>
      </c>
      <c r="H185">
        <v>0</v>
      </c>
      <c r="I185" t="s">
        <v>7635</v>
      </c>
      <c r="J185" t="s">
        <v>59</v>
      </c>
      <c r="K185" t="s">
        <v>7637</v>
      </c>
      <c r="L185" t="s">
        <v>7523</v>
      </c>
      <c r="M185">
        <v>0.5</v>
      </c>
      <c r="O185" s="6">
        <v>4618045288</v>
      </c>
      <c r="P185" s="6">
        <v>2309022644</v>
      </c>
      <c r="Q185" s="6">
        <v>4202774126</v>
      </c>
      <c r="S185" s="203">
        <v>0</v>
      </c>
      <c r="T185" s="6">
        <v>0</v>
      </c>
      <c r="U185" s="203">
        <v>3.5000000000000003E-2</v>
      </c>
      <c r="V185" s="6">
        <v>73548547</v>
      </c>
      <c r="W185" t="s">
        <v>7779</v>
      </c>
      <c r="X185" t="s">
        <v>7780</v>
      </c>
      <c r="Y185" t="s">
        <v>7781</v>
      </c>
      <c r="Z185" t="s">
        <v>7782</v>
      </c>
      <c r="AA185" t="s">
        <v>7783</v>
      </c>
      <c r="AB185">
        <v>0</v>
      </c>
      <c r="AC185" s="203">
        <v>3.5000000000000003E-2</v>
      </c>
      <c r="AD185" s="6">
        <v>73548547</v>
      </c>
      <c r="AE185" s="152" t="s">
        <v>7657</v>
      </c>
      <c r="AF185" s="155"/>
      <c r="AG185">
        <v>8</v>
      </c>
    </row>
    <row r="186" spans="1:33" ht="27" thickBot="1" x14ac:dyDescent="0.3">
      <c r="A186">
        <v>2</v>
      </c>
      <c r="B186" t="s">
        <v>7522</v>
      </c>
      <c r="C186" t="s">
        <v>370</v>
      </c>
      <c r="D186" s="191">
        <v>45532</v>
      </c>
      <c r="E186" s="191">
        <v>45533</v>
      </c>
      <c r="F186" s="191">
        <v>45533</v>
      </c>
      <c r="G186" t="s">
        <v>67</v>
      </c>
      <c r="H186">
        <v>0</v>
      </c>
      <c r="I186" t="s">
        <v>7635</v>
      </c>
      <c r="J186" t="s">
        <v>69</v>
      </c>
      <c r="K186" t="s">
        <v>7638</v>
      </c>
      <c r="L186" t="s">
        <v>7523</v>
      </c>
      <c r="M186">
        <v>0.5</v>
      </c>
      <c r="O186" s="6">
        <v>4618045288</v>
      </c>
      <c r="P186" s="6">
        <v>2309022644</v>
      </c>
      <c r="Q186" s="6">
        <v>4202774126</v>
      </c>
      <c r="S186" s="203">
        <v>0</v>
      </c>
      <c r="T186" s="6">
        <v>0</v>
      </c>
      <c r="U186" s="203">
        <v>3.5000000000000003E-2</v>
      </c>
      <c r="V186" s="6">
        <v>73548547</v>
      </c>
      <c r="W186" t="s">
        <v>7779</v>
      </c>
      <c r="X186" t="s">
        <v>7780</v>
      </c>
      <c r="Y186" t="s">
        <v>7781</v>
      </c>
      <c r="Z186" t="s">
        <v>7782</v>
      </c>
      <c r="AA186" t="s">
        <v>7783</v>
      </c>
      <c r="AB186">
        <v>0</v>
      </c>
      <c r="AC186" s="203">
        <v>3.5000000000000003E-2</v>
      </c>
      <c r="AD186" s="6">
        <v>73548547</v>
      </c>
      <c r="AE186" s="152" t="s">
        <v>7657</v>
      </c>
      <c r="AF186" s="155"/>
      <c r="AG186">
        <v>8</v>
      </c>
    </row>
    <row r="187" spans="1:33" ht="27" thickBot="1" x14ac:dyDescent="0.3">
      <c r="A187">
        <v>3</v>
      </c>
      <c r="B187" t="s">
        <v>7522</v>
      </c>
      <c r="C187" t="s">
        <v>385</v>
      </c>
      <c r="D187" s="191">
        <v>45532</v>
      </c>
      <c r="E187" s="191">
        <v>45534</v>
      </c>
      <c r="F187" s="191">
        <v>45534</v>
      </c>
      <c r="G187" t="s">
        <v>7634</v>
      </c>
      <c r="H187">
        <v>0</v>
      </c>
      <c r="I187" t="s">
        <v>7635</v>
      </c>
      <c r="J187" t="s">
        <v>5042</v>
      </c>
      <c r="K187" t="s">
        <v>1018</v>
      </c>
      <c r="L187" t="s">
        <v>1018</v>
      </c>
      <c r="M187">
        <v>1</v>
      </c>
      <c r="O187" s="6">
        <v>4041087837</v>
      </c>
      <c r="P187" s="6">
        <v>4041087837</v>
      </c>
      <c r="Q187" s="6">
        <v>3673716215.4499998</v>
      </c>
      <c r="S187" s="203">
        <v>0</v>
      </c>
      <c r="T187" s="6">
        <v>0</v>
      </c>
      <c r="U187" s="203">
        <v>3.5000000000000003E-2</v>
      </c>
      <c r="V187" s="6">
        <v>128580068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203">
        <v>3.5000000000000003E-2</v>
      </c>
      <c r="AD187" s="6">
        <v>128580068</v>
      </c>
      <c r="AE187" s="152" t="s">
        <v>7657</v>
      </c>
      <c r="AF187" s="155"/>
      <c r="AG187">
        <v>8</v>
      </c>
    </row>
    <row r="188" spans="1:33" ht="27" thickBot="1" x14ac:dyDescent="0.3">
      <c r="A188">
        <v>4</v>
      </c>
      <c r="B188" t="s">
        <v>7522</v>
      </c>
      <c r="C188" t="s">
        <v>390</v>
      </c>
      <c r="D188" s="191">
        <v>45532</v>
      </c>
      <c r="E188" s="191">
        <v>45534</v>
      </c>
      <c r="F188" s="191">
        <v>45534</v>
      </c>
      <c r="G188" t="s">
        <v>7634</v>
      </c>
      <c r="H188">
        <v>0</v>
      </c>
      <c r="I188" t="s">
        <v>7635</v>
      </c>
      <c r="J188" t="s">
        <v>77</v>
      </c>
      <c r="K188" t="s">
        <v>1018</v>
      </c>
      <c r="L188" t="s">
        <v>1018</v>
      </c>
      <c r="M188">
        <v>1</v>
      </c>
      <c r="O188" s="6">
        <v>4092798553</v>
      </c>
      <c r="P188" s="6">
        <v>4092798553</v>
      </c>
      <c r="Q188" s="6">
        <v>3720725957.27</v>
      </c>
      <c r="S188" s="203">
        <v>0</v>
      </c>
      <c r="T188" s="6">
        <v>0</v>
      </c>
      <c r="U188" s="203">
        <v>3.5000000000000003E-2</v>
      </c>
      <c r="V188" s="6">
        <v>130225409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203">
        <v>3.5000000000000003E-2</v>
      </c>
      <c r="AD188" s="6">
        <v>130225409</v>
      </c>
      <c r="AE188" s="152" t="s">
        <v>7657</v>
      </c>
      <c r="AF188" s="155"/>
      <c r="AG188">
        <v>8</v>
      </c>
    </row>
    <row r="189" spans="1:33" ht="27" thickBot="1" x14ac:dyDescent="0.3">
      <c r="A189">
        <v>5</v>
      </c>
      <c r="B189" t="s">
        <v>7522</v>
      </c>
      <c r="C189" t="s">
        <v>392</v>
      </c>
      <c r="D189" s="191">
        <v>45532</v>
      </c>
      <c r="E189" s="191">
        <v>45534</v>
      </c>
      <c r="F189" s="191">
        <v>45534</v>
      </c>
      <c r="G189" t="s">
        <v>7634</v>
      </c>
      <c r="H189">
        <v>0</v>
      </c>
      <c r="I189" t="s">
        <v>7635</v>
      </c>
      <c r="J189" t="s">
        <v>394</v>
      </c>
      <c r="K189" t="s">
        <v>7637</v>
      </c>
      <c r="L189" t="s">
        <v>7523</v>
      </c>
      <c r="M189">
        <v>1</v>
      </c>
      <c r="O189" s="6">
        <v>5517221952</v>
      </c>
      <c r="P189" s="6">
        <v>5517221952</v>
      </c>
      <c r="Q189" s="6">
        <v>5015656320</v>
      </c>
      <c r="S189" s="203">
        <v>0</v>
      </c>
      <c r="T189" s="6">
        <v>0</v>
      </c>
      <c r="U189" s="203">
        <v>3.5000000000000003E-2</v>
      </c>
      <c r="V189" s="6">
        <v>175547971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203">
        <v>3.5000000000000003E-2</v>
      </c>
      <c r="AD189" s="6">
        <v>175547971</v>
      </c>
      <c r="AE189" s="152" t="s">
        <v>7657</v>
      </c>
      <c r="AF189" s="155"/>
      <c r="AG189">
        <v>8</v>
      </c>
    </row>
    <row r="190" spans="1:33" ht="27" thickBot="1" x14ac:dyDescent="0.3">
      <c r="A190">
        <v>6</v>
      </c>
      <c r="B190" t="s">
        <v>7522</v>
      </c>
      <c r="C190" t="s">
        <v>398</v>
      </c>
      <c r="D190" s="191">
        <v>45532</v>
      </c>
      <c r="E190" s="191">
        <v>45534</v>
      </c>
      <c r="F190" s="191">
        <v>45534</v>
      </c>
      <c r="G190" t="s">
        <v>7634</v>
      </c>
      <c r="H190">
        <v>0</v>
      </c>
      <c r="I190" t="s">
        <v>7635</v>
      </c>
      <c r="J190" t="s">
        <v>7525</v>
      </c>
      <c r="K190" t="s">
        <v>92</v>
      </c>
      <c r="L190" t="s">
        <v>92</v>
      </c>
      <c r="M190">
        <v>1</v>
      </c>
      <c r="O190" s="6">
        <v>5121590945</v>
      </c>
      <c r="P190" s="6">
        <v>5121590945</v>
      </c>
      <c r="Q190" s="6">
        <v>4661474978</v>
      </c>
      <c r="S190" s="203">
        <v>0</v>
      </c>
      <c r="T190" s="6">
        <v>0</v>
      </c>
      <c r="U190" s="203">
        <v>3.5000000000000003E-2</v>
      </c>
      <c r="V190" s="6">
        <v>163151624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203">
        <v>3.5000000000000003E-2</v>
      </c>
      <c r="AD190" s="6">
        <v>163151624</v>
      </c>
      <c r="AE190" s="152" t="s">
        <v>7657</v>
      </c>
      <c r="AF190" s="155" t="s">
        <v>7789</v>
      </c>
      <c r="AG190">
        <v>8</v>
      </c>
    </row>
    <row r="191" spans="1:33" ht="27" thickBot="1" x14ac:dyDescent="0.3">
      <c r="A191">
        <v>7</v>
      </c>
      <c r="B191" t="s">
        <v>7522</v>
      </c>
      <c r="C191" t="s">
        <v>401</v>
      </c>
      <c r="D191" s="191">
        <v>45533</v>
      </c>
      <c r="E191" s="191">
        <v>45534</v>
      </c>
      <c r="F191" s="191">
        <v>45534</v>
      </c>
      <c r="G191" t="s">
        <v>7634</v>
      </c>
      <c r="H191">
        <v>0</v>
      </c>
      <c r="I191" t="s">
        <v>7635</v>
      </c>
      <c r="J191" t="s">
        <v>7525</v>
      </c>
      <c r="K191" t="s">
        <v>92</v>
      </c>
      <c r="L191" t="s">
        <v>92</v>
      </c>
      <c r="M191">
        <v>1</v>
      </c>
      <c r="O191" s="6">
        <v>3165890314</v>
      </c>
      <c r="P191" s="6">
        <v>3165890314</v>
      </c>
      <c r="Q191" s="6">
        <v>2878082103.6399999</v>
      </c>
      <c r="S191" s="203">
        <v>0</v>
      </c>
      <c r="T191" s="6">
        <v>0</v>
      </c>
      <c r="U191" s="203">
        <v>3.5000000000000003E-2</v>
      </c>
      <c r="V191" s="6">
        <v>100732874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203">
        <v>3.5000000000000003E-2</v>
      </c>
      <c r="AD191" s="6">
        <v>100732874</v>
      </c>
      <c r="AE191" s="152" t="s">
        <v>7657</v>
      </c>
      <c r="AF191" s="155"/>
      <c r="AG191">
        <v>8</v>
      </c>
    </row>
    <row r="192" spans="1:33" ht="27" thickBot="1" x14ac:dyDescent="0.3">
      <c r="A192">
        <v>8</v>
      </c>
      <c r="B192" t="s">
        <v>7522</v>
      </c>
      <c r="C192" t="s">
        <v>405</v>
      </c>
      <c r="D192" s="191">
        <v>45532</v>
      </c>
      <c r="E192" s="191">
        <v>45534</v>
      </c>
      <c r="F192" s="191">
        <v>45534</v>
      </c>
      <c r="G192" t="s">
        <v>7634</v>
      </c>
      <c r="H192">
        <v>0</v>
      </c>
      <c r="I192" t="s">
        <v>7635</v>
      </c>
      <c r="J192" t="s">
        <v>65</v>
      </c>
      <c r="K192" t="s">
        <v>7637</v>
      </c>
      <c r="L192" t="s">
        <v>7523</v>
      </c>
      <c r="M192">
        <v>1</v>
      </c>
      <c r="O192" s="6">
        <v>4173405887</v>
      </c>
      <c r="P192" s="6">
        <v>4173405887</v>
      </c>
      <c r="Q192" s="6">
        <v>3794005351.8200002</v>
      </c>
      <c r="S192" s="203">
        <v>0</v>
      </c>
      <c r="T192" s="6">
        <v>0</v>
      </c>
      <c r="U192" s="203">
        <v>3.5000000000000003E-2</v>
      </c>
      <c r="V192" s="6">
        <v>132790187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203">
        <v>3.5000000000000003E-2</v>
      </c>
      <c r="AD192" s="6">
        <v>132790187</v>
      </c>
      <c r="AE192" s="152" t="s">
        <v>7657</v>
      </c>
      <c r="AF192" s="155"/>
      <c r="AG192">
        <v>8</v>
      </c>
    </row>
    <row r="193" spans="1:41" ht="27" thickBot="1" x14ac:dyDescent="0.3">
      <c r="A193">
        <v>9</v>
      </c>
      <c r="B193" t="s">
        <v>7522</v>
      </c>
      <c r="C193" t="s">
        <v>407</v>
      </c>
      <c r="D193" s="191">
        <v>45532</v>
      </c>
      <c r="E193" s="191">
        <v>45534</v>
      </c>
      <c r="F193" s="191">
        <v>45534</v>
      </c>
      <c r="G193" t="s">
        <v>7634</v>
      </c>
      <c r="H193">
        <v>0</v>
      </c>
      <c r="I193" t="s">
        <v>7635</v>
      </c>
      <c r="J193" t="s">
        <v>395</v>
      </c>
      <c r="K193" t="s">
        <v>7639</v>
      </c>
      <c r="L193" t="s">
        <v>7523</v>
      </c>
      <c r="M193">
        <v>1</v>
      </c>
      <c r="O193" s="6">
        <v>3317399154</v>
      </c>
      <c r="P193" s="6">
        <v>3317399154</v>
      </c>
      <c r="Q193" s="6">
        <v>3015817412.73</v>
      </c>
      <c r="S193" s="203">
        <v>0</v>
      </c>
      <c r="T193" s="6">
        <v>0</v>
      </c>
      <c r="U193" s="203">
        <v>3.5000000000000003E-2</v>
      </c>
      <c r="V193" s="6">
        <v>105553609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203">
        <v>3.5000000000000003E-2</v>
      </c>
      <c r="AD193" s="6">
        <v>105553609</v>
      </c>
      <c r="AE193" s="152" t="s">
        <v>7657</v>
      </c>
      <c r="AF193" s="155" t="s">
        <v>7647</v>
      </c>
      <c r="AG193">
        <v>8</v>
      </c>
    </row>
    <row r="194" spans="1:41" ht="27" thickBot="1" x14ac:dyDescent="0.3">
      <c r="A194">
        <v>10</v>
      </c>
      <c r="B194" t="s">
        <v>7522</v>
      </c>
      <c r="C194" t="s">
        <v>409</v>
      </c>
      <c r="D194" s="191">
        <v>45532</v>
      </c>
      <c r="E194" s="191">
        <v>45534</v>
      </c>
      <c r="F194" s="191">
        <v>45534</v>
      </c>
      <c r="G194" t="s">
        <v>7634</v>
      </c>
      <c r="H194">
        <v>0</v>
      </c>
      <c r="I194" t="s">
        <v>7635</v>
      </c>
      <c r="J194" t="s">
        <v>7525</v>
      </c>
      <c r="K194" t="s">
        <v>92</v>
      </c>
      <c r="L194" t="s">
        <v>92</v>
      </c>
      <c r="M194">
        <v>1</v>
      </c>
      <c r="O194" s="6">
        <v>3966246114</v>
      </c>
      <c r="P194" s="6">
        <v>3966246114</v>
      </c>
      <c r="Q194" s="6">
        <v>3610265830</v>
      </c>
      <c r="S194" s="203">
        <v>0</v>
      </c>
      <c r="T194" s="6">
        <v>0</v>
      </c>
      <c r="U194" s="203">
        <v>3.5000000000000003E-2</v>
      </c>
      <c r="V194" s="6">
        <v>126359304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203">
        <v>3.5000000000000003E-2</v>
      </c>
      <c r="AD194" s="6">
        <v>126359304</v>
      </c>
      <c r="AE194" s="152" t="s">
        <v>7657</v>
      </c>
      <c r="AF194" s="155"/>
      <c r="AG194">
        <v>8</v>
      </c>
    </row>
    <row r="195" spans="1:41" ht="27" thickBot="1" x14ac:dyDescent="0.3">
      <c r="A195">
        <v>11</v>
      </c>
      <c r="B195" t="s">
        <v>7522</v>
      </c>
      <c r="C195" t="s">
        <v>411</v>
      </c>
      <c r="D195" s="191">
        <v>45532</v>
      </c>
      <c r="E195" s="191">
        <v>45533</v>
      </c>
      <c r="F195" s="191">
        <v>45533</v>
      </c>
      <c r="G195" t="s">
        <v>7634</v>
      </c>
      <c r="H195">
        <v>0</v>
      </c>
      <c r="I195" t="s">
        <v>7635</v>
      </c>
      <c r="J195" t="s">
        <v>395</v>
      </c>
      <c r="K195" t="s">
        <v>7639</v>
      </c>
      <c r="L195" t="s">
        <v>7523</v>
      </c>
      <c r="M195">
        <v>1</v>
      </c>
      <c r="O195" s="6">
        <v>4502861199</v>
      </c>
      <c r="P195" s="6">
        <v>4502861199</v>
      </c>
      <c r="Q195" s="6">
        <v>4098105009</v>
      </c>
      <c r="S195" s="203">
        <v>0</v>
      </c>
      <c r="T195" s="6">
        <v>0</v>
      </c>
      <c r="U195" s="203">
        <v>3.5000000000000003E-2</v>
      </c>
      <c r="V195" s="6">
        <v>143433675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203">
        <v>3.5000000000000003E-2</v>
      </c>
      <c r="AD195" s="6">
        <v>143433675</v>
      </c>
      <c r="AE195" s="152" t="s">
        <v>7657</v>
      </c>
      <c r="AF195" s="155"/>
      <c r="AG195">
        <v>8</v>
      </c>
    </row>
    <row r="196" spans="1:41" ht="27" thickBot="1" x14ac:dyDescent="0.3">
      <c r="A196">
        <v>12</v>
      </c>
      <c r="B196" t="s">
        <v>7522</v>
      </c>
      <c r="C196" t="s">
        <v>414</v>
      </c>
      <c r="D196" s="191">
        <v>45532</v>
      </c>
      <c r="E196" s="191">
        <v>45534</v>
      </c>
      <c r="F196" s="191">
        <v>45534</v>
      </c>
      <c r="G196" t="s">
        <v>7634</v>
      </c>
      <c r="H196">
        <v>0</v>
      </c>
      <c r="I196" t="s">
        <v>7635</v>
      </c>
      <c r="J196" t="s">
        <v>7525</v>
      </c>
      <c r="K196" t="s">
        <v>92</v>
      </c>
      <c r="L196" t="s">
        <v>92</v>
      </c>
      <c r="M196">
        <v>1</v>
      </c>
      <c r="O196" s="6">
        <v>4762382701</v>
      </c>
      <c r="P196" s="6">
        <v>4762382701</v>
      </c>
      <c r="Q196" s="6">
        <v>4329438819.0900002</v>
      </c>
      <c r="S196" s="203">
        <v>0</v>
      </c>
      <c r="T196" s="6">
        <v>0</v>
      </c>
      <c r="U196" s="203">
        <v>3.5000000000000003E-2</v>
      </c>
      <c r="V196" s="6">
        <v>151530359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203">
        <v>3.5000000000000003E-2</v>
      </c>
      <c r="AD196" s="6">
        <v>151530359</v>
      </c>
      <c r="AE196" s="152" t="s">
        <v>7657</v>
      </c>
      <c r="AF196" s="155"/>
      <c r="AG196">
        <v>8</v>
      </c>
    </row>
    <row r="197" spans="1:41" ht="27" thickBot="1" x14ac:dyDescent="0.3">
      <c r="A197">
        <v>13</v>
      </c>
      <c r="B197" t="s">
        <v>7522</v>
      </c>
      <c r="C197" t="s">
        <v>427</v>
      </c>
      <c r="D197" s="191">
        <v>45532</v>
      </c>
      <c r="E197" s="191">
        <v>45534</v>
      </c>
      <c r="F197" s="191">
        <v>45534</v>
      </c>
      <c r="G197" t="s">
        <v>7634</v>
      </c>
      <c r="H197">
        <v>0</v>
      </c>
      <c r="I197" t="s">
        <v>7635</v>
      </c>
      <c r="J197" t="s">
        <v>7525</v>
      </c>
      <c r="K197" t="s">
        <v>92</v>
      </c>
      <c r="L197" t="s">
        <v>92</v>
      </c>
      <c r="M197">
        <v>1</v>
      </c>
      <c r="O197" s="6">
        <v>4118989582</v>
      </c>
      <c r="P197" s="6">
        <v>4118989582</v>
      </c>
      <c r="Q197" s="6">
        <v>3749203629</v>
      </c>
      <c r="S197" s="203">
        <v>0</v>
      </c>
      <c r="T197" s="6">
        <v>0</v>
      </c>
      <c r="U197" s="203">
        <v>3.5000000000000003E-2</v>
      </c>
      <c r="V197" s="6">
        <v>131222127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203">
        <v>3.5000000000000003E-2</v>
      </c>
      <c r="AD197" s="6">
        <v>131222127</v>
      </c>
      <c r="AE197" s="152" t="s">
        <v>7657</v>
      </c>
      <c r="AF197" s="155"/>
      <c r="AG197">
        <v>8</v>
      </c>
    </row>
    <row r="198" spans="1:41" ht="27" thickBot="1" x14ac:dyDescent="0.3">
      <c r="A198">
        <v>14</v>
      </c>
      <c r="B198" t="s">
        <v>7522</v>
      </c>
      <c r="C198" t="s">
        <v>433</v>
      </c>
      <c r="D198" s="191">
        <v>45534</v>
      </c>
      <c r="E198" s="191">
        <v>45534</v>
      </c>
      <c r="F198" s="191">
        <v>45534</v>
      </c>
      <c r="G198" t="s">
        <v>67</v>
      </c>
      <c r="H198">
        <v>0</v>
      </c>
      <c r="I198" t="s">
        <v>7635</v>
      </c>
      <c r="J198" t="s">
        <v>7525</v>
      </c>
      <c r="K198" t="s">
        <v>92</v>
      </c>
      <c r="L198" t="s">
        <v>92</v>
      </c>
      <c r="M198">
        <v>1</v>
      </c>
      <c r="O198" s="6">
        <v>4894848481</v>
      </c>
      <c r="P198" s="6">
        <v>4894848481</v>
      </c>
      <c r="Q198" s="6">
        <v>4449862255.4499998</v>
      </c>
      <c r="S198" s="203">
        <v>0</v>
      </c>
      <c r="T198" s="6">
        <v>0</v>
      </c>
      <c r="U198" s="203">
        <v>3.5000000000000003E-2</v>
      </c>
      <c r="V198" s="6">
        <v>155745179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203">
        <v>3.5000000000000003E-2</v>
      </c>
      <c r="AD198" s="6">
        <v>155745179</v>
      </c>
      <c r="AE198" s="152" t="s">
        <v>7657</v>
      </c>
      <c r="AF198" s="155"/>
      <c r="AG198">
        <v>8</v>
      </c>
    </row>
    <row r="199" spans="1:41" ht="27" thickBot="1" x14ac:dyDescent="0.3">
      <c r="A199">
        <v>15</v>
      </c>
      <c r="B199" t="s">
        <v>7488</v>
      </c>
      <c r="C199" t="s">
        <v>7526</v>
      </c>
      <c r="D199" s="191">
        <v>45526</v>
      </c>
      <c r="E199" s="191">
        <v>45534</v>
      </c>
      <c r="F199" s="191">
        <v>45534</v>
      </c>
      <c r="G199" t="s">
        <v>7634</v>
      </c>
      <c r="H199" t="s">
        <v>7661</v>
      </c>
      <c r="I199" t="s">
        <v>7635</v>
      </c>
      <c r="J199" t="s">
        <v>121</v>
      </c>
      <c r="K199" t="s">
        <v>7638</v>
      </c>
      <c r="L199" t="s">
        <v>7527</v>
      </c>
      <c r="M199">
        <v>1</v>
      </c>
      <c r="O199" s="6">
        <v>4560076480</v>
      </c>
      <c r="P199" s="6">
        <v>4560076480</v>
      </c>
      <c r="Q199" s="6">
        <v>4076731989</v>
      </c>
      <c r="R199"/>
      <c r="S199" s="203" t="s">
        <v>7643</v>
      </c>
      <c r="T199" s="6">
        <v>81534640</v>
      </c>
      <c r="U199" s="203">
        <v>0.04</v>
      </c>
      <c r="V199" s="6">
        <v>163069280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03">
        <v>4.4999999999999998E-2</v>
      </c>
      <c r="AD199" s="6">
        <v>183452940</v>
      </c>
      <c r="AE199" s="152" t="s">
        <v>7657</v>
      </c>
      <c r="AF199" s="155"/>
      <c r="AG199">
        <v>8</v>
      </c>
    </row>
    <row r="200" spans="1:41" ht="27" thickBot="1" x14ac:dyDescent="0.3">
      <c r="A200">
        <v>16</v>
      </c>
      <c r="B200" t="s">
        <v>7488</v>
      </c>
      <c r="C200" t="s">
        <v>380</v>
      </c>
      <c r="D200" s="191">
        <v>45526</v>
      </c>
      <c r="E200" s="191">
        <v>45532</v>
      </c>
      <c r="F200" s="191">
        <v>45532</v>
      </c>
      <c r="G200" t="s">
        <v>7799</v>
      </c>
      <c r="H200" t="s">
        <v>7642</v>
      </c>
      <c r="I200" t="s">
        <v>7635</v>
      </c>
      <c r="J200" t="s">
        <v>382</v>
      </c>
      <c r="K200" t="s">
        <v>7638</v>
      </c>
      <c r="L200" t="s">
        <v>7527</v>
      </c>
      <c r="M200">
        <v>1</v>
      </c>
      <c r="O200" s="6">
        <v>3596764332</v>
      </c>
      <c r="P200" s="6">
        <v>3596764332</v>
      </c>
      <c r="Q200" s="6">
        <v>3217262475</v>
      </c>
      <c r="R200"/>
      <c r="S200" s="203" t="s">
        <v>7643</v>
      </c>
      <c r="T200" s="6">
        <v>64345250</v>
      </c>
      <c r="U200" s="203">
        <v>0.04</v>
      </c>
      <c r="V200" s="6">
        <v>128690499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203">
        <v>4.4999999999999998E-2</v>
      </c>
      <c r="AD200" s="6">
        <v>144776811</v>
      </c>
      <c r="AE200" s="152" t="s">
        <v>7657</v>
      </c>
      <c r="AF200" s="155"/>
      <c r="AG200">
        <v>8</v>
      </c>
    </row>
    <row r="201" spans="1:41" ht="27" thickBot="1" x14ac:dyDescent="0.3">
      <c r="A201">
        <v>17</v>
      </c>
      <c r="B201" t="s">
        <v>7488</v>
      </c>
      <c r="C201" t="s">
        <v>429</v>
      </c>
      <c r="D201" s="191">
        <v>45526</v>
      </c>
      <c r="E201" s="191">
        <v>45534</v>
      </c>
      <c r="F201" s="191">
        <v>45534</v>
      </c>
      <c r="G201" t="s">
        <v>7634</v>
      </c>
      <c r="H201" t="s">
        <v>7661</v>
      </c>
      <c r="I201" t="s">
        <v>7635</v>
      </c>
      <c r="J201" t="s">
        <v>7530</v>
      </c>
      <c r="K201" t="s">
        <v>92</v>
      </c>
      <c r="L201" t="s">
        <v>92</v>
      </c>
      <c r="M201">
        <v>1</v>
      </c>
      <c r="O201" s="6">
        <v>6768306632</v>
      </c>
      <c r="P201" s="6">
        <v>6768306632</v>
      </c>
      <c r="Q201" s="6">
        <v>6050217869</v>
      </c>
      <c r="R201"/>
      <c r="S201" s="203" t="s">
        <v>7643</v>
      </c>
      <c r="T201" s="6">
        <v>121004357</v>
      </c>
      <c r="U201" s="203">
        <v>0.04</v>
      </c>
      <c r="V201" s="6">
        <v>242008715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203">
        <v>4.4999999999999998E-2</v>
      </c>
      <c r="AD201" s="6">
        <v>272259804</v>
      </c>
      <c r="AE201" s="152" t="s">
        <v>7657</v>
      </c>
      <c r="AF201" s="155"/>
      <c r="AG201">
        <v>8</v>
      </c>
    </row>
    <row r="202" spans="1:41" ht="27" thickBot="1" x14ac:dyDescent="0.3">
      <c r="A202">
        <v>18</v>
      </c>
      <c r="B202" t="s">
        <v>7488</v>
      </c>
      <c r="C202" t="s">
        <v>383</v>
      </c>
      <c r="D202" s="191">
        <v>45526</v>
      </c>
      <c r="E202" s="191">
        <v>45531</v>
      </c>
      <c r="F202" s="191">
        <v>45531</v>
      </c>
      <c r="G202" t="s">
        <v>7634</v>
      </c>
      <c r="H202" t="s">
        <v>7642</v>
      </c>
      <c r="I202" t="s">
        <v>7635</v>
      </c>
      <c r="J202" t="s">
        <v>44</v>
      </c>
      <c r="K202" t="s">
        <v>7639</v>
      </c>
      <c r="L202" t="s">
        <v>7527</v>
      </c>
      <c r="M202">
        <v>1</v>
      </c>
      <c r="O202" s="6">
        <v>5621065824</v>
      </c>
      <c r="P202" s="6">
        <v>5621065824</v>
      </c>
      <c r="Q202" s="6">
        <v>5027527318</v>
      </c>
      <c r="R202"/>
      <c r="S202" s="203" t="s">
        <v>7643</v>
      </c>
      <c r="T202" s="6">
        <v>100550546</v>
      </c>
      <c r="U202" s="203">
        <v>0.04</v>
      </c>
      <c r="V202" s="6">
        <v>201101093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203">
        <v>4.4999999999999998E-2</v>
      </c>
      <c r="AD202" s="6">
        <v>226238729</v>
      </c>
      <c r="AE202" s="152" t="s">
        <v>7657</v>
      </c>
      <c r="AF202" s="155"/>
      <c r="AG202">
        <v>8</v>
      </c>
    </row>
    <row r="203" spans="1:41" ht="27" thickBot="1" x14ac:dyDescent="0.3">
      <c r="A203">
        <v>19</v>
      </c>
      <c r="B203" t="s">
        <v>7488</v>
      </c>
      <c r="C203" t="s">
        <v>387</v>
      </c>
      <c r="D203" s="191">
        <v>45526</v>
      </c>
      <c r="E203" s="191">
        <v>45532</v>
      </c>
      <c r="F203" s="191">
        <v>45532</v>
      </c>
      <c r="G203" t="s">
        <v>67</v>
      </c>
      <c r="H203" t="s">
        <v>7642</v>
      </c>
      <c r="I203" t="s">
        <v>7635</v>
      </c>
      <c r="J203" t="s">
        <v>104</v>
      </c>
      <c r="K203" t="s">
        <v>7637</v>
      </c>
      <c r="L203" t="s">
        <v>7527</v>
      </c>
      <c r="M203">
        <v>1</v>
      </c>
      <c r="O203" s="6">
        <v>3665709484</v>
      </c>
      <c r="P203" s="6">
        <v>3665709484</v>
      </c>
      <c r="Q203" s="6">
        <v>3082091407</v>
      </c>
      <c r="R203"/>
      <c r="S203" s="203" t="s">
        <v>7643</v>
      </c>
      <c r="T203" s="6">
        <v>61641828</v>
      </c>
      <c r="U203" s="203">
        <v>0.04</v>
      </c>
      <c r="V203" s="6">
        <v>123283656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203">
        <v>4.4999999999999998E-2</v>
      </c>
      <c r="AD203" s="6">
        <v>138694113</v>
      </c>
      <c r="AE203" s="152" t="s">
        <v>7657</v>
      </c>
      <c r="AF203" s="155"/>
      <c r="AG203">
        <v>8</v>
      </c>
    </row>
    <row r="204" spans="1:41" x14ac:dyDescent="0.25">
      <c r="A204">
        <v>20</v>
      </c>
      <c r="B204" t="s">
        <v>7488</v>
      </c>
      <c r="C204" t="s">
        <v>418</v>
      </c>
      <c r="D204" s="191">
        <v>45526</v>
      </c>
      <c r="E204" s="191">
        <v>45534</v>
      </c>
      <c r="F204" s="191">
        <v>45534</v>
      </c>
      <c r="G204" t="s">
        <v>67</v>
      </c>
      <c r="H204" t="s">
        <v>7661</v>
      </c>
      <c r="I204" t="s">
        <v>7635</v>
      </c>
      <c r="J204" t="s">
        <v>306</v>
      </c>
      <c r="K204" t="s">
        <v>1018</v>
      </c>
      <c r="L204" t="s">
        <v>1018</v>
      </c>
      <c r="M204">
        <v>1</v>
      </c>
      <c r="O204" s="6">
        <v>6771417763</v>
      </c>
      <c r="P204" s="6">
        <v>6771417763</v>
      </c>
      <c r="Q204" s="6">
        <v>5689815924</v>
      </c>
      <c r="R204"/>
      <c r="S204" s="203" t="s">
        <v>7643</v>
      </c>
      <c r="T204" s="6">
        <v>113796318</v>
      </c>
      <c r="U204" s="203">
        <v>0.04</v>
      </c>
      <c r="V204" s="6">
        <v>227592637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203">
        <v>4.4999999999999998E-2</v>
      </c>
      <c r="AD204" s="6">
        <v>256041717</v>
      </c>
      <c r="AG204">
        <v>8</v>
      </c>
    </row>
    <row r="205" spans="1:41" ht="15.75" thickBot="1" x14ac:dyDescent="0.3">
      <c r="A205">
        <v>21</v>
      </c>
      <c r="B205" t="s">
        <v>7488</v>
      </c>
      <c r="C205" t="s">
        <v>420</v>
      </c>
      <c r="D205" s="191">
        <v>45526</v>
      </c>
      <c r="E205" s="191">
        <v>45534</v>
      </c>
      <c r="F205" s="191">
        <v>45534</v>
      </c>
      <c r="G205" t="s">
        <v>7634</v>
      </c>
      <c r="H205" t="s">
        <v>7661</v>
      </c>
      <c r="I205" t="s">
        <v>7635</v>
      </c>
      <c r="J205" t="s">
        <v>7502</v>
      </c>
      <c r="K205" t="s">
        <v>92</v>
      </c>
      <c r="L205" t="s">
        <v>92</v>
      </c>
      <c r="M205">
        <v>1</v>
      </c>
      <c r="O205" s="6">
        <v>3998699198</v>
      </c>
      <c r="P205" s="6">
        <v>3998699198</v>
      </c>
      <c r="Q205" s="6">
        <v>3573620428</v>
      </c>
      <c r="R205"/>
      <c r="S205" s="203" t="s">
        <v>7643</v>
      </c>
      <c r="T205" s="6">
        <v>71472409</v>
      </c>
      <c r="U205" s="203">
        <v>0.04</v>
      </c>
      <c r="V205" s="6">
        <v>142944817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203">
        <v>4.4999999999999998E-2</v>
      </c>
      <c r="AD205" s="6">
        <v>160812919</v>
      </c>
      <c r="AG205">
        <v>8</v>
      </c>
    </row>
    <row r="206" spans="1:41" ht="30" thickBot="1" x14ac:dyDescent="0.3">
      <c r="A206">
        <v>22</v>
      </c>
      <c r="B206" t="s">
        <v>7488</v>
      </c>
      <c r="C206" t="s">
        <v>422</v>
      </c>
      <c r="D206" s="191">
        <v>45527</v>
      </c>
      <c r="E206" s="191">
        <v>45534</v>
      </c>
      <c r="F206" s="191">
        <v>45534</v>
      </c>
      <c r="G206" t="s">
        <v>7634</v>
      </c>
      <c r="H206" t="s">
        <v>7661</v>
      </c>
      <c r="I206" t="s">
        <v>7635</v>
      </c>
      <c r="J206" t="s">
        <v>7500</v>
      </c>
      <c r="K206" t="s">
        <v>92</v>
      </c>
      <c r="L206" t="s">
        <v>92</v>
      </c>
      <c r="M206">
        <v>1</v>
      </c>
      <c r="O206" s="6">
        <v>6988602012</v>
      </c>
      <c r="P206" s="6">
        <v>6988602012</v>
      </c>
      <c r="Q206" s="6">
        <v>6247000605</v>
      </c>
      <c r="R206"/>
      <c r="S206" s="203" t="s">
        <v>7643</v>
      </c>
      <c r="T206" s="6">
        <v>124940012</v>
      </c>
      <c r="U206" s="203">
        <v>0.04</v>
      </c>
      <c r="V206" s="6">
        <v>249880024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203">
        <v>4.4999999999999998E-2</v>
      </c>
      <c r="AD206" s="6">
        <v>281115027</v>
      </c>
      <c r="AE206" s="165" t="s">
        <v>7633</v>
      </c>
      <c r="AF206" s="157"/>
      <c r="AG206" s="157">
        <v>8</v>
      </c>
      <c r="AH206" s="157"/>
      <c r="AI206" s="157"/>
      <c r="AJ206" s="157"/>
      <c r="AK206" s="157"/>
      <c r="AL206" s="157"/>
      <c r="AM206" s="157"/>
      <c r="AN206" s="157"/>
      <c r="AO206" s="157"/>
    </row>
    <row r="207" spans="1:41" ht="15.75" thickBot="1" x14ac:dyDescent="0.3">
      <c r="A207">
        <v>23</v>
      </c>
      <c r="B207" t="s">
        <v>7488</v>
      </c>
      <c r="C207" t="s">
        <v>442</v>
      </c>
      <c r="D207" s="191">
        <v>45529</v>
      </c>
      <c r="E207" s="191">
        <v>45534</v>
      </c>
      <c r="F207" s="191">
        <v>45534</v>
      </c>
      <c r="G207" t="s">
        <v>7634</v>
      </c>
      <c r="H207" t="s">
        <v>7661</v>
      </c>
      <c r="I207" t="s">
        <v>7635</v>
      </c>
      <c r="J207" t="s">
        <v>44</v>
      </c>
      <c r="K207" t="s">
        <v>7639</v>
      </c>
      <c r="L207" t="s">
        <v>7527</v>
      </c>
      <c r="M207">
        <v>1</v>
      </c>
      <c r="O207" s="6">
        <v>4040500924</v>
      </c>
      <c r="P207" s="6">
        <v>4040500924</v>
      </c>
      <c r="Q207" s="6">
        <v>3613415822</v>
      </c>
      <c r="R207"/>
      <c r="S207" s="203" t="s">
        <v>7643</v>
      </c>
      <c r="T207" s="6">
        <v>72268316</v>
      </c>
      <c r="U207" s="203">
        <v>0.04</v>
      </c>
      <c r="V207" s="6">
        <v>144536633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203">
        <v>4.4999999999999998E-2</v>
      </c>
      <c r="AD207" s="6">
        <v>162603712</v>
      </c>
      <c r="AE207" s="157"/>
      <c r="AF207" s="157"/>
      <c r="AG207" s="157">
        <v>8</v>
      </c>
      <c r="AH207" s="157"/>
      <c r="AI207" s="157"/>
      <c r="AJ207" s="157"/>
      <c r="AK207" s="157"/>
      <c r="AL207" s="157"/>
      <c r="AM207" s="157"/>
      <c r="AN207" s="157"/>
      <c r="AO207" s="157"/>
    </row>
    <row r="208" spans="1:41" ht="15.75" thickBot="1" x14ac:dyDescent="0.3">
      <c r="A208">
        <v>24</v>
      </c>
      <c r="B208" t="s">
        <v>7488</v>
      </c>
      <c r="C208" t="s">
        <v>413</v>
      </c>
      <c r="D208" s="191">
        <v>45529</v>
      </c>
      <c r="E208" s="191">
        <v>45534</v>
      </c>
      <c r="F208" s="191">
        <v>45534</v>
      </c>
      <c r="G208" t="s">
        <v>7634</v>
      </c>
      <c r="H208" t="s">
        <v>7661</v>
      </c>
      <c r="I208" t="s">
        <v>7635</v>
      </c>
      <c r="J208" t="s">
        <v>44</v>
      </c>
      <c r="K208" t="s">
        <v>7639</v>
      </c>
      <c r="L208" t="s">
        <v>7527</v>
      </c>
      <c r="M208">
        <v>1</v>
      </c>
      <c r="O208" s="6">
        <v>4000427320</v>
      </c>
      <c r="P208" s="6">
        <v>4000427320</v>
      </c>
      <c r="Q208" s="6">
        <v>3577635818</v>
      </c>
      <c r="R208"/>
      <c r="S208" s="203" t="s">
        <v>7643</v>
      </c>
      <c r="T208" s="6">
        <v>71552716</v>
      </c>
      <c r="U208" s="203">
        <v>0.04</v>
      </c>
      <c r="V208" s="6">
        <v>143105433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203">
        <v>4.4999999999999998E-2</v>
      </c>
      <c r="AD208" s="6">
        <v>160993612</v>
      </c>
      <c r="AE208" s="157"/>
      <c r="AF208" s="157"/>
      <c r="AG208" s="157">
        <v>8</v>
      </c>
      <c r="AH208" s="157"/>
      <c r="AI208" s="157"/>
      <c r="AJ208" s="157"/>
      <c r="AK208" s="157"/>
      <c r="AL208" s="157"/>
      <c r="AM208" s="157"/>
      <c r="AN208" s="157"/>
      <c r="AO208" s="157"/>
    </row>
    <row r="209" spans="1:41" ht="15.75" thickBot="1" x14ac:dyDescent="0.3">
      <c r="A209">
        <v>25</v>
      </c>
      <c r="B209" t="s">
        <v>7488</v>
      </c>
      <c r="C209" t="s">
        <v>396</v>
      </c>
      <c r="D209" s="191">
        <v>45529</v>
      </c>
      <c r="E209" s="191">
        <v>45534</v>
      </c>
      <c r="F209" s="191">
        <v>45534</v>
      </c>
      <c r="G209" t="s">
        <v>7634</v>
      </c>
      <c r="H209" t="s">
        <v>7661</v>
      </c>
      <c r="I209" t="s">
        <v>7635</v>
      </c>
      <c r="J209" t="s">
        <v>44</v>
      </c>
      <c r="K209" t="s">
        <v>7639</v>
      </c>
      <c r="L209" t="s">
        <v>7527</v>
      </c>
      <c r="M209">
        <v>1</v>
      </c>
      <c r="O209" s="6">
        <v>4079577655</v>
      </c>
      <c r="P209" s="6">
        <v>4079577655</v>
      </c>
      <c r="Q209" s="6">
        <v>3648345799</v>
      </c>
      <c r="R209"/>
      <c r="S209" s="203" t="s">
        <v>7643</v>
      </c>
      <c r="T209" s="6">
        <v>72966916</v>
      </c>
      <c r="U209" s="203">
        <v>0.04</v>
      </c>
      <c r="V209" s="6">
        <v>145933832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203">
        <v>4.4999999999999998E-2</v>
      </c>
      <c r="AD209" s="6">
        <v>164175561</v>
      </c>
      <c r="AE209" s="157"/>
      <c r="AF209" s="157"/>
      <c r="AG209" s="157">
        <v>8</v>
      </c>
      <c r="AH209" s="157"/>
      <c r="AI209" s="157"/>
      <c r="AJ209" s="157"/>
      <c r="AK209" s="157"/>
      <c r="AL209" s="157"/>
      <c r="AM209" s="157"/>
      <c r="AN209" s="157"/>
      <c r="AO209" s="157"/>
    </row>
    <row r="210" spans="1:41" ht="15.75" thickBot="1" x14ac:dyDescent="0.3">
      <c r="A210">
        <v>26</v>
      </c>
      <c r="B210" t="s">
        <v>7488</v>
      </c>
      <c r="C210" t="s">
        <v>367</v>
      </c>
      <c r="D210" s="191">
        <v>45529</v>
      </c>
      <c r="E210" s="191">
        <v>45531</v>
      </c>
      <c r="F210" s="191">
        <v>45531</v>
      </c>
      <c r="G210" t="s">
        <v>7634</v>
      </c>
      <c r="H210" t="s">
        <v>7642</v>
      </c>
      <c r="I210" t="s">
        <v>7635</v>
      </c>
      <c r="J210" t="s">
        <v>44</v>
      </c>
      <c r="K210" t="s">
        <v>7639</v>
      </c>
      <c r="L210" t="s">
        <v>7527</v>
      </c>
      <c r="M210">
        <v>1</v>
      </c>
      <c r="O210" s="6">
        <v>6737256664</v>
      </c>
      <c r="P210" s="6">
        <v>6737256664</v>
      </c>
      <c r="Q210" s="6">
        <v>6022494683</v>
      </c>
      <c r="R210"/>
      <c r="S210" s="203" t="s">
        <v>7643</v>
      </c>
      <c r="T210" s="6">
        <v>120449894</v>
      </c>
      <c r="U210" s="203">
        <v>0.04</v>
      </c>
      <c r="V210" s="6">
        <v>240899787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203">
        <v>4.4999999999999998E-2</v>
      </c>
      <c r="AD210" s="6">
        <v>271012261</v>
      </c>
      <c r="AE210" s="157"/>
      <c r="AF210" s="157"/>
      <c r="AG210" s="157">
        <v>8</v>
      </c>
      <c r="AH210" s="157"/>
      <c r="AI210" s="157"/>
      <c r="AJ210" s="157"/>
      <c r="AK210" s="157"/>
      <c r="AL210" s="157"/>
      <c r="AM210" s="157"/>
      <c r="AN210" s="157"/>
      <c r="AO210" s="157"/>
    </row>
    <row r="211" spans="1:41" ht="15.75" thickBot="1" x14ac:dyDescent="0.3">
      <c r="A211">
        <v>27</v>
      </c>
      <c r="B211" t="s">
        <v>7488</v>
      </c>
      <c r="C211" t="s">
        <v>373</v>
      </c>
      <c r="D211" s="191">
        <v>45529</v>
      </c>
      <c r="E211" s="191">
        <v>45532</v>
      </c>
      <c r="F211" s="191">
        <v>45532</v>
      </c>
      <c r="G211" t="s">
        <v>67</v>
      </c>
      <c r="H211" t="s">
        <v>7661</v>
      </c>
      <c r="I211" t="s">
        <v>7635</v>
      </c>
      <c r="J211" t="s">
        <v>375</v>
      </c>
      <c r="K211" t="s">
        <v>7638</v>
      </c>
      <c r="L211" t="s">
        <v>7527</v>
      </c>
      <c r="M211">
        <v>1</v>
      </c>
      <c r="O211" s="6">
        <v>2778161551</v>
      </c>
      <c r="P211" s="6">
        <v>2778161551</v>
      </c>
      <c r="Q211" s="6">
        <v>2335190352</v>
      </c>
      <c r="R211"/>
      <c r="S211" s="203" t="s">
        <v>7643</v>
      </c>
      <c r="T211" s="6">
        <v>46703807</v>
      </c>
      <c r="U211" s="203">
        <v>0.04</v>
      </c>
      <c r="V211" s="6">
        <v>93407614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203">
        <v>4.4999999999999998E-2</v>
      </c>
      <c r="AD211" s="6">
        <v>105083566</v>
      </c>
      <c r="AE211" s="157"/>
      <c r="AF211" s="157"/>
      <c r="AG211" s="157">
        <v>8</v>
      </c>
      <c r="AH211" s="157"/>
      <c r="AI211" s="157"/>
      <c r="AJ211" s="157"/>
      <c r="AK211" s="157"/>
      <c r="AL211" s="157"/>
      <c r="AM211" s="157"/>
      <c r="AN211" s="157"/>
      <c r="AO211" s="157"/>
    </row>
    <row r="212" spans="1:41" ht="15.75" thickBot="1" x14ac:dyDescent="0.3">
      <c r="A212">
        <v>28</v>
      </c>
      <c r="B212" t="s">
        <v>7488</v>
      </c>
      <c r="C212" t="s">
        <v>416</v>
      </c>
      <c r="D212" s="191">
        <v>45530</v>
      </c>
      <c r="E212" s="191">
        <v>45534</v>
      </c>
      <c r="F212" s="191">
        <v>45534</v>
      </c>
      <c r="G212" t="s">
        <v>67</v>
      </c>
      <c r="H212" t="s">
        <v>7661</v>
      </c>
      <c r="I212" t="s">
        <v>7635</v>
      </c>
      <c r="J212" t="s">
        <v>306</v>
      </c>
      <c r="K212" t="s">
        <v>1018</v>
      </c>
      <c r="L212" t="s">
        <v>1018</v>
      </c>
      <c r="M212">
        <v>1</v>
      </c>
      <c r="O212" s="6">
        <v>12468299324</v>
      </c>
      <c r="P212" s="6">
        <v>12468299324</v>
      </c>
      <c r="Q212" s="6">
        <v>10473780636</v>
      </c>
      <c r="R212"/>
      <c r="S212" s="203" t="s">
        <v>7643</v>
      </c>
      <c r="T212" s="6">
        <v>209475613</v>
      </c>
      <c r="U212" s="203">
        <v>0.04</v>
      </c>
      <c r="V212" s="6">
        <v>418951225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203">
        <v>4.4999999999999998E-2</v>
      </c>
      <c r="AD212" s="6">
        <v>471320129</v>
      </c>
      <c r="AE212" s="157"/>
      <c r="AF212" s="157"/>
      <c r="AG212" s="157">
        <v>8</v>
      </c>
      <c r="AH212" s="157"/>
      <c r="AI212" s="157"/>
      <c r="AJ212" s="157"/>
      <c r="AK212" s="157"/>
      <c r="AL212" s="157"/>
      <c r="AM212" s="157"/>
      <c r="AN212" s="157"/>
      <c r="AO212" s="157"/>
    </row>
    <row r="213" spans="1:41" ht="15.75" thickBot="1" x14ac:dyDescent="0.3">
      <c r="B213"/>
      <c r="D213" s="191"/>
      <c r="E213" s="191"/>
      <c r="F213" s="191"/>
      <c r="S213" s="203"/>
      <c r="T213" s="6"/>
      <c r="U213" s="203"/>
      <c r="V213" s="6"/>
      <c r="AC213" s="203"/>
      <c r="AD213" s="6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</row>
    <row r="214" spans="1:41" ht="15.75" thickBot="1" x14ac:dyDescent="0.3">
      <c r="A214">
        <v>1</v>
      </c>
      <c r="B214" t="s">
        <v>7522</v>
      </c>
      <c r="C214" t="s">
        <v>403</v>
      </c>
      <c r="D214" s="191">
        <v>45533</v>
      </c>
      <c r="E214" s="191">
        <v>45539</v>
      </c>
      <c r="F214">
        <v>0</v>
      </c>
      <c r="G214" t="s">
        <v>7634</v>
      </c>
      <c r="H214">
        <v>0</v>
      </c>
      <c r="I214" t="s">
        <v>7635</v>
      </c>
      <c r="J214" t="s">
        <v>30</v>
      </c>
      <c r="K214" t="s">
        <v>1018</v>
      </c>
      <c r="L214" t="s">
        <v>1018</v>
      </c>
      <c r="M214">
        <v>1</v>
      </c>
      <c r="N214">
        <v>1</v>
      </c>
      <c r="O214" s="6">
        <v>3232139110</v>
      </c>
      <c r="P214" s="6">
        <v>3232139110</v>
      </c>
      <c r="Q214" s="6">
        <v>2941839964</v>
      </c>
      <c r="R214" s="6">
        <v>2941839964</v>
      </c>
      <c r="S214" s="203">
        <v>0</v>
      </c>
      <c r="T214" s="6">
        <v>0</v>
      </c>
      <c r="U214" s="203">
        <v>3.5000000000000003E-2</v>
      </c>
      <c r="V214" s="6">
        <v>102964399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203">
        <v>4.4999999999999998E-2</v>
      </c>
      <c r="AD214" s="6">
        <v>132382798</v>
      </c>
      <c r="AE214" s="157"/>
      <c r="AF214" s="157"/>
      <c r="AG214" s="157">
        <v>9</v>
      </c>
      <c r="AH214" s="157"/>
      <c r="AI214" s="157"/>
      <c r="AJ214" s="157"/>
      <c r="AK214" s="157"/>
      <c r="AL214" s="157"/>
      <c r="AM214" s="157"/>
      <c r="AN214" s="157"/>
      <c r="AO214" s="157"/>
    </row>
    <row r="215" spans="1:41" ht="15.75" thickBot="1" x14ac:dyDescent="0.3">
      <c r="A215">
        <v>2</v>
      </c>
      <c r="B215" t="s">
        <v>7522</v>
      </c>
      <c r="C215" t="s">
        <v>7545</v>
      </c>
      <c r="D215" s="191">
        <v>45534</v>
      </c>
      <c r="E215" s="191">
        <v>45540</v>
      </c>
      <c r="F215" t="s">
        <v>7636</v>
      </c>
      <c r="G215" t="s">
        <v>7634</v>
      </c>
      <c r="H215">
        <v>0</v>
      </c>
      <c r="I215" t="s">
        <v>7635</v>
      </c>
      <c r="J215" t="s">
        <v>7525</v>
      </c>
      <c r="K215" t="s">
        <v>92</v>
      </c>
      <c r="L215" t="s">
        <v>92</v>
      </c>
      <c r="M215">
        <v>1</v>
      </c>
      <c r="N215">
        <v>1</v>
      </c>
      <c r="O215" s="6">
        <v>3312345241</v>
      </c>
      <c r="P215" s="6">
        <v>3312345241</v>
      </c>
      <c r="Q215" s="6">
        <v>3014550737</v>
      </c>
      <c r="R215" s="6">
        <v>3014550737</v>
      </c>
      <c r="S215" s="203">
        <v>0</v>
      </c>
      <c r="T215" s="6">
        <v>0</v>
      </c>
      <c r="U215" s="203">
        <v>3.5000000000000003E-2</v>
      </c>
      <c r="V215" s="6">
        <v>105509276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203">
        <v>0.05</v>
      </c>
      <c r="AD215" s="6">
        <v>135654783</v>
      </c>
      <c r="AE215" s="157"/>
      <c r="AF215" s="157"/>
      <c r="AG215" s="157">
        <v>9</v>
      </c>
      <c r="AH215" s="157"/>
      <c r="AI215" s="157"/>
      <c r="AJ215" s="157"/>
      <c r="AK215" s="157"/>
      <c r="AL215" s="157"/>
      <c r="AM215" s="157"/>
      <c r="AN215" s="157"/>
      <c r="AO215" s="157"/>
    </row>
    <row r="216" spans="1:41" ht="15.75" thickBot="1" x14ac:dyDescent="0.3">
      <c r="A216">
        <v>2</v>
      </c>
      <c r="B216" t="s">
        <v>7522</v>
      </c>
      <c r="C216" t="s">
        <v>377</v>
      </c>
      <c r="D216" s="191">
        <v>45542</v>
      </c>
      <c r="E216" s="191">
        <v>45551</v>
      </c>
      <c r="F216">
        <v>0</v>
      </c>
      <c r="G216" t="s">
        <v>7634</v>
      </c>
      <c r="H216">
        <v>0</v>
      </c>
      <c r="I216" t="s">
        <v>7635</v>
      </c>
      <c r="J216" t="s">
        <v>7544</v>
      </c>
      <c r="K216" t="s">
        <v>92</v>
      </c>
      <c r="L216" t="s">
        <v>92</v>
      </c>
      <c r="M216">
        <v>1</v>
      </c>
      <c r="N216">
        <v>1</v>
      </c>
      <c r="O216" s="6">
        <v>3002559455</v>
      </c>
      <c r="P216" s="6">
        <v>3002559455</v>
      </c>
      <c r="Q216" s="6">
        <v>2732905450</v>
      </c>
      <c r="R216" s="6">
        <v>2732905450</v>
      </c>
      <c r="S216" s="203">
        <v>0</v>
      </c>
      <c r="T216" s="6">
        <v>0</v>
      </c>
      <c r="U216" s="203">
        <v>3.5000000000000003E-2</v>
      </c>
      <c r="V216" s="6">
        <v>95651691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203">
        <v>0.05</v>
      </c>
      <c r="AD216" s="6">
        <v>122980745</v>
      </c>
      <c r="AE216" s="157"/>
      <c r="AF216" s="157"/>
      <c r="AG216" s="157">
        <v>9</v>
      </c>
      <c r="AH216" s="157"/>
      <c r="AI216" s="157"/>
      <c r="AJ216" s="157"/>
      <c r="AK216" s="157"/>
      <c r="AL216" s="157"/>
      <c r="AM216" s="157"/>
      <c r="AN216" s="157"/>
      <c r="AO216" s="157"/>
    </row>
    <row r="217" spans="1:41" ht="15.75" thickBot="1" x14ac:dyDescent="0.3">
      <c r="A217">
        <v>4</v>
      </c>
      <c r="B217" t="s">
        <v>7522</v>
      </c>
      <c r="C217" t="s">
        <v>463</v>
      </c>
      <c r="D217" s="191">
        <v>45544</v>
      </c>
      <c r="E217" s="191">
        <v>45540</v>
      </c>
      <c r="F217" t="s">
        <v>7636</v>
      </c>
      <c r="G217" t="s">
        <v>7634</v>
      </c>
      <c r="H217">
        <v>0</v>
      </c>
      <c r="I217" t="s">
        <v>7635</v>
      </c>
      <c r="J217" t="s">
        <v>59</v>
      </c>
      <c r="K217" t="s">
        <v>7637</v>
      </c>
      <c r="L217" t="s">
        <v>59</v>
      </c>
      <c r="M217">
        <v>0.5</v>
      </c>
      <c r="N217">
        <v>1</v>
      </c>
      <c r="O217" s="6">
        <v>5079583964</v>
      </c>
      <c r="P217" s="6">
        <v>2539791982</v>
      </c>
      <c r="Q217" s="6">
        <v>4623337785</v>
      </c>
      <c r="R217" s="6">
        <v>2311668893</v>
      </c>
      <c r="S217" s="203">
        <v>0</v>
      </c>
      <c r="T217" s="6">
        <v>0</v>
      </c>
      <c r="U217" s="203">
        <v>3.5000000000000003E-2</v>
      </c>
      <c r="V217" s="6">
        <v>80908411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203">
        <v>0.05</v>
      </c>
      <c r="AD217" s="6">
        <v>104025100</v>
      </c>
      <c r="AE217" s="157"/>
      <c r="AF217" s="157"/>
      <c r="AG217" s="157">
        <v>9</v>
      </c>
      <c r="AH217" s="157"/>
      <c r="AI217" s="157"/>
      <c r="AJ217" s="157"/>
      <c r="AK217" s="157"/>
      <c r="AL217" s="157"/>
      <c r="AM217" s="157"/>
      <c r="AN217" s="157"/>
      <c r="AO217" s="157"/>
    </row>
    <row r="218" spans="1:41" ht="15.75" thickBot="1" x14ac:dyDescent="0.3">
      <c r="A218">
        <v>5</v>
      </c>
      <c r="B218" t="s">
        <v>7522</v>
      </c>
      <c r="C218" t="s">
        <v>463</v>
      </c>
      <c r="D218" s="191">
        <v>45544</v>
      </c>
      <c r="E218" s="191">
        <v>45540</v>
      </c>
      <c r="F218" t="s">
        <v>7636</v>
      </c>
      <c r="G218" t="s">
        <v>7634</v>
      </c>
      <c r="H218">
        <v>0</v>
      </c>
      <c r="I218" t="s">
        <v>7635</v>
      </c>
      <c r="J218" t="s">
        <v>7546</v>
      </c>
      <c r="K218" t="s">
        <v>7638</v>
      </c>
      <c r="L218" t="s">
        <v>59</v>
      </c>
      <c r="M218">
        <v>0.5</v>
      </c>
      <c r="N218">
        <v>1</v>
      </c>
      <c r="O218" s="6">
        <v>5079583964</v>
      </c>
      <c r="P218" s="6">
        <v>2539791982</v>
      </c>
      <c r="Q218" s="6">
        <v>4623337785</v>
      </c>
      <c r="R218" s="6">
        <v>2311668893</v>
      </c>
      <c r="S218" s="203">
        <v>0</v>
      </c>
      <c r="T218" s="6">
        <v>0</v>
      </c>
      <c r="U218" s="203">
        <v>3.5000000000000003E-2</v>
      </c>
      <c r="V218" s="6">
        <v>80908411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203">
        <v>0.05</v>
      </c>
      <c r="AD218" s="6">
        <v>104025100</v>
      </c>
      <c r="AE218" s="157"/>
      <c r="AF218" s="157"/>
      <c r="AG218" s="157">
        <v>9</v>
      </c>
      <c r="AH218" s="157"/>
      <c r="AI218" s="157"/>
      <c r="AJ218" s="157"/>
      <c r="AK218" s="157"/>
      <c r="AL218" s="157"/>
      <c r="AM218" s="157"/>
      <c r="AN218" s="157"/>
      <c r="AO218" s="157"/>
    </row>
    <row r="219" spans="1:41" ht="15.75" thickBot="1" x14ac:dyDescent="0.3">
      <c r="A219">
        <v>6</v>
      </c>
      <c r="B219" t="s">
        <v>7522</v>
      </c>
      <c r="C219" t="s">
        <v>7547</v>
      </c>
      <c r="D219" s="191">
        <v>45532</v>
      </c>
      <c r="E219" s="191">
        <v>45534</v>
      </c>
      <c r="F219" t="s">
        <v>7636</v>
      </c>
      <c r="G219" t="s">
        <v>7634</v>
      </c>
      <c r="H219">
        <v>0</v>
      </c>
      <c r="I219" t="s">
        <v>7635</v>
      </c>
      <c r="J219" t="s">
        <v>59</v>
      </c>
      <c r="K219" t="s">
        <v>7637</v>
      </c>
      <c r="L219" t="s">
        <v>59</v>
      </c>
      <c r="M219">
        <v>0.5</v>
      </c>
      <c r="N219">
        <v>1</v>
      </c>
      <c r="O219" s="6">
        <v>4031398703</v>
      </c>
      <c r="P219" s="6">
        <v>2015699352</v>
      </c>
      <c r="Q219" s="6">
        <v>4136623412</v>
      </c>
      <c r="R219" s="6">
        <v>2068311706</v>
      </c>
      <c r="S219" s="203">
        <v>0</v>
      </c>
      <c r="T219" s="6">
        <v>0</v>
      </c>
      <c r="U219" s="203">
        <v>3.5000000000000003E-2</v>
      </c>
      <c r="V219" s="6">
        <v>72390910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203">
        <v>0.05</v>
      </c>
      <c r="AD219" s="6">
        <v>93074027</v>
      </c>
      <c r="AE219" s="157"/>
      <c r="AF219" s="157"/>
      <c r="AG219" s="157">
        <v>9</v>
      </c>
      <c r="AH219" s="157"/>
      <c r="AI219" s="157"/>
      <c r="AJ219" s="157"/>
      <c r="AK219" s="157"/>
      <c r="AL219" s="157"/>
      <c r="AM219" s="157"/>
      <c r="AN219" s="157"/>
      <c r="AO219" s="157"/>
    </row>
    <row r="220" spans="1:41" ht="15.75" thickBot="1" x14ac:dyDescent="0.3">
      <c r="A220">
        <v>7</v>
      </c>
      <c r="B220" t="s">
        <v>7522</v>
      </c>
      <c r="C220" t="s">
        <v>7547</v>
      </c>
      <c r="D220" s="191">
        <v>45532</v>
      </c>
      <c r="E220" s="191">
        <v>45534</v>
      </c>
      <c r="F220" t="s">
        <v>7636</v>
      </c>
      <c r="G220" t="s">
        <v>7634</v>
      </c>
      <c r="H220">
        <v>0</v>
      </c>
      <c r="I220" t="s">
        <v>7635</v>
      </c>
      <c r="J220" t="s">
        <v>7546</v>
      </c>
      <c r="K220" t="s">
        <v>7638</v>
      </c>
      <c r="L220" t="s">
        <v>59</v>
      </c>
      <c r="M220">
        <v>0.5</v>
      </c>
      <c r="N220">
        <v>1</v>
      </c>
      <c r="O220" s="6">
        <v>4031398703</v>
      </c>
      <c r="P220" s="6">
        <v>2015699352</v>
      </c>
      <c r="Q220" s="6">
        <v>4136623412</v>
      </c>
      <c r="R220" s="6">
        <v>2068311706</v>
      </c>
      <c r="S220" s="203">
        <v>0</v>
      </c>
      <c r="T220" s="6">
        <v>0</v>
      </c>
      <c r="U220" s="203">
        <v>3.5000000000000003E-2</v>
      </c>
      <c r="V220" s="6">
        <v>72390910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203">
        <v>0.05</v>
      </c>
      <c r="AD220" s="6">
        <v>93074027</v>
      </c>
      <c r="AE220" s="157"/>
      <c r="AF220" s="157"/>
      <c r="AG220" s="157">
        <v>9</v>
      </c>
      <c r="AH220" s="157"/>
      <c r="AI220" s="157"/>
      <c r="AJ220" s="157"/>
      <c r="AK220" s="157"/>
      <c r="AL220" s="157"/>
      <c r="AM220" s="157"/>
      <c r="AN220" s="157"/>
      <c r="AO220" s="157"/>
    </row>
    <row r="221" spans="1:41" ht="15.75" thickBot="1" x14ac:dyDescent="0.3">
      <c r="A221">
        <v>8</v>
      </c>
      <c r="B221" t="s">
        <v>7522</v>
      </c>
      <c r="C221" t="s">
        <v>7548</v>
      </c>
      <c r="D221" s="191">
        <v>45532</v>
      </c>
      <c r="E221" s="191">
        <v>45534</v>
      </c>
      <c r="F221" t="s">
        <v>7636</v>
      </c>
      <c r="G221" t="s">
        <v>7634</v>
      </c>
      <c r="H221">
        <v>0</v>
      </c>
      <c r="I221" t="s">
        <v>7635</v>
      </c>
      <c r="J221" t="s">
        <v>61</v>
      </c>
      <c r="K221" t="s">
        <v>7639</v>
      </c>
      <c r="L221" t="s">
        <v>7572</v>
      </c>
      <c r="M221">
        <v>1</v>
      </c>
      <c r="N221">
        <v>1</v>
      </c>
      <c r="O221" s="6">
        <v>3856976822</v>
      </c>
      <c r="P221" s="6">
        <v>3856976822</v>
      </c>
      <c r="Q221" s="6">
        <v>3962114080</v>
      </c>
      <c r="R221" s="6">
        <v>3962114080</v>
      </c>
      <c r="S221" s="203">
        <v>0</v>
      </c>
      <c r="T221" s="6">
        <v>0</v>
      </c>
      <c r="U221" s="203">
        <v>3.5000000000000003E-2</v>
      </c>
      <c r="V221" s="6">
        <v>138673993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203">
        <v>0.05</v>
      </c>
      <c r="AD221" s="6">
        <v>178295134</v>
      </c>
      <c r="AE221" s="157"/>
      <c r="AF221" s="157"/>
      <c r="AG221" s="157">
        <v>9</v>
      </c>
      <c r="AH221" s="157"/>
      <c r="AI221" s="157"/>
      <c r="AJ221" s="157"/>
      <c r="AK221" s="157"/>
      <c r="AL221" s="157"/>
      <c r="AM221" s="157"/>
      <c r="AN221" s="157"/>
      <c r="AO221" s="157"/>
    </row>
    <row r="222" spans="1:41" ht="15.75" thickBot="1" x14ac:dyDescent="0.3">
      <c r="A222">
        <v>9</v>
      </c>
      <c r="B222" t="s">
        <v>7522</v>
      </c>
      <c r="C222" t="s">
        <v>435</v>
      </c>
      <c r="D222" s="191">
        <v>45541</v>
      </c>
      <c r="E222" s="191">
        <v>45544</v>
      </c>
      <c r="F222">
        <v>0</v>
      </c>
      <c r="G222" t="s">
        <v>7634</v>
      </c>
      <c r="H222">
        <v>0</v>
      </c>
      <c r="I222" t="s">
        <v>7635</v>
      </c>
      <c r="J222" t="s">
        <v>63</v>
      </c>
      <c r="K222" t="s">
        <v>7637</v>
      </c>
      <c r="L222" t="s">
        <v>7572</v>
      </c>
      <c r="M222">
        <v>1</v>
      </c>
      <c r="N222">
        <v>1</v>
      </c>
      <c r="O222" s="6">
        <v>1854543977</v>
      </c>
      <c r="P222" s="6">
        <v>1854543977</v>
      </c>
      <c r="Q222" s="6">
        <v>1687929725</v>
      </c>
      <c r="R222" s="6">
        <v>1687929725</v>
      </c>
      <c r="S222" s="203">
        <v>0</v>
      </c>
      <c r="T222" s="6">
        <v>0</v>
      </c>
      <c r="U222" s="203">
        <v>3.5000000000000003E-2</v>
      </c>
      <c r="V222" s="6">
        <v>59077540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203">
        <v>0.05</v>
      </c>
      <c r="AD222" s="6">
        <v>75956838</v>
      </c>
      <c r="AE222" s="157"/>
      <c r="AF222" s="157"/>
      <c r="AG222" s="157">
        <v>9</v>
      </c>
      <c r="AH222" s="157"/>
      <c r="AI222" s="157"/>
      <c r="AJ222" s="157"/>
      <c r="AK222" s="157"/>
      <c r="AL222" s="157"/>
      <c r="AM222" s="157"/>
      <c r="AN222" s="157"/>
      <c r="AO222" s="157"/>
    </row>
    <row r="223" spans="1:41" ht="15.75" thickBot="1" x14ac:dyDescent="0.3">
      <c r="A223">
        <v>10</v>
      </c>
      <c r="B223" t="s">
        <v>7549</v>
      </c>
      <c r="C223" t="s">
        <v>7550</v>
      </c>
      <c r="D223" s="191">
        <v>45558</v>
      </c>
      <c r="E223" s="191">
        <v>45558</v>
      </c>
      <c r="F223">
        <v>0</v>
      </c>
      <c r="G223" t="s">
        <v>7640</v>
      </c>
      <c r="H223">
        <v>0</v>
      </c>
      <c r="I223" t="s">
        <v>7635</v>
      </c>
      <c r="J223" t="s">
        <v>7544</v>
      </c>
      <c r="K223" t="s">
        <v>92</v>
      </c>
      <c r="L223" t="s">
        <v>92</v>
      </c>
      <c r="M223">
        <v>1</v>
      </c>
      <c r="N223">
        <v>1</v>
      </c>
      <c r="O223" s="6">
        <v>18081944856</v>
      </c>
      <c r="P223" s="6">
        <v>18081944856</v>
      </c>
      <c r="Q223" s="6">
        <v>16356811502</v>
      </c>
      <c r="R223" s="6">
        <v>16356811502</v>
      </c>
      <c r="S223" s="203">
        <v>0</v>
      </c>
      <c r="T223" s="6">
        <v>0</v>
      </c>
      <c r="U223" s="203">
        <v>0.03</v>
      </c>
      <c r="V223" s="6">
        <v>490704345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203">
        <v>0.03</v>
      </c>
      <c r="AD223" s="6">
        <v>490704345</v>
      </c>
      <c r="AE223" s="157"/>
      <c r="AF223" s="157"/>
      <c r="AG223" s="157">
        <v>9</v>
      </c>
      <c r="AH223" s="157"/>
      <c r="AI223" s="157"/>
      <c r="AJ223" s="157"/>
      <c r="AK223" s="157"/>
      <c r="AL223" s="157"/>
      <c r="AM223" s="157"/>
      <c r="AN223" s="157"/>
      <c r="AO223" s="157"/>
    </row>
    <row r="224" spans="1:41" ht="15.75" thickBot="1" x14ac:dyDescent="0.3">
      <c r="A224">
        <v>11</v>
      </c>
      <c r="B224" t="s">
        <v>7549</v>
      </c>
      <c r="C224" t="s">
        <v>7551</v>
      </c>
      <c r="D224" s="191">
        <v>45552</v>
      </c>
      <c r="E224" s="191">
        <v>45552</v>
      </c>
      <c r="F224">
        <v>0</v>
      </c>
      <c r="G224" t="s">
        <v>7634</v>
      </c>
      <c r="H224">
        <v>0</v>
      </c>
      <c r="I224" t="s">
        <v>7635</v>
      </c>
      <c r="J224" t="s">
        <v>65</v>
      </c>
      <c r="K224" t="s">
        <v>7637</v>
      </c>
      <c r="L224" t="s">
        <v>65</v>
      </c>
      <c r="M224">
        <v>1</v>
      </c>
      <c r="N224">
        <v>1</v>
      </c>
      <c r="O224" s="6">
        <v>33600355974</v>
      </c>
      <c r="P224" s="6">
        <v>33600355974</v>
      </c>
      <c r="Q224" s="6">
        <v>30409866336</v>
      </c>
      <c r="R224" s="6">
        <v>30409866336</v>
      </c>
      <c r="S224" s="203">
        <v>0</v>
      </c>
      <c r="T224" s="6">
        <v>0</v>
      </c>
      <c r="U224" s="203">
        <v>0.03</v>
      </c>
      <c r="V224" s="6">
        <v>912295990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203">
        <v>0.03</v>
      </c>
      <c r="AD224" s="6">
        <v>912295990</v>
      </c>
      <c r="AE224" s="157"/>
      <c r="AF224" s="157"/>
      <c r="AG224" s="157">
        <v>9</v>
      </c>
      <c r="AH224" s="157"/>
      <c r="AI224" s="157"/>
      <c r="AJ224" s="157"/>
      <c r="AK224" s="157"/>
      <c r="AL224" s="157"/>
      <c r="AM224" s="157"/>
      <c r="AN224" s="157"/>
      <c r="AO224" s="157"/>
    </row>
    <row r="225" spans="1:41" ht="15.75" thickBot="1" x14ac:dyDescent="0.3">
      <c r="A225">
        <v>12</v>
      </c>
      <c r="B225" t="s">
        <v>7549</v>
      </c>
      <c r="C225" t="s">
        <v>7552</v>
      </c>
      <c r="D225" s="191">
        <v>45551</v>
      </c>
      <c r="E225" s="191">
        <v>45553</v>
      </c>
      <c r="F225">
        <v>0</v>
      </c>
      <c r="G225" t="s">
        <v>7634</v>
      </c>
      <c r="H225">
        <v>0</v>
      </c>
      <c r="I225" t="s">
        <v>58</v>
      </c>
      <c r="J225" t="s">
        <v>37</v>
      </c>
      <c r="K225" t="s">
        <v>1018</v>
      </c>
      <c r="L225" t="s">
        <v>1018</v>
      </c>
      <c r="M225">
        <v>1</v>
      </c>
      <c r="N225">
        <v>1</v>
      </c>
      <c r="O225" s="6">
        <v>25738305736</v>
      </c>
      <c r="P225" s="6">
        <v>25738305736</v>
      </c>
      <c r="Q225" s="6">
        <v>23291050669</v>
      </c>
      <c r="R225" s="6">
        <v>23291050669</v>
      </c>
      <c r="S225" s="203">
        <v>0</v>
      </c>
      <c r="T225" s="6">
        <v>0</v>
      </c>
      <c r="U225" s="203">
        <v>0.03</v>
      </c>
      <c r="V225" s="6">
        <v>698731520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203">
        <v>0.03</v>
      </c>
      <c r="AD225" s="6">
        <v>698731520</v>
      </c>
      <c r="AE225" s="157"/>
      <c r="AF225" s="157"/>
      <c r="AG225" s="157">
        <v>9</v>
      </c>
      <c r="AH225" s="157"/>
      <c r="AI225" s="157"/>
      <c r="AJ225" s="157"/>
      <c r="AK225" s="157"/>
      <c r="AL225" s="157"/>
      <c r="AM225" s="157"/>
      <c r="AN225" s="157"/>
      <c r="AO225" s="157"/>
    </row>
    <row r="226" spans="1:41" ht="15.75" thickBot="1" x14ac:dyDescent="0.3">
      <c r="A226">
        <v>13</v>
      </c>
      <c r="B226" t="s">
        <v>7549</v>
      </c>
      <c r="C226" t="s">
        <v>7553</v>
      </c>
      <c r="D226" s="191">
        <v>45550</v>
      </c>
      <c r="E226" s="191">
        <v>45554</v>
      </c>
      <c r="F226">
        <v>0</v>
      </c>
      <c r="G226" t="s">
        <v>7634</v>
      </c>
      <c r="H226">
        <v>0</v>
      </c>
      <c r="I226" t="s">
        <v>7635</v>
      </c>
      <c r="J226" t="s">
        <v>37</v>
      </c>
      <c r="K226" t="s">
        <v>1018</v>
      </c>
      <c r="L226" t="s">
        <v>1018</v>
      </c>
      <c r="M226">
        <v>1</v>
      </c>
      <c r="N226">
        <v>1</v>
      </c>
      <c r="O226" s="6">
        <v>24347661221</v>
      </c>
      <c r="P226" s="6">
        <v>24347661221</v>
      </c>
      <c r="Q226" s="6">
        <v>22033050669</v>
      </c>
      <c r="R226" s="6">
        <v>22033050669</v>
      </c>
      <c r="S226" s="203">
        <v>0</v>
      </c>
      <c r="T226" s="6">
        <v>0</v>
      </c>
      <c r="U226" s="203">
        <v>0.03</v>
      </c>
      <c r="V226" s="6">
        <v>660991520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203">
        <v>0.03</v>
      </c>
      <c r="AD226" s="6">
        <v>660991520</v>
      </c>
      <c r="AE226" s="157"/>
      <c r="AF226" s="157"/>
      <c r="AG226" s="157">
        <v>9</v>
      </c>
      <c r="AH226" s="157"/>
      <c r="AI226" s="157"/>
      <c r="AJ226" s="157"/>
      <c r="AK226" s="157"/>
      <c r="AL226" s="157"/>
      <c r="AM226" s="157"/>
      <c r="AN226" s="157"/>
      <c r="AO226" s="157"/>
    </row>
    <row r="227" spans="1:41" ht="15.75" thickBot="1" x14ac:dyDescent="0.3">
      <c r="A227">
        <v>14</v>
      </c>
      <c r="B227" t="s">
        <v>7549</v>
      </c>
      <c r="C227" t="s">
        <v>7554</v>
      </c>
      <c r="D227" s="191">
        <v>45550</v>
      </c>
      <c r="E227" s="191">
        <v>45554</v>
      </c>
      <c r="F227">
        <v>0</v>
      </c>
      <c r="G227" t="s">
        <v>7634</v>
      </c>
      <c r="H227">
        <v>0</v>
      </c>
      <c r="I227" t="s">
        <v>7635</v>
      </c>
      <c r="J227" t="s">
        <v>37</v>
      </c>
      <c r="K227" t="s">
        <v>1018</v>
      </c>
      <c r="L227" t="s">
        <v>1018</v>
      </c>
      <c r="M227">
        <v>1</v>
      </c>
      <c r="N227">
        <v>1</v>
      </c>
      <c r="O227" s="6">
        <v>26003428953</v>
      </c>
      <c r="P227" s="6">
        <v>26003428953</v>
      </c>
      <c r="Q227" s="6">
        <v>23532050669</v>
      </c>
      <c r="R227" s="6">
        <v>23532050669</v>
      </c>
      <c r="S227" s="203">
        <v>0</v>
      </c>
      <c r="T227" s="6">
        <v>0</v>
      </c>
      <c r="U227" s="203">
        <v>0.03</v>
      </c>
      <c r="V227" s="6">
        <v>705961520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203">
        <v>0.03</v>
      </c>
      <c r="AD227" s="6">
        <v>705961520</v>
      </c>
      <c r="AE227" s="157"/>
      <c r="AF227" s="157"/>
      <c r="AG227" s="157">
        <v>9</v>
      </c>
      <c r="AH227" s="157"/>
      <c r="AI227" s="157"/>
      <c r="AJ227" s="157"/>
      <c r="AK227" s="157"/>
      <c r="AL227" s="157"/>
      <c r="AM227" s="157"/>
      <c r="AN227" s="157"/>
      <c r="AO227" s="157"/>
    </row>
    <row r="228" spans="1:41" ht="15.75" thickBot="1" x14ac:dyDescent="0.3">
      <c r="A228">
        <v>15</v>
      </c>
      <c r="B228" t="s">
        <v>7549</v>
      </c>
      <c r="C228" t="s">
        <v>7555</v>
      </c>
      <c r="D228" s="191">
        <v>45553</v>
      </c>
      <c r="E228" s="191">
        <v>45565</v>
      </c>
      <c r="F228">
        <v>0</v>
      </c>
      <c r="G228" t="s">
        <v>7634</v>
      </c>
      <c r="H228">
        <v>0</v>
      </c>
      <c r="I228" t="s">
        <v>7635</v>
      </c>
      <c r="J228" t="s">
        <v>7556</v>
      </c>
      <c r="K228" t="s">
        <v>92</v>
      </c>
      <c r="L228" t="s">
        <v>92</v>
      </c>
      <c r="M228">
        <v>1</v>
      </c>
      <c r="N228">
        <v>1</v>
      </c>
      <c r="O228" s="6">
        <v>19547787652</v>
      </c>
      <c r="P228" s="6">
        <v>19547787652</v>
      </c>
      <c r="Q228" s="6">
        <v>17689011502</v>
      </c>
      <c r="R228" s="6">
        <v>17689011502</v>
      </c>
      <c r="S228" s="203">
        <v>0</v>
      </c>
      <c r="T228" s="6">
        <v>0</v>
      </c>
      <c r="U228" s="203">
        <v>0.03</v>
      </c>
      <c r="V228" s="6">
        <v>530670345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203">
        <v>0.03</v>
      </c>
      <c r="AD228" s="6">
        <v>530670345</v>
      </c>
      <c r="AE228" s="157"/>
      <c r="AF228" s="157"/>
      <c r="AG228" s="157">
        <v>9</v>
      </c>
      <c r="AH228" s="157"/>
      <c r="AI228" s="157"/>
      <c r="AJ228" s="157"/>
      <c r="AK228" s="157"/>
      <c r="AL228" s="157"/>
      <c r="AM228" s="157"/>
      <c r="AN228" s="157"/>
      <c r="AO228" s="157"/>
    </row>
    <row r="229" spans="1:41" ht="15.75" thickBot="1" x14ac:dyDescent="0.3">
      <c r="A229">
        <v>16</v>
      </c>
      <c r="B229" t="s">
        <v>7549</v>
      </c>
      <c r="C229" t="s">
        <v>7557</v>
      </c>
      <c r="D229" s="191">
        <v>45550</v>
      </c>
      <c r="E229" s="191">
        <v>45554</v>
      </c>
      <c r="F229">
        <v>0</v>
      </c>
      <c r="G229" t="s">
        <v>7634</v>
      </c>
      <c r="H229">
        <v>0</v>
      </c>
      <c r="I229" t="s">
        <v>7635</v>
      </c>
      <c r="J229" t="s">
        <v>77</v>
      </c>
      <c r="K229" t="s">
        <v>1018</v>
      </c>
      <c r="L229" t="s">
        <v>1018</v>
      </c>
      <c r="M229">
        <v>1</v>
      </c>
      <c r="N229">
        <v>1</v>
      </c>
      <c r="O229" s="6">
        <v>20486030419</v>
      </c>
      <c r="P229" s="6">
        <v>20486030419</v>
      </c>
      <c r="Q229" s="6">
        <v>18538195835</v>
      </c>
      <c r="R229" s="6">
        <v>18538195835</v>
      </c>
      <c r="S229" s="203">
        <v>0</v>
      </c>
      <c r="T229" s="6">
        <v>0</v>
      </c>
      <c r="U229" s="203">
        <v>0.03</v>
      </c>
      <c r="V229" s="6">
        <v>556145875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203">
        <v>0.03</v>
      </c>
      <c r="AD229" s="6">
        <v>556145875</v>
      </c>
      <c r="AE229" s="157"/>
      <c r="AF229" s="157"/>
      <c r="AG229" s="157">
        <v>9</v>
      </c>
      <c r="AH229" s="157"/>
      <c r="AI229" s="157"/>
      <c r="AJ229" s="157"/>
      <c r="AK229" s="157"/>
      <c r="AL229" s="157"/>
      <c r="AM229" s="157"/>
      <c r="AN229" s="157"/>
      <c r="AO229" s="157"/>
    </row>
    <row r="230" spans="1:41" ht="15.75" thickBot="1" x14ac:dyDescent="0.3">
      <c r="A230">
        <v>17</v>
      </c>
      <c r="B230" t="s">
        <v>7549</v>
      </c>
      <c r="C230" t="s">
        <v>7558</v>
      </c>
      <c r="D230" s="191">
        <v>45565</v>
      </c>
      <c r="E230" s="191">
        <v>45565</v>
      </c>
      <c r="F230">
        <v>0</v>
      </c>
      <c r="G230" t="s">
        <v>7634</v>
      </c>
      <c r="H230">
        <v>0</v>
      </c>
      <c r="I230" t="s">
        <v>7635</v>
      </c>
      <c r="J230" t="s">
        <v>7559</v>
      </c>
      <c r="K230" t="s">
        <v>92</v>
      </c>
      <c r="L230" t="s">
        <v>92</v>
      </c>
      <c r="M230">
        <v>1</v>
      </c>
      <c r="N230">
        <v>1</v>
      </c>
      <c r="O230" s="6">
        <v>25808927970</v>
      </c>
      <c r="P230" s="6">
        <v>25808927970</v>
      </c>
      <c r="Q230" s="6">
        <v>23354866336</v>
      </c>
      <c r="R230" s="6">
        <v>23354866336</v>
      </c>
      <c r="S230" s="203">
        <v>0</v>
      </c>
      <c r="T230" s="6">
        <v>0</v>
      </c>
      <c r="U230" s="203">
        <v>0.03</v>
      </c>
      <c r="V230" s="6">
        <v>700645990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203">
        <v>0.03</v>
      </c>
      <c r="AD230" s="6">
        <v>700645990</v>
      </c>
      <c r="AE230" s="157"/>
      <c r="AF230" s="157"/>
      <c r="AG230" s="157">
        <v>9</v>
      </c>
      <c r="AH230" s="157"/>
      <c r="AI230" s="157"/>
      <c r="AJ230" s="157"/>
      <c r="AK230" s="157"/>
      <c r="AL230" s="157"/>
      <c r="AM230" s="157"/>
      <c r="AN230" s="157"/>
      <c r="AO230" s="157"/>
    </row>
    <row r="231" spans="1:41" ht="15.75" thickBot="1" x14ac:dyDescent="0.3">
      <c r="A231">
        <v>18</v>
      </c>
      <c r="B231" t="s">
        <v>7549</v>
      </c>
      <c r="C231" t="s">
        <v>7560</v>
      </c>
      <c r="D231" s="191">
        <v>45563</v>
      </c>
      <c r="E231" s="191">
        <v>45565</v>
      </c>
      <c r="F231">
        <v>0</v>
      </c>
      <c r="G231" t="s">
        <v>7634</v>
      </c>
      <c r="H231">
        <v>0</v>
      </c>
      <c r="I231" t="s">
        <v>7525</v>
      </c>
      <c r="J231" t="s">
        <v>7561</v>
      </c>
      <c r="K231" t="s">
        <v>92</v>
      </c>
      <c r="L231" t="s">
        <v>92</v>
      </c>
      <c r="M231">
        <v>1</v>
      </c>
      <c r="N231">
        <v>1</v>
      </c>
      <c r="O231" s="6">
        <v>46049920062</v>
      </c>
      <c r="P231" s="6">
        <v>46049920062</v>
      </c>
      <c r="Q231" s="6">
        <v>41673428913</v>
      </c>
      <c r="R231" s="6">
        <v>41673428913</v>
      </c>
      <c r="S231" s="203">
        <v>0</v>
      </c>
      <c r="T231" s="6">
        <v>0</v>
      </c>
      <c r="U231" s="203">
        <v>0.03</v>
      </c>
      <c r="V231" s="6">
        <v>1250202867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203">
        <v>0.03</v>
      </c>
      <c r="AD231" s="6">
        <v>1250202867</v>
      </c>
      <c r="AE231" s="157"/>
      <c r="AF231" s="157"/>
      <c r="AG231" s="157">
        <v>9</v>
      </c>
      <c r="AH231" s="157"/>
      <c r="AI231" s="157"/>
      <c r="AJ231" s="157"/>
      <c r="AK231" s="157"/>
      <c r="AL231" s="157"/>
      <c r="AM231" s="157"/>
      <c r="AN231" s="157"/>
      <c r="AO231" s="157"/>
    </row>
    <row r="232" spans="1:41" ht="15.75" thickBot="1" x14ac:dyDescent="0.3">
      <c r="A232">
        <v>19</v>
      </c>
      <c r="B232" t="s">
        <v>7549</v>
      </c>
      <c r="C232" t="s">
        <v>7562</v>
      </c>
      <c r="D232" s="191" t="s">
        <v>7641</v>
      </c>
      <c r="E232" s="191">
        <v>45565</v>
      </c>
      <c r="F232">
        <v>0</v>
      </c>
      <c r="G232" t="s">
        <v>7634</v>
      </c>
      <c r="H232">
        <v>0</v>
      </c>
      <c r="I232" t="s">
        <v>7635</v>
      </c>
      <c r="J232" t="s">
        <v>7494</v>
      </c>
      <c r="K232" t="s">
        <v>92</v>
      </c>
      <c r="L232" t="s">
        <v>92</v>
      </c>
      <c r="M232">
        <v>1</v>
      </c>
      <c r="N232">
        <v>1</v>
      </c>
      <c r="O232" s="6">
        <v>33416852970</v>
      </c>
      <c r="P232" s="6">
        <v>33416852970</v>
      </c>
      <c r="Q232" s="6">
        <v>30239866336</v>
      </c>
      <c r="R232" s="6">
        <v>30239866336</v>
      </c>
      <c r="S232" s="203">
        <v>0</v>
      </c>
      <c r="T232" s="6">
        <v>0</v>
      </c>
      <c r="U232" s="203">
        <v>0.03</v>
      </c>
      <c r="V232" s="6">
        <v>907195990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203">
        <v>0.03</v>
      </c>
      <c r="AD232" s="6">
        <v>907195990</v>
      </c>
      <c r="AE232" s="157"/>
      <c r="AF232" s="157"/>
      <c r="AG232" s="157">
        <v>9</v>
      </c>
      <c r="AH232" s="157"/>
      <c r="AI232" s="157"/>
      <c r="AJ232" s="157"/>
      <c r="AK232" s="157"/>
      <c r="AL232" s="157"/>
      <c r="AM232" s="157"/>
      <c r="AN232" s="157"/>
      <c r="AO232" s="157"/>
    </row>
    <row r="233" spans="1:41" ht="15.75" thickBot="1" x14ac:dyDescent="0.3">
      <c r="A233">
        <v>20</v>
      </c>
      <c r="B233" t="s">
        <v>7488</v>
      </c>
      <c r="C233" t="s">
        <v>424</v>
      </c>
      <c r="D233" s="191">
        <v>45530</v>
      </c>
      <c r="E233" s="191">
        <v>45541</v>
      </c>
      <c r="F233">
        <v>0</v>
      </c>
      <c r="G233" t="s">
        <v>7634</v>
      </c>
      <c r="H233" t="s">
        <v>7642</v>
      </c>
      <c r="I233" t="s">
        <v>7635</v>
      </c>
      <c r="J233" t="s">
        <v>426</v>
      </c>
      <c r="K233" t="s">
        <v>7638</v>
      </c>
      <c r="L233" t="s">
        <v>104</v>
      </c>
      <c r="M233">
        <v>1</v>
      </c>
      <c r="N233">
        <v>1</v>
      </c>
      <c r="O233" s="6">
        <v>3654874000</v>
      </c>
      <c r="P233" s="6">
        <v>3654874000</v>
      </c>
      <c r="Q233" s="6">
        <v>3268235215</v>
      </c>
      <c r="R233">
        <v>3268235215</v>
      </c>
      <c r="S233" s="203" t="s">
        <v>7643</v>
      </c>
      <c r="T233" s="6" t="s">
        <v>7644</v>
      </c>
      <c r="U233" s="203">
        <v>0.04</v>
      </c>
      <c r="V233" s="6">
        <v>130729409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203">
        <v>5.5E-2</v>
      </c>
      <c r="AD233">
        <v>179752937</v>
      </c>
      <c r="AE233" s="157"/>
      <c r="AF233" s="157"/>
      <c r="AG233" s="157">
        <v>9</v>
      </c>
      <c r="AH233" s="157"/>
      <c r="AI233" s="157"/>
      <c r="AJ233" s="157"/>
      <c r="AK233" s="157"/>
      <c r="AL233" s="157"/>
      <c r="AM233" s="157"/>
      <c r="AN233" s="157"/>
      <c r="AO233" s="157"/>
    </row>
    <row r="234" spans="1:41" ht="15.75" thickBot="1" x14ac:dyDescent="0.3">
      <c r="A234">
        <v>21</v>
      </c>
      <c r="B234" t="s">
        <v>7488</v>
      </c>
      <c r="C234" t="s">
        <v>431</v>
      </c>
      <c r="D234" s="191">
        <v>45535</v>
      </c>
      <c r="E234" s="191">
        <v>45553</v>
      </c>
      <c r="F234">
        <v>0</v>
      </c>
      <c r="G234" t="s">
        <v>67</v>
      </c>
      <c r="H234" t="s">
        <v>7642</v>
      </c>
      <c r="I234" t="s">
        <v>7635</v>
      </c>
      <c r="J234" t="s">
        <v>292</v>
      </c>
      <c r="K234" t="s">
        <v>7638</v>
      </c>
      <c r="L234" t="s">
        <v>294</v>
      </c>
      <c r="M234">
        <v>1</v>
      </c>
      <c r="N234">
        <v>1</v>
      </c>
      <c r="O234" s="6">
        <v>4359611214</v>
      </c>
      <c r="P234" s="6">
        <v>4359611214</v>
      </c>
      <c r="Q234" s="6">
        <v>3664473217</v>
      </c>
      <c r="R234">
        <v>3664473217</v>
      </c>
      <c r="S234" s="203" t="s">
        <v>7643</v>
      </c>
      <c r="T234" s="6" t="s">
        <v>7648</v>
      </c>
      <c r="U234" s="203">
        <v>0.04</v>
      </c>
      <c r="V234" s="6">
        <v>146578929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203">
        <v>5.5E-2</v>
      </c>
      <c r="AD234">
        <v>201546027</v>
      </c>
      <c r="AE234" s="157"/>
      <c r="AF234" s="157"/>
      <c r="AG234" s="157">
        <v>9</v>
      </c>
      <c r="AH234" s="157"/>
      <c r="AI234" s="157"/>
      <c r="AJ234" s="157"/>
      <c r="AK234" s="157"/>
      <c r="AL234" s="157"/>
      <c r="AM234" s="157"/>
      <c r="AN234" s="157"/>
      <c r="AO234" s="157"/>
    </row>
    <row r="235" spans="1:41" x14ac:dyDescent="0.25">
      <c r="A235">
        <v>22</v>
      </c>
      <c r="B235" t="s">
        <v>7488</v>
      </c>
      <c r="C235" t="s">
        <v>437</v>
      </c>
      <c r="D235" s="191">
        <v>45549</v>
      </c>
      <c r="E235" s="191">
        <v>45554</v>
      </c>
      <c r="F235">
        <v>0</v>
      </c>
      <c r="G235" t="s">
        <v>67</v>
      </c>
      <c r="H235" t="s">
        <v>7642</v>
      </c>
      <c r="I235" t="s">
        <v>7635</v>
      </c>
      <c r="J235" t="s">
        <v>44</v>
      </c>
      <c r="K235" t="s">
        <v>7639</v>
      </c>
      <c r="L235" t="s">
        <v>44</v>
      </c>
      <c r="M235">
        <v>1</v>
      </c>
      <c r="N235">
        <v>1</v>
      </c>
      <c r="O235" s="6">
        <v>5974695763</v>
      </c>
      <c r="P235" s="6">
        <v>5974695763</v>
      </c>
      <c r="Q235" s="6">
        <v>5022672235</v>
      </c>
      <c r="R235">
        <v>5022672235</v>
      </c>
      <c r="S235" s="203" t="s">
        <v>7643</v>
      </c>
      <c r="T235" s="6" t="s">
        <v>7649</v>
      </c>
      <c r="U235" s="203">
        <v>0.04</v>
      </c>
      <c r="V235" s="6">
        <v>200906889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203">
        <v>5.5E-2</v>
      </c>
      <c r="AD235">
        <v>276246973</v>
      </c>
      <c r="AG235">
        <v>9</v>
      </c>
    </row>
    <row r="236" spans="1:41" ht="15.75" thickBot="1" x14ac:dyDescent="0.3">
      <c r="A236">
        <v>23</v>
      </c>
      <c r="B236" t="s">
        <v>7488</v>
      </c>
      <c r="C236" t="s">
        <v>7566</v>
      </c>
      <c r="D236" s="191">
        <v>45557</v>
      </c>
      <c r="E236" s="191">
        <v>45561</v>
      </c>
      <c r="F236">
        <v>0</v>
      </c>
      <c r="G236" t="s">
        <v>67</v>
      </c>
      <c r="H236" t="s">
        <v>7642</v>
      </c>
      <c r="I236" t="s">
        <v>7635</v>
      </c>
      <c r="J236" t="s">
        <v>7567</v>
      </c>
      <c r="K236" t="s">
        <v>92</v>
      </c>
      <c r="L236" t="s">
        <v>92</v>
      </c>
      <c r="M236">
        <v>1</v>
      </c>
      <c r="N236">
        <v>1</v>
      </c>
      <c r="O236" s="6">
        <v>3252656146</v>
      </c>
      <c r="P236" s="6">
        <v>3252656146</v>
      </c>
      <c r="Q236" s="6">
        <v>2733408069</v>
      </c>
      <c r="R236">
        <v>2733408069</v>
      </c>
      <c r="S236" s="203" t="s">
        <v>7643</v>
      </c>
      <c r="T236" s="6" t="s">
        <v>7650</v>
      </c>
      <c r="U236" s="203">
        <v>0.04</v>
      </c>
      <c r="V236" s="6">
        <v>109336323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203">
        <v>5.5E-2</v>
      </c>
      <c r="AD236">
        <v>150337444</v>
      </c>
      <c r="AG236">
        <v>9</v>
      </c>
    </row>
    <row r="237" spans="1:41" ht="44.25" thickBot="1" x14ac:dyDescent="0.3">
      <c r="A237">
        <v>24</v>
      </c>
      <c r="B237" t="s">
        <v>7488</v>
      </c>
      <c r="C237" t="s">
        <v>439</v>
      </c>
      <c r="D237" s="191">
        <v>45553</v>
      </c>
      <c r="E237" s="191">
        <v>45559</v>
      </c>
      <c r="F237">
        <v>0</v>
      </c>
      <c r="G237" t="s">
        <v>67</v>
      </c>
      <c r="H237" t="s">
        <v>7642</v>
      </c>
      <c r="I237" t="s">
        <v>441</v>
      </c>
      <c r="J237" t="s">
        <v>375</v>
      </c>
      <c r="K237" t="s">
        <v>7638</v>
      </c>
      <c r="L237" t="s">
        <v>376</v>
      </c>
      <c r="M237">
        <v>1</v>
      </c>
      <c r="N237">
        <v>1</v>
      </c>
      <c r="O237" s="6">
        <v>7128226741</v>
      </c>
      <c r="P237" s="6">
        <v>7128226741</v>
      </c>
      <c r="Q237" s="6">
        <v>5989365285</v>
      </c>
      <c r="R237">
        <v>5989365285</v>
      </c>
      <c r="S237" s="203" t="s">
        <v>7643</v>
      </c>
      <c r="T237" s="6" t="s">
        <v>7651</v>
      </c>
      <c r="U237" s="203">
        <v>0.04</v>
      </c>
      <c r="V237" s="6">
        <v>239574611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203">
        <v>5.5E-2</v>
      </c>
      <c r="AD237">
        <v>329415091</v>
      </c>
      <c r="AE237" s="150" t="s">
        <v>7632</v>
      </c>
      <c r="AF237" s="150" t="s">
        <v>7633</v>
      </c>
      <c r="AG237">
        <v>9</v>
      </c>
    </row>
    <row r="238" spans="1:41" ht="15.75" thickBot="1" x14ac:dyDescent="0.3">
      <c r="B238"/>
      <c r="D238" s="191"/>
      <c r="E238" s="191"/>
      <c r="F238" s="191"/>
      <c r="S238" s="203"/>
      <c r="T238" s="6"/>
      <c r="U238" s="203"/>
      <c r="V238" s="6"/>
      <c r="AC238" s="203"/>
      <c r="AD238" s="6"/>
      <c r="AE238" s="152"/>
      <c r="AF238" s="155"/>
    </row>
    <row r="239" spans="1:41" ht="15.75" thickBot="1" x14ac:dyDescent="0.3">
      <c r="B239"/>
      <c r="D239" s="191"/>
      <c r="E239" s="191"/>
      <c r="F239" s="191"/>
      <c r="S239" s="203"/>
      <c r="T239" s="6"/>
      <c r="U239" s="203"/>
      <c r="V239" s="6"/>
      <c r="AC239" s="203"/>
      <c r="AD239" s="6"/>
      <c r="AE239" s="152"/>
      <c r="AF239" s="155"/>
    </row>
    <row r="240" spans="1:41" ht="15.75" thickBot="1" x14ac:dyDescent="0.3">
      <c r="A240">
        <v>1</v>
      </c>
      <c r="B240" t="s">
        <v>7488</v>
      </c>
      <c r="C240" t="s">
        <v>472</v>
      </c>
      <c r="D240" s="191">
        <v>45572</v>
      </c>
      <c r="E240" s="191">
        <v>45589</v>
      </c>
      <c r="F240">
        <v>0</v>
      </c>
      <c r="G240" t="s">
        <v>7653</v>
      </c>
      <c r="H240" t="s">
        <v>7642</v>
      </c>
      <c r="I240" t="s">
        <v>7635</v>
      </c>
      <c r="J240" t="s">
        <v>7500</v>
      </c>
      <c r="K240" t="s">
        <v>92</v>
      </c>
      <c r="L240" t="s">
        <v>92</v>
      </c>
      <c r="M240">
        <v>1</v>
      </c>
      <c r="N240">
        <v>1</v>
      </c>
      <c r="O240" s="6">
        <v>2806611642</v>
      </c>
      <c r="P240" s="6">
        <v>2806611642</v>
      </c>
      <c r="Q240" s="6">
        <v>2312450940</v>
      </c>
      <c r="R240">
        <v>2312450940</v>
      </c>
      <c r="S240" s="203">
        <v>0.02</v>
      </c>
      <c r="T240" s="6">
        <v>46249019</v>
      </c>
      <c r="U240" s="203">
        <v>0.04</v>
      </c>
      <c r="V240" s="6">
        <v>92498038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203">
        <v>5.5E-2</v>
      </c>
      <c r="AD240">
        <v>127184802</v>
      </c>
      <c r="AE240" s="152"/>
      <c r="AF240" s="155"/>
      <c r="AG240">
        <v>10</v>
      </c>
    </row>
    <row r="241" spans="1:33" ht="15.75" thickBot="1" x14ac:dyDescent="0.3">
      <c r="A241">
        <v>2</v>
      </c>
      <c r="B241" t="s">
        <v>7488</v>
      </c>
      <c r="C241" t="s">
        <v>7654</v>
      </c>
      <c r="D241" s="191">
        <v>45572</v>
      </c>
      <c r="E241" s="191">
        <v>45584</v>
      </c>
      <c r="F241">
        <v>0</v>
      </c>
      <c r="G241" t="s">
        <v>7655</v>
      </c>
      <c r="H241" t="s">
        <v>7642</v>
      </c>
      <c r="I241" t="s">
        <v>7635</v>
      </c>
      <c r="J241" t="s">
        <v>292</v>
      </c>
      <c r="K241" t="s">
        <v>7638</v>
      </c>
      <c r="L241" t="s">
        <v>7656</v>
      </c>
      <c r="M241">
        <v>1</v>
      </c>
      <c r="N241">
        <v>1</v>
      </c>
      <c r="O241" s="6">
        <v>3249416965</v>
      </c>
      <c r="P241" s="6">
        <v>3249416965</v>
      </c>
      <c r="Q241" s="6">
        <v>2680374732</v>
      </c>
      <c r="R241">
        <v>2680374732</v>
      </c>
      <c r="S241" s="203">
        <v>0.02</v>
      </c>
      <c r="T241" s="6">
        <v>53607495</v>
      </c>
      <c r="U241" s="203">
        <v>0.04</v>
      </c>
      <c r="V241" s="6">
        <v>107214989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203">
        <v>5.5E-2</v>
      </c>
      <c r="AD241">
        <v>147420610</v>
      </c>
      <c r="AE241" s="152"/>
      <c r="AF241" s="155"/>
      <c r="AG241">
        <v>10</v>
      </c>
    </row>
    <row r="242" spans="1:33" ht="15.75" thickBot="1" x14ac:dyDescent="0.3">
      <c r="A242">
        <v>3</v>
      </c>
      <c r="B242" t="s">
        <v>7488</v>
      </c>
      <c r="C242" t="s">
        <v>456</v>
      </c>
      <c r="D242" s="191">
        <v>45575</v>
      </c>
      <c r="E242" s="191">
        <v>45579</v>
      </c>
      <c r="F242">
        <v>0</v>
      </c>
      <c r="G242" t="s">
        <v>7658</v>
      </c>
      <c r="H242" t="s">
        <v>7642</v>
      </c>
      <c r="I242" t="s">
        <v>7635</v>
      </c>
      <c r="J242" t="s">
        <v>7659</v>
      </c>
      <c r="K242" t="s">
        <v>7638</v>
      </c>
      <c r="L242" t="s">
        <v>7656</v>
      </c>
      <c r="M242">
        <v>0.5</v>
      </c>
      <c r="N242">
        <v>0.5</v>
      </c>
      <c r="O242" s="6">
        <v>1888512517</v>
      </c>
      <c r="P242" s="6">
        <v>944256258</v>
      </c>
      <c r="Q242" s="6">
        <v>3118760820</v>
      </c>
      <c r="R242">
        <v>1559380410</v>
      </c>
      <c r="S242" s="203">
        <v>0.02</v>
      </c>
      <c r="T242" s="6">
        <v>15593804</v>
      </c>
      <c r="U242" s="203">
        <v>0.04</v>
      </c>
      <c r="V242" s="6">
        <v>62375216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203">
        <v>5.5E-2</v>
      </c>
      <c r="AD242">
        <v>85765923</v>
      </c>
      <c r="AE242" s="152"/>
      <c r="AF242" s="155"/>
      <c r="AG242">
        <v>10</v>
      </c>
    </row>
    <row r="243" spans="1:33" ht="15.75" thickBot="1" x14ac:dyDescent="0.3">
      <c r="A243">
        <v>4</v>
      </c>
      <c r="B243" t="s">
        <v>7488</v>
      </c>
      <c r="C243" t="s">
        <v>456</v>
      </c>
      <c r="D243" s="191">
        <v>45575</v>
      </c>
      <c r="E243" s="191">
        <v>45579</v>
      </c>
      <c r="F243">
        <v>0</v>
      </c>
      <c r="G243" t="s">
        <v>7658</v>
      </c>
      <c r="H243" t="s">
        <v>7642</v>
      </c>
      <c r="I243" t="s">
        <v>7635</v>
      </c>
      <c r="J243" t="s">
        <v>44</v>
      </c>
      <c r="K243" t="s">
        <v>7639</v>
      </c>
      <c r="L243" t="s">
        <v>7656</v>
      </c>
      <c r="M243">
        <v>0.5</v>
      </c>
      <c r="N243">
        <v>0.5</v>
      </c>
      <c r="O243" s="6">
        <v>1888512517</v>
      </c>
      <c r="P243" s="6">
        <v>944256258</v>
      </c>
      <c r="Q243" s="6">
        <v>3118760820</v>
      </c>
      <c r="R243">
        <v>1559380410</v>
      </c>
      <c r="S243" s="203">
        <v>0.02</v>
      </c>
      <c r="T243" s="6">
        <v>15593804</v>
      </c>
      <c r="U243" s="203">
        <v>0.04</v>
      </c>
      <c r="V243" s="6">
        <v>62375216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203">
        <v>5.5E-2</v>
      </c>
      <c r="AD243">
        <v>85765923</v>
      </c>
      <c r="AE243" s="152"/>
      <c r="AF243" s="155"/>
      <c r="AG243">
        <v>10</v>
      </c>
    </row>
    <row r="244" spans="1:33" ht="15.75" thickBot="1" x14ac:dyDescent="0.3">
      <c r="A244">
        <v>5</v>
      </c>
      <c r="B244" t="s">
        <v>7488</v>
      </c>
      <c r="C244" t="s">
        <v>459</v>
      </c>
      <c r="D244" s="191">
        <v>45579</v>
      </c>
      <c r="E244" s="191">
        <v>45588</v>
      </c>
      <c r="F244">
        <v>0</v>
      </c>
      <c r="G244" t="s">
        <v>7658</v>
      </c>
      <c r="H244" t="s">
        <v>7642</v>
      </c>
      <c r="I244" t="s">
        <v>7635</v>
      </c>
      <c r="J244" t="s">
        <v>5042</v>
      </c>
      <c r="K244" t="s">
        <v>1018</v>
      </c>
      <c r="L244" t="s">
        <v>1018</v>
      </c>
      <c r="M244">
        <v>0.5</v>
      </c>
      <c r="N244">
        <v>0.5</v>
      </c>
      <c r="O244" s="6">
        <v>3873511985</v>
      </c>
      <c r="P244" s="6">
        <v>1936755993</v>
      </c>
      <c r="Q244" s="6">
        <v>6404375799</v>
      </c>
      <c r="R244">
        <v>3202187900</v>
      </c>
      <c r="S244" s="203">
        <v>0.02</v>
      </c>
      <c r="T244" s="6">
        <v>32021879</v>
      </c>
      <c r="U244" s="203">
        <v>0.04</v>
      </c>
      <c r="V244" s="6">
        <v>128087516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203">
        <v>5.5E-2</v>
      </c>
      <c r="AD244">
        <v>176120334</v>
      </c>
      <c r="AE244" s="152"/>
      <c r="AF244" s="155"/>
      <c r="AG244">
        <v>10</v>
      </c>
    </row>
    <row r="245" spans="1:33" ht="15.75" thickBot="1" x14ac:dyDescent="0.3">
      <c r="A245">
        <v>6</v>
      </c>
      <c r="B245" t="s">
        <v>7488</v>
      </c>
      <c r="C245" t="s">
        <v>459</v>
      </c>
      <c r="D245" s="191">
        <v>45579</v>
      </c>
      <c r="E245" s="191">
        <v>45588</v>
      </c>
      <c r="F245">
        <v>0</v>
      </c>
      <c r="G245" t="s">
        <v>7658</v>
      </c>
      <c r="H245" t="s">
        <v>7642</v>
      </c>
      <c r="I245" t="s">
        <v>7635</v>
      </c>
      <c r="J245" t="s">
        <v>44</v>
      </c>
      <c r="K245" t="s">
        <v>7639</v>
      </c>
      <c r="L245" t="s">
        <v>7656</v>
      </c>
      <c r="M245">
        <v>0.5</v>
      </c>
      <c r="N245">
        <v>0.5</v>
      </c>
      <c r="O245" s="6">
        <v>3873511985</v>
      </c>
      <c r="P245" s="6">
        <v>1936755993</v>
      </c>
      <c r="Q245" s="6">
        <v>6404375799</v>
      </c>
      <c r="R245">
        <v>3202187900</v>
      </c>
      <c r="S245" s="203">
        <v>0.02</v>
      </c>
      <c r="T245" s="6">
        <v>32021879</v>
      </c>
      <c r="U245" s="203">
        <v>0.04</v>
      </c>
      <c r="V245" s="6">
        <v>128087516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203">
        <v>5.5E-2</v>
      </c>
      <c r="AD245">
        <v>176120334</v>
      </c>
      <c r="AE245" s="152"/>
      <c r="AF245" s="155"/>
      <c r="AG245">
        <v>10</v>
      </c>
    </row>
    <row r="246" spans="1:33" ht="15.75" thickBot="1" x14ac:dyDescent="0.3">
      <c r="A246">
        <v>7</v>
      </c>
      <c r="B246" t="s">
        <v>7488</v>
      </c>
      <c r="C246" t="s">
        <v>470</v>
      </c>
      <c r="D246" s="191">
        <v>45582</v>
      </c>
      <c r="E246" s="191">
        <v>45584</v>
      </c>
      <c r="F246">
        <v>0</v>
      </c>
      <c r="G246" t="s">
        <v>7658</v>
      </c>
      <c r="H246" t="s">
        <v>7642</v>
      </c>
      <c r="I246" t="s">
        <v>7635</v>
      </c>
      <c r="J246" t="s">
        <v>376</v>
      </c>
      <c r="K246" t="s">
        <v>7637</v>
      </c>
      <c r="L246" t="s">
        <v>7656</v>
      </c>
      <c r="M246">
        <v>1</v>
      </c>
      <c r="N246">
        <v>1</v>
      </c>
      <c r="O246" s="6">
        <v>3814508768</v>
      </c>
      <c r="P246" s="6">
        <v>3814508768</v>
      </c>
      <c r="Q246" s="6">
        <v>3149905477</v>
      </c>
      <c r="R246">
        <v>3149905477</v>
      </c>
      <c r="S246" s="203">
        <v>0.02</v>
      </c>
      <c r="T246" s="6">
        <v>62998110</v>
      </c>
      <c r="U246" s="203">
        <v>0.04</v>
      </c>
      <c r="V246" s="6">
        <v>125996219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203">
        <v>5.5E-2</v>
      </c>
      <c r="AD246">
        <v>173244801</v>
      </c>
      <c r="AE246" s="152"/>
      <c r="AF246" s="155"/>
      <c r="AG246">
        <v>10</v>
      </c>
    </row>
    <row r="247" spans="1:33" ht="15.75" thickBot="1" x14ac:dyDescent="0.3">
      <c r="A247">
        <v>8</v>
      </c>
      <c r="B247" t="s">
        <v>7488</v>
      </c>
      <c r="C247" t="s">
        <v>474</v>
      </c>
      <c r="D247" s="191">
        <v>45582</v>
      </c>
      <c r="E247" s="191">
        <v>45584</v>
      </c>
      <c r="F247">
        <v>0</v>
      </c>
      <c r="G247" t="s">
        <v>7658</v>
      </c>
      <c r="H247" t="s">
        <v>7642</v>
      </c>
      <c r="I247" t="s">
        <v>7635</v>
      </c>
      <c r="J247" t="s">
        <v>376</v>
      </c>
      <c r="K247" t="s">
        <v>7637</v>
      </c>
      <c r="L247" t="s">
        <v>7656</v>
      </c>
      <c r="M247">
        <v>1</v>
      </c>
      <c r="N247">
        <v>1</v>
      </c>
      <c r="O247" s="6">
        <v>5313856020</v>
      </c>
      <c r="P247" s="6">
        <v>5313856020</v>
      </c>
      <c r="Q247" s="6">
        <v>4395702361</v>
      </c>
      <c r="R247">
        <v>4395702361</v>
      </c>
      <c r="S247" s="203">
        <v>0.02</v>
      </c>
      <c r="T247" s="6">
        <v>87914047</v>
      </c>
      <c r="U247" s="203">
        <v>0.04</v>
      </c>
      <c r="V247" s="6">
        <v>175828094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203">
        <v>5.5E-2</v>
      </c>
      <c r="AD247">
        <v>241763630</v>
      </c>
      <c r="AE247" s="152"/>
      <c r="AF247" s="155"/>
      <c r="AG247">
        <v>10</v>
      </c>
    </row>
    <row r="248" spans="1:33" ht="15.75" thickBot="1" x14ac:dyDescent="0.3">
      <c r="A248">
        <v>9</v>
      </c>
      <c r="B248" t="s">
        <v>7488</v>
      </c>
      <c r="C248" t="s">
        <v>7660</v>
      </c>
      <c r="D248" s="191">
        <v>45585</v>
      </c>
      <c r="E248" s="191">
        <v>0</v>
      </c>
      <c r="F248">
        <v>0</v>
      </c>
      <c r="G248" t="s">
        <v>7658</v>
      </c>
      <c r="H248" t="s">
        <v>7661</v>
      </c>
      <c r="I248" t="s">
        <v>7635</v>
      </c>
      <c r="J248" t="s">
        <v>382</v>
      </c>
      <c r="K248" t="s">
        <v>7638</v>
      </c>
      <c r="L248" t="s">
        <v>7656</v>
      </c>
      <c r="M248">
        <v>1</v>
      </c>
      <c r="N248">
        <v>1</v>
      </c>
      <c r="O248" s="6">
        <v>8055628370</v>
      </c>
      <c r="P248" s="6">
        <v>8055628370</v>
      </c>
      <c r="Q248" s="6">
        <v>6760973829</v>
      </c>
      <c r="R248">
        <v>6760973829</v>
      </c>
      <c r="S248" s="203">
        <v>0.02</v>
      </c>
      <c r="T248" s="6">
        <v>135219477</v>
      </c>
      <c r="U248" s="203">
        <v>0.04</v>
      </c>
      <c r="V248" s="6">
        <v>270438953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203">
        <v>5.5E-2</v>
      </c>
      <c r="AD248">
        <v>371853561</v>
      </c>
      <c r="AE248" s="152"/>
      <c r="AF248" s="155"/>
      <c r="AG248">
        <v>10</v>
      </c>
    </row>
    <row r="249" spans="1:33" ht="15.75" thickBot="1" x14ac:dyDescent="0.3">
      <c r="A249">
        <v>10</v>
      </c>
      <c r="B249" t="s">
        <v>7488</v>
      </c>
      <c r="C249" t="s">
        <v>454</v>
      </c>
      <c r="D249" s="191">
        <v>0</v>
      </c>
      <c r="E249" s="191">
        <v>45588</v>
      </c>
      <c r="F249">
        <v>0</v>
      </c>
      <c r="G249" t="s">
        <v>7658</v>
      </c>
      <c r="H249" t="s">
        <v>7642</v>
      </c>
      <c r="I249" t="s">
        <v>7635</v>
      </c>
      <c r="J249" t="s">
        <v>306</v>
      </c>
      <c r="K249" t="s">
        <v>1018</v>
      </c>
      <c r="L249" t="s">
        <v>1018</v>
      </c>
      <c r="M249">
        <v>1</v>
      </c>
      <c r="N249">
        <v>1</v>
      </c>
      <c r="O249" s="6">
        <v>5522019292</v>
      </c>
      <c r="P249" s="6">
        <v>5522019292</v>
      </c>
      <c r="Q249" s="6">
        <v>4935868576</v>
      </c>
      <c r="R249">
        <v>4935868576</v>
      </c>
      <c r="S249" s="203">
        <v>0.02</v>
      </c>
      <c r="T249" s="6">
        <v>98717372</v>
      </c>
      <c r="U249" s="203">
        <v>0.04</v>
      </c>
      <c r="V249" s="6">
        <v>197434743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203">
        <v>5.5E-2</v>
      </c>
      <c r="AD249">
        <v>271472772</v>
      </c>
      <c r="AE249" s="152"/>
      <c r="AF249" s="155"/>
      <c r="AG249">
        <v>10</v>
      </c>
    </row>
    <row r="250" spans="1:33" ht="15.75" thickBot="1" x14ac:dyDescent="0.3">
      <c r="A250">
        <v>11</v>
      </c>
      <c r="B250" t="s">
        <v>7488</v>
      </c>
      <c r="C250" t="s">
        <v>468</v>
      </c>
      <c r="D250" s="191">
        <v>0</v>
      </c>
      <c r="E250" s="191">
        <v>45565</v>
      </c>
      <c r="F250">
        <v>0</v>
      </c>
      <c r="G250" t="s">
        <v>7655</v>
      </c>
      <c r="H250" t="s">
        <v>7642</v>
      </c>
      <c r="I250" t="s">
        <v>7500</v>
      </c>
      <c r="J250" t="s">
        <v>41</v>
      </c>
      <c r="K250" t="s">
        <v>7637</v>
      </c>
      <c r="L250" t="s">
        <v>7656</v>
      </c>
      <c r="M250">
        <v>1</v>
      </c>
      <c r="N250">
        <v>1</v>
      </c>
      <c r="O250" s="6">
        <v>4406582927</v>
      </c>
      <c r="P250" s="6">
        <v>4406582927</v>
      </c>
      <c r="Q250" s="6">
        <v>3704644563</v>
      </c>
      <c r="R250">
        <v>3704644563</v>
      </c>
      <c r="S250" s="203">
        <v>0.02</v>
      </c>
      <c r="T250" s="6">
        <v>74092891</v>
      </c>
      <c r="U250" s="203">
        <v>0.04</v>
      </c>
      <c r="V250" s="6">
        <v>148185783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203">
        <v>5.5E-2</v>
      </c>
      <c r="AD250">
        <v>203755451</v>
      </c>
      <c r="AE250" s="152"/>
      <c r="AF250" s="155"/>
      <c r="AG250">
        <v>10</v>
      </c>
    </row>
    <row r="251" spans="1:33" ht="15.75" thickBot="1" x14ac:dyDescent="0.3">
      <c r="A251">
        <v>12</v>
      </c>
      <c r="B251" t="s">
        <v>7570</v>
      </c>
      <c r="C251" t="s">
        <v>7571</v>
      </c>
      <c r="D251" s="191">
        <v>45567</v>
      </c>
      <c r="E251" s="191">
        <v>45569</v>
      </c>
      <c r="F251">
        <v>0</v>
      </c>
      <c r="G251" t="s">
        <v>7662</v>
      </c>
      <c r="H251" t="s">
        <v>7661</v>
      </c>
      <c r="I251" t="s">
        <v>7635</v>
      </c>
      <c r="J251" t="s">
        <v>61</v>
      </c>
      <c r="K251" t="s">
        <v>7639</v>
      </c>
      <c r="L251" t="s">
        <v>7572</v>
      </c>
      <c r="M251">
        <v>1</v>
      </c>
      <c r="N251">
        <v>1</v>
      </c>
      <c r="O251" s="6">
        <v>2352037821</v>
      </c>
      <c r="P251" s="6">
        <v>2352037821</v>
      </c>
      <c r="Q251" s="6">
        <v>2138216201</v>
      </c>
      <c r="R251" s="6">
        <v>2138216201</v>
      </c>
      <c r="S251" s="203">
        <v>0</v>
      </c>
      <c r="T251" s="6">
        <v>0</v>
      </c>
      <c r="U251" s="203">
        <v>3.5000000000000003E-2</v>
      </c>
      <c r="V251" s="6">
        <v>74837567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203">
        <v>0.04</v>
      </c>
      <c r="AD251" s="6">
        <v>85528648</v>
      </c>
      <c r="AE251" s="152"/>
      <c r="AF251" s="155"/>
      <c r="AG251">
        <v>10</v>
      </c>
    </row>
    <row r="252" spans="1:33" ht="15.75" thickBot="1" x14ac:dyDescent="0.3">
      <c r="A252">
        <v>13</v>
      </c>
      <c r="B252" t="s">
        <v>7570</v>
      </c>
      <c r="C252" t="s">
        <v>7663</v>
      </c>
      <c r="D252" s="191">
        <v>45569</v>
      </c>
      <c r="E252" s="191">
        <v>45573</v>
      </c>
      <c r="F252">
        <v>0</v>
      </c>
      <c r="G252" t="s">
        <v>7662</v>
      </c>
      <c r="H252" t="s">
        <v>7661</v>
      </c>
      <c r="I252" t="s">
        <v>7635</v>
      </c>
      <c r="J252" t="s">
        <v>59</v>
      </c>
      <c r="K252" t="s">
        <v>7637</v>
      </c>
      <c r="L252" t="s">
        <v>7572</v>
      </c>
      <c r="M252">
        <v>0.5</v>
      </c>
      <c r="N252">
        <v>0.5</v>
      </c>
      <c r="O252" s="6">
        <v>6537341327</v>
      </c>
      <c r="P252" s="6">
        <v>3268670664</v>
      </c>
      <c r="Q252" s="6">
        <v>5943037570</v>
      </c>
      <c r="R252" s="6">
        <v>2971518785</v>
      </c>
      <c r="S252" s="203">
        <v>0</v>
      </c>
      <c r="T252" s="6">
        <v>0</v>
      </c>
      <c r="U252" s="203">
        <v>3.5000000000000003E-2</v>
      </c>
      <c r="V252" s="6">
        <v>104003157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203">
        <v>0.04</v>
      </c>
      <c r="AD252" s="6">
        <v>118860751</v>
      </c>
      <c r="AE252" s="152"/>
      <c r="AF252" s="155"/>
      <c r="AG252">
        <v>10</v>
      </c>
    </row>
    <row r="253" spans="1:33" ht="15.75" thickBot="1" x14ac:dyDescent="0.3">
      <c r="A253">
        <v>14</v>
      </c>
      <c r="B253" t="s">
        <v>7570</v>
      </c>
      <c r="C253" t="s">
        <v>7663</v>
      </c>
      <c r="D253" s="191">
        <v>45569</v>
      </c>
      <c r="E253" s="191">
        <v>45573</v>
      </c>
      <c r="F253">
        <v>0</v>
      </c>
      <c r="G253" t="s">
        <v>7662</v>
      </c>
      <c r="H253" t="s">
        <v>7661</v>
      </c>
      <c r="I253" t="s">
        <v>7635</v>
      </c>
      <c r="J253" t="s">
        <v>69</v>
      </c>
      <c r="K253" t="s">
        <v>7638</v>
      </c>
      <c r="L253" t="s">
        <v>7572</v>
      </c>
      <c r="M253">
        <v>0.5</v>
      </c>
      <c r="N253">
        <v>0.5</v>
      </c>
      <c r="O253" s="6">
        <v>6537341327</v>
      </c>
      <c r="P253" s="6">
        <v>3268670664</v>
      </c>
      <c r="Q253" s="6">
        <v>5943037570</v>
      </c>
      <c r="R253" s="6">
        <v>2971518785</v>
      </c>
      <c r="S253" s="203">
        <v>0</v>
      </c>
      <c r="T253" s="6">
        <v>0</v>
      </c>
      <c r="U253" s="203">
        <v>3.5000000000000003E-2</v>
      </c>
      <c r="V253" s="6">
        <v>104003157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203">
        <v>0.04</v>
      </c>
      <c r="AD253" s="6">
        <v>118860751</v>
      </c>
      <c r="AE253" s="152"/>
      <c r="AF253" s="155"/>
      <c r="AG253">
        <v>10</v>
      </c>
    </row>
    <row r="254" spans="1:33" ht="15.75" thickBot="1" x14ac:dyDescent="0.3">
      <c r="A254">
        <v>15</v>
      </c>
      <c r="B254" t="s">
        <v>7570</v>
      </c>
      <c r="C254" t="s">
        <v>7574</v>
      </c>
      <c r="D254" s="191">
        <v>45566</v>
      </c>
      <c r="E254" s="191">
        <v>45568</v>
      </c>
      <c r="F254">
        <v>0</v>
      </c>
      <c r="G254" t="s">
        <v>7662</v>
      </c>
      <c r="H254" t="s">
        <v>7661</v>
      </c>
      <c r="I254" t="s">
        <v>7635</v>
      </c>
      <c r="J254" t="s">
        <v>7544</v>
      </c>
      <c r="K254" t="s">
        <v>92</v>
      </c>
      <c r="L254" t="s">
        <v>92</v>
      </c>
      <c r="M254">
        <v>1</v>
      </c>
      <c r="N254">
        <v>1</v>
      </c>
      <c r="O254" s="6">
        <v>5852029665</v>
      </c>
      <c r="P254" s="6">
        <v>5852029665</v>
      </c>
      <c r="Q254" s="6">
        <v>5320026968</v>
      </c>
      <c r="R254" s="6">
        <v>5320026968</v>
      </c>
      <c r="S254" s="203">
        <v>0</v>
      </c>
      <c r="T254" s="6">
        <v>0</v>
      </c>
      <c r="U254" s="203">
        <v>3.5000000000000003E-2</v>
      </c>
      <c r="V254" s="6">
        <v>186200944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203">
        <v>0.04</v>
      </c>
      <c r="AD254" s="6">
        <v>212801079</v>
      </c>
      <c r="AE254" s="152"/>
      <c r="AF254" s="155"/>
      <c r="AG254">
        <v>10</v>
      </c>
    </row>
    <row r="255" spans="1:33" ht="15.75" thickBot="1" x14ac:dyDescent="0.3">
      <c r="A255">
        <v>16</v>
      </c>
      <c r="B255" t="s">
        <v>7570</v>
      </c>
      <c r="C255" t="s">
        <v>7576</v>
      </c>
      <c r="D255" s="191">
        <v>45564</v>
      </c>
      <c r="E255" s="191">
        <v>45566</v>
      </c>
      <c r="F255">
        <v>0</v>
      </c>
      <c r="G255" t="s">
        <v>7662</v>
      </c>
      <c r="H255" t="s">
        <v>7661</v>
      </c>
      <c r="I255" t="s">
        <v>7635</v>
      </c>
      <c r="J255" t="s">
        <v>61</v>
      </c>
      <c r="K255" t="s">
        <v>7639</v>
      </c>
      <c r="L255" t="s">
        <v>7572</v>
      </c>
      <c r="M255">
        <v>1</v>
      </c>
      <c r="N255">
        <v>1</v>
      </c>
      <c r="O255" s="6">
        <v>2405332844</v>
      </c>
      <c r="P255" s="6">
        <v>2405332844</v>
      </c>
      <c r="Q255" s="6">
        <v>2186666222</v>
      </c>
      <c r="R255" s="6">
        <v>2186666222</v>
      </c>
      <c r="S255" s="203">
        <v>0</v>
      </c>
      <c r="T255" s="6">
        <v>0</v>
      </c>
      <c r="U255" s="203">
        <v>3.5000000000000003E-2</v>
      </c>
      <c r="V255" s="6">
        <v>76533318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203">
        <v>0.04</v>
      </c>
      <c r="AD255" s="6">
        <v>87466649</v>
      </c>
      <c r="AE255" s="152"/>
      <c r="AF255" s="155"/>
      <c r="AG255">
        <v>10</v>
      </c>
    </row>
    <row r="256" spans="1:33" ht="15.75" thickBot="1" x14ac:dyDescent="0.3">
      <c r="A256">
        <v>17</v>
      </c>
      <c r="B256" t="s">
        <v>7570</v>
      </c>
      <c r="C256" t="s">
        <v>7578</v>
      </c>
      <c r="D256" s="191">
        <v>45565</v>
      </c>
      <c r="E256" s="191">
        <v>45568</v>
      </c>
      <c r="F256">
        <v>0</v>
      </c>
      <c r="G256" t="s">
        <v>7662</v>
      </c>
      <c r="H256" t="s">
        <v>7661</v>
      </c>
      <c r="I256" t="s">
        <v>7635</v>
      </c>
      <c r="J256" t="s">
        <v>61</v>
      </c>
      <c r="K256" t="s">
        <v>7639</v>
      </c>
      <c r="L256" t="s">
        <v>7572</v>
      </c>
      <c r="M256">
        <v>1</v>
      </c>
      <c r="N256">
        <v>1</v>
      </c>
      <c r="O256" s="6">
        <v>4217125326</v>
      </c>
      <c r="P256" s="6">
        <v>4217125326</v>
      </c>
      <c r="Q256" s="6">
        <v>3833750296</v>
      </c>
      <c r="R256" s="6">
        <v>3833750296</v>
      </c>
      <c r="S256" s="203">
        <v>0</v>
      </c>
      <c r="T256" s="6">
        <v>0</v>
      </c>
      <c r="U256" s="203">
        <v>3.5000000000000003E-2</v>
      </c>
      <c r="V256" s="6">
        <v>134181260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203">
        <v>0.04</v>
      </c>
      <c r="AD256" s="6">
        <v>153350012</v>
      </c>
      <c r="AE256" s="152"/>
      <c r="AF256" s="156"/>
      <c r="AG256">
        <v>10</v>
      </c>
    </row>
    <row r="257" spans="1:33" ht="15.75" thickBot="1" x14ac:dyDescent="0.3">
      <c r="A257">
        <v>18</v>
      </c>
      <c r="B257" t="s">
        <v>7570</v>
      </c>
      <c r="C257" t="s">
        <v>7580</v>
      </c>
      <c r="D257" s="191">
        <v>45564</v>
      </c>
      <c r="E257" s="191">
        <v>45567</v>
      </c>
      <c r="F257">
        <v>0</v>
      </c>
      <c r="G257" t="s">
        <v>7662</v>
      </c>
      <c r="H257" t="s">
        <v>7661</v>
      </c>
      <c r="I257" t="s">
        <v>7635</v>
      </c>
      <c r="J257" t="s">
        <v>30</v>
      </c>
      <c r="K257" t="s">
        <v>7639</v>
      </c>
      <c r="L257" t="s">
        <v>7572</v>
      </c>
      <c r="M257">
        <v>1</v>
      </c>
      <c r="N257">
        <v>1</v>
      </c>
      <c r="O257" s="6">
        <v>5317961642</v>
      </c>
      <c r="P257" s="6">
        <v>5317961642</v>
      </c>
      <c r="Q257" s="6">
        <v>4834510584</v>
      </c>
      <c r="R257" s="6">
        <v>4834510584</v>
      </c>
      <c r="S257" s="203">
        <v>0</v>
      </c>
      <c r="T257" s="6">
        <v>0</v>
      </c>
      <c r="U257" s="203">
        <v>3.5000000000000003E-2</v>
      </c>
      <c r="V257" s="6">
        <v>169207870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203">
        <v>0.04</v>
      </c>
      <c r="AD257" s="6">
        <v>193380423</v>
      </c>
      <c r="AE257" s="151" t="s">
        <v>7646</v>
      </c>
      <c r="AF257" s="142" t="s">
        <v>7647</v>
      </c>
      <c r="AG257">
        <v>10</v>
      </c>
    </row>
    <row r="258" spans="1:33" ht="15.75" thickBot="1" x14ac:dyDescent="0.3">
      <c r="A258">
        <v>19</v>
      </c>
      <c r="B258" t="s">
        <v>7570</v>
      </c>
      <c r="C258" t="s">
        <v>7582</v>
      </c>
      <c r="D258" s="191">
        <v>45567</v>
      </c>
      <c r="E258" s="191">
        <v>45569</v>
      </c>
      <c r="F258">
        <v>0</v>
      </c>
      <c r="G258" t="s">
        <v>7662</v>
      </c>
      <c r="H258" t="s">
        <v>7661</v>
      </c>
      <c r="I258" t="s">
        <v>7635</v>
      </c>
      <c r="J258" t="s">
        <v>61</v>
      </c>
      <c r="K258" t="s">
        <v>7639</v>
      </c>
      <c r="L258" t="s">
        <v>7572</v>
      </c>
      <c r="M258">
        <v>1</v>
      </c>
      <c r="N258">
        <v>1</v>
      </c>
      <c r="O258" s="6">
        <v>2310910956</v>
      </c>
      <c r="P258" s="6">
        <v>2310910956</v>
      </c>
      <c r="Q258" s="6">
        <v>2100828142</v>
      </c>
      <c r="R258" s="6">
        <v>2100828142</v>
      </c>
      <c r="S258" s="203">
        <v>0</v>
      </c>
      <c r="T258" s="6">
        <v>0</v>
      </c>
      <c r="U258" s="203">
        <v>3.5000000000000003E-2</v>
      </c>
      <c r="V258" s="6">
        <v>73528985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203">
        <v>0.04</v>
      </c>
      <c r="AD258" s="6">
        <v>84033126</v>
      </c>
      <c r="AE258" s="151" t="s">
        <v>7646</v>
      </c>
      <c r="AF258" s="142" t="s">
        <v>7647</v>
      </c>
      <c r="AG258">
        <v>10</v>
      </c>
    </row>
    <row r="259" spans="1:33" ht="15.75" thickBot="1" x14ac:dyDescent="0.3">
      <c r="A259">
        <v>20</v>
      </c>
      <c r="B259" t="s">
        <v>7570</v>
      </c>
      <c r="C259" t="s">
        <v>7584</v>
      </c>
      <c r="D259" s="191">
        <v>45567</v>
      </c>
      <c r="E259" s="191">
        <v>45569</v>
      </c>
      <c r="F259">
        <v>0</v>
      </c>
      <c r="G259" t="s">
        <v>7662</v>
      </c>
      <c r="H259" t="s">
        <v>7661</v>
      </c>
      <c r="I259" t="s">
        <v>7635</v>
      </c>
      <c r="J259" t="s">
        <v>7585</v>
      </c>
      <c r="K259" t="s">
        <v>92</v>
      </c>
      <c r="L259" t="s">
        <v>92</v>
      </c>
      <c r="M259">
        <v>1</v>
      </c>
      <c r="N259">
        <v>1</v>
      </c>
      <c r="O259" s="6">
        <v>2326390054</v>
      </c>
      <c r="P259" s="6">
        <v>2326390054</v>
      </c>
      <c r="Q259" s="6">
        <v>2114900049</v>
      </c>
      <c r="R259" s="6">
        <v>2114900049</v>
      </c>
      <c r="S259" s="203">
        <v>0</v>
      </c>
      <c r="T259" s="6">
        <v>0</v>
      </c>
      <c r="U259" s="203">
        <v>3.5000000000000003E-2</v>
      </c>
      <c r="V259" s="6">
        <v>74021502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203">
        <v>0.04</v>
      </c>
      <c r="AD259" s="6">
        <v>84596002</v>
      </c>
      <c r="AE259" s="151" t="s">
        <v>7646</v>
      </c>
      <c r="AF259" s="153"/>
      <c r="AG259">
        <v>10</v>
      </c>
    </row>
    <row r="260" spans="1:33" ht="15.75" thickBot="1" x14ac:dyDescent="0.3">
      <c r="A260">
        <v>21</v>
      </c>
      <c r="B260" t="s">
        <v>7570</v>
      </c>
      <c r="C260" t="s">
        <v>7587</v>
      </c>
      <c r="D260" s="191">
        <v>45565</v>
      </c>
      <c r="E260" s="191">
        <v>45567</v>
      </c>
      <c r="F260">
        <v>0</v>
      </c>
      <c r="G260" t="s">
        <v>7662</v>
      </c>
      <c r="H260" t="s">
        <v>7661</v>
      </c>
      <c r="I260" t="s">
        <v>7635</v>
      </c>
      <c r="J260" t="s">
        <v>89</v>
      </c>
      <c r="K260" t="s">
        <v>92</v>
      </c>
      <c r="L260" t="s">
        <v>92</v>
      </c>
      <c r="M260">
        <v>1</v>
      </c>
      <c r="N260">
        <v>1</v>
      </c>
      <c r="O260" s="6">
        <v>6494723047</v>
      </c>
      <c r="P260" s="6">
        <v>6494723047</v>
      </c>
      <c r="Q260" s="6">
        <v>5904293679</v>
      </c>
      <c r="R260" s="6">
        <v>5904293679</v>
      </c>
      <c r="S260" s="203">
        <v>0</v>
      </c>
      <c r="T260" s="6">
        <v>0</v>
      </c>
      <c r="U260" s="203">
        <v>3.5000000000000003E-2</v>
      </c>
      <c r="V260" s="6">
        <v>206650279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203">
        <v>0.04</v>
      </c>
      <c r="AD260" s="6">
        <v>236171747</v>
      </c>
      <c r="AE260" s="152"/>
      <c r="AF260" s="156"/>
      <c r="AG260">
        <v>10</v>
      </c>
    </row>
    <row r="261" spans="1:33" ht="15.75" thickBot="1" x14ac:dyDescent="0.3">
      <c r="A261">
        <v>22</v>
      </c>
      <c r="B261" t="s">
        <v>7570</v>
      </c>
      <c r="C261" t="s">
        <v>7589</v>
      </c>
      <c r="D261" s="191">
        <v>45564</v>
      </c>
      <c r="E261" s="191">
        <v>45566</v>
      </c>
      <c r="F261">
        <v>0</v>
      </c>
      <c r="G261" t="s">
        <v>7662</v>
      </c>
      <c r="H261" t="s">
        <v>7661</v>
      </c>
      <c r="I261" t="s">
        <v>7635</v>
      </c>
      <c r="J261" t="s">
        <v>59</v>
      </c>
      <c r="K261" t="s">
        <v>7637</v>
      </c>
      <c r="L261" t="s">
        <v>7572</v>
      </c>
      <c r="M261">
        <v>0.5</v>
      </c>
      <c r="N261">
        <v>0.5</v>
      </c>
      <c r="O261" s="6">
        <v>5229480889</v>
      </c>
      <c r="P261" s="6">
        <v>2614740444</v>
      </c>
      <c r="Q261" s="6">
        <v>4754073535</v>
      </c>
      <c r="R261" s="6">
        <v>2377036768</v>
      </c>
      <c r="S261" s="203">
        <v>0</v>
      </c>
      <c r="T261" s="6">
        <v>0</v>
      </c>
      <c r="U261" s="203">
        <v>3.5000000000000003E-2</v>
      </c>
      <c r="V261" s="6">
        <v>83196287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203">
        <v>0.04</v>
      </c>
      <c r="AD261" s="6">
        <v>95081471</v>
      </c>
      <c r="AE261" s="151" t="s">
        <v>7646</v>
      </c>
      <c r="AF261" s="142" t="s">
        <v>7647</v>
      </c>
      <c r="AG261">
        <v>10</v>
      </c>
    </row>
    <row r="262" spans="1:33" s="159" customFormat="1" ht="15.75" thickBot="1" x14ac:dyDescent="0.3">
      <c r="A262">
        <v>23</v>
      </c>
      <c r="B262" t="s">
        <v>7570</v>
      </c>
      <c r="C262" t="s">
        <v>7589</v>
      </c>
      <c r="D262" s="191">
        <v>45564</v>
      </c>
      <c r="E262" s="191">
        <v>45566</v>
      </c>
      <c r="F262">
        <v>0</v>
      </c>
      <c r="G262" t="s">
        <v>7662</v>
      </c>
      <c r="H262" t="s">
        <v>7661</v>
      </c>
      <c r="I262" t="s">
        <v>7635</v>
      </c>
      <c r="J262" t="s">
        <v>69</v>
      </c>
      <c r="K262" t="s">
        <v>7638</v>
      </c>
      <c r="L262" t="s">
        <v>7572</v>
      </c>
      <c r="M262">
        <v>0.5</v>
      </c>
      <c r="N262">
        <v>0.5</v>
      </c>
      <c r="O262" s="6">
        <v>5229480889</v>
      </c>
      <c r="P262" s="6">
        <v>2614740444</v>
      </c>
      <c r="Q262" s="6">
        <v>4754073535</v>
      </c>
      <c r="R262" s="6">
        <v>2377036768</v>
      </c>
      <c r="S262" s="203">
        <v>0</v>
      </c>
      <c r="T262" s="6">
        <v>0</v>
      </c>
      <c r="U262" s="203">
        <v>3.5000000000000003E-2</v>
      </c>
      <c r="V262" s="6">
        <v>83196287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203">
        <v>0.04</v>
      </c>
      <c r="AD262" s="6">
        <v>95081471</v>
      </c>
      <c r="AE262" s="158"/>
      <c r="AF262" s="158"/>
      <c r="AG262" s="159">
        <v>10</v>
      </c>
    </row>
    <row r="263" spans="1:33" ht="43.5" thickBot="1" x14ac:dyDescent="0.3">
      <c r="A263">
        <v>24</v>
      </c>
      <c r="B263" t="s">
        <v>7570</v>
      </c>
      <c r="C263" t="s">
        <v>7591</v>
      </c>
      <c r="D263" s="191">
        <v>45564</v>
      </c>
      <c r="E263" s="191">
        <v>45569</v>
      </c>
      <c r="F263">
        <v>0</v>
      </c>
      <c r="G263" t="s">
        <v>7662</v>
      </c>
      <c r="H263" t="s">
        <v>7661</v>
      </c>
      <c r="I263" t="s">
        <v>7635</v>
      </c>
      <c r="J263" t="s">
        <v>59</v>
      </c>
      <c r="K263" t="s">
        <v>7637</v>
      </c>
      <c r="L263" t="s">
        <v>7572</v>
      </c>
      <c r="M263">
        <v>0.5</v>
      </c>
      <c r="N263">
        <v>0.5</v>
      </c>
      <c r="O263" s="6">
        <v>5470577143</v>
      </c>
      <c r="P263" s="6">
        <v>2735288571</v>
      </c>
      <c r="Q263" s="6">
        <v>4973251948</v>
      </c>
      <c r="R263" s="6">
        <v>2486625974</v>
      </c>
      <c r="S263" s="203">
        <v>0</v>
      </c>
      <c r="T263" s="6">
        <v>0</v>
      </c>
      <c r="U263" s="203">
        <v>3.5000000000000003E-2</v>
      </c>
      <c r="V263" s="6">
        <v>87031909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03">
        <v>0.04</v>
      </c>
      <c r="AD263" s="6">
        <v>99465039</v>
      </c>
      <c r="AE263" s="160" t="s">
        <v>7632</v>
      </c>
      <c r="AF263" s="160" t="s">
        <v>7633</v>
      </c>
      <c r="AG263">
        <v>10</v>
      </c>
    </row>
    <row r="264" spans="1:33" ht="15.75" thickBot="1" x14ac:dyDescent="0.3">
      <c r="A264">
        <v>25</v>
      </c>
      <c r="B264" t="s">
        <v>7570</v>
      </c>
      <c r="C264" t="s">
        <v>7591</v>
      </c>
      <c r="D264" s="191">
        <v>45564</v>
      </c>
      <c r="E264" s="191">
        <v>45569</v>
      </c>
      <c r="F264">
        <v>0</v>
      </c>
      <c r="G264" t="s">
        <v>7662</v>
      </c>
      <c r="H264" t="s">
        <v>7661</v>
      </c>
      <c r="I264" t="s">
        <v>7635</v>
      </c>
      <c r="J264" t="s">
        <v>69</v>
      </c>
      <c r="K264" t="s">
        <v>7638</v>
      </c>
      <c r="L264" t="s">
        <v>7572</v>
      </c>
      <c r="M264">
        <v>0.5</v>
      </c>
      <c r="N264">
        <v>0.5</v>
      </c>
      <c r="O264" s="6">
        <v>5470577143</v>
      </c>
      <c r="P264" s="6">
        <v>2735288571</v>
      </c>
      <c r="Q264" s="6">
        <v>4973251948</v>
      </c>
      <c r="R264" s="6">
        <v>2486625974</v>
      </c>
      <c r="S264" s="203">
        <v>0</v>
      </c>
      <c r="T264" s="6">
        <v>0</v>
      </c>
      <c r="U264" s="203">
        <v>3.5000000000000003E-2</v>
      </c>
      <c r="V264" s="6">
        <v>87031909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203">
        <v>0.04</v>
      </c>
      <c r="AD264" s="6">
        <v>99465039</v>
      </c>
      <c r="AE264" s="161"/>
      <c r="AF264" s="140"/>
      <c r="AG264">
        <v>10</v>
      </c>
    </row>
    <row r="265" spans="1:33" ht="30.75" thickBot="1" x14ac:dyDescent="0.3">
      <c r="A265">
        <v>26</v>
      </c>
      <c r="B265" t="s">
        <v>7570</v>
      </c>
      <c r="C265" t="s">
        <v>7593</v>
      </c>
      <c r="D265" s="191" t="s">
        <v>7664</v>
      </c>
      <c r="E265" s="191">
        <v>45566</v>
      </c>
      <c r="F265">
        <v>0</v>
      </c>
      <c r="G265" t="s">
        <v>7662</v>
      </c>
      <c r="H265" t="s">
        <v>7661</v>
      </c>
      <c r="I265" t="s">
        <v>7635</v>
      </c>
      <c r="J265" t="s">
        <v>61</v>
      </c>
      <c r="K265" t="s">
        <v>7639</v>
      </c>
      <c r="L265" t="s">
        <v>7572</v>
      </c>
      <c r="M265">
        <v>1</v>
      </c>
      <c r="N265">
        <v>1</v>
      </c>
      <c r="O265" s="6">
        <v>2468096178</v>
      </c>
      <c r="P265" s="6">
        <v>2468096178</v>
      </c>
      <c r="Q265" s="6">
        <v>2243723798</v>
      </c>
      <c r="R265" s="6">
        <v>2243723798</v>
      </c>
      <c r="S265" s="203">
        <v>0</v>
      </c>
      <c r="T265" s="6">
        <v>0</v>
      </c>
      <c r="U265" s="203">
        <v>3.5000000000000003E-2</v>
      </c>
      <c r="V265" s="6">
        <v>78530333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203">
        <v>0.04</v>
      </c>
      <c r="AD265" s="6">
        <v>89748952</v>
      </c>
      <c r="AE265" s="141" t="s">
        <v>7657</v>
      </c>
      <c r="AF265" s="140"/>
      <c r="AG265">
        <v>10</v>
      </c>
    </row>
    <row r="266" spans="1:33" ht="30.75" thickBot="1" x14ac:dyDescent="0.3">
      <c r="A266">
        <v>27</v>
      </c>
      <c r="B266" t="s">
        <v>7570</v>
      </c>
      <c r="C266" t="s">
        <v>7595</v>
      </c>
      <c r="D266" s="191">
        <v>45566</v>
      </c>
      <c r="E266" s="191">
        <v>45568</v>
      </c>
      <c r="F266">
        <v>0</v>
      </c>
      <c r="G266" t="s">
        <v>7662</v>
      </c>
      <c r="H266" t="s">
        <v>7661</v>
      </c>
      <c r="I266" t="s">
        <v>7635</v>
      </c>
      <c r="J266" t="s">
        <v>7596</v>
      </c>
      <c r="K266" t="s">
        <v>92</v>
      </c>
      <c r="L266" t="s">
        <v>92</v>
      </c>
      <c r="M266">
        <v>1</v>
      </c>
      <c r="N266">
        <v>1</v>
      </c>
      <c r="O266" s="6">
        <v>6834190795</v>
      </c>
      <c r="P266" s="6">
        <v>6834190795</v>
      </c>
      <c r="Q266" s="6">
        <v>6212900723</v>
      </c>
      <c r="R266" s="6">
        <v>6212900723</v>
      </c>
      <c r="S266" s="203">
        <v>0</v>
      </c>
      <c r="T266" s="6">
        <v>0</v>
      </c>
      <c r="U266" s="203">
        <v>3.5000000000000003E-2</v>
      </c>
      <c r="V266" s="6">
        <v>217451525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203">
        <v>0.04</v>
      </c>
      <c r="AD266" s="6">
        <v>248516029</v>
      </c>
      <c r="AE266" s="141" t="s">
        <v>7657</v>
      </c>
      <c r="AF266" s="140"/>
      <c r="AG266">
        <v>10</v>
      </c>
    </row>
    <row r="267" spans="1:33" ht="15.75" thickBot="1" x14ac:dyDescent="0.3">
      <c r="A267">
        <v>28</v>
      </c>
      <c r="B267" t="s">
        <v>7570</v>
      </c>
      <c r="C267" t="s">
        <v>7598</v>
      </c>
      <c r="D267" s="191">
        <v>45564</v>
      </c>
      <c r="E267" s="191">
        <v>45567</v>
      </c>
      <c r="F267">
        <v>0</v>
      </c>
      <c r="G267" t="s">
        <v>7662</v>
      </c>
      <c r="H267" t="s">
        <v>7661</v>
      </c>
      <c r="I267" t="s">
        <v>7635</v>
      </c>
      <c r="J267" t="s">
        <v>30</v>
      </c>
      <c r="K267" t="s">
        <v>7639</v>
      </c>
      <c r="L267" t="s">
        <v>7572</v>
      </c>
      <c r="M267">
        <v>1</v>
      </c>
      <c r="N267">
        <v>1</v>
      </c>
      <c r="O267" s="6">
        <v>4942905559</v>
      </c>
      <c r="P267" s="6">
        <v>4942905559</v>
      </c>
      <c r="Q267" s="6">
        <v>4493550508</v>
      </c>
      <c r="R267" s="6">
        <v>4493550508</v>
      </c>
      <c r="S267" s="203">
        <v>0</v>
      </c>
      <c r="T267" s="6">
        <v>0</v>
      </c>
      <c r="U267" s="203">
        <v>3.5000000000000003E-2</v>
      </c>
      <c r="V267" s="6">
        <v>157274268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203">
        <v>0.04</v>
      </c>
      <c r="AD267" s="6">
        <v>179742020</v>
      </c>
      <c r="AE267" s="161"/>
      <c r="AF267" s="140"/>
      <c r="AG267">
        <v>10</v>
      </c>
    </row>
    <row r="268" spans="1:33" ht="15.75" thickBot="1" x14ac:dyDescent="0.3">
      <c r="A268">
        <v>29</v>
      </c>
      <c r="B268" t="s">
        <v>7570</v>
      </c>
      <c r="C268" t="s">
        <v>7600</v>
      </c>
      <c r="D268" s="191">
        <v>45564</v>
      </c>
      <c r="E268" s="191">
        <v>45566</v>
      </c>
      <c r="F268">
        <v>0</v>
      </c>
      <c r="G268" t="s">
        <v>7662</v>
      </c>
      <c r="H268" t="s">
        <v>7661</v>
      </c>
      <c r="I268" t="s">
        <v>7635</v>
      </c>
      <c r="J268" t="s">
        <v>7544</v>
      </c>
      <c r="K268" t="s">
        <v>92</v>
      </c>
      <c r="L268" t="s">
        <v>92</v>
      </c>
      <c r="M268">
        <v>1</v>
      </c>
      <c r="N268">
        <v>1</v>
      </c>
      <c r="O268" s="6">
        <v>4852574205</v>
      </c>
      <c r="P268" s="6">
        <v>4852574205</v>
      </c>
      <c r="Q268" s="6">
        <v>4411431095</v>
      </c>
      <c r="R268" s="6">
        <v>4411431095</v>
      </c>
      <c r="S268" s="203">
        <v>0</v>
      </c>
      <c r="T268" s="6">
        <v>0</v>
      </c>
      <c r="U268" s="203">
        <v>3.5000000000000003E-2</v>
      </c>
      <c r="V268" s="6">
        <v>154400088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203">
        <v>0.04</v>
      </c>
      <c r="AD268" s="6">
        <v>176457244</v>
      </c>
      <c r="AE268" s="161"/>
      <c r="AF268" s="140"/>
      <c r="AG268">
        <v>10</v>
      </c>
    </row>
    <row r="269" spans="1:33" ht="15.75" thickBot="1" x14ac:dyDescent="0.3">
      <c r="A269">
        <v>30</v>
      </c>
      <c r="B269" t="s">
        <v>7570</v>
      </c>
      <c r="C269" t="s">
        <v>7602</v>
      </c>
      <c r="D269" s="191">
        <v>45564</v>
      </c>
      <c r="E269" s="191">
        <v>45566</v>
      </c>
      <c r="F269">
        <v>0</v>
      </c>
      <c r="G269" t="s">
        <v>7662</v>
      </c>
      <c r="H269" t="s">
        <v>7661</v>
      </c>
      <c r="I269" t="s">
        <v>7635</v>
      </c>
      <c r="J269" t="s">
        <v>7603</v>
      </c>
      <c r="K269" t="s">
        <v>92</v>
      </c>
      <c r="L269" t="s">
        <v>92</v>
      </c>
      <c r="M269">
        <v>1</v>
      </c>
      <c r="N269">
        <v>1</v>
      </c>
      <c r="O269" s="6">
        <v>4844876660</v>
      </c>
      <c r="P269" s="6">
        <v>4844876660</v>
      </c>
      <c r="Q269" s="6">
        <v>4404433327</v>
      </c>
      <c r="R269" s="6">
        <v>4404433327</v>
      </c>
      <c r="S269" s="203">
        <v>0</v>
      </c>
      <c r="T269" s="6">
        <v>0</v>
      </c>
      <c r="U269" s="203">
        <v>3.5000000000000003E-2</v>
      </c>
      <c r="V269" s="6">
        <v>154155166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203">
        <v>0.04</v>
      </c>
      <c r="AD269" s="6">
        <v>176177333</v>
      </c>
      <c r="AE269" s="161"/>
      <c r="AF269" s="140"/>
      <c r="AG269">
        <v>10</v>
      </c>
    </row>
    <row r="270" spans="1:33" ht="15.75" thickBot="1" x14ac:dyDescent="0.3">
      <c r="A270">
        <v>31</v>
      </c>
      <c r="B270" t="s">
        <v>7570</v>
      </c>
      <c r="C270" t="s">
        <v>7605</v>
      </c>
      <c r="D270" s="191">
        <v>45567</v>
      </c>
      <c r="E270" s="191">
        <v>45569</v>
      </c>
      <c r="F270">
        <v>0</v>
      </c>
      <c r="G270" t="s">
        <v>7662</v>
      </c>
      <c r="H270" t="s">
        <v>7661</v>
      </c>
      <c r="I270" t="s">
        <v>7635</v>
      </c>
      <c r="J270" t="s">
        <v>61</v>
      </c>
      <c r="K270" t="s">
        <v>7639</v>
      </c>
      <c r="L270" t="s">
        <v>7572</v>
      </c>
      <c r="M270">
        <v>1</v>
      </c>
      <c r="N270">
        <v>1</v>
      </c>
      <c r="O270" s="6">
        <v>2360873324</v>
      </c>
      <c r="P270" s="6">
        <v>2360873324</v>
      </c>
      <c r="Q270" s="6">
        <v>2146248476</v>
      </c>
      <c r="R270" s="6">
        <v>2146248476</v>
      </c>
      <c r="S270" s="203">
        <v>0</v>
      </c>
      <c r="T270" s="6">
        <v>0</v>
      </c>
      <c r="U270" s="203">
        <v>3.5000000000000003E-2</v>
      </c>
      <c r="V270" s="6">
        <v>75118697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203">
        <v>0.04</v>
      </c>
      <c r="AD270" s="6">
        <v>85849939</v>
      </c>
      <c r="AE270" s="161"/>
      <c r="AF270" s="140"/>
      <c r="AG270">
        <v>10</v>
      </c>
    </row>
    <row r="271" spans="1:33" ht="15.75" thickBot="1" x14ac:dyDescent="0.3">
      <c r="A271">
        <v>32</v>
      </c>
      <c r="B271" t="s">
        <v>7570</v>
      </c>
      <c r="C271" t="s">
        <v>7607</v>
      </c>
      <c r="D271" s="191">
        <v>45566</v>
      </c>
      <c r="E271" s="191">
        <v>45568</v>
      </c>
      <c r="F271">
        <v>0</v>
      </c>
      <c r="G271" t="s">
        <v>7662</v>
      </c>
      <c r="H271" t="s">
        <v>7661</v>
      </c>
      <c r="I271" t="s">
        <v>7635</v>
      </c>
      <c r="J271" t="s">
        <v>59</v>
      </c>
      <c r="K271" t="s">
        <v>7637</v>
      </c>
      <c r="L271" t="s">
        <v>7572</v>
      </c>
      <c r="M271">
        <v>0.5</v>
      </c>
      <c r="N271">
        <v>0.5</v>
      </c>
      <c r="O271" s="6">
        <v>2598219711</v>
      </c>
      <c r="P271" s="6">
        <v>1299109855</v>
      </c>
      <c r="Q271" s="6">
        <v>2362017919</v>
      </c>
      <c r="R271" s="6">
        <v>1181008960</v>
      </c>
      <c r="S271" s="203">
        <v>0</v>
      </c>
      <c r="T271" s="6">
        <v>0</v>
      </c>
      <c r="U271" s="203">
        <v>3.5000000000000003E-2</v>
      </c>
      <c r="V271" s="6">
        <v>41335314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203">
        <v>0.04</v>
      </c>
      <c r="AD271" s="6">
        <v>47240358</v>
      </c>
      <c r="AE271" s="161"/>
      <c r="AF271" s="140"/>
      <c r="AG271">
        <v>10</v>
      </c>
    </row>
    <row r="272" spans="1:33" ht="30.75" thickBot="1" x14ac:dyDescent="0.3">
      <c r="A272">
        <v>33</v>
      </c>
      <c r="B272" t="s">
        <v>7570</v>
      </c>
      <c r="C272" t="s">
        <v>7607</v>
      </c>
      <c r="D272" s="191">
        <v>45566</v>
      </c>
      <c r="E272" s="191">
        <v>45568</v>
      </c>
      <c r="F272">
        <v>0</v>
      </c>
      <c r="G272" t="s">
        <v>7662</v>
      </c>
      <c r="H272" t="s">
        <v>7661</v>
      </c>
      <c r="I272" t="s">
        <v>7635</v>
      </c>
      <c r="J272" t="s">
        <v>69</v>
      </c>
      <c r="K272" t="s">
        <v>7638</v>
      </c>
      <c r="L272" t="s">
        <v>7572</v>
      </c>
      <c r="M272">
        <v>0.5</v>
      </c>
      <c r="N272">
        <v>0.5</v>
      </c>
      <c r="O272" s="6">
        <v>2598219711</v>
      </c>
      <c r="P272" s="6">
        <v>1299109855</v>
      </c>
      <c r="Q272" s="6">
        <v>2362017919</v>
      </c>
      <c r="R272" s="6">
        <v>1181008960</v>
      </c>
      <c r="S272" s="203">
        <v>0</v>
      </c>
      <c r="T272" s="6">
        <v>0</v>
      </c>
      <c r="U272" s="203">
        <v>3.5000000000000003E-2</v>
      </c>
      <c r="V272" s="6">
        <v>41335314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203">
        <v>0.04</v>
      </c>
      <c r="AD272" s="6">
        <v>47240358</v>
      </c>
      <c r="AE272" s="141" t="s">
        <v>7657</v>
      </c>
      <c r="AF272" s="140"/>
      <c r="AG272">
        <v>10</v>
      </c>
    </row>
    <row r="273" spans="1:33" ht="15.75" thickBot="1" x14ac:dyDescent="0.3">
      <c r="A273">
        <v>34</v>
      </c>
      <c r="B273" t="s">
        <v>7570</v>
      </c>
      <c r="C273" t="s">
        <v>7609</v>
      </c>
      <c r="D273" s="191">
        <v>45564</v>
      </c>
      <c r="E273" s="191">
        <v>45566</v>
      </c>
      <c r="F273">
        <v>0</v>
      </c>
      <c r="G273" t="s">
        <v>7662</v>
      </c>
      <c r="H273" t="s">
        <v>7661</v>
      </c>
      <c r="I273" t="s">
        <v>7635</v>
      </c>
      <c r="J273" t="s">
        <v>59</v>
      </c>
      <c r="K273" t="s">
        <v>7637</v>
      </c>
      <c r="L273" t="s">
        <v>7572</v>
      </c>
      <c r="M273">
        <v>0.5</v>
      </c>
      <c r="N273">
        <v>0.5</v>
      </c>
      <c r="O273" s="6">
        <v>3645120307</v>
      </c>
      <c r="P273" s="6">
        <v>1822560154</v>
      </c>
      <c r="Q273" s="6">
        <v>3313745734</v>
      </c>
      <c r="R273" s="6">
        <v>1656872867</v>
      </c>
      <c r="S273" s="203">
        <v>0</v>
      </c>
      <c r="T273" s="6">
        <v>0</v>
      </c>
      <c r="U273" s="203">
        <v>3.5000000000000003E-2</v>
      </c>
      <c r="V273" s="6">
        <v>57990550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203">
        <v>0.04</v>
      </c>
      <c r="AD273" s="6">
        <v>66274915</v>
      </c>
      <c r="AE273" s="153"/>
      <c r="AF273" s="157"/>
      <c r="AG273">
        <v>10</v>
      </c>
    </row>
    <row r="274" spans="1:33" ht="15.75" thickBot="1" x14ac:dyDescent="0.3">
      <c r="A274">
        <v>35</v>
      </c>
      <c r="B274" t="s">
        <v>7570</v>
      </c>
      <c r="C274" t="s">
        <v>7609</v>
      </c>
      <c r="D274" s="191">
        <v>45564</v>
      </c>
      <c r="E274" s="191">
        <v>45566</v>
      </c>
      <c r="F274">
        <v>0</v>
      </c>
      <c r="G274" t="s">
        <v>7662</v>
      </c>
      <c r="H274" t="s">
        <v>7661</v>
      </c>
      <c r="I274" t="s">
        <v>7635</v>
      </c>
      <c r="J274" t="s">
        <v>69</v>
      </c>
      <c r="K274" t="s">
        <v>7638</v>
      </c>
      <c r="L274" t="s">
        <v>7572</v>
      </c>
      <c r="M274">
        <v>0.5</v>
      </c>
      <c r="N274">
        <v>0.5</v>
      </c>
      <c r="O274" s="6">
        <v>3645120307</v>
      </c>
      <c r="P274" s="6">
        <v>1822560154</v>
      </c>
      <c r="Q274" s="6">
        <v>3313745734</v>
      </c>
      <c r="R274" s="6">
        <v>1656872867</v>
      </c>
      <c r="S274" s="203">
        <v>0</v>
      </c>
      <c r="T274" s="6">
        <v>0</v>
      </c>
      <c r="U274" s="203">
        <v>3.5000000000000003E-2</v>
      </c>
      <c r="V274" s="6">
        <v>57990550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203">
        <v>0.04</v>
      </c>
      <c r="AD274" s="6">
        <v>66274915</v>
      </c>
      <c r="AE274" s="153"/>
      <c r="AF274" s="157"/>
      <c r="AG274">
        <v>10</v>
      </c>
    </row>
    <row r="275" spans="1:33" ht="15.75" thickBot="1" x14ac:dyDescent="0.3">
      <c r="A275">
        <v>36</v>
      </c>
      <c r="B275" t="s">
        <v>7665</v>
      </c>
      <c r="C275" t="s">
        <v>7666</v>
      </c>
      <c r="D275" s="191">
        <v>45587</v>
      </c>
      <c r="E275" s="191">
        <v>45591</v>
      </c>
      <c r="F275">
        <v>0</v>
      </c>
      <c r="G275" t="s">
        <v>7662</v>
      </c>
      <c r="H275" t="s">
        <v>7661</v>
      </c>
      <c r="I275" t="s">
        <v>7635</v>
      </c>
      <c r="J275" t="s">
        <v>7544</v>
      </c>
      <c r="K275" t="s">
        <v>92</v>
      </c>
      <c r="L275" t="s">
        <v>92</v>
      </c>
      <c r="M275">
        <v>1</v>
      </c>
      <c r="N275">
        <v>1</v>
      </c>
      <c r="O275" s="6">
        <v>4130561598</v>
      </c>
      <c r="P275" s="6">
        <v>4130561598</v>
      </c>
      <c r="Q275" s="6">
        <v>3755055998</v>
      </c>
      <c r="R275">
        <v>3755055998</v>
      </c>
      <c r="S275" s="203">
        <v>0.02</v>
      </c>
      <c r="T275" s="6">
        <v>75101120</v>
      </c>
      <c r="U275" s="203">
        <v>3.5000000000000003E-2</v>
      </c>
      <c r="V275" s="6">
        <v>131426960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203">
        <v>4.4999999999999998E-2</v>
      </c>
      <c r="AD275">
        <v>168977520</v>
      </c>
      <c r="AE275" s="161"/>
      <c r="AF275" s="140"/>
      <c r="AG275">
        <v>10</v>
      </c>
    </row>
    <row r="276" spans="1:33" ht="15.75" thickBot="1" x14ac:dyDescent="0.3">
      <c r="A276">
        <v>37</v>
      </c>
      <c r="B276" t="s">
        <v>7665</v>
      </c>
      <c r="C276" t="s">
        <v>7667</v>
      </c>
      <c r="D276" s="191">
        <v>45588</v>
      </c>
      <c r="E276" s="191">
        <v>45591</v>
      </c>
      <c r="F276">
        <v>0</v>
      </c>
      <c r="G276" t="s">
        <v>7662</v>
      </c>
      <c r="H276" t="s">
        <v>7661</v>
      </c>
      <c r="I276" t="s">
        <v>7635</v>
      </c>
      <c r="J276" t="s">
        <v>7525</v>
      </c>
      <c r="K276" t="s">
        <v>92</v>
      </c>
      <c r="L276" t="s">
        <v>92</v>
      </c>
      <c r="M276">
        <v>1</v>
      </c>
      <c r="N276">
        <v>1</v>
      </c>
      <c r="O276" s="6">
        <v>4484612476</v>
      </c>
      <c r="P276" s="6">
        <v>4484612476</v>
      </c>
      <c r="Q276" s="6">
        <v>4076920433</v>
      </c>
      <c r="R276">
        <v>4076920433</v>
      </c>
      <c r="S276" s="203">
        <v>0.02</v>
      </c>
      <c r="T276" s="6">
        <v>81538409</v>
      </c>
      <c r="U276" s="203">
        <v>3.5000000000000003E-2</v>
      </c>
      <c r="V276" s="6">
        <v>142692215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203">
        <v>4.4999999999999998E-2</v>
      </c>
      <c r="AD276">
        <v>183461419</v>
      </c>
      <c r="AE276" s="161"/>
      <c r="AF276" s="140"/>
      <c r="AG276">
        <v>10</v>
      </c>
    </row>
    <row r="277" spans="1:33" ht="15.75" thickBot="1" x14ac:dyDescent="0.3">
      <c r="A277">
        <v>38</v>
      </c>
      <c r="B277" t="s">
        <v>7665</v>
      </c>
      <c r="C277" t="s">
        <v>7668</v>
      </c>
      <c r="D277" s="191">
        <v>45587</v>
      </c>
      <c r="E277" s="191">
        <v>45592</v>
      </c>
      <c r="F277">
        <v>0</v>
      </c>
      <c r="G277" t="s">
        <v>7662</v>
      </c>
      <c r="H277" t="s">
        <v>7661</v>
      </c>
      <c r="I277" t="s">
        <v>7635</v>
      </c>
      <c r="J277" t="s">
        <v>7525</v>
      </c>
      <c r="K277" t="s">
        <v>92</v>
      </c>
      <c r="L277" t="s">
        <v>92</v>
      </c>
      <c r="M277">
        <v>1</v>
      </c>
      <c r="N277">
        <v>1</v>
      </c>
      <c r="O277" s="6">
        <v>4836714269</v>
      </c>
      <c r="P277" s="6">
        <v>4836714269</v>
      </c>
      <c r="Q277" s="6">
        <v>4397012972</v>
      </c>
      <c r="R277">
        <v>4397012972</v>
      </c>
      <c r="S277" s="203">
        <v>0.02</v>
      </c>
      <c r="T277" s="6">
        <v>87940259</v>
      </c>
      <c r="U277" s="203">
        <v>3.5000000000000003E-2</v>
      </c>
      <c r="V277" s="6">
        <v>153895454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03">
        <v>4.4999999999999998E-2</v>
      </c>
      <c r="AD277">
        <v>197865584</v>
      </c>
      <c r="AE277" s="161"/>
      <c r="AF277" s="140"/>
      <c r="AG277">
        <v>10</v>
      </c>
    </row>
    <row r="278" spans="1:33" ht="15.75" thickBot="1" x14ac:dyDescent="0.3">
      <c r="A278">
        <v>39</v>
      </c>
      <c r="B278" t="s">
        <v>7665</v>
      </c>
      <c r="C278" t="s">
        <v>7669</v>
      </c>
      <c r="D278" s="191">
        <v>45588</v>
      </c>
      <c r="E278" s="191">
        <v>45592</v>
      </c>
      <c r="F278">
        <v>0</v>
      </c>
      <c r="G278" t="s">
        <v>7662</v>
      </c>
      <c r="H278" t="s">
        <v>7661</v>
      </c>
      <c r="I278" t="s">
        <v>7635</v>
      </c>
      <c r="J278" t="s">
        <v>7670</v>
      </c>
      <c r="K278" t="s">
        <v>7638</v>
      </c>
      <c r="L278" t="s">
        <v>7572</v>
      </c>
      <c r="M278">
        <v>1</v>
      </c>
      <c r="N278">
        <v>1</v>
      </c>
      <c r="O278" s="6">
        <v>3282120225</v>
      </c>
      <c r="P278" s="6">
        <v>3282120225</v>
      </c>
      <c r="Q278" s="6">
        <v>2983745659</v>
      </c>
      <c r="R278">
        <v>2983745659</v>
      </c>
      <c r="S278" s="203">
        <v>0.02</v>
      </c>
      <c r="T278" s="6">
        <v>59674913</v>
      </c>
      <c r="U278" s="203">
        <v>3.5000000000000003E-2</v>
      </c>
      <c r="V278" s="6">
        <v>104431098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203">
        <v>4.4999999999999998E-2</v>
      </c>
      <c r="AD278">
        <v>134268555</v>
      </c>
      <c r="AE278" s="161"/>
      <c r="AF278" s="140"/>
      <c r="AG278">
        <v>10</v>
      </c>
    </row>
    <row r="279" spans="1:33" ht="15.75" thickBot="1" x14ac:dyDescent="0.3">
      <c r="A279">
        <v>40</v>
      </c>
      <c r="B279" t="s">
        <v>7665</v>
      </c>
      <c r="C279" t="s">
        <v>7671</v>
      </c>
      <c r="D279" s="191">
        <v>45587</v>
      </c>
      <c r="E279" s="191">
        <v>45591</v>
      </c>
      <c r="F279">
        <v>0</v>
      </c>
      <c r="G279" t="s">
        <v>7662</v>
      </c>
      <c r="H279" t="s">
        <v>7661</v>
      </c>
      <c r="I279" t="s">
        <v>7635</v>
      </c>
      <c r="J279" t="s">
        <v>7544</v>
      </c>
      <c r="K279" t="s">
        <v>92</v>
      </c>
      <c r="L279" t="s">
        <v>92</v>
      </c>
      <c r="M279">
        <v>1</v>
      </c>
      <c r="N279">
        <v>1</v>
      </c>
      <c r="O279" s="6">
        <v>4926097168</v>
      </c>
      <c r="P279" s="6">
        <v>4926097168</v>
      </c>
      <c r="Q279" s="6">
        <v>4478270153</v>
      </c>
      <c r="R279">
        <v>4478270153</v>
      </c>
      <c r="S279" s="203">
        <v>0.02</v>
      </c>
      <c r="T279" s="6">
        <v>89565403</v>
      </c>
      <c r="U279" s="203">
        <v>3.5000000000000003E-2</v>
      </c>
      <c r="V279" s="6">
        <v>156739455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203">
        <v>4.4999999999999998E-2</v>
      </c>
      <c r="AD279">
        <v>201522157</v>
      </c>
      <c r="AE279" s="161"/>
      <c r="AF279" s="140"/>
      <c r="AG279">
        <v>10</v>
      </c>
    </row>
    <row r="280" spans="1:33" ht="15.75" thickBot="1" x14ac:dyDescent="0.3">
      <c r="A280">
        <v>41</v>
      </c>
      <c r="B280" t="s">
        <v>7665</v>
      </c>
      <c r="C280" t="s">
        <v>7672</v>
      </c>
      <c r="D280" s="191">
        <v>45587</v>
      </c>
      <c r="E280" s="191">
        <v>45591</v>
      </c>
      <c r="F280">
        <v>0</v>
      </c>
      <c r="G280" t="s">
        <v>7662</v>
      </c>
      <c r="H280" t="s">
        <v>7661</v>
      </c>
      <c r="I280" t="s">
        <v>7635</v>
      </c>
      <c r="J280" t="s">
        <v>7673</v>
      </c>
      <c r="K280" t="s">
        <v>7638</v>
      </c>
      <c r="L280" t="s">
        <v>7572</v>
      </c>
      <c r="M280">
        <v>1</v>
      </c>
      <c r="N280">
        <v>1</v>
      </c>
      <c r="O280" s="6">
        <v>4484612476</v>
      </c>
      <c r="P280" s="6">
        <v>4484612476</v>
      </c>
      <c r="Q280" s="6">
        <v>4076920433</v>
      </c>
      <c r="R280">
        <v>4076920433</v>
      </c>
      <c r="S280" s="203">
        <v>0.02</v>
      </c>
      <c r="T280" s="6">
        <v>81538409</v>
      </c>
      <c r="U280" s="203">
        <v>3.5000000000000003E-2</v>
      </c>
      <c r="V280" s="6">
        <v>142692215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203">
        <v>4.4999999999999998E-2</v>
      </c>
      <c r="AD280">
        <v>183461419</v>
      </c>
      <c r="AE280" s="161"/>
      <c r="AF280" s="140"/>
      <c r="AG280">
        <v>10</v>
      </c>
    </row>
    <row r="281" spans="1:33" ht="15.75" thickBot="1" x14ac:dyDescent="0.3">
      <c r="A281">
        <v>42</v>
      </c>
      <c r="B281" t="s">
        <v>7665</v>
      </c>
      <c r="C281" t="s">
        <v>7674</v>
      </c>
      <c r="D281" s="191">
        <v>45588</v>
      </c>
      <c r="E281" s="191">
        <v>45592</v>
      </c>
      <c r="F281">
        <v>0</v>
      </c>
      <c r="G281" t="s">
        <v>7662</v>
      </c>
      <c r="H281" t="s">
        <v>7661</v>
      </c>
      <c r="I281" t="s">
        <v>7635</v>
      </c>
      <c r="J281" t="s">
        <v>7673</v>
      </c>
      <c r="K281" t="s">
        <v>7638</v>
      </c>
      <c r="L281" t="s">
        <v>7572</v>
      </c>
      <c r="M281">
        <v>1</v>
      </c>
      <c r="N281">
        <v>1</v>
      </c>
      <c r="O281" s="6">
        <v>3304048273</v>
      </c>
      <c r="P281" s="6">
        <v>3304048273</v>
      </c>
      <c r="Q281" s="6">
        <v>3003680248</v>
      </c>
      <c r="R281">
        <v>3003680248</v>
      </c>
      <c r="S281" s="203">
        <v>0.02</v>
      </c>
      <c r="T281" s="6">
        <v>60073605</v>
      </c>
      <c r="U281" s="203">
        <v>3.5000000000000003E-2</v>
      </c>
      <c r="V281" s="6">
        <v>105128809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203">
        <v>4.4999999999999998E-2</v>
      </c>
      <c r="AD281">
        <v>135165611</v>
      </c>
      <c r="AE281" s="161"/>
      <c r="AF281" s="140"/>
      <c r="AG281">
        <v>10</v>
      </c>
    </row>
    <row r="282" spans="1:33" ht="15.75" thickBot="1" x14ac:dyDescent="0.3">
      <c r="A282">
        <v>43</v>
      </c>
      <c r="B282" t="s">
        <v>7665</v>
      </c>
      <c r="C282" t="s">
        <v>7675</v>
      </c>
      <c r="D282" s="191">
        <v>45587</v>
      </c>
      <c r="E282" s="191">
        <v>45591</v>
      </c>
      <c r="F282">
        <v>0</v>
      </c>
      <c r="G282" t="s">
        <v>7662</v>
      </c>
      <c r="H282" t="s">
        <v>7661</v>
      </c>
      <c r="I282" t="s">
        <v>7635</v>
      </c>
      <c r="J282" t="s">
        <v>7670</v>
      </c>
      <c r="K282" t="s">
        <v>7638</v>
      </c>
      <c r="L282" t="s">
        <v>7572</v>
      </c>
      <c r="M282">
        <v>1</v>
      </c>
      <c r="N282">
        <v>1</v>
      </c>
      <c r="O282" s="6">
        <v>4077378746</v>
      </c>
      <c r="P282" s="6">
        <v>4077378746</v>
      </c>
      <c r="Q282" s="6">
        <v>3706707951</v>
      </c>
      <c r="R282">
        <v>3706707951</v>
      </c>
      <c r="S282" s="203">
        <v>0.02</v>
      </c>
      <c r="T282" s="6">
        <v>74134159</v>
      </c>
      <c r="U282" s="203">
        <v>3.5000000000000003E-2</v>
      </c>
      <c r="V282" s="6">
        <v>129734778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203">
        <v>4.4999999999999998E-2</v>
      </c>
      <c r="AD282">
        <v>166801858</v>
      </c>
      <c r="AE282" s="161"/>
      <c r="AF282" s="140"/>
      <c r="AG282">
        <v>10</v>
      </c>
    </row>
    <row r="283" spans="1:33" ht="15.75" thickBot="1" x14ac:dyDescent="0.3">
      <c r="A283">
        <v>44</v>
      </c>
      <c r="B283" t="s">
        <v>7665</v>
      </c>
      <c r="C283" t="s">
        <v>7676</v>
      </c>
      <c r="D283" s="191">
        <v>45588</v>
      </c>
      <c r="E283" s="191">
        <v>45590</v>
      </c>
      <c r="F283">
        <v>0</v>
      </c>
      <c r="G283" t="s">
        <v>7662</v>
      </c>
      <c r="H283" t="s">
        <v>7661</v>
      </c>
      <c r="I283" t="s">
        <v>7635</v>
      </c>
      <c r="J283" t="s">
        <v>7544</v>
      </c>
      <c r="K283" t="s">
        <v>92</v>
      </c>
      <c r="L283" t="s">
        <v>92</v>
      </c>
      <c r="M283">
        <v>1</v>
      </c>
      <c r="N283">
        <v>1</v>
      </c>
      <c r="O283" s="6">
        <v>4077378746</v>
      </c>
      <c r="P283" s="6">
        <v>4077378746</v>
      </c>
      <c r="Q283" s="6">
        <v>3706707951</v>
      </c>
      <c r="R283">
        <v>3706707951</v>
      </c>
      <c r="S283" s="203">
        <v>0.02</v>
      </c>
      <c r="T283" s="6">
        <v>74134159</v>
      </c>
      <c r="U283" s="203">
        <v>3.5000000000000003E-2</v>
      </c>
      <c r="V283" s="6">
        <v>129734778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203">
        <v>4.4999999999999998E-2</v>
      </c>
      <c r="AD283">
        <v>166801858</v>
      </c>
      <c r="AE283" s="161"/>
      <c r="AF283" s="140"/>
      <c r="AG283">
        <v>10</v>
      </c>
    </row>
    <row r="284" spans="1:33" ht="15.75" thickBot="1" x14ac:dyDescent="0.3">
      <c r="A284">
        <v>45</v>
      </c>
      <c r="B284" t="s">
        <v>7665</v>
      </c>
      <c r="C284" t="s">
        <v>7677</v>
      </c>
      <c r="D284" s="191">
        <v>45587</v>
      </c>
      <c r="E284" s="191">
        <v>45592</v>
      </c>
      <c r="F284">
        <v>0</v>
      </c>
      <c r="G284" t="s">
        <v>7662</v>
      </c>
      <c r="H284" t="s">
        <v>7661</v>
      </c>
      <c r="I284" t="s">
        <v>7635</v>
      </c>
      <c r="J284" t="s">
        <v>7494</v>
      </c>
      <c r="K284" t="s">
        <v>92</v>
      </c>
      <c r="L284" t="s">
        <v>92</v>
      </c>
      <c r="M284">
        <v>1</v>
      </c>
      <c r="N284">
        <v>1</v>
      </c>
      <c r="O284" s="6">
        <v>4626270120</v>
      </c>
      <c r="P284" s="6">
        <v>4626270120</v>
      </c>
      <c r="Q284" s="6">
        <v>4205700109</v>
      </c>
      <c r="R284">
        <v>4205700109</v>
      </c>
      <c r="S284" s="203">
        <v>0.02</v>
      </c>
      <c r="T284" s="6">
        <v>84114002</v>
      </c>
      <c r="U284" s="203">
        <v>3.5000000000000003E-2</v>
      </c>
      <c r="V284" s="6">
        <v>147199504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03">
        <v>4.4999999999999998E-2</v>
      </c>
      <c r="AD284">
        <v>189256505</v>
      </c>
      <c r="AE284" s="161"/>
      <c r="AF284" s="140"/>
      <c r="AG284">
        <v>10</v>
      </c>
    </row>
    <row r="285" spans="1:33" ht="15.75" thickBot="1" x14ac:dyDescent="0.3">
      <c r="A285">
        <v>46</v>
      </c>
      <c r="B285" t="s">
        <v>7665</v>
      </c>
      <c r="C285" t="s">
        <v>7678</v>
      </c>
      <c r="D285" s="191">
        <v>45588</v>
      </c>
      <c r="E285" s="191">
        <v>45590</v>
      </c>
      <c r="F285">
        <v>0</v>
      </c>
      <c r="G285" t="s">
        <v>7662</v>
      </c>
      <c r="H285" t="s">
        <v>7661</v>
      </c>
      <c r="I285" t="s">
        <v>7635</v>
      </c>
      <c r="J285" t="s">
        <v>7679</v>
      </c>
      <c r="K285" t="s">
        <v>7638</v>
      </c>
      <c r="L285" t="s">
        <v>7572</v>
      </c>
      <c r="M285">
        <v>1</v>
      </c>
      <c r="N285">
        <v>1</v>
      </c>
      <c r="O285" s="6">
        <v>4058376963</v>
      </c>
      <c r="P285" s="6">
        <v>4058376963</v>
      </c>
      <c r="Q285" s="6">
        <v>3689433603</v>
      </c>
      <c r="R285">
        <v>3689433603</v>
      </c>
      <c r="S285" s="203">
        <v>0.02</v>
      </c>
      <c r="T285" s="6">
        <v>73788672</v>
      </c>
      <c r="U285" s="203">
        <v>3.5000000000000003E-2</v>
      </c>
      <c r="V285" s="6">
        <v>129130176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203">
        <v>4.4999999999999998E-2</v>
      </c>
      <c r="AD285">
        <v>166024512</v>
      </c>
      <c r="AE285" s="161"/>
      <c r="AF285" s="140"/>
      <c r="AG285">
        <v>10</v>
      </c>
    </row>
    <row r="286" spans="1:33" ht="15.75" thickBot="1" x14ac:dyDescent="0.3">
      <c r="A286">
        <v>47</v>
      </c>
      <c r="B286" t="s">
        <v>7665</v>
      </c>
      <c r="C286" t="s">
        <v>7680</v>
      </c>
      <c r="D286" s="191">
        <v>45588</v>
      </c>
      <c r="E286" s="191">
        <v>45591</v>
      </c>
      <c r="F286">
        <v>0</v>
      </c>
      <c r="G286" t="s">
        <v>7662</v>
      </c>
      <c r="H286" t="s">
        <v>7661</v>
      </c>
      <c r="I286" t="s">
        <v>7635</v>
      </c>
      <c r="J286" t="s">
        <v>7681</v>
      </c>
      <c r="K286" t="s">
        <v>7638</v>
      </c>
      <c r="L286" t="s">
        <v>7572</v>
      </c>
      <c r="M286">
        <v>1</v>
      </c>
      <c r="N286">
        <v>1</v>
      </c>
      <c r="O286" s="6">
        <v>4039166751</v>
      </c>
      <c r="P286" s="6">
        <v>4039166751</v>
      </c>
      <c r="Q286" s="6">
        <v>3671969774</v>
      </c>
      <c r="R286">
        <v>3671969774</v>
      </c>
      <c r="S286" s="203">
        <v>0.02</v>
      </c>
      <c r="T286" s="6">
        <v>73439395</v>
      </c>
      <c r="U286" s="203">
        <v>3.5000000000000003E-2</v>
      </c>
      <c r="V286" s="6">
        <v>128518942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203">
        <v>4.4999999999999998E-2</v>
      </c>
      <c r="AD286">
        <v>165238640</v>
      </c>
      <c r="AE286" s="161"/>
      <c r="AF286" s="140"/>
      <c r="AG286">
        <v>10</v>
      </c>
    </row>
    <row r="287" spans="1:33" ht="15.75" thickBot="1" x14ac:dyDescent="0.3">
      <c r="A287">
        <v>48</v>
      </c>
      <c r="B287" t="s">
        <v>7665</v>
      </c>
      <c r="C287" t="s">
        <v>7682</v>
      </c>
      <c r="D287" s="191">
        <v>45587</v>
      </c>
      <c r="E287" s="191">
        <v>45591</v>
      </c>
      <c r="F287">
        <v>0</v>
      </c>
      <c r="G287" t="s">
        <v>7662</v>
      </c>
      <c r="H287" t="s">
        <v>7661</v>
      </c>
      <c r="I287" t="s">
        <v>7635</v>
      </c>
      <c r="J287" t="s">
        <v>7670</v>
      </c>
      <c r="K287" t="s">
        <v>7638</v>
      </c>
      <c r="L287" t="s">
        <v>7572</v>
      </c>
      <c r="M287">
        <v>1</v>
      </c>
      <c r="N287">
        <v>1</v>
      </c>
      <c r="O287" s="6">
        <v>5311613054</v>
      </c>
      <c r="P287" s="6">
        <v>5311613054</v>
      </c>
      <c r="Q287" s="6">
        <v>4828739140</v>
      </c>
      <c r="R287">
        <v>4828739140</v>
      </c>
      <c r="S287" s="203">
        <v>0.02</v>
      </c>
      <c r="T287" s="6">
        <v>96574783</v>
      </c>
      <c r="U287" s="203">
        <v>3.5000000000000003E-2</v>
      </c>
      <c r="V287" s="6">
        <v>169005870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203">
        <v>4.4999999999999998E-2</v>
      </c>
      <c r="AD287">
        <v>217293261</v>
      </c>
      <c r="AE287" s="161"/>
      <c r="AF287" s="140"/>
      <c r="AG287">
        <v>10</v>
      </c>
    </row>
    <row r="288" spans="1:33" ht="15.75" thickBot="1" x14ac:dyDescent="0.3">
      <c r="A288">
        <v>49</v>
      </c>
      <c r="B288" t="s">
        <v>7665</v>
      </c>
      <c r="C288" t="s">
        <v>7683</v>
      </c>
      <c r="D288" s="191">
        <v>45587</v>
      </c>
      <c r="E288" s="191">
        <v>45590</v>
      </c>
      <c r="F288">
        <v>0</v>
      </c>
      <c r="G288" t="s">
        <v>7662</v>
      </c>
      <c r="H288" t="s">
        <v>7661</v>
      </c>
      <c r="I288" t="s">
        <v>7635</v>
      </c>
      <c r="J288" t="s">
        <v>7596</v>
      </c>
      <c r="K288" t="s">
        <v>7638</v>
      </c>
      <c r="L288" t="s">
        <v>7572</v>
      </c>
      <c r="M288">
        <v>1</v>
      </c>
      <c r="N288">
        <v>1</v>
      </c>
      <c r="O288" s="6">
        <v>5226947586</v>
      </c>
      <c r="P288" s="6">
        <v>5226947586</v>
      </c>
      <c r="Q288" s="6">
        <v>4751770533</v>
      </c>
      <c r="R288">
        <v>4751770533</v>
      </c>
      <c r="S288" s="203">
        <v>0.02</v>
      </c>
      <c r="T288" s="6">
        <v>95035411</v>
      </c>
      <c r="U288" s="203">
        <v>3.5000000000000003E-2</v>
      </c>
      <c r="V288" s="6">
        <v>166311969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203">
        <v>4.4999999999999998E-2</v>
      </c>
      <c r="AD288">
        <v>213829674</v>
      </c>
      <c r="AE288" s="161"/>
      <c r="AF288" s="140"/>
      <c r="AG288">
        <v>10</v>
      </c>
    </row>
    <row r="289" spans="1:33" ht="15.75" thickBot="1" x14ac:dyDescent="0.3">
      <c r="A289">
        <v>50</v>
      </c>
      <c r="B289" t="s">
        <v>7665</v>
      </c>
      <c r="C289" t="s">
        <v>7684</v>
      </c>
      <c r="D289" s="191">
        <v>45587</v>
      </c>
      <c r="E289" s="191">
        <v>45591</v>
      </c>
      <c r="F289">
        <v>0</v>
      </c>
      <c r="G289" t="s">
        <v>7662</v>
      </c>
      <c r="H289" t="s">
        <v>7661</v>
      </c>
      <c r="I289" t="s">
        <v>7635</v>
      </c>
      <c r="J289" t="s">
        <v>7670</v>
      </c>
      <c r="K289" t="s">
        <v>7638</v>
      </c>
      <c r="L289" t="s">
        <v>7572</v>
      </c>
      <c r="M289">
        <v>1</v>
      </c>
      <c r="N289">
        <v>1</v>
      </c>
      <c r="O289" s="6">
        <v>4031657708</v>
      </c>
      <c r="P289" s="6">
        <v>4031657708</v>
      </c>
      <c r="Q289" s="6">
        <v>3665143371</v>
      </c>
      <c r="R289">
        <v>3665143371</v>
      </c>
      <c r="S289" s="203">
        <v>0.02</v>
      </c>
      <c r="T289" s="6">
        <v>73302867</v>
      </c>
      <c r="U289" s="203">
        <v>3.5000000000000003E-2</v>
      </c>
      <c r="V289" s="6">
        <v>128280018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203">
        <v>4.4999999999999998E-2</v>
      </c>
      <c r="AD289">
        <v>164931452</v>
      </c>
      <c r="AE289" s="161"/>
      <c r="AF289" s="140"/>
      <c r="AG289">
        <v>10</v>
      </c>
    </row>
    <row r="290" spans="1:33" ht="15.75" thickBot="1" x14ac:dyDescent="0.3">
      <c r="A290">
        <v>51</v>
      </c>
      <c r="B290" t="s">
        <v>7665</v>
      </c>
      <c r="C290" t="s">
        <v>7685</v>
      </c>
      <c r="D290" s="191">
        <v>45587</v>
      </c>
      <c r="E290" s="191">
        <v>45591</v>
      </c>
      <c r="F290">
        <v>0</v>
      </c>
      <c r="G290" t="s">
        <v>7662</v>
      </c>
      <c r="H290" t="s">
        <v>7661</v>
      </c>
      <c r="I290" t="s">
        <v>7635</v>
      </c>
      <c r="J290" t="s">
        <v>7670</v>
      </c>
      <c r="K290" t="s">
        <v>7638</v>
      </c>
      <c r="L290" t="s">
        <v>7572</v>
      </c>
      <c r="M290">
        <v>1</v>
      </c>
      <c r="N290">
        <v>1</v>
      </c>
      <c r="O290" s="6">
        <v>4032207515</v>
      </c>
      <c r="P290" s="6">
        <v>4032207515</v>
      </c>
      <c r="Q290" s="6">
        <v>3665643195</v>
      </c>
      <c r="R290">
        <v>3665643195</v>
      </c>
      <c r="S290" s="203">
        <v>0.02</v>
      </c>
      <c r="T290" s="6">
        <v>73312864</v>
      </c>
      <c r="U290" s="203">
        <v>3.5000000000000003E-2</v>
      </c>
      <c r="V290" s="6">
        <v>128297512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203">
        <v>4.4999999999999998E-2</v>
      </c>
      <c r="AD290">
        <v>164953944</v>
      </c>
      <c r="AE290" s="161"/>
      <c r="AF290" s="140"/>
      <c r="AG290">
        <v>10</v>
      </c>
    </row>
    <row r="291" spans="1:33" ht="15.75" thickBot="1" x14ac:dyDescent="0.3">
      <c r="A291">
        <v>52</v>
      </c>
      <c r="B291" t="s">
        <v>7665</v>
      </c>
      <c r="C291" t="s">
        <v>7686</v>
      </c>
      <c r="D291" s="191">
        <v>45587</v>
      </c>
      <c r="E291" s="191">
        <v>45591</v>
      </c>
      <c r="F291">
        <v>0</v>
      </c>
      <c r="G291" t="s">
        <v>7662</v>
      </c>
      <c r="H291" t="s">
        <v>7661</v>
      </c>
      <c r="I291" t="s">
        <v>7635</v>
      </c>
      <c r="J291" t="s">
        <v>7687</v>
      </c>
      <c r="K291" t="s">
        <v>92</v>
      </c>
      <c r="L291" t="s">
        <v>92</v>
      </c>
      <c r="M291">
        <v>1</v>
      </c>
      <c r="N291">
        <v>1</v>
      </c>
      <c r="O291" s="6">
        <v>4552879750</v>
      </c>
      <c r="P291" s="6">
        <v>4552879750</v>
      </c>
      <c r="Q291" s="6">
        <v>4138981591</v>
      </c>
      <c r="R291">
        <v>4138981591</v>
      </c>
      <c r="S291" s="203">
        <v>0.02</v>
      </c>
      <c r="T291" s="6">
        <v>82779632</v>
      </c>
      <c r="U291" s="203">
        <v>3.5000000000000003E-2</v>
      </c>
      <c r="V291" s="6">
        <v>144864356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03">
        <v>4.4999999999999998E-2</v>
      </c>
      <c r="AD291">
        <v>186254172</v>
      </c>
      <c r="AE291" s="161"/>
      <c r="AF291" s="140"/>
      <c r="AG291">
        <v>10</v>
      </c>
    </row>
    <row r="292" spans="1:33" ht="15.75" thickBot="1" x14ac:dyDescent="0.3">
      <c r="A292">
        <v>53</v>
      </c>
      <c r="B292" t="s">
        <v>7665</v>
      </c>
      <c r="C292" t="s">
        <v>7688</v>
      </c>
      <c r="D292" s="191">
        <v>45588</v>
      </c>
      <c r="E292" s="191">
        <v>45590</v>
      </c>
      <c r="F292">
        <v>0</v>
      </c>
      <c r="G292" t="s">
        <v>7662</v>
      </c>
      <c r="H292" t="s">
        <v>7661</v>
      </c>
      <c r="I292" t="s">
        <v>7635</v>
      </c>
      <c r="J292" t="s">
        <v>7494</v>
      </c>
      <c r="K292" t="s">
        <v>92</v>
      </c>
      <c r="L292" t="s">
        <v>92</v>
      </c>
      <c r="M292">
        <v>1</v>
      </c>
      <c r="N292">
        <v>1</v>
      </c>
      <c r="O292" s="6">
        <v>3495731826</v>
      </c>
      <c r="P292" s="6">
        <v>3495731826</v>
      </c>
      <c r="Q292" s="6">
        <v>3177938024</v>
      </c>
      <c r="R292">
        <v>3177938024</v>
      </c>
      <c r="S292" s="203">
        <v>0.02</v>
      </c>
      <c r="T292" s="6">
        <v>63558760</v>
      </c>
      <c r="U292" s="203">
        <v>3.5000000000000003E-2</v>
      </c>
      <c r="V292" s="6">
        <v>111227831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03">
        <v>4.4999999999999998E-2</v>
      </c>
      <c r="AD292">
        <v>143007211</v>
      </c>
      <c r="AE292" s="161"/>
      <c r="AF292" s="140"/>
      <c r="AG292">
        <v>10</v>
      </c>
    </row>
    <row r="293" spans="1:33" ht="15.75" thickBot="1" x14ac:dyDescent="0.3">
      <c r="A293">
        <v>54</v>
      </c>
      <c r="B293" t="s">
        <v>7665</v>
      </c>
      <c r="C293" t="s">
        <v>7689</v>
      </c>
      <c r="D293" s="191">
        <v>45588</v>
      </c>
      <c r="E293" s="191">
        <v>45592</v>
      </c>
      <c r="F293">
        <v>0</v>
      </c>
      <c r="G293" t="s">
        <v>7662</v>
      </c>
      <c r="H293" t="s">
        <v>7661</v>
      </c>
      <c r="I293" t="s">
        <v>7635</v>
      </c>
      <c r="J293" t="s">
        <v>7670</v>
      </c>
      <c r="K293" t="s">
        <v>7638</v>
      </c>
      <c r="L293" t="s">
        <v>7572</v>
      </c>
      <c r="M293">
        <v>1</v>
      </c>
      <c r="N293">
        <v>1</v>
      </c>
      <c r="O293" s="6">
        <v>4035763643</v>
      </c>
      <c r="P293" s="6">
        <v>4035763643</v>
      </c>
      <c r="Q293" s="6">
        <v>3668876039</v>
      </c>
      <c r="R293">
        <v>3668876039</v>
      </c>
      <c r="S293" s="203">
        <v>0.02</v>
      </c>
      <c r="T293" s="6">
        <v>73377521</v>
      </c>
      <c r="U293" s="203">
        <v>3.5000000000000003E-2</v>
      </c>
      <c r="V293" s="6">
        <v>128410661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203">
        <v>4.4999999999999998E-2</v>
      </c>
      <c r="AD293">
        <v>165099422</v>
      </c>
      <c r="AE293" s="161"/>
      <c r="AF293" s="140"/>
      <c r="AG293">
        <v>10</v>
      </c>
    </row>
    <row r="294" spans="1:33" ht="15.75" thickBot="1" x14ac:dyDescent="0.3">
      <c r="A294">
        <v>55</v>
      </c>
      <c r="B294" t="s">
        <v>7665</v>
      </c>
      <c r="C294" t="s">
        <v>7690</v>
      </c>
      <c r="D294" s="191">
        <v>45588</v>
      </c>
      <c r="E294" s="191">
        <v>45590</v>
      </c>
      <c r="F294">
        <v>0</v>
      </c>
      <c r="G294" t="s">
        <v>7662</v>
      </c>
      <c r="H294" t="s">
        <v>7661</v>
      </c>
      <c r="I294" t="s">
        <v>7635</v>
      </c>
      <c r="J294" t="s">
        <v>7687</v>
      </c>
      <c r="K294" t="s">
        <v>92</v>
      </c>
      <c r="L294" t="s">
        <v>92</v>
      </c>
      <c r="M294">
        <v>1</v>
      </c>
      <c r="N294">
        <v>1</v>
      </c>
      <c r="O294" s="6">
        <v>3133239837</v>
      </c>
      <c r="P294" s="6">
        <v>3133239837</v>
      </c>
      <c r="Q294" s="6">
        <v>2848399852</v>
      </c>
      <c r="R294">
        <v>2848399852</v>
      </c>
      <c r="S294" s="203">
        <v>0.02</v>
      </c>
      <c r="T294" s="6">
        <v>56967997</v>
      </c>
      <c r="U294" s="203">
        <v>3.5000000000000003E-2</v>
      </c>
      <c r="V294" s="6">
        <v>99693995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203">
        <v>4.4999999999999998E-2</v>
      </c>
      <c r="AD294">
        <v>128177993</v>
      </c>
      <c r="AE294" s="161"/>
      <c r="AF294" s="140"/>
      <c r="AG294">
        <v>10</v>
      </c>
    </row>
    <row r="295" spans="1:33" ht="15.75" thickBot="1" x14ac:dyDescent="0.3">
      <c r="A295">
        <v>56</v>
      </c>
      <c r="B295" t="s">
        <v>7665</v>
      </c>
      <c r="C295" t="s">
        <v>7691</v>
      </c>
      <c r="D295" s="191">
        <v>45588</v>
      </c>
      <c r="E295" s="191">
        <v>45591</v>
      </c>
      <c r="F295">
        <v>0</v>
      </c>
      <c r="G295" t="s">
        <v>7662</v>
      </c>
      <c r="H295" t="s">
        <v>7661</v>
      </c>
      <c r="I295" t="s">
        <v>7635</v>
      </c>
      <c r="J295" t="s">
        <v>7692</v>
      </c>
      <c r="K295" t="s">
        <v>7638</v>
      </c>
      <c r="L295" t="s">
        <v>7572</v>
      </c>
      <c r="M295">
        <v>1</v>
      </c>
      <c r="N295">
        <v>1</v>
      </c>
      <c r="O295" s="6">
        <v>2263731439</v>
      </c>
      <c r="P295" s="6">
        <v>2263731439</v>
      </c>
      <c r="Q295" s="6">
        <v>2057937672</v>
      </c>
      <c r="R295">
        <v>2057937672</v>
      </c>
      <c r="S295" s="203">
        <v>0.02</v>
      </c>
      <c r="T295" s="6">
        <v>41158753</v>
      </c>
      <c r="U295" s="203">
        <v>3.5000000000000003E-2</v>
      </c>
      <c r="V295" s="6">
        <v>72027819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203">
        <v>4.4999999999999998E-2</v>
      </c>
      <c r="AD295">
        <v>92607195</v>
      </c>
      <c r="AE295" s="161"/>
      <c r="AF295" s="140"/>
      <c r="AG295">
        <v>10</v>
      </c>
    </row>
    <row r="296" spans="1:33" ht="15.75" thickBot="1" x14ac:dyDescent="0.3">
      <c r="A296">
        <v>57</v>
      </c>
      <c r="B296" t="s">
        <v>7665</v>
      </c>
      <c r="C296" t="s">
        <v>7693</v>
      </c>
      <c r="D296" s="191">
        <v>45589</v>
      </c>
      <c r="E296" s="191">
        <v>45591</v>
      </c>
      <c r="F296">
        <v>0</v>
      </c>
      <c r="G296" t="s">
        <v>7662</v>
      </c>
      <c r="H296" t="s">
        <v>7661</v>
      </c>
      <c r="I296" t="s">
        <v>7635</v>
      </c>
      <c r="J296" t="s">
        <v>7679</v>
      </c>
      <c r="K296" t="s">
        <v>7638</v>
      </c>
      <c r="L296" t="s">
        <v>7572</v>
      </c>
      <c r="M296">
        <v>0.5</v>
      </c>
      <c r="N296">
        <v>0.5</v>
      </c>
      <c r="O296" s="6">
        <v>2263731439</v>
      </c>
      <c r="P296" s="6">
        <v>1131865720</v>
      </c>
      <c r="Q296" s="6">
        <v>2057937672</v>
      </c>
      <c r="R296">
        <v>1028968836</v>
      </c>
      <c r="S296" s="203">
        <v>0.02</v>
      </c>
      <c r="T296" s="6">
        <v>10289688</v>
      </c>
      <c r="U296" s="203">
        <v>3.5000000000000003E-2</v>
      </c>
      <c r="V296" s="6">
        <v>36013909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203">
        <v>4.4999999999999998E-2</v>
      </c>
      <c r="AD296">
        <v>46303598</v>
      </c>
      <c r="AE296" s="161"/>
      <c r="AF296" s="140"/>
      <c r="AG296">
        <v>10</v>
      </c>
    </row>
    <row r="297" spans="1:33" ht="15.75" thickBot="1" x14ac:dyDescent="0.3">
      <c r="A297">
        <v>58</v>
      </c>
      <c r="B297" t="s">
        <v>7665</v>
      </c>
      <c r="C297" t="s">
        <v>7693</v>
      </c>
      <c r="D297" s="191">
        <v>45589</v>
      </c>
      <c r="E297" s="191">
        <v>45591</v>
      </c>
      <c r="F297">
        <v>0</v>
      </c>
      <c r="G297" t="s">
        <v>7662</v>
      </c>
      <c r="H297" t="s">
        <v>7661</v>
      </c>
      <c r="I297" t="s">
        <v>7635</v>
      </c>
      <c r="J297" t="s">
        <v>7694</v>
      </c>
      <c r="K297" t="s">
        <v>7638</v>
      </c>
      <c r="L297" t="s">
        <v>7572</v>
      </c>
      <c r="M297">
        <v>0.5</v>
      </c>
      <c r="N297">
        <v>0.5</v>
      </c>
      <c r="O297" s="6">
        <v>2263731439</v>
      </c>
      <c r="P297" s="6">
        <v>1131865720</v>
      </c>
      <c r="Q297" s="6">
        <v>2057937672</v>
      </c>
      <c r="R297">
        <v>1028968836</v>
      </c>
      <c r="S297" s="203">
        <v>0.02</v>
      </c>
      <c r="T297" s="6">
        <v>10289688</v>
      </c>
      <c r="U297" s="203">
        <v>3.5000000000000003E-2</v>
      </c>
      <c r="V297" s="6">
        <v>36013909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03">
        <v>4.4999999999999998E-2</v>
      </c>
      <c r="AD297">
        <v>46303598</v>
      </c>
      <c r="AE297" s="161"/>
      <c r="AF297" s="140"/>
      <c r="AG297">
        <v>10</v>
      </c>
    </row>
    <row r="298" spans="1:33" ht="15.75" thickBot="1" x14ac:dyDescent="0.3">
      <c r="A298">
        <v>59</v>
      </c>
      <c r="B298" t="s">
        <v>7665</v>
      </c>
      <c r="C298" t="s">
        <v>7695</v>
      </c>
      <c r="D298" s="191">
        <v>45588</v>
      </c>
      <c r="E298" s="191">
        <v>45591</v>
      </c>
      <c r="F298">
        <v>0</v>
      </c>
      <c r="G298" t="s">
        <v>7662</v>
      </c>
      <c r="H298" t="s">
        <v>7661</v>
      </c>
      <c r="I298" t="s">
        <v>7635</v>
      </c>
      <c r="J298" t="s">
        <v>61</v>
      </c>
      <c r="K298" t="s">
        <v>7638</v>
      </c>
      <c r="L298" t="s">
        <v>7572</v>
      </c>
      <c r="M298">
        <v>1</v>
      </c>
      <c r="N298">
        <v>1</v>
      </c>
      <c r="O298" s="6">
        <v>3120900960</v>
      </c>
      <c r="P298" s="6">
        <v>3120900960</v>
      </c>
      <c r="Q298" s="6">
        <v>2837182691</v>
      </c>
      <c r="R298">
        <v>2837182691</v>
      </c>
      <c r="S298" s="203">
        <v>0.02</v>
      </c>
      <c r="T298" s="6">
        <v>56743654</v>
      </c>
      <c r="U298" s="203">
        <v>3.5000000000000003E-2</v>
      </c>
      <c r="V298" s="6">
        <v>99301394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03">
        <v>4.4999999999999998E-2</v>
      </c>
      <c r="AD298">
        <v>127673221</v>
      </c>
      <c r="AE298" s="161"/>
      <c r="AF298" s="140"/>
      <c r="AG298">
        <v>10</v>
      </c>
    </row>
    <row r="299" spans="1:33" ht="15.75" thickBot="1" x14ac:dyDescent="0.3">
      <c r="A299">
        <v>60</v>
      </c>
      <c r="B299" t="s">
        <v>7665</v>
      </c>
      <c r="C299" t="s">
        <v>7696</v>
      </c>
      <c r="D299" s="191">
        <v>45588</v>
      </c>
      <c r="E299" s="191">
        <v>45592</v>
      </c>
      <c r="F299">
        <v>0</v>
      </c>
      <c r="G299" t="s">
        <v>7662</v>
      </c>
      <c r="H299" t="s">
        <v>7661</v>
      </c>
      <c r="I299" t="s">
        <v>7635</v>
      </c>
      <c r="J299" t="s">
        <v>7670</v>
      </c>
      <c r="K299" t="s">
        <v>7638</v>
      </c>
      <c r="L299" t="s">
        <v>7572</v>
      </c>
      <c r="M299">
        <v>1</v>
      </c>
      <c r="N299">
        <v>1</v>
      </c>
      <c r="O299" s="6">
        <v>2984359451</v>
      </c>
      <c r="P299" s="6">
        <v>2984359451</v>
      </c>
      <c r="Q299" s="6">
        <v>2713054046</v>
      </c>
      <c r="R299">
        <v>2713054046</v>
      </c>
      <c r="S299" s="203">
        <v>0.02</v>
      </c>
      <c r="T299" s="6">
        <v>54261081</v>
      </c>
      <c r="U299" s="203">
        <v>3.5000000000000003E-2</v>
      </c>
      <c r="V299" s="6">
        <v>94956892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203">
        <v>4.4999999999999998E-2</v>
      </c>
      <c r="AD299">
        <v>122087432</v>
      </c>
      <c r="AE299" s="154"/>
      <c r="AF299" s="139"/>
      <c r="AG299">
        <v>10</v>
      </c>
    </row>
    <row r="300" spans="1:33" ht="15.75" thickBot="1" x14ac:dyDescent="0.3">
      <c r="A300">
        <v>61</v>
      </c>
      <c r="B300" t="s">
        <v>7665</v>
      </c>
      <c r="C300" t="s">
        <v>7697</v>
      </c>
      <c r="D300" s="191">
        <v>45589</v>
      </c>
      <c r="E300" s="191">
        <v>45591</v>
      </c>
      <c r="F300">
        <v>0</v>
      </c>
      <c r="G300" t="s">
        <v>7662</v>
      </c>
      <c r="H300" t="s">
        <v>7661</v>
      </c>
      <c r="I300" t="s">
        <v>7635</v>
      </c>
      <c r="J300" t="s">
        <v>7670</v>
      </c>
      <c r="K300" t="s">
        <v>7638</v>
      </c>
      <c r="L300" t="s">
        <v>7572</v>
      </c>
      <c r="M300">
        <v>1</v>
      </c>
      <c r="N300">
        <v>1</v>
      </c>
      <c r="O300" s="6">
        <v>3127445119</v>
      </c>
      <c r="P300" s="6">
        <v>3127445119</v>
      </c>
      <c r="Q300" s="6">
        <v>2843131926</v>
      </c>
      <c r="R300">
        <v>2843131926</v>
      </c>
      <c r="S300" s="203">
        <v>0.02</v>
      </c>
      <c r="T300" s="6">
        <v>56862639</v>
      </c>
      <c r="U300" s="203">
        <v>3.5000000000000003E-2</v>
      </c>
      <c r="V300" s="6">
        <v>99509617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203">
        <v>4.4999999999999998E-2</v>
      </c>
      <c r="AD300">
        <v>127940937</v>
      </c>
      <c r="AE300" s="154"/>
      <c r="AF300" s="139"/>
      <c r="AG300">
        <v>10</v>
      </c>
    </row>
    <row r="301" spans="1:33" ht="15.75" thickBot="1" x14ac:dyDescent="0.3">
      <c r="A301">
        <v>62</v>
      </c>
      <c r="B301" t="s">
        <v>7665</v>
      </c>
      <c r="C301" t="s">
        <v>7698</v>
      </c>
      <c r="D301" s="191">
        <v>45589</v>
      </c>
      <c r="E301" s="191">
        <v>45592</v>
      </c>
      <c r="F301">
        <v>0</v>
      </c>
      <c r="G301" t="s">
        <v>7662</v>
      </c>
      <c r="H301" t="s">
        <v>7661</v>
      </c>
      <c r="I301" t="s">
        <v>7635</v>
      </c>
      <c r="J301" t="s">
        <v>7699</v>
      </c>
      <c r="K301" t="s">
        <v>92</v>
      </c>
      <c r="L301" t="s">
        <v>92</v>
      </c>
      <c r="M301">
        <v>1</v>
      </c>
      <c r="N301">
        <v>1</v>
      </c>
      <c r="O301" s="6">
        <v>3057240071</v>
      </c>
      <c r="P301" s="6">
        <v>3057240071</v>
      </c>
      <c r="Q301" s="6">
        <v>2779309155</v>
      </c>
      <c r="R301">
        <v>2779309155</v>
      </c>
      <c r="S301" s="203">
        <v>0.02</v>
      </c>
      <c r="T301" s="6">
        <v>55586183</v>
      </c>
      <c r="U301" s="203">
        <v>3.5000000000000003E-2</v>
      </c>
      <c r="V301" s="6">
        <v>97275820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203">
        <v>4.4999999999999998E-2</v>
      </c>
      <c r="AD301">
        <v>125068912</v>
      </c>
      <c r="AE301" s="154"/>
      <c r="AF301" s="139"/>
      <c r="AG301">
        <v>10</v>
      </c>
    </row>
    <row r="302" spans="1:33" ht="15.75" thickBot="1" x14ac:dyDescent="0.3">
      <c r="A302">
        <v>63</v>
      </c>
      <c r="B302" t="s">
        <v>7665</v>
      </c>
      <c r="C302" t="s">
        <v>7700</v>
      </c>
      <c r="D302" s="191">
        <v>45588</v>
      </c>
      <c r="E302" s="191">
        <v>45591</v>
      </c>
      <c r="F302">
        <v>0</v>
      </c>
      <c r="G302" t="s">
        <v>7662</v>
      </c>
      <c r="H302" t="s">
        <v>7661</v>
      </c>
      <c r="I302" t="s">
        <v>7635</v>
      </c>
      <c r="J302" t="s">
        <v>7681</v>
      </c>
      <c r="K302" t="s">
        <v>7638</v>
      </c>
      <c r="L302" t="s">
        <v>7572</v>
      </c>
      <c r="M302">
        <v>1</v>
      </c>
      <c r="N302">
        <v>1</v>
      </c>
      <c r="O302" s="6">
        <v>3217603634</v>
      </c>
      <c r="P302" s="6">
        <v>3217603634</v>
      </c>
      <c r="Q302" s="6">
        <v>2925094213</v>
      </c>
      <c r="R302">
        <v>2925094213</v>
      </c>
      <c r="S302" s="203">
        <v>0.02</v>
      </c>
      <c r="T302" s="6">
        <v>58501884</v>
      </c>
      <c r="U302" s="203">
        <v>3.5000000000000003E-2</v>
      </c>
      <c r="V302" s="6">
        <v>102378297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03">
        <v>4.4999999999999998E-2</v>
      </c>
      <c r="AD302">
        <v>131629240</v>
      </c>
      <c r="AE302" s="154"/>
      <c r="AF302" s="139"/>
      <c r="AG302">
        <v>10</v>
      </c>
    </row>
    <row r="303" spans="1:33" ht="15.75" thickBot="1" x14ac:dyDescent="0.3">
      <c r="A303">
        <v>64</v>
      </c>
      <c r="B303" t="s">
        <v>7665</v>
      </c>
      <c r="C303" t="s">
        <v>7701</v>
      </c>
      <c r="D303" s="191">
        <v>45588</v>
      </c>
      <c r="E303" s="191">
        <v>45591</v>
      </c>
      <c r="F303">
        <v>0</v>
      </c>
      <c r="G303" t="s">
        <v>7662</v>
      </c>
      <c r="H303" t="s">
        <v>7661</v>
      </c>
      <c r="I303" t="s">
        <v>7635</v>
      </c>
      <c r="J303" t="s">
        <v>7494</v>
      </c>
      <c r="K303" t="s">
        <v>92</v>
      </c>
      <c r="L303" t="s">
        <v>92</v>
      </c>
      <c r="M303">
        <v>1</v>
      </c>
      <c r="N303">
        <v>1</v>
      </c>
      <c r="O303" s="6">
        <v>2965575707</v>
      </c>
      <c r="P303" s="6">
        <v>2965575707</v>
      </c>
      <c r="Q303" s="6">
        <v>2695977915</v>
      </c>
      <c r="R303">
        <v>2695977915</v>
      </c>
      <c r="S303" s="203">
        <v>0.02</v>
      </c>
      <c r="T303" s="6">
        <v>53919558</v>
      </c>
      <c r="U303" s="203">
        <v>3.5000000000000003E-2</v>
      </c>
      <c r="V303" s="6">
        <v>94359227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03">
        <v>4.4999999999999998E-2</v>
      </c>
      <c r="AD303">
        <v>121319006</v>
      </c>
      <c r="AE303" s="154"/>
      <c r="AF303" s="139"/>
      <c r="AG303">
        <v>10</v>
      </c>
    </row>
    <row r="304" spans="1:33" ht="15.75" thickBot="1" x14ac:dyDescent="0.3">
      <c r="A304">
        <v>65</v>
      </c>
      <c r="B304" t="s">
        <v>7665</v>
      </c>
      <c r="C304" t="s">
        <v>7702</v>
      </c>
      <c r="D304" s="191">
        <v>45587</v>
      </c>
      <c r="E304" s="191">
        <v>45591</v>
      </c>
      <c r="F304">
        <v>0</v>
      </c>
      <c r="G304" t="s">
        <v>7662</v>
      </c>
      <c r="H304" t="s">
        <v>7661</v>
      </c>
      <c r="I304" t="s">
        <v>7635</v>
      </c>
      <c r="J304" t="s">
        <v>58</v>
      </c>
      <c r="K304" t="s">
        <v>92</v>
      </c>
      <c r="L304" t="s">
        <v>92</v>
      </c>
      <c r="M304">
        <v>1</v>
      </c>
      <c r="N304">
        <v>1</v>
      </c>
      <c r="O304" s="6">
        <v>3851137050</v>
      </c>
      <c r="P304" s="6">
        <v>3851137050</v>
      </c>
      <c r="Q304" s="6">
        <v>3501033682</v>
      </c>
      <c r="R304">
        <v>3501033682</v>
      </c>
      <c r="S304" s="203">
        <v>0.02</v>
      </c>
      <c r="T304" s="6">
        <v>70020674</v>
      </c>
      <c r="U304" s="203">
        <v>3.5000000000000003E-2</v>
      </c>
      <c r="V304" s="6">
        <v>122536179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03">
        <v>4.4999999999999998E-2</v>
      </c>
      <c r="AD304">
        <v>157546516</v>
      </c>
      <c r="AE304" s="154"/>
      <c r="AF304" s="139"/>
      <c r="AG304">
        <v>10</v>
      </c>
    </row>
    <row r="305" spans="1:33" ht="15.75" thickBot="1" x14ac:dyDescent="0.3">
      <c r="A305">
        <v>66</v>
      </c>
      <c r="B305" t="s">
        <v>7665</v>
      </c>
      <c r="C305" t="s">
        <v>7703</v>
      </c>
      <c r="D305" s="191">
        <v>45587</v>
      </c>
      <c r="E305" s="191">
        <v>45591</v>
      </c>
      <c r="F305">
        <v>0</v>
      </c>
      <c r="G305" t="s">
        <v>7662</v>
      </c>
      <c r="H305" t="s">
        <v>7661</v>
      </c>
      <c r="I305" t="s">
        <v>7635</v>
      </c>
      <c r="J305" t="s">
        <v>7596</v>
      </c>
      <c r="K305" t="s">
        <v>92</v>
      </c>
      <c r="L305" t="s">
        <v>92</v>
      </c>
      <c r="M305">
        <v>1</v>
      </c>
      <c r="N305">
        <v>1</v>
      </c>
      <c r="O305" s="6">
        <v>5239521441</v>
      </c>
      <c r="P305" s="6">
        <v>5239521441</v>
      </c>
      <c r="Q305" s="6">
        <v>4763201310</v>
      </c>
      <c r="R305">
        <v>4763201310</v>
      </c>
      <c r="S305" s="203">
        <v>0.02</v>
      </c>
      <c r="T305" s="6">
        <v>95264026</v>
      </c>
      <c r="U305" s="203">
        <v>3.5000000000000003E-2</v>
      </c>
      <c r="V305" s="6">
        <v>166712046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03">
        <v>4.4999999999999998E-2</v>
      </c>
      <c r="AD305">
        <v>214344059</v>
      </c>
      <c r="AE305" s="154"/>
      <c r="AF305" s="139"/>
      <c r="AG305">
        <v>10</v>
      </c>
    </row>
    <row r="306" spans="1:33" ht="15.75" thickBot="1" x14ac:dyDescent="0.3">
      <c r="A306">
        <v>67</v>
      </c>
      <c r="B306" t="s">
        <v>7665</v>
      </c>
      <c r="C306" t="s">
        <v>7704</v>
      </c>
      <c r="D306" s="191">
        <v>45587</v>
      </c>
      <c r="E306" s="191">
        <v>45591</v>
      </c>
      <c r="F306">
        <v>0</v>
      </c>
      <c r="G306" t="s">
        <v>7662</v>
      </c>
      <c r="H306" t="s">
        <v>7661</v>
      </c>
      <c r="I306" t="s">
        <v>7635</v>
      </c>
      <c r="J306" t="s">
        <v>7705</v>
      </c>
      <c r="K306" t="s">
        <v>92</v>
      </c>
      <c r="L306" t="s">
        <v>92</v>
      </c>
      <c r="M306">
        <v>1</v>
      </c>
      <c r="N306">
        <v>1</v>
      </c>
      <c r="O306" s="6">
        <v>5231218988</v>
      </c>
      <c r="P306" s="6">
        <v>5231218988</v>
      </c>
      <c r="Q306" s="6">
        <v>4755653625</v>
      </c>
      <c r="R306">
        <v>4755653625</v>
      </c>
      <c r="S306" s="203">
        <v>0.02</v>
      </c>
      <c r="T306" s="6">
        <v>95113073</v>
      </c>
      <c r="U306" s="203">
        <v>3.5000000000000003E-2</v>
      </c>
      <c r="V306" s="6">
        <v>166447877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03">
        <v>4.4999999999999998E-2</v>
      </c>
      <c r="AD306">
        <v>214004413</v>
      </c>
      <c r="AE306" s="154"/>
      <c r="AF306" s="139"/>
      <c r="AG306">
        <v>10</v>
      </c>
    </row>
    <row r="307" spans="1:33" ht="15.75" thickBot="1" x14ac:dyDescent="0.3">
      <c r="A307">
        <v>68</v>
      </c>
      <c r="B307" t="s">
        <v>7665</v>
      </c>
      <c r="C307" t="s">
        <v>7706</v>
      </c>
      <c r="D307" s="191">
        <v>45588</v>
      </c>
      <c r="E307" s="191">
        <v>45591</v>
      </c>
      <c r="F307">
        <v>0</v>
      </c>
      <c r="G307" t="s">
        <v>7662</v>
      </c>
      <c r="H307" t="s">
        <v>7661</v>
      </c>
      <c r="I307" t="s">
        <v>7635</v>
      </c>
      <c r="J307" t="s">
        <v>7707</v>
      </c>
      <c r="K307" t="s">
        <v>7638</v>
      </c>
      <c r="L307" t="s">
        <v>7572</v>
      </c>
      <c r="M307">
        <v>1</v>
      </c>
      <c r="N307">
        <v>1</v>
      </c>
      <c r="O307" s="6">
        <v>3862824195</v>
      </c>
      <c r="P307" s="6">
        <v>3862824195</v>
      </c>
      <c r="Q307" s="6">
        <v>3511658359</v>
      </c>
      <c r="R307">
        <v>3511658359</v>
      </c>
      <c r="S307" s="203">
        <v>0.02</v>
      </c>
      <c r="T307" s="6">
        <v>70233167</v>
      </c>
      <c r="U307" s="203">
        <v>3.5000000000000003E-2</v>
      </c>
      <c r="V307" s="6">
        <v>122908043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03">
        <v>4.4999999999999998E-2</v>
      </c>
      <c r="AD307">
        <v>158024626</v>
      </c>
      <c r="AE307" s="154"/>
      <c r="AF307" s="139"/>
      <c r="AG307">
        <v>10</v>
      </c>
    </row>
    <row r="308" spans="1:33" ht="15.75" thickBot="1" x14ac:dyDescent="0.3">
      <c r="A308">
        <v>69</v>
      </c>
      <c r="B308" t="s">
        <v>7665</v>
      </c>
      <c r="C308" t="s">
        <v>7708</v>
      </c>
      <c r="D308" s="191" t="s">
        <v>7709</v>
      </c>
      <c r="E308" s="191">
        <v>45591</v>
      </c>
      <c r="F308">
        <v>0</v>
      </c>
      <c r="G308" t="s">
        <v>7662</v>
      </c>
      <c r="H308" t="s">
        <v>7661</v>
      </c>
      <c r="I308" t="s">
        <v>7635</v>
      </c>
      <c r="J308" t="s">
        <v>30</v>
      </c>
      <c r="K308" t="s">
        <v>7639</v>
      </c>
      <c r="L308" t="s">
        <v>7572</v>
      </c>
      <c r="M308">
        <v>1</v>
      </c>
      <c r="N308">
        <v>1</v>
      </c>
      <c r="O308" s="6">
        <v>3881699578</v>
      </c>
      <c r="P308" s="6">
        <v>3881699578</v>
      </c>
      <c r="Q308" s="6">
        <v>3528817798</v>
      </c>
      <c r="R308">
        <v>3528817798</v>
      </c>
      <c r="S308" s="203">
        <v>0.02</v>
      </c>
      <c r="T308" s="6">
        <v>70576356</v>
      </c>
      <c r="U308" s="203">
        <v>3.5000000000000003E-2</v>
      </c>
      <c r="V308" s="6">
        <v>123508623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03">
        <v>4.4999999999999998E-2</v>
      </c>
      <c r="AD308">
        <v>158796801</v>
      </c>
      <c r="AE308" s="154"/>
      <c r="AF308" s="139"/>
      <c r="AG308">
        <v>10</v>
      </c>
    </row>
    <row r="309" spans="1:33" ht="15.75" thickBot="1" x14ac:dyDescent="0.3">
      <c r="A309">
        <v>70</v>
      </c>
      <c r="B309" t="s">
        <v>7665</v>
      </c>
      <c r="C309" t="s">
        <v>7710</v>
      </c>
      <c r="D309" s="191">
        <v>45591</v>
      </c>
      <c r="E309" s="191">
        <v>45592</v>
      </c>
      <c r="F309">
        <v>0</v>
      </c>
      <c r="G309" t="s">
        <v>7662</v>
      </c>
      <c r="H309" t="s">
        <v>7661</v>
      </c>
      <c r="I309" t="s">
        <v>7635</v>
      </c>
      <c r="J309" t="s">
        <v>140</v>
      </c>
      <c r="K309" t="s">
        <v>92</v>
      </c>
      <c r="L309" t="s">
        <v>92</v>
      </c>
      <c r="M309">
        <v>1</v>
      </c>
      <c r="N309">
        <v>1</v>
      </c>
      <c r="O309" s="6">
        <v>3185404165</v>
      </c>
      <c r="P309" s="6">
        <v>3185404165</v>
      </c>
      <c r="Q309" s="6">
        <v>2895821968</v>
      </c>
      <c r="R309">
        <v>2895821968</v>
      </c>
      <c r="S309" s="203">
        <v>0.02</v>
      </c>
      <c r="T309" s="6">
        <v>57916439</v>
      </c>
      <c r="U309" s="203">
        <v>3.5000000000000003E-2</v>
      </c>
      <c r="V309" s="6">
        <v>101353769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03">
        <v>4.4999999999999998E-2</v>
      </c>
      <c r="AD309">
        <v>130311989</v>
      </c>
      <c r="AE309" s="154"/>
      <c r="AF309" s="139"/>
      <c r="AG309">
        <v>10</v>
      </c>
    </row>
    <row r="310" spans="1:33" ht="15.75" thickBot="1" x14ac:dyDescent="0.3">
      <c r="A310">
        <v>71</v>
      </c>
      <c r="B310" t="s">
        <v>7665</v>
      </c>
      <c r="C310" t="s">
        <v>7711</v>
      </c>
      <c r="D310" s="191">
        <v>45588</v>
      </c>
      <c r="E310" s="191" t="s">
        <v>7712</v>
      </c>
      <c r="F310">
        <v>0</v>
      </c>
      <c r="G310" t="s">
        <v>7662</v>
      </c>
      <c r="H310" t="s">
        <v>7661</v>
      </c>
      <c r="I310" t="s">
        <v>7635</v>
      </c>
      <c r="J310" t="s">
        <v>7670</v>
      </c>
      <c r="K310" t="s">
        <v>7638</v>
      </c>
      <c r="L310" t="s">
        <v>7572</v>
      </c>
      <c r="M310">
        <v>1</v>
      </c>
      <c r="N310">
        <v>1</v>
      </c>
      <c r="O310" s="6">
        <v>3185404166</v>
      </c>
      <c r="P310" s="6">
        <v>3185404166</v>
      </c>
      <c r="Q310" s="6">
        <v>2895821969</v>
      </c>
      <c r="R310">
        <v>2895821969</v>
      </c>
      <c r="S310" s="203">
        <v>0.02</v>
      </c>
      <c r="T310" s="6">
        <v>57916439</v>
      </c>
      <c r="U310" s="203">
        <v>3.5000000000000003E-2</v>
      </c>
      <c r="V310" s="6">
        <v>101353769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03">
        <v>4.4999999999999998E-2</v>
      </c>
      <c r="AD310">
        <v>130311989</v>
      </c>
      <c r="AE310" s="154"/>
      <c r="AF310" s="139"/>
      <c r="AG310">
        <v>10</v>
      </c>
    </row>
    <row r="311" spans="1:33" ht="15.75" thickBot="1" x14ac:dyDescent="0.3">
      <c r="A311">
        <v>72</v>
      </c>
      <c r="B311" t="s">
        <v>7665</v>
      </c>
      <c r="C311" t="s">
        <v>7713</v>
      </c>
      <c r="D311" s="191">
        <v>45588</v>
      </c>
      <c r="E311" s="191">
        <v>45592</v>
      </c>
      <c r="F311">
        <v>0</v>
      </c>
      <c r="G311" t="s">
        <v>7662</v>
      </c>
      <c r="H311" t="s">
        <v>7661</v>
      </c>
      <c r="I311" t="s">
        <v>7635</v>
      </c>
      <c r="J311" t="s">
        <v>59</v>
      </c>
      <c r="K311" t="s">
        <v>7637</v>
      </c>
      <c r="L311" t="s">
        <v>7572</v>
      </c>
      <c r="M311">
        <v>0.5</v>
      </c>
      <c r="N311">
        <v>0.5</v>
      </c>
      <c r="O311" s="6">
        <v>2342635317</v>
      </c>
      <c r="P311" s="6">
        <v>1171317659</v>
      </c>
      <c r="Q311" s="6">
        <v>2129668470</v>
      </c>
      <c r="R311">
        <v>1064834235</v>
      </c>
      <c r="S311" s="203">
        <v>0.02</v>
      </c>
      <c r="T311" s="6">
        <v>10648342</v>
      </c>
      <c r="U311" s="203">
        <v>3.5000000000000003E-2</v>
      </c>
      <c r="V311" s="6">
        <v>37269198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03">
        <v>4.4999999999999998E-2</v>
      </c>
      <c r="AD311">
        <v>47917541</v>
      </c>
      <c r="AE311" s="154"/>
      <c r="AF311" s="139"/>
      <c r="AG311">
        <v>10</v>
      </c>
    </row>
    <row r="312" spans="1:33" ht="15.75" thickBot="1" x14ac:dyDescent="0.3">
      <c r="A312">
        <v>73</v>
      </c>
      <c r="B312" t="s">
        <v>7665</v>
      </c>
      <c r="C312" t="s">
        <v>7713</v>
      </c>
      <c r="D312" s="191">
        <v>45588</v>
      </c>
      <c r="E312" s="191">
        <v>45592</v>
      </c>
      <c r="F312">
        <v>0</v>
      </c>
      <c r="G312" t="s">
        <v>7662</v>
      </c>
      <c r="H312" t="s">
        <v>7661</v>
      </c>
      <c r="I312" t="s">
        <v>7635</v>
      </c>
      <c r="J312" t="s">
        <v>69</v>
      </c>
      <c r="K312" t="s">
        <v>7638</v>
      </c>
      <c r="L312" t="s">
        <v>7572</v>
      </c>
      <c r="M312">
        <v>0.5</v>
      </c>
      <c r="N312">
        <v>0.5</v>
      </c>
      <c r="O312" s="6">
        <v>2342635317</v>
      </c>
      <c r="P312" s="6">
        <v>1171317659</v>
      </c>
      <c r="Q312" s="6">
        <v>2129668470</v>
      </c>
      <c r="R312">
        <v>1064834235</v>
      </c>
      <c r="S312" s="203">
        <v>0.02</v>
      </c>
      <c r="T312" s="6">
        <v>10648342</v>
      </c>
      <c r="U312" s="203">
        <v>3.5000000000000003E-2</v>
      </c>
      <c r="V312" s="6">
        <v>37269198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03">
        <v>4.4999999999999998E-2</v>
      </c>
      <c r="AD312">
        <v>47917541</v>
      </c>
      <c r="AE312" s="154"/>
      <c r="AF312" s="139"/>
      <c r="AG312">
        <v>10</v>
      </c>
    </row>
    <row r="313" spans="1:33" ht="15.75" thickBot="1" x14ac:dyDescent="0.3">
      <c r="A313">
        <v>74</v>
      </c>
      <c r="B313" t="s">
        <v>7665</v>
      </c>
      <c r="C313" t="s">
        <v>7714</v>
      </c>
      <c r="D313" s="191">
        <v>45588</v>
      </c>
      <c r="E313" s="191">
        <v>45592</v>
      </c>
      <c r="F313">
        <v>0</v>
      </c>
      <c r="G313" t="s">
        <v>7662</v>
      </c>
      <c r="H313" t="s">
        <v>7661</v>
      </c>
      <c r="I313" t="s">
        <v>7635</v>
      </c>
      <c r="J313" t="s">
        <v>7715</v>
      </c>
      <c r="K313" t="s">
        <v>285</v>
      </c>
      <c r="L313" t="s">
        <v>285</v>
      </c>
      <c r="M313">
        <v>1</v>
      </c>
      <c r="N313">
        <v>1</v>
      </c>
      <c r="O313" s="6">
        <v>2883418398</v>
      </c>
      <c r="P313" s="6">
        <v>2883418398</v>
      </c>
      <c r="Q313" s="6">
        <v>2621289453</v>
      </c>
      <c r="R313">
        <v>2621289453</v>
      </c>
      <c r="S313" s="203">
        <v>0.02</v>
      </c>
      <c r="T313" s="6">
        <v>52425789</v>
      </c>
      <c r="U313" s="203">
        <v>3.5000000000000003E-2</v>
      </c>
      <c r="V313" s="6">
        <v>91745131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03">
        <v>4.4999999999999998E-2</v>
      </c>
      <c r="AD313">
        <v>117958025</v>
      </c>
      <c r="AE313" s="154"/>
      <c r="AF313" s="139"/>
      <c r="AG313">
        <v>10</v>
      </c>
    </row>
    <row r="314" spans="1:33" ht="15.75" thickBot="1" x14ac:dyDescent="0.3">
      <c r="A314">
        <v>75</v>
      </c>
      <c r="B314" t="s">
        <v>7665</v>
      </c>
      <c r="C314" t="s">
        <v>7716</v>
      </c>
      <c r="D314" s="191">
        <v>45587</v>
      </c>
      <c r="E314" s="191">
        <v>45592</v>
      </c>
      <c r="F314">
        <v>0</v>
      </c>
      <c r="G314" t="s">
        <v>7662</v>
      </c>
      <c r="H314" t="s">
        <v>7661</v>
      </c>
      <c r="I314" t="s">
        <v>7635</v>
      </c>
      <c r="J314" t="s">
        <v>7494</v>
      </c>
      <c r="K314" t="s">
        <v>92</v>
      </c>
      <c r="L314" t="s">
        <v>92</v>
      </c>
      <c r="M314">
        <v>1</v>
      </c>
      <c r="N314">
        <v>1</v>
      </c>
      <c r="O314" s="6">
        <v>3477571422</v>
      </c>
      <c r="P314" s="6">
        <v>3477571422</v>
      </c>
      <c r="Q314" s="6">
        <v>3161428565</v>
      </c>
      <c r="R314">
        <v>3161428565</v>
      </c>
      <c r="S314" s="203">
        <v>0.02</v>
      </c>
      <c r="T314" s="6">
        <v>63228571</v>
      </c>
      <c r="U314" s="203">
        <v>3.5000000000000003E-2</v>
      </c>
      <c r="V314" s="6">
        <v>110650000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03">
        <v>4.4999999999999998E-2</v>
      </c>
      <c r="AD314">
        <v>142264285</v>
      </c>
      <c r="AE314" s="154"/>
      <c r="AF314" s="139"/>
      <c r="AG314">
        <v>10</v>
      </c>
    </row>
    <row r="315" spans="1:33" ht="15.75" thickBot="1" x14ac:dyDescent="0.3">
      <c r="A315">
        <v>76</v>
      </c>
      <c r="B315" t="s">
        <v>7665</v>
      </c>
      <c r="C315" t="s">
        <v>7717</v>
      </c>
      <c r="D315" s="191">
        <v>45588</v>
      </c>
      <c r="E315" s="191" t="s">
        <v>7718</v>
      </c>
      <c r="F315">
        <v>0</v>
      </c>
      <c r="G315" t="s">
        <v>7662</v>
      </c>
      <c r="H315" t="s">
        <v>7661</v>
      </c>
      <c r="I315" t="s">
        <v>7635</v>
      </c>
      <c r="J315" t="s">
        <v>7544</v>
      </c>
      <c r="K315" t="s">
        <v>92</v>
      </c>
      <c r="L315" t="s">
        <v>92</v>
      </c>
      <c r="M315">
        <v>1</v>
      </c>
      <c r="N315">
        <v>1</v>
      </c>
      <c r="O315" s="6">
        <v>4718197888</v>
      </c>
      <c r="P315" s="6">
        <v>4718197888</v>
      </c>
      <c r="Q315" s="6">
        <v>4289270807</v>
      </c>
      <c r="R315">
        <v>4289270807</v>
      </c>
      <c r="S315" s="203">
        <v>0.02</v>
      </c>
      <c r="T315" s="6">
        <v>85785416</v>
      </c>
      <c r="U315" s="203">
        <v>3.5000000000000003E-2</v>
      </c>
      <c r="V315" s="6">
        <v>150124478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203">
        <v>4.4999999999999998E-2</v>
      </c>
      <c r="AD315">
        <v>193017186</v>
      </c>
      <c r="AE315" s="154"/>
      <c r="AF315" s="139"/>
      <c r="AG315">
        <v>10</v>
      </c>
    </row>
    <row r="316" spans="1:33" ht="15.75" thickBot="1" x14ac:dyDescent="0.3">
      <c r="A316">
        <v>77</v>
      </c>
      <c r="B316" t="s">
        <v>7665</v>
      </c>
      <c r="C316" t="s">
        <v>7719</v>
      </c>
      <c r="D316" s="191">
        <v>45587</v>
      </c>
      <c r="E316" s="191">
        <v>45591</v>
      </c>
      <c r="F316">
        <v>0</v>
      </c>
      <c r="G316" t="s">
        <v>7662</v>
      </c>
      <c r="H316" t="s">
        <v>7661</v>
      </c>
      <c r="I316" t="s">
        <v>7635</v>
      </c>
      <c r="J316" t="s">
        <v>7544</v>
      </c>
      <c r="K316" t="s">
        <v>92</v>
      </c>
      <c r="L316" t="s">
        <v>92</v>
      </c>
      <c r="M316">
        <v>1</v>
      </c>
      <c r="N316">
        <v>1</v>
      </c>
      <c r="O316" s="6">
        <v>3733748415</v>
      </c>
      <c r="P316" s="6">
        <v>3733748415</v>
      </c>
      <c r="Q316" s="6">
        <v>3394316741</v>
      </c>
      <c r="R316">
        <v>3394316741</v>
      </c>
      <c r="S316" s="203">
        <v>0.02</v>
      </c>
      <c r="T316" s="6">
        <v>67886335</v>
      </c>
      <c r="U316" s="203">
        <v>3.5000000000000003E-2</v>
      </c>
      <c r="V316" s="6">
        <v>118801086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203">
        <v>4.4999999999999998E-2</v>
      </c>
      <c r="AD316">
        <v>152744253</v>
      </c>
      <c r="AE316" s="154"/>
      <c r="AF316" s="139"/>
      <c r="AG316">
        <v>10</v>
      </c>
    </row>
    <row r="317" spans="1:33" ht="15.75" thickBot="1" x14ac:dyDescent="0.3">
      <c r="A317">
        <v>78</v>
      </c>
      <c r="B317" t="s">
        <v>7665</v>
      </c>
      <c r="C317" t="s">
        <v>7720</v>
      </c>
      <c r="D317" s="191">
        <v>45588</v>
      </c>
      <c r="E317" s="191">
        <v>45591</v>
      </c>
      <c r="F317">
        <v>0</v>
      </c>
      <c r="G317" t="s">
        <v>7662</v>
      </c>
      <c r="H317" t="s">
        <v>7661</v>
      </c>
      <c r="I317" t="s">
        <v>7635</v>
      </c>
      <c r="J317" t="s">
        <v>7525</v>
      </c>
      <c r="K317" t="s">
        <v>92</v>
      </c>
      <c r="L317" t="s">
        <v>92</v>
      </c>
      <c r="M317">
        <v>1</v>
      </c>
      <c r="N317">
        <v>1</v>
      </c>
      <c r="O317" s="6">
        <v>4664995295</v>
      </c>
      <c r="P317" s="6">
        <v>4664995295</v>
      </c>
      <c r="Q317" s="6">
        <v>4240904814</v>
      </c>
      <c r="R317">
        <v>4240904814</v>
      </c>
      <c r="S317" s="203">
        <v>0.02</v>
      </c>
      <c r="T317" s="6">
        <v>84818096</v>
      </c>
      <c r="U317" s="203">
        <v>3.5000000000000003E-2</v>
      </c>
      <c r="V317" s="6">
        <v>148431668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203">
        <v>4.4999999999999998E-2</v>
      </c>
      <c r="AD317">
        <v>190840717</v>
      </c>
      <c r="AE317" s="154"/>
      <c r="AF317" s="139"/>
      <c r="AG317">
        <v>10</v>
      </c>
    </row>
    <row r="318" spans="1:33" ht="15.75" thickBot="1" x14ac:dyDescent="0.3">
      <c r="A318">
        <v>79</v>
      </c>
      <c r="B318" t="s">
        <v>7665</v>
      </c>
      <c r="C318" t="s">
        <v>7721</v>
      </c>
      <c r="D318" s="191">
        <v>45587</v>
      </c>
      <c r="E318" s="191">
        <v>45591</v>
      </c>
      <c r="F318">
        <v>0</v>
      </c>
      <c r="G318" t="s">
        <v>7662</v>
      </c>
      <c r="H318" t="s">
        <v>7661</v>
      </c>
      <c r="I318" t="s">
        <v>7635</v>
      </c>
      <c r="J318" t="s">
        <v>7494</v>
      </c>
      <c r="K318" t="s">
        <v>92</v>
      </c>
      <c r="L318" t="s">
        <v>92</v>
      </c>
      <c r="M318">
        <v>1</v>
      </c>
      <c r="N318">
        <v>1</v>
      </c>
      <c r="O318" s="6">
        <v>3387804664</v>
      </c>
      <c r="P318" s="6">
        <v>3387804664</v>
      </c>
      <c r="Q318" s="6">
        <v>3079822422</v>
      </c>
      <c r="R318">
        <v>3079822422</v>
      </c>
      <c r="S318" s="203">
        <v>0.02</v>
      </c>
      <c r="T318" s="6">
        <v>61596448</v>
      </c>
      <c r="U318" s="203">
        <v>3.5000000000000003E-2</v>
      </c>
      <c r="V318" s="6">
        <v>107793785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203">
        <v>4.4999999999999998E-2</v>
      </c>
      <c r="AD318">
        <v>138592009</v>
      </c>
      <c r="AE318" s="154"/>
      <c r="AF318" s="139"/>
      <c r="AG318">
        <v>10</v>
      </c>
    </row>
    <row r="319" spans="1:33" ht="15.75" thickBot="1" x14ac:dyDescent="0.3">
      <c r="A319">
        <v>80</v>
      </c>
      <c r="B319" t="s">
        <v>7665</v>
      </c>
      <c r="C319" t="s">
        <v>7722</v>
      </c>
      <c r="D319" s="191">
        <v>45589</v>
      </c>
      <c r="E319" s="191">
        <v>45592</v>
      </c>
      <c r="F319">
        <v>0</v>
      </c>
      <c r="G319" t="s">
        <v>7662</v>
      </c>
      <c r="H319" t="s">
        <v>7661</v>
      </c>
      <c r="I319" t="s">
        <v>7635</v>
      </c>
      <c r="J319" t="s">
        <v>7670</v>
      </c>
      <c r="K319" t="s">
        <v>7638</v>
      </c>
      <c r="L319" t="s">
        <v>7572</v>
      </c>
      <c r="M319">
        <v>1</v>
      </c>
      <c r="N319">
        <v>1</v>
      </c>
      <c r="O319" s="6">
        <v>2992207345</v>
      </c>
      <c r="P319" s="6">
        <v>2992207345</v>
      </c>
      <c r="Q319" s="6">
        <v>2720188495</v>
      </c>
      <c r="R319">
        <v>2720188495</v>
      </c>
      <c r="S319" s="203">
        <v>0.02</v>
      </c>
      <c r="T319" s="6">
        <v>54403770</v>
      </c>
      <c r="U319" s="203">
        <v>3.5000000000000003E-2</v>
      </c>
      <c r="V319" s="6">
        <v>95206597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203">
        <v>4.4999999999999998E-2</v>
      </c>
      <c r="AD319">
        <v>122408482</v>
      </c>
      <c r="AE319" s="154"/>
      <c r="AF319" s="139"/>
      <c r="AG319">
        <v>10</v>
      </c>
    </row>
    <row r="320" spans="1:33" ht="15.75" thickBot="1" x14ac:dyDescent="0.3">
      <c r="A320">
        <v>81</v>
      </c>
      <c r="B320" t="s">
        <v>7665</v>
      </c>
      <c r="C320" t="s">
        <v>7723</v>
      </c>
      <c r="D320" s="191">
        <v>45588</v>
      </c>
      <c r="E320" s="191">
        <v>45591</v>
      </c>
      <c r="F320">
        <v>0</v>
      </c>
      <c r="G320" t="s">
        <v>7662</v>
      </c>
      <c r="H320" t="s">
        <v>7661</v>
      </c>
      <c r="I320" t="s">
        <v>7635</v>
      </c>
      <c r="J320" t="s">
        <v>7694</v>
      </c>
      <c r="K320" t="s">
        <v>7638</v>
      </c>
      <c r="L320" t="s">
        <v>7572</v>
      </c>
      <c r="M320">
        <v>0.5</v>
      </c>
      <c r="N320">
        <v>0.5</v>
      </c>
      <c r="O320" s="6">
        <v>2139917957</v>
      </c>
      <c r="P320" s="6">
        <v>1069958979</v>
      </c>
      <c r="Q320" s="6">
        <v>1945379961</v>
      </c>
      <c r="R320">
        <v>972689981</v>
      </c>
      <c r="S320" s="203">
        <v>0.02</v>
      </c>
      <c r="T320" s="6">
        <v>9726900</v>
      </c>
      <c r="U320" s="203">
        <v>3.5000000000000003E-2</v>
      </c>
      <c r="V320" s="6">
        <v>34044149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203">
        <v>4.4999999999999998E-2</v>
      </c>
      <c r="AD320">
        <v>43771049</v>
      </c>
      <c r="AE320" s="154"/>
      <c r="AF320" s="139"/>
      <c r="AG320">
        <v>10</v>
      </c>
    </row>
    <row r="321" spans="1:33" ht="15.75" thickBot="1" x14ac:dyDescent="0.3">
      <c r="A321">
        <v>82</v>
      </c>
      <c r="B321" t="s">
        <v>7665</v>
      </c>
      <c r="C321" t="s">
        <v>7723</v>
      </c>
      <c r="D321" s="191">
        <v>45588</v>
      </c>
      <c r="E321" s="191">
        <v>45591</v>
      </c>
      <c r="F321">
        <v>0</v>
      </c>
      <c r="G321" t="s">
        <v>7662</v>
      </c>
      <c r="H321" t="s">
        <v>7661</v>
      </c>
      <c r="I321" t="s">
        <v>7635</v>
      </c>
      <c r="J321" t="s">
        <v>7707</v>
      </c>
      <c r="K321" t="s">
        <v>7638</v>
      </c>
      <c r="L321" t="s">
        <v>7572</v>
      </c>
      <c r="M321">
        <v>0.5</v>
      </c>
      <c r="N321">
        <v>0.5</v>
      </c>
      <c r="O321" s="6">
        <v>2139917957</v>
      </c>
      <c r="P321" s="6">
        <v>1069958979</v>
      </c>
      <c r="Q321" s="6">
        <v>1945379961</v>
      </c>
      <c r="R321">
        <v>972689981</v>
      </c>
      <c r="S321" s="203">
        <v>0.02</v>
      </c>
      <c r="T321" s="6">
        <v>9726900</v>
      </c>
      <c r="U321" s="203">
        <v>3.5000000000000003E-2</v>
      </c>
      <c r="V321" s="6">
        <v>34044149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203">
        <v>4.4999999999999998E-2</v>
      </c>
      <c r="AD321">
        <v>43771049</v>
      </c>
      <c r="AE321" s="154"/>
      <c r="AF321" s="139"/>
      <c r="AG321">
        <v>10</v>
      </c>
    </row>
    <row r="322" spans="1:33" ht="15.75" thickBot="1" x14ac:dyDescent="0.3">
      <c r="A322">
        <v>83</v>
      </c>
      <c r="B322" t="s">
        <v>7665</v>
      </c>
      <c r="C322" t="s">
        <v>7724</v>
      </c>
      <c r="D322" s="191">
        <v>45588</v>
      </c>
      <c r="E322" s="191">
        <v>45591</v>
      </c>
      <c r="F322">
        <v>0</v>
      </c>
      <c r="G322" t="s">
        <v>7662</v>
      </c>
      <c r="H322" t="s">
        <v>7661</v>
      </c>
      <c r="I322" t="s">
        <v>7635</v>
      </c>
      <c r="J322" t="s">
        <v>140</v>
      </c>
      <c r="K322" t="s">
        <v>92</v>
      </c>
      <c r="L322" t="s">
        <v>92</v>
      </c>
      <c r="M322">
        <v>1</v>
      </c>
      <c r="N322">
        <v>1</v>
      </c>
      <c r="O322" s="6">
        <v>2927808404</v>
      </c>
      <c r="P322" s="6">
        <v>2927808404</v>
      </c>
      <c r="Q322" s="6">
        <v>2661644004</v>
      </c>
      <c r="R322">
        <v>2661644004</v>
      </c>
      <c r="S322" s="203">
        <v>0.02</v>
      </c>
      <c r="T322" s="6">
        <v>53232880</v>
      </c>
      <c r="U322" s="203">
        <v>3.5000000000000003E-2</v>
      </c>
      <c r="V322" s="6">
        <v>93157540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203">
        <v>4.4999999999999998E-2</v>
      </c>
      <c r="AD322">
        <v>119773980</v>
      </c>
      <c r="AE322" s="154"/>
      <c r="AF322" s="139"/>
      <c r="AG322">
        <v>10</v>
      </c>
    </row>
    <row r="323" spans="1:33" ht="15.75" thickBot="1" x14ac:dyDescent="0.3">
      <c r="A323">
        <v>84</v>
      </c>
      <c r="B323" t="s">
        <v>7549</v>
      </c>
      <c r="C323" t="s">
        <v>7725</v>
      </c>
      <c r="D323" s="191">
        <v>45565</v>
      </c>
      <c r="E323" s="191">
        <v>45580</v>
      </c>
      <c r="F323">
        <v>0</v>
      </c>
      <c r="G323" t="s">
        <v>7640</v>
      </c>
      <c r="H323" t="s">
        <v>7642</v>
      </c>
      <c r="I323" t="s">
        <v>7635</v>
      </c>
      <c r="J323" t="s">
        <v>306</v>
      </c>
      <c r="K323" t="s">
        <v>1018</v>
      </c>
      <c r="L323" t="s">
        <v>1018</v>
      </c>
      <c r="M323">
        <v>1</v>
      </c>
      <c r="N323">
        <v>1</v>
      </c>
      <c r="O323" s="6">
        <v>19394457615</v>
      </c>
      <c r="P323" s="6">
        <v>19394457615</v>
      </c>
      <c r="Q323" s="6">
        <v>17790929901</v>
      </c>
      <c r="R323" s="6">
        <v>17790929901</v>
      </c>
      <c r="S323" s="203">
        <v>0</v>
      </c>
      <c r="T323" s="6">
        <v>0</v>
      </c>
      <c r="U323" s="203">
        <v>0.03</v>
      </c>
      <c r="V323" s="6">
        <v>533727897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203">
        <v>0.03</v>
      </c>
      <c r="AD323" s="6">
        <v>533727897</v>
      </c>
      <c r="AE323" s="154"/>
      <c r="AF323" s="139"/>
      <c r="AG323">
        <v>10</v>
      </c>
    </row>
    <row r="324" spans="1:33" ht="15.75" thickBot="1" x14ac:dyDescent="0.3">
      <c r="A324">
        <v>85</v>
      </c>
      <c r="B324" t="s">
        <v>7549</v>
      </c>
      <c r="C324" t="s">
        <v>7726</v>
      </c>
      <c r="D324" s="191">
        <v>45565</v>
      </c>
      <c r="E324" s="191">
        <v>45580</v>
      </c>
      <c r="F324">
        <v>0</v>
      </c>
      <c r="G324" t="s">
        <v>7640</v>
      </c>
      <c r="H324" t="s">
        <v>7642</v>
      </c>
      <c r="I324" t="s">
        <v>7635</v>
      </c>
      <c r="J324" t="s">
        <v>306</v>
      </c>
      <c r="K324" t="s">
        <v>1018</v>
      </c>
      <c r="L324" t="s">
        <v>1018</v>
      </c>
      <c r="M324">
        <v>1</v>
      </c>
      <c r="N324">
        <v>1</v>
      </c>
      <c r="O324" s="6">
        <v>19693316306</v>
      </c>
      <c r="P324" s="6">
        <v>19693316306</v>
      </c>
      <c r="Q324" s="6">
        <v>18060955884</v>
      </c>
      <c r="R324" s="6">
        <v>18060955884</v>
      </c>
      <c r="S324" s="203">
        <v>0</v>
      </c>
      <c r="T324" s="6">
        <v>0</v>
      </c>
      <c r="U324" s="203">
        <v>0.03</v>
      </c>
      <c r="V324" s="6">
        <v>541828677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203">
        <v>0.03</v>
      </c>
      <c r="AD324" s="6">
        <v>541828677</v>
      </c>
      <c r="AE324" s="154"/>
      <c r="AF324" s="139"/>
      <c r="AG324">
        <v>10</v>
      </c>
    </row>
    <row r="325" spans="1:33" ht="15.75" thickBot="1" x14ac:dyDescent="0.3">
      <c r="A325">
        <v>86</v>
      </c>
      <c r="B325" t="s">
        <v>7549</v>
      </c>
      <c r="C325" t="s">
        <v>7727</v>
      </c>
      <c r="D325" s="191">
        <v>45587</v>
      </c>
      <c r="E325" s="191">
        <v>45596</v>
      </c>
      <c r="F325">
        <v>0</v>
      </c>
      <c r="G325" t="s">
        <v>7640</v>
      </c>
      <c r="H325" t="s">
        <v>7642</v>
      </c>
      <c r="I325" t="s">
        <v>7635</v>
      </c>
      <c r="J325" t="s">
        <v>7559</v>
      </c>
      <c r="K325" t="s">
        <v>92</v>
      </c>
      <c r="L325" t="s">
        <v>92</v>
      </c>
      <c r="M325">
        <v>1</v>
      </c>
      <c r="N325">
        <v>1</v>
      </c>
      <c r="O325" s="6">
        <v>24476478014</v>
      </c>
      <c r="P325" s="6">
        <v>24476478014</v>
      </c>
      <c r="Q325" s="6">
        <v>22498273720</v>
      </c>
      <c r="R325" s="6">
        <v>22498273720</v>
      </c>
      <c r="S325" s="203">
        <v>0</v>
      </c>
      <c r="T325" s="6">
        <v>0</v>
      </c>
      <c r="U325" s="203">
        <v>0.03</v>
      </c>
      <c r="V325" s="6">
        <v>674948212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203">
        <v>0.03</v>
      </c>
      <c r="AD325" s="6">
        <v>674948212</v>
      </c>
      <c r="AE325" s="154"/>
      <c r="AF325" s="139"/>
      <c r="AG325">
        <v>10</v>
      </c>
    </row>
    <row r="326" spans="1:33" ht="15.75" thickBot="1" x14ac:dyDescent="0.3">
      <c r="A326">
        <v>87</v>
      </c>
      <c r="B326" t="s">
        <v>7549</v>
      </c>
      <c r="C326" t="s">
        <v>7728</v>
      </c>
      <c r="D326" s="191">
        <v>45596</v>
      </c>
      <c r="E326" s="191">
        <v>45596</v>
      </c>
      <c r="F326">
        <v>0</v>
      </c>
      <c r="G326" t="s">
        <v>7640</v>
      </c>
      <c r="H326" t="s">
        <v>7661</v>
      </c>
      <c r="I326" t="s">
        <v>7635</v>
      </c>
      <c r="J326" t="s">
        <v>7729</v>
      </c>
      <c r="K326" t="s">
        <v>285</v>
      </c>
      <c r="L326" t="s">
        <v>285</v>
      </c>
      <c r="M326">
        <v>0.5</v>
      </c>
      <c r="N326">
        <v>0.5</v>
      </c>
      <c r="O326" s="6">
        <v>21957014819</v>
      </c>
      <c r="P326" s="6">
        <v>10978507410</v>
      </c>
      <c r="Q326" s="6">
        <v>20177895000</v>
      </c>
      <c r="R326" s="6">
        <v>10088947500</v>
      </c>
      <c r="S326" s="203">
        <v>0</v>
      </c>
      <c r="T326" s="6">
        <v>0</v>
      </c>
      <c r="U326" s="203">
        <v>0.03</v>
      </c>
      <c r="V326" s="6">
        <v>302668425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203">
        <v>0.03</v>
      </c>
      <c r="AD326" s="6">
        <v>302668425</v>
      </c>
      <c r="AE326" s="154"/>
      <c r="AF326" s="139"/>
      <c r="AG326">
        <v>10</v>
      </c>
    </row>
    <row r="327" spans="1:33" ht="15.75" thickBot="1" x14ac:dyDescent="0.3">
      <c r="A327">
        <v>88</v>
      </c>
      <c r="B327" t="s">
        <v>7549</v>
      </c>
      <c r="C327" t="s">
        <v>7728</v>
      </c>
      <c r="D327" s="191">
        <v>45596</v>
      </c>
      <c r="E327" s="191">
        <v>45596</v>
      </c>
      <c r="F327">
        <v>0</v>
      </c>
      <c r="G327" t="s">
        <v>7640</v>
      </c>
      <c r="H327" t="s">
        <v>7661</v>
      </c>
      <c r="I327" t="s">
        <v>7635</v>
      </c>
      <c r="J327" t="s">
        <v>7730</v>
      </c>
      <c r="K327" t="s">
        <v>285</v>
      </c>
      <c r="L327" t="s">
        <v>285</v>
      </c>
      <c r="M327">
        <v>0.5</v>
      </c>
      <c r="N327">
        <v>0.5</v>
      </c>
      <c r="O327" s="6">
        <v>21957014819</v>
      </c>
      <c r="P327" s="6">
        <v>10978507410</v>
      </c>
      <c r="Q327" s="6">
        <v>20177895000</v>
      </c>
      <c r="R327" s="6">
        <v>10088947500</v>
      </c>
      <c r="S327" s="203">
        <v>0</v>
      </c>
      <c r="T327" s="6">
        <v>0</v>
      </c>
      <c r="U327" s="203">
        <v>0.03</v>
      </c>
      <c r="V327" s="6">
        <v>302668425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203">
        <v>0.03</v>
      </c>
      <c r="AD327" s="6">
        <v>302668425</v>
      </c>
      <c r="AE327" s="154"/>
      <c r="AF327" s="139"/>
      <c r="AG327">
        <v>10</v>
      </c>
    </row>
    <row r="328" spans="1:33" ht="15.75" thickBot="1" x14ac:dyDescent="0.3">
      <c r="A328">
        <v>89</v>
      </c>
      <c r="B328" t="s">
        <v>7522</v>
      </c>
      <c r="C328" t="s">
        <v>7547</v>
      </c>
      <c r="D328" s="191">
        <v>45532</v>
      </c>
      <c r="E328" s="191">
        <v>45595</v>
      </c>
      <c r="F328">
        <v>0</v>
      </c>
      <c r="G328" t="s">
        <v>7658</v>
      </c>
      <c r="H328" t="s">
        <v>7661</v>
      </c>
      <c r="I328" t="s">
        <v>7635</v>
      </c>
      <c r="J328" t="s">
        <v>59</v>
      </c>
      <c r="K328" t="s">
        <v>7637</v>
      </c>
      <c r="L328" t="s">
        <v>7572</v>
      </c>
      <c r="M328">
        <v>0.5</v>
      </c>
      <c r="N328">
        <v>0.5</v>
      </c>
      <c r="O328" s="6">
        <v>4074960054</v>
      </c>
      <c r="P328" s="6">
        <v>2037480027</v>
      </c>
      <c r="Q328" s="6">
        <v>3669611966</v>
      </c>
      <c r="R328" s="6">
        <v>1834805983</v>
      </c>
      <c r="S328" s="203">
        <v>0</v>
      </c>
      <c r="T328" s="6">
        <v>0</v>
      </c>
      <c r="U328" s="203">
        <v>3.5000000000000003E-2</v>
      </c>
      <c r="V328" s="6">
        <v>64218209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203">
        <v>4.4999999999999998E-2</v>
      </c>
      <c r="AD328" s="6">
        <v>82566269</v>
      </c>
      <c r="AE328" s="154"/>
      <c r="AF328" s="139"/>
      <c r="AG328">
        <v>10</v>
      </c>
    </row>
    <row r="329" spans="1:33" ht="15.75" thickBot="1" x14ac:dyDescent="0.3">
      <c r="A329">
        <v>90</v>
      </c>
      <c r="B329" t="s">
        <v>7522</v>
      </c>
      <c r="C329" t="s">
        <v>7547</v>
      </c>
      <c r="D329" s="191">
        <v>45532</v>
      </c>
      <c r="E329" s="191">
        <v>45595</v>
      </c>
      <c r="F329">
        <v>0</v>
      </c>
      <c r="G329" t="s">
        <v>7658</v>
      </c>
      <c r="H329" t="s">
        <v>7661</v>
      </c>
      <c r="I329" t="s">
        <v>7635</v>
      </c>
      <c r="J329" t="s">
        <v>69</v>
      </c>
      <c r="K329" t="s">
        <v>7638</v>
      </c>
      <c r="L329" t="s">
        <v>7572</v>
      </c>
      <c r="M329">
        <v>0.5</v>
      </c>
      <c r="N329">
        <v>0.5</v>
      </c>
      <c r="O329" s="6">
        <v>4074960054</v>
      </c>
      <c r="P329" s="6">
        <v>2037480027</v>
      </c>
      <c r="Q329" s="6">
        <v>3669611966</v>
      </c>
      <c r="R329" s="6">
        <v>1834805983</v>
      </c>
      <c r="S329" s="203">
        <v>0</v>
      </c>
      <c r="T329" s="6">
        <v>0</v>
      </c>
      <c r="U329" s="203">
        <v>3.5000000000000003E-2</v>
      </c>
      <c r="V329" s="6">
        <v>64218209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203">
        <v>4.4999999999999998E-2</v>
      </c>
      <c r="AD329" s="6">
        <v>82566269</v>
      </c>
      <c r="AE329" s="154"/>
      <c r="AF329" s="139"/>
      <c r="AG329">
        <v>10</v>
      </c>
    </row>
    <row r="330" spans="1:33" ht="15.75" thickBot="1" x14ac:dyDescent="0.3">
      <c r="A330">
        <v>91</v>
      </c>
      <c r="B330" t="s">
        <v>7522</v>
      </c>
      <c r="C330" t="s">
        <v>7548</v>
      </c>
      <c r="D330" s="191">
        <v>45532</v>
      </c>
      <c r="E330" s="191">
        <v>45595</v>
      </c>
      <c r="F330">
        <v>0</v>
      </c>
      <c r="G330" t="s">
        <v>7658</v>
      </c>
      <c r="H330" t="s">
        <v>7661</v>
      </c>
      <c r="I330" t="s">
        <v>7635</v>
      </c>
      <c r="J330" t="s">
        <v>61</v>
      </c>
      <c r="K330" t="s">
        <v>7639</v>
      </c>
      <c r="L330" t="s">
        <v>7572</v>
      </c>
      <c r="M330">
        <v>1</v>
      </c>
      <c r="N330">
        <v>1</v>
      </c>
      <c r="O330" s="6">
        <v>3898700475</v>
      </c>
      <c r="P330" s="6">
        <v>3898700475</v>
      </c>
      <c r="Q330" s="6">
        <v>3510937393</v>
      </c>
      <c r="R330" s="6">
        <v>3510937393</v>
      </c>
      <c r="S330" s="203">
        <v>0</v>
      </c>
      <c r="T330" s="6">
        <v>0</v>
      </c>
      <c r="U330" s="203">
        <v>3.5000000000000003E-2</v>
      </c>
      <c r="V330" s="6">
        <v>122882809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203">
        <v>4.4999999999999998E-2</v>
      </c>
      <c r="AD330" s="6">
        <v>157992183</v>
      </c>
      <c r="AE330" s="154"/>
      <c r="AF330" s="139"/>
      <c r="AG330">
        <v>10</v>
      </c>
    </row>
    <row r="331" spans="1:33" ht="15.75" thickBot="1" x14ac:dyDescent="0.3">
      <c r="A331">
        <v>92</v>
      </c>
      <c r="B331" t="s">
        <v>7731</v>
      </c>
      <c r="C331" t="s">
        <v>7732</v>
      </c>
      <c r="D331" s="191">
        <v>45502</v>
      </c>
      <c r="E331" s="191">
        <v>0</v>
      </c>
      <c r="F331">
        <v>45570</v>
      </c>
      <c r="G331" t="s">
        <v>7733</v>
      </c>
      <c r="H331" t="s">
        <v>7661</v>
      </c>
      <c r="I331" t="s">
        <v>58</v>
      </c>
      <c r="J331" t="s">
        <v>59</v>
      </c>
      <c r="K331" t="s">
        <v>7637</v>
      </c>
      <c r="L331" t="s">
        <v>7572</v>
      </c>
      <c r="M331">
        <v>1</v>
      </c>
      <c r="N331">
        <v>1</v>
      </c>
      <c r="O331" s="6">
        <v>4385686805</v>
      </c>
      <c r="P331" s="6">
        <v>4385686805</v>
      </c>
      <c r="Q331" s="6">
        <v>3921473700</v>
      </c>
      <c r="R331" s="6">
        <v>3921473700</v>
      </c>
      <c r="S331" s="203">
        <v>0</v>
      </c>
      <c r="T331" s="6">
        <v>0</v>
      </c>
      <c r="U331" s="203">
        <v>3.4000000000000002E-2</v>
      </c>
      <c r="V331" s="6">
        <v>133330106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203">
        <v>3.4000000000000002E-2</v>
      </c>
      <c r="AD331" s="6">
        <v>133330106</v>
      </c>
      <c r="AE331" s="154"/>
      <c r="AF331" s="139"/>
      <c r="AG331">
        <v>10</v>
      </c>
    </row>
    <row r="332" spans="1:33" ht="15.75" thickBot="1" x14ac:dyDescent="0.3">
      <c r="A332">
        <v>93</v>
      </c>
      <c r="B332" t="s">
        <v>7731</v>
      </c>
      <c r="C332" t="s">
        <v>7734</v>
      </c>
      <c r="D332" s="191">
        <v>45499</v>
      </c>
      <c r="E332" s="191">
        <v>0</v>
      </c>
      <c r="F332">
        <v>45570</v>
      </c>
      <c r="G332" t="s">
        <v>7634</v>
      </c>
      <c r="H332" t="s">
        <v>7661</v>
      </c>
      <c r="I332" t="s">
        <v>58</v>
      </c>
      <c r="J332" t="s">
        <v>63</v>
      </c>
      <c r="K332" t="s">
        <v>7638</v>
      </c>
      <c r="L332" t="s">
        <v>7572</v>
      </c>
      <c r="M332">
        <v>1</v>
      </c>
      <c r="N332">
        <v>1</v>
      </c>
      <c r="O332" s="6">
        <v>5185160952</v>
      </c>
      <c r="P332" s="6">
        <v>5185160952</v>
      </c>
      <c r="Q332" s="6">
        <v>4636177040</v>
      </c>
      <c r="R332" s="6">
        <v>4636177040</v>
      </c>
      <c r="S332" s="203">
        <v>0</v>
      </c>
      <c r="T332" s="6">
        <v>0</v>
      </c>
      <c r="U332" s="203">
        <v>3.4000000000000002E-2</v>
      </c>
      <c r="V332" s="6">
        <v>157630019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203">
        <v>3.4000000000000002E-2</v>
      </c>
      <c r="AD332" s="6">
        <v>157630019</v>
      </c>
      <c r="AE332" s="154"/>
      <c r="AF332" s="139"/>
      <c r="AG332">
        <v>10</v>
      </c>
    </row>
    <row r="333" spans="1:33" ht="15.75" thickBot="1" x14ac:dyDescent="0.3">
      <c r="A333">
        <v>94</v>
      </c>
      <c r="B333" t="s">
        <v>7731</v>
      </c>
      <c r="C333" t="s">
        <v>7735</v>
      </c>
      <c r="D333" s="191">
        <v>45505</v>
      </c>
      <c r="E333" s="191">
        <v>0</v>
      </c>
      <c r="F333">
        <v>45570</v>
      </c>
      <c r="G333" t="s">
        <v>7733</v>
      </c>
      <c r="H333" t="s">
        <v>7661</v>
      </c>
      <c r="I333" t="s">
        <v>58</v>
      </c>
      <c r="J333" t="s">
        <v>7715</v>
      </c>
      <c r="K333" t="s">
        <v>285</v>
      </c>
      <c r="L333" t="s">
        <v>285</v>
      </c>
      <c r="M333">
        <v>1</v>
      </c>
      <c r="N333">
        <v>1</v>
      </c>
      <c r="O333" s="6">
        <v>6658324117</v>
      </c>
      <c r="P333" s="6">
        <v>6658324117</v>
      </c>
      <c r="Q333" s="6">
        <v>5953803630</v>
      </c>
      <c r="R333" s="6">
        <v>5953803630</v>
      </c>
      <c r="S333" s="203">
        <v>0</v>
      </c>
      <c r="T333" s="6">
        <v>0</v>
      </c>
      <c r="U333" s="203">
        <v>3.4000000000000002E-2</v>
      </c>
      <c r="V333" s="6">
        <v>202429323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203">
        <v>3.4000000000000002E-2</v>
      </c>
      <c r="AD333" s="6">
        <v>202429323</v>
      </c>
      <c r="AE333" s="154"/>
      <c r="AF333" s="139"/>
      <c r="AG333">
        <v>10</v>
      </c>
    </row>
    <row r="334" spans="1:33" ht="15.75" thickBot="1" x14ac:dyDescent="0.3">
      <c r="A334">
        <v>95</v>
      </c>
      <c r="B334" t="s">
        <v>7731</v>
      </c>
      <c r="C334" t="s">
        <v>7736</v>
      </c>
      <c r="D334" s="191">
        <v>45512</v>
      </c>
      <c r="E334" s="191">
        <v>0</v>
      </c>
      <c r="F334">
        <v>45570</v>
      </c>
      <c r="G334" t="s">
        <v>7733</v>
      </c>
      <c r="H334" t="s">
        <v>7661</v>
      </c>
      <c r="I334" t="s">
        <v>58</v>
      </c>
      <c r="J334" t="s">
        <v>7715</v>
      </c>
      <c r="K334" t="s">
        <v>285</v>
      </c>
      <c r="L334" t="s">
        <v>285</v>
      </c>
      <c r="M334">
        <v>1</v>
      </c>
      <c r="N334">
        <v>1</v>
      </c>
      <c r="O334" s="6">
        <v>7247559219</v>
      </c>
      <c r="P334" s="6">
        <v>7247559219</v>
      </c>
      <c r="Q334" s="6">
        <v>6479906400</v>
      </c>
      <c r="R334" s="6">
        <v>6479906400</v>
      </c>
      <c r="S334" s="203">
        <v>0</v>
      </c>
      <c r="T334" s="6">
        <v>0</v>
      </c>
      <c r="U334" s="203">
        <v>3.4000000000000002E-2</v>
      </c>
      <c r="V334" s="6">
        <v>220316818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203">
        <v>3.4000000000000002E-2</v>
      </c>
      <c r="AD334" s="6">
        <v>220316818</v>
      </c>
      <c r="AE334" s="154"/>
      <c r="AF334" s="139"/>
      <c r="AG334">
        <v>10</v>
      </c>
    </row>
    <row r="335" spans="1:33" ht="15.75" thickBot="1" x14ac:dyDescent="0.3">
      <c r="A335">
        <v>96</v>
      </c>
      <c r="B335" t="s">
        <v>7731</v>
      </c>
      <c r="C335" t="s">
        <v>7737</v>
      </c>
      <c r="D335" s="191">
        <v>45539</v>
      </c>
      <c r="E335" s="191">
        <v>0</v>
      </c>
      <c r="F335">
        <v>45570</v>
      </c>
      <c r="G335" t="s">
        <v>7634</v>
      </c>
      <c r="H335" t="s">
        <v>7661</v>
      </c>
      <c r="I335" t="s">
        <v>58</v>
      </c>
      <c r="J335" t="s">
        <v>7715</v>
      </c>
      <c r="K335" t="s">
        <v>285</v>
      </c>
      <c r="L335" t="s">
        <v>285</v>
      </c>
      <c r="M335">
        <v>1</v>
      </c>
      <c r="N335">
        <v>1</v>
      </c>
      <c r="O335" s="6">
        <v>5890707490</v>
      </c>
      <c r="P335" s="6">
        <v>5890707490</v>
      </c>
      <c r="Q335" s="6">
        <v>5267333280</v>
      </c>
      <c r="R335" s="6">
        <v>5267333280</v>
      </c>
      <c r="S335" s="203">
        <v>0</v>
      </c>
      <c r="T335" s="6">
        <v>0</v>
      </c>
      <c r="U335" s="203">
        <v>3.4000000000000002E-2</v>
      </c>
      <c r="V335" s="6">
        <v>179089332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203">
        <v>3.4000000000000002E-2</v>
      </c>
      <c r="AD335" s="6">
        <v>179089332</v>
      </c>
      <c r="AE335" s="154"/>
      <c r="AF335" s="139"/>
      <c r="AG335">
        <v>10</v>
      </c>
    </row>
    <row r="336" spans="1:33" ht="15.75" thickBot="1" x14ac:dyDescent="0.3">
      <c r="A336">
        <v>97</v>
      </c>
      <c r="B336" t="s">
        <v>7731</v>
      </c>
      <c r="C336" t="s">
        <v>7738</v>
      </c>
      <c r="D336" s="191">
        <v>45517</v>
      </c>
      <c r="E336" s="191">
        <v>0</v>
      </c>
      <c r="F336">
        <v>45570</v>
      </c>
      <c r="G336" t="s">
        <v>7733</v>
      </c>
      <c r="H336" t="s">
        <v>7661</v>
      </c>
      <c r="I336" t="s">
        <v>7544</v>
      </c>
      <c r="J336" t="s">
        <v>69</v>
      </c>
      <c r="K336" t="s">
        <v>7638</v>
      </c>
      <c r="L336" t="s">
        <v>7572</v>
      </c>
      <c r="M336">
        <v>1</v>
      </c>
      <c r="N336">
        <v>1</v>
      </c>
      <c r="O336" s="6">
        <v>6876113235</v>
      </c>
      <c r="P336" s="6">
        <v>6876113235</v>
      </c>
      <c r="Q336" s="6">
        <v>6148258200</v>
      </c>
      <c r="R336" s="6">
        <v>6148258200</v>
      </c>
      <c r="S336" s="203">
        <v>0</v>
      </c>
      <c r="T336" s="6">
        <v>0</v>
      </c>
      <c r="U336" s="203">
        <v>3.4000000000000002E-2</v>
      </c>
      <c r="V336" s="6">
        <v>209040779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203">
        <v>3.4000000000000002E-2</v>
      </c>
      <c r="AD336" s="6">
        <v>209040779</v>
      </c>
      <c r="AE336" s="154"/>
      <c r="AF336" s="139"/>
      <c r="AG336">
        <v>10</v>
      </c>
    </row>
    <row r="337" spans="1:33" ht="15.75" thickBot="1" x14ac:dyDescent="0.3">
      <c r="A337">
        <v>98</v>
      </c>
      <c r="B337" t="s">
        <v>7731</v>
      </c>
      <c r="C337" t="s">
        <v>7739</v>
      </c>
      <c r="D337" s="191">
        <v>45521</v>
      </c>
      <c r="E337" s="191">
        <v>0</v>
      </c>
      <c r="F337">
        <v>45570</v>
      </c>
      <c r="G337" t="s">
        <v>7634</v>
      </c>
      <c r="H337" t="s">
        <v>7661</v>
      </c>
      <c r="I337" t="s">
        <v>7740</v>
      </c>
      <c r="J337" t="s">
        <v>7715</v>
      </c>
      <c r="K337" t="s">
        <v>285</v>
      </c>
      <c r="L337" t="s">
        <v>285</v>
      </c>
      <c r="M337">
        <v>0.5</v>
      </c>
      <c r="N337">
        <v>0.5</v>
      </c>
      <c r="O337" s="6">
        <v>5143786449</v>
      </c>
      <c r="P337" s="6">
        <v>5143786449</v>
      </c>
      <c r="Q337" s="6">
        <v>4599235520</v>
      </c>
      <c r="R337" s="6">
        <v>2299617760</v>
      </c>
      <c r="S337" s="203">
        <v>0</v>
      </c>
      <c r="T337" s="6">
        <v>0</v>
      </c>
      <c r="U337" s="203">
        <v>3.4000000000000002E-2</v>
      </c>
      <c r="V337" s="6">
        <v>78187004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203">
        <v>3.4000000000000002E-2</v>
      </c>
      <c r="AD337" s="6">
        <v>78187004</v>
      </c>
      <c r="AE337" s="154"/>
      <c r="AF337" s="139"/>
      <c r="AG337">
        <v>10</v>
      </c>
    </row>
    <row r="338" spans="1:33" ht="15.75" thickBot="1" x14ac:dyDescent="0.3">
      <c r="A338">
        <v>99</v>
      </c>
      <c r="B338" t="s">
        <v>7731</v>
      </c>
      <c r="C338" t="s">
        <v>7739</v>
      </c>
      <c r="D338" s="191">
        <v>45521</v>
      </c>
      <c r="E338" s="191">
        <v>0</v>
      </c>
      <c r="F338">
        <v>45570</v>
      </c>
      <c r="G338" t="s">
        <v>7634</v>
      </c>
      <c r="H338" t="s">
        <v>7661</v>
      </c>
      <c r="I338" t="s">
        <v>7740</v>
      </c>
      <c r="J338" t="s">
        <v>7741</v>
      </c>
      <c r="K338" t="s">
        <v>7638</v>
      </c>
      <c r="L338" t="s">
        <v>7572</v>
      </c>
      <c r="M338">
        <v>0.5</v>
      </c>
      <c r="N338">
        <v>0.5</v>
      </c>
      <c r="O338" s="6">
        <v>5143786449</v>
      </c>
      <c r="P338" s="6">
        <v>5143786449</v>
      </c>
      <c r="Q338" s="6">
        <v>4599235520</v>
      </c>
      <c r="R338" s="6">
        <v>2299617760</v>
      </c>
      <c r="S338" s="203">
        <v>0</v>
      </c>
      <c r="T338" s="6">
        <v>0</v>
      </c>
      <c r="U338" s="203">
        <v>3.4000000000000002E-2</v>
      </c>
      <c r="V338" s="6">
        <v>78187004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203">
        <v>3.4000000000000002E-2</v>
      </c>
      <c r="AD338" s="6">
        <v>78187004</v>
      </c>
      <c r="AE338" s="154"/>
      <c r="AF338" s="139"/>
      <c r="AG338">
        <v>10</v>
      </c>
    </row>
    <row r="339" spans="1:33" ht="15.75" thickBot="1" x14ac:dyDescent="0.3">
      <c r="A339">
        <v>100</v>
      </c>
      <c r="B339" t="s">
        <v>7742</v>
      </c>
      <c r="C339" t="s">
        <v>7743</v>
      </c>
      <c r="D339" s="191">
        <v>45589</v>
      </c>
      <c r="E339" s="191">
        <v>0</v>
      </c>
      <c r="F339">
        <v>45594</v>
      </c>
      <c r="G339" t="s">
        <v>7733</v>
      </c>
      <c r="H339" t="s">
        <v>7661</v>
      </c>
      <c r="I339" t="s">
        <v>7635</v>
      </c>
      <c r="J339" t="s">
        <v>7744</v>
      </c>
      <c r="K339" t="s">
        <v>92</v>
      </c>
      <c r="L339" t="s">
        <v>92</v>
      </c>
      <c r="M339">
        <v>1</v>
      </c>
      <c r="N339">
        <v>1</v>
      </c>
      <c r="O339" s="6">
        <v>1423589718</v>
      </c>
      <c r="P339" s="6">
        <v>1423589718</v>
      </c>
      <c r="Q339" s="6">
        <v>1283122065</v>
      </c>
      <c r="R339" s="6">
        <v>1283122065</v>
      </c>
      <c r="S339" s="203">
        <v>0</v>
      </c>
      <c r="T339" s="6">
        <v>0</v>
      </c>
      <c r="U339" s="203">
        <v>4.4999999999999998E-2</v>
      </c>
      <c r="V339" s="6">
        <v>57740493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203">
        <v>4.4999999999999998E-2</v>
      </c>
      <c r="AD339" s="6">
        <v>57740493</v>
      </c>
      <c r="AE339" s="154"/>
      <c r="AF339" s="139"/>
      <c r="AG339">
        <v>10</v>
      </c>
    </row>
    <row r="340" spans="1:33" ht="15.75" thickBot="1" x14ac:dyDescent="0.3">
      <c r="A340">
        <v>101</v>
      </c>
      <c r="B340" t="s">
        <v>7742</v>
      </c>
      <c r="C340" t="s">
        <v>7745</v>
      </c>
      <c r="D340" s="191">
        <v>45589</v>
      </c>
      <c r="E340" s="191">
        <v>0</v>
      </c>
      <c r="F340">
        <v>45592</v>
      </c>
      <c r="G340" t="s">
        <v>7634</v>
      </c>
      <c r="H340" t="s">
        <v>7661</v>
      </c>
      <c r="I340" t="s">
        <v>7635</v>
      </c>
      <c r="J340" t="s">
        <v>7744</v>
      </c>
      <c r="K340" t="s">
        <v>92</v>
      </c>
      <c r="L340" t="s">
        <v>92</v>
      </c>
      <c r="M340">
        <v>1</v>
      </c>
      <c r="N340">
        <v>1</v>
      </c>
      <c r="O340" s="6">
        <v>1427301580</v>
      </c>
      <c r="P340" s="6">
        <v>1427301580</v>
      </c>
      <c r="Q340" s="6">
        <v>1286473221</v>
      </c>
      <c r="R340" s="6">
        <v>1286473221</v>
      </c>
      <c r="S340" s="203">
        <v>0</v>
      </c>
      <c r="T340" s="6">
        <v>0</v>
      </c>
      <c r="U340" s="203">
        <v>4.4999999999999998E-2</v>
      </c>
      <c r="V340" s="6">
        <v>57891295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203">
        <v>4.4999999999999998E-2</v>
      </c>
      <c r="AD340" s="6">
        <v>57891295</v>
      </c>
      <c r="AE340" s="154"/>
      <c r="AF340" s="139"/>
      <c r="AG340">
        <v>10</v>
      </c>
    </row>
    <row r="341" spans="1:33" ht="15.75" thickBot="1" x14ac:dyDescent="0.3">
      <c r="A341">
        <v>102</v>
      </c>
      <c r="B341" t="s">
        <v>7742</v>
      </c>
      <c r="C341" t="s">
        <v>7746</v>
      </c>
      <c r="D341" s="191">
        <v>45589</v>
      </c>
      <c r="E341" s="191">
        <v>0</v>
      </c>
      <c r="F341">
        <v>45593</v>
      </c>
      <c r="G341" t="s">
        <v>7634</v>
      </c>
      <c r="H341" t="s">
        <v>7661</v>
      </c>
      <c r="I341" t="s">
        <v>7635</v>
      </c>
      <c r="J341" t="s">
        <v>59</v>
      </c>
      <c r="K341" t="s">
        <v>7637</v>
      </c>
      <c r="L341" t="s">
        <v>7572</v>
      </c>
      <c r="M341">
        <v>0.5</v>
      </c>
      <c r="N341">
        <v>0.5</v>
      </c>
      <c r="O341" s="6">
        <v>1733608259</v>
      </c>
      <c r="P341" s="6">
        <v>1733608259</v>
      </c>
      <c r="Q341" s="6">
        <v>1564511504</v>
      </c>
      <c r="R341" s="6">
        <v>782255752</v>
      </c>
      <c r="S341" s="203">
        <v>0</v>
      </c>
      <c r="T341" s="6">
        <v>0</v>
      </c>
      <c r="U341" s="203">
        <v>4.4999999999999998E-2</v>
      </c>
      <c r="V341" s="6">
        <v>35201509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203">
        <v>4.4999999999999998E-2</v>
      </c>
      <c r="AD341" s="6">
        <v>35201509</v>
      </c>
      <c r="AE341" s="154"/>
      <c r="AF341" s="139"/>
      <c r="AG341">
        <v>10</v>
      </c>
    </row>
    <row r="342" spans="1:33" ht="15.75" thickBot="1" x14ac:dyDescent="0.3">
      <c r="A342">
        <v>103</v>
      </c>
      <c r="B342" t="s">
        <v>7742</v>
      </c>
      <c r="C342" t="s">
        <v>7746</v>
      </c>
      <c r="D342" s="191">
        <v>45589</v>
      </c>
      <c r="E342" s="191">
        <v>0</v>
      </c>
      <c r="F342">
        <v>45593</v>
      </c>
      <c r="G342" t="s">
        <v>7634</v>
      </c>
      <c r="H342" t="s">
        <v>7661</v>
      </c>
      <c r="I342" t="s">
        <v>7635</v>
      </c>
      <c r="J342" t="s">
        <v>69</v>
      </c>
      <c r="K342" t="s">
        <v>7638</v>
      </c>
      <c r="L342" t="s">
        <v>7572</v>
      </c>
      <c r="M342">
        <v>0.5</v>
      </c>
      <c r="N342">
        <v>0.5</v>
      </c>
      <c r="O342" s="6">
        <v>1733608259</v>
      </c>
      <c r="P342" s="6">
        <v>1733608259</v>
      </c>
      <c r="Q342" s="6">
        <v>1564511504</v>
      </c>
      <c r="R342" s="6">
        <v>782255752</v>
      </c>
      <c r="S342" s="203">
        <v>0</v>
      </c>
      <c r="T342" s="6">
        <v>0</v>
      </c>
      <c r="U342" s="203">
        <v>4.4999999999999998E-2</v>
      </c>
      <c r="V342" s="6">
        <v>35201509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203">
        <v>4.4999999999999998E-2</v>
      </c>
      <c r="AD342" s="6">
        <v>35201509</v>
      </c>
      <c r="AE342" s="154"/>
      <c r="AF342" s="139"/>
      <c r="AG342">
        <v>10</v>
      </c>
    </row>
    <row r="343" spans="1:33" ht="15.75" thickBot="1" x14ac:dyDescent="0.3">
      <c r="A343">
        <v>104</v>
      </c>
      <c r="B343" t="s">
        <v>7742</v>
      </c>
      <c r="C343" t="s">
        <v>7747</v>
      </c>
      <c r="D343" s="191">
        <v>45590</v>
      </c>
      <c r="E343" s="191">
        <v>0</v>
      </c>
      <c r="F343">
        <v>45594</v>
      </c>
      <c r="G343" t="s">
        <v>7733</v>
      </c>
      <c r="H343" t="s">
        <v>7661</v>
      </c>
      <c r="I343" t="s">
        <v>7635</v>
      </c>
      <c r="J343" t="s">
        <v>59</v>
      </c>
      <c r="K343" t="s">
        <v>7637</v>
      </c>
      <c r="L343" t="s">
        <v>7572</v>
      </c>
      <c r="M343">
        <v>0.5</v>
      </c>
      <c r="N343">
        <v>0.5</v>
      </c>
      <c r="O343" s="6">
        <v>2313915489</v>
      </c>
      <c r="P343" s="6">
        <v>2313915489</v>
      </c>
      <c r="Q343" s="6">
        <v>2065995973</v>
      </c>
      <c r="R343" s="6">
        <v>1032997987</v>
      </c>
      <c r="S343" s="203">
        <v>0</v>
      </c>
      <c r="T343" s="6">
        <v>0</v>
      </c>
      <c r="U343" s="203">
        <v>4.4999999999999998E-2</v>
      </c>
      <c r="V343" s="6">
        <v>46484909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203">
        <v>4.4999999999999998E-2</v>
      </c>
      <c r="AD343" s="6">
        <v>46484909</v>
      </c>
      <c r="AE343" s="154"/>
      <c r="AF343" s="139"/>
      <c r="AG343">
        <v>10</v>
      </c>
    </row>
    <row r="344" spans="1:33" ht="15.75" thickBot="1" x14ac:dyDescent="0.3">
      <c r="A344">
        <v>105</v>
      </c>
      <c r="B344" t="s">
        <v>7742</v>
      </c>
      <c r="C344" t="s">
        <v>7747</v>
      </c>
      <c r="D344" s="191">
        <v>45590</v>
      </c>
      <c r="E344" s="191">
        <v>0</v>
      </c>
      <c r="F344">
        <v>45594</v>
      </c>
      <c r="G344" t="s">
        <v>7733</v>
      </c>
      <c r="H344" t="s">
        <v>7661</v>
      </c>
      <c r="I344" t="s">
        <v>7635</v>
      </c>
      <c r="J344" t="s">
        <v>69</v>
      </c>
      <c r="K344" t="s">
        <v>7638</v>
      </c>
      <c r="L344" t="s">
        <v>7572</v>
      </c>
      <c r="M344">
        <v>0.5</v>
      </c>
      <c r="N344">
        <v>0.5</v>
      </c>
      <c r="O344" s="6">
        <v>2313915489</v>
      </c>
      <c r="P344" s="6">
        <v>2313915489</v>
      </c>
      <c r="Q344" s="6">
        <v>2065995973</v>
      </c>
      <c r="R344" s="6">
        <v>1032997987</v>
      </c>
      <c r="S344" s="203">
        <v>0</v>
      </c>
      <c r="T344" s="6">
        <v>0</v>
      </c>
      <c r="U344" s="203">
        <v>4.4999999999999998E-2</v>
      </c>
      <c r="V344" s="6">
        <v>46484909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203">
        <v>4.4999999999999998E-2</v>
      </c>
      <c r="AD344" s="6">
        <v>46484909</v>
      </c>
      <c r="AE344" s="154"/>
      <c r="AF344" s="139"/>
      <c r="AG344">
        <v>10</v>
      </c>
    </row>
    <row r="345" spans="1:33" ht="15.75" thickBot="1" x14ac:dyDescent="0.3">
      <c r="A345">
        <v>106</v>
      </c>
      <c r="B345" t="s">
        <v>7742</v>
      </c>
      <c r="C345" t="s">
        <v>7748</v>
      </c>
      <c r="D345" s="191">
        <v>45589</v>
      </c>
      <c r="E345" s="191">
        <v>0</v>
      </c>
      <c r="F345">
        <v>45594</v>
      </c>
      <c r="G345" t="s">
        <v>7733</v>
      </c>
      <c r="H345" t="s">
        <v>7661</v>
      </c>
      <c r="I345" t="s">
        <v>7635</v>
      </c>
      <c r="J345" t="s">
        <v>7744</v>
      </c>
      <c r="K345" t="s">
        <v>92</v>
      </c>
      <c r="L345" t="s">
        <v>92</v>
      </c>
      <c r="M345">
        <v>1</v>
      </c>
      <c r="N345">
        <v>1</v>
      </c>
      <c r="O345" s="6">
        <v>1321175108</v>
      </c>
      <c r="P345" s="6">
        <v>1321175108</v>
      </c>
      <c r="Q345" s="6">
        <v>1190385683</v>
      </c>
      <c r="R345" s="6">
        <v>1190385683</v>
      </c>
      <c r="S345" s="203">
        <v>0</v>
      </c>
      <c r="T345" s="6">
        <v>0</v>
      </c>
      <c r="U345" s="203">
        <v>4.4999999999999998E-2</v>
      </c>
      <c r="V345" s="6">
        <v>53567356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203">
        <v>4.4999999999999998E-2</v>
      </c>
      <c r="AD345" s="6">
        <v>53567356</v>
      </c>
      <c r="AE345" s="154"/>
      <c r="AF345" s="139"/>
      <c r="AG345">
        <v>10</v>
      </c>
    </row>
    <row r="346" spans="1:33" ht="15.75" thickBot="1" x14ac:dyDescent="0.3">
      <c r="A346">
        <v>107</v>
      </c>
      <c r="B346" t="s">
        <v>7742</v>
      </c>
      <c r="C346" t="s">
        <v>7749</v>
      </c>
      <c r="D346" s="191">
        <v>45590</v>
      </c>
      <c r="E346" s="191">
        <v>0</v>
      </c>
      <c r="F346">
        <v>45594</v>
      </c>
      <c r="G346" t="s">
        <v>7634</v>
      </c>
      <c r="H346" t="s">
        <v>7661</v>
      </c>
      <c r="I346" t="s">
        <v>7635</v>
      </c>
      <c r="J346" t="s">
        <v>61</v>
      </c>
      <c r="K346" t="s">
        <v>7639</v>
      </c>
      <c r="L346" t="s">
        <v>7572</v>
      </c>
      <c r="M346">
        <v>1</v>
      </c>
      <c r="N346">
        <v>1</v>
      </c>
      <c r="O346" s="6">
        <v>2662696827</v>
      </c>
      <c r="P346" s="6">
        <v>2662696827</v>
      </c>
      <c r="Q346" s="6">
        <v>2377407881</v>
      </c>
      <c r="R346" s="6">
        <v>2377407881</v>
      </c>
      <c r="S346" s="203">
        <v>0</v>
      </c>
      <c r="T346" s="6">
        <v>0</v>
      </c>
      <c r="U346" s="203">
        <v>4.4999999999999998E-2</v>
      </c>
      <c r="V346" s="6">
        <v>106983355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203">
        <v>4.4999999999999998E-2</v>
      </c>
      <c r="AD346" s="6">
        <v>106983355</v>
      </c>
      <c r="AE346" s="154"/>
      <c r="AF346" s="139"/>
      <c r="AG346">
        <v>10</v>
      </c>
    </row>
    <row r="347" spans="1:33" ht="15.75" thickBot="1" x14ac:dyDescent="0.3">
      <c r="A347">
        <v>108</v>
      </c>
      <c r="B347" t="s">
        <v>7742</v>
      </c>
      <c r="C347" t="s">
        <v>7750</v>
      </c>
      <c r="D347" s="191">
        <v>45590</v>
      </c>
      <c r="E347" s="191">
        <v>0</v>
      </c>
      <c r="F347">
        <v>45595</v>
      </c>
      <c r="G347" t="s">
        <v>7751</v>
      </c>
      <c r="H347" t="s">
        <v>7661</v>
      </c>
      <c r="I347" t="s">
        <v>7635</v>
      </c>
      <c r="J347" t="s">
        <v>30</v>
      </c>
      <c r="K347" t="s">
        <v>7639</v>
      </c>
      <c r="L347" t="s">
        <v>7572</v>
      </c>
      <c r="M347">
        <v>1</v>
      </c>
      <c r="N347">
        <v>1</v>
      </c>
      <c r="O347" s="6">
        <v>1141179665</v>
      </c>
      <c r="P347" s="6">
        <v>1141179665</v>
      </c>
      <c r="Q347" s="6">
        <v>1018910415</v>
      </c>
      <c r="R347" s="6">
        <v>1018910415</v>
      </c>
      <c r="S347" s="203">
        <v>0</v>
      </c>
      <c r="T347" s="6">
        <v>0</v>
      </c>
      <c r="U347" s="203">
        <v>4.4999999999999998E-2</v>
      </c>
      <c r="V347" s="6">
        <v>45850969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203">
        <v>4.4999999999999998E-2</v>
      </c>
      <c r="AD347" s="6">
        <v>45850969</v>
      </c>
      <c r="AE347" s="154"/>
      <c r="AF347" s="139"/>
      <c r="AG347">
        <v>10</v>
      </c>
    </row>
    <row r="348" spans="1:33" ht="15.75" thickBot="1" x14ac:dyDescent="0.3">
      <c r="A348">
        <v>109</v>
      </c>
      <c r="B348" t="s">
        <v>7742</v>
      </c>
      <c r="C348" t="s">
        <v>7752</v>
      </c>
      <c r="D348" s="191">
        <v>45589</v>
      </c>
      <c r="E348" s="191">
        <v>0</v>
      </c>
      <c r="F348">
        <v>45594</v>
      </c>
      <c r="G348" t="s">
        <v>7733</v>
      </c>
      <c r="H348" t="s">
        <v>7661</v>
      </c>
      <c r="I348" t="s">
        <v>7635</v>
      </c>
      <c r="J348" t="s">
        <v>7744</v>
      </c>
      <c r="K348" t="s">
        <v>92</v>
      </c>
      <c r="L348" t="s">
        <v>92</v>
      </c>
      <c r="M348">
        <v>1</v>
      </c>
      <c r="N348">
        <v>1</v>
      </c>
      <c r="O348" s="6">
        <v>2115885967</v>
      </c>
      <c r="P348" s="6">
        <v>2115885967</v>
      </c>
      <c r="Q348" s="6">
        <v>1905867879</v>
      </c>
      <c r="R348" s="6">
        <v>1905867879</v>
      </c>
      <c r="S348" s="203">
        <v>0</v>
      </c>
      <c r="T348" s="6">
        <v>0</v>
      </c>
      <c r="U348" s="203">
        <v>4.4999999999999998E-2</v>
      </c>
      <c r="V348" s="6">
        <v>85764055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203">
        <v>4.4999999999999998E-2</v>
      </c>
      <c r="AD348" s="6">
        <v>85764055</v>
      </c>
      <c r="AE348" s="154"/>
      <c r="AF348" s="139"/>
      <c r="AG348">
        <v>10</v>
      </c>
    </row>
    <row r="349" spans="1:33" ht="15.75" thickBot="1" x14ac:dyDescent="0.3">
      <c r="A349">
        <v>110</v>
      </c>
      <c r="B349" t="s">
        <v>7742</v>
      </c>
      <c r="C349" t="s">
        <v>7753</v>
      </c>
      <c r="D349" s="191">
        <v>45589</v>
      </c>
      <c r="E349" s="191">
        <v>0</v>
      </c>
      <c r="F349">
        <v>45594</v>
      </c>
      <c r="G349" t="s">
        <v>7733</v>
      </c>
      <c r="H349" t="s">
        <v>7661</v>
      </c>
      <c r="I349" t="s">
        <v>7635</v>
      </c>
      <c r="J349" t="s">
        <v>7744</v>
      </c>
      <c r="K349" t="s">
        <v>92</v>
      </c>
      <c r="L349" t="s">
        <v>92</v>
      </c>
      <c r="M349">
        <v>1</v>
      </c>
      <c r="N349">
        <v>1</v>
      </c>
      <c r="O349" s="6">
        <v>1478153457</v>
      </c>
      <c r="P349" s="6">
        <v>1478153457</v>
      </c>
      <c r="Q349" s="6">
        <v>1330581917</v>
      </c>
      <c r="R349" s="6">
        <v>1330581917</v>
      </c>
      <c r="S349" s="203">
        <v>0</v>
      </c>
      <c r="T349" s="6">
        <v>0</v>
      </c>
      <c r="U349" s="203">
        <v>4.4999999999999998E-2</v>
      </c>
      <c r="V349" s="6">
        <v>59876186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203">
        <v>4.4999999999999998E-2</v>
      </c>
      <c r="AD349" s="6">
        <v>59876186</v>
      </c>
      <c r="AE349" s="154"/>
      <c r="AF349" s="139"/>
      <c r="AG349">
        <v>10</v>
      </c>
    </row>
    <row r="350" spans="1:33" ht="15.75" thickBot="1" x14ac:dyDescent="0.3">
      <c r="A350">
        <v>111</v>
      </c>
      <c r="B350" t="s">
        <v>7742</v>
      </c>
      <c r="C350" t="s">
        <v>7754</v>
      </c>
      <c r="D350" s="191">
        <v>45589</v>
      </c>
      <c r="E350" s="191">
        <v>0</v>
      </c>
      <c r="F350">
        <v>45594</v>
      </c>
      <c r="G350" t="s">
        <v>7634</v>
      </c>
      <c r="H350" t="s">
        <v>7661</v>
      </c>
      <c r="I350" t="s">
        <v>7635</v>
      </c>
      <c r="J350" t="s">
        <v>7744</v>
      </c>
      <c r="K350" t="s">
        <v>92</v>
      </c>
      <c r="L350" t="s">
        <v>92</v>
      </c>
      <c r="M350">
        <v>1</v>
      </c>
      <c r="N350">
        <v>1</v>
      </c>
      <c r="O350" s="6">
        <v>2611519135</v>
      </c>
      <c r="P350" s="6">
        <v>2611519135</v>
      </c>
      <c r="Q350" s="6">
        <v>2331713514</v>
      </c>
      <c r="R350" s="6">
        <v>2331713514</v>
      </c>
      <c r="S350" s="203">
        <v>0</v>
      </c>
      <c r="T350" s="6">
        <v>0</v>
      </c>
      <c r="U350" s="203">
        <v>4.4999999999999998E-2</v>
      </c>
      <c r="V350" s="6">
        <v>104927108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203">
        <v>4.4999999999999998E-2</v>
      </c>
      <c r="AD350" s="6">
        <v>104927108</v>
      </c>
      <c r="AE350" s="154"/>
      <c r="AF350" s="139"/>
      <c r="AG350">
        <v>10</v>
      </c>
    </row>
    <row r="351" spans="1:33" ht="15.75" thickBot="1" x14ac:dyDescent="0.3">
      <c r="A351">
        <v>112</v>
      </c>
      <c r="B351" t="s">
        <v>7742</v>
      </c>
      <c r="C351" t="s">
        <v>7755</v>
      </c>
      <c r="D351" s="191">
        <v>45590</v>
      </c>
      <c r="E351" s="191">
        <v>0</v>
      </c>
      <c r="F351">
        <v>45594</v>
      </c>
      <c r="G351" t="s">
        <v>7733</v>
      </c>
      <c r="H351" t="s">
        <v>7661</v>
      </c>
      <c r="I351" t="s">
        <v>7635</v>
      </c>
      <c r="J351" t="s">
        <v>7756</v>
      </c>
      <c r="K351" t="s">
        <v>7638</v>
      </c>
      <c r="L351" t="s">
        <v>7572</v>
      </c>
      <c r="M351">
        <v>1</v>
      </c>
      <c r="N351">
        <v>1</v>
      </c>
      <c r="O351" s="6">
        <v>1952884678</v>
      </c>
      <c r="P351" s="6">
        <v>1952884678</v>
      </c>
      <c r="Q351" s="6">
        <v>1743647034</v>
      </c>
      <c r="R351" s="6">
        <v>1743647034</v>
      </c>
      <c r="S351" s="203">
        <v>0</v>
      </c>
      <c r="T351" s="6">
        <v>0</v>
      </c>
      <c r="U351" s="203">
        <v>4.4999999999999998E-2</v>
      </c>
      <c r="V351" s="6">
        <v>78464117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203">
        <v>4.4999999999999998E-2</v>
      </c>
      <c r="AD351" s="6">
        <v>78464117</v>
      </c>
      <c r="AE351" s="154"/>
      <c r="AF351" s="139"/>
      <c r="AG351">
        <v>10</v>
      </c>
    </row>
    <row r="352" spans="1:33" ht="15.75" thickBot="1" x14ac:dyDescent="0.3">
      <c r="A352">
        <v>113</v>
      </c>
      <c r="B352" t="s">
        <v>7742</v>
      </c>
      <c r="C352" t="s">
        <v>7757</v>
      </c>
      <c r="D352" s="191">
        <v>45589</v>
      </c>
      <c r="E352" s="191">
        <v>0</v>
      </c>
      <c r="F352">
        <v>45594</v>
      </c>
      <c r="G352" t="s">
        <v>7733</v>
      </c>
      <c r="H352" t="s">
        <v>7661</v>
      </c>
      <c r="I352" t="s">
        <v>7635</v>
      </c>
      <c r="J352" t="s">
        <v>7744</v>
      </c>
      <c r="K352" t="s">
        <v>92</v>
      </c>
      <c r="L352" t="s">
        <v>92</v>
      </c>
      <c r="M352">
        <v>1</v>
      </c>
      <c r="N352">
        <v>1</v>
      </c>
      <c r="O352" s="6">
        <v>1405006813</v>
      </c>
      <c r="P352" s="6">
        <v>1405006813</v>
      </c>
      <c r="Q352" s="6">
        <v>1265272414</v>
      </c>
      <c r="R352" s="6">
        <v>1265272414</v>
      </c>
      <c r="S352" s="203">
        <v>0</v>
      </c>
      <c r="T352" s="6">
        <v>0</v>
      </c>
      <c r="U352" s="203">
        <v>4.4999999999999998E-2</v>
      </c>
      <c r="V352" s="6">
        <v>56937259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203">
        <v>4.4999999999999998E-2</v>
      </c>
      <c r="AD352" s="6">
        <v>56937259</v>
      </c>
      <c r="AE352" s="154"/>
      <c r="AF352" s="139"/>
      <c r="AG352">
        <v>10</v>
      </c>
    </row>
    <row r="353" spans="1:33" ht="15.75" thickBot="1" x14ac:dyDescent="0.3">
      <c r="A353">
        <v>114</v>
      </c>
      <c r="B353" t="s">
        <v>7742</v>
      </c>
      <c r="C353" t="s">
        <v>7758</v>
      </c>
      <c r="D353" s="191">
        <v>45595</v>
      </c>
      <c r="E353" s="191">
        <v>0</v>
      </c>
      <c r="F353">
        <v>45594</v>
      </c>
      <c r="G353" t="s">
        <v>7733</v>
      </c>
      <c r="H353" t="s">
        <v>7661</v>
      </c>
      <c r="I353" t="s">
        <v>7635</v>
      </c>
      <c r="J353" t="s">
        <v>7759</v>
      </c>
      <c r="K353" t="s">
        <v>7638</v>
      </c>
      <c r="L353" t="s">
        <v>7572</v>
      </c>
      <c r="M353">
        <v>0.33</v>
      </c>
      <c r="N353">
        <v>0.33</v>
      </c>
      <c r="O353" s="6">
        <v>3048377688</v>
      </c>
      <c r="P353" s="6">
        <v>3048377688</v>
      </c>
      <c r="Q353" s="6">
        <v>2721765793</v>
      </c>
      <c r="R353" s="6">
        <v>907255264</v>
      </c>
      <c r="S353" s="203">
        <v>0</v>
      </c>
      <c r="T353" s="6">
        <v>0</v>
      </c>
      <c r="U353" s="203">
        <v>4.4999999999999998E-2</v>
      </c>
      <c r="V353" s="6">
        <v>40826487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203">
        <v>4.4999999999999998E-2</v>
      </c>
      <c r="AD353" s="6">
        <v>40826487</v>
      </c>
      <c r="AE353" s="154"/>
      <c r="AF353" s="139"/>
      <c r="AG353">
        <v>10</v>
      </c>
    </row>
    <row r="354" spans="1:33" ht="15.75" thickBot="1" x14ac:dyDescent="0.3">
      <c r="A354">
        <v>115</v>
      </c>
      <c r="B354" t="s">
        <v>7742</v>
      </c>
      <c r="C354" t="s">
        <v>7758</v>
      </c>
      <c r="D354" s="191">
        <v>45595</v>
      </c>
      <c r="E354" s="191">
        <v>0</v>
      </c>
      <c r="F354">
        <v>45594</v>
      </c>
      <c r="G354" t="s">
        <v>7733</v>
      </c>
      <c r="H354" t="s">
        <v>7661</v>
      </c>
      <c r="I354" t="s">
        <v>7635</v>
      </c>
      <c r="J354" t="s">
        <v>7760</v>
      </c>
      <c r="K354" t="s">
        <v>7638</v>
      </c>
      <c r="L354" t="s">
        <v>7572</v>
      </c>
      <c r="M354">
        <v>0.33</v>
      </c>
      <c r="N354">
        <v>0.33</v>
      </c>
      <c r="O354" s="6">
        <v>3048377688</v>
      </c>
      <c r="P354" s="6">
        <v>3048377688</v>
      </c>
      <c r="Q354" s="6">
        <v>2721765793</v>
      </c>
      <c r="R354" s="6">
        <v>907255264</v>
      </c>
      <c r="S354" s="203">
        <v>0</v>
      </c>
      <c r="T354" s="6">
        <v>0</v>
      </c>
      <c r="U354" s="203">
        <v>4.4999999999999998E-2</v>
      </c>
      <c r="V354" s="6">
        <v>40826487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203">
        <v>4.4999999999999998E-2</v>
      </c>
      <c r="AD354" s="6">
        <v>40826487</v>
      </c>
      <c r="AE354" s="154"/>
      <c r="AF354" s="139"/>
      <c r="AG354">
        <v>10</v>
      </c>
    </row>
    <row r="355" spans="1:33" ht="15.75" thickBot="1" x14ac:dyDescent="0.3">
      <c r="A355">
        <v>116</v>
      </c>
      <c r="B355" t="s">
        <v>7742</v>
      </c>
      <c r="C355" t="s">
        <v>7758</v>
      </c>
      <c r="D355" s="191">
        <v>45595</v>
      </c>
      <c r="E355" s="191">
        <v>0</v>
      </c>
      <c r="F355">
        <v>45594</v>
      </c>
      <c r="G355" t="s">
        <v>7733</v>
      </c>
      <c r="H355" t="s">
        <v>7661</v>
      </c>
      <c r="I355" t="s">
        <v>7635</v>
      </c>
      <c r="J355" t="s">
        <v>7761</v>
      </c>
      <c r="K355" t="s">
        <v>7638</v>
      </c>
      <c r="L355" t="s">
        <v>7572</v>
      </c>
      <c r="M355">
        <v>0.33</v>
      </c>
      <c r="N355">
        <v>0.33</v>
      </c>
      <c r="O355" s="6">
        <v>3048377688</v>
      </c>
      <c r="P355" s="6">
        <v>3048377688</v>
      </c>
      <c r="Q355" s="6">
        <v>2721765793</v>
      </c>
      <c r="R355" s="6">
        <v>907255264</v>
      </c>
      <c r="S355" s="203">
        <v>0</v>
      </c>
      <c r="T355" s="6">
        <v>0</v>
      </c>
      <c r="U355" s="203">
        <v>4.4999999999999998E-2</v>
      </c>
      <c r="V355" s="6">
        <v>40826487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203">
        <v>4.4999999999999998E-2</v>
      </c>
      <c r="AD355" s="6">
        <v>40826487</v>
      </c>
      <c r="AE355" s="154"/>
      <c r="AF355" s="139"/>
      <c r="AG355">
        <v>10</v>
      </c>
    </row>
    <row r="356" spans="1:33" ht="15.75" thickBot="1" x14ac:dyDescent="0.3">
      <c r="A356">
        <v>117</v>
      </c>
      <c r="B356" t="s">
        <v>7742</v>
      </c>
      <c r="C356" t="s">
        <v>7762</v>
      </c>
      <c r="D356" s="191">
        <v>45592</v>
      </c>
      <c r="E356" s="191">
        <v>0</v>
      </c>
      <c r="F356">
        <v>45596</v>
      </c>
      <c r="G356" t="s">
        <v>7733</v>
      </c>
      <c r="H356" t="s">
        <v>7661</v>
      </c>
      <c r="I356" t="s">
        <v>7635</v>
      </c>
      <c r="J356" t="s">
        <v>4753</v>
      </c>
      <c r="K356" t="s">
        <v>7638</v>
      </c>
      <c r="L356" t="s">
        <v>7763</v>
      </c>
      <c r="M356">
        <v>1</v>
      </c>
      <c r="N356">
        <v>1</v>
      </c>
      <c r="O356" s="6">
        <v>1653973627</v>
      </c>
      <c r="P356" s="6">
        <v>1653973627</v>
      </c>
      <c r="Q356" s="6">
        <v>1487527219</v>
      </c>
      <c r="R356" s="6">
        <v>1487527219</v>
      </c>
      <c r="S356" s="203">
        <v>0</v>
      </c>
      <c r="T356" s="6">
        <v>0</v>
      </c>
      <c r="U356" s="203">
        <v>4.4999999999999998E-2</v>
      </c>
      <c r="V356" s="6">
        <v>66938725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203">
        <v>4.4999999999999998E-2</v>
      </c>
      <c r="AD356" s="6">
        <v>0</v>
      </c>
      <c r="AE356" s="154"/>
      <c r="AF356" s="139"/>
      <c r="AG356">
        <v>10</v>
      </c>
    </row>
    <row r="357" spans="1:33" ht="15.75" thickBot="1" x14ac:dyDescent="0.3">
      <c r="A357">
        <v>118</v>
      </c>
      <c r="B357" t="s">
        <v>7742</v>
      </c>
      <c r="C357" t="s">
        <v>7764</v>
      </c>
      <c r="D357" s="191">
        <v>45592</v>
      </c>
      <c r="E357" s="191">
        <v>0</v>
      </c>
      <c r="F357">
        <v>45593</v>
      </c>
      <c r="G357" t="s">
        <v>7634</v>
      </c>
      <c r="H357" t="s">
        <v>7661</v>
      </c>
      <c r="I357" t="s">
        <v>7500</v>
      </c>
      <c r="J357" t="s">
        <v>61</v>
      </c>
      <c r="K357" t="s">
        <v>7639</v>
      </c>
      <c r="L357" t="s">
        <v>7572</v>
      </c>
      <c r="M357">
        <v>1</v>
      </c>
      <c r="N357">
        <v>1</v>
      </c>
      <c r="O357" s="6">
        <v>1605755780</v>
      </c>
      <c r="P357" s="6">
        <v>1605755780</v>
      </c>
      <c r="Q357" s="6">
        <v>1455807328</v>
      </c>
      <c r="R357" s="6">
        <v>1455807328</v>
      </c>
      <c r="S357" s="203">
        <v>0</v>
      </c>
      <c r="T357" s="6">
        <v>0</v>
      </c>
      <c r="U357" s="203">
        <v>4.4999999999999998E-2</v>
      </c>
      <c r="V357" s="6">
        <v>65511330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203">
        <v>4.4999999999999998E-2</v>
      </c>
      <c r="AD357" s="6">
        <v>65511330</v>
      </c>
      <c r="AE357" s="154"/>
      <c r="AF357" s="139"/>
      <c r="AG357">
        <v>10</v>
      </c>
    </row>
    <row r="358" spans="1:33" ht="15.75" thickBot="1" x14ac:dyDescent="0.3">
      <c r="A358">
        <v>119</v>
      </c>
      <c r="B358" t="s">
        <v>7742</v>
      </c>
      <c r="C358" t="s">
        <v>7765</v>
      </c>
      <c r="D358" s="191">
        <v>45592</v>
      </c>
      <c r="E358" s="191">
        <v>0</v>
      </c>
      <c r="F358">
        <v>45593</v>
      </c>
      <c r="G358" t="s">
        <v>7634</v>
      </c>
      <c r="H358" t="s">
        <v>7661</v>
      </c>
      <c r="I358" t="s">
        <v>7500</v>
      </c>
      <c r="J358" t="s">
        <v>61</v>
      </c>
      <c r="K358" t="s">
        <v>7639</v>
      </c>
      <c r="L358" t="s">
        <v>7572</v>
      </c>
      <c r="M358">
        <v>1</v>
      </c>
      <c r="N358">
        <v>1</v>
      </c>
      <c r="O358" s="6">
        <v>1638147842</v>
      </c>
      <c r="P358" s="6">
        <v>1638147842</v>
      </c>
      <c r="Q358" s="6">
        <v>1474728812</v>
      </c>
      <c r="R358" s="6">
        <v>1474728812</v>
      </c>
      <c r="S358" s="203">
        <v>0</v>
      </c>
      <c r="T358" s="6">
        <v>0</v>
      </c>
      <c r="U358" s="203">
        <v>4.4999999999999998E-2</v>
      </c>
      <c r="V358" s="6">
        <v>66362797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203">
        <v>4.4999999999999998E-2</v>
      </c>
      <c r="AD358" s="6">
        <v>66362797</v>
      </c>
      <c r="AE358" s="154"/>
      <c r="AF358" s="139"/>
      <c r="AG358">
        <v>10</v>
      </c>
    </row>
    <row r="359" spans="1:33" ht="15.75" thickBot="1" x14ac:dyDescent="0.3">
      <c r="A359">
        <v>120</v>
      </c>
      <c r="B359" t="s">
        <v>7742</v>
      </c>
      <c r="C359" t="s">
        <v>7766</v>
      </c>
      <c r="D359" s="191">
        <v>45589</v>
      </c>
      <c r="E359" s="191">
        <v>0</v>
      </c>
      <c r="F359">
        <v>45593</v>
      </c>
      <c r="G359" t="s">
        <v>7733</v>
      </c>
      <c r="H359" t="s">
        <v>7661</v>
      </c>
      <c r="I359" t="s">
        <v>7767</v>
      </c>
      <c r="J359" t="s">
        <v>7768</v>
      </c>
      <c r="K359" t="s">
        <v>7638</v>
      </c>
      <c r="L359" t="s">
        <v>7763</v>
      </c>
      <c r="M359">
        <v>1</v>
      </c>
      <c r="N359">
        <v>1</v>
      </c>
      <c r="O359" s="6">
        <v>1967430558</v>
      </c>
      <c r="P359" s="6">
        <v>1967430558</v>
      </c>
      <c r="Q359" s="6">
        <v>1773281414</v>
      </c>
      <c r="R359" s="6">
        <v>1773281414</v>
      </c>
      <c r="S359" s="203">
        <v>0</v>
      </c>
      <c r="T359" s="6">
        <v>0</v>
      </c>
      <c r="U359" s="203">
        <v>4.4999999999999998E-2</v>
      </c>
      <c r="V359" s="6">
        <v>79797664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203">
        <v>4.4999999999999998E-2</v>
      </c>
      <c r="AD359" s="6">
        <v>79797664</v>
      </c>
      <c r="AE359" s="154"/>
      <c r="AF359" s="139"/>
      <c r="AG359">
        <v>10</v>
      </c>
    </row>
    <row r="360" spans="1:33" ht="15.75" thickBot="1" x14ac:dyDescent="0.3">
      <c r="A360">
        <v>121</v>
      </c>
      <c r="B360" t="s">
        <v>7769</v>
      </c>
      <c r="C360" t="s">
        <v>7770</v>
      </c>
      <c r="D360" s="191">
        <v>45564</v>
      </c>
      <c r="E360" s="191">
        <v>45569</v>
      </c>
      <c r="F360">
        <v>0</v>
      </c>
      <c r="G360">
        <v>0</v>
      </c>
      <c r="H360" t="s">
        <v>7661</v>
      </c>
      <c r="I360" t="s">
        <v>7635</v>
      </c>
      <c r="J360" t="s">
        <v>7771</v>
      </c>
      <c r="K360" t="s">
        <v>92</v>
      </c>
      <c r="L360" t="s">
        <v>92</v>
      </c>
      <c r="M360">
        <v>1</v>
      </c>
      <c r="N360">
        <v>1</v>
      </c>
      <c r="O360" s="6">
        <v>3885908493</v>
      </c>
      <c r="P360" s="6">
        <v>3885908493</v>
      </c>
      <c r="Q360" s="6">
        <v>3473917142</v>
      </c>
      <c r="R360" s="6">
        <v>3473917142</v>
      </c>
      <c r="S360" s="203">
        <v>0</v>
      </c>
      <c r="T360" s="6">
        <v>0</v>
      </c>
      <c r="U360" s="203">
        <v>3.5000000000000003E-2</v>
      </c>
      <c r="V360" s="6">
        <v>121587100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203">
        <v>3.5000000000000003E-2</v>
      </c>
      <c r="AD360" s="6">
        <v>121587100</v>
      </c>
      <c r="AE360" s="154"/>
      <c r="AF360" s="162"/>
      <c r="AG360">
        <v>10</v>
      </c>
    </row>
    <row r="361" spans="1:33" ht="15.75" thickBot="1" x14ac:dyDescent="0.3">
      <c r="A361">
        <v>122</v>
      </c>
      <c r="B361" t="s">
        <v>7769</v>
      </c>
      <c r="C361" t="s">
        <v>7772</v>
      </c>
      <c r="D361" s="191">
        <v>45587</v>
      </c>
      <c r="E361" s="191">
        <v>45587</v>
      </c>
      <c r="F361">
        <v>0</v>
      </c>
      <c r="G361">
        <v>0</v>
      </c>
      <c r="H361" t="s">
        <v>7661</v>
      </c>
      <c r="I361" t="s">
        <v>7635</v>
      </c>
      <c r="J361" t="s">
        <v>7773</v>
      </c>
      <c r="K361" t="s">
        <v>92</v>
      </c>
      <c r="L361" t="s">
        <v>92</v>
      </c>
      <c r="M361">
        <v>1</v>
      </c>
      <c r="N361">
        <v>1</v>
      </c>
      <c r="O361" s="6">
        <v>1425181190</v>
      </c>
      <c r="P361" s="6">
        <v>1425181190</v>
      </c>
      <c r="Q361" s="6">
        <v>1274259196</v>
      </c>
      <c r="R361" s="6">
        <v>1274259196</v>
      </c>
      <c r="S361" s="203">
        <v>0</v>
      </c>
      <c r="T361" s="6">
        <v>0</v>
      </c>
      <c r="U361" s="203">
        <v>3.5000000000000003E-2</v>
      </c>
      <c r="V361" s="6">
        <v>44599072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203">
        <v>3.5000000000000003E-2</v>
      </c>
      <c r="AD361" s="6">
        <v>44599072</v>
      </c>
      <c r="AE361" s="154"/>
      <c r="AF361" s="161"/>
      <c r="AG361">
        <v>10</v>
      </c>
    </row>
    <row r="362" spans="1:33" ht="16.5" thickBot="1" x14ac:dyDescent="0.3">
      <c r="A362" s="225"/>
      <c r="B362" s="226"/>
      <c r="C362" s="226"/>
      <c r="D362" s="226"/>
      <c r="E362" s="226"/>
      <c r="F362" s="226"/>
      <c r="G362" s="226"/>
      <c r="H362" s="226"/>
      <c r="I362" s="226"/>
      <c r="J362" s="226"/>
      <c r="K362" s="226"/>
      <c r="L362" s="226"/>
      <c r="M362" s="226"/>
      <c r="N362" s="227"/>
      <c r="O362" s="228"/>
      <c r="P362" s="228"/>
      <c r="Q362" s="228"/>
      <c r="R362" s="228"/>
      <c r="S362" s="229"/>
      <c r="T362" s="229"/>
      <c r="U362" s="230"/>
      <c r="V362" s="228"/>
      <c r="AB362" s="231"/>
      <c r="AC362" s="230"/>
      <c r="AD362" s="228"/>
      <c r="AE362" s="154"/>
      <c r="AF362" s="161"/>
    </row>
    <row r="363" spans="1:33" ht="15.75" thickBot="1" x14ac:dyDescent="0.3">
      <c r="A363">
        <v>1</v>
      </c>
      <c r="B363" t="s">
        <v>7488</v>
      </c>
      <c r="C363" t="s">
        <v>7660</v>
      </c>
      <c r="D363" t="s">
        <v>9273</v>
      </c>
      <c r="E363" t="s">
        <v>9274</v>
      </c>
      <c r="F363">
        <v>0</v>
      </c>
      <c r="G363" t="s">
        <v>7658</v>
      </c>
      <c r="H363" t="s">
        <v>7661</v>
      </c>
      <c r="I363" t="s">
        <v>7635</v>
      </c>
      <c r="J363" t="s">
        <v>382</v>
      </c>
      <c r="K363" t="s">
        <v>7638</v>
      </c>
      <c r="L363" t="s">
        <v>9275</v>
      </c>
      <c r="M363">
        <v>1</v>
      </c>
      <c r="N363">
        <v>1</v>
      </c>
      <c r="O363" s="6">
        <v>7563052833</v>
      </c>
      <c r="P363" s="6">
        <v>7563052833</v>
      </c>
      <c r="Q363" s="6">
        <v>6760973829</v>
      </c>
      <c r="R363" s="6">
        <v>6760973829</v>
      </c>
      <c r="S363">
        <v>0.01</v>
      </c>
      <c r="T363" s="6">
        <v>67609738.290000007</v>
      </c>
      <c r="U363">
        <v>0.02</v>
      </c>
      <c r="V363" s="6">
        <v>135219477</v>
      </c>
      <c r="AC363" s="203">
        <v>0.02</v>
      </c>
      <c r="AD363" s="6">
        <v>135219476.58000001</v>
      </c>
      <c r="AE363" s="161"/>
      <c r="AF363" s="161"/>
      <c r="AG363">
        <v>11</v>
      </c>
    </row>
    <row r="364" spans="1:33" ht="15.75" thickBot="1" x14ac:dyDescent="0.3">
      <c r="A364">
        <v>2</v>
      </c>
      <c r="B364" t="s">
        <v>7488</v>
      </c>
      <c r="C364" t="s">
        <v>9276</v>
      </c>
      <c r="D364" t="s">
        <v>9277</v>
      </c>
      <c r="E364" t="s">
        <v>9278</v>
      </c>
      <c r="F364" t="s">
        <v>9278</v>
      </c>
      <c r="G364" t="s">
        <v>7658</v>
      </c>
      <c r="H364" t="s">
        <v>7642</v>
      </c>
      <c r="I364" t="s">
        <v>7635</v>
      </c>
      <c r="J364" t="s">
        <v>426</v>
      </c>
      <c r="K364" t="s">
        <v>7638</v>
      </c>
      <c r="L364" t="s">
        <v>9275</v>
      </c>
      <c r="M364">
        <v>1</v>
      </c>
      <c r="N364">
        <v>1</v>
      </c>
      <c r="O364" s="6">
        <v>4285288770</v>
      </c>
      <c r="P364" s="6">
        <v>4285288770</v>
      </c>
      <c r="Q364" s="6">
        <v>3831976398</v>
      </c>
      <c r="R364" s="6">
        <v>3831976398</v>
      </c>
      <c r="S364">
        <v>0.02</v>
      </c>
      <c r="T364" s="6">
        <v>76639527.960000008</v>
      </c>
      <c r="U364">
        <v>0.04</v>
      </c>
      <c r="V364" s="6">
        <v>153279056</v>
      </c>
      <c r="AC364" s="203">
        <v>5.5E-2</v>
      </c>
      <c r="AD364" s="6">
        <v>210758701.89000002</v>
      </c>
      <c r="AE364" s="161"/>
      <c r="AF364" s="161"/>
      <c r="AG364">
        <v>11</v>
      </c>
    </row>
    <row r="365" spans="1:33" ht="15.75" thickBot="1" x14ac:dyDescent="0.3">
      <c r="A365">
        <v>3</v>
      </c>
      <c r="B365" t="s">
        <v>7488</v>
      </c>
      <c r="C365" t="s">
        <v>9279</v>
      </c>
      <c r="D365" t="s">
        <v>9280</v>
      </c>
      <c r="E365" t="s">
        <v>9281</v>
      </c>
      <c r="F365" t="s">
        <v>9281</v>
      </c>
      <c r="G365" t="s">
        <v>7655</v>
      </c>
      <c r="H365" t="s">
        <v>7642</v>
      </c>
      <c r="I365" t="s">
        <v>7635</v>
      </c>
      <c r="J365" t="s">
        <v>44</v>
      </c>
      <c r="K365" t="s">
        <v>7639</v>
      </c>
      <c r="L365" t="s">
        <v>9275</v>
      </c>
      <c r="M365">
        <v>1</v>
      </c>
      <c r="N365">
        <v>1</v>
      </c>
      <c r="O365" s="6">
        <v>6321384319</v>
      </c>
      <c r="P365" s="6">
        <v>6321384319</v>
      </c>
      <c r="Q365" s="6">
        <v>5313642986.7199993</v>
      </c>
      <c r="R365" s="6">
        <v>5313642986.7199993</v>
      </c>
      <c r="S365">
        <v>0.02</v>
      </c>
      <c r="T365" s="6">
        <v>106272859.73439999</v>
      </c>
      <c r="U365">
        <v>0.02</v>
      </c>
      <c r="V365" s="6">
        <v>106272860</v>
      </c>
      <c r="AC365" s="203">
        <v>0.02</v>
      </c>
      <c r="AD365" s="6">
        <v>106272859.73439999</v>
      </c>
      <c r="AE365" s="161"/>
      <c r="AF365" s="140"/>
      <c r="AG365">
        <v>11</v>
      </c>
    </row>
    <row r="366" spans="1:33" ht="15.75" thickBot="1" x14ac:dyDescent="0.3">
      <c r="A366">
        <v>4</v>
      </c>
      <c r="B366" t="s">
        <v>3210</v>
      </c>
      <c r="C366" t="s">
        <v>244</v>
      </c>
      <c r="D366" t="s">
        <v>9282</v>
      </c>
      <c r="E366" t="s">
        <v>9278</v>
      </c>
      <c r="F366">
        <v>0</v>
      </c>
      <c r="G366" t="s">
        <v>7653</v>
      </c>
      <c r="H366" t="s">
        <v>7661</v>
      </c>
      <c r="I366" t="s">
        <v>7635</v>
      </c>
      <c r="J366" t="s">
        <v>44</v>
      </c>
      <c r="K366" t="s">
        <v>7639</v>
      </c>
      <c r="L366" t="s">
        <v>9275</v>
      </c>
      <c r="M366">
        <v>1</v>
      </c>
      <c r="N366">
        <v>1</v>
      </c>
      <c r="O366" s="6">
        <v>2815543582</v>
      </c>
      <c r="P366" s="6">
        <v>2815543582</v>
      </c>
      <c r="Q366" s="6">
        <v>2513878198</v>
      </c>
      <c r="R366" s="6">
        <v>2513878198</v>
      </c>
      <c r="S366">
        <v>0.02</v>
      </c>
      <c r="T366" s="6">
        <v>50277563.960000001</v>
      </c>
      <c r="U366">
        <v>0.04</v>
      </c>
      <c r="V366" s="6">
        <v>100555128</v>
      </c>
      <c r="AC366" s="203">
        <v>5.5E-2</v>
      </c>
      <c r="AD366" s="6">
        <v>138263300.89000002</v>
      </c>
      <c r="AE366" s="161"/>
      <c r="AF366" s="163"/>
      <c r="AG366">
        <v>11</v>
      </c>
    </row>
    <row r="367" spans="1:33" ht="15.75" thickBot="1" x14ac:dyDescent="0.3">
      <c r="A367">
        <v>5</v>
      </c>
      <c r="B367" t="s">
        <v>727</v>
      </c>
      <c r="C367" t="s">
        <v>9283</v>
      </c>
      <c r="D367" t="s">
        <v>9284</v>
      </c>
      <c r="E367" t="s">
        <v>9278</v>
      </c>
      <c r="F367">
        <v>0</v>
      </c>
      <c r="G367" t="s">
        <v>7655</v>
      </c>
      <c r="H367" t="s">
        <v>7661</v>
      </c>
      <c r="I367" t="s">
        <v>9285</v>
      </c>
      <c r="J367" t="s">
        <v>121</v>
      </c>
      <c r="K367" t="s">
        <v>7638</v>
      </c>
      <c r="L367" t="s">
        <v>9275</v>
      </c>
      <c r="M367">
        <v>0.5</v>
      </c>
      <c r="N367">
        <v>0.5</v>
      </c>
      <c r="O367" s="6">
        <v>5453868550</v>
      </c>
      <c r="P367" s="6">
        <v>2726934275</v>
      </c>
      <c r="Q367" s="6">
        <v>4577353961.54</v>
      </c>
      <c r="R367" s="6">
        <v>2288676980.77</v>
      </c>
      <c r="S367">
        <v>0.02</v>
      </c>
      <c r="T367" s="6">
        <v>45773539.615400001</v>
      </c>
      <c r="U367">
        <v>3.8249999999999999E-2</v>
      </c>
      <c r="V367" s="6">
        <v>87541895</v>
      </c>
      <c r="AC367" s="203">
        <v>3.8249999999999999E-2</v>
      </c>
      <c r="AD367" s="6">
        <v>87541894.514452502</v>
      </c>
      <c r="AE367" s="161"/>
      <c r="AF367" s="161"/>
      <c r="AG367">
        <v>11</v>
      </c>
    </row>
    <row r="368" spans="1:33" ht="15.75" thickBot="1" x14ac:dyDescent="0.3">
      <c r="A368">
        <v>6</v>
      </c>
      <c r="B368" t="s">
        <v>727</v>
      </c>
      <c r="C368" t="s">
        <v>9283</v>
      </c>
      <c r="D368" t="s">
        <v>9284</v>
      </c>
      <c r="E368" t="s">
        <v>9278</v>
      </c>
      <c r="F368">
        <v>0</v>
      </c>
      <c r="G368" t="s">
        <v>7655</v>
      </c>
      <c r="H368" t="s">
        <v>7661</v>
      </c>
      <c r="I368" t="s">
        <v>9285</v>
      </c>
      <c r="J368" t="s">
        <v>41</v>
      </c>
      <c r="K368" t="s">
        <v>7637</v>
      </c>
      <c r="L368" t="s">
        <v>9275</v>
      </c>
      <c r="M368">
        <v>0.5</v>
      </c>
      <c r="N368">
        <v>0.5</v>
      </c>
      <c r="O368" s="6">
        <v>5453868550</v>
      </c>
      <c r="P368" s="6">
        <v>2726934275</v>
      </c>
      <c r="Q368" s="6">
        <v>4577353961.54</v>
      </c>
      <c r="R368" s="6">
        <v>2288676980.77</v>
      </c>
      <c r="S368">
        <v>0.02</v>
      </c>
      <c r="T368" s="6">
        <v>45773539.615400001</v>
      </c>
      <c r="U368">
        <v>3.8249999999999999E-2</v>
      </c>
      <c r="V368" s="6">
        <v>87541895</v>
      </c>
      <c r="AC368" s="203">
        <v>3.8249999999999999E-2</v>
      </c>
      <c r="AD368" s="6">
        <v>87541894.514452502</v>
      </c>
      <c r="AE368" s="161"/>
      <c r="AF368" s="161"/>
      <c r="AG368">
        <v>11</v>
      </c>
    </row>
    <row r="369" spans="1:33" ht="15.75" thickBot="1" x14ac:dyDescent="0.3">
      <c r="A369">
        <v>7</v>
      </c>
      <c r="B369" t="s">
        <v>9286</v>
      </c>
      <c r="C369" t="s">
        <v>9287</v>
      </c>
      <c r="D369" t="s">
        <v>9288</v>
      </c>
      <c r="E369">
        <v>0</v>
      </c>
      <c r="F369" t="s">
        <v>9289</v>
      </c>
      <c r="G369" t="s">
        <v>7658</v>
      </c>
      <c r="H369" t="s">
        <v>7642</v>
      </c>
      <c r="I369" t="s">
        <v>7635</v>
      </c>
      <c r="J369" t="s">
        <v>299</v>
      </c>
      <c r="K369" t="s">
        <v>7638</v>
      </c>
      <c r="L369" t="s">
        <v>9275</v>
      </c>
      <c r="M369">
        <v>1</v>
      </c>
      <c r="N369">
        <v>1</v>
      </c>
      <c r="O369" s="6">
        <v>2083664000</v>
      </c>
      <c r="P369" s="6">
        <v>2083664000</v>
      </c>
      <c r="Q369" s="6">
        <v>1905273306</v>
      </c>
      <c r="R369" s="6">
        <v>1905273306</v>
      </c>
      <c r="S369">
        <v>1.2999999999999999E-2</v>
      </c>
      <c r="T369" s="6">
        <v>24768552.978</v>
      </c>
      <c r="U369">
        <v>0.03</v>
      </c>
      <c r="V369" s="6">
        <v>57158199</v>
      </c>
      <c r="AC369" s="203">
        <v>0.03</v>
      </c>
      <c r="AD369" s="6">
        <v>57158199.18</v>
      </c>
      <c r="AE369" s="161"/>
      <c r="AF369" s="140"/>
      <c r="AG369">
        <v>11</v>
      </c>
    </row>
    <row r="370" spans="1:33" ht="15.75" thickBot="1" x14ac:dyDescent="0.3">
      <c r="A370">
        <v>8</v>
      </c>
      <c r="B370" t="s">
        <v>9286</v>
      </c>
      <c r="C370" t="s">
        <v>9290</v>
      </c>
      <c r="D370" t="s">
        <v>9288</v>
      </c>
      <c r="E370">
        <v>0</v>
      </c>
      <c r="F370" t="s">
        <v>9291</v>
      </c>
      <c r="G370" t="s">
        <v>7658</v>
      </c>
      <c r="H370" t="s">
        <v>7642</v>
      </c>
      <c r="I370" t="s">
        <v>7635</v>
      </c>
      <c r="J370" t="s">
        <v>5299</v>
      </c>
      <c r="K370" t="s">
        <v>7638</v>
      </c>
      <c r="L370" t="s">
        <v>9275</v>
      </c>
      <c r="M370">
        <v>1</v>
      </c>
      <c r="N370">
        <v>1</v>
      </c>
      <c r="O370" s="6">
        <v>2676671000</v>
      </c>
      <c r="P370" s="6">
        <v>2676671000</v>
      </c>
      <c r="Q370" s="6">
        <v>2446677650</v>
      </c>
      <c r="R370" s="6">
        <v>2446677650</v>
      </c>
      <c r="S370">
        <v>1.2999999999999999E-2</v>
      </c>
      <c r="T370" s="6">
        <v>31806809.449999999</v>
      </c>
      <c r="U370">
        <v>0.03</v>
      </c>
      <c r="V370" s="6">
        <v>73400330</v>
      </c>
      <c r="AC370" s="203">
        <v>0.03</v>
      </c>
      <c r="AD370" s="6">
        <v>73400329.5</v>
      </c>
      <c r="AE370" s="161"/>
      <c r="AF370" s="163"/>
      <c r="AG370">
        <v>11</v>
      </c>
    </row>
    <row r="371" spans="1:33" ht="15.75" thickBot="1" x14ac:dyDescent="0.3">
      <c r="A371">
        <v>9</v>
      </c>
      <c r="B371" t="s">
        <v>7488</v>
      </c>
      <c r="C371" t="s">
        <v>9292</v>
      </c>
      <c r="D371" t="s">
        <v>9281</v>
      </c>
      <c r="E371" t="s">
        <v>9293</v>
      </c>
      <c r="F371" t="s">
        <v>9293</v>
      </c>
      <c r="G371" t="s">
        <v>7653</v>
      </c>
      <c r="H371" t="s">
        <v>7642</v>
      </c>
      <c r="I371" t="s">
        <v>7635</v>
      </c>
      <c r="J371" t="s">
        <v>9294</v>
      </c>
      <c r="K371" t="s">
        <v>7638</v>
      </c>
      <c r="L371" t="s">
        <v>9275</v>
      </c>
      <c r="M371">
        <v>1</v>
      </c>
      <c r="N371">
        <v>1</v>
      </c>
      <c r="O371" s="6">
        <v>3541132483</v>
      </c>
      <c r="P371" s="6">
        <v>3541132483</v>
      </c>
      <c r="Q371" s="6">
        <v>3165078719</v>
      </c>
      <c r="R371" s="6">
        <v>3165078719</v>
      </c>
      <c r="S371">
        <v>0.02</v>
      </c>
      <c r="T371" s="6">
        <v>63301574.380000003</v>
      </c>
      <c r="U371">
        <v>0.04</v>
      </c>
      <c r="V371" s="6">
        <v>126603149</v>
      </c>
      <c r="AC371" s="203">
        <v>5.5E-2</v>
      </c>
      <c r="AD371" s="6">
        <v>174079329.54499999</v>
      </c>
      <c r="AE371" s="161"/>
      <c r="AF371" s="161"/>
      <c r="AG371">
        <v>11</v>
      </c>
    </row>
    <row r="372" spans="1:33" ht="15.75" thickBot="1" x14ac:dyDescent="0.3">
      <c r="A372">
        <v>10</v>
      </c>
      <c r="B372" t="s">
        <v>7488</v>
      </c>
      <c r="C372" t="s">
        <v>9295</v>
      </c>
      <c r="D372" t="s">
        <v>9296</v>
      </c>
      <c r="E372" t="s">
        <v>9297</v>
      </c>
      <c r="F372" t="s">
        <v>9297</v>
      </c>
      <c r="G372" t="s">
        <v>7658</v>
      </c>
      <c r="H372" t="s">
        <v>7642</v>
      </c>
      <c r="I372" t="s">
        <v>7635</v>
      </c>
      <c r="J372" t="s">
        <v>9298</v>
      </c>
      <c r="K372" t="s">
        <v>92</v>
      </c>
      <c r="L372" t="s">
        <v>92</v>
      </c>
      <c r="M372">
        <v>1</v>
      </c>
      <c r="N372">
        <v>1</v>
      </c>
      <c r="O372" s="6">
        <v>5565313850</v>
      </c>
      <c r="P372" s="6">
        <v>5565313850</v>
      </c>
      <c r="Q372" s="6">
        <v>4977748770</v>
      </c>
      <c r="R372" s="6">
        <v>4977748770</v>
      </c>
      <c r="S372">
        <v>4.4999999999999998E-2</v>
      </c>
      <c r="T372" s="6">
        <v>223998694.65000001</v>
      </c>
      <c r="U372">
        <v>0.04</v>
      </c>
      <c r="V372" s="6">
        <v>199109951</v>
      </c>
      <c r="AC372" s="203">
        <v>5.5E-2</v>
      </c>
      <c r="AD372" s="6">
        <v>273776182.35000002</v>
      </c>
      <c r="AE372" s="161"/>
      <c r="AF372" s="161"/>
      <c r="AG372">
        <v>11</v>
      </c>
    </row>
    <row r="373" spans="1:33" ht="15.75" thickBot="1" x14ac:dyDescent="0.3">
      <c r="A373">
        <v>11</v>
      </c>
      <c r="B373" t="s">
        <v>9299</v>
      </c>
      <c r="C373" t="s">
        <v>9300</v>
      </c>
      <c r="D373">
        <v>45599</v>
      </c>
      <c r="E373">
        <v>45613</v>
      </c>
      <c r="F373">
        <v>45611</v>
      </c>
      <c r="G373" t="s">
        <v>7655</v>
      </c>
      <c r="H373" t="s">
        <v>7642</v>
      </c>
      <c r="I373" t="s">
        <v>7635</v>
      </c>
      <c r="J373" t="s">
        <v>61</v>
      </c>
      <c r="K373" t="s">
        <v>7639</v>
      </c>
      <c r="L373" t="s">
        <v>7572</v>
      </c>
      <c r="M373">
        <v>1</v>
      </c>
      <c r="N373">
        <v>1</v>
      </c>
      <c r="O373" s="6">
        <v>1797200117</v>
      </c>
      <c r="P373" s="6">
        <v>1797200117</v>
      </c>
      <c r="Q373" s="6">
        <v>1612159528</v>
      </c>
      <c r="R373" s="6">
        <v>1612159528</v>
      </c>
      <c r="S373">
        <v>2.5000000000000001E-2</v>
      </c>
      <c r="T373" s="6">
        <v>40303988.200000003</v>
      </c>
      <c r="U373">
        <v>4.4999999999999998E-2</v>
      </c>
      <c r="V373" s="6">
        <v>72547179</v>
      </c>
      <c r="AC373" s="203">
        <v>4.4999999999999998E-2</v>
      </c>
      <c r="AD373" s="6">
        <v>72547178.75999999</v>
      </c>
      <c r="AE373" s="161"/>
      <c r="AF373" s="161"/>
      <c r="AG373">
        <v>11</v>
      </c>
    </row>
    <row r="374" spans="1:33" ht="15.75" thickBot="1" x14ac:dyDescent="0.3">
      <c r="A374">
        <v>12</v>
      </c>
      <c r="B374" t="s">
        <v>9299</v>
      </c>
      <c r="C374" t="s">
        <v>9301</v>
      </c>
      <c r="D374">
        <v>45597</v>
      </c>
      <c r="E374">
        <v>45606</v>
      </c>
      <c r="F374">
        <v>45606</v>
      </c>
      <c r="G374" t="s">
        <v>7655</v>
      </c>
      <c r="H374" t="s">
        <v>7642</v>
      </c>
      <c r="I374" t="s">
        <v>7635</v>
      </c>
      <c r="J374" t="s">
        <v>61</v>
      </c>
      <c r="K374" t="s">
        <v>7639</v>
      </c>
      <c r="L374" t="s">
        <v>7572</v>
      </c>
      <c r="M374">
        <v>1</v>
      </c>
      <c r="N374">
        <v>1</v>
      </c>
      <c r="O374" s="6">
        <v>1779143930</v>
      </c>
      <c r="P374" s="6">
        <v>1779143930</v>
      </c>
      <c r="Q374" s="6">
        <v>1596037933</v>
      </c>
      <c r="R374" s="6">
        <v>1596037933</v>
      </c>
      <c r="S374">
        <v>2.5000000000000001E-2</v>
      </c>
      <c r="T374" s="6">
        <v>39900948.325000003</v>
      </c>
      <c r="U374">
        <v>4.4999999999999998E-2</v>
      </c>
      <c r="V374" s="6">
        <v>71821707</v>
      </c>
      <c r="AC374" s="203">
        <v>4.4999999999999998E-2</v>
      </c>
      <c r="AD374" s="6">
        <v>71821706.984999999</v>
      </c>
      <c r="AE374" s="161"/>
      <c r="AF374" s="161"/>
      <c r="AG374">
        <v>11</v>
      </c>
    </row>
    <row r="375" spans="1:33" ht="15.75" thickBot="1" x14ac:dyDescent="0.3">
      <c r="A375">
        <v>13</v>
      </c>
      <c r="B375" t="s">
        <v>9299</v>
      </c>
      <c r="C375" t="s">
        <v>9302</v>
      </c>
      <c r="D375">
        <v>45601</v>
      </c>
      <c r="E375">
        <v>45612</v>
      </c>
      <c r="F375">
        <v>45611</v>
      </c>
      <c r="G375" t="s">
        <v>7655</v>
      </c>
      <c r="H375" t="s">
        <v>7642</v>
      </c>
      <c r="I375" t="s">
        <v>7635</v>
      </c>
      <c r="J375" t="s">
        <v>2518</v>
      </c>
      <c r="K375" t="s">
        <v>285</v>
      </c>
      <c r="L375" t="s">
        <v>285</v>
      </c>
      <c r="M375">
        <v>1</v>
      </c>
      <c r="N375">
        <v>1</v>
      </c>
      <c r="O375" s="6">
        <v>1512592899</v>
      </c>
      <c r="P375" s="6">
        <v>1512592899</v>
      </c>
      <c r="Q375" s="6">
        <v>1355406791</v>
      </c>
      <c r="R375" s="6">
        <v>1355406791</v>
      </c>
      <c r="S375">
        <v>2.5000000000000001E-2</v>
      </c>
      <c r="T375" s="6">
        <v>33885169.774999999</v>
      </c>
      <c r="U375">
        <v>4.4999999999999998E-2</v>
      </c>
      <c r="V375" s="6">
        <v>60993306</v>
      </c>
      <c r="AC375" s="203">
        <v>4.4999999999999998E-2</v>
      </c>
      <c r="AD375" s="6">
        <v>60993305.594999999</v>
      </c>
      <c r="AE375" s="161"/>
      <c r="AF375" s="161"/>
      <c r="AG375">
        <v>11</v>
      </c>
    </row>
    <row r="376" spans="1:33" ht="15.75" thickBot="1" x14ac:dyDescent="0.3">
      <c r="A376">
        <v>14</v>
      </c>
      <c r="B376" t="s">
        <v>9299</v>
      </c>
      <c r="C376" t="s">
        <v>9303</v>
      </c>
      <c r="D376">
        <v>45612</v>
      </c>
      <c r="E376">
        <v>45618</v>
      </c>
      <c r="F376">
        <v>45618</v>
      </c>
      <c r="G376" t="s">
        <v>7653</v>
      </c>
      <c r="H376" t="s">
        <v>7642</v>
      </c>
      <c r="I376" t="s">
        <v>7635</v>
      </c>
      <c r="J376" t="s">
        <v>7744</v>
      </c>
      <c r="K376" t="s">
        <v>92</v>
      </c>
      <c r="L376" t="s">
        <v>92</v>
      </c>
      <c r="M376">
        <v>1</v>
      </c>
      <c r="N376">
        <v>1</v>
      </c>
      <c r="O376" s="6">
        <v>1559112009</v>
      </c>
      <c r="P376" s="6">
        <v>1559112009</v>
      </c>
      <c r="Q376" s="6">
        <v>1392064293.3417001</v>
      </c>
      <c r="R376" s="6">
        <v>1392064293.3417001</v>
      </c>
      <c r="S376">
        <v>4.0500000000000001E-2</v>
      </c>
      <c r="T376" s="6">
        <v>56378603.880338855</v>
      </c>
      <c r="U376">
        <v>4.4999999999999998E-2</v>
      </c>
      <c r="V376" s="6">
        <v>62642893</v>
      </c>
      <c r="AC376" s="203">
        <v>4.4999999999999998E-2</v>
      </c>
      <c r="AD376" s="6">
        <v>62642893.200376503</v>
      </c>
      <c r="AE376" s="161"/>
      <c r="AF376" s="163"/>
      <c r="AG376">
        <v>11</v>
      </c>
    </row>
    <row r="377" spans="1:33" ht="15.75" thickBot="1" x14ac:dyDescent="0.3">
      <c r="A377">
        <v>15</v>
      </c>
      <c r="B377" t="s">
        <v>9304</v>
      </c>
      <c r="C377" t="s">
        <v>9305</v>
      </c>
      <c r="D377" t="s">
        <v>9306</v>
      </c>
      <c r="E377" t="s">
        <v>9274</v>
      </c>
      <c r="F377">
        <v>0</v>
      </c>
      <c r="G377" t="s">
        <v>7658</v>
      </c>
      <c r="H377" t="s">
        <v>7661</v>
      </c>
      <c r="I377" t="s">
        <v>7635</v>
      </c>
      <c r="J377" t="s">
        <v>9307</v>
      </c>
      <c r="K377" t="s">
        <v>7638</v>
      </c>
      <c r="L377" t="s">
        <v>7508</v>
      </c>
      <c r="M377">
        <v>1</v>
      </c>
      <c r="N377">
        <v>1</v>
      </c>
      <c r="O377" s="6">
        <v>1927686473</v>
      </c>
      <c r="P377" s="6">
        <v>1927686473</v>
      </c>
      <c r="Q377" s="6">
        <v>1721148636</v>
      </c>
      <c r="R377" s="6">
        <v>1721148636</v>
      </c>
      <c r="S377">
        <v>0</v>
      </c>
      <c r="T377" s="6">
        <v>0</v>
      </c>
      <c r="U377">
        <v>3.5000000000000003E-2</v>
      </c>
      <c r="V377" s="6">
        <v>60240202</v>
      </c>
      <c r="AC377" s="203">
        <v>3.5000000000000003E-2</v>
      </c>
      <c r="AD377" s="6">
        <v>60240202.260000005</v>
      </c>
      <c r="AE377" s="161"/>
      <c r="AF377" s="161"/>
      <c r="AG377">
        <v>11</v>
      </c>
    </row>
    <row r="378" spans="1:33" ht="15.75" thickBot="1" x14ac:dyDescent="0.3">
      <c r="A378">
        <v>16</v>
      </c>
      <c r="B378" t="s">
        <v>7549</v>
      </c>
      <c r="C378" t="s">
        <v>9142</v>
      </c>
      <c r="D378">
        <v>45608</v>
      </c>
      <c r="E378">
        <v>45609</v>
      </c>
      <c r="F378">
        <v>45617</v>
      </c>
      <c r="G378" t="s">
        <v>7653</v>
      </c>
      <c r="H378" t="s">
        <v>7642</v>
      </c>
      <c r="I378" t="s">
        <v>7635</v>
      </c>
      <c r="J378" t="s">
        <v>7525</v>
      </c>
      <c r="K378" t="s">
        <v>92</v>
      </c>
      <c r="L378" t="s">
        <v>92</v>
      </c>
      <c r="M378">
        <v>1</v>
      </c>
      <c r="N378">
        <v>1</v>
      </c>
      <c r="O378" s="6">
        <v>22362285075</v>
      </c>
      <c r="P378" s="6">
        <v>22362285075</v>
      </c>
      <c r="Q378" s="6">
        <v>20544519618</v>
      </c>
      <c r="R378" s="6">
        <v>20544519618</v>
      </c>
      <c r="S378">
        <v>2.5000000000000001E-2</v>
      </c>
      <c r="T378" s="6">
        <v>513612990.45000005</v>
      </c>
      <c r="U378">
        <v>0.03</v>
      </c>
      <c r="V378" s="6">
        <v>616335589</v>
      </c>
      <c r="AC378" s="203">
        <v>0.03</v>
      </c>
      <c r="AD378" s="6">
        <v>616335588.53999996</v>
      </c>
      <c r="AE378" s="161"/>
      <c r="AF378" s="161"/>
      <c r="AG378">
        <v>11</v>
      </c>
    </row>
    <row r="379" spans="1:33" ht="15.75" thickBot="1" x14ac:dyDescent="0.3">
      <c r="A379">
        <v>17</v>
      </c>
      <c r="B379" t="s">
        <v>9073</v>
      </c>
      <c r="C379" t="s">
        <v>9308</v>
      </c>
      <c r="D379" t="s">
        <v>9309</v>
      </c>
      <c r="E379" t="s">
        <v>9274</v>
      </c>
      <c r="F379">
        <v>0</v>
      </c>
      <c r="G379" t="s">
        <v>7733</v>
      </c>
      <c r="H379" t="s">
        <v>7661</v>
      </c>
      <c r="I379" t="s">
        <v>58</v>
      </c>
      <c r="J379" t="s">
        <v>72</v>
      </c>
      <c r="K379" t="s">
        <v>92</v>
      </c>
      <c r="L379" t="s">
        <v>92</v>
      </c>
      <c r="M379">
        <v>1</v>
      </c>
      <c r="N379">
        <v>1</v>
      </c>
      <c r="O379" s="6">
        <v>10042491312</v>
      </c>
      <c r="P379" s="6">
        <v>10042491312</v>
      </c>
      <c r="Q379" s="6">
        <v>8966510100</v>
      </c>
      <c r="R379" s="6">
        <v>8966510100</v>
      </c>
      <c r="S379">
        <v>0.02</v>
      </c>
      <c r="T379" s="6">
        <v>179330202</v>
      </c>
      <c r="U379">
        <v>3.4000000000000002E-2</v>
      </c>
      <c r="V379" s="6">
        <v>304861343</v>
      </c>
      <c r="AC379" s="203">
        <v>0.04</v>
      </c>
      <c r="AD379" s="6">
        <v>358660404</v>
      </c>
      <c r="AE379" s="161"/>
      <c r="AF379" s="161"/>
      <c r="AG379">
        <v>11</v>
      </c>
    </row>
    <row r="380" spans="1:33" ht="15.75" thickBot="1" x14ac:dyDescent="0.3">
      <c r="A380">
        <v>18</v>
      </c>
      <c r="B380" t="s">
        <v>9073</v>
      </c>
      <c r="C380" t="s">
        <v>9310</v>
      </c>
      <c r="D380" t="s">
        <v>9309</v>
      </c>
      <c r="E380" t="s">
        <v>9274</v>
      </c>
      <c r="F380">
        <v>0</v>
      </c>
      <c r="G380" t="s">
        <v>7634</v>
      </c>
      <c r="H380" t="s">
        <v>7661</v>
      </c>
      <c r="I380" t="s">
        <v>58</v>
      </c>
      <c r="J380" t="s">
        <v>69</v>
      </c>
      <c r="K380" t="s">
        <v>7638</v>
      </c>
      <c r="L380" t="s">
        <v>7572</v>
      </c>
      <c r="M380">
        <v>1</v>
      </c>
      <c r="N380">
        <v>1</v>
      </c>
      <c r="O380" s="6">
        <v>13692414490</v>
      </c>
      <c r="P380" s="6">
        <v>13692414490</v>
      </c>
      <c r="Q380" s="6">
        <v>12225370080</v>
      </c>
      <c r="R380" s="6">
        <v>12225370080</v>
      </c>
      <c r="S380">
        <v>0.02</v>
      </c>
      <c r="T380" s="6">
        <v>244507401.59999999</v>
      </c>
      <c r="U380">
        <v>3.4000000000000002E-2</v>
      </c>
      <c r="V380" s="6">
        <v>415662583</v>
      </c>
      <c r="AC380" s="203">
        <v>0.04</v>
      </c>
      <c r="AD380" s="6">
        <v>489014803.19999999</v>
      </c>
      <c r="AE380" s="161"/>
      <c r="AF380" s="140"/>
      <c r="AG380">
        <v>11</v>
      </c>
    </row>
    <row r="381" spans="1:33" ht="15.75" thickBot="1" x14ac:dyDescent="0.3">
      <c r="A381">
        <v>19</v>
      </c>
      <c r="B381" t="s">
        <v>9073</v>
      </c>
      <c r="C381" t="s">
        <v>9311</v>
      </c>
      <c r="D381" t="s">
        <v>9309</v>
      </c>
      <c r="E381" t="s">
        <v>9274</v>
      </c>
      <c r="F381">
        <v>0</v>
      </c>
      <c r="G381" t="s">
        <v>7634</v>
      </c>
      <c r="H381" t="s">
        <v>7661</v>
      </c>
      <c r="I381" t="s">
        <v>58</v>
      </c>
      <c r="J381" t="s">
        <v>59</v>
      </c>
      <c r="K381" t="s">
        <v>7637</v>
      </c>
      <c r="L381" t="s">
        <v>7572</v>
      </c>
      <c r="M381">
        <v>1</v>
      </c>
      <c r="N381">
        <v>1</v>
      </c>
      <c r="O381" s="6">
        <v>5772944038</v>
      </c>
      <c r="P381" s="6">
        <v>5772944038</v>
      </c>
      <c r="Q381" s="6">
        <v>5154414320</v>
      </c>
      <c r="R381" s="6">
        <v>5154414320</v>
      </c>
      <c r="S381">
        <v>0.02</v>
      </c>
      <c r="T381" s="6">
        <v>103088286.40000001</v>
      </c>
      <c r="U381">
        <v>3.4000000000000002E-2</v>
      </c>
      <c r="V381" s="6">
        <v>175250087</v>
      </c>
      <c r="AC381" s="203">
        <v>0.04</v>
      </c>
      <c r="AD381" s="6">
        <v>206176572.80000001</v>
      </c>
      <c r="AE381" s="161"/>
      <c r="AF381" s="140"/>
      <c r="AG381">
        <v>11</v>
      </c>
    </row>
    <row r="382" spans="1:33" ht="15.75" thickBot="1" x14ac:dyDescent="0.3">
      <c r="A382">
        <v>20</v>
      </c>
      <c r="B382" t="s">
        <v>9073</v>
      </c>
      <c r="C382" t="s">
        <v>9312</v>
      </c>
      <c r="D382" t="s">
        <v>9309</v>
      </c>
      <c r="E382" t="s">
        <v>9274</v>
      </c>
      <c r="F382">
        <v>0</v>
      </c>
      <c r="G382" t="s">
        <v>7634</v>
      </c>
      <c r="H382" t="s">
        <v>7661</v>
      </c>
      <c r="I382" t="s">
        <v>58</v>
      </c>
      <c r="J382" t="s">
        <v>7761</v>
      </c>
      <c r="K382" t="s">
        <v>7638</v>
      </c>
      <c r="L382" t="s">
        <v>7572</v>
      </c>
      <c r="M382">
        <v>1</v>
      </c>
      <c r="N382">
        <v>1</v>
      </c>
      <c r="O382" s="6">
        <v>6121627635</v>
      </c>
      <c r="P382" s="6">
        <v>6121627635</v>
      </c>
      <c r="Q382" s="6">
        <v>5465738960</v>
      </c>
      <c r="R382" s="6">
        <v>5465738960</v>
      </c>
      <c r="S382">
        <v>0.02</v>
      </c>
      <c r="T382" s="6">
        <v>109314779.2</v>
      </c>
      <c r="U382">
        <v>3.4000000000000002E-2</v>
      </c>
      <c r="V382" s="6">
        <v>185835125</v>
      </c>
      <c r="AC382" s="203">
        <v>0.04</v>
      </c>
      <c r="AD382" s="6">
        <v>218629558.40000001</v>
      </c>
      <c r="AE382" s="161"/>
      <c r="AF382" s="140"/>
      <c r="AG382">
        <v>11</v>
      </c>
    </row>
    <row r="383" spans="1:33" ht="15.75" thickBot="1" x14ac:dyDescent="0.3">
      <c r="A383">
        <v>21</v>
      </c>
      <c r="B383" t="s">
        <v>9073</v>
      </c>
      <c r="C383" t="s">
        <v>9313</v>
      </c>
      <c r="D383" t="s">
        <v>9309</v>
      </c>
      <c r="E383" t="s">
        <v>9274</v>
      </c>
      <c r="F383">
        <v>0</v>
      </c>
      <c r="G383" t="s">
        <v>7634</v>
      </c>
      <c r="H383" t="s">
        <v>7661</v>
      </c>
      <c r="I383" t="s">
        <v>7544</v>
      </c>
      <c r="J383" t="s">
        <v>69</v>
      </c>
      <c r="K383" t="s">
        <v>7638</v>
      </c>
      <c r="L383" t="s">
        <v>7572</v>
      </c>
      <c r="M383">
        <v>0.5</v>
      </c>
      <c r="N383">
        <v>0.5</v>
      </c>
      <c r="O383" s="6">
        <v>3555138048</v>
      </c>
      <c r="P383" s="6">
        <v>1777569024</v>
      </c>
      <c r="Q383" s="6">
        <v>3174230400</v>
      </c>
      <c r="R383" s="6">
        <v>1587115200</v>
      </c>
      <c r="S383">
        <v>0.02</v>
      </c>
      <c r="T383" s="6">
        <v>31742304</v>
      </c>
      <c r="U383">
        <v>3.4000000000000002E-2</v>
      </c>
      <c r="V383" s="6">
        <v>53961917</v>
      </c>
      <c r="AC383" s="203">
        <v>0.04</v>
      </c>
      <c r="AD383" s="6">
        <v>63484608</v>
      </c>
      <c r="AE383" s="161"/>
      <c r="AF383" s="140"/>
      <c r="AG383">
        <v>11</v>
      </c>
    </row>
    <row r="384" spans="1:33" ht="15.75" thickBot="1" x14ac:dyDescent="0.3">
      <c r="A384">
        <v>22</v>
      </c>
      <c r="B384" t="s">
        <v>9073</v>
      </c>
      <c r="C384" t="s">
        <v>9313</v>
      </c>
      <c r="D384" t="s">
        <v>9309</v>
      </c>
      <c r="E384" t="s">
        <v>9274</v>
      </c>
      <c r="F384">
        <v>0</v>
      </c>
      <c r="G384" t="s">
        <v>7634</v>
      </c>
      <c r="H384" t="s">
        <v>7661</v>
      </c>
      <c r="I384" t="s">
        <v>7544</v>
      </c>
      <c r="J384" t="s">
        <v>59</v>
      </c>
      <c r="K384" t="s">
        <v>7638</v>
      </c>
      <c r="L384" t="s">
        <v>7572</v>
      </c>
      <c r="M384">
        <v>0.5</v>
      </c>
      <c r="N384">
        <v>0.5</v>
      </c>
      <c r="O384" s="6">
        <v>3555138048</v>
      </c>
      <c r="P384" s="6">
        <v>1777569024</v>
      </c>
      <c r="Q384" s="6">
        <v>3174230400</v>
      </c>
      <c r="R384" s="6">
        <v>1587115200</v>
      </c>
      <c r="S384">
        <v>0.02</v>
      </c>
      <c r="T384" s="6">
        <v>31742304</v>
      </c>
      <c r="U384">
        <v>3.4000000000000002E-2</v>
      </c>
      <c r="V384" s="6">
        <v>53961917</v>
      </c>
      <c r="AC384" s="203">
        <v>0.04</v>
      </c>
      <c r="AD384" s="6">
        <v>63484608</v>
      </c>
      <c r="AE384" s="153"/>
      <c r="AF384" s="157"/>
      <c r="AG384">
        <v>11</v>
      </c>
    </row>
    <row r="385" spans="1:33" ht="15.75" thickBot="1" x14ac:dyDescent="0.3">
      <c r="A385">
        <v>23</v>
      </c>
      <c r="B385" t="s">
        <v>9073</v>
      </c>
      <c r="C385" t="s">
        <v>9314</v>
      </c>
      <c r="D385" t="s">
        <v>9309</v>
      </c>
      <c r="E385" t="s">
        <v>9274</v>
      </c>
      <c r="F385">
        <v>0</v>
      </c>
      <c r="G385" t="s">
        <v>7634</v>
      </c>
      <c r="H385" t="s">
        <v>7661</v>
      </c>
      <c r="I385" t="s">
        <v>7544</v>
      </c>
      <c r="J385" t="s">
        <v>37</v>
      </c>
      <c r="K385" t="s">
        <v>1018</v>
      </c>
      <c r="L385" t="s">
        <v>1018</v>
      </c>
      <c r="M385">
        <v>1</v>
      </c>
      <c r="N385">
        <v>1</v>
      </c>
      <c r="O385" s="6">
        <v>4128988864</v>
      </c>
      <c r="P385" s="6">
        <v>4128988864</v>
      </c>
      <c r="Q385" s="6">
        <v>3686597200</v>
      </c>
      <c r="R385" s="6">
        <v>3686597200</v>
      </c>
      <c r="S385">
        <v>0.02</v>
      </c>
      <c r="T385" s="6">
        <v>73731944</v>
      </c>
      <c r="U385">
        <v>3.4000000000000002E-2</v>
      </c>
      <c r="V385" s="6">
        <v>125344305</v>
      </c>
      <c r="AC385" s="203">
        <v>0.04</v>
      </c>
      <c r="AD385" s="6">
        <v>147463888</v>
      </c>
      <c r="AE385" s="153"/>
      <c r="AF385" s="157"/>
      <c r="AG385">
        <v>11</v>
      </c>
    </row>
    <row r="386" spans="1:33" x14ac:dyDescent="0.25">
      <c r="A386">
        <v>24</v>
      </c>
      <c r="B386" t="s">
        <v>9073</v>
      </c>
      <c r="C386" t="s">
        <v>9315</v>
      </c>
      <c r="D386" t="s">
        <v>9309</v>
      </c>
      <c r="E386" t="s">
        <v>9274</v>
      </c>
      <c r="F386">
        <v>0</v>
      </c>
      <c r="G386" t="s">
        <v>7634</v>
      </c>
      <c r="H386" t="s">
        <v>7661</v>
      </c>
      <c r="I386" t="s">
        <v>7544</v>
      </c>
      <c r="J386" t="s">
        <v>7670</v>
      </c>
      <c r="K386" t="s">
        <v>7637</v>
      </c>
      <c r="L386" t="s">
        <v>7572</v>
      </c>
      <c r="M386">
        <v>0.25</v>
      </c>
      <c r="N386">
        <v>0.25</v>
      </c>
      <c r="O386" s="6">
        <v>11513554483</v>
      </c>
      <c r="P386" s="6">
        <v>2878388620.75</v>
      </c>
      <c r="Q386" s="6">
        <v>10279959360</v>
      </c>
      <c r="R386" s="6">
        <v>2569989840</v>
      </c>
      <c r="S386">
        <v>0.02</v>
      </c>
      <c r="T386" s="6">
        <v>51399796.800000004</v>
      </c>
      <c r="U386">
        <v>3.4000000000000002E-2</v>
      </c>
      <c r="V386" s="6">
        <v>87379655</v>
      </c>
      <c r="AC386" s="203">
        <v>0.04</v>
      </c>
      <c r="AD386" s="6">
        <v>102799593.60000001</v>
      </c>
      <c r="AG386">
        <v>11</v>
      </c>
    </row>
    <row r="387" spans="1:33" x14ac:dyDescent="0.25">
      <c r="A387">
        <v>25</v>
      </c>
      <c r="B387" t="s">
        <v>9073</v>
      </c>
      <c r="C387" t="s">
        <v>9315</v>
      </c>
      <c r="D387" t="s">
        <v>9309</v>
      </c>
      <c r="E387" t="s">
        <v>9274</v>
      </c>
      <c r="F387">
        <v>0</v>
      </c>
      <c r="G387" t="s">
        <v>7634</v>
      </c>
      <c r="H387" t="s">
        <v>7661</v>
      </c>
      <c r="I387" t="s">
        <v>7544</v>
      </c>
      <c r="J387" t="s">
        <v>9316</v>
      </c>
      <c r="K387" t="s">
        <v>92</v>
      </c>
      <c r="L387" t="s">
        <v>92</v>
      </c>
      <c r="M387">
        <v>0.75</v>
      </c>
      <c r="N387">
        <v>0.75</v>
      </c>
      <c r="O387" s="6">
        <v>11513554483</v>
      </c>
      <c r="P387" s="6">
        <v>8635165862.25</v>
      </c>
      <c r="Q387" s="6">
        <v>10279959360</v>
      </c>
      <c r="R387" s="6">
        <v>7709969520</v>
      </c>
      <c r="S387">
        <v>0.02</v>
      </c>
      <c r="T387" s="6">
        <v>154199390.40000001</v>
      </c>
      <c r="U387">
        <v>3.4000000000000002E-2</v>
      </c>
      <c r="V387" s="6">
        <v>262138964</v>
      </c>
      <c r="AC387" s="203">
        <v>0.04</v>
      </c>
      <c r="AD387" s="6">
        <v>308398780.80000001</v>
      </c>
      <c r="AG387">
        <v>11</v>
      </c>
    </row>
    <row r="388" spans="1:33" x14ac:dyDescent="0.25">
      <c r="A388">
        <v>26</v>
      </c>
      <c r="B388" t="s">
        <v>9317</v>
      </c>
      <c r="C388" t="s">
        <v>9318</v>
      </c>
      <c r="D388" t="s">
        <v>9319</v>
      </c>
      <c r="E388" t="s">
        <v>9320</v>
      </c>
      <c r="F388">
        <v>0</v>
      </c>
      <c r="G388" t="s">
        <v>7634</v>
      </c>
      <c r="H388" t="s">
        <v>7661</v>
      </c>
      <c r="I388" t="s">
        <v>213</v>
      </c>
      <c r="J388" t="s">
        <v>9321</v>
      </c>
      <c r="K388" t="s">
        <v>285</v>
      </c>
      <c r="L388" t="s">
        <v>285</v>
      </c>
      <c r="M388">
        <v>1</v>
      </c>
      <c r="N388">
        <v>1</v>
      </c>
      <c r="O388" s="6">
        <v>9773335294</v>
      </c>
      <c r="P388" s="6">
        <v>9773335294</v>
      </c>
      <c r="Q388" s="6">
        <v>8884850267</v>
      </c>
      <c r="R388" s="6">
        <v>8884850267</v>
      </c>
      <c r="S388">
        <v>5.0000000000000001E-3</v>
      </c>
      <c r="T388" s="6">
        <v>44424251.335000001</v>
      </c>
      <c r="U388">
        <v>0.01</v>
      </c>
      <c r="V388" s="6">
        <v>88848503</v>
      </c>
      <c r="AC388" s="203">
        <v>0.01</v>
      </c>
      <c r="AD388" s="6">
        <v>88848502.670000002</v>
      </c>
      <c r="AG388">
        <v>11</v>
      </c>
    </row>
    <row r="389" spans="1:33" ht="15.75" thickBot="1" x14ac:dyDescent="0.3">
      <c r="B389"/>
      <c r="T389" s="6"/>
      <c r="V389" s="6"/>
      <c r="AC389" s="203"/>
      <c r="AD389" s="6"/>
    </row>
    <row r="390" spans="1:33" ht="58.5" thickBot="1" x14ac:dyDescent="0.3">
      <c r="A390" s="204" t="s">
        <v>7612</v>
      </c>
      <c r="B390" s="205" t="s">
        <v>7463</v>
      </c>
      <c r="C390" s="205" t="s">
        <v>7464</v>
      </c>
      <c r="D390" s="206" t="s">
        <v>7613</v>
      </c>
      <c r="E390" s="205" t="s">
        <v>9270</v>
      </c>
      <c r="F390" s="205" t="s">
        <v>9271</v>
      </c>
      <c r="G390" s="205" t="s">
        <v>7616</v>
      </c>
      <c r="H390" s="205" t="s">
        <v>7617</v>
      </c>
      <c r="I390" s="206" t="s">
        <v>20</v>
      </c>
      <c r="J390" s="205" t="s">
        <v>7652</v>
      </c>
      <c r="K390" s="205" t="s">
        <v>7618</v>
      </c>
      <c r="L390" s="206" t="s">
        <v>7466</v>
      </c>
      <c r="M390" s="205" t="s">
        <v>7467</v>
      </c>
      <c r="N390" s="205" t="s">
        <v>7468</v>
      </c>
      <c r="O390" s="206" t="s">
        <v>7619</v>
      </c>
      <c r="P390" s="205" t="s">
        <v>7620</v>
      </c>
      <c r="Q390" s="207" t="s">
        <v>9272</v>
      </c>
      <c r="R390" s="207" t="s">
        <v>7622</v>
      </c>
      <c r="S390" s="208" t="s">
        <v>7623</v>
      </c>
      <c r="T390" s="208" t="s">
        <v>7624</v>
      </c>
      <c r="U390" s="205" t="s">
        <v>7625</v>
      </c>
      <c r="V390" s="207" t="s">
        <v>4393</v>
      </c>
      <c r="AB390" s="140"/>
      <c r="AC390" s="205" t="s">
        <v>7630</v>
      </c>
      <c r="AD390" s="205" t="s">
        <v>7631</v>
      </c>
    </row>
    <row r="391" spans="1:33" x14ac:dyDescent="0.25">
      <c r="A391">
        <v>1</v>
      </c>
      <c r="B391" t="s">
        <v>7488</v>
      </c>
      <c r="C391" t="s">
        <v>9322</v>
      </c>
      <c r="D391" s="191">
        <v>45628</v>
      </c>
      <c r="E391" s="191">
        <v>45630</v>
      </c>
      <c r="F391">
        <v>45630</v>
      </c>
      <c r="G391" t="s">
        <v>7658</v>
      </c>
      <c r="H391" t="s">
        <v>7642</v>
      </c>
      <c r="I391" t="s">
        <v>9323</v>
      </c>
      <c r="J391" t="s">
        <v>9324</v>
      </c>
      <c r="K391" t="s">
        <v>7638</v>
      </c>
      <c r="L391" t="s">
        <v>7656</v>
      </c>
      <c r="M391">
        <v>0.5</v>
      </c>
      <c r="N391" t="s">
        <v>9325</v>
      </c>
      <c r="O391" s="6">
        <v>5610286645</v>
      </c>
      <c r="P391" s="6">
        <v>2805143323</v>
      </c>
      <c r="Q391" s="6">
        <v>5017903051</v>
      </c>
      <c r="R391" s="6">
        <v>2508951526</v>
      </c>
      <c r="S391">
        <v>0.02</v>
      </c>
      <c r="T391" s="6">
        <v>50179031</v>
      </c>
      <c r="U391">
        <v>3.5999999999999997E-2</v>
      </c>
      <c r="V391" s="6">
        <v>90322255</v>
      </c>
      <c r="AC391" s="203">
        <v>4.4999999999999998E-2</v>
      </c>
      <c r="AD391" s="6">
        <v>112902819</v>
      </c>
      <c r="AG391">
        <v>12</v>
      </c>
    </row>
    <row r="392" spans="1:33" x14ac:dyDescent="0.25">
      <c r="A392">
        <v>2</v>
      </c>
      <c r="B392" t="s">
        <v>7488</v>
      </c>
      <c r="C392" t="s">
        <v>9322</v>
      </c>
      <c r="D392" s="191">
        <v>45628</v>
      </c>
      <c r="E392" s="191">
        <v>45630</v>
      </c>
      <c r="F392">
        <v>45630</v>
      </c>
      <c r="G392" t="s">
        <v>7658</v>
      </c>
      <c r="H392" t="s">
        <v>7642</v>
      </c>
      <c r="I392" t="s">
        <v>9323</v>
      </c>
      <c r="J392" t="s">
        <v>9326</v>
      </c>
      <c r="K392" t="s">
        <v>7638</v>
      </c>
      <c r="L392" t="s">
        <v>7656</v>
      </c>
      <c r="M392">
        <v>0.5</v>
      </c>
      <c r="N392" t="s">
        <v>9325</v>
      </c>
      <c r="O392" s="6">
        <v>5610286645</v>
      </c>
      <c r="P392" s="6">
        <v>2805143323</v>
      </c>
      <c r="Q392" s="6">
        <v>5017903051</v>
      </c>
      <c r="R392" s="6">
        <v>2508951526</v>
      </c>
      <c r="S392">
        <v>0.02</v>
      </c>
      <c r="T392" s="6">
        <v>50179031</v>
      </c>
      <c r="U392">
        <v>3.5999999999999997E-2</v>
      </c>
      <c r="V392" s="6">
        <v>90322255</v>
      </c>
      <c r="AC392" s="203">
        <v>4.4999999999999998E-2</v>
      </c>
      <c r="AD392" s="6">
        <v>112902819</v>
      </c>
      <c r="AG392">
        <v>12</v>
      </c>
    </row>
    <row r="393" spans="1:33" x14ac:dyDescent="0.25">
      <c r="A393">
        <v>3</v>
      </c>
      <c r="B393" t="s">
        <v>7488</v>
      </c>
      <c r="C393" t="s">
        <v>9327</v>
      </c>
      <c r="D393" s="191">
        <v>45628</v>
      </c>
      <c r="E393" s="191">
        <v>45630</v>
      </c>
      <c r="F393">
        <v>45630</v>
      </c>
      <c r="G393" t="s">
        <v>7658</v>
      </c>
      <c r="H393" t="s">
        <v>7642</v>
      </c>
      <c r="I393" t="s">
        <v>7567</v>
      </c>
      <c r="J393" t="s">
        <v>375</v>
      </c>
      <c r="K393" t="s">
        <v>7638</v>
      </c>
      <c r="L393" t="s">
        <v>7656</v>
      </c>
      <c r="M393">
        <v>0.5</v>
      </c>
      <c r="N393" t="s">
        <v>9325</v>
      </c>
      <c r="O393" s="6">
        <v>5602878819</v>
      </c>
      <c r="P393" s="6">
        <v>2801439410</v>
      </c>
      <c r="Q393" s="6">
        <v>5011288921</v>
      </c>
      <c r="R393" s="6">
        <v>2505644461</v>
      </c>
      <c r="S393">
        <v>0.02</v>
      </c>
      <c r="T393" s="6">
        <v>50112889</v>
      </c>
      <c r="U393">
        <v>3.4000000000000002E-2</v>
      </c>
      <c r="V393" s="6">
        <v>85191912</v>
      </c>
      <c r="AC393" s="203">
        <v>4.2999999999999997E-2</v>
      </c>
      <c r="AD393" s="6">
        <v>106489890</v>
      </c>
      <c r="AG393">
        <v>12</v>
      </c>
    </row>
    <row r="394" spans="1:33" x14ac:dyDescent="0.25">
      <c r="A394">
        <v>4</v>
      </c>
      <c r="B394" t="s">
        <v>7488</v>
      </c>
      <c r="C394" t="s">
        <v>9327</v>
      </c>
      <c r="D394" s="191">
        <v>45628</v>
      </c>
      <c r="E394" s="191">
        <v>45630</v>
      </c>
      <c r="F394">
        <v>45630</v>
      </c>
      <c r="G394" t="s">
        <v>7658</v>
      </c>
      <c r="H394" t="s">
        <v>7642</v>
      </c>
      <c r="I394" t="s">
        <v>7567</v>
      </c>
      <c r="J394" t="s">
        <v>9328</v>
      </c>
      <c r="K394" t="s">
        <v>7638</v>
      </c>
      <c r="L394" t="s">
        <v>7656</v>
      </c>
      <c r="M394">
        <v>0.5</v>
      </c>
      <c r="N394" t="s">
        <v>9325</v>
      </c>
      <c r="O394" s="6">
        <v>5602878819</v>
      </c>
      <c r="P394" s="6">
        <v>2801439410</v>
      </c>
      <c r="Q394" s="6">
        <v>5011288921</v>
      </c>
      <c r="R394" s="6">
        <v>2505644461</v>
      </c>
      <c r="S394">
        <v>0.02</v>
      </c>
      <c r="T394" s="6">
        <v>50112889</v>
      </c>
      <c r="U394">
        <v>3.4000000000000002E-2</v>
      </c>
      <c r="V394" s="6">
        <v>85191912</v>
      </c>
      <c r="AC394" s="203">
        <v>4.2999999999999997E-2</v>
      </c>
      <c r="AD394" s="6">
        <v>106489890</v>
      </c>
      <c r="AG394">
        <v>12</v>
      </c>
    </row>
    <row r="395" spans="1:33" x14ac:dyDescent="0.25">
      <c r="A395">
        <v>5</v>
      </c>
      <c r="B395" t="s">
        <v>7488</v>
      </c>
      <c r="C395" t="s">
        <v>9329</v>
      </c>
      <c r="D395" s="191">
        <v>45630</v>
      </c>
      <c r="E395" s="191">
        <v>45632</v>
      </c>
      <c r="F395">
        <v>45632</v>
      </c>
      <c r="G395" t="s">
        <v>7655</v>
      </c>
      <c r="H395" t="s">
        <v>7642</v>
      </c>
      <c r="I395" t="s">
        <v>7635</v>
      </c>
      <c r="J395" t="s">
        <v>44</v>
      </c>
      <c r="K395" t="s">
        <v>7639</v>
      </c>
      <c r="L395" t="s">
        <v>7656</v>
      </c>
      <c r="M395">
        <v>1</v>
      </c>
      <c r="N395" t="s">
        <v>9330</v>
      </c>
      <c r="O395" s="6">
        <v>4758105668</v>
      </c>
      <c r="P395" s="6">
        <v>4758105668</v>
      </c>
      <c r="Q395" s="6">
        <v>4001652593</v>
      </c>
      <c r="R395" s="6">
        <v>4001652593</v>
      </c>
      <c r="S395">
        <v>0.02</v>
      </c>
      <c r="T395" s="6">
        <v>80033052</v>
      </c>
      <c r="U395">
        <v>0.04</v>
      </c>
      <c r="V395" s="6">
        <v>160066104</v>
      </c>
      <c r="AC395" s="203">
        <v>5.5E-2</v>
      </c>
      <c r="AD395" s="6">
        <v>220090893</v>
      </c>
      <c r="AG395">
        <v>12</v>
      </c>
    </row>
    <row r="396" spans="1:33" x14ac:dyDescent="0.25">
      <c r="A396">
        <v>7</v>
      </c>
      <c r="B396" t="s">
        <v>9331</v>
      </c>
      <c r="C396" t="s">
        <v>9332</v>
      </c>
      <c r="D396" s="191">
        <v>0</v>
      </c>
      <c r="E396" s="191">
        <v>45638</v>
      </c>
      <c r="F396">
        <v>0</v>
      </c>
      <c r="G396" t="s">
        <v>9333</v>
      </c>
      <c r="H396">
        <v>0</v>
      </c>
      <c r="I396" t="s">
        <v>7635</v>
      </c>
      <c r="J396" t="s">
        <v>9334</v>
      </c>
      <c r="K396" t="s">
        <v>92</v>
      </c>
      <c r="L396" t="s">
        <v>92</v>
      </c>
      <c r="M396">
        <v>1</v>
      </c>
      <c r="N396" t="s">
        <v>9330</v>
      </c>
      <c r="O396" s="6">
        <v>4028247251</v>
      </c>
      <c r="P396" s="6">
        <v>4028247251</v>
      </c>
      <c r="Q396" s="6">
        <v>3949262011</v>
      </c>
      <c r="R396" s="6">
        <v>3949262011</v>
      </c>
      <c r="S396">
        <v>2.98E-2</v>
      </c>
      <c r="T396" s="6">
        <v>117490545</v>
      </c>
      <c r="U396">
        <v>3.5000000000000003E-2</v>
      </c>
      <c r="V396" s="6">
        <v>138224170</v>
      </c>
      <c r="AC396" s="203">
        <v>4.4999999999999998E-2</v>
      </c>
      <c r="AD396" s="6">
        <v>177716790</v>
      </c>
      <c r="AG396">
        <v>12</v>
      </c>
    </row>
    <row r="397" spans="1:33" x14ac:dyDescent="0.25">
      <c r="A397">
        <v>8</v>
      </c>
      <c r="B397" t="s">
        <v>9331</v>
      </c>
      <c r="C397" t="s">
        <v>9335</v>
      </c>
      <c r="D397" s="191">
        <v>0</v>
      </c>
      <c r="E397" s="191">
        <v>45638</v>
      </c>
      <c r="F397">
        <v>0</v>
      </c>
      <c r="G397" t="s">
        <v>9333</v>
      </c>
      <c r="H397">
        <v>0</v>
      </c>
      <c r="I397" t="s">
        <v>7635</v>
      </c>
      <c r="J397" t="s">
        <v>9336</v>
      </c>
      <c r="K397" t="s">
        <v>92</v>
      </c>
      <c r="L397" t="s">
        <v>92</v>
      </c>
      <c r="M397">
        <v>1</v>
      </c>
      <c r="N397" t="s">
        <v>9330</v>
      </c>
      <c r="O397" s="6">
        <v>5157626277</v>
      </c>
      <c r="P397" s="6">
        <v>5157626277</v>
      </c>
      <c r="Q397" s="6">
        <v>5056496350</v>
      </c>
      <c r="R397" s="6">
        <v>5056496350</v>
      </c>
      <c r="S397">
        <v>3.5999999999999997E-2</v>
      </c>
      <c r="T397" s="6">
        <v>182033869</v>
      </c>
      <c r="U397">
        <v>3.5000000000000003E-2</v>
      </c>
      <c r="V397" s="6">
        <v>176977372</v>
      </c>
      <c r="AC397" s="203">
        <v>4.4999999999999998E-2</v>
      </c>
      <c r="AD397" s="6">
        <v>227542336</v>
      </c>
      <c r="AG397">
        <v>12</v>
      </c>
    </row>
    <row r="398" spans="1:33" x14ac:dyDescent="0.25">
      <c r="A398">
        <v>9</v>
      </c>
      <c r="B398" t="s">
        <v>9331</v>
      </c>
      <c r="C398" t="s">
        <v>9337</v>
      </c>
      <c r="D398" s="191">
        <v>0</v>
      </c>
      <c r="E398" s="191">
        <v>45638</v>
      </c>
      <c r="F398">
        <v>0</v>
      </c>
      <c r="G398" t="s">
        <v>9333</v>
      </c>
      <c r="H398">
        <v>0</v>
      </c>
      <c r="I398" t="s">
        <v>7635</v>
      </c>
      <c r="J398" t="s">
        <v>9336</v>
      </c>
      <c r="K398" t="s">
        <v>92</v>
      </c>
      <c r="L398" t="s">
        <v>92</v>
      </c>
      <c r="M398">
        <v>1</v>
      </c>
      <c r="N398" t="s">
        <v>9330</v>
      </c>
      <c r="O398" s="6">
        <v>6970968400</v>
      </c>
      <c r="P398" s="6">
        <v>6970968400</v>
      </c>
      <c r="Q398" s="6">
        <v>6834282745</v>
      </c>
      <c r="R398" s="6">
        <v>6834282745</v>
      </c>
      <c r="S398">
        <v>3.5999999999999997E-2</v>
      </c>
      <c r="T398" s="6">
        <v>246034179</v>
      </c>
      <c r="U398">
        <v>3.5000000000000003E-2</v>
      </c>
      <c r="V398" s="6">
        <v>239199896</v>
      </c>
      <c r="AC398" s="203">
        <v>4.4999999999999998E-2</v>
      </c>
      <c r="AD398" s="6">
        <v>307542724</v>
      </c>
      <c r="AG398">
        <v>12</v>
      </c>
    </row>
    <row r="399" spans="1:33" x14ac:dyDescent="0.25">
      <c r="A399">
        <v>10</v>
      </c>
      <c r="B399" t="s">
        <v>9331</v>
      </c>
      <c r="C399" t="s">
        <v>9151</v>
      </c>
      <c r="D399" s="191">
        <v>0</v>
      </c>
      <c r="E399" s="191">
        <v>45636</v>
      </c>
      <c r="F399">
        <v>0</v>
      </c>
      <c r="G399" t="s">
        <v>9338</v>
      </c>
      <c r="H399">
        <v>0</v>
      </c>
      <c r="I399" t="s">
        <v>7635</v>
      </c>
      <c r="J399" t="s">
        <v>9253</v>
      </c>
      <c r="K399" t="s">
        <v>7637</v>
      </c>
      <c r="L399" t="s">
        <v>7572</v>
      </c>
      <c r="M399">
        <v>1</v>
      </c>
      <c r="N399" t="s">
        <v>9330</v>
      </c>
      <c r="O399" s="6">
        <v>5791258100</v>
      </c>
      <c r="P399" s="6">
        <v>5791258100</v>
      </c>
      <c r="Q399" s="6">
        <v>5677704020</v>
      </c>
      <c r="R399" s="6">
        <v>5677704020</v>
      </c>
      <c r="S399">
        <v>0.02</v>
      </c>
      <c r="T399" s="6">
        <v>113554080</v>
      </c>
      <c r="U399">
        <v>3.5000000000000003E-2</v>
      </c>
      <c r="V399" s="6">
        <v>198719641</v>
      </c>
      <c r="AC399" s="203">
        <v>4.4999999999999998E-2</v>
      </c>
      <c r="AD399" s="6">
        <v>255496681</v>
      </c>
      <c r="AG399">
        <v>12</v>
      </c>
    </row>
    <row r="400" spans="1:33" x14ac:dyDescent="0.25">
      <c r="A400">
        <v>11</v>
      </c>
      <c r="B400" t="s">
        <v>9331</v>
      </c>
      <c r="C400" t="s">
        <v>9152</v>
      </c>
      <c r="D400" s="191">
        <v>0</v>
      </c>
      <c r="E400" s="191">
        <v>45637</v>
      </c>
      <c r="F400">
        <v>0</v>
      </c>
      <c r="G400" t="s">
        <v>9338</v>
      </c>
      <c r="H400">
        <v>0</v>
      </c>
      <c r="I400" t="s">
        <v>7635</v>
      </c>
      <c r="J400" t="s">
        <v>7679</v>
      </c>
      <c r="K400" t="s">
        <v>7638</v>
      </c>
      <c r="L400" t="s">
        <v>7572</v>
      </c>
      <c r="M400">
        <v>0.8</v>
      </c>
      <c r="N400" t="s">
        <v>9339</v>
      </c>
      <c r="O400" s="6">
        <v>3793770558</v>
      </c>
      <c r="P400" s="6">
        <v>3035016446</v>
      </c>
      <c r="Q400" s="6">
        <v>3719382900</v>
      </c>
      <c r="R400" s="6">
        <v>2975506320</v>
      </c>
      <c r="S400">
        <v>0.02</v>
      </c>
      <c r="T400" s="6">
        <v>59510126</v>
      </c>
      <c r="U400">
        <v>3.5000000000000003E-2</v>
      </c>
      <c r="V400" s="6">
        <v>104142721</v>
      </c>
      <c r="AC400" s="203">
        <v>4.4999999999999998E-2</v>
      </c>
      <c r="AD400" s="6">
        <v>133897784</v>
      </c>
      <c r="AG400">
        <v>12</v>
      </c>
    </row>
    <row r="401" spans="1:33" x14ac:dyDescent="0.25">
      <c r="A401">
        <v>11</v>
      </c>
      <c r="B401" t="s">
        <v>9331</v>
      </c>
      <c r="C401" t="s">
        <v>9152</v>
      </c>
      <c r="D401" s="191">
        <v>0</v>
      </c>
      <c r="E401" s="191">
        <v>45637</v>
      </c>
      <c r="F401">
        <v>0</v>
      </c>
      <c r="G401" t="s">
        <v>9338</v>
      </c>
      <c r="H401">
        <v>0</v>
      </c>
      <c r="I401" t="s">
        <v>7635</v>
      </c>
      <c r="J401" t="s">
        <v>7694</v>
      </c>
      <c r="K401" t="s">
        <v>7638</v>
      </c>
      <c r="L401" t="s">
        <v>7572</v>
      </c>
      <c r="M401">
        <v>0.1</v>
      </c>
      <c r="N401" t="s">
        <v>9340</v>
      </c>
      <c r="O401" s="6">
        <v>3793770558</v>
      </c>
      <c r="P401" s="6">
        <v>379377056</v>
      </c>
      <c r="Q401" s="6">
        <v>3719382900</v>
      </c>
      <c r="R401" s="6">
        <v>371938290</v>
      </c>
      <c r="S401">
        <v>0.02</v>
      </c>
      <c r="T401" s="6">
        <v>7438766</v>
      </c>
      <c r="U401">
        <v>3.5000000000000003E-2</v>
      </c>
      <c r="V401" s="6">
        <v>13017840</v>
      </c>
      <c r="AC401" s="203">
        <v>4.4999999999999998E-2</v>
      </c>
      <c r="AD401" s="6">
        <v>16737223</v>
      </c>
      <c r="AG401">
        <v>12</v>
      </c>
    </row>
    <row r="402" spans="1:33" x14ac:dyDescent="0.25">
      <c r="A402">
        <v>11</v>
      </c>
      <c r="B402" t="s">
        <v>9331</v>
      </c>
      <c r="C402" t="s">
        <v>9152</v>
      </c>
      <c r="D402" s="191">
        <v>0</v>
      </c>
      <c r="E402" s="191">
        <v>45637</v>
      </c>
      <c r="F402">
        <v>0</v>
      </c>
      <c r="G402" t="s">
        <v>9338</v>
      </c>
      <c r="H402">
        <v>0</v>
      </c>
      <c r="I402" t="s">
        <v>7635</v>
      </c>
      <c r="J402" t="s">
        <v>7866</v>
      </c>
      <c r="K402" t="s">
        <v>7637</v>
      </c>
      <c r="L402" t="s">
        <v>7572</v>
      </c>
      <c r="M402">
        <v>0.1</v>
      </c>
      <c r="N402" t="s">
        <v>9340</v>
      </c>
      <c r="O402" s="6">
        <v>3793770558</v>
      </c>
      <c r="P402" s="6">
        <v>379377056</v>
      </c>
      <c r="Q402" s="6">
        <v>3719382900</v>
      </c>
      <c r="R402" s="6">
        <v>371938290</v>
      </c>
      <c r="S402">
        <v>0.02</v>
      </c>
      <c r="T402" s="6">
        <v>7438766</v>
      </c>
      <c r="U402">
        <v>3.5000000000000003E-2</v>
      </c>
      <c r="V402" s="6">
        <v>13017840</v>
      </c>
      <c r="AC402" s="203">
        <v>4.4999999999999998E-2</v>
      </c>
      <c r="AD402" s="6">
        <v>16737223</v>
      </c>
      <c r="AG402">
        <v>12</v>
      </c>
    </row>
    <row r="403" spans="1:33" x14ac:dyDescent="0.25">
      <c r="A403">
        <v>12</v>
      </c>
      <c r="B403" t="s">
        <v>9331</v>
      </c>
      <c r="C403" t="s">
        <v>9341</v>
      </c>
      <c r="D403" s="191">
        <v>0</v>
      </c>
      <c r="E403" s="191">
        <v>45636</v>
      </c>
      <c r="F403">
        <v>0</v>
      </c>
      <c r="G403" t="s">
        <v>9338</v>
      </c>
      <c r="H403">
        <v>0</v>
      </c>
      <c r="I403" t="s">
        <v>7635</v>
      </c>
      <c r="J403" t="s">
        <v>7494</v>
      </c>
      <c r="K403" t="s">
        <v>92</v>
      </c>
      <c r="L403" t="s">
        <v>92</v>
      </c>
      <c r="M403">
        <v>1</v>
      </c>
      <c r="N403" t="s">
        <v>9330</v>
      </c>
      <c r="O403" s="6">
        <v>3764041607</v>
      </c>
      <c r="P403" s="6">
        <v>3764041607</v>
      </c>
      <c r="Q403" s="6">
        <v>3690236870</v>
      </c>
      <c r="R403" s="6">
        <v>3690236870</v>
      </c>
      <c r="S403">
        <v>3.15E-2</v>
      </c>
      <c r="T403" s="6">
        <v>116242461</v>
      </c>
      <c r="U403">
        <v>3.5000000000000003E-2</v>
      </c>
      <c r="V403" s="6">
        <v>129158290</v>
      </c>
      <c r="AC403" s="203">
        <v>4.4999999999999998E-2</v>
      </c>
      <c r="AD403" s="6">
        <v>166060659</v>
      </c>
      <c r="AG403">
        <v>12</v>
      </c>
    </row>
    <row r="404" spans="1:33" x14ac:dyDescent="0.25">
      <c r="A404">
        <v>13</v>
      </c>
      <c r="B404" t="s">
        <v>9331</v>
      </c>
      <c r="C404" t="s">
        <v>9153</v>
      </c>
      <c r="D404" s="191">
        <v>0</v>
      </c>
      <c r="E404" s="191">
        <v>45636</v>
      </c>
      <c r="F404">
        <v>0</v>
      </c>
      <c r="G404" t="s">
        <v>9333</v>
      </c>
      <c r="H404">
        <v>0</v>
      </c>
      <c r="I404" t="s">
        <v>7635</v>
      </c>
      <c r="J404" t="s">
        <v>59</v>
      </c>
      <c r="K404" t="s">
        <v>7637</v>
      </c>
      <c r="L404" t="s">
        <v>7572</v>
      </c>
      <c r="M404">
        <v>1</v>
      </c>
      <c r="N404" t="s">
        <v>9330</v>
      </c>
      <c r="O404" s="6">
        <v>4806983937</v>
      </c>
      <c r="P404" s="6">
        <v>4806983937</v>
      </c>
      <c r="Q404" s="6">
        <v>4712729350</v>
      </c>
      <c r="R404" s="6">
        <v>4712729350</v>
      </c>
      <c r="S404">
        <v>0.02</v>
      </c>
      <c r="T404" s="6">
        <v>94254587</v>
      </c>
      <c r="U404">
        <v>3.5000000000000003E-2</v>
      </c>
      <c r="V404" s="6">
        <v>164945527</v>
      </c>
      <c r="AC404" s="203">
        <v>4.4999999999999998E-2</v>
      </c>
      <c r="AD404" s="6">
        <v>212072821</v>
      </c>
      <c r="AG404">
        <v>12</v>
      </c>
    </row>
    <row r="405" spans="1:33" x14ac:dyDescent="0.25">
      <c r="A405">
        <v>14</v>
      </c>
      <c r="B405" t="s">
        <v>9331</v>
      </c>
      <c r="C405" t="s">
        <v>9155</v>
      </c>
      <c r="D405" s="191">
        <v>0</v>
      </c>
      <c r="E405" s="191">
        <v>45636</v>
      </c>
      <c r="F405">
        <v>0</v>
      </c>
      <c r="G405" t="s">
        <v>7779</v>
      </c>
      <c r="H405">
        <v>0</v>
      </c>
      <c r="I405" t="s">
        <v>7635</v>
      </c>
      <c r="J405" t="s">
        <v>7856</v>
      </c>
      <c r="K405" t="s">
        <v>7638</v>
      </c>
      <c r="L405" t="s">
        <v>7572</v>
      </c>
      <c r="M405">
        <v>1</v>
      </c>
      <c r="N405" t="s">
        <v>9330</v>
      </c>
      <c r="O405" s="6">
        <v>5686801930</v>
      </c>
      <c r="P405" s="6">
        <v>5686801930</v>
      </c>
      <c r="Q405" s="6">
        <v>5575296010</v>
      </c>
      <c r="R405" s="6">
        <v>5575296010</v>
      </c>
      <c r="S405">
        <v>0.02</v>
      </c>
      <c r="T405" s="6">
        <v>111505920</v>
      </c>
      <c r="U405">
        <v>3.5000000000000003E-2</v>
      </c>
      <c r="V405" s="6">
        <v>195135360</v>
      </c>
      <c r="AC405" s="203">
        <v>4.4999999999999998E-2</v>
      </c>
      <c r="AD405" s="6">
        <v>250888320</v>
      </c>
      <c r="AG405">
        <v>12</v>
      </c>
    </row>
    <row r="406" spans="1:33" x14ac:dyDescent="0.25">
      <c r="A406">
        <v>15</v>
      </c>
      <c r="B406" t="s">
        <v>9331</v>
      </c>
      <c r="C406" t="s">
        <v>9342</v>
      </c>
      <c r="D406" s="191">
        <v>0</v>
      </c>
      <c r="E406" s="191">
        <v>45637</v>
      </c>
      <c r="F406">
        <v>0</v>
      </c>
      <c r="G406" t="s">
        <v>9338</v>
      </c>
      <c r="H406">
        <v>0</v>
      </c>
      <c r="I406" t="s">
        <v>7635</v>
      </c>
      <c r="J406" t="s">
        <v>61</v>
      </c>
      <c r="K406" t="s">
        <v>7639</v>
      </c>
      <c r="L406" t="s">
        <v>7572</v>
      </c>
      <c r="M406">
        <v>1</v>
      </c>
      <c r="N406" t="s">
        <v>9330</v>
      </c>
      <c r="O406" s="6">
        <v>4051170134</v>
      </c>
      <c r="P406" s="6">
        <v>4051170134</v>
      </c>
      <c r="Q406" s="6">
        <v>3971735425</v>
      </c>
      <c r="R406" s="6">
        <v>3971735425</v>
      </c>
      <c r="S406">
        <v>0.02</v>
      </c>
      <c r="T406" s="6">
        <v>79434709</v>
      </c>
      <c r="U406">
        <v>3.5000000000000003E-2</v>
      </c>
      <c r="V406" s="6">
        <v>139010740</v>
      </c>
      <c r="AC406" s="203">
        <v>4.4999999999999998E-2</v>
      </c>
      <c r="AD406" s="6">
        <v>178728094</v>
      </c>
      <c r="AG406">
        <v>12</v>
      </c>
    </row>
    <row r="407" spans="1:33" x14ac:dyDescent="0.25">
      <c r="A407">
        <v>16</v>
      </c>
      <c r="B407" t="s">
        <v>9331</v>
      </c>
      <c r="C407" t="s">
        <v>9343</v>
      </c>
      <c r="D407" s="191">
        <v>0</v>
      </c>
      <c r="E407" s="191">
        <v>45638</v>
      </c>
      <c r="F407">
        <v>0</v>
      </c>
      <c r="G407" t="s">
        <v>9338</v>
      </c>
      <c r="H407">
        <v>0</v>
      </c>
      <c r="I407" t="s">
        <v>7635</v>
      </c>
      <c r="J407" t="s">
        <v>37</v>
      </c>
      <c r="K407" t="s">
        <v>1018</v>
      </c>
      <c r="L407" t="s">
        <v>1018</v>
      </c>
      <c r="M407">
        <v>1</v>
      </c>
      <c r="N407" t="s">
        <v>9330</v>
      </c>
      <c r="O407" s="6">
        <v>4921076537</v>
      </c>
      <c r="P407" s="6">
        <v>4921076537</v>
      </c>
      <c r="Q407" s="6">
        <v>4824584840</v>
      </c>
      <c r="R407" s="6">
        <v>4824584840</v>
      </c>
      <c r="S407">
        <v>0.02</v>
      </c>
      <c r="T407" s="6">
        <v>96491697</v>
      </c>
      <c r="U407">
        <v>3.5000000000000003E-2</v>
      </c>
      <c r="V407" s="6">
        <v>168860469</v>
      </c>
      <c r="AC407" s="203">
        <v>4.4999999999999998E-2</v>
      </c>
      <c r="AD407" s="6">
        <v>217106318</v>
      </c>
      <c r="AG407">
        <v>12</v>
      </c>
    </row>
    <row r="408" spans="1:33" x14ac:dyDescent="0.25">
      <c r="A408">
        <v>17</v>
      </c>
      <c r="B408" t="s">
        <v>9331</v>
      </c>
      <c r="C408" t="s">
        <v>9156</v>
      </c>
      <c r="D408" s="191">
        <v>0</v>
      </c>
      <c r="E408" s="191">
        <v>45638</v>
      </c>
      <c r="F408">
        <v>0</v>
      </c>
      <c r="G408" t="s">
        <v>7779</v>
      </c>
      <c r="H408">
        <v>0</v>
      </c>
      <c r="I408" t="s">
        <v>7635</v>
      </c>
      <c r="J408" t="s">
        <v>9259</v>
      </c>
      <c r="K408" t="s">
        <v>7638</v>
      </c>
      <c r="L408" t="s">
        <v>7572</v>
      </c>
      <c r="M408">
        <v>1</v>
      </c>
      <c r="N408" t="s">
        <v>9330</v>
      </c>
      <c r="O408" s="6">
        <v>2996854789</v>
      </c>
      <c r="P408" s="6">
        <v>2996854789</v>
      </c>
      <c r="Q408" s="6">
        <v>2938092930</v>
      </c>
      <c r="R408" s="6">
        <v>2938092930</v>
      </c>
      <c r="S408">
        <v>0.02</v>
      </c>
      <c r="T408" s="6">
        <v>58761859</v>
      </c>
      <c r="U408">
        <v>3.5000000000000003E-2</v>
      </c>
      <c r="V408" s="6">
        <v>102833253</v>
      </c>
      <c r="AC408" s="203">
        <v>4.4999999999999998E-2</v>
      </c>
      <c r="AD408" s="6">
        <v>132214182</v>
      </c>
      <c r="AG408">
        <v>12</v>
      </c>
    </row>
    <row r="409" spans="1:33" x14ac:dyDescent="0.25">
      <c r="A409">
        <v>18</v>
      </c>
      <c r="B409" t="s">
        <v>9331</v>
      </c>
      <c r="C409" t="s">
        <v>9344</v>
      </c>
      <c r="D409" s="191">
        <v>0</v>
      </c>
      <c r="E409" s="191">
        <v>45638</v>
      </c>
      <c r="F409">
        <v>0</v>
      </c>
      <c r="G409" t="s">
        <v>9338</v>
      </c>
      <c r="H409">
        <v>0</v>
      </c>
      <c r="I409" t="s">
        <v>9345</v>
      </c>
      <c r="J409" t="s">
        <v>7761</v>
      </c>
      <c r="K409" t="s">
        <v>7638</v>
      </c>
      <c r="L409" t="s">
        <v>7572</v>
      </c>
      <c r="M409">
        <v>1</v>
      </c>
      <c r="N409" t="s">
        <v>9330</v>
      </c>
      <c r="O409" s="6">
        <v>8767466000</v>
      </c>
      <c r="P409" s="6">
        <v>8767466000</v>
      </c>
      <c r="Q409" s="6">
        <v>7145484790</v>
      </c>
      <c r="R409" s="6">
        <v>7145484790</v>
      </c>
      <c r="S409">
        <v>1.2E-2</v>
      </c>
      <c r="T409" s="6">
        <v>85745817</v>
      </c>
      <c r="U409">
        <v>3.5000000000000003E-2</v>
      </c>
      <c r="V409" s="6">
        <v>250091968</v>
      </c>
      <c r="AC409" s="203">
        <v>4.4999999999999998E-2</v>
      </c>
      <c r="AD409" s="6">
        <v>321546816</v>
      </c>
      <c r="AG409">
        <v>12</v>
      </c>
    </row>
    <row r="410" spans="1:33" x14ac:dyDescent="0.25">
      <c r="A410">
        <v>19</v>
      </c>
      <c r="B410" t="s">
        <v>9331</v>
      </c>
      <c r="C410" t="s">
        <v>9157</v>
      </c>
      <c r="D410" s="191">
        <v>0</v>
      </c>
      <c r="E410" s="191">
        <v>45638</v>
      </c>
      <c r="F410">
        <v>0</v>
      </c>
      <c r="G410" t="s">
        <v>9333</v>
      </c>
      <c r="H410">
        <v>0</v>
      </c>
      <c r="I410" t="s">
        <v>7635</v>
      </c>
      <c r="J410" t="s">
        <v>7759</v>
      </c>
      <c r="K410" t="s">
        <v>7638</v>
      </c>
      <c r="L410" t="s">
        <v>7572</v>
      </c>
      <c r="M410">
        <v>1</v>
      </c>
      <c r="N410" t="s">
        <v>9330</v>
      </c>
      <c r="O410" s="6">
        <v>5476824695</v>
      </c>
      <c r="P410" s="6">
        <v>5476824695</v>
      </c>
      <c r="Q410" s="6">
        <v>5369435975</v>
      </c>
      <c r="R410" s="6">
        <v>5369435975</v>
      </c>
      <c r="S410">
        <v>0.02</v>
      </c>
      <c r="T410" s="6">
        <v>107388720</v>
      </c>
      <c r="U410">
        <v>3.5000000000000003E-2</v>
      </c>
      <c r="V410" s="6">
        <v>187930259</v>
      </c>
      <c r="AC410" s="203">
        <v>4.4999999999999998E-2</v>
      </c>
      <c r="AD410" s="6">
        <v>241624619</v>
      </c>
      <c r="AG410">
        <v>12</v>
      </c>
    </row>
    <row r="411" spans="1:33" x14ac:dyDescent="0.25">
      <c r="A411">
        <v>20</v>
      </c>
      <c r="B411" t="s">
        <v>9331</v>
      </c>
      <c r="C411" t="s">
        <v>9164</v>
      </c>
      <c r="D411" s="191">
        <v>0</v>
      </c>
      <c r="E411" s="191" t="s">
        <v>9346</v>
      </c>
      <c r="F411">
        <v>0</v>
      </c>
      <c r="G411" t="s">
        <v>9338</v>
      </c>
      <c r="H411">
        <v>0</v>
      </c>
      <c r="I411" t="s">
        <v>7635</v>
      </c>
      <c r="J411" t="s">
        <v>7759</v>
      </c>
      <c r="K411" t="s">
        <v>7638</v>
      </c>
      <c r="L411" t="s">
        <v>7572</v>
      </c>
      <c r="M411">
        <v>1</v>
      </c>
      <c r="N411" t="s">
        <v>9330</v>
      </c>
      <c r="O411" s="6">
        <v>3902933549</v>
      </c>
      <c r="P411" s="6">
        <v>3902933549</v>
      </c>
      <c r="Q411" s="6">
        <v>3826405440</v>
      </c>
      <c r="R411" s="6">
        <v>3826405440</v>
      </c>
      <c r="S411">
        <v>0.02</v>
      </c>
      <c r="T411" s="6">
        <v>76528109</v>
      </c>
      <c r="U411">
        <v>3.5000000000000003E-2</v>
      </c>
      <c r="V411" s="6">
        <v>133924190</v>
      </c>
      <c r="AC411" s="203">
        <v>4.4999999999999998E-2</v>
      </c>
      <c r="AD411" s="6">
        <v>172188245</v>
      </c>
      <c r="AG411">
        <v>12</v>
      </c>
    </row>
    <row r="412" spans="1:33" x14ac:dyDescent="0.25">
      <c r="A412">
        <v>21</v>
      </c>
      <c r="B412" t="s">
        <v>9331</v>
      </c>
      <c r="C412" t="s">
        <v>9347</v>
      </c>
      <c r="D412" s="191">
        <v>0</v>
      </c>
      <c r="E412" s="191">
        <v>45638</v>
      </c>
      <c r="F412">
        <v>0</v>
      </c>
      <c r="G412" t="s">
        <v>7779</v>
      </c>
      <c r="H412">
        <v>0</v>
      </c>
      <c r="I412" t="s">
        <v>7635</v>
      </c>
      <c r="J412" t="s">
        <v>61</v>
      </c>
      <c r="K412" t="s">
        <v>7639</v>
      </c>
      <c r="L412" t="s">
        <v>7572</v>
      </c>
      <c r="M412">
        <v>1</v>
      </c>
      <c r="N412" t="s">
        <v>9330</v>
      </c>
      <c r="O412" s="6">
        <v>7288394486</v>
      </c>
      <c r="P412" s="6">
        <v>7288394486</v>
      </c>
      <c r="Q412" s="6">
        <v>7145484790</v>
      </c>
      <c r="R412" s="6">
        <v>7145484790</v>
      </c>
      <c r="S412">
        <v>0.02</v>
      </c>
      <c r="T412" s="6">
        <v>142909696</v>
      </c>
      <c r="U412">
        <v>3.5000000000000003E-2</v>
      </c>
      <c r="V412" s="6">
        <v>250091968</v>
      </c>
      <c r="AC412" s="203">
        <v>4.4999999999999998E-2</v>
      </c>
      <c r="AD412" s="6">
        <v>321546816</v>
      </c>
      <c r="AG412">
        <v>12</v>
      </c>
    </row>
    <row r="413" spans="1:33" x14ac:dyDescent="0.25">
      <c r="A413">
        <v>22</v>
      </c>
      <c r="B413" t="s">
        <v>9331</v>
      </c>
      <c r="C413" t="s">
        <v>9348</v>
      </c>
      <c r="D413" s="191">
        <v>0</v>
      </c>
      <c r="E413" s="191">
        <v>45636</v>
      </c>
      <c r="F413">
        <v>0</v>
      </c>
      <c r="G413" t="s">
        <v>9333</v>
      </c>
      <c r="H413">
        <v>0</v>
      </c>
      <c r="I413" t="s">
        <v>7635</v>
      </c>
      <c r="J413" t="s">
        <v>61</v>
      </c>
      <c r="K413" t="s">
        <v>7639</v>
      </c>
      <c r="L413" t="s">
        <v>7572</v>
      </c>
      <c r="M413">
        <v>1</v>
      </c>
      <c r="N413" t="s">
        <v>9330</v>
      </c>
      <c r="O413" s="6">
        <v>4051170134</v>
      </c>
      <c r="P413" s="6">
        <v>4051170134</v>
      </c>
      <c r="Q413" s="6">
        <v>3971735425</v>
      </c>
      <c r="R413" s="6">
        <v>3971735425</v>
      </c>
      <c r="S413">
        <v>0.02</v>
      </c>
      <c r="T413" s="6">
        <v>79434709</v>
      </c>
      <c r="U413">
        <v>3.5000000000000003E-2</v>
      </c>
      <c r="V413" s="6">
        <v>139010740</v>
      </c>
      <c r="AC413" s="203">
        <v>4.4999999999999998E-2</v>
      </c>
      <c r="AD413" s="6">
        <v>178728094</v>
      </c>
      <c r="AG413">
        <v>12</v>
      </c>
    </row>
    <row r="414" spans="1:33" x14ac:dyDescent="0.25">
      <c r="A414">
        <v>23</v>
      </c>
      <c r="B414" t="s">
        <v>9331</v>
      </c>
      <c r="C414" t="s">
        <v>9349</v>
      </c>
      <c r="D414" s="191">
        <v>0</v>
      </c>
      <c r="E414" s="191" t="s">
        <v>9350</v>
      </c>
      <c r="F414">
        <v>0</v>
      </c>
      <c r="G414" t="s">
        <v>9338</v>
      </c>
      <c r="H414">
        <v>0</v>
      </c>
      <c r="I414" t="s">
        <v>7635</v>
      </c>
      <c r="J414" t="s">
        <v>9345</v>
      </c>
      <c r="K414" t="s">
        <v>92</v>
      </c>
      <c r="L414" t="s">
        <v>92</v>
      </c>
      <c r="M414">
        <v>1</v>
      </c>
      <c r="N414" t="s">
        <v>9330</v>
      </c>
      <c r="O414" s="6">
        <v>7170076388</v>
      </c>
      <c r="P414" s="6">
        <v>7170076388</v>
      </c>
      <c r="Q414" s="6">
        <v>7029486655</v>
      </c>
      <c r="R414" s="6">
        <v>7029486655</v>
      </c>
      <c r="S414">
        <v>2.8000000000000001E-2</v>
      </c>
      <c r="T414" s="6">
        <v>196825626</v>
      </c>
      <c r="U414">
        <v>3.5000000000000003E-2</v>
      </c>
      <c r="V414" s="6">
        <v>246032033</v>
      </c>
      <c r="AC414" s="203">
        <v>4.4999999999999998E-2</v>
      </c>
      <c r="AD414" s="6">
        <v>316326899</v>
      </c>
      <c r="AG414">
        <v>12</v>
      </c>
    </row>
    <row r="415" spans="1:33" x14ac:dyDescent="0.25">
      <c r="A415">
        <v>24</v>
      </c>
      <c r="B415" t="s">
        <v>9331</v>
      </c>
      <c r="C415" t="s">
        <v>9351</v>
      </c>
      <c r="D415" s="191">
        <v>0</v>
      </c>
      <c r="E415" s="191">
        <v>45639</v>
      </c>
      <c r="F415">
        <v>0</v>
      </c>
      <c r="G415" t="s">
        <v>9338</v>
      </c>
      <c r="H415">
        <v>0</v>
      </c>
      <c r="I415" t="s">
        <v>9352</v>
      </c>
      <c r="J415" t="s">
        <v>61</v>
      </c>
      <c r="K415" t="s">
        <v>7639</v>
      </c>
      <c r="L415" t="s">
        <v>7572</v>
      </c>
      <c r="M415">
        <v>1</v>
      </c>
      <c r="N415" t="s">
        <v>9330</v>
      </c>
      <c r="O415" s="6">
        <v>7009364484</v>
      </c>
      <c r="P415" s="6">
        <v>7009364484</v>
      </c>
      <c r="Q415" s="6">
        <v>6871925965</v>
      </c>
      <c r="R415" s="6">
        <v>6871925965</v>
      </c>
      <c r="S415">
        <v>0.02</v>
      </c>
      <c r="T415" s="6">
        <v>137438519</v>
      </c>
      <c r="U415">
        <v>3.5000000000000003E-2</v>
      </c>
      <c r="V415" s="6">
        <v>240517409</v>
      </c>
      <c r="AC415" s="203">
        <v>4.4999999999999998E-2</v>
      </c>
      <c r="AD415" s="6">
        <v>309236668</v>
      </c>
      <c r="AG415">
        <v>12</v>
      </c>
    </row>
    <row r="416" spans="1:33" x14ac:dyDescent="0.25">
      <c r="A416">
        <v>25</v>
      </c>
      <c r="B416" t="s">
        <v>9331</v>
      </c>
      <c r="C416" t="s">
        <v>9353</v>
      </c>
      <c r="D416" s="191">
        <v>0</v>
      </c>
      <c r="E416" s="191">
        <v>45637</v>
      </c>
      <c r="F416">
        <v>0</v>
      </c>
      <c r="G416" t="s">
        <v>9338</v>
      </c>
      <c r="H416">
        <v>0</v>
      </c>
      <c r="I416" t="s">
        <v>7635</v>
      </c>
      <c r="J416" t="s">
        <v>61</v>
      </c>
      <c r="K416" t="s">
        <v>7639</v>
      </c>
      <c r="L416" t="s">
        <v>7572</v>
      </c>
      <c r="M416">
        <v>1</v>
      </c>
      <c r="N416" t="s">
        <v>9330</v>
      </c>
      <c r="O416" s="6">
        <v>2886133110</v>
      </c>
      <c r="P416" s="6">
        <v>2886133110</v>
      </c>
      <c r="Q416" s="6">
        <v>2829542265</v>
      </c>
      <c r="R416" s="6">
        <v>2829542265</v>
      </c>
      <c r="S416">
        <v>0.02</v>
      </c>
      <c r="T416" s="6">
        <v>56590845</v>
      </c>
      <c r="U416">
        <v>3.5000000000000003E-2</v>
      </c>
      <c r="V416" s="6">
        <v>99033979</v>
      </c>
      <c r="AC416" s="203">
        <v>4.4999999999999998E-2</v>
      </c>
      <c r="AD416" s="6">
        <v>127329402</v>
      </c>
      <c r="AG416">
        <v>12</v>
      </c>
    </row>
    <row r="417" spans="1:33" x14ac:dyDescent="0.25">
      <c r="A417">
        <v>26</v>
      </c>
      <c r="B417" t="s">
        <v>9331</v>
      </c>
      <c r="C417" t="s">
        <v>9354</v>
      </c>
      <c r="D417" s="191">
        <v>0</v>
      </c>
      <c r="E417" s="191">
        <v>45638</v>
      </c>
      <c r="F417">
        <v>0</v>
      </c>
      <c r="G417" t="s">
        <v>9333</v>
      </c>
      <c r="H417">
        <v>0</v>
      </c>
      <c r="I417" t="s">
        <v>7635</v>
      </c>
      <c r="J417" t="s">
        <v>9355</v>
      </c>
      <c r="K417" t="s">
        <v>7638</v>
      </c>
      <c r="L417" t="s">
        <v>7572</v>
      </c>
      <c r="M417">
        <v>0.5</v>
      </c>
      <c r="N417" t="s">
        <v>9325</v>
      </c>
      <c r="O417" s="6">
        <v>7136657297</v>
      </c>
      <c r="P417" s="6">
        <v>3568328648</v>
      </c>
      <c r="Q417" s="6">
        <v>6996722840</v>
      </c>
      <c r="R417" s="6">
        <v>3498361420</v>
      </c>
      <c r="S417">
        <v>0.01</v>
      </c>
      <c r="T417" s="6">
        <v>34983614</v>
      </c>
      <c r="U417">
        <v>3.5000000000000003E-2</v>
      </c>
      <c r="V417" s="6">
        <v>122442650</v>
      </c>
      <c r="AC417" s="203">
        <v>4.4999999999999998E-2</v>
      </c>
      <c r="AD417" s="6">
        <v>157426264</v>
      </c>
      <c r="AG417">
        <v>12</v>
      </c>
    </row>
    <row r="418" spans="1:33" x14ac:dyDescent="0.25">
      <c r="A418">
        <v>27</v>
      </c>
      <c r="B418" t="s">
        <v>9331</v>
      </c>
      <c r="C418" t="s">
        <v>9354</v>
      </c>
      <c r="D418" s="191">
        <v>0</v>
      </c>
      <c r="E418" s="191">
        <v>45638</v>
      </c>
      <c r="F418">
        <v>0</v>
      </c>
      <c r="G418" t="s">
        <v>9333</v>
      </c>
      <c r="H418">
        <v>0</v>
      </c>
      <c r="I418" t="s">
        <v>7635</v>
      </c>
      <c r="J418" t="s">
        <v>7692</v>
      </c>
      <c r="K418" t="s">
        <v>7638</v>
      </c>
      <c r="L418" t="s">
        <v>7572</v>
      </c>
      <c r="M418">
        <v>0.5</v>
      </c>
      <c r="N418" t="s">
        <v>9325</v>
      </c>
      <c r="O418" s="6">
        <v>7136657297</v>
      </c>
      <c r="P418" s="6">
        <v>3568328648</v>
      </c>
      <c r="Q418" s="6">
        <v>6996722840</v>
      </c>
      <c r="R418" s="6">
        <v>3498361420</v>
      </c>
      <c r="S418">
        <v>0.01</v>
      </c>
      <c r="T418" s="6">
        <v>34983614</v>
      </c>
      <c r="U418">
        <v>3.5000000000000003E-2</v>
      </c>
      <c r="V418" s="6">
        <v>122442650</v>
      </c>
      <c r="AC418" s="203">
        <v>4.4999999999999998E-2</v>
      </c>
      <c r="AD418" s="6">
        <v>157426264</v>
      </c>
      <c r="AG418">
        <v>12</v>
      </c>
    </row>
    <row r="419" spans="1:33" x14ac:dyDescent="0.25">
      <c r="A419">
        <v>28</v>
      </c>
      <c r="B419" t="s">
        <v>9331</v>
      </c>
      <c r="C419" t="s">
        <v>9163</v>
      </c>
      <c r="D419" s="191">
        <v>0</v>
      </c>
      <c r="E419" s="191">
        <v>45638</v>
      </c>
      <c r="F419">
        <v>0</v>
      </c>
      <c r="G419" t="s">
        <v>7779</v>
      </c>
      <c r="H419">
        <v>0</v>
      </c>
      <c r="I419" t="s">
        <v>7635</v>
      </c>
      <c r="J419" t="s">
        <v>9259</v>
      </c>
      <c r="K419" t="s">
        <v>7638</v>
      </c>
      <c r="L419" t="s">
        <v>7572</v>
      </c>
      <c r="M419">
        <v>1</v>
      </c>
      <c r="N419" t="s">
        <v>9330</v>
      </c>
      <c r="O419" s="6">
        <v>3969514860</v>
      </c>
      <c r="P419" s="6">
        <v>3969514860</v>
      </c>
      <c r="Q419" s="6">
        <v>3891681235</v>
      </c>
      <c r="R419" s="6">
        <v>3891681235</v>
      </c>
      <c r="S419">
        <v>0.02</v>
      </c>
      <c r="T419" s="6">
        <v>77833625</v>
      </c>
      <c r="U419">
        <v>3.5000000000000003E-2</v>
      </c>
      <c r="V419" s="6">
        <v>136208843</v>
      </c>
      <c r="AC419" s="203">
        <v>4.4999999999999998E-2</v>
      </c>
      <c r="AD419" s="6">
        <v>175125656</v>
      </c>
      <c r="AG419">
        <v>12</v>
      </c>
    </row>
    <row r="420" spans="1:33" x14ac:dyDescent="0.25">
      <c r="A420">
        <v>29</v>
      </c>
      <c r="B420" t="s">
        <v>9331</v>
      </c>
      <c r="C420" t="s">
        <v>9162</v>
      </c>
      <c r="D420" s="191">
        <v>0</v>
      </c>
      <c r="E420" s="191">
        <v>45638</v>
      </c>
      <c r="F420">
        <v>0</v>
      </c>
      <c r="G420" t="s">
        <v>9338</v>
      </c>
      <c r="H420">
        <v>0</v>
      </c>
      <c r="I420" t="s">
        <v>7635</v>
      </c>
      <c r="J420" t="s">
        <v>7707</v>
      </c>
      <c r="K420" t="s">
        <v>7638</v>
      </c>
      <c r="L420" t="s">
        <v>7572</v>
      </c>
      <c r="M420">
        <v>1</v>
      </c>
      <c r="N420" t="s">
        <v>9330</v>
      </c>
      <c r="O420" s="6">
        <v>5122964392</v>
      </c>
      <c r="P420" s="6">
        <v>5122964392</v>
      </c>
      <c r="Q420" s="6">
        <v>5022514110</v>
      </c>
      <c r="R420" s="6">
        <v>5022514110</v>
      </c>
      <c r="S420">
        <v>0.02</v>
      </c>
      <c r="T420" s="6">
        <v>100450282</v>
      </c>
      <c r="U420">
        <v>3.5000000000000003E-2</v>
      </c>
      <c r="V420" s="6">
        <v>175787994</v>
      </c>
      <c r="AC420" s="203">
        <v>4.4999999999999998E-2</v>
      </c>
      <c r="AD420" s="6">
        <v>226013135</v>
      </c>
      <c r="AG420">
        <v>12</v>
      </c>
    </row>
    <row r="421" spans="1:33" x14ac:dyDescent="0.25">
      <c r="A421">
        <v>30</v>
      </c>
      <c r="B421" t="s">
        <v>9331</v>
      </c>
      <c r="C421" t="s">
        <v>9161</v>
      </c>
      <c r="D421" s="191">
        <v>0</v>
      </c>
      <c r="E421" s="191">
        <v>45640</v>
      </c>
      <c r="F421">
        <v>0</v>
      </c>
      <c r="G421" t="s">
        <v>9333</v>
      </c>
      <c r="H421">
        <v>0</v>
      </c>
      <c r="I421" t="s">
        <v>7635</v>
      </c>
      <c r="J421" t="s">
        <v>69</v>
      </c>
      <c r="K421" t="s">
        <v>7638</v>
      </c>
      <c r="L421" t="s">
        <v>7572</v>
      </c>
      <c r="M421">
        <v>1</v>
      </c>
      <c r="N421" t="s">
        <v>9330</v>
      </c>
      <c r="O421" s="6">
        <v>6072717161</v>
      </c>
      <c r="P421" s="6">
        <v>6072717161</v>
      </c>
      <c r="Q421" s="6">
        <v>5953644275</v>
      </c>
      <c r="R421" s="6">
        <v>5953644275</v>
      </c>
      <c r="S421">
        <v>0.02</v>
      </c>
      <c r="T421" s="6">
        <v>119072886</v>
      </c>
      <c r="U421">
        <v>3.5000000000000003E-2</v>
      </c>
      <c r="V421" s="6">
        <v>208377550</v>
      </c>
      <c r="AC421" s="203">
        <v>4.4999999999999998E-2</v>
      </c>
      <c r="AD421" s="6">
        <v>267913992</v>
      </c>
      <c r="AG421">
        <v>12</v>
      </c>
    </row>
    <row r="422" spans="1:33" x14ac:dyDescent="0.25">
      <c r="A422">
        <v>31</v>
      </c>
      <c r="B422" t="s">
        <v>9331</v>
      </c>
      <c r="C422" t="s">
        <v>9356</v>
      </c>
      <c r="D422" s="191">
        <v>0</v>
      </c>
      <c r="E422" s="191">
        <v>45639</v>
      </c>
      <c r="F422">
        <v>0</v>
      </c>
      <c r="G422" t="s">
        <v>9338</v>
      </c>
      <c r="H422">
        <v>0</v>
      </c>
      <c r="I422" t="s">
        <v>7635</v>
      </c>
      <c r="J422" t="s">
        <v>61</v>
      </c>
      <c r="K422" t="s">
        <v>7639</v>
      </c>
      <c r="L422" t="s">
        <v>7572</v>
      </c>
      <c r="M422">
        <v>1</v>
      </c>
      <c r="N422" t="s">
        <v>9330</v>
      </c>
      <c r="O422" s="6">
        <v>4842991697</v>
      </c>
      <c r="P422" s="6">
        <v>4842991697</v>
      </c>
      <c r="Q422" s="6">
        <v>4748031075</v>
      </c>
      <c r="R422" s="6">
        <v>4748031075</v>
      </c>
      <c r="S422">
        <v>0.02</v>
      </c>
      <c r="T422" s="6">
        <v>94960622</v>
      </c>
      <c r="U422">
        <v>3.5000000000000003E-2</v>
      </c>
      <c r="V422" s="6">
        <v>166181088</v>
      </c>
      <c r="AC422" s="203">
        <v>4.4999999999999998E-2</v>
      </c>
      <c r="AD422" s="6">
        <v>213661398</v>
      </c>
      <c r="AG422">
        <v>12</v>
      </c>
    </row>
    <row r="423" spans="1:33" x14ac:dyDescent="0.25">
      <c r="A423">
        <v>32</v>
      </c>
      <c r="B423" t="s">
        <v>9331</v>
      </c>
      <c r="C423" t="s">
        <v>9357</v>
      </c>
      <c r="D423" s="191">
        <v>0</v>
      </c>
      <c r="E423" s="191">
        <v>45639</v>
      </c>
      <c r="F423">
        <v>0</v>
      </c>
      <c r="G423" t="s">
        <v>9333</v>
      </c>
      <c r="H423">
        <v>0</v>
      </c>
      <c r="I423" t="s">
        <v>7635</v>
      </c>
      <c r="J423" t="s">
        <v>61</v>
      </c>
      <c r="K423" t="s">
        <v>7639</v>
      </c>
      <c r="L423" t="s">
        <v>7572</v>
      </c>
      <c r="M423">
        <v>1</v>
      </c>
      <c r="N423" t="s">
        <v>9330</v>
      </c>
      <c r="O423" s="6">
        <v>3222919342</v>
      </c>
      <c r="P423" s="6">
        <v>3222919342</v>
      </c>
      <c r="Q423" s="6">
        <v>3159724845</v>
      </c>
      <c r="R423" s="6">
        <v>3159724845</v>
      </c>
      <c r="S423">
        <v>0.02</v>
      </c>
      <c r="T423" s="6">
        <v>63194497</v>
      </c>
      <c r="U423">
        <v>3.5000000000000003E-2</v>
      </c>
      <c r="V423" s="6">
        <v>110590370</v>
      </c>
      <c r="AC423" s="203">
        <v>4.4999999999999998E-2</v>
      </c>
      <c r="AD423" s="6">
        <v>142187618</v>
      </c>
      <c r="AG423">
        <v>12</v>
      </c>
    </row>
    <row r="424" spans="1:33" x14ac:dyDescent="0.25">
      <c r="A424">
        <v>33</v>
      </c>
      <c r="B424" t="s">
        <v>9331</v>
      </c>
      <c r="C424" t="s">
        <v>9358</v>
      </c>
      <c r="D424" s="191">
        <v>0</v>
      </c>
      <c r="E424" s="191">
        <v>45638</v>
      </c>
      <c r="F424">
        <v>0</v>
      </c>
      <c r="G424" t="s">
        <v>9338</v>
      </c>
      <c r="H424">
        <v>0</v>
      </c>
      <c r="I424" t="s">
        <v>7635</v>
      </c>
      <c r="J424" t="s">
        <v>9359</v>
      </c>
      <c r="K424" t="s">
        <v>7638</v>
      </c>
      <c r="L424" t="s">
        <v>7572</v>
      </c>
      <c r="M424">
        <v>1</v>
      </c>
      <c r="N424" t="s">
        <v>9330</v>
      </c>
      <c r="O424" s="6">
        <v>4424920120</v>
      </c>
      <c r="P424" s="6">
        <v>4424920120</v>
      </c>
      <c r="Q424" s="6">
        <v>4338156980</v>
      </c>
      <c r="R424" s="6">
        <v>4338156980</v>
      </c>
      <c r="S424">
        <v>0.02</v>
      </c>
      <c r="T424" s="6">
        <v>86763140</v>
      </c>
      <c r="U424">
        <v>3.5000000000000003E-2</v>
      </c>
      <c r="V424" s="6">
        <v>151835494</v>
      </c>
      <c r="AC424" s="203">
        <v>4.4999999999999998E-2</v>
      </c>
      <c r="AD424" s="6">
        <v>195217064</v>
      </c>
      <c r="AG424">
        <v>12</v>
      </c>
    </row>
    <row r="425" spans="1:33" x14ac:dyDescent="0.25">
      <c r="A425">
        <v>34</v>
      </c>
      <c r="B425" t="s">
        <v>9331</v>
      </c>
      <c r="C425" t="s">
        <v>9360</v>
      </c>
      <c r="D425" s="191">
        <v>0</v>
      </c>
      <c r="E425" s="191">
        <v>45639</v>
      </c>
      <c r="F425">
        <v>0</v>
      </c>
      <c r="G425" t="s">
        <v>9333</v>
      </c>
      <c r="H425">
        <v>0</v>
      </c>
      <c r="I425" t="s">
        <v>7635</v>
      </c>
      <c r="J425" t="s">
        <v>37</v>
      </c>
      <c r="K425" t="s">
        <v>1018</v>
      </c>
      <c r="L425" t="s">
        <v>1018</v>
      </c>
      <c r="M425">
        <v>1</v>
      </c>
      <c r="N425" t="s">
        <v>9330</v>
      </c>
      <c r="O425" s="6">
        <v>5789187332</v>
      </c>
      <c r="P425" s="6">
        <v>5789187332</v>
      </c>
      <c r="Q425" s="6">
        <v>5675673855</v>
      </c>
      <c r="R425" s="6">
        <v>5675673855</v>
      </c>
      <c r="S425">
        <v>0.02</v>
      </c>
      <c r="T425" s="6">
        <v>113513477</v>
      </c>
      <c r="U425">
        <v>3.5000000000000003E-2</v>
      </c>
      <c r="V425" s="6">
        <v>198648585</v>
      </c>
      <c r="AC425" s="203">
        <v>4.4999999999999998E-2</v>
      </c>
      <c r="AD425" s="6">
        <v>255405323</v>
      </c>
      <c r="AG425">
        <v>12</v>
      </c>
    </row>
    <row r="426" spans="1:33" x14ac:dyDescent="0.25">
      <c r="A426">
        <v>35</v>
      </c>
      <c r="B426" t="s">
        <v>9331</v>
      </c>
      <c r="C426" t="s">
        <v>9159</v>
      </c>
      <c r="D426" s="191">
        <v>0</v>
      </c>
      <c r="E426" s="191">
        <v>45638</v>
      </c>
      <c r="F426">
        <v>0</v>
      </c>
      <c r="G426" t="s">
        <v>9333</v>
      </c>
      <c r="H426">
        <v>0</v>
      </c>
      <c r="I426" t="s">
        <v>7635</v>
      </c>
      <c r="J426" t="s">
        <v>69</v>
      </c>
      <c r="K426" t="s">
        <v>7638</v>
      </c>
      <c r="L426" t="s">
        <v>7572</v>
      </c>
      <c r="M426">
        <v>1</v>
      </c>
      <c r="N426" t="s">
        <v>9330</v>
      </c>
      <c r="O426" s="6">
        <v>6602309295</v>
      </c>
      <c r="P426" s="6">
        <v>6602309295</v>
      </c>
      <c r="Q426" s="6">
        <v>6472852250</v>
      </c>
      <c r="R426" s="6">
        <v>6472852250</v>
      </c>
      <c r="S426">
        <v>0.02</v>
      </c>
      <c r="T426" s="6">
        <v>129457045</v>
      </c>
      <c r="U426">
        <v>3.5000000000000003E-2</v>
      </c>
      <c r="V426" s="6">
        <v>226549829</v>
      </c>
      <c r="AC426" s="203">
        <v>4.4999999999999998E-2</v>
      </c>
      <c r="AD426" s="6">
        <v>291278351</v>
      </c>
      <c r="AG426">
        <v>12</v>
      </c>
    </row>
    <row r="427" spans="1:33" x14ac:dyDescent="0.25">
      <c r="A427">
        <v>36</v>
      </c>
      <c r="B427" t="s">
        <v>9331</v>
      </c>
      <c r="C427" t="s">
        <v>9361</v>
      </c>
      <c r="D427" s="191">
        <v>0</v>
      </c>
      <c r="E427" s="191">
        <v>45639</v>
      </c>
      <c r="F427">
        <v>0</v>
      </c>
      <c r="G427" t="s">
        <v>7779</v>
      </c>
      <c r="H427">
        <v>0</v>
      </c>
      <c r="I427" t="s">
        <v>7635</v>
      </c>
      <c r="J427" t="s">
        <v>30</v>
      </c>
      <c r="K427" t="s">
        <v>1018</v>
      </c>
      <c r="L427" t="s">
        <v>1018</v>
      </c>
      <c r="M427">
        <v>1</v>
      </c>
      <c r="N427" t="s">
        <v>9330</v>
      </c>
      <c r="O427" s="6">
        <v>5122964392</v>
      </c>
      <c r="P427" s="6">
        <v>5122964392</v>
      </c>
      <c r="Q427" s="6">
        <v>5022514110</v>
      </c>
      <c r="R427" s="6">
        <v>5022514110</v>
      </c>
      <c r="S427">
        <v>0.02</v>
      </c>
      <c r="T427" s="6">
        <v>100450282</v>
      </c>
      <c r="U427">
        <v>3.5000000000000003E-2</v>
      </c>
      <c r="V427" s="6">
        <v>175787994</v>
      </c>
      <c r="AC427" s="203">
        <v>4.4999999999999998E-2</v>
      </c>
      <c r="AD427" s="6">
        <v>226013135</v>
      </c>
      <c r="AG427">
        <v>12</v>
      </c>
    </row>
    <row r="428" spans="1:33" x14ac:dyDescent="0.25">
      <c r="A428">
        <v>37</v>
      </c>
      <c r="B428" t="s">
        <v>9331</v>
      </c>
      <c r="C428" t="s">
        <v>9158</v>
      </c>
      <c r="D428" s="191">
        <v>0</v>
      </c>
      <c r="E428" s="191">
        <v>45638</v>
      </c>
      <c r="F428">
        <v>0</v>
      </c>
      <c r="G428" t="s">
        <v>9333</v>
      </c>
      <c r="H428">
        <v>0</v>
      </c>
      <c r="I428" t="s">
        <v>7635</v>
      </c>
      <c r="J428" t="s">
        <v>9362</v>
      </c>
      <c r="K428" t="s">
        <v>7638</v>
      </c>
      <c r="L428" t="s">
        <v>7572</v>
      </c>
      <c r="M428">
        <v>1</v>
      </c>
      <c r="N428" t="s">
        <v>9330</v>
      </c>
      <c r="O428" s="6">
        <v>6141801516</v>
      </c>
      <c r="P428" s="6">
        <v>6141801516</v>
      </c>
      <c r="Q428" s="6">
        <v>6021374035</v>
      </c>
      <c r="R428" s="6">
        <v>6021374035</v>
      </c>
      <c r="S428">
        <v>0.02</v>
      </c>
      <c r="T428" s="6">
        <v>120427481</v>
      </c>
      <c r="U428">
        <v>3.5000000000000003E-2</v>
      </c>
      <c r="V428" s="6">
        <v>210748091</v>
      </c>
      <c r="AC428" s="203">
        <v>4.4999999999999998E-2</v>
      </c>
      <c r="AD428" s="6">
        <v>270961832</v>
      </c>
      <c r="AG428">
        <v>12</v>
      </c>
    </row>
    <row r="429" spans="1:33" x14ac:dyDescent="0.25">
      <c r="A429">
        <v>38</v>
      </c>
      <c r="B429" t="s">
        <v>9331</v>
      </c>
      <c r="C429" t="s">
        <v>9363</v>
      </c>
      <c r="D429" s="191">
        <v>0</v>
      </c>
      <c r="E429" s="191">
        <v>45639</v>
      </c>
      <c r="F429">
        <v>0</v>
      </c>
      <c r="G429" t="s">
        <v>9333</v>
      </c>
      <c r="H429">
        <v>0</v>
      </c>
      <c r="I429" t="s">
        <v>7635</v>
      </c>
      <c r="J429" t="s">
        <v>37</v>
      </c>
      <c r="K429" t="s">
        <v>1018</v>
      </c>
      <c r="L429" t="s">
        <v>1018</v>
      </c>
      <c r="M429">
        <v>1</v>
      </c>
      <c r="N429" t="s">
        <v>9330</v>
      </c>
      <c r="O429" s="6">
        <v>5220624685</v>
      </c>
      <c r="P429" s="6">
        <v>5220624685</v>
      </c>
      <c r="Q429" s="6">
        <v>5118259495</v>
      </c>
      <c r="R429" s="6">
        <v>5118259495</v>
      </c>
      <c r="S429">
        <v>1.4999999999999999E-2</v>
      </c>
      <c r="T429" s="6">
        <v>76773892</v>
      </c>
      <c r="U429">
        <v>3.5000000000000003E-2</v>
      </c>
      <c r="V429" s="6">
        <v>179139082</v>
      </c>
      <c r="AC429" s="203">
        <v>4.4999999999999998E-2</v>
      </c>
      <c r="AD429" s="6">
        <v>230321677</v>
      </c>
      <c r="AG429">
        <v>12</v>
      </c>
    </row>
    <row r="430" spans="1:33" x14ac:dyDescent="0.25">
      <c r="A430">
        <v>39</v>
      </c>
      <c r="B430" t="s">
        <v>9331</v>
      </c>
      <c r="C430" t="s">
        <v>9364</v>
      </c>
      <c r="D430" s="191">
        <v>0</v>
      </c>
      <c r="E430" s="191">
        <v>45639</v>
      </c>
      <c r="F430">
        <v>0</v>
      </c>
      <c r="G430" t="s">
        <v>9333</v>
      </c>
      <c r="H430">
        <v>0</v>
      </c>
      <c r="I430" t="s">
        <v>7635</v>
      </c>
      <c r="J430" t="s">
        <v>37</v>
      </c>
      <c r="K430" t="s">
        <v>1018</v>
      </c>
      <c r="L430" t="s">
        <v>1018</v>
      </c>
      <c r="M430">
        <v>1</v>
      </c>
      <c r="N430" t="s">
        <v>9330</v>
      </c>
      <c r="O430" s="6">
        <v>5962083600</v>
      </c>
      <c r="P430" s="6">
        <v>5962083600</v>
      </c>
      <c r="Q430" s="6">
        <v>5845180000</v>
      </c>
      <c r="R430" s="6">
        <v>5845180000</v>
      </c>
      <c r="S430">
        <v>1.4999999999999999E-2</v>
      </c>
      <c r="T430" s="6">
        <v>87677700</v>
      </c>
      <c r="U430">
        <v>3.5000000000000003E-2</v>
      </c>
      <c r="V430" s="6">
        <v>204581300</v>
      </c>
      <c r="AC430" s="203">
        <v>4.4999999999999998E-2</v>
      </c>
      <c r="AD430" s="6">
        <v>263033100</v>
      </c>
      <c r="AG430">
        <v>12</v>
      </c>
    </row>
    <row r="431" spans="1:33" x14ac:dyDescent="0.25">
      <c r="A431">
        <v>40</v>
      </c>
      <c r="B431" t="s">
        <v>7522</v>
      </c>
      <c r="C431" t="s">
        <v>9154</v>
      </c>
      <c r="D431" s="191">
        <v>0</v>
      </c>
      <c r="E431" s="191">
        <v>45643</v>
      </c>
      <c r="F431">
        <v>0</v>
      </c>
      <c r="G431" t="s">
        <v>9333</v>
      </c>
      <c r="H431" t="s">
        <v>7661</v>
      </c>
      <c r="I431" t="s">
        <v>7635</v>
      </c>
      <c r="J431" t="s">
        <v>69</v>
      </c>
      <c r="K431" t="s">
        <v>7638</v>
      </c>
      <c r="L431" t="s">
        <v>7572</v>
      </c>
      <c r="M431">
        <v>1</v>
      </c>
      <c r="N431" t="s">
        <v>9330</v>
      </c>
      <c r="O431" s="6">
        <v>4959527991</v>
      </c>
      <c r="P431" s="6">
        <v>4959527991</v>
      </c>
      <c r="Q431" s="6">
        <v>4466249330</v>
      </c>
      <c r="R431" s="6">
        <v>4466249330</v>
      </c>
      <c r="S431">
        <v>1.4999999999999999E-2</v>
      </c>
      <c r="T431" s="6">
        <v>66993740</v>
      </c>
      <c r="U431">
        <v>3.5000000000000003E-2</v>
      </c>
      <c r="V431" s="6">
        <v>156318727</v>
      </c>
      <c r="AC431" s="203">
        <v>0</v>
      </c>
      <c r="AD431" s="6">
        <v>0</v>
      </c>
      <c r="AG431">
        <v>12</v>
      </c>
    </row>
    <row r="432" spans="1:33" x14ac:dyDescent="0.25">
      <c r="A432">
        <v>41</v>
      </c>
      <c r="B432" t="s">
        <v>7522</v>
      </c>
      <c r="C432" t="s">
        <v>7545</v>
      </c>
      <c r="D432" s="191">
        <v>0</v>
      </c>
      <c r="E432" s="191">
        <v>45645</v>
      </c>
      <c r="F432">
        <v>0</v>
      </c>
      <c r="G432" t="s">
        <v>9333</v>
      </c>
      <c r="H432" t="s">
        <v>7661</v>
      </c>
      <c r="I432" t="s">
        <v>7635</v>
      </c>
      <c r="J432" t="s">
        <v>77</v>
      </c>
      <c r="K432" t="s">
        <v>1018</v>
      </c>
      <c r="L432" t="s">
        <v>1018</v>
      </c>
      <c r="M432">
        <v>1</v>
      </c>
      <c r="N432" t="s">
        <v>9330</v>
      </c>
      <c r="O432" s="6">
        <v>3347933091</v>
      </c>
      <c r="P432" s="6">
        <v>3347933091</v>
      </c>
      <c r="Q432" s="6">
        <v>3014550738</v>
      </c>
      <c r="R432" s="6">
        <v>3014550738</v>
      </c>
      <c r="S432">
        <v>3.4000000000000002E-2</v>
      </c>
      <c r="T432" s="6">
        <v>102494725</v>
      </c>
      <c r="U432">
        <v>3.5000000000000003E-2</v>
      </c>
      <c r="V432" s="6">
        <v>105509276</v>
      </c>
      <c r="AC432" s="203">
        <v>0</v>
      </c>
      <c r="AD432" s="6">
        <v>0</v>
      </c>
      <c r="AG432">
        <v>12</v>
      </c>
    </row>
    <row r="433" spans="1:33" x14ac:dyDescent="0.25">
      <c r="A433">
        <v>42</v>
      </c>
      <c r="B433" t="s">
        <v>9331</v>
      </c>
      <c r="C433" t="s">
        <v>9365</v>
      </c>
      <c r="D433" s="191">
        <v>0</v>
      </c>
      <c r="E433" s="191" t="s">
        <v>9366</v>
      </c>
      <c r="F433">
        <v>0</v>
      </c>
      <c r="G433" t="s">
        <v>9333</v>
      </c>
      <c r="H433">
        <v>0</v>
      </c>
      <c r="I433" t="s">
        <v>7635</v>
      </c>
      <c r="J433" t="s">
        <v>9367</v>
      </c>
      <c r="K433" t="s">
        <v>92</v>
      </c>
      <c r="L433" t="s">
        <v>92</v>
      </c>
      <c r="M433">
        <v>1</v>
      </c>
      <c r="N433" t="s">
        <v>9330</v>
      </c>
      <c r="O433" s="6">
        <v>4899098627</v>
      </c>
      <c r="P433" s="6">
        <v>4899098627</v>
      </c>
      <c r="Q433" s="6">
        <v>4803037870</v>
      </c>
      <c r="R433" s="6">
        <v>4803037870</v>
      </c>
      <c r="S433">
        <v>2.8000000000000001E-2</v>
      </c>
      <c r="T433" s="6">
        <v>134485060</v>
      </c>
      <c r="U433">
        <v>3.5000000000000003E-2</v>
      </c>
      <c r="V433" s="6">
        <v>168106325</v>
      </c>
      <c r="AC433" s="203">
        <v>4.4999999999999998E-2</v>
      </c>
      <c r="AD433" s="6">
        <v>216136704</v>
      </c>
      <c r="AG433">
        <v>12</v>
      </c>
    </row>
    <row r="434" spans="1:33" x14ac:dyDescent="0.25">
      <c r="A434">
        <v>43</v>
      </c>
      <c r="B434" t="s">
        <v>9331</v>
      </c>
      <c r="C434" t="s">
        <v>9368</v>
      </c>
      <c r="D434" s="191">
        <v>0</v>
      </c>
      <c r="E434" s="191" t="s">
        <v>9366</v>
      </c>
      <c r="F434">
        <v>0</v>
      </c>
      <c r="G434" t="s">
        <v>9338</v>
      </c>
      <c r="H434">
        <v>0</v>
      </c>
      <c r="I434" t="s">
        <v>7635</v>
      </c>
      <c r="J434" t="s">
        <v>9369</v>
      </c>
      <c r="K434" t="s">
        <v>7638</v>
      </c>
      <c r="L434" t="s">
        <v>7572</v>
      </c>
      <c r="M434">
        <v>0.25</v>
      </c>
      <c r="N434" t="s">
        <v>9370</v>
      </c>
      <c r="O434" s="6">
        <v>4005610737</v>
      </c>
      <c r="P434" s="6">
        <v>1001402684</v>
      </c>
      <c r="Q434" s="6">
        <v>3927069350</v>
      </c>
      <c r="R434" s="6">
        <v>981767338</v>
      </c>
      <c r="S434">
        <v>2.4E-2</v>
      </c>
      <c r="T434" s="6">
        <v>23562416</v>
      </c>
      <c r="U434">
        <v>3.5000000000000003E-2</v>
      </c>
      <c r="V434" s="6">
        <v>34361857</v>
      </c>
      <c r="AC434" s="203">
        <v>4.4999999999999998E-2</v>
      </c>
      <c r="AD434" s="6">
        <v>44179530</v>
      </c>
      <c r="AG434">
        <v>12</v>
      </c>
    </row>
    <row r="435" spans="1:33" x14ac:dyDescent="0.25">
      <c r="A435">
        <v>44</v>
      </c>
      <c r="B435" t="s">
        <v>9331</v>
      </c>
      <c r="C435" t="s">
        <v>9368</v>
      </c>
      <c r="D435" s="191">
        <v>0</v>
      </c>
      <c r="E435" s="191" t="s">
        <v>9366</v>
      </c>
      <c r="F435">
        <v>0</v>
      </c>
      <c r="G435" t="s">
        <v>9338</v>
      </c>
      <c r="H435">
        <v>0</v>
      </c>
      <c r="I435" t="s">
        <v>7635</v>
      </c>
      <c r="J435" t="s">
        <v>9371</v>
      </c>
      <c r="K435" t="s">
        <v>7638</v>
      </c>
      <c r="L435" t="s">
        <v>7572</v>
      </c>
      <c r="M435">
        <v>0.75</v>
      </c>
      <c r="N435" t="s">
        <v>9122</v>
      </c>
      <c r="O435" s="6">
        <v>4005610737</v>
      </c>
      <c r="P435" s="6">
        <v>3004208053</v>
      </c>
      <c r="Q435" s="6">
        <v>3927069350</v>
      </c>
      <c r="R435" s="6">
        <v>2945302013</v>
      </c>
      <c r="S435">
        <v>2.4E-2</v>
      </c>
      <c r="T435" s="6">
        <v>70687248</v>
      </c>
      <c r="U435">
        <v>3.5000000000000003E-2</v>
      </c>
      <c r="V435" s="6">
        <v>103085570</v>
      </c>
      <c r="AC435" s="203">
        <v>4.4999999999999998E-2</v>
      </c>
      <c r="AD435" s="6">
        <v>132538591</v>
      </c>
      <c r="AG435">
        <v>12</v>
      </c>
    </row>
    <row r="436" spans="1:33" x14ac:dyDescent="0.25">
      <c r="A436">
        <v>45</v>
      </c>
      <c r="B436" t="s">
        <v>9331</v>
      </c>
      <c r="C436" t="s">
        <v>9372</v>
      </c>
      <c r="D436" s="191">
        <v>0</v>
      </c>
      <c r="E436" s="191">
        <v>45649</v>
      </c>
      <c r="F436">
        <v>0</v>
      </c>
      <c r="G436" t="s">
        <v>7779</v>
      </c>
      <c r="H436">
        <v>0</v>
      </c>
      <c r="I436" t="s">
        <v>7635</v>
      </c>
      <c r="J436" t="s">
        <v>9373</v>
      </c>
      <c r="K436" t="s">
        <v>92</v>
      </c>
      <c r="L436" t="s">
        <v>92</v>
      </c>
      <c r="M436">
        <v>1</v>
      </c>
      <c r="N436" t="s">
        <v>9330</v>
      </c>
      <c r="O436" s="6">
        <v>5122964392</v>
      </c>
      <c r="P436" s="6">
        <v>5122964392</v>
      </c>
      <c r="Q436" s="6">
        <v>5022514110</v>
      </c>
      <c r="R436" s="6">
        <v>5022514110</v>
      </c>
      <c r="S436">
        <v>2.4E-2</v>
      </c>
      <c r="T436" s="6">
        <v>120540339</v>
      </c>
      <c r="U436">
        <v>3.5000000000000003E-2</v>
      </c>
      <c r="V436" s="6">
        <v>175787994</v>
      </c>
      <c r="AC436" s="203">
        <v>4.4999999999999998E-2</v>
      </c>
      <c r="AD436" s="6">
        <v>226013135</v>
      </c>
      <c r="AG436">
        <v>12</v>
      </c>
    </row>
    <row r="437" spans="1:33" x14ac:dyDescent="0.25">
      <c r="A437">
        <v>46</v>
      </c>
      <c r="B437" t="s">
        <v>9331</v>
      </c>
      <c r="C437" t="s">
        <v>9374</v>
      </c>
      <c r="D437" s="191">
        <v>0</v>
      </c>
      <c r="E437" s="191" t="s">
        <v>9366</v>
      </c>
      <c r="F437">
        <v>0</v>
      </c>
      <c r="G437" t="s">
        <v>9333</v>
      </c>
      <c r="H437">
        <v>0</v>
      </c>
      <c r="I437" t="s">
        <v>7635</v>
      </c>
      <c r="J437" t="s">
        <v>9375</v>
      </c>
      <c r="K437" t="s">
        <v>92</v>
      </c>
      <c r="L437" t="s">
        <v>92</v>
      </c>
      <c r="M437">
        <v>1</v>
      </c>
      <c r="N437" t="s">
        <v>9330</v>
      </c>
      <c r="O437" s="6">
        <v>2886266118</v>
      </c>
      <c r="P437" s="6">
        <v>2886266118</v>
      </c>
      <c r="Q437" s="6">
        <v>2829672665</v>
      </c>
      <c r="R437" s="6">
        <v>2829672665</v>
      </c>
      <c r="S437">
        <v>0.02</v>
      </c>
      <c r="T437" s="6">
        <v>56593453</v>
      </c>
      <c r="U437">
        <v>3.5000000000000003E-2</v>
      </c>
      <c r="V437" s="6">
        <v>99038543</v>
      </c>
      <c r="AC437" s="203">
        <v>4.4999999999999998E-2</v>
      </c>
      <c r="AD437" s="6">
        <v>127335270</v>
      </c>
      <c r="AG437">
        <v>12</v>
      </c>
    </row>
    <row r="438" spans="1:33" x14ac:dyDescent="0.25">
      <c r="A438">
        <v>47</v>
      </c>
      <c r="B438" t="s">
        <v>7488</v>
      </c>
      <c r="C438" t="s">
        <v>9376</v>
      </c>
      <c r="D438" s="191">
        <v>45634</v>
      </c>
      <c r="E438" s="191">
        <v>45643</v>
      </c>
      <c r="F438">
        <v>45643</v>
      </c>
      <c r="G438" t="s">
        <v>7655</v>
      </c>
      <c r="H438" t="s">
        <v>7642</v>
      </c>
      <c r="I438" t="s">
        <v>7635</v>
      </c>
      <c r="J438" t="s">
        <v>7659</v>
      </c>
      <c r="K438" t="s">
        <v>7638</v>
      </c>
      <c r="L438" t="s">
        <v>7656</v>
      </c>
      <c r="M438">
        <v>1</v>
      </c>
      <c r="N438" t="s">
        <v>9330</v>
      </c>
      <c r="O438" s="6">
        <v>6457615227</v>
      </c>
      <c r="P438" s="6">
        <v>6457615227</v>
      </c>
      <c r="Q438" s="6">
        <v>5425392105</v>
      </c>
      <c r="R438" s="6">
        <v>5425392105</v>
      </c>
      <c r="S438">
        <v>1.7999999999999999E-2</v>
      </c>
      <c r="T438" s="6">
        <v>97657058</v>
      </c>
      <c r="U438">
        <v>0.04</v>
      </c>
      <c r="V438" s="6">
        <v>217015684</v>
      </c>
      <c r="AC438" s="203">
        <v>5.5E-2</v>
      </c>
      <c r="AD438" s="6">
        <v>298396566</v>
      </c>
      <c r="AG438">
        <v>12</v>
      </c>
    </row>
    <row r="439" spans="1:33" x14ac:dyDescent="0.25">
      <c r="A439">
        <v>48</v>
      </c>
      <c r="B439" t="s">
        <v>9377</v>
      </c>
      <c r="C439" t="s">
        <v>9378</v>
      </c>
      <c r="D439" s="191">
        <v>45649</v>
      </c>
      <c r="E439" s="191">
        <v>45651</v>
      </c>
      <c r="F439">
        <v>0</v>
      </c>
      <c r="G439" t="s">
        <v>7634</v>
      </c>
      <c r="H439" t="s">
        <v>7661</v>
      </c>
      <c r="I439" t="s">
        <v>7635</v>
      </c>
      <c r="J439" t="s">
        <v>9379</v>
      </c>
      <c r="K439" t="s">
        <v>7637</v>
      </c>
      <c r="L439" t="s">
        <v>7572</v>
      </c>
      <c r="M439">
        <v>0.5</v>
      </c>
      <c r="N439" t="s">
        <v>9325</v>
      </c>
      <c r="O439" s="6">
        <v>14280120043</v>
      </c>
      <c r="P439" s="6">
        <v>7140060022</v>
      </c>
      <c r="Q439" s="6">
        <v>12923185559</v>
      </c>
      <c r="R439" s="6">
        <v>6461592780</v>
      </c>
      <c r="S439">
        <v>0</v>
      </c>
      <c r="T439" s="6">
        <v>0</v>
      </c>
      <c r="U439">
        <v>0.02</v>
      </c>
      <c r="V439" s="6">
        <v>129231856</v>
      </c>
      <c r="AC439" s="203">
        <v>0</v>
      </c>
      <c r="AD439" s="6">
        <v>0</v>
      </c>
      <c r="AG439">
        <v>12</v>
      </c>
    </row>
    <row r="440" spans="1:33" x14ac:dyDescent="0.25">
      <c r="A440">
        <v>49</v>
      </c>
      <c r="B440" t="s">
        <v>9377</v>
      </c>
      <c r="C440" t="s">
        <v>9378</v>
      </c>
      <c r="D440" s="191">
        <v>45649</v>
      </c>
      <c r="E440" s="191">
        <v>45651</v>
      </c>
      <c r="F440">
        <v>0</v>
      </c>
      <c r="G440" t="s">
        <v>7634</v>
      </c>
      <c r="H440" t="s">
        <v>7661</v>
      </c>
      <c r="I440" t="s">
        <v>7635</v>
      </c>
      <c r="J440" t="s">
        <v>9380</v>
      </c>
      <c r="K440" t="s">
        <v>7638</v>
      </c>
      <c r="L440" t="s">
        <v>7572</v>
      </c>
      <c r="M440">
        <v>0.5</v>
      </c>
      <c r="N440" t="s">
        <v>9325</v>
      </c>
      <c r="O440" s="6">
        <v>14280120043</v>
      </c>
      <c r="P440" s="6">
        <v>7140060022</v>
      </c>
      <c r="Q440" s="6">
        <v>12923185559</v>
      </c>
      <c r="R440" s="6">
        <v>6461592780</v>
      </c>
      <c r="S440">
        <v>0</v>
      </c>
      <c r="T440" s="6">
        <v>0</v>
      </c>
      <c r="U440">
        <v>0.02</v>
      </c>
      <c r="V440" s="6">
        <v>129231856</v>
      </c>
      <c r="AC440" s="203">
        <v>0</v>
      </c>
      <c r="AD440" s="6">
        <v>0</v>
      </c>
      <c r="AG440">
        <v>12</v>
      </c>
    </row>
    <row r="441" spans="1:33" x14ac:dyDescent="0.25">
      <c r="A441">
        <v>50</v>
      </c>
      <c r="B441" t="s">
        <v>9304</v>
      </c>
      <c r="C441" t="s">
        <v>9381</v>
      </c>
      <c r="D441" s="191">
        <v>45630</v>
      </c>
      <c r="E441" s="191">
        <v>45631</v>
      </c>
      <c r="F441">
        <v>0</v>
      </c>
      <c r="G441" t="s">
        <v>7634</v>
      </c>
      <c r="H441" t="s">
        <v>7661</v>
      </c>
      <c r="I441" t="s">
        <v>7635</v>
      </c>
      <c r="J441" t="s">
        <v>9382</v>
      </c>
      <c r="K441" t="s">
        <v>285</v>
      </c>
      <c r="L441" t="s">
        <v>9383</v>
      </c>
      <c r="M441">
        <v>1</v>
      </c>
      <c r="N441" t="s">
        <v>9330</v>
      </c>
      <c r="O441" s="6">
        <v>2582020822</v>
      </c>
      <c r="P441" s="6">
        <v>2582020822</v>
      </c>
      <c r="Q441" s="6">
        <v>2305375734</v>
      </c>
      <c r="R441" s="6">
        <v>2305375734</v>
      </c>
      <c r="S441">
        <v>0</v>
      </c>
      <c r="T441" s="6">
        <v>0</v>
      </c>
      <c r="U441">
        <v>3.5000000000000003E-2</v>
      </c>
      <c r="V441" s="6">
        <v>80688151</v>
      </c>
      <c r="AC441" s="203">
        <v>0</v>
      </c>
      <c r="AD441" s="6">
        <v>0</v>
      </c>
      <c r="AG441">
        <v>12</v>
      </c>
    </row>
    <row r="442" spans="1:33" x14ac:dyDescent="0.25">
      <c r="A442">
        <v>51</v>
      </c>
      <c r="B442" t="s">
        <v>7488</v>
      </c>
      <c r="C442" t="s">
        <v>9384</v>
      </c>
      <c r="D442" s="191">
        <v>45652</v>
      </c>
      <c r="E442" s="191">
        <v>45652</v>
      </c>
      <c r="F442">
        <v>45652</v>
      </c>
      <c r="G442" t="s">
        <v>7653</v>
      </c>
      <c r="H442" t="s">
        <v>7642</v>
      </c>
      <c r="I442" t="s">
        <v>7635</v>
      </c>
      <c r="J442" t="s">
        <v>44</v>
      </c>
      <c r="K442" t="s">
        <v>7639</v>
      </c>
      <c r="L442" t="s">
        <v>7656</v>
      </c>
      <c r="M442">
        <v>1</v>
      </c>
      <c r="N442" t="s">
        <v>9330</v>
      </c>
      <c r="O442" s="6">
        <v>4116619300</v>
      </c>
      <c r="P442" s="6">
        <v>4116619300</v>
      </c>
      <c r="Q442" s="6">
        <v>3684321532</v>
      </c>
      <c r="R442" s="6">
        <v>3684321532</v>
      </c>
      <c r="S442">
        <v>0.02</v>
      </c>
      <c r="T442" s="6">
        <v>73686431</v>
      </c>
      <c r="U442">
        <v>0.04</v>
      </c>
      <c r="V442" s="6">
        <v>147372861</v>
      </c>
      <c r="AC442" s="203">
        <v>5.5E-2</v>
      </c>
      <c r="AD442" s="6">
        <v>202637684</v>
      </c>
      <c r="AG442">
        <v>12</v>
      </c>
    </row>
    <row r="443" spans="1:33" x14ac:dyDescent="0.25">
      <c r="A443">
        <v>52</v>
      </c>
      <c r="B443" t="s">
        <v>9331</v>
      </c>
      <c r="C443" t="s">
        <v>9385</v>
      </c>
      <c r="D443" s="191">
        <v>0</v>
      </c>
      <c r="E443" s="191">
        <v>45651</v>
      </c>
      <c r="F443">
        <v>0</v>
      </c>
      <c r="G443" t="s">
        <v>9338</v>
      </c>
      <c r="H443">
        <v>0</v>
      </c>
      <c r="I443" t="s">
        <v>7635</v>
      </c>
      <c r="J443" t="s">
        <v>9386</v>
      </c>
      <c r="K443" t="s">
        <v>92</v>
      </c>
      <c r="L443" t="s">
        <v>92</v>
      </c>
      <c r="M443">
        <v>1</v>
      </c>
      <c r="N443" t="s">
        <v>9330</v>
      </c>
      <c r="O443" s="6">
        <v>9036468100</v>
      </c>
      <c r="P443" s="6">
        <v>9036468100</v>
      </c>
      <c r="Q443" s="6">
        <v>6900575640</v>
      </c>
      <c r="R443" s="6">
        <v>6900575640</v>
      </c>
      <c r="S443">
        <v>0</v>
      </c>
      <c r="T443" s="6">
        <v>0</v>
      </c>
      <c r="U443">
        <v>3.5000000000000003E-2</v>
      </c>
      <c r="V443" s="6">
        <v>241520147</v>
      </c>
      <c r="AC443" s="203">
        <v>4.4999999999999998E-2</v>
      </c>
      <c r="AD443" s="6">
        <v>310525904</v>
      </c>
      <c r="AG443">
        <v>12</v>
      </c>
    </row>
    <row r="444" spans="1:33" x14ac:dyDescent="0.25">
      <c r="A444">
        <v>53</v>
      </c>
      <c r="B444" t="s">
        <v>9331</v>
      </c>
      <c r="C444" t="s">
        <v>9387</v>
      </c>
      <c r="D444" s="191">
        <v>0</v>
      </c>
      <c r="E444" s="191">
        <v>45619</v>
      </c>
      <c r="F444">
        <v>0</v>
      </c>
      <c r="G444" t="s">
        <v>7779</v>
      </c>
      <c r="H444">
        <v>0</v>
      </c>
      <c r="I444" t="s">
        <v>7635</v>
      </c>
      <c r="J444" t="s">
        <v>7544</v>
      </c>
      <c r="K444" t="s">
        <v>92</v>
      </c>
      <c r="L444" t="s">
        <v>92</v>
      </c>
      <c r="M444">
        <v>1</v>
      </c>
      <c r="N444" t="s">
        <v>9330</v>
      </c>
      <c r="O444" s="6">
        <v>4928136400</v>
      </c>
      <c r="P444" s="6">
        <v>4928136400</v>
      </c>
      <c r="Q444" s="6">
        <v>3651301060</v>
      </c>
      <c r="R444" s="6">
        <v>3651301060</v>
      </c>
      <c r="S444">
        <v>0</v>
      </c>
      <c r="T444" s="6">
        <v>0</v>
      </c>
      <c r="U444">
        <v>3.5000000000000003E-2</v>
      </c>
      <c r="V444" s="6">
        <v>127795537</v>
      </c>
      <c r="AC444" s="203">
        <v>4.4999999999999998E-2</v>
      </c>
      <c r="AD444" s="6">
        <v>164308548</v>
      </c>
      <c r="AG444">
        <v>12</v>
      </c>
    </row>
    <row r="445" spans="1:33" x14ac:dyDescent="0.25">
      <c r="A445">
        <v>54</v>
      </c>
      <c r="B445" t="s">
        <v>9331</v>
      </c>
      <c r="C445" t="s">
        <v>9388</v>
      </c>
      <c r="D445" s="191">
        <v>0</v>
      </c>
      <c r="E445" s="191">
        <v>45652</v>
      </c>
      <c r="F445">
        <v>0</v>
      </c>
      <c r="G445" t="s">
        <v>9333</v>
      </c>
      <c r="H445">
        <v>0</v>
      </c>
      <c r="I445" t="s">
        <v>7635</v>
      </c>
      <c r="J445" t="s">
        <v>9389</v>
      </c>
      <c r="K445" t="s">
        <v>92</v>
      </c>
      <c r="L445" t="s">
        <v>92</v>
      </c>
      <c r="M445">
        <v>1</v>
      </c>
      <c r="N445" t="s">
        <v>9330</v>
      </c>
      <c r="O445" s="6">
        <v>5371933600</v>
      </c>
      <c r="P445" s="6">
        <v>5371933600</v>
      </c>
      <c r="Q445" s="6">
        <v>4419636280</v>
      </c>
      <c r="R445" s="6">
        <v>4419636280</v>
      </c>
      <c r="S445">
        <v>0</v>
      </c>
      <c r="T445" s="6">
        <v>0</v>
      </c>
      <c r="U445">
        <v>3.5000000000000003E-2</v>
      </c>
      <c r="V445" s="6">
        <v>154687270</v>
      </c>
      <c r="AC445" s="203">
        <v>4.4999999999999998E-2</v>
      </c>
      <c r="AD445" s="6">
        <v>198883633</v>
      </c>
      <c r="AG445">
        <v>12</v>
      </c>
    </row>
    <row r="446" spans="1:33" x14ac:dyDescent="0.25">
      <c r="A446">
        <v>55</v>
      </c>
      <c r="B446" t="s">
        <v>9331</v>
      </c>
      <c r="C446" t="s">
        <v>9160</v>
      </c>
      <c r="D446" s="191">
        <v>0</v>
      </c>
      <c r="E446" s="191">
        <v>45652</v>
      </c>
      <c r="F446">
        <v>0</v>
      </c>
      <c r="G446" t="s">
        <v>9333</v>
      </c>
      <c r="H446">
        <v>0</v>
      </c>
      <c r="I446" t="s">
        <v>7635</v>
      </c>
      <c r="J446" t="s">
        <v>63</v>
      </c>
      <c r="K446" t="s">
        <v>7638</v>
      </c>
      <c r="L446" t="s">
        <v>7572</v>
      </c>
      <c r="M446">
        <v>1</v>
      </c>
      <c r="N446" t="s">
        <v>9330</v>
      </c>
      <c r="O446" s="6">
        <v>6553992500</v>
      </c>
      <c r="P446" s="6">
        <v>6553992500</v>
      </c>
      <c r="Q446" s="6">
        <v>5541102750</v>
      </c>
      <c r="R446" s="6">
        <v>5541102750</v>
      </c>
      <c r="S446">
        <v>0.02</v>
      </c>
      <c r="T446" s="6">
        <v>110822055</v>
      </c>
      <c r="U446">
        <v>3.5000000000000003E-2</v>
      </c>
      <c r="V446" s="6">
        <v>193938596</v>
      </c>
      <c r="AC446" s="203">
        <v>4.4999999999999998E-2</v>
      </c>
      <c r="AD446" s="6">
        <v>249349624</v>
      </c>
      <c r="AG446">
        <v>12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B007-B154-4306-A4F6-7A9641970432}">
  <dimension ref="M2"/>
  <sheetViews>
    <sheetView workbookViewId="0">
      <selection activeCell="J39" sqref="J39"/>
    </sheetView>
  </sheetViews>
  <sheetFormatPr defaultRowHeight="15" x14ac:dyDescent="0.25"/>
  <sheetData>
    <row r="2" spans="13:13" x14ac:dyDescent="0.25">
      <c r="M2" t="s">
        <v>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HDSD</vt:lpstr>
      <vt:lpstr>BC.VIC</vt:lpstr>
      <vt:lpstr>BC theo DA</vt:lpstr>
      <vt:lpstr>BC KQKD (Mkt)</vt:lpstr>
      <vt:lpstr>Charts</vt:lpstr>
      <vt:lpstr>BC KQKD</vt:lpstr>
      <vt:lpstr>revenue</vt:lpstr>
      <vt:lpstr>cogs</vt:lpstr>
      <vt:lpstr>fee</vt:lpstr>
      <vt:lpstr>BC KQKD (2)</vt:lpstr>
      <vt:lpstr>Tổng</vt:lpstr>
      <vt:lpstr>Reti</vt:lpstr>
      <vt:lpstr>RBS</vt:lpstr>
      <vt:lpstr>Dthu-GV</vt:lpstr>
      <vt:lpstr>Tỷ lệ %GV</vt:lpstr>
      <vt:lpstr>511.515.711.521</vt:lpstr>
      <vt:lpstr>635.811</vt:lpstr>
      <vt:lpstr>GV(154.632.62x)</vt:lpstr>
      <vt:lpstr>641.642</vt:lpstr>
      <vt:lpstr>Pvot GMV(Sale)</vt:lpstr>
      <vt:lpstr>Pvot GMV (cost)</vt:lpstr>
      <vt:lpstr>Sheet1</vt:lpstr>
      <vt:lpstr>TMS GMV all</vt:lpstr>
      <vt:lpstr>Dthu admin</vt:lpstr>
      <vt:lpstr>Hỏi Duyên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Đức Nguyễn</cp:lastModifiedBy>
  <dcterms:created xsi:type="dcterms:W3CDTF">2024-10-19T04:37:51Z</dcterms:created>
  <dcterms:modified xsi:type="dcterms:W3CDTF">2025-05-07T07:59:44Z</dcterms:modified>
</cp:coreProperties>
</file>